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embeddings/oleObject2.bin" ContentType="application/vnd.openxmlformats-officedocument.oleObject"/>
  <Override PartName="/xl/drawings/drawing9.xml" ContentType="application/vnd.openxmlformats-officedocument.drawing+xml"/>
  <Override PartName="/xl/embeddings/oleObject3.bin" ContentType="application/vnd.openxmlformats-officedocument.oleObject"/>
  <Override PartName="/xl/drawings/drawing10.xml" ContentType="application/vnd.openxmlformats-officedocument.drawing+xml"/>
  <Override PartName="/xl/embeddings/oleObject4.bin" ContentType="application/vnd.openxmlformats-officedocument.oleObject"/>
  <Override PartName="/xl/drawings/drawing11.xml" ContentType="application/vnd.openxmlformats-officedocument.drawing+xml"/>
  <Override PartName="/xl/embeddings/oleObject5.bin" ContentType="application/vnd.openxmlformats-officedocument.oleObject"/>
  <Override PartName="/xl/drawings/drawing12.xml" ContentType="application/vnd.openxmlformats-officedocument.drawing+xml"/>
  <Override PartName="/xl/embeddings/oleObject6.bin" ContentType="application/vnd.openxmlformats-officedocument.oleObject"/>
  <Override PartName="/xl/drawings/drawing13.xml" ContentType="application/vnd.openxmlformats-officedocument.drawing+xml"/>
  <Override PartName="/xl/embeddings/oleObject7.bin" ContentType="application/vnd.openxmlformats-officedocument.oleObject"/>
  <Override PartName="/xl/drawings/drawing14.xml" ContentType="application/vnd.openxmlformats-officedocument.drawing+xml"/>
  <Override PartName="/xl/embeddings/oleObject8.bin" ContentType="application/vnd.openxmlformats-officedocument.oleObject"/>
  <Override PartName="/xl/drawings/drawing15.xml" ContentType="application/vnd.openxmlformats-officedocument.drawing+xml"/>
  <Override PartName="/xl/embeddings/oleObject9.bin" ContentType="application/vnd.openxmlformats-officedocument.oleObject"/>
  <Override PartName="/xl/drawings/drawing16.xml" ContentType="application/vnd.openxmlformats-officedocument.drawing+xml"/>
  <Override PartName="/xl/embeddings/oleObject10.bin" ContentType="application/vnd.openxmlformats-officedocument.oleObject"/>
  <Override PartName="/xl/drawings/drawing17.xml" ContentType="application/vnd.openxmlformats-officedocument.drawing+xml"/>
  <Override PartName="/xl/embeddings/oleObject11.bin" ContentType="application/vnd.openxmlformats-officedocument.oleObject"/>
  <Override PartName="/xl/drawings/drawing18.xml" ContentType="application/vnd.openxmlformats-officedocument.drawing+xml"/>
  <Override PartName="/xl/embeddings/oleObject12.bin" ContentType="application/vnd.openxmlformats-officedocument.oleObject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MA Negeri 1 Tejakula\Administrasi\Kelengkapan Web SMANSAKA\Jadwal Pelajaran\"/>
    </mc:Choice>
  </mc:AlternateContent>
  <xr:revisionPtr revIDLastSave="0" documentId="8_{AA13156E-6A13-4530-8F8B-58329025EB29}" xr6:coauthVersionLast="47" xr6:coauthVersionMax="47" xr10:uidLastSave="{00000000-0000-0000-0000-000000000000}"/>
  <bookViews>
    <workbookView xWindow="-120" yWindow="-120" windowWidth="20730" windowHeight="11040" firstSheet="17" activeTab="17"/>
  </bookViews>
  <sheets>
    <sheet name="Ganjil 2014-2015 Jadi" sheetId="10" state="hidden" r:id="rId1"/>
    <sheet name="Ganjil 2014-2015 Jadi (2)" sheetId="13" state="hidden" r:id="rId2"/>
    <sheet name="Genap 2014-2015  New" sheetId="16" state="hidden" r:id="rId3"/>
    <sheet name="Genap 2014-2015  Revisi" sheetId="17" state="hidden" r:id="rId4"/>
    <sheet name="Ganjil 2015-2016" sheetId="18" state="hidden" r:id="rId5"/>
    <sheet name="Ganjil 2015-2016 (2)" sheetId="19" state="hidden" r:id="rId6"/>
    <sheet name="Ganjil 2018-2019" sheetId="38" state="hidden" r:id="rId7"/>
    <sheet name="Ganjil 2018-2019 (2)" sheetId="39" state="hidden" r:id="rId8"/>
    <sheet name="Ganjil 2018-2019 Okt (2)" sheetId="43" state="hidden" r:id="rId9"/>
    <sheet name="Genap 2018-2019" sheetId="46" state="hidden" r:id="rId10"/>
    <sheet name="Genap 2018-2019 (2)" sheetId="47" state="hidden" r:id="rId11"/>
    <sheet name="Genap 2018-2019 Rev OK" sheetId="48" state="hidden" r:id="rId12"/>
    <sheet name="Genap 2018-2019 Rev (2)" sheetId="49" state="hidden" r:id="rId13"/>
    <sheet name="XII" sheetId="55" state="hidden" r:id="rId14"/>
    <sheet name="XI" sheetId="54" state="hidden" r:id="rId15"/>
    <sheet name="X" sheetId="53" state="hidden" r:id="rId16"/>
    <sheet name="Ganjil 2019-2020" sheetId="50" state="hidden" r:id="rId17"/>
    <sheet name="Ganjil 2022-2023" sheetId="52" r:id="rId18"/>
    <sheet name="Ganjil 2022-2023 (2)" sheetId="56" state="hidden" r:id="rId19"/>
    <sheet name="Sheet1" sheetId="51" state="hidden" r:id="rId20"/>
    <sheet name="Jam Puasa" sheetId="37" state="hidden" r:id="rId21"/>
  </sheets>
  <calcPr calcId="191029"/>
</workbook>
</file>

<file path=xl/calcChain.xml><?xml version="1.0" encoding="utf-8"?>
<calcChain xmlns="http://schemas.openxmlformats.org/spreadsheetml/2006/main">
  <c r="BD42" i="52" l="1"/>
  <c r="BE42" i="52"/>
  <c r="BF42" i="52" s="1"/>
  <c r="BG42" i="52"/>
  <c r="BH42" i="52"/>
  <c r="BJ42" i="52"/>
  <c r="BI42" i="52"/>
  <c r="BK42" i="52"/>
  <c r="BL42" i="52"/>
  <c r="BN42" i="52"/>
  <c r="BP42" i="52"/>
  <c r="BO42" i="52"/>
  <c r="BQ42" i="52"/>
  <c r="BS42" i="52" s="1"/>
  <c r="BR42" i="52"/>
  <c r="BT42" i="52"/>
  <c r="BV42" i="52"/>
  <c r="BU42" i="52"/>
  <c r="BW42" i="52"/>
  <c r="BX42" i="52"/>
  <c r="BZ42" i="52"/>
  <c r="CB42" i="52" s="1"/>
  <c r="CA42" i="52"/>
  <c r="CC42" i="52"/>
  <c r="CD42" i="52"/>
  <c r="CF42" i="52"/>
  <c r="CG42" i="52"/>
  <c r="CI42" i="52"/>
  <c r="CJ42" i="52"/>
  <c r="CK42" i="52"/>
  <c r="CM42" i="52"/>
  <c r="CN42" i="52"/>
  <c r="CP42" i="52"/>
  <c r="CQ42" i="52"/>
  <c r="CS42" i="52"/>
  <c r="CT42" i="52"/>
  <c r="CU42" i="52"/>
  <c r="CW42" i="52" s="1"/>
  <c r="CV42" i="52"/>
  <c r="CX42" i="52"/>
  <c r="CY42" i="52"/>
  <c r="CZ42" i="52"/>
  <c r="DA42" i="52"/>
  <c r="DC42" i="52"/>
  <c r="DD42" i="52"/>
  <c r="DF42" i="52" s="1"/>
  <c r="DE42" i="52"/>
  <c r="DG42" i="52"/>
  <c r="DI42" i="52"/>
  <c r="DH42" i="52"/>
  <c r="DJ42" i="52"/>
  <c r="DK42" i="52"/>
  <c r="DM42" i="52"/>
  <c r="DN42" i="52"/>
  <c r="DO42" i="52"/>
  <c r="DQ42" i="52"/>
  <c r="DR42" i="52"/>
  <c r="DT42" i="52"/>
  <c r="DU42" i="52"/>
  <c r="DW42" i="52"/>
  <c r="DX42" i="52"/>
  <c r="DZ42" i="52"/>
  <c r="EA42" i="52"/>
  <c r="EC42" i="52"/>
  <c r="ED42" i="52"/>
  <c r="EF42" i="52"/>
  <c r="EG42" i="52"/>
  <c r="EI42" i="52"/>
  <c r="EK42" i="52" s="1"/>
  <c r="EJ42" i="52"/>
  <c r="EL42" i="52"/>
  <c r="EM42" i="52"/>
  <c r="EO42" i="52"/>
  <c r="EP42" i="52"/>
  <c r="EQ42" i="52"/>
  <c r="ER42" i="52"/>
  <c r="ES42" i="52"/>
  <c r="ET42" i="52"/>
  <c r="EV42" i="52"/>
  <c r="EW42" i="52"/>
  <c r="EY42" i="52"/>
  <c r="EZ42" i="52"/>
  <c r="FB42" i="52"/>
  <c r="FC42" i="52"/>
  <c r="BA135" i="56"/>
  <c r="AZ135" i="56"/>
  <c r="AY135" i="56"/>
  <c r="AX135" i="56"/>
  <c r="AW135" i="56"/>
  <c r="AV135" i="56"/>
  <c r="AU135" i="56"/>
  <c r="AT135" i="56"/>
  <c r="AS135" i="56"/>
  <c r="AR135" i="56"/>
  <c r="AQ135" i="56"/>
  <c r="AP135" i="56"/>
  <c r="AO135" i="56"/>
  <c r="AN135" i="56"/>
  <c r="AM135" i="56"/>
  <c r="AL135" i="56"/>
  <c r="AK135" i="56"/>
  <c r="AJ135" i="56"/>
  <c r="AI135" i="56"/>
  <c r="AH135" i="56"/>
  <c r="AG135" i="56"/>
  <c r="AF135" i="56"/>
  <c r="AE135" i="56"/>
  <c r="AA135" i="56"/>
  <c r="Y135" i="56"/>
  <c r="X135" i="56"/>
  <c r="W135" i="56"/>
  <c r="V135" i="56"/>
  <c r="U135" i="56"/>
  <c r="T135" i="56"/>
  <c r="S135" i="56"/>
  <c r="R135" i="56"/>
  <c r="Q135" i="56"/>
  <c r="P135" i="56"/>
  <c r="O135" i="56"/>
  <c r="N135" i="56"/>
  <c r="M135" i="56"/>
  <c r="L135" i="56"/>
  <c r="K135" i="56"/>
  <c r="J135" i="56"/>
  <c r="I135" i="56"/>
  <c r="H135" i="56"/>
  <c r="G135" i="56"/>
  <c r="AC135" i="56"/>
  <c r="AD135" i="56" s="1"/>
  <c r="F135" i="56"/>
  <c r="E135" i="56"/>
  <c r="D135" i="56"/>
  <c r="BA134" i="56"/>
  <c r="AZ134" i="56"/>
  <c r="AY134" i="56"/>
  <c r="AX134" i="56"/>
  <c r="AW134" i="56"/>
  <c r="AV134" i="56"/>
  <c r="AU134" i="56"/>
  <c r="AT134" i="56"/>
  <c r="AS134" i="56"/>
  <c r="AR134" i="56"/>
  <c r="AQ134" i="56"/>
  <c r="AP134" i="56"/>
  <c r="AO134" i="56"/>
  <c r="AN134" i="56"/>
  <c r="AM134" i="56"/>
  <c r="AL134" i="56"/>
  <c r="AK134" i="56"/>
  <c r="AJ134" i="56"/>
  <c r="AI134" i="56"/>
  <c r="AH134" i="56"/>
  <c r="AG134" i="56"/>
  <c r="AF134" i="56"/>
  <c r="AE134" i="56"/>
  <c r="BB134" i="56"/>
  <c r="BC134" i="56" s="1"/>
  <c r="AA134" i="56"/>
  <c r="Y134" i="56"/>
  <c r="X134" i="56"/>
  <c r="W134" i="56"/>
  <c r="V134" i="56"/>
  <c r="U134" i="56"/>
  <c r="T134" i="56"/>
  <c r="S134" i="56"/>
  <c r="R134" i="56"/>
  <c r="Q134" i="56"/>
  <c r="P134" i="56"/>
  <c r="O134" i="56"/>
  <c r="N134" i="56"/>
  <c r="M134" i="56"/>
  <c r="L134" i="56"/>
  <c r="K134" i="56"/>
  <c r="J134" i="56"/>
  <c r="I134" i="56"/>
  <c r="H134" i="56"/>
  <c r="G134" i="56"/>
  <c r="F134" i="56"/>
  <c r="E134" i="56"/>
  <c r="AC134" i="56"/>
  <c r="AD134" i="56" s="1"/>
  <c r="D134" i="56"/>
  <c r="BA133" i="56"/>
  <c r="AZ133" i="56"/>
  <c r="AY133" i="56"/>
  <c r="AX133" i="56"/>
  <c r="AW133" i="56"/>
  <c r="AV133" i="56"/>
  <c r="AU133" i="56"/>
  <c r="AT133" i="56"/>
  <c r="AS133" i="56"/>
  <c r="AR133" i="56"/>
  <c r="AQ133" i="56"/>
  <c r="AP133" i="56"/>
  <c r="AO133" i="56"/>
  <c r="AN133" i="56"/>
  <c r="AM133" i="56"/>
  <c r="AL133" i="56"/>
  <c r="AK133" i="56"/>
  <c r="AJ133" i="56"/>
  <c r="AI133" i="56"/>
  <c r="AH133" i="56"/>
  <c r="AG133" i="56"/>
  <c r="AF133" i="56"/>
  <c r="BB133" i="56" s="1"/>
  <c r="BC133" i="56" s="1"/>
  <c r="AE133" i="56"/>
  <c r="AA133" i="56"/>
  <c r="Y133" i="56"/>
  <c r="X133" i="56"/>
  <c r="W133" i="56"/>
  <c r="V133" i="56"/>
  <c r="U133" i="56"/>
  <c r="T133" i="56"/>
  <c r="S133" i="56"/>
  <c r="R133" i="56"/>
  <c r="Q133" i="56"/>
  <c r="P133" i="56"/>
  <c r="O133" i="56"/>
  <c r="N133" i="56"/>
  <c r="M133" i="56"/>
  <c r="L133" i="56"/>
  <c r="K133" i="56"/>
  <c r="J133" i="56"/>
  <c r="I133" i="56"/>
  <c r="H133" i="56"/>
  <c r="G133" i="56"/>
  <c r="F133" i="56"/>
  <c r="E133" i="56"/>
  <c r="D133" i="56"/>
  <c r="AC133" i="56" s="1"/>
  <c r="AD133" i="56" s="1"/>
  <c r="BA132" i="56"/>
  <c r="AZ132" i="56"/>
  <c r="AY132" i="56"/>
  <c r="AX132" i="56"/>
  <c r="AW132" i="56"/>
  <c r="AV132" i="56"/>
  <c r="AU132" i="56"/>
  <c r="AT132" i="56"/>
  <c r="AS132" i="56"/>
  <c r="AR132" i="56"/>
  <c r="AQ132" i="56"/>
  <c r="AP132" i="56"/>
  <c r="AO132" i="56"/>
  <c r="AN132" i="56"/>
  <c r="AM132" i="56"/>
  <c r="AL132" i="56"/>
  <c r="AK132" i="56"/>
  <c r="AJ132" i="56"/>
  <c r="AI132" i="56"/>
  <c r="AH132" i="56"/>
  <c r="AG132" i="56"/>
  <c r="AF132" i="56"/>
  <c r="AE132" i="56"/>
  <c r="BB132" i="56"/>
  <c r="BC132" i="56" s="1"/>
  <c r="AA132" i="56"/>
  <c r="Y132" i="56"/>
  <c r="X132" i="56"/>
  <c r="W132" i="56"/>
  <c r="V132" i="56"/>
  <c r="U132" i="56"/>
  <c r="T132" i="56"/>
  <c r="S132" i="56"/>
  <c r="R132" i="56"/>
  <c r="Q132" i="56"/>
  <c r="P132" i="56"/>
  <c r="O132" i="56"/>
  <c r="N132" i="56"/>
  <c r="M132" i="56"/>
  <c r="L132" i="56"/>
  <c r="K132" i="56"/>
  <c r="J132" i="56"/>
  <c r="I132" i="56"/>
  <c r="H132" i="56"/>
  <c r="G132" i="56"/>
  <c r="F132" i="56"/>
  <c r="E132" i="56"/>
  <c r="AC132" i="56"/>
  <c r="AD132" i="56" s="1"/>
  <c r="D132" i="56"/>
  <c r="BA131" i="56"/>
  <c r="AZ131" i="56"/>
  <c r="AY131" i="56"/>
  <c r="AX131" i="56"/>
  <c r="AW131" i="56"/>
  <c r="AV131" i="56"/>
  <c r="AU131" i="56"/>
  <c r="AT131" i="56"/>
  <c r="AS131" i="56"/>
  <c r="AR131" i="56"/>
  <c r="AQ131" i="56"/>
  <c r="AP131" i="56"/>
  <c r="AO131" i="56"/>
  <c r="AN131" i="56"/>
  <c r="AM131" i="56"/>
  <c r="AL131" i="56"/>
  <c r="AK131" i="56"/>
  <c r="AJ131" i="56"/>
  <c r="AI131" i="56"/>
  <c r="AH131" i="56"/>
  <c r="AG131" i="56"/>
  <c r="AF131" i="56"/>
  <c r="AE131" i="56"/>
  <c r="BB131" i="56" s="1"/>
  <c r="AA131" i="56"/>
  <c r="Y131" i="56"/>
  <c r="X131" i="56"/>
  <c r="W131" i="56"/>
  <c r="V131" i="56"/>
  <c r="U131" i="56"/>
  <c r="T131" i="56"/>
  <c r="S131" i="56"/>
  <c r="R131" i="56"/>
  <c r="Q131" i="56"/>
  <c r="P131" i="56"/>
  <c r="O131" i="56"/>
  <c r="N131" i="56"/>
  <c r="M131" i="56"/>
  <c r="L131" i="56"/>
  <c r="K131" i="56"/>
  <c r="J131" i="56"/>
  <c r="I131" i="56"/>
  <c r="H131" i="56"/>
  <c r="G131" i="56"/>
  <c r="F131" i="56"/>
  <c r="E131" i="56"/>
  <c r="D131" i="56"/>
  <c r="AC131" i="56" s="1"/>
  <c r="BA130" i="56"/>
  <c r="AZ130" i="56"/>
  <c r="AY130" i="56"/>
  <c r="AX130" i="56"/>
  <c r="AW130" i="56"/>
  <c r="AV130" i="56"/>
  <c r="AU130" i="56"/>
  <c r="AT130" i="56"/>
  <c r="AS130" i="56"/>
  <c r="AR130" i="56"/>
  <c r="AQ130" i="56"/>
  <c r="AP130" i="56"/>
  <c r="AO130" i="56"/>
  <c r="AN130" i="56"/>
  <c r="AM130" i="56"/>
  <c r="AL130" i="56"/>
  <c r="AK130" i="56"/>
  <c r="AJ130" i="56"/>
  <c r="AI130" i="56"/>
  <c r="AH130" i="56"/>
  <c r="BC130" i="56"/>
  <c r="AG130" i="56"/>
  <c r="AF130" i="56"/>
  <c r="AE130" i="56"/>
  <c r="BB130" i="56" s="1"/>
  <c r="AA130" i="56"/>
  <c r="Y130" i="56"/>
  <c r="X130" i="56"/>
  <c r="W130" i="56"/>
  <c r="V130" i="56"/>
  <c r="U130" i="56"/>
  <c r="T130" i="56"/>
  <c r="S130" i="56"/>
  <c r="R130" i="56"/>
  <c r="Q130" i="56"/>
  <c r="P130" i="56"/>
  <c r="O130" i="56"/>
  <c r="N130" i="56"/>
  <c r="M130" i="56"/>
  <c r="L130" i="56"/>
  <c r="K130" i="56"/>
  <c r="J130" i="56"/>
  <c r="I130" i="56"/>
  <c r="H130" i="56"/>
  <c r="G130" i="56"/>
  <c r="AC130" i="56"/>
  <c r="F130" i="56"/>
  <c r="E130" i="56"/>
  <c r="D130" i="56"/>
  <c r="BA129" i="56"/>
  <c r="AZ129" i="56"/>
  <c r="AY129" i="56"/>
  <c r="AX129" i="56"/>
  <c r="AW129" i="56"/>
  <c r="AV129" i="56"/>
  <c r="AU129" i="56"/>
  <c r="AT129" i="56"/>
  <c r="AS129" i="56"/>
  <c r="AR129" i="56"/>
  <c r="AQ129" i="56"/>
  <c r="AP129" i="56"/>
  <c r="AO129" i="56"/>
  <c r="AN129" i="56"/>
  <c r="AM129" i="56"/>
  <c r="AL129" i="56"/>
  <c r="AK129" i="56"/>
  <c r="AJ129" i="56"/>
  <c r="AI129" i="56"/>
  <c r="AH129" i="56"/>
  <c r="BB129" i="56"/>
  <c r="BC129" i="56" s="1"/>
  <c r="AG129" i="56"/>
  <c r="AF129" i="56"/>
  <c r="AE129" i="56"/>
  <c r="AA129" i="56"/>
  <c r="Y129" i="56"/>
  <c r="X129" i="56"/>
  <c r="W129" i="56"/>
  <c r="V129" i="56"/>
  <c r="U129" i="56"/>
  <c r="T129" i="56"/>
  <c r="S129" i="56"/>
  <c r="R129" i="56"/>
  <c r="Q129" i="56"/>
  <c r="P129" i="56"/>
  <c r="O129" i="56"/>
  <c r="N129" i="56"/>
  <c r="M129" i="56"/>
  <c r="L129" i="56"/>
  <c r="K129" i="56"/>
  <c r="J129" i="56"/>
  <c r="I129" i="56"/>
  <c r="H129" i="56"/>
  <c r="AC129" i="56"/>
  <c r="AD129" i="56" s="1"/>
  <c r="G129" i="56"/>
  <c r="F129" i="56"/>
  <c r="E129" i="56"/>
  <c r="D129" i="56"/>
  <c r="BA128" i="56"/>
  <c r="AZ128" i="56"/>
  <c r="AY128" i="56"/>
  <c r="AX128" i="56"/>
  <c r="AW128" i="56"/>
  <c r="AV128" i="56"/>
  <c r="AU128" i="56"/>
  <c r="AT128" i="56"/>
  <c r="AS128" i="56"/>
  <c r="AR128" i="56"/>
  <c r="AQ128" i="56"/>
  <c r="AP128" i="56"/>
  <c r="AO128" i="56"/>
  <c r="AN128" i="56"/>
  <c r="AM128" i="56"/>
  <c r="AL128" i="56"/>
  <c r="AK128" i="56"/>
  <c r="AJ128" i="56"/>
  <c r="BB128" i="56"/>
  <c r="BC128" i="56" s="1"/>
  <c r="AI128" i="56"/>
  <c r="AH128" i="56"/>
  <c r="AG128" i="56"/>
  <c r="AF128" i="56"/>
  <c r="AE128" i="56"/>
  <c r="AA128" i="56"/>
  <c r="Y128" i="56"/>
  <c r="X128" i="56"/>
  <c r="W128" i="56"/>
  <c r="V128" i="56"/>
  <c r="U128" i="56"/>
  <c r="T128" i="56"/>
  <c r="S128" i="56"/>
  <c r="R128" i="56"/>
  <c r="Q128" i="56"/>
  <c r="P128" i="56"/>
  <c r="O128" i="56"/>
  <c r="N128" i="56"/>
  <c r="M128" i="56"/>
  <c r="L128" i="56"/>
  <c r="K128" i="56"/>
  <c r="J128" i="56"/>
  <c r="I128" i="56"/>
  <c r="H128" i="56"/>
  <c r="G128" i="56"/>
  <c r="F128" i="56"/>
  <c r="AC128" i="56"/>
  <c r="AD128" i="56" s="1"/>
  <c r="E128" i="56"/>
  <c r="D128" i="56"/>
  <c r="BA127" i="56"/>
  <c r="AZ127" i="56"/>
  <c r="AY127" i="56"/>
  <c r="AX127" i="56"/>
  <c r="AW127" i="56"/>
  <c r="AV127" i="56"/>
  <c r="AU127" i="56"/>
  <c r="AT127" i="56"/>
  <c r="AS127" i="56"/>
  <c r="AR127" i="56"/>
  <c r="AQ127" i="56"/>
  <c r="AP127" i="56"/>
  <c r="AO127" i="56"/>
  <c r="AN127" i="56"/>
  <c r="AM127" i="56"/>
  <c r="AL127" i="56"/>
  <c r="AK127" i="56"/>
  <c r="AJ127" i="56"/>
  <c r="AI127" i="56"/>
  <c r="AH127" i="56"/>
  <c r="AG127" i="56"/>
  <c r="AF127" i="56"/>
  <c r="AE127" i="56"/>
  <c r="AA127" i="56"/>
  <c r="Y127" i="56"/>
  <c r="X127" i="56"/>
  <c r="W127" i="56"/>
  <c r="V127" i="56"/>
  <c r="U127" i="56"/>
  <c r="T127" i="56"/>
  <c r="S127" i="56"/>
  <c r="R127" i="56"/>
  <c r="Q127" i="56"/>
  <c r="P127" i="56"/>
  <c r="O127" i="56"/>
  <c r="N127" i="56"/>
  <c r="M127" i="56"/>
  <c r="L127" i="56"/>
  <c r="K127" i="56"/>
  <c r="J127" i="56"/>
  <c r="I127" i="56"/>
  <c r="H127" i="56"/>
  <c r="G127" i="56"/>
  <c r="F127" i="56"/>
  <c r="E127" i="56"/>
  <c r="D127" i="56"/>
  <c r="AC127" i="56" s="1"/>
  <c r="AD127" i="56" s="1"/>
  <c r="BA126" i="56"/>
  <c r="AZ126" i="56"/>
  <c r="AY126" i="56"/>
  <c r="AX126" i="56"/>
  <c r="AW126" i="56"/>
  <c r="AV126" i="56"/>
  <c r="AU126" i="56"/>
  <c r="AT126" i="56"/>
  <c r="AS126" i="56"/>
  <c r="AR126" i="56"/>
  <c r="AQ126" i="56"/>
  <c r="AP126" i="56"/>
  <c r="AO126" i="56"/>
  <c r="AN126" i="56"/>
  <c r="AM126" i="56"/>
  <c r="AL126" i="56"/>
  <c r="AK126" i="56"/>
  <c r="AJ126" i="56"/>
  <c r="AI126" i="56"/>
  <c r="AH126" i="56"/>
  <c r="AG126" i="56"/>
  <c r="AF126" i="56"/>
  <c r="AE126" i="56"/>
  <c r="BB126" i="56" s="1"/>
  <c r="BC126" i="56" s="1"/>
  <c r="AA126" i="56"/>
  <c r="Y126" i="56"/>
  <c r="X126" i="56"/>
  <c r="W126" i="56"/>
  <c r="V126" i="56"/>
  <c r="U126" i="56"/>
  <c r="T126" i="56"/>
  <c r="S126" i="56"/>
  <c r="R126" i="56"/>
  <c r="Q126" i="56"/>
  <c r="P126" i="56"/>
  <c r="O126" i="56"/>
  <c r="N126" i="56"/>
  <c r="M126" i="56"/>
  <c r="L126" i="56"/>
  <c r="K126" i="56"/>
  <c r="J126" i="56"/>
  <c r="I126" i="56"/>
  <c r="H126" i="56"/>
  <c r="G126" i="56"/>
  <c r="F126" i="56"/>
  <c r="AC126" i="56"/>
  <c r="AD126" i="56" s="1"/>
  <c r="E126" i="56"/>
  <c r="D126" i="56"/>
  <c r="BA125" i="56"/>
  <c r="AZ125" i="56"/>
  <c r="AY125" i="56"/>
  <c r="AX125" i="56"/>
  <c r="AW125" i="56"/>
  <c r="AV125" i="56"/>
  <c r="AU125" i="56"/>
  <c r="AT125" i="56"/>
  <c r="AS125" i="56"/>
  <c r="AR125" i="56"/>
  <c r="AQ125" i="56"/>
  <c r="AP125" i="56"/>
  <c r="AO125" i="56"/>
  <c r="AN125" i="56"/>
  <c r="AM125" i="56"/>
  <c r="AL125" i="56"/>
  <c r="AK125" i="56"/>
  <c r="AJ125" i="56"/>
  <c r="AI125" i="56"/>
  <c r="AH125" i="56"/>
  <c r="AG125" i="56"/>
  <c r="AF125" i="56"/>
  <c r="AE125" i="56"/>
  <c r="AA125" i="56"/>
  <c r="Y125" i="56"/>
  <c r="X125" i="56"/>
  <c r="W125" i="56"/>
  <c r="V125" i="56"/>
  <c r="U125" i="56"/>
  <c r="T125" i="56"/>
  <c r="S125" i="56"/>
  <c r="R125" i="56"/>
  <c r="Q125" i="56"/>
  <c r="P125" i="56"/>
  <c r="O125" i="56"/>
  <c r="N125" i="56"/>
  <c r="M125" i="56"/>
  <c r="L125" i="56"/>
  <c r="K125" i="56"/>
  <c r="J125" i="56"/>
  <c r="I125" i="56"/>
  <c r="H125" i="56"/>
  <c r="G125" i="56"/>
  <c r="F125" i="56"/>
  <c r="E125" i="56"/>
  <c r="D125" i="56"/>
  <c r="AC125" i="56" s="1"/>
  <c r="BA124" i="56"/>
  <c r="AZ124" i="56"/>
  <c r="AY124" i="56"/>
  <c r="AX124" i="56"/>
  <c r="AW124" i="56"/>
  <c r="AV124" i="56"/>
  <c r="AU124" i="56"/>
  <c r="AT124" i="56"/>
  <c r="AS124" i="56"/>
  <c r="AR124" i="56"/>
  <c r="AQ124" i="56"/>
  <c r="AP124" i="56"/>
  <c r="AO124" i="56"/>
  <c r="AN124" i="56"/>
  <c r="AM124" i="56"/>
  <c r="AL124" i="56"/>
  <c r="AK124" i="56"/>
  <c r="AJ124" i="56"/>
  <c r="AI124" i="56"/>
  <c r="AH124" i="56"/>
  <c r="AG124" i="56"/>
  <c r="AF124" i="56"/>
  <c r="AE124" i="56"/>
  <c r="BB124" i="56" s="1"/>
  <c r="AA124" i="56"/>
  <c r="Y124" i="56"/>
  <c r="X124" i="56"/>
  <c r="W124" i="56"/>
  <c r="V124" i="56"/>
  <c r="U124" i="56"/>
  <c r="T124" i="56"/>
  <c r="S124" i="56"/>
  <c r="R124" i="56"/>
  <c r="Q124" i="56"/>
  <c r="P124" i="56"/>
  <c r="O124" i="56"/>
  <c r="N124" i="56"/>
  <c r="M124" i="56"/>
  <c r="L124" i="56"/>
  <c r="K124" i="56"/>
  <c r="J124" i="56"/>
  <c r="I124" i="56"/>
  <c r="H124" i="56"/>
  <c r="G124" i="56"/>
  <c r="F124" i="56"/>
  <c r="E124" i="56"/>
  <c r="D124" i="56"/>
  <c r="BA123" i="56"/>
  <c r="AZ123" i="56"/>
  <c r="AY123" i="56"/>
  <c r="AX123" i="56"/>
  <c r="AW123" i="56"/>
  <c r="AV123" i="56"/>
  <c r="AU123" i="56"/>
  <c r="AT123" i="56"/>
  <c r="AS123" i="56"/>
  <c r="AR123" i="56"/>
  <c r="AQ123" i="56"/>
  <c r="AP123" i="56"/>
  <c r="AO123" i="56"/>
  <c r="AN123" i="56"/>
  <c r="AM123" i="56"/>
  <c r="AL123" i="56"/>
  <c r="AK123" i="56"/>
  <c r="AJ123" i="56"/>
  <c r="AI123" i="56"/>
  <c r="AH123" i="56"/>
  <c r="AG123" i="56"/>
  <c r="AF123" i="56"/>
  <c r="AE123" i="56"/>
  <c r="BB123" i="56" s="1"/>
  <c r="BC123" i="56" s="1"/>
  <c r="AA123" i="56"/>
  <c r="Y123" i="56"/>
  <c r="X123" i="56"/>
  <c r="W123" i="56"/>
  <c r="V123" i="56"/>
  <c r="U123" i="56"/>
  <c r="T123" i="56"/>
  <c r="S123" i="56"/>
  <c r="R123" i="56"/>
  <c r="Q123" i="56"/>
  <c r="P123" i="56"/>
  <c r="O123" i="56"/>
  <c r="N123" i="56"/>
  <c r="M123" i="56"/>
  <c r="L123" i="56"/>
  <c r="K123" i="56"/>
  <c r="J123" i="56"/>
  <c r="I123" i="56"/>
  <c r="H123" i="56"/>
  <c r="G123" i="56"/>
  <c r="F123" i="56"/>
  <c r="E123" i="56"/>
  <c r="D123" i="56"/>
  <c r="AC123" i="56" s="1"/>
  <c r="AD123" i="56" s="1"/>
  <c r="BA122" i="56"/>
  <c r="AZ122" i="56"/>
  <c r="AY122" i="56"/>
  <c r="AX122" i="56"/>
  <c r="AW122" i="56"/>
  <c r="AV122" i="56"/>
  <c r="AU122" i="56"/>
  <c r="AT122" i="56"/>
  <c r="AS122" i="56"/>
  <c r="AR122" i="56"/>
  <c r="AQ122" i="56"/>
  <c r="AP122" i="56"/>
  <c r="AO122" i="56"/>
  <c r="AN122" i="56"/>
  <c r="AM122" i="56"/>
  <c r="AL122" i="56"/>
  <c r="AK122" i="56"/>
  <c r="AJ122" i="56"/>
  <c r="AI122" i="56"/>
  <c r="AH122" i="56"/>
  <c r="AG122" i="56"/>
  <c r="BB122" i="56"/>
  <c r="AF122" i="56"/>
  <c r="AE122" i="56"/>
  <c r="AA122" i="56"/>
  <c r="Y122" i="56"/>
  <c r="X122" i="56"/>
  <c r="W122" i="56"/>
  <c r="V122" i="56"/>
  <c r="U122" i="56"/>
  <c r="T122" i="56"/>
  <c r="S122" i="56"/>
  <c r="R122" i="56"/>
  <c r="Q122" i="56"/>
  <c r="P122" i="56"/>
  <c r="O122" i="56"/>
  <c r="N122" i="56"/>
  <c r="M122" i="56"/>
  <c r="L122" i="56"/>
  <c r="K122" i="56"/>
  <c r="J122" i="56"/>
  <c r="I122" i="56"/>
  <c r="H122" i="56"/>
  <c r="G122" i="56"/>
  <c r="F122" i="56"/>
  <c r="AC122" i="56"/>
  <c r="E122" i="56"/>
  <c r="D122" i="56"/>
  <c r="BA121" i="56"/>
  <c r="AZ121" i="56"/>
  <c r="AY121" i="56"/>
  <c r="AX121" i="56"/>
  <c r="AW121" i="56"/>
  <c r="AV121" i="56"/>
  <c r="AU121" i="56"/>
  <c r="AT121" i="56"/>
  <c r="AS121" i="56"/>
  <c r="AR121" i="56"/>
  <c r="AQ121" i="56"/>
  <c r="AP121" i="56"/>
  <c r="AO121" i="56"/>
  <c r="AN121" i="56"/>
  <c r="AM121" i="56"/>
  <c r="AL121" i="56"/>
  <c r="AK121" i="56"/>
  <c r="AJ121" i="56"/>
  <c r="AI121" i="56"/>
  <c r="AH121" i="56"/>
  <c r="AG121" i="56"/>
  <c r="BB121" i="56"/>
  <c r="AF121" i="56"/>
  <c r="AE121" i="56"/>
  <c r="AA121" i="56"/>
  <c r="Y121" i="56"/>
  <c r="X121" i="56"/>
  <c r="W121" i="56"/>
  <c r="V121" i="56"/>
  <c r="U121" i="56"/>
  <c r="T121" i="56"/>
  <c r="S121" i="56"/>
  <c r="R121" i="56"/>
  <c r="Q121" i="56"/>
  <c r="P121" i="56"/>
  <c r="O121" i="56"/>
  <c r="N121" i="56"/>
  <c r="M121" i="56"/>
  <c r="L121" i="56"/>
  <c r="K121" i="56"/>
  <c r="J121" i="56"/>
  <c r="I121" i="56"/>
  <c r="H121" i="56"/>
  <c r="G121" i="56"/>
  <c r="F121" i="56"/>
  <c r="E121" i="56"/>
  <c r="AC121" i="56" s="1"/>
  <c r="AD121" i="56" s="1"/>
  <c r="D121" i="56"/>
  <c r="BA120" i="56"/>
  <c r="AZ120" i="56"/>
  <c r="AY120" i="56"/>
  <c r="AX120" i="56"/>
  <c r="AW120" i="56"/>
  <c r="AV120" i="56"/>
  <c r="AU120" i="56"/>
  <c r="AT120" i="56"/>
  <c r="AS120" i="56"/>
  <c r="AR120" i="56"/>
  <c r="AQ120" i="56"/>
  <c r="AP120" i="56"/>
  <c r="AO120" i="56"/>
  <c r="AN120" i="56"/>
  <c r="AM120" i="56"/>
  <c r="AL120" i="56"/>
  <c r="AK120" i="56"/>
  <c r="AJ120" i="56"/>
  <c r="AI120" i="56"/>
  <c r="AH120" i="56"/>
  <c r="AG120" i="56"/>
  <c r="AF120" i="56"/>
  <c r="AE120" i="56"/>
  <c r="BB120" i="56" s="1"/>
  <c r="AA120" i="56"/>
  <c r="Y120" i="56"/>
  <c r="X120" i="56"/>
  <c r="W120" i="56"/>
  <c r="V120" i="56"/>
  <c r="U120" i="56"/>
  <c r="T120" i="56"/>
  <c r="S120" i="56"/>
  <c r="R120" i="56"/>
  <c r="Q120" i="56"/>
  <c r="P120" i="56"/>
  <c r="O120" i="56"/>
  <c r="N120" i="56"/>
  <c r="M120" i="56"/>
  <c r="L120" i="56"/>
  <c r="K120" i="56"/>
  <c r="J120" i="56"/>
  <c r="I120" i="56"/>
  <c r="H120" i="56"/>
  <c r="G120" i="56"/>
  <c r="F120" i="56"/>
  <c r="E120" i="56"/>
  <c r="D120" i="56"/>
  <c r="AC120" i="56" s="1"/>
  <c r="BA119" i="56"/>
  <c r="AZ119" i="56"/>
  <c r="AY119" i="56"/>
  <c r="AX119" i="56"/>
  <c r="AW119" i="56"/>
  <c r="AV119" i="56"/>
  <c r="AU119" i="56"/>
  <c r="AT119" i="56"/>
  <c r="AS119" i="56"/>
  <c r="AR119" i="56"/>
  <c r="AQ119" i="56"/>
  <c r="AP119" i="56"/>
  <c r="AO119" i="56"/>
  <c r="AN119" i="56"/>
  <c r="AM119" i="56"/>
  <c r="AL119" i="56"/>
  <c r="AK119" i="56"/>
  <c r="AJ119" i="56"/>
  <c r="AI119" i="56"/>
  <c r="AH119" i="56"/>
  <c r="AG119" i="56"/>
  <c r="AF119" i="56"/>
  <c r="AE119" i="56"/>
  <c r="AA119" i="56"/>
  <c r="Y119" i="56"/>
  <c r="X119" i="56"/>
  <c r="W119" i="56"/>
  <c r="V119" i="56"/>
  <c r="U119" i="56"/>
  <c r="T119" i="56"/>
  <c r="S119" i="56"/>
  <c r="R119" i="56"/>
  <c r="Q119" i="56"/>
  <c r="P119" i="56"/>
  <c r="O119" i="56"/>
  <c r="N119" i="56"/>
  <c r="M119" i="56"/>
  <c r="L119" i="56"/>
  <c r="K119" i="56"/>
  <c r="J119" i="56"/>
  <c r="I119" i="56"/>
  <c r="H119" i="56"/>
  <c r="G119" i="56"/>
  <c r="F119" i="56"/>
  <c r="E119" i="56"/>
  <c r="D119" i="56"/>
  <c r="BA118" i="56"/>
  <c r="AZ118" i="56"/>
  <c r="AY118" i="56"/>
  <c r="AX118" i="56"/>
  <c r="AW118" i="56"/>
  <c r="AV118" i="56"/>
  <c r="AU118" i="56"/>
  <c r="AT118" i="56"/>
  <c r="AS118" i="56"/>
  <c r="AR118" i="56"/>
  <c r="AQ118" i="56"/>
  <c r="AP118" i="56"/>
  <c r="AO118" i="56"/>
  <c r="AN118" i="56"/>
  <c r="AM118" i="56"/>
  <c r="AL118" i="56"/>
  <c r="AK118" i="56"/>
  <c r="AJ118" i="56"/>
  <c r="AI118" i="56"/>
  <c r="AH118" i="56"/>
  <c r="AG118" i="56"/>
  <c r="AF118" i="56"/>
  <c r="AE118" i="56"/>
  <c r="BB118" i="56" s="1"/>
  <c r="BC117" i="56" s="1"/>
  <c r="AA118" i="56"/>
  <c r="Y118" i="56"/>
  <c r="X118" i="56"/>
  <c r="W118" i="56"/>
  <c r="V118" i="56"/>
  <c r="U118" i="56"/>
  <c r="T118" i="56"/>
  <c r="S118" i="56"/>
  <c r="R118" i="56"/>
  <c r="Q118" i="56"/>
  <c r="P118" i="56"/>
  <c r="O118" i="56"/>
  <c r="N118" i="56"/>
  <c r="M118" i="56"/>
  <c r="L118" i="56"/>
  <c r="K118" i="56"/>
  <c r="J118" i="56"/>
  <c r="I118" i="56"/>
  <c r="H118" i="56"/>
  <c r="G118" i="56"/>
  <c r="F118" i="56"/>
  <c r="E118" i="56"/>
  <c r="D118" i="56"/>
  <c r="AC118" i="56"/>
  <c r="BA117" i="56"/>
  <c r="AZ117" i="56"/>
  <c r="AY117" i="56"/>
  <c r="AX117" i="56"/>
  <c r="AW117" i="56"/>
  <c r="AV117" i="56"/>
  <c r="AU117" i="56"/>
  <c r="AT117" i="56"/>
  <c r="AS117" i="56"/>
  <c r="AR117" i="56"/>
  <c r="AQ117" i="56"/>
  <c r="AP117" i="56"/>
  <c r="AO117" i="56"/>
  <c r="AN117" i="56"/>
  <c r="AM117" i="56"/>
  <c r="AL117" i="56"/>
  <c r="AK117" i="56"/>
  <c r="AJ117" i="56"/>
  <c r="AI117" i="56"/>
  <c r="AH117" i="56"/>
  <c r="AG117" i="56"/>
  <c r="AF117" i="56"/>
  <c r="AE117" i="56"/>
  <c r="BB117" i="56"/>
  <c r="AA117" i="56"/>
  <c r="Y117" i="56"/>
  <c r="X117" i="56"/>
  <c r="W117" i="56"/>
  <c r="V117" i="56"/>
  <c r="U117" i="56"/>
  <c r="T117" i="56"/>
  <c r="S117" i="56"/>
  <c r="R117" i="56"/>
  <c r="Q117" i="56"/>
  <c r="P117" i="56"/>
  <c r="O117" i="56"/>
  <c r="N117" i="56"/>
  <c r="M117" i="56"/>
  <c r="L117" i="56"/>
  <c r="K117" i="56"/>
  <c r="J117" i="56"/>
  <c r="I117" i="56"/>
  <c r="H117" i="56"/>
  <c r="G117" i="56"/>
  <c r="F117" i="56"/>
  <c r="E117" i="56"/>
  <c r="D117" i="56"/>
  <c r="AC117" i="56"/>
  <c r="BA116" i="56"/>
  <c r="AZ116" i="56"/>
  <c r="AY116" i="56"/>
  <c r="AX116" i="56"/>
  <c r="AW116" i="56"/>
  <c r="AV116" i="56"/>
  <c r="AU116" i="56"/>
  <c r="AT116" i="56"/>
  <c r="AS116" i="56"/>
  <c r="AR116" i="56"/>
  <c r="AQ116" i="56"/>
  <c r="AP116" i="56"/>
  <c r="AO116" i="56"/>
  <c r="AN116" i="56"/>
  <c r="AM116" i="56"/>
  <c r="AL116" i="56"/>
  <c r="AK116" i="56"/>
  <c r="AJ116" i="56"/>
  <c r="AI116" i="56"/>
  <c r="AH116" i="56"/>
  <c r="AG116" i="56"/>
  <c r="AF116" i="56"/>
  <c r="AE116" i="56"/>
  <c r="BB116" i="56"/>
  <c r="BC116" i="56" s="1"/>
  <c r="AA116" i="56"/>
  <c r="Y116" i="56"/>
  <c r="X116" i="56"/>
  <c r="W116" i="56"/>
  <c r="V116" i="56"/>
  <c r="U116" i="56"/>
  <c r="T116" i="56"/>
  <c r="S116" i="56"/>
  <c r="R116" i="56"/>
  <c r="Q116" i="56"/>
  <c r="P116" i="56"/>
  <c r="O116" i="56"/>
  <c r="N116" i="56"/>
  <c r="M116" i="56"/>
  <c r="L116" i="56"/>
  <c r="K116" i="56"/>
  <c r="J116" i="56"/>
  <c r="I116" i="56"/>
  <c r="H116" i="56"/>
  <c r="G116" i="56"/>
  <c r="F116" i="56"/>
  <c r="E116" i="56"/>
  <c r="AC116" i="56"/>
  <c r="AD116" i="56" s="1"/>
  <c r="D116" i="56"/>
  <c r="BA115" i="56"/>
  <c r="AZ115" i="56"/>
  <c r="AY115" i="56"/>
  <c r="AX115" i="56"/>
  <c r="AW115" i="56"/>
  <c r="AV115" i="56"/>
  <c r="AU115" i="56"/>
  <c r="AT115" i="56"/>
  <c r="AS115" i="56"/>
  <c r="AR115" i="56"/>
  <c r="AQ115" i="56"/>
  <c r="AP115" i="56"/>
  <c r="AO115" i="56"/>
  <c r="AN115" i="56"/>
  <c r="AM115" i="56"/>
  <c r="AL115" i="56"/>
  <c r="AK115" i="56"/>
  <c r="AJ115" i="56"/>
  <c r="AI115" i="56"/>
  <c r="AH115" i="56"/>
  <c r="AG115" i="56"/>
  <c r="BB115" i="56"/>
  <c r="AF115" i="56"/>
  <c r="AE115" i="56"/>
  <c r="AA115" i="56"/>
  <c r="Y115" i="56"/>
  <c r="X115" i="56"/>
  <c r="W115" i="56"/>
  <c r="V115" i="56"/>
  <c r="U115" i="56"/>
  <c r="T115" i="56"/>
  <c r="S115" i="56"/>
  <c r="R115" i="56"/>
  <c r="Q115" i="56"/>
  <c r="P115" i="56"/>
  <c r="O115" i="56"/>
  <c r="N115" i="56"/>
  <c r="M115" i="56"/>
  <c r="L115" i="56"/>
  <c r="K115" i="56"/>
  <c r="J115" i="56"/>
  <c r="I115" i="56"/>
  <c r="H115" i="56"/>
  <c r="G115" i="56"/>
  <c r="F115" i="56"/>
  <c r="AC115" i="56"/>
  <c r="E115" i="56"/>
  <c r="D115" i="56"/>
  <c r="BA114" i="56"/>
  <c r="AZ114" i="56"/>
  <c r="AY114" i="56"/>
  <c r="AX114" i="56"/>
  <c r="AW114" i="56"/>
  <c r="AV114" i="56"/>
  <c r="AU114" i="56"/>
  <c r="AT114" i="56"/>
  <c r="AS114" i="56"/>
  <c r="AR114" i="56"/>
  <c r="AQ114" i="56"/>
  <c r="AP114" i="56"/>
  <c r="AO114" i="56"/>
  <c r="AN114" i="56"/>
  <c r="AM114" i="56"/>
  <c r="AL114" i="56"/>
  <c r="AK114" i="56"/>
  <c r="AJ114" i="56"/>
  <c r="AI114" i="56"/>
  <c r="AH114" i="56"/>
  <c r="AG114" i="56"/>
  <c r="BB114" i="56"/>
  <c r="AF114" i="56"/>
  <c r="AE114" i="56"/>
  <c r="AA114" i="56"/>
  <c r="Y114" i="56"/>
  <c r="X114" i="56"/>
  <c r="W114" i="56"/>
  <c r="V114" i="56"/>
  <c r="U114" i="56"/>
  <c r="T114" i="56"/>
  <c r="S114" i="56"/>
  <c r="R114" i="56"/>
  <c r="Q114" i="56"/>
  <c r="P114" i="56"/>
  <c r="O114" i="56"/>
  <c r="N114" i="56"/>
  <c r="M114" i="56"/>
  <c r="L114" i="56"/>
  <c r="K114" i="56"/>
  <c r="J114" i="56"/>
  <c r="I114" i="56"/>
  <c r="H114" i="56"/>
  <c r="G114" i="56"/>
  <c r="F114" i="56"/>
  <c r="E114" i="56"/>
  <c r="D114" i="56"/>
  <c r="AC114" i="56" s="1"/>
  <c r="BA113" i="56"/>
  <c r="AZ113" i="56"/>
  <c r="AY113" i="56"/>
  <c r="AX113" i="56"/>
  <c r="AW113" i="56"/>
  <c r="AV113" i="56"/>
  <c r="AU113" i="56"/>
  <c r="AT113" i="56"/>
  <c r="AS113" i="56"/>
  <c r="AR113" i="56"/>
  <c r="AQ113" i="56"/>
  <c r="AP113" i="56"/>
  <c r="AO113" i="56"/>
  <c r="AN113" i="56"/>
  <c r="AM113" i="56"/>
  <c r="AL113" i="56"/>
  <c r="AK113" i="56"/>
  <c r="AJ113" i="56"/>
  <c r="AI113" i="56"/>
  <c r="AH113" i="56"/>
  <c r="AG113" i="56"/>
  <c r="AF113" i="56"/>
  <c r="BB113" i="56" s="1"/>
  <c r="AE113" i="56"/>
  <c r="AA113" i="56"/>
  <c r="Y113" i="56"/>
  <c r="X113" i="56"/>
  <c r="W113" i="56"/>
  <c r="V113" i="56"/>
  <c r="U113" i="56"/>
  <c r="T113" i="56"/>
  <c r="S113" i="56"/>
  <c r="R113" i="56"/>
  <c r="Q113" i="56"/>
  <c r="P113" i="56"/>
  <c r="O113" i="56"/>
  <c r="N113" i="56"/>
  <c r="M113" i="56"/>
  <c r="L113" i="56"/>
  <c r="K113" i="56"/>
  <c r="J113" i="56"/>
  <c r="I113" i="56"/>
  <c r="H113" i="56"/>
  <c r="G113" i="56"/>
  <c r="F113" i="56"/>
  <c r="E113" i="56"/>
  <c r="AC113" i="56" s="1"/>
  <c r="D113" i="56"/>
  <c r="BA112" i="56"/>
  <c r="AZ112" i="56"/>
  <c r="AY112" i="56"/>
  <c r="AX112" i="56"/>
  <c r="AW112" i="56"/>
  <c r="AV112" i="56"/>
  <c r="AU112" i="56"/>
  <c r="AT112" i="56"/>
  <c r="AS112" i="56"/>
  <c r="AR112" i="56"/>
  <c r="AQ112" i="56"/>
  <c r="AP112" i="56"/>
  <c r="AO112" i="56"/>
  <c r="AN112" i="56"/>
  <c r="AM112" i="56"/>
  <c r="AL112" i="56"/>
  <c r="AK112" i="56"/>
  <c r="AJ112" i="56"/>
  <c r="AI112" i="56"/>
  <c r="AH112" i="56"/>
  <c r="AG112" i="56"/>
  <c r="AF112" i="56"/>
  <c r="BB112" i="56" s="1"/>
  <c r="AE112" i="56"/>
  <c r="AA112" i="56"/>
  <c r="Y112" i="56"/>
  <c r="X112" i="56"/>
  <c r="W112" i="56"/>
  <c r="V112" i="56"/>
  <c r="U112" i="56"/>
  <c r="T112" i="56"/>
  <c r="S112" i="56"/>
  <c r="R112" i="56"/>
  <c r="Q112" i="56"/>
  <c r="P112" i="56"/>
  <c r="O112" i="56"/>
  <c r="N112" i="56"/>
  <c r="M112" i="56"/>
  <c r="L112" i="56"/>
  <c r="K112" i="56"/>
  <c r="J112" i="56"/>
  <c r="I112" i="56"/>
  <c r="H112" i="56"/>
  <c r="G112" i="56"/>
  <c r="F112" i="56"/>
  <c r="E112" i="56"/>
  <c r="D112" i="56"/>
  <c r="AC112" i="56" s="1"/>
  <c r="BA111" i="56"/>
  <c r="AZ111" i="56"/>
  <c r="AY111" i="56"/>
  <c r="AX111" i="56"/>
  <c r="AW111" i="56"/>
  <c r="AV111" i="56"/>
  <c r="AU111" i="56"/>
  <c r="AT111" i="56"/>
  <c r="AS111" i="56"/>
  <c r="AR111" i="56"/>
  <c r="AQ111" i="56"/>
  <c r="AP111" i="56"/>
  <c r="AO111" i="56"/>
  <c r="AN111" i="56"/>
  <c r="AM111" i="56"/>
  <c r="AL111" i="56"/>
  <c r="AK111" i="56"/>
  <c r="AJ111" i="56"/>
  <c r="AI111" i="56"/>
  <c r="AH111" i="56"/>
  <c r="AG111" i="56"/>
  <c r="BB111" i="56"/>
  <c r="AF111" i="56"/>
  <c r="AE111" i="56"/>
  <c r="AA111" i="56"/>
  <c r="Y111" i="56"/>
  <c r="X111" i="56"/>
  <c r="W111" i="56"/>
  <c r="V111" i="56"/>
  <c r="U111" i="56"/>
  <c r="T111" i="56"/>
  <c r="S111" i="56"/>
  <c r="R111" i="56"/>
  <c r="Q111" i="56"/>
  <c r="P111" i="56"/>
  <c r="O111" i="56"/>
  <c r="N111" i="56"/>
  <c r="M111" i="56"/>
  <c r="L111" i="56"/>
  <c r="K111" i="56"/>
  <c r="J111" i="56"/>
  <c r="I111" i="56"/>
  <c r="H111" i="56"/>
  <c r="G111" i="56"/>
  <c r="F111" i="56"/>
  <c r="AC111" i="56"/>
  <c r="E111" i="56"/>
  <c r="D111" i="56"/>
  <c r="BA110" i="56"/>
  <c r="AZ110" i="56"/>
  <c r="AY110" i="56"/>
  <c r="AX110" i="56"/>
  <c r="AW110" i="56"/>
  <c r="AV110" i="56"/>
  <c r="AU110" i="56"/>
  <c r="AT110" i="56"/>
  <c r="AS110" i="56"/>
  <c r="AR110" i="56"/>
  <c r="AQ110" i="56"/>
  <c r="AP110" i="56"/>
  <c r="AO110" i="56"/>
  <c r="AN110" i="56"/>
  <c r="AM110" i="56"/>
  <c r="AL110" i="56"/>
  <c r="AK110" i="56"/>
  <c r="AJ110" i="56"/>
  <c r="AI110" i="56"/>
  <c r="AH110" i="56"/>
  <c r="AG110" i="56"/>
  <c r="BB110" i="56"/>
  <c r="AF110" i="56"/>
  <c r="AE110" i="56"/>
  <c r="AA110" i="56"/>
  <c r="Y110" i="56"/>
  <c r="X110" i="56"/>
  <c r="W110" i="56"/>
  <c r="V110" i="56"/>
  <c r="U110" i="56"/>
  <c r="T110" i="56"/>
  <c r="S110" i="56"/>
  <c r="R110" i="56"/>
  <c r="Q110" i="56"/>
  <c r="P110" i="56"/>
  <c r="O110" i="56"/>
  <c r="N110" i="56"/>
  <c r="M110" i="56"/>
  <c r="L110" i="56"/>
  <c r="K110" i="56"/>
  <c r="J110" i="56"/>
  <c r="I110" i="56"/>
  <c r="H110" i="56"/>
  <c r="G110" i="56"/>
  <c r="F110" i="56"/>
  <c r="E110" i="56"/>
  <c r="AC110" i="56" s="1"/>
  <c r="AD110" i="56" s="1"/>
  <c r="D110" i="56"/>
  <c r="BA109" i="56"/>
  <c r="AZ109" i="56"/>
  <c r="AY109" i="56"/>
  <c r="AX109" i="56"/>
  <c r="AW109" i="56"/>
  <c r="AV109" i="56"/>
  <c r="AU109" i="56"/>
  <c r="AT109" i="56"/>
  <c r="AS109" i="56"/>
  <c r="AR109" i="56"/>
  <c r="AQ109" i="56"/>
  <c r="AP109" i="56"/>
  <c r="AO109" i="56"/>
  <c r="AN109" i="56"/>
  <c r="AM109" i="56"/>
  <c r="AL109" i="56"/>
  <c r="AK109" i="56"/>
  <c r="AJ109" i="56"/>
  <c r="AI109" i="56"/>
  <c r="AH109" i="56"/>
  <c r="AG109" i="56"/>
  <c r="AF109" i="56"/>
  <c r="AE109" i="56"/>
  <c r="AA109" i="56"/>
  <c r="Y109" i="56"/>
  <c r="X109" i="56"/>
  <c r="W109" i="56"/>
  <c r="V109" i="56"/>
  <c r="U109" i="56"/>
  <c r="T109" i="56"/>
  <c r="S109" i="56"/>
  <c r="R109" i="56"/>
  <c r="Q109" i="56"/>
  <c r="P109" i="56"/>
  <c r="O109" i="56"/>
  <c r="N109" i="56"/>
  <c r="M109" i="56"/>
  <c r="L109" i="56"/>
  <c r="K109" i="56"/>
  <c r="J109" i="56"/>
  <c r="I109" i="56"/>
  <c r="H109" i="56"/>
  <c r="G109" i="56"/>
  <c r="F109" i="56"/>
  <c r="E109" i="56"/>
  <c r="D109" i="56"/>
  <c r="BA108" i="56"/>
  <c r="AZ108" i="56"/>
  <c r="AY108" i="56"/>
  <c r="AX108" i="56"/>
  <c r="AW108" i="56"/>
  <c r="AV108" i="56"/>
  <c r="AU108" i="56"/>
  <c r="AT108" i="56"/>
  <c r="AS108" i="56"/>
  <c r="AR108" i="56"/>
  <c r="AQ108" i="56"/>
  <c r="AP108" i="56"/>
  <c r="AO108" i="56"/>
  <c r="AN108" i="56"/>
  <c r="AM108" i="56"/>
  <c r="AL108" i="56"/>
  <c r="AK108" i="56"/>
  <c r="AJ108" i="56"/>
  <c r="AI108" i="56"/>
  <c r="AH108" i="56"/>
  <c r="AG108" i="56"/>
  <c r="AF108" i="56"/>
  <c r="AE108" i="56"/>
  <c r="AA108" i="56"/>
  <c r="Y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AC108" i="56" s="1"/>
  <c r="E108" i="56"/>
  <c r="D108" i="56"/>
  <c r="BA107" i="56"/>
  <c r="AZ107" i="56"/>
  <c r="AY107" i="56"/>
  <c r="AX107" i="56"/>
  <c r="AW107" i="56"/>
  <c r="AV107" i="56"/>
  <c r="AU107" i="56"/>
  <c r="AT107" i="56"/>
  <c r="AS107" i="56"/>
  <c r="AR107" i="56"/>
  <c r="AQ107" i="56"/>
  <c r="AP107" i="56"/>
  <c r="AO107" i="56"/>
  <c r="AN107" i="56"/>
  <c r="AM107" i="56"/>
  <c r="AL107" i="56"/>
  <c r="AK107" i="56"/>
  <c r="AJ107" i="56"/>
  <c r="AI107" i="56"/>
  <c r="AH107" i="56"/>
  <c r="AG107" i="56"/>
  <c r="AF107" i="56"/>
  <c r="AE107" i="56"/>
  <c r="AA107" i="56"/>
  <c r="Y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BA106" i="56"/>
  <c r="AZ106" i="56"/>
  <c r="AY106" i="56"/>
  <c r="AX106" i="56"/>
  <c r="AW106" i="56"/>
  <c r="AV106" i="56"/>
  <c r="AU106" i="56"/>
  <c r="AT106" i="56"/>
  <c r="AS106" i="56"/>
  <c r="AR106" i="56"/>
  <c r="AQ106" i="56"/>
  <c r="AP106" i="56"/>
  <c r="AO106" i="56"/>
  <c r="AN106" i="56"/>
  <c r="AM106" i="56"/>
  <c r="AL106" i="56"/>
  <c r="AK106" i="56"/>
  <c r="AJ106" i="56"/>
  <c r="AI106" i="56"/>
  <c r="AH106" i="56"/>
  <c r="AG106" i="56"/>
  <c r="AF106" i="56"/>
  <c r="AE106" i="56"/>
  <c r="BB106" i="56" s="1"/>
  <c r="BC106" i="56" s="1"/>
  <c r="AA106" i="56"/>
  <c r="Y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AC106" i="56" s="1"/>
  <c r="AD106" i="56" s="1"/>
  <c r="D106" i="56"/>
  <c r="BA105" i="56"/>
  <c r="AZ105" i="56"/>
  <c r="AY105" i="56"/>
  <c r="AX105" i="56"/>
  <c r="AW105" i="56"/>
  <c r="AV105" i="56"/>
  <c r="AU105" i="56"/>
  <c r="AT105" i="56"/>
  <c r="AS105" i="56"/>
  <c r="AR105" i="56"/>
  <c r="AQ105" i="56"/>
  <c r="AP105" i="56"/>
  <c r="AO105" i="56"/>
  <c r="AN105" i="56"/>
  <c r="AM105" i="56"/>
  <c r="AL105" i="56"/>
  <c r="AK105" i="56"/>
  <c r="AJ105" i="56"/>
  <c r="AI105" i="56"/>
  <c r="AH105" i="56"/>
  <c r="AG105" i="56"/>
  <c r="AF105" i="56"/>
  <c r="AE105" i="56"/>
  <c r="AA105" i="56"/>
  <c r="Y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AC105" i="56" s="1"/>
  <c r="D105" i="56"/>
  <c r="BA104" i="56"/>
  <c r="AZ104" i="56"/>
  <c r="AY104" i="56"/>
  <c r="AX104" i="56"/>
  <c r="AW104" i="56"/>
  <c r="AV104" i="56"/>
  <c r="AU104" i="56"/>
  <c r="AT104" i="56"/>
  <c r="AS104" i="56"/>
  <c r="AR104" i="56"/>
  <c r="AQ104" i="56"/>
  <c r="AP104" i="56"/>
  <c r="AO104" i="56"/>
  <c r="AN104" i="56"/>
  <c r="AM104" i="56"/>
  <c r="AL104" i="56"/>
  <c r="AK104" i="56"/>
  <c r="AJ104" i="56"/>
  <c r="AI104" i="56"/>
  <c r="AH104" i="56"/>
  <c r="AG104" i="56"/>
  <c r="AF104" i="56"/>
  <c r="AE104" i="56"/>
  <c r="BB104" i="56" s="1"/>
  <c r="AA104" i="56"/>
  <c r="Y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AC104" i="56"/>
  <c r="BA103" i="56"/>
  <c r="AZ103" i="56"/>
  <c r="AY103" i="56"/>
  <c r="AX103" i="56"/>
  <c r="AW103" i="56"/>
  <c r="AV103" i="56"/>
  <c r="AU103" i="56"/>
  <c r="AT103" i="56"/>
  <c r="AS103" i="56"/>
  <c r="AR103" i="56"/>
  <c r="AQ103" i="56"/>
  <c r="AP103" i="56"/>
  <c r="AO103" i="56"/>
  <c r="AN103" i="56"/>
  <c r="AM103" i="56"/>
  <c r="AL103" i="56"/>
  <c r="AK103" i="56"/>
  <c r="AJ103" i="56"/>
  <c r="AI103" i="56"/>
  <c r="AH103" i="56"/>
  <c r="AG103" i="56"/>
  <c r="AF103" i="56"/>
  <c r="BB103" i="56" s="1"/>
  <c r="BC103" i="56" s="1"/>
  <c r="AE103" i="56"/>
  <c r="AA103" i="56"/>
  <c r="Y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AC103" i="56"/>
  <c r="AD103" i="56" s="1"/>
  <c r="D103" i="56"/>
  <c r="BA102" i="56"/>
  <c r="AZ102" i="56"/>
  <c r="AY102" i="56"/>
  <c r="AX102" i="56"/>
  <c r="AW102" i="56"/>
  <c r="AV102" i="56"/>
  <c r="AU102" i="56"/>
  <c r="AT102" i="56"/>
  <c r="AS102" i="56"/>
  <c r="AR102" i="56"/>
  <c r="AQ102" i="56"/>
  <c r="AP102" i="56"/>
  <c r="AO102" i="56"/>
  <c r="AN102" i="56"/>
  <c r="AM102" i="56"/>
  <c r="AL102" i="56"/>
  <c r="AK102" i="56"/>
  <c r="AJ102" i="56"/>
  <c r="AI102" i="56"/>
  <c r="AH102" i="56"/>
  <c r="AG102" i="56"/>
  <c r="BB102" i="56"/>
  <c r="BC102" i="56" s="1"/>
  <c r="AF102" i="56"/>
  <c r="AE102" i="56"/>
  <c r="AA102" i="56"/>
  <c r="Y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AC102" i="56" s="1"/>
  <c r="AD102" i="56" s="1"/>
  <c r="BA101" i="56"/>
  <c r="AZ101" i="56"/>
  <c r="AY101" i="56"/>
  <c r="AX101" i="56"/>
  <c r="AW101" i="56"/>
  <c r="AV101" i="56"/>
  <c r="AU101" i="56"/>
  <c r="AT101" i="56"/>
  <c r="AS101" i="56"/>
  <c r="AR101" i="56"/>
  <c r="AQ101" i="56"/>
  <c r="AP101" i="56"/>
  <c r="AO101" i="56"/>
  <c r="AN101" i="56"/>
  <c r="AM101" i="56"/>
  <c r="AL101" i="56"/>
  <c r="AK101" i="56"/>
  <c r="AJ101" i="56"/>
  <c r="AI101" i="56"/>
  <c r="AH101" i="56"/>
  <c r="AG101" i="56"/>
  <c r="AF101" i="56"/>
  <c r="AE101" i="56"/>
  <c r="BB101" i="56"/>
  <c r="AA101" i="56"/>
  <c r="Y101" i="56"/>
  <c r="X101" i="56"/>
  <c r="W101" i="56"/>
  <c r="V101" i="56"/>
  <c r="U101" i="56"/>
  <c r="T101" i="56"/>
  <c r="S101" i="56"/>
  <c r="R101" i="56"/>
  <c r="Q101" i="56"/>
  <c r="P101" i="56"/>
  <c r="O101" i="56"/>
  <c r="N101" i="56"/>
  <c r="M101" i="56"/>
  <c r="L101" i="56"/>
  <c r="K101" i="56"/>
  <c r="J101" i="56"/>
  <c r="I101" i="56"/>
  <c r="H101" i="56"/>
  <c r="G101" i="56"/>
  <c r="F101" i="56"/>
  <c r="E101" i="56"/>
  <c r="D101" i="56"/>
  <c r="BA100" i="56"/>
  <c r="AZ100" i="56"/>
  <c r="AY100" i="56"/>
  <c r="AX100" i="56"/>
  <c r="AW100" i="56"/>
  <c r="AV100" i="56"/>
  <c r="AU100" i="56"/>
  <c r="AT100" i="56"/>
  <c r="AS100" i="56"/>
  <c r="AR100" i="56"/>
  <c r="AQ100" i="56"/>
  <c r="AP100" i="56"/>
  <c r="AO100" i="56"/>
  <c r="AN100" i="56"/>
  <c r="AM100" i="56"/>
  <c r="AL100" i="56"/>
  <c r="AK100" i="56"/>
  <c r="AJ100" i="56"/>
  <c r="AI100" i="56"/>
  <c r="AH100" i="56"/>
  <c r="AG100" i="56"/>
  <c r="AF100" i="56"/>
  <c r="AE100" i="56"/>
  <c r="AA100" i="56"/>
  <c r="Y100" i="56"/>
  <c r="X100" i="56"/>
  <c r="W100" i="56"/>
  <c r="V100" i="56"/>
  <c r="U100" i="56"/>
  <c r="T100" i="56"/>
  <c r="S100" i="56"/>
  <c r="R100" i="56"/>
  <c r="Q100" i="56"/>
  <c r="P100" i="56"/>
  <c r="O100" i="56"/>
  <c r="N100" i="56"/>
  <c r="M100" i="56"/>
  <c r="L100" i="56"/>
  <c r="K100" i="56"/>
  <c r="J100" i="56"/>
  <c r="I100" i="56"/>
  <c r="H100" i="56"/>
  <c r="G100" i="56"/>
  <c r="F100" i="56"/>
  <c r="E100" i="56"/>
  <c r="D100" i="56"/>
  <c r="BA99" i="56"/>
  <c r="AZ99" i="56"/>
  <c r="AY99" i="56"/>
  <c r="AX99" i="56"/>
  <c r="AW99" i="56"/>
  <c r="AV99" i="56"/>
  <c r="AU99" i="56"/>
  <c r="AT99" i="56"/>
  <c r="AS99" i="56"/>
  <c r="AR99" i="56"/>
  <c r="AQ99" i="56"/>
  <c r="AP99" i="56"/>
  <c r="AO99" i="56"/>
  <c r="AN99" i="56"/>
  <c r="AM99" i="56"/>
  <c r="AL99" i="56"/>
  <c r="AK99" i="56"/>
  <c r="AJ99" i="56"/>
  <c r="AI99" i="56"/>
  <c r="AH99" i="56"/>
  <c r="AG99" i="56"/>
  <c r="AF99" i="56"/>
  <c r="AE99" i="56"/>
  <c r="AA99" i="56"/>
  <c r="Y99" i="56"/>
  <c r="X99" i="56"/>
  <c r="W99" i="56"/>
  <c r="V99" i="56"/>
  <c r="U99" i="56"/>
  <c r="T99" i="56"/>
  <c r="S99" i="56"/>
  <c r="R99" i="56"/>
  <c r="Q99" i="56"/>
  <c r="P99" i="56"/>
  <c r="O99" i="56"/>
  <c r="N99" i="56"/>
  <c r="M99" i="56"/>
  <c r="L99" i="56"/>
  <c r="K99" i="56"/>
  <c r="J99" i="56"/>
  <c r="I99" i="56"/>
  <c r="H99" i="56"/>
  <c r="G99" i="56"/>
  <c r="F99" i="56"/>
  <c r="E99" i="56"/>
  <c r="D99" i="56"/>
  <c r="BA98" i="56"/>
  <c r="AZ98" i="56"/>
  <c r="AY98" i="56"/>
  <c r="AX98" i="56"/>
  <c r="AW98" i="56"/>
  <c r="AV98" i="56"/>
  <c r="AU98" i="56"/>
  <c r="AT98" i="56"/>
  <c r="AS98" i="56"/>
  <c r="AR98" i="56"/>
  <c r="AQ98" i="56"/>
  <c r="AP98" i="56"/>
  <c r="AO98" i="56"/>
  <c r="AN98" i="56"/>
  <c r="AM98" i="56"/>
  <c r="AL98" i="56"/>
  <c r="AK98" i="56"/>
  <c r="AJ98" i="56"/>
  <c r="AI98" i="56"/>
  <c r="AH98" i="56"/>
  <c r="AG98" i="56"/>
  <c r="AF98" i="56"/>
  <c r="AE98" i="56"/>
  <c r="BB98" i="56" s="1"/>
  <c r="AA98" i="56"/>
  <c r="Y98" i="56"/>
  <c r="X98" i="56"/>
  <c r="W98" i="56"/>
  <c r="V98" i="56"/>
  <c r="U98" i="56"/>
  <c r="T98" i="56"/>
  <c r="S98" i="56"/>
  <c r="R98" i="56"/>
  <c r="Q98" i="56"/>
  <c r="P98" i="56"/>
  <c r="O98" i="56"/>
  <c r="N98" i="56"/>
  <c r="M98" i="56"/>
  <c r="L98" i="56"/>
  <c r="K98" i="56"/>
  <c r="J98" i="56"/>
  <c r="I98" i="56"/>
  <c r="H98" i="56"/>
  <c r="G98" i="56"/>
  <c r="F98" i="56"/>
  <c r="E98" i="56"/>
  <c r="D98" i="56"/>
  <c r="AC98" i="56" s="1"/>
  <c r="BA97" i="56"/>
  <c r="AZ97" i="56"/>
  <c r="AY97" i="56"/>
  <c r="AX97" i="56"/>
  <c r="AW97" i="56"/>
  <c r="AV97" i="56"/>
  <c r="AU97" i="56"/>
  <c r="AT97" i="56"/>
  <c r="AS97" i="56"/>
  <c r="AR97" i="56"/>
  <c r="AQ97" i="56"/>
  <c r="AP97" i="56"/>
  <c r="AO97" i="56"/>
  <c r="AN97" i="56"/>
  <c r="AM97" i="56"/>
  <c r="AL97" i="56"/>
  <c r="AK97" i="56"/>
  <c r="AJ97" i="56"/>
  <c r="AI97" i="56"/>
  <c r="AH97" i="56"/>
  <c r="AG97" i="56"/>
  <c r="AF97" i="56"/>
  <c r="AE97" i="56"/>
  <c r="BB97" i="56" s="1"/>
  <c r="AA97" i="56"/>
  <c r="Y97" i="56"/>
  <c r="X97" i="56"/>
  <c r="W97" i="56"/>
  <c r="V97" i="56"/>
  <c r="U97" i="56"/>
  <c r="T97" i="56"/>
  <c r="S97" i="56"/>
  <c r="R97" i="56"/>
  <c r="Q97" i="56"/>
  <c r="P97" i="56"/>
  <c r="O97" i="56"/>
  <c r="N97" i="56"/>
  <c r="M97" i="56"/>
  <c r="L97" i="56"/>
  <c r="K97" i="56"/>
  <c r="J97" i="56"/>
  <c r="I97" i="56"/>
  <c r="H97" i="56"/>
  <c r="G97" i="56"/>
  <c r="F97" i="56"/>
  <c r="E97" i="56"/>
  <c r="D97" i="56"/>
  <c r="AC97" i="56" s="1"/>
  <c r="BA96" i="56"/>
  <c r="AZ96" i="56"/>
  <c r="AY96" i="56"/>
  <c r="AX96" i="56"/>
  <c r="AW96" i="56"/>
  <c r="AV96" i="56"/>
  <c r="AU96" i="56"/>
  <c r="AT96" i="56"/>
  <c r="AS96" i="56"/>
  <c r="AR96" i="56"/>
  <c r="AQ96" i="56"/>
  <c r="AP96" i="56"/>
  <c r="AO96" i="56"/>
  <c r="AN96" i="56"/>
  <c r="AM96" i="56"/>
  <c r="AL96" i="56"/>
  <c r="AK96" i="56"/>
  <c r="AJ96" i="56"/>
  <c r="AI96" i="56"/>
  <c r="AH96" i="56"/>
  <c r="AG96" i="56"/>
  <c r="AF96" i="56"/>
  <c r="AE96" i="56"/>
  <c r="AA96" i="56"/>
  <c r="Y96" i="56"/>
  <c r="X96" i="56"/>
  <c r="W96" i="56"/>
  <c r="V96" i="56"/>
  <c r="U96" i="56"/>
  <c r="T96" i="56"/>
  <c r="S96" i="56"/>
  <c r="R96" i="56"/>
  <c r="Q96" i="56"/>
  <c r="P96" i="56"/>
  <c r="O96" i="56"/>
  <c r="N96" i="56"/>
  <c r="M96" i="56"/>
  <c r="L96" i="56"/>
  <c r="K96" i="56"/>
  <c r="J96" i="56"/>
  <c r="I96" i="56"/>
  <c r="H96" i="56"/>
  <c r="G96" i="56"/>
  <c r="F96" i="56"/>
  <c r="E96" i="56"/>
  <c r="D96" i="56"/>
  <c r="AC96" i="56"/>
  <c r="AD96" i="56" s="1"/>
  <c r="BA95" i="56"/>
  <c r="AZ95" i="56"/>
  <c r="AY95" i="56"/>
  <c r="AX95" i="56"/>
  <c r="AW95" i="56"/>
  <c r="AV95" i="56"/>
  <c r="AU95" i="56"/>
  <c r="AT95" i="56"/>
  <c r="AS95" i="56"/>
  <c r="AR95" i="56"/>
  <c r="AQ95" i="56"/>
  <c r="AP95" i="56"/>
  <c r="AO95" i="56"/>
  <c r="AN95" i="56"/>
  <c r="AM95" i="56"/>
  <c r="AL95" i="56"/>
  <c r="AK95" i="56"/>
  <c r="AJ95" i="56"/>
  <c r="AI95" i="56"/>
  <c r="AH95" i="56"/>
  <c r="AG95" i="56"/>
  <c r="AF95" i="56"/>
  <c r="AE95" i="56"/>
  <c r="BB95" i="56" s="1"/>
  <c r="AA95" i="56"/>
  <c r="Y95" i="56"/>
  <c r="X95" i="56"/>
  <c r="W95" i="56"/>
  <c r="V95" i="56"/>
  <c r="U95" i="56"/>
  <c r="T95" i="56"/>
  <c r="S95" i="56"/>
  <c r="R95" i="56"/>
  <c r="Q95" i="56"/>
  <c r="P95" i="56"/>
  <c r="O95" i="56"/>
  <c r="N95" i="56"/>
  <c r="M95" i="56"/>
  <c r="L95" i="56"/>
  <c r="K95" i="56"/>
  <c r="J95" i="56"/>
  <c r="I95" i="56"/>
  <c r="H95" i="56"/>
  <c r="G95" i="56"/>
  <c r="F95" i="56"/>
  <c r="E95" i="56"/>
  <c r="D95" i="56"/>
  <c r="BA94" i="56"/>
  <c r="AZ94" i="56"/>
  <c r="AY94" i="56"/>
  <c r="AX94" i="56"/>
  <c r="AW94" i="56"/>
  <c r="AV94" i="56"/>
  <c r="AU94" i="56"/>
  <c r="AT94" i="56"/>
  <c r="AS94" i="56"/>
  <c r="AR94" i="56"/>
  <c r="AQ94" i="56"/>
  <c r="AP94" i="56"/>
  <c r="AO94" i="56"/>
  <c r="AN94" i="56"/>
  <c r="AM94" i="56"/>
  <c r="AL94" i="56"/>
  <c r="AK94" i="56"/>
  <c r="AJ94" i="56"/>
  <c r="AI94" i="56"/>
  <c r="AH94" i="56"/>
  <c r="AG94" i="56"/>
  <c r="AF94" i="56"/>
  <c r="AE94" i="56"/>
  <c r="BB94" i="56"/>
  <c r="AA94" i="56"/>
  <c r="Y94" i="56"/>
  <c r="X94" i="56"/>
  <c r="W94" i="56"/>
  <c r="V94" i="56"/>
  <c r="U94" i="56"/>
  <c r="T94" i="56"/>
  <c r="S94" i="56"/>
  <c r="R94" i="56"/>
  <c r="Q94" i="56"/>
  <c r="P94" i="56"/>
  <c r="O94" i="56"/>
  <c r="N94" i="56"/>
  <c r="M94" i="56"/>
  <c r="L94" i="56"/>
  <c r="K94" i="56"/>
  <c r="J94" i="56"/>
  <c r="I94" i="56"/>
  <c r="H94" i="56"/>
  <c r="G94" i="56"/>
  <c r="F94" i="56"/>
  <c r="E94" i="56"/>
  <c r="D94" i="56"/>
  <c r="BA93" i="56"/>
  <c r="AZ93" i="56"/>
  <c r="AY93" i="56"/>
  <c r="AX93" i="56"/>
  <c r="AW93" i="56"/>
  <c r="AV93" i="56"/>
  <c r="AU93" i="56"/>
  <c r="AT93" i="56"/>
  <c r="AS93" i="56"/>
  <c r="AR93" i="56"/>
  <c r="AQ93" i="56"/>
  <c r="AP93" i="56"/>
  <c r="AO93" i="56"/>
  <c r="AN93" i="56"/>
  <c r="AM93" i="56"/>
  <c r="AL93" i="56"/>
  <c r="AK93" i="56"/>
  <c r="AJ93" i="56"/>
  <c r="AI93" i="56"/>
  <c r="AH93" i="56"/>
  <c r="AG93" i="56"/>
  <c r="AF93" i="56"/>
  <c r="AE93" i="56"/>
  <c r="AA93" i="56"/>
  <c r="Y93" i="56"/>
  <c r="X93" i="56"/>
  <c r="W93" i="56"/>
  <c r="V93" i="56"/>
  <c r="U93" i="56"/>
  <c r="T93" i="56"/>
  <c r="S93" i="56"/>
  <c r="R93" i="56"/>
  <c r="Q93" i="56"/>
  <c r="P93" i="56"/>
  <c r="O93" i="56"/>
  <c r="N93" i="56"/>
  <c r="M93" i="56"/>
  <c r="L93" i="56"/>
  <c r="K93" i="56"/>
  <c r="J93" i="56"/>
  <c r="I93" i="56"/>
  <c r="H93" i="56"/>
  <c r="G93" i="56"/>
  <c r="F93" i="56"/>
  <c r="E93" i="56"/>
  <c r="D93" i="56"/>
  <c r="BA92" i="56"/>
  <c r="AZ92" i="56"/>
  <c r="AY92" i="56"/>
  <c r="AX92" i="56"/>
  <c r="AW92" i="56"/>
  <c r="AV92" i="56"/>
  <c r="AU92" i="56"/>
  <c r="AT92" i="56"/>
  <c r="AS92" i="56"/>
  <c r="AR92" i="56"/>
  <c r="AQ92" i="56"/>
  <c r="AP92" i="56"/>
  <c r="AO92" i="56"/>
  <c r="AN92" i="56"/>
  <c r="AM92" i="56"/>
  <c r="AL92" i="56"/>
  <c r="AK92" i="56"/>
  <c r="AJ92" i="56"/>
  <c r="AI92" i="56"/>
  <c r="AH92" i="56"/>
  <c r="AG92" i="56"/>
  <c r="AF92" i="56"/>
  <c r="AE92" i="56"/>
  <c r="AA92" i="56"/>
  <c r="Y92" i="56"/>
  <c r="X92" i="56"/>
  <c r="W92" i="56"/>
  <c r="V92" i="56"/>
  <c r="U92" i="56"/>
  <c r="T92" i="56"/>
  <c r="S92" i="56"/>
  <c r="R92" i="56"/>
  <c r="Q92" i="56"/>
  <c r="P92" i="56"/>
  <c r="O92" i="56"/>
  <c r="N92" i="56"/>
  <c r="M92" i="56"/>
  <c r="L92" i="56"/>
  <c r="K92" i="56"/>
  <c r="J92" i="56"/>
  <c r="I92" i="56"/>
  <c r="H92" i="56"/>
  <c r="G92" i="56"/>
  <c r="F92" i="56"/>
  <c r="E92" i="56"/>
  <c r="D92" i="56"/>
  <c r="BA91" i="56"/>
  <c r="AZ91" i="56"/>
  <c r="AY91" i="56"/>
  <c r="AX91" i="56"/>
  <c r="AW91" i="56"/>
  <c r="AV91" i="56"/>
  <c r="AU91" i="56"/>
  <c r="AT91" i="56"/>
  <c r="AS91" i="56"/>
  <c r="AR91" i="56"/>
  <c r="AQ91" i="56"/>
  <c r="AP91" i="56"/>
  <c r="AO91" i="56"/>
  <c r="AN91" i="56"/>
  <c r="AM91" i="56"/>
  <c r="AL91" i="56"/>
  <c r="AK91" i="56"/>
  <c r="AJ91" i="56"/>
  <c r="AI91" i="56"/>
  <c r="AH91" i="56"/>
  <c r="AG91" i="56"/>
  <c r="AF91" i="56"/>
  <c r="AE91" i="56"/>
  <c r="BB91" i="56" s="1"/>
  <c r="AA91" i="56"/>
  <c r="Y91" i="56"/>
  <c r="X91" i="56"/>
  <c r="W91" i="56"/>
  <c r="V91" i="56"/>
  <c r="U91" i="56"/>
  <c r="T91" i="56"/>
  <c r="S91" i="56"/>
  <c r="R91" i="56"/>
  <c r="Q91" i="56"/>
  <c r="P91" i="56"/>
  <c r="O91" i="56"/>
  <c r="N91" i="56"/>
  <c r="M91" i="56"/>
  <c r="L91" i="56"/>
  <c r="K91" i="56"/>
  <c r="J91" i="56"/>
  <c r="I91" i="56"/>
  <c r="H91" i="56"/>
  <c r="G91" i="56"/>
  <c r="F91" i="56"/>
  <c r="E91" i="56"/>
  <c r="D91" i="56"/>
  <c r="AC91" i="56" s="1"/>
  <c r="BA90" i="56"/>
  <c r="AZ90" i="56"/>
  <c r="AY90" i="56"/>
  <c r="AX90" i="56"/>
  <c r="AW90" i="56"/>
  <c r="AV90" i="56"/>
  <c r="AU90" i="56"/>
  <c r="AT90" i="56"/>
  <c r="AS90" i="56"/>
  <c r="AR90" i="56"/>
  <c r="AQ90" i="56"/>
  <c r="AP90" i="56"/>
  <c r="AO90" i="56"/>
  <c r="AN90" i="56"/>
  <c r="AM90" i="56"/>
  <c r="AL90" i="56"/>
  <c r="AK90" i="56"/>
  <c r="AJ90" i="56"/>
  <c r="AI90" i="56"/>
  <c r="AH90" i="56"/>
  <c r="AG90" i="56"/>
  <c r="AF90" i="56"/>
  <c r="AE90" i="56"/>
  <c r="AA90" i="56"/>
  <c r="Y90" i="56"/>
  <c r="X90" i="56"/>
  <c r="W90" i="56"/>
  <c r="V90" i="56"/>
  <c r="U90" i="56"/>
  <c r="T90" i="56"/>
  <c r="S90" i="56"/>
  <c r="R90" i="56"/>
  <c r="Q90" i="56"/>
  <c r="P90" i="56"/>
  <c r="O90" i="56"/>
  <c r="N90" i="56"/>
  <c r="M90" i="56"/>
  <c r="L90" i="56"/>
  <c r="K90" i="56"/>
  <c r="J90" i="56"/>
  <c r="I90" i="56"/>
  <c r="H90" i="56"/>
  <c r="G90" i="56"/>
  <c r="F90" i="56"/>
  <c r="E90" i="56"/>
  <c r="D90" i="56"/>
  <c r="BA89" i="56"/>
  <c r="AZ89" i="56"/>
  <c r="AY89" i="56"/>
  <c r="AX89" i="56"/>
  <c r="AW89" i="56"/>
  <c r="AV89" i="56"/>
  <c r="AU89" i="56"/>
  <c r="AT89" i="56"/>
  <c r="AS89" i="56"/>
  <c r="AR89" i="56"/>
  <c r="AQ89" i="56"/>
  <c r="AP89" i="56"/>
  <c r="AO89" i="56"/>
  <c r="AN89" i="56"/>
  <c r="AM89" i="56"/>
  <c r="AL89" i="56"/>
  <c r="AK89" i="56"/>
  <c r="AJ89" i="56"/>
  <c r="AI89" i="56"/>
  <c r="AH89" i="56"/>
  <c r="AG89" i="56"/>
  <c r="AF89" i="56"/>
  <c r="AE89" i="56"/>
  <c r="BB89" i="56" s="1"/>
  <c r="AA89" i="56"/>
  <c r="Y89" i="56"/>
  <c r="X89" i="56"/>
  <c r="W89" i="56"/>
  <c r="V89" i="56"/>
  <c r="U89" i="56"/>
  <c r="T89" i="56"/>
  <c r="S89" i="56"/>
  <c r="R89" i="56"/>
  <c r="Q89" i="56"/>
  <c r="P89" i="56"/>
  <c r="O89" i="56"/>
  <c r="N89" i="56"/>
  <c r="M89" i="56"/>
  <c r="L89" i="56"/>
  <c r="K89" i="56"/>
  <c r="J89" i="56"/>
  <c r="I89" i="56"/>
  <c r="H89" i="56"/>
  <c r="G89" i="56"/>
  <c r="F89" i="56"/>
  <c r="E89" i="56"/>
  <c r="D89" i="56"/>
  <c r="BA88" i="56"/>
  <c r="AZ88" i="56"/>
  <c r="AY88" i="56"/>
  <c r="AX88" i="56"/>
  <c r="AW88" i="56"/>
  <c r="AV88" i="56"/>
  <c r="AU88" i="56"/>
  <c r="AT88" i="56"/>
  <c r="AS88" i="56"/>
  <c r="AR88" i="56"/>
  <c r="AQ88" i="56"/>
  <c r="AP88" i="56"/>
  <c r="AO88" i="56"/>
  <c r="AN88" i="56"/>
  <c r="AM88" i="56"/>
  <c r="AL88" i="56"/>
  <c r="AK88" i="56"/>
  <c r="AJ88" i="56"/>
  <c r="AI88" i="56"/>
  <c r="AH88" i="56"/>
  <c r="AG88" i="56"/>
  <c r="AF88" i="56"/>
  <c r="AE88" i="56"/>
  <c r="AA88" i="56"/>
  <c r="Y88" i="56"/>
  <c r="X88" i="56"/>
  <c r="W88" i="56"/>
  <c r="V88" i="56"/>
  <c r="U88" i="56"/>
  <c r="T88" i="56"/>
  <c r="S88" i="56"/>
  <c r="R88" i="56"/>
  <c r="Q88" i="56"/>
  <c r="P88" i="56"/>
  <c r="O88" i="56"/>
  <c r="N88" i="56"/>
  <c r="M88" i="56"/>
  <c r="L88" i="56"/>
  <c r="K88" i="56"/>
  <c r="J88" i="56"/>
  <c r="I88" i="56"/>
  <c r="H88" i="56"/>
  <c r="G88" i="56"/>
  <c r="F88" i="56"/>
  <c r="E88" i="56"/>
  <c r="D88" i="56"/>
  <c r="BA87" i="56"/>
  <c r="AZ87" i="56"/>
  <c r="AY87" i="56"/>
  <c r="AX87" i="56"/>
  <c r="AW87" i="56"/>
  <c r="AV87" i="56"/>
  <c r="AU87" i="56"/>
  <c r="AT87" i="56"/>
  <c r="AS87" i="56"/>
  <c r="AR87" i="56"/>
  <c r="AQ87" i="56"/>
  <c r="AP87" i="56"/>
  <c r="AO87" i="56"/>
  <c r="AN87" i="56"/>
  <c r="AM87" i="56"/>
  <c r="AL87" i="56"/>
  <c r="AK87" i="56"/>
  <c r="AJ87" i="56"/>
  <c r="AI87" i="56"/>
  <c r="AH87" i="56"/>
  <c r="AG87" i="56"/>
  <c r="AF87" i="56"/>
  <c r="AE87" i="56"/>
  <c r="BB87" i="56" s="1"/>
  <c r="AA87" i="56"/>
  <c r="Y87" i="56"/>
  <c r="X87" i="56"/>
  <c r="W87" i="56"/>
  <c r="V87" i="56"/>
  <c r="U87" i="56"/>
  <c r="T87" i="56"/>
  <c r="S87" i="56"/>
  <c r="R87" i="56"/>
  <c r="Q87" i="56"/>
  <c r="P87" i="56"/>
  <c r="O87" i="56"/>
  <c r="N87" i="56"/>
  <c r="M87" i="56"/>
  <c r="L87" i="56"/>
  <c r="K87" i="56"/>
  <c r="J87" i="56"/>
  <c r="I87" i="56"/>
  <c r="H87" i="56"/>
  <c r="G87" i="56"/>
  <c r="F87" i="56"/>
  <c r="E87" i="56"/>
  <c r="D87" i="56"/>
  <c r="AC87" i="56" s="1"/>
  <c r="BA86" i="56"/>
  <c r="AZ86" i="56"/>
  <c r="AY86" i="56"/>
  <c r="AX86" i="56"/>
  <c r="AW86" i="56"/>
  <c r="AV86" i="56"/>
  <c r="AU86" i="56"/>
  <c r="AT86" i="56"/>
  <c r="AS86" i="56"/>
  <c r="AR86" i="56"/>
  <c r="AQ86" i="56"/>
  <c r="AP86" i="56"/>
  <c r="AO86" i="56"/>
  <c r="AN86" i="56"/>
  <c r="AM86" i="56"/>
  <c r="AL86" i="56"/>
  <c r="AK86" i="56"/>
  <c r="AJ86" i="56"/>
  <c r="AI86" i="56"/>
  <c r="AH86" i="56"/>
  <c r="AG86" i="56"/>
  <c r="AF86" i="56"/>
  <c r="AE86" i="56"/>
  <c r="AA86" i="56"/>
  <c r="Y86" i="56"/>
  <c r="X86" i="56"/>
  <c r="W86" i="56"/>
  <c r="V86" i="56"/>
  <c r="U86" i="56"/>
  <c r="T86" i="56"/>
  <c r="S86" i="56"/>
  <c r="R86" i="56"/>
  <c r="Q86" i="56"/>
  <c r="P86" i="56"/>
  <c r="O86" i="56"/>
  <c r="N86" i="56"/>
  <c r="M86" i="56"/>
  <c r="L86" i="56"/>
  <c r="K86" i="56"/>
  <c r="J86" i="56"/>
  <c r="I86" i="56"/>
  <c r="H86" i="56"/>
  <c r="G86" i="56"/>
  <c r="F86" i="56"/>
  <c r="E86" i="56"/>
  <c r="AC86" i="56" s="1"/>
  <c r="D86" i="56"/>
  <c r="BA85" i="56"/>
  <c r="AZ85" i="56"/>
  <c r="AY85" i="56"/>
  <c r="AX85" i="56"/>
  <c r="AW85" i="56"/>
  <c r="AV85" i="56"/>
  <c r="AU85" i="56"/>
  <c r="AT85" i="56"/>
  <c r="AS85" i="56"/>
  <c r="AR85" i="56"/>
  <c r="AQ85" i="56"/>
  <c r="AP85" i="56"/>
  <c r="AO85" i="56"/>
  <c r="AN85" i="56"/>
  <c r="AM85" i="56"/>
  <c r="AL85" i="56"/>
  <c r="AK85" i="56"/>
  <c r="AJ85" i="56"/>
  <c r="AI85" i="56"/>
  <c r="AH85" i="56"/>
  <c r="AG85" i="56"/>
  <c r="AF85" i="56"/>
  <c r="AE85" i="56"/>
  <c r="AA85" i="56"/>
  <c r="Y85" i="56"/>
  <c r="X85" i="56"/>
  <c r="W85" i="56"/>
  <c r="V85" i="56"/>
  <c r="U85" i="56"/>
  <c r="T85" i="56"/>
  <c r="S85" i="56"/>
  <c r="R85" i="56"/>
  <c r="Q85" i="56"/>
  <c r="P85" i="56"/>
  <c r="O85" i="56"/>
  <c r="N85" i="56"/>
  <c r="M85" i="56"/>
  <c r="L85" i="56"/>
  <c r="K85" i="56"/>
  <c r="J85" i="56"/>
  <c r="I85" i="56"/>
  <c r="H85" i="56"/>
  <c r="G85" i="56"/>
  <c r="F85" i="56"/>
  <c r="E85" i="56"/>
  <c r="D85" i="56"/>
  <c r="BA84" i="56"/>
  <c r="AZ84" i="56"/>
  <c r="AY84" i="56"/>
  <c r="AX84" i="56"/>
  <c r="AW84" i="56"/>
  <c r="AV84" i="56"/>
  <c r="AU84" i="56"/>
  <c r="AT84" i="56"/>
  <c r="AS84" i="56"/>
  <c r="AR84" i="56"/>
  <c r="AQ84" i="56"/>
  <c r="AP84" i="56"/>
  <c r="AO84" i="56"/>
  <c r="AN84" i="56"/>
  <c r="AM84" i="56"/>
  <c r="AL84" i="56"/>
  <c r="AK84" i="56"/>
  <c r="AJ84" i="56"/>
  <c r="AI84" i="56"/>
  <c r="AH84" i="56"/>
  <c r="AG84" i="56"/>
  <c r="AF84" i="56"/>
  <c r="AE84" i="56"/>
  <c r="AA84" i="56"/>
  <c r="Y84" i="56"/>
  <c r="X84" i="56"/>
  <c r="W84" i="56"/>
  <c r="V84" i="56"/>
  <c r="U84" i="56"/>
  <c r="T84" i="56"/>
  <c r="S84" i="56"/>
  <c r="R84" i="56"/>
  <c r="Q84" i="56"/>
  <c r="P84" i="56"/>
  <c r="O84" i="56"/>
  <c r="N84" i="56"/>
  <c r="M84" i="56"/>
  <c r="L84" i="56"/>
  <c r="K84" i="56"/>
  <c r="J84" i="56"/>
  <c r="I84" i="56"/>
  <c r="H84" i="56"/>
  <c r="G84" i="56"/>
  <c r="F84" i="56"/>
  <c r="E84" i="56"/>
  <c r="D84" i="56"/>
  <c r="BA83" i="56"/>
  <c r="AZ83" i="56"/>
  <c r="AY83" i="56"/>
  <c r="AX83" i="56"/>
  <c r="AW83" i="56"/>
  <c r="AV83" i="56"/>
  <c r="AU83" i="56"/>
  <c r="AT83" i="56"/>
  <c r="AS83" i="56"/>
  <c r="AR83" i="56"/>
  <c r="AQ83" i="56"/>
  <c r="AP83" i="56"/>
  <c r="AO83" i="56"/>
  <c r="AN83" i="56"/>
  <c r="AM83" i="56"/>
  <c r="AL83" i="56"/>
  <c r="AK83" i="56"/>
  <c r="AJ83" i="56"/>
  <c r="AI83" i="56"/>
  <c r="AH83" i="56"/>
  <c r="AG83" i="56"/>
  <c r="AF83" i="56"/>
  <c r="AE83" i="56"/>
  <c r="AA83" i="56"/>
  <c r="Y83" i="56"/>
  <c r="X83" i="56"/>
  <c r="W83" i="56"/>
  <c r="V83" i="56"/>
  <c r="U83" i="56"/>
  <c r="T83" i="56"/>
  <c r="S83" i="56"/>
  <c r="R83" i="56"/>
  <c r="Q83" i="56"/>
  <c r="P83" i="56"/>
  <c r="O83" i="56"/>
  <c r="N83" i="56"/>
  <c r="M83" i="56"/>
  <c r="L83" i="56"/>
  <c r="K83" i="56"/>
  <c r="J83" i="56"/>
  <c r="I83" i="56"/>
  <c r="H83" i="56"/>
  <c r="G83" i="56"/>
  <c r="F83" i="56"/>
  <c r="E83" i="56"/>
  <c r="D83" i="56"/>
  <c r="AC83" i="56" s="1"/>
  <c r="BA82" i="56"/>
  <c r="AZ82" i="56"/>
  <c r="AY82" i="56"/>
  <c r="AX82" i="56"/>
  <c r="AW82" i="56"/>
  <c r="AV82" i="56"/>
  <c r="AU82" i="56"/>
  <c r="AT82" i="56"/>
  <c r="AS82" i="56"/>
  <c r="AR82" i="56"/>
  <c r="AQ82" i="56"/>
  <c r="AP82" i="56"/>
  <c r="AO82" i="56"/>
  <c r="AN82" i="56"/>
  <c r="AM82" i="56"/>
  <c r="AL82" i="56"/>
  <c r="AK82" i="56"/>
  <c r="AJ82" i="56"/>
  <c r="AI82" i="56"/>
  <c r="AH82" i="56"/>
  <c r="AG82" i="56"/>
  <c r="AF82" i="56"/>
  <c r="AE82" i="56"/>
  <c r="AA82" i="56"/>
  <c r="Y82" i="56"/>
  <c r="X82" i="56"/>
  <c r="W82" i="56"/>
  <c r="V82" i="56"/>
  <c r="U82" i="56"/>
  <c r="T82" i="56"/>
  <c r="S82" i="56"/>
  <c r="R82" i="56"/>
  <c r="Q82" i="56"/>
  <c r="P82" i="56"/>
  <c r="O82" i="56"/>
  <c r="N82" i="56"/>
  <c r="M82" i="56"/>
  <c r="L82" i="56"/>
  <c r="K82" i="56"/>
  <c r="J82" i="56"/>
  <c r="I82" i="56"/>
  <c r="H82" i="56"/>
  <c r="G82" i="56"/>
  <c r="F82" i="56"/>
  <c r="E82" i="56"/>
  <c r="D82" i="56"/>
  <c r="BA81" i="56"/>
  <c r="AZ81" i="56"/>
  <c r="AY81" i="56"/>
  <c r="AX81" i="56"/>
  <c r="AW81" i="56"/>
  <c r="AV81" i="56"/>
  <c r="AU81" i="56"/>
  <c r="AT81" i="56"/>
  <c r="AS81" i="56"/>
  <c r="AR81" i="56"/>
  <c r="AQ81" i="56"/>
  <c r="AP81" i="56"/>
  <c r="AO81" i="56"/>
  <c r="AN81" i="56"/>
  <c r="AM81" i="56"/>
  <c r="AL81" i="56"/>
  <c r="AK81" i="56"/>
  <c r="AJ81" i="56"/>
  <c r="AI81" i="56"/>
  <c r="AH81" i="56"/>
  <c r="AG81" i="56"/>
  <c r="AF81" i="56"/>
  <c r="AE81" i="56"/>
  <c r="AA81" i="56"/>
  <c r="Y81" i="56"/>
  <c r="X81" i="56"/>
  <c r="W81" i="56"/>
  <c r="V81" i="56"/>
  <c r="U81" i="56"/>
  <c r="T81" i="56"/>
  <c r="S81" i="56"/>
  <c r="R81" i="56"/>
  <c r="Q81" i="56"/>
  <c r="P81" i="56"/>
  <c r="O81" i="56"/>
  <c r="N81" i="56"/>
  <c r="M81" i="56"/>
  <c r="L81" i="56"/>
  <c r="K81" i="56"/>
  <c r="J81" i="56"/>
  <c r="I81" i="56"/>
  <c r="H81" i="56"/>
  <c r="G81" i="56"/>
  <c r="F81" i="56"/>
  <c r="E81" i="56"/>
  <c r="D81" i="56"/>
  <c r="BA80" i="56"/>
  <c r="AZ80" i="56"/>
  <c r="AY80" i="56"/>
  <c r="AX80" i="56"/>
  <c r="AW80" i="56"/>
  <c r="AV80" i="56"/>
  <c r="AU80" i="56"/>
  <c r="AT80" i="56"/>
  <c r="AS80" i="56"/>
  <c r="AR80" i="56"/>
  <c r="AQ80" i="56"/>
  <c r="AP80" i="56"/>
  <c r="AO80" i="56"/>
  <c r="AN80" i="56"/>
  <c r="AM80" i="56"/>
  <c r="AL80" i="56"/>
  <c r="AK80" i="56"/>
  <c r="AJ80" i="56"/>
  <c r="AI80" i="56"/>
  <c r="AH80" i="56"/>
  <c r="AG80" i="56"/>
  <c r="AF80" i="56"/>
  <c r="AE80" i="56"/>
  <c r="AA80" i="56"/>
  <c r="Y80" i="56"/>
  <c r="X80" i="56"/>
  <c r="W80" i="56"/>
  <c r="V80" i="56"/>
  <c r="U80" i="56"/>
  <c r="T80" i="56"/>
  <c r="S80" i="56"/>
  <c r="R80" i="56"/>
  <c r="Q80" i="56"/>
  <c r="P80" i="56"/>
  <c r="O80" i="56"/>
  <c r="N80" i="56"/>
  <c r="M80" i="56"/>
  <c r="L80" i="56"/>
  <c r="K80" i="56"/>
  <c r="J80" i="56"/>
  <c r="I80" i="56"/>
  <c r="H80" i="56"/>
  <c r="G80" i="56"/>
  <c r="F80" i="56"/>
  <c r="E80" i="56"/>
  <c r="D80" i="56"/>
  <c r="BA79" i="56"/>
  <c r="AZ79" i="56"/>
  <c r="AY79" i="56"/>
  <c r="AX79" i="56"/>
  <c r="AW79" i="56"/>
  <c r="AV79" i="56"/>
  <c r="AU79" i="56"/>
  <c r="AT79" i="56"/>
  <c r="AS79" i="56"/>
  <c r="AR79" i="56"/>
  <c r="AQ79" i="56"/>
  <c r="AP79" i="56"/>
  <c r="AO79" i="56"/>
  <c r="AN79" i="56"/>
  <c r="AM79" i="56"/>
  <c r="AL79" i="56"/>
  <c r="AK79" i="56"/>
  <c r="AJ79" i="56"/>
  <c r="AI79" i="56"/>
  <c r="AH79" i="56"/>
  <c r="AG79" i="56"/>
  <c r="AF79" i="56"/>
  <c r="AE79" i="56"/>
  <c r="AA79" i="56"/>
  <c r="Y79" i="56"/>
  <c r="X79" i="56"/>
  <c r="W79" i="56"/>
  <c r="V79" i="56"/>
  <c r="U79" i="56"/>
  <c r="T79" i="56"/>
  <c r="S79" i="56"/>
  <c r="R79" i="56"/>
  <c r="Q79" i="56"/>
  <c r="P79" i="56"/>
  <c r="O79" i="56"/>
  <c r="N79" i="56"/>
  <c r="M79" i="56"/>
  <c r="L79" i="56"/>
  <c r="K79" i="56"/>
  <c r="J79" i="56"/>
  <c r="I79" i="56"/>
  <c r="H79" i="56"/>
  <c r="G79" i="56"/>
  <c r="F79" i="56"/>
  <c r="E79" i="56"/>
  <c r="D79" i="56"/>
  <c r="BA78" i="56"/>
  <c r="AZ78" i="56"/>
  <c r="AY78" i="56"/>
  <c r="AX78" i="56"/>
  <c r="AW78" i="56"/>
  <c r="AV78" i="56"/>
  <c r="AU78" i="56"/>
  <c r="AT78" i="56"/>
  <c r="AS78" i="56"/>
  <c r="AR78" i="56"/>
  <c r="AQ78" i="56"/>
  <c r="AP78" i="56"/>
  <c r="AO78" i="56"/>
  <c r="AN78" i="56"/>
  <c r="AM78" i="56"/>
  <c r="AL78" i="56"/>
  <c r="AK78" i="56"/>
  <c r="AJ78" i="56"/>
  <c r="AI78" i="56"/>
  <c r="AH78" i="56"/>
  <c r="AG78" i="56"/>
  <c r="AF78" i="56"/>
  <c r="BB78" i="56" s="1"/>
  <c r="AE78" i="56"/>
  <c r="AA78" i="56"/>
  <c r="Y78" i="56"/>
  <c r="X78" i="56"/>
  <c r="W78" i="56"/>
  <c r="V78" i="56"/>
  <c r="U78" i="56"/>
  <c r="T78" i="56"/>
  <c r="S78" i="56"/>
  <c r="R78" i="56"/>
  <c r="Q78" i="56"/>
  <c r="P78" i="56"/>
  <c r="O78" i="56"/>
  <c r="N78" i="56"/>
  <c r="M78" i="56"/>
  <c r="L78" i="56"/>
  <c r="K78" i="56"/>
  <c r="J78" i="56"/>
  <c r="I78" i="56"/>
  <c r="H78" i="56"/>
  <c r="G78" i="56"/>
  <c r="F78" i="56"/>
  <c r="E78" i="56"/>
  <c r="D78" i="56"/>
  <c r="BA77" i="56"/>
  <c r="AZ77" i="56"/>
  <c r="AY77" i="56"/>
  <c r="AX77" i="56"/>
  <c r="AW77" i="56"/>
  <c r="AV77" i="56"/>
  <c r="AU77" i="56"/>
  <c r="AT77" i="56"/>
  <c r="AS77" i="56"/>
  <c r="AR77" i="56"/>
  <c r="AQ77" i="56"/>
  <c r="AP77" i="56"/>
  <c r="AO77" i="56"/>
  <c r="AN77" i="56"/>
  <c r="AM77" i="56"/>
  <c r="AL77" i="56"/>
  <c r="AK77" i="56"/>
  <c r="AJ77" i="56"/>
  <c r="AI77" i="56"/>
  <c r="AH77" i="56"/>
  <c r="AG77" i="56"/>
  <c r="AF77" i="56"/>
  <c r="AE77" i="56"/>
  <c r="AA77" i="56"/>
  <c r="Y77" i="56"/>
  <c r="X77" i="56"/>
  <c r="W77" i="56"/>
  <c r="V77" i="56"/>
  <c r="U77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H77" i="56"/>
  <c r="G77" i="56"/>
  <c r="F77" i="56"/>
  <c r="E77" i="56"/>
  <c r="D77" i="56"/>
  <c r="BA76" i="56"/>
  <c r="AZ76" i="56"/>
  <c r="AY76" i="56"/>
  <c r="AX76" i="56"/>
  <c r="AW76" i="56"/>
  <c r="AV76" i="56"/>
  <c r="AU76" i="56"/>
  <c r="AT76" i="56"/>
  <c r="AS76" i="56"/>
  <c r="AR76" i="56"/>
  <c r="AQ76" i="56"/>
  <c r="AP76" i="56"/>
  <c r="AO76" i="56"/>
  <c r="AN76" i="56"/>
  <c r="AM76" i="56"/>
  <c r="AL76" i="56"/>
  <c r="AK76" i="56"/>
  <c r="AJ76" i="56"/>
  <c r="AI76" i="56"/>
  <c r="AH76" i="56"/>
  <c r="AG76" i="56"/>
  <c r="BB76" i="56" s="1"/>
  <c r="AF76" i="56"/>
  <c r="AE76" i="56"/>
  <c r="AA76" i="56"/>
  <c r="Y76" i="56"/>
  <c r="X76" i="56"/>
  <c r="W76" i="56"/>
  <c r="V76" i="56"/>
  <c r="U76" i="56"/>
  <c r="T76" i="56"/>
  <c r="S76" i="56"/>
  <c r="R76" i="56"/>
  <c r="Q76" i="56"/>
  <c r="P76" i="56"/>
  <c r="O76" i="56"/>
  <c r="N76" i="56"/>
  <c r="M76" i="56"/>
  <c r="L76" i="56"/>
  <c r="K76" i="56"/>
  <c r="J76" i="56"/>
  <c r="I76" i="56"/>
  <c r="H76" i="56"/>
  <c r="G76" i="56"/>
  <c r="F76" i="56"/>
  <c r="E76" i="56"/>
  <c r="D76" i="56"/>
  <c r="BA75" i="56"/>
  <c r="AZ75" i="56"/>
  <c r="AY75" i="56"/>
  <c r="AX75" i="56"/>
  <c r="AW75" i="56"/>
  <c r="AV75" i="56"/>
  <c r="AU75" i="56"/>
  <c r="AT75" i="56"/>
  <c r="AS75" i="56"/>
  <c r="AR75" i="56"/>
  <c r="AQ75" i="56"/>
  <c r="AP75" i="56"/>
  <c r="AO75" i="56"/>
  <c r="AN75" i="56"/>
  <c r="AM75" i="56"/>
  <c r="AL75" i="56"/>
  <c r="AK75" i="56"/>
  <c r="AJ75" i="56"/>
  <c r="AI75" i="56"/>
  <c r="AH75" i="56"/>
  <c r="AG75" i="56"/>
  <c r="AF75" i="56"/>
  <c r="AE75" i="56"/>
  <c r="AA75" i="56"/>
  <c r="Y75" i="56"/>
  <c r="X75" i="56"/>
  <c r="W75" i="56"/>
  <c r="V75" i="56"/>
  <c r="U75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E75" i="56"/>
  <c r="D75" i="56"/>
  <c r="BA74" i="56"/>
  <c r="AZ74" i="56"/>
  <c r="AY74" i="56"/>
  <c r="AX74" i="56"/>
  <c r="AW74" i="56"/>
  <c r="AV74" i="56"/>
  <c r="AU74" i="56"/>
  <c r="AT74" i="56"/>
  <c r="AS74" i="56"/>
  <c r="AR74" i="56"/>
  <c r="AQ74" i="56"/>
  <c r="AP74" i="56"/>
  <c r="AO74" i="56"/>
  <c r="AN74" i="56"/>
  <c r="AM74" i="56"/>
  <c r="AL74" i="56"/>
  <c r="AK74" i="56"/>
  <c r="AJ74" i="56"/>
  <c r="AI74" i="56"/>
  <c r="AH74" i="56"/>
  <c r="AG74" i="56"/>
  <c r="AF74" i="56"/>
  <c r="AE74" i="56"/>
  <c r="AA74" i="56"/>
  <c r="Y74" i="56"/>
  <c r="X74" i="56"/>
  <c r="W74" i="56"/>
  <c r="V74" i="56"/>
  <c r="U74" i="56"/>
  <c r="T74" i="56"/>
  <c r="S74" i="56"/>
  <c r="R74" i="56"/>
  <c r="Q74" i="56"/>
  <c r="P74" i="56"/>
  <c r="O74" i="56"/>
  <c r="N74" i="56"/>
  <c r="M74" i="56"/>
  <c r="L74" i="56"/>
  <c r="K74" i="56"/>
  <c r="J74" i="56"/>
  <c r="I74" i="56"/>
  <c r="H74" i="56"/>
  <c r="G74" i="56"/>
  <c r="F74" i="56"/>
  <c r="E74" i="56"/>
  <c r="AC74" i="56" s="1"/>
  <c r="D74" i="56"/>
  <c r="BA73" i="56"/>
  <c r="AZ73" i="56"/>
  <c r="AY73" i="56"/>
  <c r="AX73" i="56"/>
  <c r="AW73" i="56"/>
  <c r="AV73" i="56"/>
  <c r="AU73" i="56"/>
  <c r="AT73" i="56"/>
  <c r="AS73" i="56"/>
  <c r="AR73" i="56"/>
  <c r="AQ73" i="56"/>
  <c r="AP73" i="56"/>
  <c r="AO73" i="56"/>
  <c r="AN73" i="56"/>
  <c r="AM73" i="56"/>
  <c r="AL73" i="56"/>
  <c r="AK73" i="56"/>
  <c r="AJ73" i="56"/>
  <c r="AI73" i="56"/>
  <c r="AH73" i="56"/>
  <c r="AG73" i="56"/>
  <c r="AF73" i="56"/>
  <c r="AE73" i="56"/>
  <c r="AA73" i="56"/>
  <c r="Y73" i="56"/>
  <c r="X73" i="56"/>
  <c r="W73" i="56"/>
  <c r="V73" i="56"/>
  <c r="U73" i="56"/>
  <c r="T73" i="56"/>
  <c r="S73" i="56"/>
  <c r="R73" i="56"/>
  <c r="Q73" i="56"/>
  <c r="P73" i="56"/>
  <c r="O73" i="56"/>
  <c r="N73" i="56"/>
  <c r="M73" i="56"/>
  <c r="L73" i="56"/>
  <c r="K73" i="56"/>
  <c r="J73" i="56"/>
  <c r="I73" i="56"/>
  <c r="H73" i="56"/>
  <c r="G73" i="56"/>
  <c r="F73" i="56"/>
  <c r="E73" i="56"/>
  <c r="D73" i="56"/>
  <c r="BA72" i="56"/>
  <c r="AZ72" i="56"/>
  <c r="AY72" i="56"/>
  <c r="AX72" i="56"/>
  <c r="AW72" i="56"/>
  <c r="AV72" i="56"/>
  <c r="AU72" i="56"/>
  <c r="AT72" i="56"/>
  <c r="AS72" i="56"/>
  <c r="AR72" i="56"/>
  <c r="AQ72" i="56"/>
  <c r="AP72" i="56"/>
  <c r="AO72" i="56"/>
  <c r="AN72" i="56"/>
  <c r="AM72" i="56"/>
  <c r="AL72" i="56"/>
  <c r="AK72" i="56"/>
  <c r="AJ72" i="56"/>
  <c r="AI72" i="56"/>
  <c r="AH72" i="56"/>
  <c r="AG72" i="56"/>
  <c r="AF72" i="56"/>
  <c r="AE72" i="56"/>
  <c r="AA72" i="56"/>
  <c r="Y72" i="56"/>
  <c r="X72" i="56"/>
  <c r="W72" i="56"/>
  <c r="V72" i="56"/>
  <c r="U72" i="56"/>
  <c r="T72" i="56"/>
  <c r="S72" i="56"/>
  <c r="R72" i="56"/>
  <c r="Q72" i="56"/>
  <c r="P72" i="56"/>
  <c r="O72" i="56"/>
  <c r="N72" i="56"/>
  <c r="M72" i="56"/>
  <c r="L72" i="56"/>
  <c r="K72" i="56"/>
  <c r="J72" i="56"/>
  <c r="I72" i="56"/>
  <c r="H72" i="56"/>
  <c r="G72" i="56"/>
  <c r="F72" i="56"/>
  <c r="E72" i="56"/>
  <c r="D72" i="56"/>
  <c r="BA71" i="56"/>
  <c r="AZ71" i="56"/>
  <c r="AY71" i="56"/>
  <c r="AX71" i="56"/>
  <c r="AW71" i="56"/>
  <c r="AV71" i="56"/>
  <c r="AU71" i="56"/>
  <c r="AT71" i="56"/>
  <c r="AS71" i="56"/>
  <c r="AR71" i="56"/>
  <c r="AQ71" i="56"/>
  <c r="AP71" i="56"/>
  <c r="AO71" i="56"/>
  <c r="AN71" i="56"/>
  <c r="AM71" i="56"/>
  <c r="AL71" i="56"/>
  <c r="AK71" i="56"/>
  <c r="AJ71" i="56"/>
  <c r="AI71" i="56"/>
  <c r="AH71" i="56"/>
  <c r="AG71" i="56"/>
  <c r="AF71" i="56"/>
  <c r="AE71" i="56"/>
  <c r="AA71" i="56"/>
  <c r="Y71" i="56"/>
  <c r="X71" i="56"/>
  <c r="W71" i="56"/>
  <c r="V71" i="56"/>
  <c r="U71" i="56"/>
  <c r="T71" i="56"/>
  <c r="S71" i="56"/>
  <c r="R71" i="56"/>
  <c r="R136" i="56" s="1"/>
  <c r="Q71" i="56"/>
  <c r="P71" i="56"/>
  <c r="O71" i="56"/>
  <c r="N71" i="56"/>
  <c r="M71" i="56"/>
  <c r="L71" i="56"/>
  <c r="K71" i="56"/>
  <c r="J71" i="56"/>
  <c r="I71" i="56"/>
  <c r="H71" i="56"/>
  <c r="G71" i="56"/>
  <c r="F71" i="56"/>
  <c r="E71" i="56"/>
  <c r="D71" i="56"/>
  <c r="BA70" i="56"/>
  <c r="AZ70" i="56"/>
  <c r="AY70" i="56"/>
  <c r="AX70" i="56"/>
  <c r="AW70" i="56"/>
  <c r="AV70" i="56"/>
  <c r="AU70" i="56"/>
  <c r="AT70" i="56"/>
  <c r="AS70" i="56"/>
  <c r="AR70" i="56"/>
  <c r="AQ70" i="56"/>
  <c r="AP70" i="56"/>
  <c r="AO70" i="56"/>
  <c r="AN70" i="56"/>
  <c r="AM70" i="56"/>
  <c r="AL70" i="56"/>
  <c r="AK70" i="56"/>
  <c r="AJ70" i="56"/>
  <c r="AI70" i="56"/>
  <c r="AH70" i="56"/>
  <c r="AG70" i="56"/>
  <c r="AF70" i="56"/>
  <c r="AE70" i="56"/>
  <c r="AA70" i="56"/>
  <c r="Y70" i="56"/>
  <c r="X70" i="56"/>
  <c r="W70" i="56"/>
  <c r="V70" i="56"/>
  <c r="U70" i="56"/>
  <c r="T70" i="56"/>
  <c r="S70" i="56"/>
  <c r="R70" i="56"/>
  <c r="Q70" i="56"/>
  <c r="P70" i="56"/>
  <c r="O70" i="56"/>
  <c r="N70" i="56"/>
  <c r="M70" i="56"/>
  <c r="L70" i="56"/>
  <c r="K70" i="56"/>
  <c r="J70" i="56"/>
  <c r="I70" i="56"/>
  <c r="H70" i="56"/>
  <c r="G70" i="56"/>
  <c r="F70" i="56"/>
  <c r="E70" i="56"/>
  <c r="D70" i="56"/>
  <c r="BA69" i="56"/>
  <c r="AZ69" i="56"/>
  <c r="AY69" i="56"/>
  <c r="AX69" i="56"/>
  <c r="AW69" i="56"/>
  <c r="AV69" i="56"/>
  <c r="AU69" i="56"/>
  <c r="AT69" i="56"/>
  <c r="AS69" i="56"/>
  <c r="AR69" i="56"/>
  <c r="AQ69" i="56"/>
  <c r="AP69" i="56"/>
  <c r="AO69" i="56"/>
  <c r="AN69" i="56"/>
  <c r="AM69" i="56"/>
  <c r="AL69" i="56"/>
  <c r="AK69" i="56"/>
  <c r="AJ69" i="56"/>
  <c r="AI69" i="56"/>
  <c r="AH69" i="56"/>
  <c r="AG69" i="56"/>
  <c r="AF69" i="56"/>
  <c r="AE69" i="56"/>
  <c r="AA69" i="56"/>
  <c r="Y69" i="56"/>
  <c r="X69" i="56"/>
  <c r="W69" i="56"/>
  <c r="V69" i="56"/>
  <c r="U69" i="56"/>
  <c r="T69" i="56"/>
  <c r="S69" i="56"/>
  <c r="R69" i="56"/>
  <c r="Q69" i="56"/>
  <c r="P69" i="56"/>
  <c r="O69" i="56"/>
  <c r="N69" i="56"/>
  <c r="M69" i="56"/>
  <c r="L69" i="56"/>
  <c r="K69" i="56"/>
  <c r="J69" i="56"/>
  <c r="I69" i="56"/>
  <c r="H69" i="56"/>
  <c r="G69" i="56"/>
  <c r="F69" i="56"/>
  <c r="E69" i="56"/>
  <c r="D69" i="56"/>
  <c r="AA68" i="56"/>
  <c r="Y68" i="56"/>
  <c r="X68" i="56"/>
  <c r="W68" i="56"/>
  <c r="V68" i="56"/>
  <c r="U68" i="56"/>
  <c r="T68" i="56"/>
  <c r="S68" i="56"/>
  <c r="R68" i="56"/>
  <c r="Q68" i="56"/>
  <c r="P68" i="56"/>
  <c r="O68" i="56"/>
  <c r="N68" i="56"/>
  <c r="M68" i="56"/>
  <c r="L68" i="56"/>
  <c r="K68" i="56"/>
  <c r="J68" i="56"/>
  <c r="I68" i="56"/>
  <c r="H68" i="56"/>
  <c r="G68" i="56"/>
  <c r="F68" i="56"/>
  <c r="E68" i="56"/>
  <c r="D68" i="56"/>
  <c r="BA66" i="56"/>
  <c r="AZ66" i="56"/>
  <c r="AY66" i="56"/>
  <c r="AX66" i="56"/>
  <c r="AW66" i="56"/>
  <c r="AV66" i="56"/>
  <c r="AU66" i="56"/>
  <c r="AT66" i="56"/>
  <c r="AS66" i="56"/>
  <c r="AR66" i="56"/>
  <c r="AQ66" i="56"/>
  <c r="AP66" i="56"/>
  <c r="AO66" i="56"/>
  <c r="AN66" i="56"/>
  <c r="AM66" i="56"/>
  <c r="AL66" i="56"/>
  <c r="AK66" i="56"/>
  <c r="AJ66" i="56"/>
  <c r="AI66" i="56"/>
  <c r="AH66" i="56"/>
  <c r="AG66" i="56"/>
  <c r="AF66" i="56"/>
  <c r="AE66" i="56"/>
  <c r="FC65" i="56"/>
  <c r="FB65" i="56"/>
  <c r="EZ65" i="56"/>
  <c r="EY65" i="56"/>
  <c r="FA65" i="56" s="1"/>
  <c r="EW65" i="56"/>
  <c r="EV65" i="56"/>
  <c r="EX65" i="56" s="1"/>
  <c r="ET65" i="56"/>
  <c r="ES65" i="56"/>
  <c r="ER65" i="56"/>
  <c r="EQ65" i="56"/>
  <c r="EP65" i="56"/>
  <c r="EO65" i="56"/>
  <c r="EM65" i="56"/>
  <c r="EL65" i="56"/>
  <c r="EJ65" i="56"/>
  <c r="EI65" i="56"/>
  <c r="EK65" i="56" s="1"/>
  <c r="EG65" i="56"/>
  <c r="EF65" i="56"/>
  <c r="EH65" i="56"/>
  <c r="ED65" i="56"/>
  <c r="EE65" i="56"/>
  <c r="EC65" i="56"/>
  <c r="EA65" i="56"/>
  <c r="DZ65" i="56"/>
  <c r="DX65" i="56"/>
  <c r="DW65" i="56"/>
  <c r="DY65" i="56"/>
  <c r="DU65" i="56"/>
  <c r="DV65" i="56"/>
  <c r="DT65" i="56"/>
  <c r="DR65" i="56"/>
  <c r="DS65" i="56" s="1"/>
  <c r="DQ65" i="56"/>
  <c r="DO65" i="56"/>
  <c r="DN65" i="56"/>
  <c r="DM65" i="56"/>
  <c r="DK65" i="56"/>
  <c r="DJ65" i="56"/>
  <c r="DL65" i="56"/>
  <c r="DH65" i="56"/>
  <c r="DG65" i="56"/>
  <c r="DI65" i="56" s="1"/>
  <c r="DE65" i="56"/>
  <c r="DD65" i="56"/>
  <c r="DC65" i="56"/>
  <c r="DA65" i="56"/>
  <c r="CZ65" i="56"/>
  <c r="DB65" i="56" s="1"/>
  <c r="CY65" i="56"/>
  <c r="CX65" i="56"/>
  <c r="CV65" i="56"/>
  <c r="CU65" i="56"/>
  <c r="CW65" i="56" s="1"/>
  <c r="CT65" i="56"/>
  <c r="CS65" i="56"/>
  <c r="CQ65" i="56"/>
  <c r="CP65" i="56"/>
  <c r="CN65" i="56"/>
  <c r="CO65" i="56" s="1"/>
  <c r="CM65" i="56"/>
  <c r="CK65" i="56"/>
  <c r="CJ65" i="56"/>
  <c r="CL65" i="56" s="1"/>
  <c r="CI65" i="56"/>
  <c r="CG65" i="56"/>
  <c r="CF65" i="56"/>
  <c r="CH65" i="56" s="1"/>
  <c r="CD65" i="56"/>
  <c r="CC65" i="56"/>
  <c r="CE65" i="56"/>
  <c r="CA65" i="56"/>
  <c r="BZ65" i="56"/>
  <c r="BX65" i="56"/>
  <c r="BW65" i="56"/>
  <c r="BU65" i="56"/>
  <c r="BT65" i="56"/>
  <c r="BV65" i="56" s="1"/>
  <c r="BR65" i="56"/>
  <c r="BQ65" i="56"/>
  <c r="BO65" i="56"/>
  <c r="BN65" i="56"/>
  <c r="BL65" i="56"/>
  <c r="BK65" i="56"/>
  <c r="BM65" i="56" s="1"/>
  <c r="BI65" i="56"/>
  <c r="BH65" i="56"/>
  <c r="BJ65" i="56"/>
  <c r="BG65" i="56"/>
  <c r="BE65" i="56"/>
  <c r="BF65" i="56" s="1"/>
  <c r="BD65" i="56"/>
  <c r="FC64" i="56"/>
  <c r="FB64" i="56"/>
  <c r="EZ64" i="56"/>
  <c r="EY64" i="56"/>
  <c r="EW64" i="56"/>
  <c r="EV64" i="56"/>
  <c r="EX64" i="56" s="1"/>
  <c r="ET64" i="56"/>
  <c r="EU64" i="56" s="1"/>
  <c r="ES64" i="56"/>
  <c r="ER64" i="56"/>
  <c r="EQ64" i="56"/>
  <c r="EP64" i="56"/>
  <c r="EO64" i="56"/>
  <c r="EM64" i="56"/>
  <c r="EL64" i="56"/>
  <c r="EJ64" i="56"/>
  <c r="EI64" i="56"/>
  <c r="EG64" i="56"/>
  <c r="EF64" i="56"/>
  <c r="EH64" i="56" s="1"/>
  <c r="ED64" i="56"/>
  <c r="EC64" i="56"/>
  <c r="EE64" i="56"/>
  <c r="EA64" i="56"/>
  <c r="DZ64" i="56"/>
  <c r="EB64" i="56" s="1"/>
  <c r="DX64" i="56"/>
  <c r="DW64" i="56"/>
  <c r="DU64" i="56"/>
  <c r="DV64" i="56" s="1"/>
  <c r="DT64" i="56"/>
  <c r="DR64" i="56"/>
  <c r="DQ64" i="56"/>
  <c r="DS64" i="56" s="1"/>
  <c r="DO64" i="56"/>
  <c r="DN64" i="56"/>
  <c r="DP64" i="56"/>
  <c r="DM64" i="56"/>
  <c r="DK64" i="56"/>
  <c r="DJ64" i="56"/>
  <c r="DL64" i="56" s="1"/>
  <c r="DH64" i="56"/>
  <c r="DG64" i="56"/>
  <c r="DE64" i="56"/>
  <c r="DD64" i="56"/>
  <c r="DC64" i="56"/>
  <c r="DF64" i="56"/>
  <c r="DA64" i="56"/>
  <c r="CZ64" i="56"/>
  <c r="DB64" i="56" s="1"/>
  <c r="CY64" i="56"/>
  <c r="CX64" i="56"/>
  <c r="CV64" i="56"/>
  <c r="CU64" i="56"/>
  <c r="CW64" i="56"/>
  <c r="CT64" i="56"/>
  <c r="CS64" i="56"/>
  <c r="CQ64" i="56"/>
  <c r="CR64" i="56"/>
  <c r="CP64" i="56"/>
  <c r="CN64" i="56"/>
  <c r="CM64" i="56"/>
  <c r="CK64" i="56"/>
  <c r="CJ64" i="56"/>
  <c r="CI64" i="56"/>
  <c r="CG64" i="56"/>
  <c r="CF64" i="56"/>
  <c r="CH64" i="56"/>
  <c r="CD64" i="56"/>
  <c r="CC64" i="56"/>
  <c r="CA64" i="56"/>
  <c r="BZ64" i="56"/>
  <c r="CB64" i="56" s="1"/>
  <c r="BX64" i="56"/>
  <c r="BW64" i="56"/>
  <c r="BY64" i="56"/>
  <c r="BU64" i="56"/>
  <c r="BT64" i="56"/>
  <c r="BV64" i="56" s="1"/>
  <c r="BR64" i="56"/>
  <c r="BQ64" i="56"/>
  <c r="BS64" i="56" s="1"/>
  <c r="BO64" i="56"/>
  <c r="BN64" i="56"/>
  <c r="BP64" i="56" s="1"/>
  <c r="BL64" i="56"/>
  <c r="BM64" i="56" s="1"/>
  <c r="BK64" i="56"/>
  <c r="BI64" i="56"/>
  <c r="BH64" i="56"/>
  <c r="BJ64" i="56" s="1"/>
  <c r="BG64" i="56"/>
  <c r="BE64" i="56"/>
  <c r="BF64" i="56"/>
  <c r="BD64" i="56"/>
  <c r="FC63" i="56"/>
  <c r="FB63" i="56"/>
  <c r="EZ63" i="56"/>
  <c r="EY63" i="56"/>
  <c r="EW63" i="56"/>
  <c r="EV63" i="56"/>
  <c r="EX63" i="56" s="1"/>
  <c r="ET63" i="56"/>
  <c r="ES63" i="56"/>
  <c r="EU63" i="56"/>
  <c r="ER63" i="56"/>
  <c r="EQ63" i="56"/>
  <c r="EP63" i="56"/>
  <c r="EO63" i="56"/>
  <c r="EM63" i="56"/>
  <c r="EL63" i="56"/>
  <c r="EN63" i="56" s="1"/>
  <c r="EJ63" i="56"/>
  <c r="EI63" i="56"/>
  <c r="EK63" i="56" s="1"/>
  <c r="EG63" i="56"/>
  <c r="EF63" i="56"/>
  <c r="EH63" i="56" s="1"/>
  <c r="ED63" i="56"/>
  <c r="EE63" i="56" s="1"/>
  <c r="EC63" i="56"/>
  <c r="EA63" i="56"/>
  <c r="DZ63" i="56"/>
  <c r="EB63" i="56" s="1"/>
  <c r="DX63" i="56"/>
  <c r="DW63" i="56"/>
  <c r="DY63" i="56"/>
  <c r="DU63" i="56"/>
  <c r="DT63" i="56"/>
  <c r="DV63" i="56" s="1"/>
  <c r="DR63" i="56"/>
  <c r="DQ63" i="56"/>
  <c r="DS63" i="56"/>
  <c r="DO63" i="56"/>
  <c r="DN63" i="56"/>
  <c r="DP63" i="56" s="1"/>
  <c r="DM63" i="56"/>
  <c r="DK63" i="56"/>
  <c r="DJ63" i="56"/>
  <c r="DL63" i="56" s="1"/>
  <c r="DH63" i="56"/>
  <c r="DG63" i="56"/>
  <c r="DI63" i="56"/>
  <c r="DE63" i="56"/>
  <c r="DD63" i="56"/>
  <c r="DC63" i="56"/>
  <c r="DA63" i="56"/>
  <c r="CZ63" i="56"/>
  <c r="CY63" i="56"/>
  <c r="CX63" i="56"/>
  <c r="CV63" i="56"/>
  <c r="CU63" i="56"/>
  <c r="CW63" i="56" s="1"/>
  <c r="CT63" i="56"/>
  <c r="CS63" i="56"/>
  <c r="CQ63" i="56"/>
  <c r="CR63" i="56" s="1"/>
  <c r="CP63" i="56"/>
  <c r="CN63" i="56"/>
  <c r="CM63" i="56"/>
  <c r="CO63" i="56" s="1"/>
  <c r="CK63" i="56"/>
  <c r="CJ63" i="56"/>
  <c r="CI63" i="56"/>
  <c r="CG63" i="56"/>
  <c r="CF63" i="56"/>
  <c r="CD63" i="56"/>
  <c r="CC63" i="56"/>
  <c r="CE63" i="56"/>
  <c r="CA63" i="56"/>
  <c r="BZ63" i="56"/>
  <c r="CB63" i="56" s="1"/>
  <c r="BX63" i="56"/>
  <c r="BW63" i="56"/>
  <c r="BY63" i="56"/>
  <c r="BU63" i="56"/>
  <c r="BT63" i="56"/>
  <c r="BR63" i="56"/>
  <c r="BQ63" i="56"/>
  <c r="BS63" i="56" s="1"/>
  <c r="BO63" i="56"/>
  <c r="BN63" i="56"/>
  <c r="BP63" i="56" s="1"/>
  <c r="BL63" i="56"/>
  <c r="BK63" i="56"/>
  <c r="BM63" i="56" s="1"/>
  <c r="BI63" i="56"/>
  <c r="BH63" i="56"/>
  <c r="BJ63" i="56"/>
  <c r="BG63" i="56"/>
  <c r="BE63" i="56"/>
  <c r="BF63" i="56" s="1"/>
  <c r="BD63" i="56"/>
  <c r="FC62" i="56"/>
  <c r="FB62" i="56"/>
  <c r="EZ62" i="56"/>
  <c r="EY62" i="56"/>
  <c r="EW62" i="56"/>
  <c r="EX62" i="56"/>
  <c r="EV62" i="56"/>
  <c r="ET62" i="56"/>
  <c r="EU62" i="56" s="1"/>
  <c r="ES62" i="56"/>
  <c r="ER62" i="56"/>
  <c r="EQ62" i="56"/>
  <c r="EP62" i="56"/>
  <c r="EO62" i="56"/>
  <c r="EM62" i="56"/>
  <c r="EL62" i="56"/>
  <c r="EN62" i="56" s="1"/>
  <c r="EJ62" i="56"/>
  <c r="EK62" i="56" s="1"/>
  <c r="EI62" i="56"/>
  <c r="EG62" i="56"/>
  <c r="EF62" i="56"/>
  <c r="ED62" i="56"/>
  <c r="EC62" i="56"/>
  <c r="EE62" i="56"/>
  <c r="EA62" i="56"/>
  <c r="DZ62" i="56"/>
  <c r="EB62" i="56" s="1"/>
  <c r="DX62" i="56"/>
  <c r="DW62" i="56"/>
  <c r="DY62" i="56"/>
  <c r="DU62" i="56"/>
  <c r="DT62" i="56"/>
  <c r="DV62" i="56"/>
  <c r="DR62" i="56"/>
  <c r="DS62" i="56" s="1"/>
  <c r="DQ62" i="56"/>
  <c r="DO62" i="56"/>
  <c r="DN62" i="56"/>
  <c r="DM62" i="56"/>
  <c r="DK62" i="56"/>
  <c r="DJ62" i="56"/>
  <c r="DL62" i="56" s="1"/>
  <c r="DH62" i="56"/>
  <c r="DI62" i="56" s="1"/>
  <c r="DG62" i="56"/>
  <c r="DE62" i="56"/>
  <c r="DD62" i="56"/>
  <c r="DC62" i="56"/>
  <c r="DF62" i="56" s="1"/>
  <c r="DA62" i="56"/>
  <c r="CZ62" i="56"/>
  <c r="DB62" i="56" s="1"/>
  <c r="CY62" i="56"/>
  <c r="CX62" i="56"/>
  <c r="CV62" i="56"/>
  <c r="CU62" i="56"/>
  <c r="CW62" i="56" s="1"/>
  <c r="CT62" i="56"/>
  <c r="CS62" i="56"/>
  <c r="CQ62" i="56"/>
  <c r="CP62" i="56"/>
  <c r="CN62" i="56"/>
  <c r="CM62" i="56"/>
  <c r="CO62" i="56"/>
  <c r="CK62" i="56"/>
  <c r="CJ62" i="56"/>
  <c r="CI62" i="56"/>
  <c r="CG62" i="56"/>
  <c r="CF62" i="56"/>
  <c r="CH62" i="56"/>
  <c r="CD62" i="56"/>
  <c r="CE62" i="56" s="1"/>
  <c r="CC62" i="56"/>
  <c r="CA62" i="56"/>
  <c r="BZ62" i="56"/>
  <c r="BY62" i="56"/>
  <c r="BX62" i="56"/>
  <c r="BW62" i="56"/>
  <c r="BU62" i="56"/>
  <c r="BV62" i="56"/>
  <c r="BT62" i="56"/>
  <c r="BR62" i="56"/>
  <c r="BQ62" i="56"/>
  <c r="BS62" i="56"/>
  <c r="BO62" i="56"/>
  <c r="BN62" i="56"/>
  <c r="BP62" i="56" s="1"/>
  <c r="BL62" i="56"/>
  <c r="BK62" i="56"/>
  <c r="BM62" i="56" s="1"/>
  <c r="BI62" i="56"/>
  <c r="BH62" i="56"/>
  <c r="BJ62" i="56"/>
  <c r="BG62" i="56"/>
  <c r="BE62" i="56"/>
  <c r="BF62" i="56"/>
  <c r="BD62" i="56"/>
  <c r="FC61" i="56"/>
  <c r="FB61" i="56"/>
  <c r="EZ61" i="56"/>
  <c r="EY61" i="56"/>
  <c r="FA61" i="56" s="1"/>
  <c r="EW61" i="56"/>
  <c r="EV61" i="56"/>
  <c r="EX61" i="56" s="1"/>
  <c r="ET61" i="56"/>
  <c r="ES61" i="56"/>
  <c r="EU61" i="56"/>
  <c r="ER61" i="56"/>
  <c r="EQ61" i="56"/>
  <c r="EP61" i="56"/>
  <c r="EO61" i="56"/>
  <c r="EM61" i="56"/>
  <c r="EL61" i="56"/>
  <c r="EJ61" i="56"/>
  <c r="EI61" i="56"/>
  <c r="EK61" i="56"/>
  <c r="EG61" i="56"/>
  <c r="EH61" i="56"/>
  <c r="EF61" i="56"/>
  <c r="ED61" i="56"/>
  <c r="EE61" i="56" s="1"/>
  <c r="EC61" i="56"/>
  <c r="EA61" i="56"/>
  <c r="DZ61" i="56"/>
  <c r="EB61" i="56" s="1"/>
  <c r="DX61" i="56"/>
  <c r="DW61" i="56"/>
  <c r="DY61" i="56" s="1"/>
  <c r="DU61" i="56"/>
  <c r="DT61" i="56"/>
  <c r="DS61" i="56"/>
  <c r="DR61" i="56"/>
  <c r="DQ61" i="56"/>
  <c r="DO61" i="56"/>
  <c r="DN61" i="56"/>
  <c r="DP61" i="56" s="1"/>
  <c r="DM61" i="56"/>
  <c r="DK61" i="56"/>
  <c r="DJ61" i="56"/>
  <c r="DH61" i="56"/>
  <c r="DG61" i="56"/>
  <c r="DE61" i="56"/>
  <c r="DD61" i="56"/>
  <c r="DC61" i="56"/>
  <c r="DA61" i="56"/>
  <c r="CZ61" i="56"/>
  <c r="DB61" i="56"/>
  <c r="CY61" i="56"/>
  <c r="CX61" i="56"/>
  <c r="CV61" i="56"/>
  <c r="CU61" i="56"/>
  <c r="CW61" i="56" s="1"/>
  <c r="CT61" i="56"/>
  <c r="CS61" i="56"/>
  <c r="CQ61" i="56"/>
  <c r="CP61" i="56"/>
  <c r="CR61" i="56" s="1"/>
  <c r="CN61" i="56"/>
  <c r="CM61" i="56"/>
  <c r="CO61" i="56" s="1"/>
  <c r="CK61" i="56"/>
  <c r="CJ61" i="56"/>
  <c r="CI61" i="56"/>
  <c r="CL61" i="56" s="1"/>
  <c r="CG61" i="56"/>
  <c r="CF61" i="56"/>
  <c r="CH61" i="56" s="1"/>
  <c r="CD61" i="56"/>
  <c r="CC61" i="56"/>
  <c r="CE61" i="56" s="1"/>
  <c r="CA61" i="56"/>
  <c r="CB61" i="56" s="1"/>
  <c r="BZ61" i="56"/>
  <c r="BX61" i="56"/>
  <c r="BW61" i="56"/>
  <c r="BY61" i="56" s="1"/>
  <c r="BU61" i="56"/>
  <c r="BV61" i="56"/>
  <c r="BT61" i="56"/>
  <c r="BR61" i="56"/>
  <c r="BQ61" i="56"/>
  <c r="BO61" i="56"/>
  <c r="BN61" i="56"/>
  <c r="BL61" i="56"/>
  <c r="BM61" i="56" s="1"/>
  <c r="BK61" i="56"/>
  <c r="BI61" i="56"/>
  <c r="BH61" i="56"/>
  <c r="BJ61" i="56" s="1"/>
  <c r="BG61" i="56"/>
  <c r="BE61" i="56"/>
  <c r="BF61" i="56"/>
  <c r="BD61" i="56"/>
  <c r="FC60" i="56"/>
  <c r="FB60" i="56"/>
  <c r="EZ60" i="56"/>
  <c r="FA60" i="56" s="1"/>
  <c r="EY60" i="56"/>
  <c r="EW60" i="56"/>
  <c r="EV60" i="56"/>
  <c r="EX60" i="56" s="1"/>
  <c r="ET60" i="56"/>
  <c r="ES60" i="56"/>
  <c r="ER60" i="56"/>
  <c r="EQ60" i="56"/>
  <c r="EP60" i="56"/>
  <c r="EO60" i="56"/>
  <c r="EM60" i="56"/>
  <c r="EN60" i="56" s="1"/>
  <c r="EL60" i="56"/>
  <c r="EJ60" i="56"/>
  <c r="EI60" i="56"/>
  <c r="EK60" i="56" s="1"/>
  <c r="EG60" i="56"/>
  <c r="EF60" i="56"/>
  <c r="EH60" i="56"/>
  <c r="ED60" i="56"/>
  <c r="EC60" i="56"/>
  <c r="EE60" i="56" s="1"/>
  <c r="EA60" i="56"/>
  <c r="DZ60" i="56"/>
  <c r="EB60" i="56" s="1"/>
  <c r="DX60" i="56"/>
  <c r="DW60" i="56"/>
  <c r="DY60" i="56"/>
  <c r="DU60" i="56"/>
  <c r="DV60" i="56" s="1"/>
  <c r="DT60" i="56"/>
  <c r="DR60" i="56"/>
  <c r="DQ60" i="56"/>
  <c r="DS60" i="56" s="1"/>
  <c r="DO60" i="56"/>
  <c r="DP60" i="56" s="1"/>
  <c r="DN60" i="56"/>
  <c r="DM60" i="56"/>
  <c r="DK60" i="56"/>
  <c r="DL60" i="56" s="1"/>
  <c r="DJ60" i="56"/>
  <c r="DH60" i="56"/>
  <c r="DG60" i="56"/>
  <c r="DE60" i="56"/>
  <c r="DD60" i="56"/>
  <c r="DC60" i="56"/>
  <c r="DA60" i="56"/>
  <c r="DB60" i="56" s="1"/>
  <c r="CZ60" i="56"/>
  <c r="CY60" i="56"/>
  <c r="CX60" i="56"/>
  <c r="CV60" i="56"/>
  <c r="CU60" i="56"/>
  <c r="CT60" i="56"/>
  <c r="CS60" i="56"/>
  <c r="CQ60" i="56"/>
  <c r="CP60" i="56"/>
  <c r="CR60" i="56" s="1"/>
  <c r="CN60" i="56"/>
  <c r="CM60" i="56"/>
  <c r="CK60" i="56"/>
  <c r="CJ60" i="56"/>
  <c r="CI60" i="56"/>
  <c r="CG60" i="56"/>
  <c r="CF60" i="56"/>
  <c r="CH60" i="56" s="1"/>
  <c r="CE60" i="56"/>
  <c r="CD60" i="56"/>
  <c r="CC60" i="56"/>
  <c r="CA60" i="56"/>
  <c r="BZ60" i="56"/>
  <c r="CB60" i="56" s="1"/>
  <c r="BX60" i="56"/>
  <c r="BW60" i="56"/>
  <c r="BU60" i="56"/>
  <c r="BT60" i="56"/>
  <c r="BV60" i="56" s="1"/>
  <c r="BR60" i="56"/>
  <c r="BQ60" i="56"/>
  <c r="BS60" i="56" s="1"/>
  <c r="BO60" i="56"/>
  <c r="BN60" i="56"/>
  <c r="BP60" i="56" s="1"/>
  <c r="BL60" i="56"/>
  <c r="BK60" i="56"/>
  <c r="BI60" i="56"/>
  <c r="BH60" i="56"/>
  <c r="BJ60" i="56" s="1"/>
  <c r="BG60" i="56"/>
  <c r="BE60" i="56"/>
  <c r="BF60" i="56"/>
  <c r="BD60" i="56"/>
  <c r="FC59" i="56"/>
  <c r="FB59" i="56"/>
  <c r="EZ59" i="56"/>
  <c r="FA59" i="56" s="1"/>
  <c r="EY59" i="56"/>
  <c r="EW59" i="56"/>
  <c r="EV59" i="56"/>
  <c r="ET59" i="56"/>
  <c r="ES59" i="56"/>
  <c r="EU59" i="56" s="1"/>
  <c r="ER59" i="56"/>
  <c r="EQ59" i="56"/>
  <c r="EP59" i="56"/>
  <c r="EO59" i="56"/>
  <c r="EM59" i="56"/>
  <c r="EN59" i="56" s="1"/>
  <c r="EL59" i="56"/>
  <c r="EJ59" i="56"/>
  <c r="EI59" i="56"/>
  <c r="EK59" i="56" s="1"/>
  <c r="EG59" i="56"/>
  <c r="EF59" i="56"/>
  <c r="ED59" i="56"/>
  <c r="EC59" i="56"/>
  <c r="EE59" i="56"/>
  <c r="EA59" i="56"/>
  <c r="DZ59" i="56"/>
  <c r="DX59" i="56"/>
  <c r="DY59" i="56" s="1"/>
  <c r="DW59" i="56"/>
  <c r="DU59" i="56"/>
  <c r="DT59" i="56"/>
  <c r="DR59" i="56"/>
  <c r="DS59" i="56"/>
  <c r="DQ59" i="56"/>
  <c r="DO59" i="56"/>
  <c r="DP59" i="56" s="1"/>
  <c r="DN59" i="56"/>
  <c r="DM59" i="56"/>
  <c r="DL59" i="56"/>
  <c r="DK59" i="56"/>
  <c r="DJ59" i="56"/>
  <c r="DH59" i="56"/>
  <c r="DI59" i="56"/>
  <c r="DG59" i="56"/>
  <c r="DE59" i="56"/>
  <c r="DD59" i="56"/>
  <c r="DC59" i="56"/>
  <c r="DF59" i="56" s="1"/>
  <c r="DA59" i="56"/>
  <c r="CZ59" i="56"/>
  <c r="DB59" i="56"/>
  <c r="CY59" i="56"/>
  <c r="CX59" i="56"/>
  <c r="CV59" i="56"/>
  <c r="CW59" i="56"/>
  <c r="CU59" i="56"/>
  <c r="CT59" i="56"/>
  <c r="CS59" i="56"/>
  <c r="CQ59" i="56"/>
  <c r="CR59" i="56" s="1"/>
  <c r="CP59" i="56"/>
  <c r="CN59" i="56"/>
  <c r="CO59" i="56"/>
  <c r="CM59" i="56"/>
  <c r="CK59" i="56"/>
  <c r="CJ59" i="56"/>
  <c r="CI59" i="56"/>
  <c r="CG59" i="56"/>
  <c r="CF59" i="56"/>
  <c r="CH59" i="56" s="1"/>
  <c r="CD59" i="56"/>
  <c r="CC59" i="56"/>
  <c r="CE59" i="56" s="1"/>
  <c r="CA59" i="56"/>
  <c r="BZ59" i="56"/>
  <c r="CB59" i="56" s="1"/>
  <c r="BY59" i="56"/>
  <c r="BX59" i="56"/>
  <c r="BW59" i="56"/>
  <c r="BU59" i="56"/>
  <c r="BT59" i="56"/>
  <c r="BR59" i="56"/>
  <c r="BQ59" i="56"/>
  <c r="BS59" i="56"/>
  <c r="BO59" i="56"/>
  <c r="BN59" i="56"/>
  <c r="BL59" i="56"/>
  <c r="BK59" i="56"/>
  <c r="BI59" i="56"/>
  <c r="BH59" i="56"/>
  <c r="BJ59" i="56"/>
  <c r="BG59" i="56"/>
  <c r="BE59" i="56"/>
  <c r="BF59" i="56"/>
  <c r="BD59" i="56"/>
  <c r="FC58" i="56"/>
  <c r="FB58" i="56"/>
  <c r="EZ58" i="56"/>
  <c r="EY58" i="56"/>
  <c r="FA58" i="56" s="1"/>
  <c r="EW58" i="56"/>
  <c r="EV58" i="56"/>
  <c r="ET58" i="56"/>
  <c r="ES58" i="56"/>
  <c r="ER58" i="56"/>
  <c r="EQ58" i="56"/>
  <c r="EP58" i="56"/>
  <c r="EO58" i="56"/>
  <c r="EM58" i="56"/>
  <c r="EL58" i="56"/>
  <c r="EN58" i="56"/>
  <c r="EJ58" i="56"/>
  <c r="EK58" i="56" s="1"/>
  <c r="EI58" i="56"/>
  <c r="EG58" i="56"/>
  <c r="EF58" i="56"/>
  <c r="ED58" i="56"/>
  <c r="EC58" i="56"/>
  <c r="EA58" i="56"/>
  <c r="EB58" i="56" s="1"/>
  <c r="DZ58" i="56"/>
  <c r="DX58" i="56"/>
  <c r="DW58" i="56"/>
  <c r="DY58" i="56" s="1"/>
  <c r="DU58" i="56"/>
  <c r="DV58" i="56"/>
  <c r="DT58" i="56"/>
  <c r="DR58" i="56"/>
  <c r="DQ58" i="56"/>
  <c r="DO58" i="56"/>
  <c r="DN58" i="56"/>
  <c r="DM58" i="56"/>
  <c r="DK58" i="56"/>
  <c r="DJ58" i="56"/>
  <c r="DL58" i="56" s="1"/>
  <c r="DH58" i="56"/>
  <c r="DG58" i="56"/>
  <c r="DI58" i="56" s="1"/>
  <c r="DE58" i="56"/>
  <c r="DD58" i="56"/>
  <c r="DF58" i="56"/>
  <c r="DC58" i="56"/>
  <c r="DA58" i="56"/>
  <c r="CZ58" i="56"/>
  <c r="CY58" i="56"/>
  <c r="CX58" i="56"/>
  <c r="CV58" i="56"/>
  <c r="CU58" i="56"/>
  <c r="CW58" i="56" s="1"/>
  <c r="CT58" i="56"/>
  <c r="CS58" i="56"/>
  <c r="CQ58" i="56"/>
  <c r="CP58" i="56"/>
  <c r="CR58" i="56" s="1"/>
  <c r="CN58" i="56"/>
  <c r="CO58" i="56"/>
  <c r="CM58" i="56"/>
  <c r="CK58" i="56"/>
  <c r="CJ58" i="56"/>
  <c r="CI58" i="56"/>
  <c r="CG58" i="56"/>
  <c r="CF58" i="56"/>
  <c r="CH58" i="56"/>
  <c r="CD58" i="56"/>
  <c r="CC58" i="56"/>
  <c r="CA58" i="56"/>
  <c r="BZ58" i="56"/>
  <c r="CB58" i="56"/>
  <c r="BX58" i="56"/>
  <c r="BW58" i="56"/>
  <c r="BY58" i="56"/>
  <c r="BU58" i="56"/>
  <c r="BV58" i="56" s="1"/>
  <c r="BT58" i="56"/>
  <c r="BR58" i="56"/>
  <c r="BQ58" i="56"/>
  <c r="BO58" i="56"/>
  <c r="BN58" i="56"/>
  <c r="BP58" i="56"/>
  <c r="BL58" i="56"/>
  <c r="BK58" i="56"/>
  <c r="BI58" i="56"/>
  <c r="BH58" i="56"/>
  <c r="BJ58" i="56" s="1"/>
  <c r="BG58" i="56"/>
  <c r="BE58" i="56"/>
  <c r="BF58" i="56"/>
  <c r="BD58" i="56"/>
  <c r="FC57" i="56"/>
  <c r="FB57" i="56"/>
  <c r="EZ57" i="56"/>
  <c r="FA57" i="56" s="1"/>
  <c r="EY57" i="56"/>
  <c r="EW57" i="56"/>
  <c r="EV57" i="56"/>
  <c r="EX57" i="56" s="1"/>
  <c r="ET57" i="56"/>
  <c r="ES57" i="56"/>
  <c r="EU57" i="56"/>
  <c r="ER57" i="56"/>
  <c r="EQ57" i="56"/>
  <c r="EP57" i="56"/>
  <c r="EO57" i="56"/>
  <c r="EM57" i="56"/>
  <c r="EL57" i="56"/>
  <c r="EJ57" i="56"/>
  <c r="EI57" i="56"/>
  <c r="EK57" i="56" s="1"/>
  <c r="EG57" i="56"/>
  <c r="EF57" i="56"/>
  <c r="ED57" i="56"/>
  <c r="EC57" i="56"/>
  <c r="EA57" i="56"/>
  <c r="DZ57" i="56"/>
  <c r="DX57" i="56"/>
  <c r="DW57" i="56"/>
  <c r="DU57" i="56"/>
  <c r="DT57" i="56"/>
  <c r="DV57" i="56"/>
  <c r="DR57" i="56"/>
  <c r="DQ57" i="56"/>
  <c r="DS57" i="56" s="1"/>
  <c r="DO57" i="56"/>
  <c r="DN57" i="56"/>
  <c r="DM57" i="56"/>
  <c r="DK57" i="56"/>
  <c r="DJ57" i="56"/>
  <c r="DL57" i="56" s="1"/>
  <c r="DH57" i="56"/>
  <c r="DG57" i="56"/>
  <c r="DI57" i="56" s="1"/>
  <c r="DE57" i="56"/>
  <c r="DD57" i="56"/>
  <c r="DC57" i="56"/>
  <c r="DF57" i="56" s="1"/>
  <c r="DA57" i="56"/>
  <c r="CZ57" i="56"/>
  <c r="CY57" i="56"/>
  <c r="CX57" i="56"/>
  <c r="CV57" i="56"/>
  <c r="CW57" i="56" s="1"/>
  <c r="CU57" i="56"/>
  <c r="CT57" i="56"/>
  <c r="CS57" i="56"/>
  <c r="CQ57" i="56"/>
  <c r="CP57" i="56"/>
  <c r="CN57" i="56"/>
  <c r="CM57" i="56"/>
  <c r="CO57" i="56" s="1"/>
  <c r="CK57" i="56"/>
  <c r="CJ57" i="56"/>
  <c r="CI57" i="56"/>
  <c r="CL57" i="56" s="1"/>
  <c r="CG57" i="56"/>
  <c r="CF57" i="56"/>
  <c r="CH57" i="56" s="1"/>
  <c r="CD57" i="56"/>
  <c r="CC57" i="56"/>
  <c r="CE57" i="56" s="1"/>
  <c r="CA57" i="56"/>
  <c r="BZ57" i="56"/>
  <c r="BX57" i="56"/>
  <c r="BW57" i="56"/>
  <c r="BY57" i="56" s="1"/>
  <c r="BU57" i="56"/>
  <c r="BT57" i="56"/>
  <c r="BR57" i="56"/>
  <c r="BS57" i="56"/>
  <c r="BQ57" i="56"/>
  <c r="BO57" i="56"/>
  <c r="BN57" i="56"/>
  <c r="BL57" i="56"/>
  <c r="BK57" i="56"/>
  <c r="BM57" i="56"/>
  <c r="BI57" i="56"/>
  <c r="BH57" i="56"/>
  <c r="BJ57" i="56" s="1"/>
  <c r="BG57" i="56"/>
  <c r="BE57" i="56"/>
  <c r="BF57" i="56" s="1"/>
  <c r="BD57" i="56"/>
  <c r="FC56" i="56"/>
  <c r="FB56" i="56"/>
  <c r="EZ56" i="56"/>
  <c r="EY56" i="56"/>
  <c r="EW56" i="56"/>
  <c r="EV56" i="56"/>
  <c r="EX56" i="56"/>
  <c r="ET56" i="56"/>
  <c r="ES56" i="56"/>
  <c r="EU56" i="56" s="1"/>
  <c r="ER56" i="56"/>
  <c r="EQ56" i="56"/>
  <c r="EP56" i="56"/>
  <c r="EO56" i="56"/>
  <c r="EM56" i="56"/>
  <c r="EL56" i="56"/>
  <c r="EN56" i="56" s="1"/>
  <c r="EJ56" i="56"/>
  <c r="EI56" i="56"/>
  <c r="EG56" i="56"/>
  <c r="EF56" i="56"/>
  <c r="ED56" i="56"/>
  <c r="EC56" i="56"/>
  <c r="EA56" i="56"/>
  <c r="EB56" i="56" s="1"/>
  <c r="DZ56" i="56"/>
  <c r="DX56" i="56"/>
  <c r="DW56" i="56"/>
  <c r="DU56" i="56"/>
  <c r="DT56" i="56"/>
  <c r="DV56" i="56" s="1"/>
  <c r="DR56" i="56"/>
  <c r="DS56" i="56" s="1"/>
  <c r="DQ56" i="56"/>
  <c r="DO56" i="56"/>
  <c r="DP56" i="56"/>
  <c r="DN56" i="56"/>
  <c r="DM56" i="56"/>
  <c r="DK56" i="56"/>
  <c r="DL56" i="56"/>
  <c r="DJ56" i="56"/>
  <c r="DH56" i="56"/>
  <c r="DG56" i="56"/>
  <c r="DE56" i="56"/>
  <c r="DD56" i="56"/>
  <c r="DC56" i="56"/>
  <c r="DA56" i="56"/>
  <c r="DB56" i="56" s="1"/>
  <c r="CZ56" i="56"/>
  <c r="CY56" i="56"/>
  <c r="CX56" i="56"/>
  <c r="CV56" i="56"/>
  <c r="CU56" i="56"/>
  <c r="CW56" i="56" s="1"/>
  <c r="CT56" i="56"/>
  <c r="CS56" i="56"/>
  <c r="CQ56" i="56"/>
  <c r="CP56" i="56"/>
  <c r="CR56" i="56"/>
  <c r="CN56" i="56"/>
  <c r="CM56" i="56"/>
  <c r="CK56" i="56"/>
  <c r="CJ56" i="56"/>
  <c r="CL56" i="56" s="1"/>
  <c r="CI56" i="56"/>
  <c r="CG56" i="56"/>
  <c r="CF56" i="56"/>
  <c r="CH56" i="56" s="1"/>
  <c r="CD56" i="56"/>
  <c r="CC56" i="56"/>
  <c r="CE56" i="56" s="1"/>
  <c r="CA56" i="56"/>
  <c r="BZ56" i="56"/>
  <c r="CB56" i="56" s="1"/>
  <c r="BX56" i="56"/>
  <c r="BW56" i="56"/>
  <c r="BY56" i="56" s="1"/>
  <c r="BU56" i="56"/>
  <c r="BT56" i="56"/>
  <c r="BV56" i="56" s="1"/>
  <c r="BR56" i="56"/>
  <c r="BQ56" i="56"/>
  <c r="BS56" i="56" s="1"/>
  <c r="BO56" i="56"/>
  <c r="BN56" i="56"/>
  <c r="BL56" i="56"/>
  <c r="BK56" i="56"/>
  <c r="BI56" i="56"/>
  <c r="BH56" i="56"/>
  <c r="BJ56" i="56"/>
  <c r="BG56" i="56"/>
  <c r="BE56" i="56"/>
  <c r="BF56" i="56" s="1"/>
  <c r="BD56" i="56"/>
  <c r="FC55" i="56"/>
  <c r="FB55" i="56"/>
  <c r="EZ55" i="56"/>
  <c r="EY55" i="56"/>
  <c r="FA55" i="56"/>
  <c r="EW55" i="56"/>
  <c r="EX55" i="56"/>
  <c r="EV55" i="56"/>
  <c r="ET55" i="56"/>
  <c r="ES55" i="56"/>
  <c r="ER55" i="56"/>
  <c r="EQ55" i="56"/>
  <c r="EP55" i="56"/>
  <c r="EO55" i="56"/>
  <c r="EN55" i="56"/>
  <c r="EM55" i="56"/>
  <c r="EL55" i="56"/>
  <c r="EJ55" i="56"/>
  <c r="EI55" i="56"/>
  <c r="EK55" i="56" s="1"/>
  <c r="EG55" i="56"/>
  <c r="EF55" i="56"/>
  <c r="EH55" i="56"/>
  <c r="ED55" i="56"/>
  <c r="EC55" i="56"/>
  <c r="EE55" i="56" s="1"/>
  <c r="EA55" i="56"/>
  <c r="DZ55" i="56"/>
  <c r="EB55" i="56" s="1"/>
  <c r="DX55" i="56"/>
  <c r="DW55" i="56"/>
  <c r="DY55" i="56" s="1"/>
  <c r="DU55" i="56"/>
  <c r="DT55" i="56"/>
  <c r="DV55" i="56"/>
  <c r="DR55" i="56"/>
  <c r="DS55" i="56" s="1"/>
  <c r="DQ55" i="56"/>
  <c r="DP55" i="56"/>
  <c r="DO55" i="56"/>
  <c r="DN55" i="56"/>
  <c r="DM55" i="56"/>
  <c r="DK55" i="56"/>
  <c r="DJ55" i="56"/>
  <c r="DH55" i="56"/>
  <c r="DG55" i="56"/>
  <c r="DI55" i="56"/>
  <c r="DE55" i="56"/>
  <c r="DD55" i="56"/>
  <c r="DC55" i="56"/>
  <c r="DA55" i="56"/>
  <c r="CZ55" i="56"/>
  <c r="CY55" i="56"/>
  <c r="CX55" i="56"/>
  <c r="CW55" i="56"/>
  <c r="CV55" i="56"/>
  <c r="CU55" i="56"/>
  <c r="CT55" i="56"/>
  <c r="CS55" i="56"/>
  <c r="CQ55" i="56"/>
  <c r="CP55" i="56"/>
  <c r="CR55" i="56" s="1"/>
  <c r="CO55" i="56"/>
  <c r="CN55" i="56"/>
  <c r="CM55" i="56"/>
  <c r="CK55" i="56"/>
  <c r="CJ55" i="56"/>
  <c r="CI55" i="56"/>
  <c r="CG55" i="56"/>
  <c r="CF55" i="56"/>
  <c r="CD55" i="56"/>
  <c r="CC55" i="56"/>
  <c r="CA55" i="56"/>
  <c r="BZ55" i="56"/>
  <c r="BX55" i="56"/>
  <c r="BW55" i="56"/>
  <c r="BY55" i="56"/>
  <c r="BU55" i="56"/>
  <c r="BT55" i="56"/>
  <c r="BR55" i="56"/>
  <c r="BQ55" i="56"/>
  <c r="BS55" i="56" s="1"/>
  <c r="BO55" i="56"/>
  <c r="BN55" i="56"/>
  <c r="BP55" i="56"/>
  <c r="BL55" i="56"/>
  <c r="BK55" i="56"/>
  <c r="BM55" i="56" s="1"/>
  <c r="BI55" i="56"/>
  <c r="BH55" i="56"/>
  <c r="BJ55" i="56" s="1"/>
  <c r="BG55" i="56"/>
  <c r="BE55" i="56"/>
  <c r="BF55" i="56" s="1"/>
  <c r="BD55" i="56"/>
  <c r="FC54" i="56"/>
  <c r="FB54" i="56"/>
  <c r="EZ54" i="56"/>
  <c r="EY54" i="56"/>
  <c r="FA54" i="56" s="1"/>
  <c r="EW54" i="56"/>
  <c r="EV54" i="56"/>
  <c r="ET54" i="56"/>
  <c r="ES54" i="56"/>
  <c r="EU54" i="56"/>
  <c r="ER54" i="56"/>
  <c r="EQ54" i="56"/>
  <c r="EP54" i="56"/>
  <c r="EO54" i="56"/>
  <c r="EM54" i="56"/>
  <c r="EN54" i="56"/>
  <c r="EL54" i="56"/>
  <c r="EK54" i="56"/>
  <c r="EJ54" i="56"/>
  <c r="EI54" i="56"/>
  <c r="EG54" i="56"/>
  <c r="EF54" i="56"/>
  <c r="EH54" i="56" s="1"/>
  <c r="ED54" i="56"/>
  <c r="EC54" i="56"/>
  <c r="EE54" i="56" s="1"/>
  <c r="EA54" i="56"/>
  <c r="DZ54" i="56"/>
  <c r="EB54" i="56"/>
  <c r="DX54" i="56"/>
  <c r="DY54" i="56" s="1"/>
  <c r="DW54" i="56"/>
  <c r="DU54" i="56"/>
  <c r="DT54" i="56"/>
  <c r="DR54" i="56"/>
  <c r="DQ54" i="56"/>
  <c r="DO54" i="56"/>
  <c r="DN54" i="56"/>
  <c r="DP54" i="56"/>
  <c r="DM54" i="56"/>
  <c r="DK54" i="56"/>
  <c r="DJ54" i="56"/>
  <c r="DL54" i="56"/>
  <c r="DH54" i="56"/>
  <c r="DG54" i="56"/>
  <c r="DE54" i="56"/>
  <c r="DF54" i="56"/>
  <c r="DD54" i="56"/>
  <c r="DC54" i="56"/>
  <c r="DA54" i="56"/>
  <c r="CZ54" i="56"/>
  <c r="CY54" i="56"/>
  <c r="CX54" i="56"/>
  <c r="CV54" i="56"/>
  <c r="CW54" i="56"/>
  <c r="CU54" i="56"/>
  <c r="CT54" i="56"/>
  <c r="CS54" i="56"/>
  <c r="CQ54" i="56"/>
  <c r="CP54" i="56"/>
  <c r="CN54" i="56"/>
  <c r="CO54" i="56"/>
  <c r="CM54" i="56"/>
  <c r="CK54" i="56"/>
  <c r="CJ54" i="56"/>
  <c r="CL54" i="56" s="1"/>
  <c r="CI54" i="56"/>
  <c r="CG54" i="56"/>
  <c r="CF54" i="56"/>
  <c r="CH54" i="56"/>
  <c r="CD54" i="56"/>
  <c r="CC54" i="56"/>
  <c r="CE54" i="56" s="1"/>
  <c r="CA54" i="56"/>
  <c r="CB54" i="56"/>
  <c r="BZ54" i="56"/>
  <c r="BX54" i="56"/>
  <c r="BW54" i="56"/>
  <c r="BY54" i="56"/>
  <c r="BU54" i="56"/>
  <c r="BT54" i="56"/>
  <c r="BV54" i="56"/>
  <c r="BR54" i="56"/>
  <c r="BQ54" i="56"/>
  <c r="BO54" i="56"/>
  <c r="BN54" i="56"/>
  <c r="BP54" i="56"/>
  <c r="BL54" i="56"/>
  <c r="BK54" i="56"/>
  <c r="BM54" i="56" s="1"/>
  <c r="BJ54" i="56"/>
  <c r="BI54" i="56"/>
  <c r="BH54" i="56"/>
  <c r="BG54" i="56"/>
  <c r="BF54" i="56"/>
  <c r="BE54" i="56"/>
  <c r="BD54" i="56"/>
  <c r="FC53" i="56"/>
  <c r="FB53" i="56"/>
  <c r="EZ53" i="56"/>
  <c r="EY53" i="56"/>
  <c r="FA53" i="56" s="1"/>
  <c r="EX53" i="56"/>
  <c r="EW53" i="56"/>
  <c r="EV53" i="56"/>
  <c r="ET53" i="56"/>
  <c r="ES53" i="56"/>
  <c r="EU53" i="56" s="1"/>
  <c r="ER53" i="56"/>
  <c r="EQ53" i="56"/>
  <c r="EP53" i="56"/>
  <c r="EO53" i="56"/>
  <c r="EM53" i="56"/>
  <c r="EL53" i="56"/>
  <c r="EN53" i="56" s="1"/>
  <c r="EJ53" i="56"/>
  <c r="EI53" i="56"/>
  <c r="EH53" i="56"/>
  <c r="EG53" i="56"/>
  <c r="EF53" i="56"/>
  <c r="ED53" i="56"/>
  <c r="EC53" i="56"/>
  <c r="EA53" i="56"/>
  <c r="EB53" i="56" s="1"/>
  <c r="DZ53" i="56"/>
  <c r="DX53" i="56"/>
  <c r="DW53" i="56"/>
  <c r="DU53" i="56"/>
  <c r="DV53" i="56" s="1"/>
  <c r="DT53" i="56"/>
  <c r="DR53" i="56"/>
  <c r="DQ53" i="56"/>
  <c r="DS53" i="56" s="1"/>
  <c r="DO53" i="56"/>
  <c r="DN53" i="56"/>
  <c r="DP53" i="56" s="1"/>
  <c r="DM53" i="56"/>
  <c r="DK53" i="56"/>
  <c r="DJ53" i="56"/>
  <c r="DH53" i="56"/>
  <c r="DG53" i="56"/>
  <c r="DI53" i="56"/>
  <c r="DE53" i="56"/>
  <c r="DD53" i="56"/>
  <c r="DC53" i="56"/>
  <c r="DA53" i="56"/>
  <c r="CZ53" i="56"/>
  <c r="CY53" i="56"/>
  <c r="CX53" i="56"/>
  <c r="CV53" i="56"/>
  <c r="CU53" i="56"/>
  <c r="CW53" i="56" s="1"/>
  <c r="CT53" i="56"/>
  <c r="CS53" i="56"/>
  <c r="CQ53" i="56"/>
  <c r="CP53" i="56"/>
  <c r="CR53" i="56" s="1"/>
  <c r="CN53" i="56"/>
  <c r="CM53" i="56"/>
  <c r="CO53" i="56"/>
  <c r="CK53" i="56"/>
  <c r="CJ53" i="56"/>
  <c r="CI53" i="56"/>
  <c r="CL53" i="56" s="1"/>
  <c r="CG53" i="56"/>
  <c r="CH53" i="56" s="1"/>
  <c r="CF53" i="56"/>
  <c r="CD53" i="56"/>
  <c r="CC53" i="56"/>
  <c r="CA53" i="56"/>
  <c r="CB53" i="56" s="1"/>
  <c r="BZ53" i="56"/>
  <c r="BX53" i="56"/>
  <c r="BW53" i="56"/>
  <c r="BY53" i="56" s="1"/>
  <c r="BU53" i="56"/>
  <c r="BT53" i="56"/>
  <c r="BV53" i="56" s="1"/>
  <c r="BR53" i="56"/>
  <c r="BS53" i="56" s="1"/>
  <c r="BQ53" i="56"/>
  <c r="BO53" i="56"/>
  <c r="BP53" i="56" s="1"/>
  <c r="BN53" i="56"/>
  <c r="BL53" i="56"/>
  <c r="BK53" i="56"/>
  <c r="BM53" i="56" s="1"/>
  <c r="BI53" i="56"/>
  <c r="BH53" i="56"/>
  <c r="BJ53" i="56"/>
  <c r="BG53" i="56"/>
  <c r="BE53" i="56"/>
  <c r="BF53" i="56" s="1"/>
  <c r="BD53" i="56"/>
  <c r="FC52" i="56"/>
  <c r="FB52" i="56"/>
  <c r="EZ52" i="56"/>
  <c r="EY52" i="56"/>
  <c r="FA52" i="56"/>
  <c r="EW52" i="56"/>
  <c r="EV52" i="56"/>
  <c r="EX52" i="56"/>
  <c r="ET52" i="56"/>
  <c r="ES52" i="56"/>
  <c r="ER52" i="56"/>
  <c r="EQ52" i="56"/>
  <c r="EP52" i="56"/>
  <c r="EO52" i="56"/>
  <c r="EM52" i="56"/>
  <c r="EL52" i="56"/>
  <c r="EJ52" i="56"/>
  <c r="EI52" i="56"/>
  <c r="EK52" i="56" s="1"/>
  <c r="EG52" i="56"/>
  <c r="EF52" i="56"/>
  <c r="ED52" i="56"/>
  <c r="EC52" i="56"/>
  <c r="EE52" i="56" s="1"/>
  <c r="EB52" i="56"/>
  <c r="EA52" i="56"/>
  <c r="DZ52" i="56"/>
  <c r="DX52" i="56"/>
  <c r="DW52" i="56"/>
  <c r="DY52" i="56" s="1"/>
  <c r="DU52" i="56"/>
  <c r="DT52" i="56"/>
  <c r="DV52" i="56"/>
  <c r="DR52" i="56"/>
  <c r="DS52" i="56"/>
  <c r="DQ52" i="56"/>
  <c r="DO52" i="56"/>
  <c r="DP52" i="56" s="1"/>
  <c r="DN52" i="56"/>
  <c r="DM52" i="56"/>
  <c r="DK52" i="56"/>
  <c r="DL52" i="56" s="1"/>
  <c r="DJ52" i="56"/>
  <c r="DH52" i="56"/>
  <c r="DI52" i="56"/>
  <c r="DG52" i="56"/>
  <c r="DE52" i="56"/>
  <c r="DD52" i="56"/>
  <c r="DC52" i="56"/>
  <c r="DA52" i="56"/>
  <c r="CZ52" i="56"/>
  <c r="DB52" i="56" s="1"/>
  <c r="CY52" i="56"/>
  <c r="CX52" i="56"/>
  <c r="CV52" i="56"/>
  <c r="CU52" i="56"/>
  <c r="CT52" i="56"/>
  <c r="CS52" i="56"/>
  <c r="CQ52" i="56"/>
  <c r="CP52" i="56"/>
  <c r="CR52" i="56" s="1"/>
  <c r="CN52" i="56"/>
  <c r="CM52" i="56"/>
  <c r="CO52" i="56" s="1"/>
  <c r="CK52" i="56"/>
  <c r="CJ52" i="56"/>
  <c r="CI52" i="56"/>
  <c r="CG52" i="56"/>
  <c r="CH52" i="56"/>
  <c r="CF52" i="56"/>
  <c r="CD52" i="56"/>
  <c r="CC52" i="56"/>
  <c r="CE52" i="56"/>
  <c r="CA52" i="56"/>
  <c r="CB52" i="56"/>
  <c r="BZ52" i="56"/>
  <c r="BX52" i="56"/>
  <c r="BW52" i="56"/>
  <c r="BU52" i="56"/>
  <c r="BT52" i="56"/>
  <c r="BV52" i="56"/>
  <c r="BR52" i="56"/>
  <c r="BQ52" i="56"/>
  <c r="BS52" i="56" s="1"/>
  <c r="BO52" i="56"/>
  <c r="BN52" i="56"/>
  <c r="BP52" i="56" s="1"/>
  <c r="BL52" i="56"/>
  <c r="BK52" i="56"/>
  <c r="BI52" i="56"/>
  <c r="BH52" i="56"/>
  <c r="BJ52" i="56" s="1"/>
  <c r="BG52" i="56"/>
  <c r="BE52" i="56"/>
  <c r="BF52" i="56" s="1"/>
  <c r="BD52" i="56"/>
  <c r="FC51" i="56"/>
  <c r="FB51" i="56"/>
  <c r="EZ51" i="56"/>
  <c r="EY51" i="56"/>
  <c r="FA51" i="56" s="1"/>
  <c r="EW51" i="56"/>
  <c r="EV51" i="56"/>
  <c r="ET51" i="56"/>
  <c r="ES51" i="56"/>
  <c r="EU51" i="56" s="1"/>
  <c r="ER51" i="56"/>
  <c r="EQ51" i="56"/>
  <c r="EP51" i="56"/>
  <c r="EO51" i="56"/>
  <c r="EM51" i="56"/>
  <c r="EL51" i="56"/>
  <c r="EN51" i="56"/>
  <c r="EJ51" i="56"/>
  <c r="EI51" i="56"/>
  <c r="EK51" i="56" s="1"/>
  <c r="EG51" i="56"/>
  <c r="EF51" i="56"/>
  <c r="ED51" i="56"/>
  <c r="EC51" i="56"/>
  <c r="EE51" i="56"/>
  <c r="EA51" i="56"/>
  <c r="DZ51" i="56"/>
  <c r="EB51" i="56" s="1"/>
  <c r="DX51" i="56"/>
  <c r="DW51" i="56"/>
  <c r="DY51" i="56" s="1"/>
  <c r="DU51" i="56"/>
  <c r="DT51" i="56"/>
  <c r="DR51" i="56"/>
  <c r="DS51" i="56"/>
  <c r="DQ51" i="56"/>
  <c r="DO51" i="56"/>
  <c r="DN51" i="56"/>
  <c r="DM51" i="56"/>
  <c r="DK51" i="56"/>
  <c r="DJ51" i="56"/>
  <c r="DL51" i="56" s="1"/>
  <c r="DH51" i="56"/>
  <c r="DG51" i="56"/>
  <c r="DI51" i="56"/>
  <c r="DE51" i="56"/>
  <c r="DD51" i="56"/>
  <c r="DC51" i="56"/>
  <c r="DA51" i="56"/>
  <c r="DB51" i="56" s="1"/>
  <c r="CZ51" i="56"/>
  <c r="CY51" i="56"/>
  <c r="CX51" i="56"/>
  <c r="CV51" i="56"/>
  <c r="CW51" i="56"/>
  <c r="CU51" i="56"/>
  <c r="CT51" i="56"/>
  <c r="CS51" i="56"/>
  <c r="CQ51" i="56"/>
  <c r="CP51" i="56"/>
  <c r="CR51" i="56" s="1"/>
  <c r="CN51" i="56"/>
  <c r="CO51" i="56"/>
  <c r="CM51" i="56"/>
  <c r="CK51" i="56"/>
  <c r="CJ51" i="56"/>
  <c r="CI51" i="56"/>
  <c r="CG51" i="56"/>
  <c r="CH51" i="56" s="1"/>
  <c r="CF51" i="56"/>
  <c r="CD51" i="56"/>
  <c r="CC51" i="56"/>
  <c r="CA51" i="56"/>
  <c r="BZ51" i="56"/>
  <c r="CB51" i="56" s="1"/>
  <c r="BX51" i="56"/>
  <c r="BW51" i="56"/>
  <c r="BU51" i="56"/>
  <c r="BT51" i="56"/>
  <c r="BV51" i="56"/>
  <c r="BR51" i="56"/>
  <c r="BQ51" i="56"/>
  <c r="BS51" i="56" s="1"/>
  <c r="BO51" i="56"/>
  <c r="BP51" i="56" s="1"/>
  <c r="BN51" i="56"/>
  <c r="BL51" i="56"/>
  <c r="BM51" i="56" s="1"/>
  <c r="BK51" i="56"/>
  <c r="BI51" i="56"/>
  <c r="BH51" i="56"/>
  <c r="BJ51" i="56"/>
  <c r="BG51" i="56"/>
  <c r="BE51" i="56"/>
  <c r="BF51" i="56" s="1"/>
  <c r="BD51" i="56"/>
  <c r="FC50" i="56"/>
  <c r="FB50" i="56"/>
  <c r="EZ50" i="56"/>
  <c r="EY50" i="56"/>
  <c r="EW50" i="56"/>
  <c r="EV50" i="56"/>
  <c r="EX50" i="56" s="1"/>
  <c r="ET50" i="56"/>
  <c r="ES50" i="56"/>
  <c r="ER50" i="56"/>
  <c r="EQ50" i="56"/>
  <c r="EP50" i="56"/>
  <c r="EO50" i="56"/>
  <c r="EM50" i="56"/>
  <c r="EL50" i="56"/>
  <c r="EN50" i="56"/>
  <c r="EJ50" i="56"/>
  <c r="EI50" i="56"/>
  <c r="EK50" i="56" s="1"/>
  <c r="EG50" i="56"/>
  <c r="EF50" i="56"/>
  <c r="ED50" i="56"/>
  <c r="EC50" i="56"/>
  <c r="EA50" i="56"/>
  <c r="EB50" i="56" s="1"/>
  <c r="DZ50" i="56"/>
  <c r="DX50" i="56"/>
  <c r="DY50" i="56" s="1"/>
  <c r="DW50" i="56"/>
  <c r="DU50" i="56"/>
  <c r="DT50" i="56"/>
  <c r="DR50" i="56"/>
  <c r="DQ50" i="56"/>
  <c r="DO50" i="56"/>
  <c r="DN50" i="56"/>
  <c r="DP50" i="56"/>
  <c r="DM50" i="56"/>
  <c r="DK50" i="56"/>
  <c r="DJ50" i="56"/>
  <c r="DL50" i="56"/>
  <c r="DH50" i="56"/>
  <c r="DG50" i="56"/>
  <c r="DI50" i="56" s="1"/>
  <c r="DF50" i="56"/>
  <c r="DE50" i="56"/>
  <c r="DD50" i="56"/>
  <c r="DC50" i="56"/>
  <c r="DA50" i="56"/>
  <c r="CZ50" i="56"/>
  <c r="CY50" i="56"/>
  <c r="CX50" i="56"/>
  <c r="CW50" i="56"/>
  <c r="CV50" i="56"/>
  <c r="CU50" i="56"/>
  <c r="CT50" i="56"/>
  <c r="CS50" i="56"/>
  <c r="CQ50" i="56"/>
  <c r="CP50" i="56"/>
  <c r="CR50" i="56" s="1"/>
  <c r="CN50" i="56"/>
  <c r="CM50" i="56"/>
  <c r="CO50" i="56" s="1"/>
  <c r="CK50" i="56"/>
  <c r="CJ50" i="56"/>
  <c r="CI50" i="56"/>
  <c r="CL50" i="56" s="1"/>
  <c r="CG50" i="56"/>
  <c r="CH50" i="56"/>
  <c r="CF50" i="56"/>
  <c r="CD50" i="56"/>
  <c r="CC50" i="56"/>
  <c r="CA50" i="56"/>
  <c r="BZ50" i="56"/>
  <c r="BX50" i="56"/>
  <c r="BW50" i="56"/>
  <c r="BU50" i="56"/>
  <c r="BT50" i="56"/>
  <c r="BR50" i="56"/>
  <c r="BQ50" i="56"/>
  <c r="BO50" i="56"/>
  <c r="BN50" i="56"/>
  <c r="BP50" i="56" s="1"/>
  <c r="BL50" i="56"/>
  <c r="BM50" i="56" s="1"/>
  <c r="BK50" i="56"/>
  <c r="BJ50" i="56"/>
  <c r="BI50" i="56"/>
  <c r="BH50" i="56"/>
  <c r="BG50" i="56"/>
  <c r="BE50" i="56"/>
  <c r="BF50" i="56"/>
  <c r="BD50" i="56"/>
  <c r="FC49" i="56"/>
  <c r="FB49" i="56"/>
  <c r="EZ49" i="56"/>
  <c r="FA49" i="56" s="1"/>
  <c r="EY49" i="56"/>
  <c r="EW49" i="56"/>
  <c r="EV49" i="56"/>
  <c r="EX49" i="56" s="1"/>
  <c r="ET49" i="56"/>
  <c r="ES49" i="56"/>
  <c r="EU49" i="56"/>
  <c r="ER49" i="56"/>
  <c r="EQ49" i="56"/>
  <c r="EP49" i="56"/>
  <c r="EO49" i="56"/>
  <c r="EM49" i="56"/>
  <c r="EL49" i="56"/>
  <c r="EJ49" i="56"/>
  <c r="EI49" i="56"/>
  <c r="EK49" i="56" s="1"/>
  <c r="EG49" i="56"/>
  <c r="EH49" i="56" s="1"/>
  <c r="EF49" i="56"/>
  <c r="ED49" i="56"/>
  <c r="EC49" i="56"/>
  <c r="EE49" i="56" s="1"/>
  <c r="EA49" i="56"/>
  <c r="DZ49" i="56"/>
  <c r="DX49" i="56"/>
  <c r="DY49" i="56" s="1"/>
  <c r="DW49" i="56"/>
  <c r="DU49" i="56"/>
  <c r="DT49" i="56"/>
  <c r="DR49" i="56"/>
  <c r="DQ49" i="56"/>
  <c r="DS49" i="56" s="1"/>
  <c r="DO49" i="56"/>
  <c r="DN49" i="56"/>
  <c r="DM49" i="56"/>
  <c r="DK49" i="56"/>
  <c r="DL49" i="56"/>
  <c r="DJ49" i="56"/>
  <c r="DH49" i="56"/>
  <c r="DI49" i="56" s="1"/>
  <c r="DG49" i="56"/>
  <c r="DE49" i="56"/>
  <c r="DD49" i="56"/>
  <c r="DF49" i="56" s="1"/>
  <c r="DC49" i="56"/>
  <c r="DA49" i="56"/>
  <c r="CZ49" i="56"/>
  <c r="DB49" i="56" s="1"/>
  <c r="CY49" i="56"/>
  <c r="CX49" i="56"/>
  <c r="CV49" i="56"/>
  <c r="CW49" i="56" s="1"/>
  <c r="CU49" i="56"/>
  <c r="CT49" i="56"/>
  <c r="CS49" i="56"/>
  <c r="CQ49" i="56"/>
  <c r="CP49" i="56"/>
  <c r="CN49" i="56"/>
  <c r="CM49" i="56"/>
  <c r="CO49" i="56" s="1"/>
  <c r="CL49" i="56"/>
  <c r="CK49" i="56"/>
  <c r="CJ49" i="56"/>
  <c r="CI49" i="56"/>
  <c r="CG49" i="56"/>
  <c r="CF49" i="56"/>
  <c r="CD49" i="56"/>
  <c r="CC49" i="56"/>
  <c r="CE49" i="56"/>
  <c r="CA49" i="56"/>
  <c r="BZ49" i="56"/>
  <c r="BX49" i="56"/>
  <c r="BW49" i="56"/>
  <c r="BY49" i="56" s="1"/>
  <c r="BU49" i="56"/>
  <c r="BT49" i="56"/>
  <c r="BV49" i="56"/>
  <c r="BR49" i="56"/>
  <c r="BS49" i="56"/>
  <c r="BQ49" i="56"/>
  <c r="BO49" i="56"/>
  <c r="BN49" i="56"/>
  <c r="BL49" i="56"/>
  <c r="BK49" i="56"/>
  <c r="BM49" i="56"/>
  <c r="BJ49" i="56"/>
  <c r="BI49" i="56"/>
  <c r="BH49" i="56"/>
  <c r="BG49" i="56"/>
  <c r="BE49" i="56"/>
  <c r="BF49" i="56" s="1"/>
  <c r="BD49" i="56"/>
  <c r="FC48" i="56"/>
  <c r="FB48" i="56"/>
  <c r="EZ48" i="56"/>
  <c r="EY48" i="56"/>
  <c r="EW48" i="56"/>
  <c r="EV48" i="56"/>
  <c r="ET48" i="56"/>
  <c r="ES48" i="56"/>
  <c r="ER48" i="56"/>
  <c r="EQ48" i="56"/>
  <c r="EP48" i="56"/>
  <c r="EO48" i="56"/>
  <c r="EM48" i="56"/>
  <c r="EL48" i="56"/>
  <c r="EN48" i="56" s="1"/>
  <c r="EJ48" i="56"/>
  <c r="EI48" i="56"/>
  <c r="EG48" i="56"/>
  <c r="EF48" i="56"/>
  <c r="EH48" i="56"/>
  <c r="ED48" i="56"/>
  <c r="EC48" i="56"/>
  <c r="EE48" i="56" s="1"/>
  <c r="EA48" i="56"/>
  <c r="EB48" i="56" s="1"/>
  <c r="DZ48" i="56"/>
  <c r="DX48" i="56"/>
  <c r="DW48" i="56"/>
  <c r="DU48" i="56"/>
  <c r="DT48" i="56"/>
  <c r="DV48" i="56" s="1"/>
  <c r="DR48" i="56"/>
  <c r="DQ48" i="56"/>
  <c r="DO48" i="56"/>
  <c r="DN48" i="56"/>
  <c r="DM48" i="56"/>
  <c r="DK48" i="56"/>
  <c r="DJ48" i="56"/>
  <c r="DH48" i="56"/>
  <c r="DG48" i="56"/>
  <c r="DE48" i="56"/>
  <c r="DD48" i="56"/>
  <c r="DC48" i="56"/>
  <c r="DA48" i="56"/>
  <c r="CZ48" i="56"/>
  <c r="DB48" i="56"/>
  <c r="CY48" i="56"/>
  <c r="CX48" i="56"/>
  <c r="CV48" i="56"/>
  <c r="CU48" i="56"/>
  <c r="CW48" i="56" s="1"/>
  <c r="CT48" i="56"/>
  <c r="CS48" i="56"/>
  <c r="CQ48" i="56"/>
  <c r="CP48" i="56"/>
  <c r="CR48" i="56" s="1"/>
  <c r="CN48" i="56"/>
  <c r="CM48" i="56"/>
  <c r="CK48" i="56"/>
  <c r="CJ48" i="56"/>
  <c r="CL48" i="56" s="1"/>
  <c r="CI48" i="56"/>
  <c r="CG48" i="56"/>
  <c r="CF48" i="56"/>
  <c r="CD48" i="56"/>
  <c r="CE48" i="56"/>
  <c r="CC48" i="56"/>
  <c r="CA48" i="56"/>
  <c r="BZ48" i="56"/>
  <c r="BX48" i="56"/>
  <c r="BW48" i="56"/>
  <c r="BY48" i="56" s="1"/>
  <c r="BU48" i="56"/>
  <c r="BT48" i="56"/>
  <c r="BR48" i="56"/>
  <c r="BQ48" i="56"/>
  <c r="BS48" i="56" s="1"/>
  <c r="BO48" i="56"/>
  <c r="BP48" i="56" s="1"/>
  <c r="BN48" i="56"/>
  <c r="BL48" i="56"/>
  <c r="BK48" i="56"/>
  <c r="BM48" i="56" s="1"/>
  <c r="BI48" i="56"/>
  <c r="BH48" i="56"/>
  <c r="BJ48" i="56"/>
  <c r="BG48" i="56"/>
  <c r="BF48" i="56"/>
  <c r="BE48" i="56"/>
  <c r="BD48" i="56"/>
  <c r="FC47" i="56"/>
  <c r="FB47" i="56"/>
  <c r="EZ47" i="56"/>
  <c r="EY47" i="56"/>
  <c r="FA47" i="56" s="1"/>
  <c r="EW47" i="56"/>
  <c r="EV47" i="56"/>
  <c r="ET47" i="56"/>
  <c r="ES47" i="56"/>
  <c r="ER47" i="56"/>
  <c r="EQ47" i="56"/>
  <c r="EP47" i="56"/>
  <c r="EO47" i="56"/>
  <c r="EM47" i="56"/>
  <c r="EN47" i="56" s="1"/>
  <c r="EL47" i="56"/>
  <c r="EJ47" i="56"/>
  <c r="EI47" i="56"/>
  <c r="EK47" i="56"/>
  <c r="EG47" i="56"/>
  <c r="EH47" i="56"/>
  <c r="EF47" i="56"/>
  <c r="ED47" i="56"/>
  <c r="EC47" i="56"/>
  <c r="EA47" i="56"/>
  <c r="DZ47" i="56"/>
  <c r="EB47" i="56"/>
  <c r="DX47" i="56"/>
  <c r="DW47" i="56"/>
  <c r="DY47" i="56" s="1"/>
  <c r="DU47" i="56"/>
  <c r="DV47" i="56" s="1"/>
  <c r="DT47" i="56"/>
  <c r="DR47" i="56"/>
  <c r="DQ47" i="56"/>
  <c r="DS47" i="56" s="1"/>
  <c r="DP47" i="56"/>
  <c r="DO47" i="56"/>
  <c r="DN47" i="56"/>
  <c r="DM47" i="56"/>
  <c r="DK47" i="56"/>
  <c r="DL47" i="56" s="1"/>
  <c r="DJ47" i="56"/>
  <c r="DH47" i="56"/>
  <c r="DG47" i="56"/>
  <c r="DE47" i="56"/>
  <c r="DD47" i="56"/>
  <c r="DC47" i="56"/>
  <c r="DA47" i="56"/>
  <c r="CZ47" i="56"/>
  <c r="CY47" i="56"/>
  <c r="CX47" i="56"/>
  <c r="CV47" i="56"/>
  <c r="CW47" i="56" s="1"/>
  <c r="CU47" i="56"/>
  <c r="CT47" i="56"/>
  <c r="CS47" i="56"/>
  <c r="CQ47" i="56"/>
  <c r="CP47" i="56"/>
  <c r="CN47" i="56"/>
  <c r="CM47" i="56"/>
  <c r="CO47" i="56" s="1"/>
  <c r="CK47" i="56"/>
  <c r="CJ47" i="56"/>
  <c r="CI47" i="56"/>
  <c r="CG47" i="56"/>
  <c r="CF47" i="56"/>
  <c r="CD47" i="56"/>
  <c r="CC47" i="56"/>
  <c r="CE47" i="56" s="1"/>
  <c r="CA47" i="56"/>
  <c r="CB47" i="56" s="1"/>
  <c r="BZ47" i="56"/>
  <c r="BX47" i="56"/>
  <c r="BW47" i="56"/>
  <c r="BU47" i="56"/>
  <c r="BT47" i="56"/>
  <c r="BV47" i="56" s="1"/>
  <c r="BR47" i="56"/>
  <c r="BQ47" i="56"/>
  <c r="BS47" i="56" s="1"/>
  <c r="BO47" i="56"/>
  <c r="BP47" i="56" s="1"/>
  <c r="BN47" i="56"/>
  <c r="BL47" i="56"/>
  <c r="BM47" i="56" s="1"/>
  <c r="BK47" i="56"/>
  <c r="BI47" i="56"/>
  <c r="BH47" i="56"/>
  <c r="BJ47" i="56" s="1"/>
  <c r="BG47" i="56"/>
  <c r="BE47" i="56"/>
  <c r="BF47" i="56"/>
  <c r="BD47" i="56"/>
  <c r="FC46" i="56"/>
  <c r="FB46" i="56"/>
  <c r="EZ46" i="56"/>
  <c r="EY46" i="56"/>
  <c r="FA46" i="56"/>
  <c r="EW46" i="56"/>
  <c r="EX46" i="56"/>
  <c r="EV46" i="56"/>
  <c r="ET46" i="56"/>
  <c r="ES46" i="56"/>
  <c r="ER46" i="56"/>
  <c r="EQ46" i="56"/>
  <c r="EP46" i="56"/>
  <c r="EO46" i="56"/>
  <c r="EM46" i="56"/>
  <c r="EL46" i="56"/>
  <c r="EN46" i="56" s="1"/>
  <c r="EJ46" i="56"/>
  <c r="EK46" i="56" s="1"/>
  <c r="EI46" i="56"/>
  <c r="EG46" i="56"/>
  <c r="EH46" i="56"/>
  <c r="EF46" i="56"/>
  <c r="ED46" i="56"/>
  <c r="EC46" i="56"/>
  <c r="EE46" i="56" s="1"/>
  <c r="EA46" i="56"/>
  <c r="DZ46" i="56"/>
  <c r="EB46" i="56" s="1"/>
  <c r="DX46" i="56"/>
  <c r="DW46" i="56"/>
  <c r="DY46" i="56"/>
  <c r="DU46" i="56"/>
  <c r="DT46" i="56"/>
  <c r="DV46" i="56" s="1"/>
  <c r="DR46" i="56"/>
  <c r="DQ46" i="56"/>
  <c r="DS46" i="56" s="1"/>
  <c r="DO46" i="56"/>
  <c r="DN46" i="56"/>
  <c r="DP46" i="56" s="1"/>
  <c r="DM46" i="56"/>
  <c r="DK46" i="56"/>
  <c r="DL46" i="56"/>
  <c r="DJ46" i="56"/>
  <c r="DH46" i="56"/>
  <c r="DI46" i="56" s="1"/>
  <c r="DG46" i="56"/>
  <c r="DE46" i="56"/>
  <c r="DD46" i="56"/>
  <c r="DF46" i="56" s="1"/>
  <c r="DC46" i="56"/>
  <c r="DA46" i="56"/>
  <c r="DB46" i="56"/>
  <c r="CZ46" i="56"/>
  <c r="CY46" i="56"/>
  <c r="CX46" i="56"/>
  <c r="CV46" i="56"/>
  <c r="CW46" i="56" s="1"/>
  <c r="CU46" i="56"/>
  <c r="CT46" i="56"/>
  <c r="CS46" i="56"/>
  <c r="CQ46" i="56"/>
  <c r="CP46" i="56"/>
  <c r="CR46" i="56" s="1"/>
  <c r="CN46" i="56"/>
  <c r="CM46" i="56"/>
  <c r="CO46" i="56"/>
  <c r="CK46" i="56"/>
  <c r="CJ46" i="56"/>
  <c r="CI46" i="56"/>
  <c r="CL46" i="56" s="1"/>
  <c r="CG46" i="56"/>
  <c r="CF46" i="56"/>
  <c r="CH46" i="56" s="1"/>
  <c r="CE46" i="56"/>
  <c r="CD46" i="56"/>
  <c r="CC46" i="56"/>
  <c r="CA46" i="56"/>
  <c r="BZ46" i="56"/>
  <c r="CB46" i="56" s="1"/>
  <c r="BX46" i="56"/>
  <c r="BY46" i="56" s="1"/>
  <c r="BW46" i="56"/>
  <c r="BU46" i="56"/>
  <c r="BV46" i="56"/>
  <c r="BT46" i="56"/>
  <c r="BR46" i="56"/>
  <c r="BQ46" i="56"/>
  <c r="BS46" i="56" s="1"/>
  <c r="BO46" i="56"/>
  <c r="BP46" i="56"/>
  <c r="BN46" i="56"/>
  <c r="BL46" i="56"/>
  <c r="BM46" i="56" s="1"/>
  <c r="BK46" i="56"/>
  <c r="BI46" i="56"/>
  <c r="BH46" i="56"/>
  <c r="BJ46" i="56" s="1"/>
  <c r="BG46" i="56"/>
  <c r="BE46" i="56"/>
  <c r="BD46" i="56"/>
  <c r="FC45" i="56"/>
  <c r="FB45" i="56"/>
  <c r="EZ45" i="56"/>
  <c r="EY45" i="56"/>
  <c r="FA45" i="56" s="1"/>
  <c r="EW45" i="56"/>
  <c r="EX45" i="56" s="1"/>
  <c r="EV45" i="56"/>
  <c r="ET45" i="56"/>
  <c r="ES45" i="56"/>
  <c r="ER45" i="56"/>
  <c r="EQ45" i="56"/>
  <c r="EP45" i="56"/>
  <c r="EO45" i="56"/>
  <c r="EM45" i="56"/>
  <c r="EN45" i="56"/>
  <c r="EL45" i="56"/>
  <c r="EJ45" i="56"/>
  <c r="EK45" i="56" s="1"/>
  <c r="EI45" i="56"/>
  <c r="EG45" i="56"/>
  <c r="EF45" i="56"/>
  <c r="EH45" i="56" s="1"/>
  <c r="ED45" i="56"/>
  <c r="EE45" i="56" s="1"/>
  <c r="EC45" i="56"/>
  <c r="EA45" i="56"/>
  <c r="EB45" i="56"/>
  <c r="DZ45" i="56"/>
  <c r="DX45" i="56"/>
  <c r="DW45" i="56"/>
  <c r="DY45" i="56"/>
  <c r="DU45" i="56"/>
  <c r="DT45" i="56"/>
  <c r="DV45" i="56" s="1"/>
  <c r="DR45" i="56"/>
  <c r="DQ45" i="56"/>
  <c r="DO45" i="56"/>
  <c r="DP45" i="56"/>
  <c r="DN45" i="56"/>
  <c r="DM45" i="56"/>
  <c r="DK45" i="56"/>
  <c r="DL45" i="56"/>
  <c r="DJ45" i="56"/>
  <c r="DH45" i="56"/>
  <c r="DI45" i="56" s="1"/>
  <c r="DG45" i="56"/>
  <c r="DE45" i="56"/>
  <c r="DD45" i="56"/>
  <c r="DF45" i="56" s="1"/>
  <c r="DC45" i="56"/>
  <c r="DA45" i="56"/>
  <c r="CZ45" i="56"/>
  <c r="DB45" i="56" s="1"/>
  <c r="CY45" i="56"/>
  <c r="CX45" i="56"/>
  <c r="CV45" i="56"/>
  <c r="CW45" i="56" s="1"/>
  <c r="CU45" i="56"/>
  <c r="CT45" i="56"/>
  <c r="CS45" i="56"/>
  <c r="CQ45" i="56"/>
  <c r="CR45" i="56"/>
  <c r="CP45" i="56"/>
  <c r="CN45" i="56"/>
  <c r="CM45" i="56"/>
  <c r="CO45" i="56" s="1"/>
  <c r="CK45" i="56"/>
  <c r="CJ45" i="56"/>
  <c r="CI45" i="56"/>
  <c r="CL45" i="56"/>
  <c r="CG45" i="56"/>
  <c r="CF45" i="56"/>
  <c r="CH45" i="56" s="1"/>
  <c r="CD45" i="56"/>
  <c r="CC45" i="56"/>
  <c r="CE45" i="56" s="1"/>
  <c r="CA45" i="56"/>
  <c r="CB45" i="56"/>
  <c r="BZ45" i="56"/>
  <c r="BX45" i="56"/>
  <c r="BW45" i="56"/>
  <c r="BU45" i="56"/>
  <c r="BT45" i="56"/>
  <c r="BV45" i="56" s="1"/>
  <c r="BR45" i="56"/>
  <c r="BQ45" i="56"/>
  <c r="BO45" i="56"/>
  <c r="BN45" i="56"/>
  <c r="BP45" i="56" s="1"/>
  <c r="BL45" i="56"/>
  <c r="BK45" i="56"/>
  <c r="BM45" i="56" s="1"/>
  <c r="BI45" i="56"/>
  <c r="BH45" i="56"/>
  <c r="BJ45" i="56"/>
  <c r="BG45" i="56"/>
  <c r="BF45" i="56"/>
  <c r="BE45" i="56"/>
  <c r="BD45" i="56"/>
  <c r="FC44" i="56"/>
  <c r="FB44" i="56"/>
  <c r="EZ44" i="56"/>
  <c r="FA44" i="56"/>
  <c r="EY44" i="56"/>
  <c r="EW44" i="56"/>
  <c r="EX44" i="56" s="1"/>
  <c r="EV44" i="56"/>
  <c r="ET44" i="56"/>
  <c r="EU44" i="56"/>
  <c r="ES44" i="56"/>
  <c r="ER44" i="56"/>
  <c r="EQ44" i="56"/>
  <c r="EP44" i="56"/>
  <c r="EO44" i="56"/>
  <c r="EM44" i="56"/>
  <c r="EL44" i="56"/>
  <c r="EJ44" i="56"/>
  <c r="EK44" i="56"/>
  <c r="EI44" i="56"/>
  <c r="EG44" i="56"/>
  <c r="EF44" i="56"/>
  <c r="EH44" i="56"/>
  <c r="ED44" i="56"/>
  <c r="EE44" i="56"/>
  <c r="EC44" i="56"/>
  <c r="EA44" i="56"/>
  <c r="DZ44" i="56"/>
  <c r="DX44" i="56"/>
  <c r="DW44" i="56"/>
  <c r="DU44" i="56"/>
  <c r="DT44" i="56"/>
  <c r="DV44" i="56" s="1"/>
  <c r="DR44" i="56"/>
  <c r="DQ44" i="56"/>
  <c r="DO44" i="56"/>
  <c r="DN44" i="56"/>
  <c r="DM44" i="56"/>
  <c r="DK44" i="56"/>
  <c r="DL44" i="56" s="1"/>
  <c r="DJ44" i="56"/>
  <c r="DH44" i="56"/>
  <c r="DG44" i="56"/>
  <c r="DI44" i="56" s="1"/>
  <c r="DE44" i="56"/>
  <c r="DD44" i="56"/>
  <c r="DC44" i="56"/>
  <c r="DA44" i="56"/>
  <c r="CZ44" i="56"/>
  <c r="DB44" i="56" s="1"/>
  <c r="CY44" i="56"/>
  <c r="CX44" i="56"/>
  <c r="CV44" i="56"/>
  <c r="CU44" i="56"/>
  <c r="CW44" i="56" s="1"/>
  <c r="CT44" i="56"/>
  <c r="CS44" i="56"/>
  <c r="CQ44" i="56"/>
  <c r="CR44" i="56" s="1"/>
  <c r="CP44" i="56"/>
  <c r="CN44" i="56"/>
  <c r="CM44" i="56"/>
  <c r="CO44" i="56" s="1"/>
  <c r="CK44" i="56"/>
  <c r="CJ44" i="56"/>
  <c r="CI44" i="56"/>
  <c r="CG44" i="56"/>
  <c r="CF44" i="56"/>
  <c r="CH44" i="56" s="1"/>
  <c r="CD44" i="56"/>
  <c r="CC44" i="56"/>
  <c r="CA44" i="56"/>
  <c r="BZ44" i="56"/>
  <c r="CB44" i="56" s="1"/>
  <c r="BX44" i="56"/>
  <c r="BW44" i="56"/>
  <c r="BY44" i="56" s="1"/>
  <c r="BU44" i="56"/>
  <c r="BV44" i="56"/>
  <c r="BT44" i="56"/>
  <c r="BR44" i="56"/>
  <c r="BS44" i="56" s="1"/>
  <c r="BQ44" i="56"/>
  <c r="BO44" i="56"/>
  <c r="BN44" i="56"/>
  <c r="BP44" i="56" s="1"/>
  <c r="BL44" i="56"/>
  <c r="BK44" i="56"/>
  <c r="BI44" i="56"/>
  <c r="BH44" i="56"/>
  <c r="BJ44" i="56"/>
  <c r="BG44" i="56"/>
  <c r="BE44" i="56"/>
  <c r="BF44" i="56" s="1"/>
  <c r="BD44" i="56"/>
  <c r="FC43" i="56"/>
  <c r="FB43" i="56"/>
  <c r="EZ43" i="56"/>
  <c r="FA43" i="56"/>
  <c r="EY43" i="56"/>
  <c r="EW43" i="56"/>
  <c r="EV43" i="56"/>
  <c r="EX43" i="56"/>
  <c r="ET43" i="56"/>
  <c r="ES43" i="56"/>
  <c r="EU43" i="56" s="1"/>
  <c r="ER43" i="56"/>
  <c r="EQ43" i="56"/>
  <c r="EP43" i="56"/>
  <c r="EO43" i="56"/>
  <c r="EM43" i="56"/>
  <c r="EL43" i="56"/>
  <c r="EN43" i="56"/>
  <c r="EJ43" i="56"/>
  <c r="EI43" i="56"/>
  <c r="EK43" i="56" s="1"/>
  <c r="EG43" i="56"/>
  <c r="EH43" i="56" s="1"/>
  <c r="EF43" i="56"/>
  <c r="ED43" i="56"/>
  <c r="EC43" i="56"/>
  <c r="EE43" i="56" s="1"/>
  <c r="EA43" i="56"/>
  <c r="EB43" i="56" s="1"/>
  <c r="DZ43" i="56"/>
  <c r="DX43" i="56"/>
  <c r="DW43" i="56"/>
  <c r="DY43" i="56" s="1"/>
  <c r="DU43" i="56"/>
  <c r="DT43" i="56"/>
  <c r="DV43" i="56" s="1"/>
  <c r="DR43" i="56"/>
  <c r="DQ43" i="56"/>
  <c r="DS43" i="56" s="1"/>
  <c r="DO43" i="56"/>
  <c r="DN43" i="56"/>
  <c r="DP43" i="56"/>
  <c r="DM43" i="56"/>
  <c r="DK43" i="56"/>
  <c r="DJ43" i="56"/>
  <c r="DH43" i="56"/>
  <c r="DG43" i="56"/>
  <c r="DE43" i="56"/>
  <c r="DD43" i="56"/>
  <c r="DC43" i="56"/>
  <c r="DA43" i="56"/>
  <c r="CZ43" i="56"/>
  <c r="DB43" i="56" s="1"/>
  <c r="CY43" i="56"/>
  <c r="CX43" i="56"/>
  <c r="CV43" i="56"/>
  <c r="CU43" i="56"/>
  <c r="CT43" i="56"/>
  <c r="CS43" i="56"/>
  <c r="CQ43" i="56"/>
  <c r="CP43" i="56"/>
  <c r="CR43" i="56" s="1"/>
  <c r="CN43" i="56"/>
  <c r="CM43" i="56"/>
  <c r="CK43" i="56"/>
  <c r="CJ43" i="56"/>
  <c r="CI43" i="56"/>
  <c r="CH43" i="56"/>
  <c r="CG43" i="56"/>
  <c r="CF43" i="56"/>
  <c r="CD43" i="56"/>
  <c r="CE43" i="56"/>
  <c r="CC43" i="56"/>
  <c r="CA43" i="56"/>
  <c r="BZ43" i="56"/>
  <c r="CB43" i="56"/>
  <c r="BX43" i="56"/>
  <c r="BW43" i="56"/>
  <c r="BY43" i="56" s="1"/>
  <c r="BU43" i="56"/>
  <c r="BT43" i="56"/>
  <c r="BR43" i="56"/>
  <c r="BQ43" i="56"/>
  <c r="BS43" i="56"/>
  <c r="BO43" i="56"/>
  <c r="BN43" i="56"/>
  <c r="BP43" i="56" s="1"/>
  <c r="BL43" i="56"/>
  <c r="BK43" i="56"/>
  <c r="BM43" i="56" s="1"/>
  <c r="BI43" i="56"/>
  <c r="BH43" i="56"/>
  <c r="BJ43" i="56" s="1"/>
  <c r="BG43" i="56"/>
  <c r="BE43" i="56"/>
  <c r="BF43" i="56"/>
  <c r="BD43" i="56"/>
  <c r="FC41" i="56"/>
  <c r="FB41" i="56"/>
  <c r="EZ41" i="56"/>
  <c r="FA41" i="56" s="1"/>
  <c r="EY41" i="56"/>
  <c r="EW41" i="56"/>
  <c r="EV41" i="56"/>
  <c r="EX41" i="56" s="1"/>
  <c r="ET41" i="56"/>
  <c r="ES41" i="56"/>
  <c r="EU41" i="56" s="1"/>
  <c r="ER41" i="56"/>
  <c r="EQ41" i="56"/>
  <c r="EP41" i="56"/>
  <c r="EO41" i="56"/>
  <c r="EM41" i="56"/>
  <c r="EL41" i="56"/>
  <c r="EN41" i="56" s="1"/>
  <c r="EJ41" i="56"/>
  <c r="EI41" i="56"/>
  <c r="EK41" i="56"/>
  <c r="EG41" i="56"/>
  <c r="EF41" i="56"/>
  <c r="EH41" i="56" s="1"/>
  <c r="EE41" i="56"/>
  <c r="ED41" i="56"/>
  <c r="EC41" i="56"/>
  <c r="EA41" i="56"/>
  <c r="DZ41" i="56"/>
  <c r="EB41" i="56" s="1"/>
  <c r="DX41" i="56"/>
  <c r="DY41" i="56" s="1"/>
  <c r="DW41" i="56"/>
  <c r="DU41" i="56"/>
  <c r="DV41" i="56"/>
  <c r="DT41" i="56"/>
  <c r="DR41" i="56"/>
  <c r="DQ41" i="56"/>
  <c r="DS41" i="56" s="1"/>
  <c r="DO41" i="56"/>
  <c r="DN41" i="56"/>
  <c r="DP41" i="56" s="1"/>
  <c r="DM41" i="56"/>
  <c r="DK41" i="56"/>
  <c r="DJ41" i="56"/>
  <c r="DL41" i="56" s="1"/>
  <c r="DH41" i="56"/>
  <c r="DG41" i="56"/>
  <c r="DI41" i="56"/>
  <c r="DE41" i="56"/>
  <c r="DD41" i="56"/>
  <c r="DC41" i="56"/>
  <c r="DF41" i="56" s="1"/>
  <c r="DA41" i="56"/>
  <c r="CZ41" i="56"/>
  <c r="DB41" i="56" s="1"/>
  <c r="CY41" i="56"/>
  <c r="CX41" i="56"/>
  <c r="CV41" i="56"/>
  <c r="CW41" i="56" s="1"/>
  <c r="CU41" i="56"/>
  <c r="CT41" i="56"/>
  <c r="CS41" i="56"/>
  <c r="CQ41" i="56"/>
  <c r="CP41" i="56"/>
  <c r="CR41" i="56" s="1"/>
  <c r="CN41" i="56"/>
  <c r="CM41" i="56"/>
  <c r="CO41" i="56" s="1"/>
  <c r="CK41" i="56"/>
  <c r="CJ41" i="56"/>
  <c r="CI41" i="56"/>
  <c r="CL41" i="56" s="1"/>
  <c r="CG41" i="56"/>
  <c r="CH41" i="56"/>
  <c r="CF41" i="56"/>
  <c r="CD41" i="56"/>
  <c r="CC41" i="56"/>
  <c r="CA41" i="56"/>
  <c r="BZ41" i="56"/>
  <c r="CB41" i="56" s="1"/>
  <c r="BX41" i="56"/>
  <c r="BW41" i="56"/>
  <c r="BU41" i="56"/>
  <c r="BT41" i="56"/>
  <c r="BV41" i="56" s="1"/>
  <c r="BS41" i="56"/>
  <c r="BR41" i="56"/>
  <c r="BQ41" i="56"/>
  <c r="BO41" i="56"/>
  <c r="BN41" i="56"/>
  <c r="BP41" i="56" s="1"/>
  <c r="BL41" i="56"/>
  <c r="BK41" i="56"/>
  <c r="BM41" i="56"/>
  <c r="BI41" i="56"/>
  <c r="BH41" i="56"/>
  <c r="BJ41" i="56" s="1"/>
  <c r="BG41" i="56"/>
  <c r="BE41" i="56"/>
  <c r="BD41" i="56"/>
  <c r="FC40" i="56"/>
  <c r="FB40" i="56"/>
  <c r="EZ40" i="56"/>
  <c r="EY40" i="56"/>
  <c r="FA40" i="56" s="1"/>
  <c r="EW40" i="56"/>
  <c r="EV40" i="56"/>
  <c r="EX40" i="56"/>
  <c r="ET40" i="56"/>
  <c r="EU40" i="56"/>
  <c r="ES40" i="56"/>
  <c r="ER40" i="56"/>
  <c r="EQ40" i="56"/>
  <c r="EP40" i="56"/>
  <c r="EO40" i="56"/>
  <c r="EN40" i="56"/>
  <c r="EM40" i="56"/>
  <c r="EL40" i="56"/>
  <c r="EJ40" i="56"/>
  <c r="EI40" i="56"/>
  <c r="EK40" i="56" s="1"/>
  <c r="EG40" i="56"/>
  <c r="EH40" i="56" s="1"/>
  <c r="EF40" i="56"/>
  <c r="ED40" i="56"/>
  <c r="EE40" i="56"/>
  <c r="EC40" i="56"/>
  <c r="EA40" i="56"/>
  <c r="DZ40" i="56"/>
  <c r="EB40" i="56" s="1"/>
  <c r="DX40" i="56"/>
  <c r="DW40" i="56"/>
  <c r="DY40" i="56" s="1"/>
  <c r="DU40" i="56"/>
  <c r="DT40" i="56"/>
  <c r="DV40" i="56"/>
  <c r="DR40" i="56"/>
  <c r="DQ40" i="56"/>
  <c r="DS40" i="56" s="1"/>
  <c r="DP40" i="56"/>
  <c r="DO40" i="56"/>
  <c r="DN40" i="56"/>
  <c r="DM40" i="56"/>
  <c r="DK40" i="56"/>
  <c r="DJ40" i="56"/>
  <c r="DL40" i="56" s="1"/>
  <c r="DH40" i="56"/>
  <c r="DG40" i="56"/>
  <c r="DI40" i="56" s="1"/>
  <c r="DE40" i="56"/>
  <c r="DD40" i="56"/>
  <c r="DC40" i="56"/>
  <c r="DA40" i="56"/>
  <c r="CZ40" i="56"/>
  <c r="DB40" i="56"/>
  <c r="CY40" i="56"/>
  <c r="CX40" i="56"/>
  <c r="CV40" i="56"/>
  <c r="CU40" i="56"/>
  <c r="CW40" i="56" s="1"/>
  <c r="CT40" i="56"/>
  <c r="CS40" i="56"/>
  <c r="CR40" i="56"/>
  <c r="CQ40" i="56"/>
  <c r="CP40" i="56"/>
  <c r="CN40" i="56"/>
  <c r="CM40" i="56"/>
  <c r="CO40" i="56" s="1"/>
  <c r="CK40" i="56"/>
  <c r="CL40" i="56" s="1"/>
  <c r="CJ40" i="56"/>
  <c r="CI40" i="56"/>
  <c r="CG40" i="56"/>
  <c r="CF40" i="56"/>
  <c r="CD40" i="56"/>
  <c r="CC40" i="56"/>
  <c r="CE40" i="56" s="1"/>
  <c r="CB40" i="56"/>
  <c r="CA40" i="56"/>
  <c r="BZ40" i="56"/>
  <c r="BX40" i="56"/>
  <c r="BW40" i="56"/>
  <c r="BY40" i="56" s="1"/>
  <c r="BU40" i="56"/>
  <c r="BT40" i="56"/>
  <c r="BV40" i="56"/>
  <c r="BR40" i="56"/>
  <c r="BS40" i="56"/>
  <c r="BQ40" i="56"/>
  <c r="BO40" i="56"/>
  <c r="BN40" i="56"/>
  <c r="BL40" i="56"/>
  <c r="BK40" i="56"/>
  <c r="BM40" i="56" s="1"/>
  <c r="BI40" i="56"/>
  <c r="BH40" i="56"/>
  <c r="BJ40" i="56"/>
  <c r="BG40" i="56"/>
  <c r="BE40" i="56"/>
  <c r="BF40" i="56" s="1"/>
  <c r="BD40" i="56"/>
  <c r="FC39" i="56"/>
  <c r="FB39" i="56"/>
  <c r="EZ39" i="56"/>
  <c r="EY39" i="56"/>
  <c r="FA39" i="56" s="1"/>
  <c r="EW39" i="56"/>
  <c r="EV39" i="56"/>
  <c r="EX39" i="56"/>
  <c r="ET39" i="56"/>
  <c r="ES39" i="56"/>
  <c r="EU39" i="56" s="1"/>
  <c r="ER39" i="56"/>
  <c r="EQ39" i="56"/>
  <c r="EP39" i="56"/>
  <c r="EO39" i="56"/>
  <c r="EM39" i="56"/>
  <c r="EL39" i="56"/>
  <c r="EN39" i="56" s="1"/>
  <c r="EJ39" i="56"/>
  <c r="EI39" i="56"/>
  <c r="EK39" i="56" s="1"/>
  <c r="EG39" i="56"/>
  <c r="EF39" i="56"/>
  <c r="EH39" i="56"/>
  <c r="ED39" i="56"/>
  <c r="EC39" i="56"/>
  <c r="EE39" i="56" s="1"/>
  <c r="EA39" i="56"/>
  <c r="DZ39" i="56"/>
  <c r="DX39" i="56"/>
  <c r="DW39" i="56"/>
  <c r="DY39" i="56" s="1"/>
  <c r="DU39" i="56"/>
  <c r="DT39" i="56"/>
  <c r="DR39" i="56"/>
  <c r="DS39" i="56"/>
  <c r="DQ39" i="56"/>
  <c r="DO39" i="56"/>
  <c r="DN39" i="56"/>
  <c r="DM39" i="56"/>
  <c r="DK39" i="56"/>
  <c r="DJ39" i="56"/>
  <c r="DH39" i="56"/>
  <c r="DG39" i="56"/>
  <c r="DI39" i="56" s="1"/>
  <c r="DE39" i="56"/>
  <c r="DD39" i="56"/>
  <c r="DC39" i="56"/>
  <c r="DA39" i="56"/>
  <c r="CZ39" i="56"/>
  <c r="DB39" i="56"/>
  <c r="CY39" i="56"/>
  <c r="CX39" i="56"/>
  <c r="CV39" i="56"/>
  <c r="CU39" i="56"/>
  <c r="CW39" i="56" s="1"/>
  <c r="CT39" i="56"/>
  <c r="CS39" i="56"/>
  <c r="CQ39" i="56"/>
  <c r="CP39" i="56"/>
  <c r="CN39" i="56"/>
  <c r="CM39" i="56"/>
  <c r="CO39" i="56" s="1"/>
  <c r="CK39" i="56"/>
  <c r="CJ39" i="56"/>
  <c r="CI39" i="56"/>
  <c r="CG39" i="56"/>
  <c r="CF39" i="56"/>
  <c r="CH39" i="56"/>
  <c r="CD39" i="56"/>
  <c r="CE39" i="56"/>
  <c r="CC39" i="56"/>
  <c r="CA39" i="56"/>
  <c r="BZ39" i="56"/>
  <c r="BX39" i="56"/>
  <c r="BW39" i="56"/>
  <c r="BY39" i="56" s="1"/>
  <c r="BU39" i="56"/>
  <c r="BV39" i="56" s="1"/>
  <c r="BT39" i="56"/>
  <c r="BR39" i="56"/>
  <c r="BQ39" i="56"/>
  <c r="BS39" i="56" s="1"/>
  <c r="BO39" i="56"/>
  <c r="BP39" i="56"/>
  <c r="BN39" i="56"/>
  <c r="BL39" i="56"/>
  <c r="BK39" i="56"/>
  <c r="BM39" i="56"/>
  <c r="BI39" i="56"/>
  <c r="BH39" i="56"/>
  <c r="BJ39" i="56" s="1"/>
  <c r="BG39" i="56"/>
  <c r="BE39" i="56"/>
  <c r="BF39" i="56"/>
  <c r="BD39" i="56"/>
  <c r="FC38" i="56"/>
  <c r="FB38" i="56"/>
  <c r="EZ38" i="56"/>
  <c r="EY38" i="56"/>
  <c r="EW38" i="56"/>
  <c r="EV38" i="56"/>
  <c r="EX38" i="56" s="1"/>
  <c r="ET38" i="56"/>
  <c r="ES38" i="56"/>
  <c r="ER38" i="56"/>
  <c r="EQ38" i="56"/>
  <c r="EP38" i="56"/>
  <c r="EO38" i="56"/>
  <c r="EM38" i="56"/>
  <c r="EL38" i="56"/>
  <c r="EN38" i="56"/>
  <c r="EJ38" i="56"/>
  <c r="EI38" i="56"/>
  <c r="EK38" i="56" s="1"/>
  <c r="EG38" i="56"/>
  <c r="EH38" i="56" s="1"/>
  <c r="EF38" i="56"/>
  <c r="ED38" i="56"/>
  <c r="EC38" i="56"/>
  <c r="EE38" i="56" s="1"/>
  <c r="EA38" i="56"/>
  <c r="EB38" i="56" s="1"/>
  <c r="DZ38" i="56"/>
  <c r="DX38" i="56"/>
  <c r="DW38" i="56"/>
  <c r="DY38" i="56" s="1"/>
  <c r="DU38" i="56"/>
  <c r="DT38" i="56"/>
  <c r="DV38" i="56"/>
  <c r="DR38" i="56"/>
  <c r="DS38" i="56"/>
  <c r="DQ38" i="56"/>
  <c r="DO38" i="56"/>
  <c r="DP38" i="56" s="1"/>
  <c r="DN38" i="56"/>
  <c r="DM38" i="56"/>
  <c r="DK38" i="56"/>
  <c r="DL38" i="56" s="1"/>
  <c r="DJ38" i="56"/>
  <c r="DH38" i="56"/>
  <c r="DG38" i="56"/>
  <c r="DI38" i="56" s="1"/>
  <c r="DE38" i="56"/>
  <c r="DD38" i="56"/>
  <c r="DC38" i="56"/>
  <c r="DA38" i="56"/>
  <c r="DB38" i="56" s="1"/>
  <c r="CZ38" i="56"/>
  <c r="CY38" i="56"/>
  <c r="CX38" i="56"/>
  <c r="CV38" i="56"/>
  <c r="CU38" i="56"/>
  <c r="CW38" i="56" s="1"/>
  <c r="CT38" i="56"/>
  <c r="CS38" i="56"/>
  <c r="CQ38" i="56"/>
  <c r="CR38" i="56" s="1"/>
  <c r="CP38" i="56"/>
  <c r="CN38" i="56"/>
  <c r="CM38" i="56"/>
  <c r="CO38" i="56" s="1"/>
  <c r="CK38" i="56"/>
  <c r="CJ38" i="56"/>
  <c r="CI38" i="56"/>
  <c r="CL38" i="56" s="1"/>
  <c r="CG38" i="56"/>
  <c r="CH38" i="56" s="1"/>
  <c r="CF38" i="56"/>
  <c r="CD38" i="56"/>
  <c r="CE38" i="56"/>
  <c r="CC38" i="56"/>
  <c r="CA38" i="56"/>
  <c r="BZ38" i="56"/>
  <c r="CB38" i="56"/>
  <c r="BX38" i="56"/>
  <c r="BW38" i="56"/>
  <c r="BY38" i="56" s="1"/>
  <c r="BU38" i="56"/>
  <c r="BV38" i="56" s="1"/>
  <c r="BT38" i="56"/>
  <c r="BR38" i="56"/>
  <c r="BQ38" i="56"/>
  <c r="BS38" i="56" s="1"/>
  <c r="BO38" i="56"/>
  <c r="BN38" i="56"/>
  <c r="BL38" i="56"/>
  <c r="BK38" i="56"/>
  <c r="BM38" i="56" s="1"/>
  <c r="BI38" i="56"/>
  <c r="BH38" i="56"/>
  <c r="BJ38" i="56"/>
  <c r="BG38" i="56"/>
  <c r="BE38" i="56"/>
  <c r="BF38" i="56" s="1"/>
  <c r="BD38" i="56"/>
  <c r="FC37" i="56"/>
  <c r="FB37" i="56"/>
  <c r="EZ37" i="56"/>
  <c r="EY37" i="56"/>
  <c r="FA37" i="56" s="1"/>
  <c r="EW37" i="56"/>
  <c r="EV37" i="56"/>
  <c r="EX37" i="56"/>
  <c r="ET37" i="56"/>
  <c r="ES37" i="56"/>
  <c r="EU37" i="56" s="1"/>
  <c r="ER37" i="56"/>
  <c r="EQ37" i="56"/>
  <c r="EP37" i="56"/>
  <c r="EO37" i="56"/>
  <c r="EM37" i="56"/>
  <c r="EN37" i="56" s="1"/>
  <c r="EL37" i="56"/>
  <c r="EJ37" i="56"/>
  <c r="EI37" i="56"/>
  <c r="EK37" i="56" s="1"/>
  <c r="EG37" i="56"/>
  <c r="EH37" i="56" s="1"/>
  <c r="EF37" i="56"/>
  <c r="ED37" i="56"/>
  <c r="EC37" i="56"/>
  <c r="EA37" i="56"/>
  <c r="DZ37" i="56"/>
  <c r="EB37" i="56"/>
  <c r="DX37" i="56"/>
  <c r="DW37" i="56"/>
  <c r="DY37" i="56" s="1"/>
  <c r="DU37" i="56"/>
  <c r="DT37" i="56"/>
  <c r="DV37" i="56"/>
  <c r="DR37" i="56"/>
  <c r="DS37" i="56"/>
  <c r="DQ37" i="56"/>
  <c r="DO37" i="56"/>
  <c r="DP37" i="56" s="1"/>
  <c r="DN37" i="56"/>
  <c r="DM37" i="56"/>
  <c r="DK37" i="56"/>
  <c r="DJ37" i="56"/>
  <c r="DH37" i="56"/>
  <c r="DG37" i="56"/>
  <c r="DI37" i="56"/>
  <c r="DE37" i="56"/>
  <c r="DD37" i="56"/>
  <c r="DC37" i="56"/>
  <c r="DF37" i="56" s="1"/>
  <c r="DA37" i="56"/>
  <c r="CZ37" i="56"/>
  <c r="DB37" i="56"/>
  <c r="CY37" i="56"/>
  <c r="CX37" i="56"/>
  <c r="CV37" i="56"/>
  <c r="CU37" i="56"/>
  <c r="CW37" i="56"/>
  <c r="CT37" i="56"/>
  <c r="CS37" i="56"/>
  <c r="CQ37" i="56"/>
  <c r="CP37" i="56"/>
  <c r="CR37" i="56" s="1"/>
  <c r="CN37" i="56"/>
  <c r="CM37" i="56"/>
  <c r="CO37" i="56"/>
  <c r="CK37" i="56"/>
  <c r="CJ37" i="56"/>
  <c r="CI37" i="56"/>
  <c r="CL37" i="56" s="1"/>
  <c r="CG37" i="56"/>
  <c r="CH37" i="56"/>
  <c r="CF37" i="56"/>
  <c r="CD37" i="56"/>
  <c r="CC37" i="56"/>
  <c r="CA37" i="56"/>
  <c r="BZ37" i="56"/>
  <c r="BX37" i="56"/>
  <c r="BW37" i="56"/>
  <c r="BU37" i="56"/>
  <c r="BT37" i="56"/>
  <c r="BV37" i="56" s="1"/>
  <c r="BR37" i="56"/>
  <c r="BQ37" i="56"/>
  <c r="BS37" i="56"/>
  <c r="BO37" i="56"/>
  <c r="BN37" i="56"/>
  <c r="BL37" i="56"/>
  <c r="BM37" i="56"/>
  <c r="BK37" i="56"/>
  <c r="BI37" i="56"/>
  <c r="BH37" i="56"/>
  <c r="BJ37" i="56" s="1"/>
  <c r="BG37" i="56"/>
  <c r="BE37" i="56"/>
  <c r="BF37" i="56" s="1"/>
  <c r="BD37" i="56"/>
  <c r="FC36" i="56"/>
  <c r="FB36" i="56"/>
  <c r="EZ36" i="56"/>
  <c r="EY36" i="56"/>
  <c r="FA36" i="56"/>
  <c r="EW36" i="56"/>
  <c r="EV36" i="56"/>
  <c r="ET36" i="56"/>
  <c r="ES36" i="56"/>
  <c r="EU36" i="56" s="1"/>
  <c r="ER36" i="56"/>
  <c r="EQ36" i="56"/>
  <c r="EP36" i="56"/>
  <c r="EO36" i="56"/>
  <c r="EM36" i="56"/>
  <c r="EL36" i="56"/>
  <c r="EJ36" i="56"/>
  <c r="EI36" i="56"/>
  <c r="EG36" i="56"/>
  <c r="EF36" i="56"/>
  <c r="ED36" i="56"/>
  <c r="EC36" i="56"/>
  <c r="EE36" i="56" s="1"/>
  <c r="EA36" i="56"/>
  <c r="DZ36" i="56"/>
  <c r="EB36" i="56" s="1"/>
  <c r="DX36" i="56"/>
  <c r="DY36" i="56" s="1"/>
  <c r="DW36" i="56"/>
  <c r="DU36" i="56"/>
  <c r="DT36" i="56"/>
  <c r="DR36" i="56"/>
  <c r="DQ36" i="56"/>
  <c r="DS36" i="56"/>
  <c r="DO36" i="56"/>
  <c r="DP36" i="56"/>
  <c r="DN36" i="56"/>
  <c r="DM36" i="56"/>
  <c r="DK36" i="56"/>
  <c r="DJ36" i="56"/>
  <c r="DL36" i="56" s="1"/>
  <c r="DH36" i="56"/>
  <c r="DG36" i="56"/>
  <c r="DE36" i="56"/>
  <c r="DD36" i="56"/>
  <c r="DC36" i="56"/>
  <c r="DF36" i="56" s="1"/>
  <c r="DA36" i="56"/>
  <c r="CZ36" i="56"/>
  <c r="CY36" i="56"/>
  <c r="CX36" i="56"/>
  <c r="CV36" i="56"/>
  <c r="CU36" i="56"/>
  <c r="CT36" i="56"/>
  <c r="CS36" i="56"/>
  <c r="CQ36" i="56"/>
  <c r="CP36" i="56"/>
  <c r="CN36" i="56"/>
  <c r="CM36" i="56"/>
  <c r="CO36" i="56" s="1"/>
  <c r="CK36" i="56"/>
  <c r="CJ36" i="56"/>
  <c r="CI36" i="56"/>
  <c r="CL36" i="56" s="1"/>
  <c r="CG36" i="56"/>
  <c r="CF36" i="56"/>
  <c r="CH36" i="56" s="1"/>
  <c r="CD36" i="56"/>
  <c r="CE36" i="56"/>
  <c r="CC36" i="56"/>
  <c r="CA36" i="56"/>
  <c r="BZ36" i="56"/>
  <c r="CB36" i="56"/>
  <c r="BX36" i="56"/>
  <c r="BW36" i="56"/>
  <c r="BU36" i="56"/>
  <c r="BT36" i="56"/>
  <c r="BV36" i="56" s="1"/>
  <c r="BR36" i="56"/>
  <c r="BQ36" i="56"/>
  <c r="BS36" i="56" s="1"/>
  <c r="BO36" i="56"/>
  <c r="BN36" i="56"/>
  <c r="BL36" i="56"/>
  <c r="BK36" i="56"/>
  <c r="BM36" i="56" s="1"/>
  <c r="BI36" i="56"/>
  <c r="BH36" i="56"/>
  <c r="BJ36" i="56" s="1"/>
  <c r="BG36" i="56"/>
  <c r="BE36" i="56"/>
  <c r="BF36" i="56" s="1"/>
  <c r="BD36" i="56"/>
  <c r="FC35" i="56"/>
  <c r="FB35" i="56"/>
  <c r="EZ35" i="56"/>
  <c r="EY35" i="56"/>
  <c r="EW35" i="56"/>
  <c r="EV35" i="56"/>
  <c r="ET35" i="56"/>
  <c r="ES35" i="56"/>
  <c r="ER35" i="56"/>
  <c r="EQ35" i="56"/>
  <c r="EP35" i="56"/>
  <c r="EO35" i="56"/>
  <c r="EM35" i="56"/>
  <c r="EL35" i="56"/>
  <c r="EN35" i="56" s="1"/>
  <c r="EJ35" i="56"/>
  <c r="EI35" i="56"/>
  <c r="EK35" i="56" s="1"/>
  <c r="EG35" i="56"/>
  <c r="EH35" i="56" s="1"/>
  <c r="EF35" i="56"/>
  <c r="ED35" i="56"/>
  <c r="EC35" i="56"/>
  <c r="EA35" i="56"/>
  <c r="DZ35" i="56"/>
  <c r="EB35" i="56"/>
  <c r="DX35" i="56"/>
  <c r="DW35" i="56"/>
  <c r="DY35" i="56" s="1"/>
  <c r="DU35" i="56"/>
  <c r="DT35" i="56"/>
  <c r="DR35" i="56"/>
  <c r="DQ35" i="56"/>
  <c r="DS35" i="56"/>
  <c r="DO35" i="56"/>
  <c r="DP35" i="56"/>
  <c r="DN35" i="56"/>
  <c r="DM35" i="56"/>
  <c r="DK35" i="56"/>
  <c r="DJ35" i="56"/>
  <c r="DL35" i="56" s="1"/>
  <c r="DH35" i="56"/>
  <c r="DI35" i="56" s="1"/>
  <c r="DG35" i="56"/>
  <c r="DE35" i="56"/>
  <c r="DD35" i="56"/>
  <c r="DF35" i="56" s="1"/>
  <c r="DC35" i="56"/>
  <c r="DA35" i="56"/>
  <c r="CZ35" i="56"/>
  <c r="CY35" i="56"/>
  <c r="CX35" i="56"/>
  <c r="CV35" i="56"/>
  <c r="CU35" i="56"/>
  <c r="CW35" i="56" s="1"/>
  <c r="CT35" i="56"/>
  <c r="CS35" i="56"/>
  <c r="CQ35" i="56"/>
  <c r="CP35" i="56"/>
  <c r="CR35" i="56" s="1"/>
  <c r="CN35" i="56"/>
  <c r="CM35" i="56"/>
  <c r="CO35" i="56" s="1"/>
  <c r="CK35" i="56"/>
  <c r="CJ35" i="56"/>
  <c r="CI35" i="56"/>
  <c r="CG35" i="56"/>
  <c r="CF35" i="56"/>
  <c r="CH35" i="56" s="1"/>
  <c r="CD35" i="56"/>
  <c r="CC35" i="56"/>
  <c r="CA35" i="56"/>
  <c r="BZ35" i="56"/>
  <c r="CB35" i="56" s="1"/>
  <c r="BX35" i="56"/>
  <c r="BW35" i="56"/>
  <c r="BU35" i="56"/>
  <c r="BT35" i="56"/>
  <c r="BV35" i="56" s="1"/>
  <c r="BR35" i="56"/>
  <c r="BQ35" i="56"/>
  <c r="BS35" i="56"/>
  <c r="BO35" i="56"/>
  <c r="BN35" i="56"/>
  <c r="BP35" i="56" s="1"/>
  <c r="BL35" i="56"/>
  <c r="BK35" i="56"/>
  <c r="BM35" i="56" s="1"/>
  <c r="BI35" i="56"/>
  <c r="BH35" i="56"/>
  <c r="BJ35" i="56" s="1"/>
  <c r="BG35" i="56"/>
  <c r="BE35" i="56"/>
  <c r="BF35" i="56"/>
  <c r="BD35" i="56"/>
  <c r="FC34" i="56"/>
  <c r="FB34" i="56"/>
  <c r="EZ34" i="56"/>
  <c r="EY34" i="56"/>
  <c r="EW34" i="56"/>
  <c r="EV34" i="56"/>
  <c r="EX34" i="56" s="1"/>
  <c r="ET34" i="56"/>
  <c r="ES34" i="56"/>
  <c r="EU34" i="56" s="1"/>
  <c r="ER34" i="56"/>
  <c r="EQ34" i="56"/>
  <c r="EP34" i="56"/>
  <c r="EO34" i="56"/>
  <c r="EM34" i="56"/>
  <c r="EL34" i="56"/>
  <c r="EN34" i="56" s="1"/>
  <c r="EJ34" i="56"/>
  <c r="EI34" i="56"/>
  <c r="EG34" i="56"/>
  <c r="EF34" i="56"/>
  <c r="EH34" i="56" s="1"/>
  <c r="ED34" i="56"/>
  <c r="EC34" i="56"/>
  <c r="EA34" i="56"/>
  <c r="DZ34" i="56"/>
  <c r="EB34" i="56" s="1"/>
  <c r="DX34" i="56"/>
  <c r="DW34" i="56"/>
  <c r="DU34" i="56"/>
  <c r="DT34" i="56"/>
  <c r="DV34" i="56" s="1"/>
  <c r="DR34" i="56"/>
  <c r="DQ34" i="56"/>
  <c r="DS34" i="56"/>
  <c r="DO34" i="56"/>
  <c r="DN34" i="56"/>
  <c r="DM34" i="56"/>
  <c r="DK34" i="56"/>
  <c r="DJ34" i="56"/>
  <c r="DL34" i="56" s="1"/>
  <c r="DH34" i="56"/>
  <c r="DG34" i="56"/>
  <c r="DE34" i="56"/>
  <c r="DD34" i="56"/>
  <c r="DC34" i="56"/>
  <c r="DA34" i="56"/>
  <c r="CZ34" i="56"/>
  <c r="DB34" i="56" s="1"/>
  <c r="CY34" i="56"/>
  <c r="CX34" i="56"/>
  <c r="CV34" i="56"/>
  <c r="CU34" i="56"/>
  <c r="CW34" i="56" s="1"/>
  <c r="CT34" i="56"/>
  <c r="CS34" i="56"/>
  <c r="CQ34" i="56"/>
  <c r="CP34" i="56"/>
  <c r="CR34" i="56" s="1"/>
  <c r="CN34" i="56"/>
  <c r="CM34" i="56"/>
  <c r="CK34" i="56"/>
  <c r="CJ34" i="56"/>
  <c r="CI34" i="56"/>
  <c r="CG34" i="56"/>
  <c r="CF34" i="56"/>
  <c r="CH34" i="56" s="1"/>
  <c r="CD34" i="56"/>
  <c r="CC34" i="56"/>
  <c r="CE34" i="56"/>
  <c r="CA34" i="56"/>
  <c r="BZ34" i="56"/>
  <c r="CB34" i="56" s="1"/>
  <c r="BX34" i="56"/>
  <c r="BW34" i="56"/>
  <c r="BU34" i="56"/>
  <c r="BV34" i="56"/>
  <c r="BT34" i="56"/>
  <c r="BR34" i="56"/>
  <c r="BQ34" i="56"/>
  <c r="BO34" i="56"/>
  <c r="BN34" i="56"/>
  <c r="BL34" i="56"/>
  <c r="BK34" i="56"/>
  <c r="BM34" i="56"/>
  <c r="BI34" i="56"/>
  <c r="BH34" i="56"/>
  <c r="BJ34" i="56" s="1"/>
  <c r="BG34" i="56"/>
  <c r="BE34" i="56"/>
  <c r="BF34" i="56" s="1"/>
  <c r="BD34" i="56"/>
  <c r="FC33" i="56"/>
  <c r="FB33" i="56"/>
  <c r="EZ33" i="56"/>
  <c r="EY33" i="56"/>
  <c r="EW33" i="56"/>
  <c r="EV33" i="56"/>
  <c r="EX33" i="56" s="1"/>
  <c r="ET33" i="56"/>
  <c r="ES33" i="56"/>
  <c r="ER33" i="56"/>
  <c r="EQ33" i="56"/>
  <c r="EP33" i="56"/>
  <c r="EO33" i="56"/>
  <c r="EM33" i="56"/>
  <c r="EL33" i="56"/>
  <c r="EJ33" i="56"/>
  <c r="EI33" i="56"/>
  <c r="EK33" i="56"/>
  <c r="EG33" i="56"/>
  <c r="EF33" i="56"/>
  <c r="EH33" i="56" s="1"/>
  <c r="ED33" i="56"/>
  <c r="EC33" i="56"/>
  <c r="EA33" i="56"/>
  <c r="DZ33" i="56"/>
  <c r="EB33" i="56" s="1"/>
  <c r="DX33" i="56"/>
  <c r="DW33" i="56"/>
  <c r="DY33" i="56" s="1"/>
  <c r="DU33" i="56"/>
  <c r="DT33" i="56"/>
  <c r="DR33" i="56"/>
  <c r="DQ33" i="56"/>
  <c r="DS33" i="56" s="1"/>
  <c r="DO33" i="56"/>
  <c r="DN33" i="56"/>
  <c r="DM33" i="56"/>
  <c r="DK33" i="56"/>
  <c r="DJ33" i="56"/>
  <c r="DL33" i="56"/>
  <c r="DH33" i="56"/>
  <c r="DG33" i="56"/>
  <c r="DI33" i="56" s="1"/>
  <c r="DE33" i="56"/>
  <c r="DD33" i="56"/>
  <c r="DC33" i="56"/>
  <c r="DA33" i="56"/>
  <c r="DB33" i="56"/>
  <c r="CZ33" i="56"/>
  <c r="CY33" i="56"/>
  <c r="CX33" i="56"/>
  <c r="CV33" i="56"/>
  <c r="CU33" i="56"/>
  <c r="CT33" i="56"/>
  <c r="CS33" i="56"/>
  <c r="CQ33" i="56"/>
  <c r="CP33" i="56"/>
  <c r="CN33" i="56"/>
  <c r="CM33" i="56"/>
  <c r="CO33" i="56" s="1"/>
  <c r="CK33" i="56"/>
  <c r="CJ33" i="56"/>
  <c r="CI33" i="56"/>
  <c r="CG33" i="56"/>
  <c r="CH33" i="56" s="1"/>
  <c r="CF33" i="56"/>
  <c r="CD33" i="56"/>
  <c r="CC33" i="56"/>
  <c r="CE33" i="56" s="1"/>
  <c r="CA33" i="56"/>
  <c r="BZ33" i="56"/>
  <c r="CB33" i="56" s="1"/>
  <c r="BX33" i="56"/>
  <c r="BW33" i="56"/>
  <c r="BY33" i="56" s="1"/>
  <c r="BU33" i="56"/>
  <c r="BV33" i="56" s="1"/>
  <c r="BT33" i="56"/>
  <c r="BR33" i="56"/>
  <c r="BQ33" i="56"/>
  <c r="BS33" i="56" s="1"/>
  <c r="BO33" i="56"/>
  <c r="BN33" i="56"/>
  <c r="BP33" i="56"/>
  <c r="BL33" i="56"/>
  <c r="BK33" i="56"/>
  <c r="BJ33" i="56"/>
  <c r="BI33" i="56"/>
  <c r="BH33" i="56"/>
  <c r="BG33" i="56"/>
  <c r="BE33" i="56"/>
  <c r="BF33" i="56"/>
  <c r="BD33" i="56"/>
  <c r="FC32" i="56"/>
  <c r="FB32" i="56"/>
  <c r="EZ32" i="56"/>
  <c r="EY32" i="56"/>
  <c r="FA32" i="56" s="1"/>
  <c r="EW32" i="56"/>
  <c r="EX32" i="56" s="1"/>
  <c r="EV32" i="56"/>
  <c r="ET32" i="56"/>
  <c r="ES32" i="56"/>
  <c r="EU32" i="56" s="1"/>
  <c r="ER32" i="56"/>
  <c r="EQ32" i="56"/>
  <c r="EP32" i="56"/>
  <c r="EO32" i="56"/>
  <c r="EM32" i="56"/>
  <c r="EL32" i="56"/>
  <c r="EN32" i="56"/>
  <c r="EJ32" i="56"/>
  <c r="EI32" i="56"/>
  <c r="EK32" i="56" s="1"/>
  <c r="EG32" i="56"/>
  <c r="EF32" i="56"/>
  <c r="ED32" i="56"/>
  <c r="EC32" i="56"/>
  <c r="EE32" i="56"/>
  <c r="EA32" i="56"/>
  <c r="DZ32" i="56"/>
  <c r="EB32" i="56"/>
  <c r="DX32" i="56"/>
  <c r="DW32" i="56"/>
  <c r="DU32" i="56"/>
  <c r="DT32" i="56"/>
  <c r="DV32" i="56" s="1"/>
  <c r="DR32" i="56"/>
  <c r="DQ32" i="56"/>
  <c r="DS32" i="56"/>
  <c r="DO32" i="56"/>
  <c r="DP32" i="56" s="1"/>
  <c r="DN32" i="56"/>
  <c r="DM32" i="56"/>
  <c r="DK32" i="56"/>
  <c r="DL32" i="56" s="1"/>
  <c r="DJ32" i="56"/>
  <c r="DH32" i="56"/>
  <c r="DG32" i="56"/>
  <c r="DE32" i="56"/>
  <c r="DD32" i="56"/>
  <c r="DC32" i="56"/>
  <c r="DF32" i="56" s="1"/>
  <c r="DA32" i="56"/>
  <c r="CZ32" i="56"/>
  <c r="DB32" i="56"/>
  <c r="CY32" i="56"/>
  <c r="CX32" i="56"/>
  <c r="CV32" i="56"/>
  <c r="CW32" i="56"/>
  <c r="CU32" i="56"/>
  <c r="CT32" i="56"/>
  <c r="CS32" i="56"/>
  <c r="CQ32" i="56"/>
  <c r="CP32" i="56"/>
  <c r="CN32" i="56"/>
  <c r="CO32" i="56"/>
  <c r="CM32" i="56"/>
  <c r="CK32" i="56"/>
  <c r="CJ32" i="56"/>
  <c r="CI32" i="56"/>
  <c r="CL32" i="56" s="1"/>
  <c r="CG32" i="56"/>
  <c r="CF32" i="56"/>
  <c r="CH32" i="56" s="1"/>
  <c r="CD32" i="56"/>
  <c r="CE32" i="56" s="1"/>
  <c r="CC32" i="56"/>
  <c r="CA32" i="56"/>
  <c r="BZ32" i="56"/>
  <c r="CB32" i="56" s="1"/>
  <c r="BX32" i="56"/>
  <c r="BY32" i="56" s="1"/>
  <c r="BW32" i="56"/>
  <c r="BU32" i="56"/>
  <c r="BT32" i="56"/>
  <c r="BV32" i="56" s="1"/>
  <c r="BR32" i="56"/>
  <c r="BQ32" i="56"/>
  <c r="BS32" i="56"/>
  <c r="BO32" i="56"/>
  <c r="BN32" i="56"/>
  <c r="BL32" i="56"/>
  <c r="BK32" i="56"/>
  <c r="BM32" i="56" s="1"/>
  <c r="BI32" i="56"/>
  <c r="BH32" i="56"/>
  <c r="BJ32" i="56" s="1"/>
  <c r="BG32" i="56"/>
  <c r="BE32" i="56"/>
  <c r="BF32" i="56"/>
  <c r="BD32" i="56"/>
  <c r="FC31" i="56"/>
  <c r="FB31" i="56"/>
  <c r="EZ31" i="56"/>
  <c r="EY31" i="56"/>
  <c r="FA31" i="56" s="1"/>
  <c r="EW31" i="56"/>
  <c r="EV31" i="56"/>
  <c r="EX31" i="56"/>
  <c r="ET31" i="56"/>
  <c r="EU31" i="56" s="1"/>
  <c r="ES31" i="56"/>
  <c r="ER31" i="56"/>
  <c r="EQ31" i="56"/>
  <c r="EP31" i="56"/>
  <c r="EO31" i="56"/>
  <c r="EM31" i="56"/>
  <c r="EL31" i="56"/>
  <c r="EJ31" i="56"/>
  <c r="EI31" i="56"/>
  <c r="EK31" i="56" s="1"/>
  <c r="EG31" i="56"/>
  <c r="EF31" i="56"/>
  <c r="ED31" i="56"/>
  <c r="EC31" i="56"/>
  <c r="EE31" i="56" s="1"/>
  <c r="EA31" i="56"/>
  <c r="DZ31" i="56"/>
  <c r="DX31" i="56"/>
  <c r="DY31" i="56"/>
  <c r="DW31" i="56"/>
  <c r="DU31" i="56"/>
  <c r="DT31" i="56"/>
  <c r="DV31" i="56"/>
  <c r="DR31" i="56"/>
  <c r="DQ31" i="56"/>
  <c r="DO31" i="56"/>
  <c r="DP31" i="56"/>
  <c r="DN31" i="56"/>
  <c r="DM31" i="56"/>
  <c r="DK31" i="56"/>
  <c r="DJ31" i="56"/>
  <c r="DL31" i="56" s="1"/>
  <c r="DH31" i="56"/>
  <c r="DG31" i="56"/>
  <c r="DI31" i="56"/>
  <c r="DE31" i="56"/>
  <c r="DD31" i="56"/>
  <c r="DC31" i="56"/>
  <c r="DA31" i="56"/>
  <c r="CZ31" i="56"/>
  <c r="DB31" i="56" s="1"/>
  <c r="CY31" i="56"/>
  <c r="CX31" i="56"/>
  <c r="CV31" i="56"/>
  <c r="CU31" i="56"/>
  <c r="CW31" i="56"/>
  <c r="CT31" i="56"/>
  <c r="CS31" i="56"/>
  <c r="CQ31" i="56"/>
  <c r="CR31" i="56"/>
  <c r="CP31" i="56"/>
  <c r="CN31" i="56"/>
  <c r="CM31" i="56"/>
  <c r="CO31" i="56"/>
  <c r="CK31" i="56"/>
  <c r="CJ31" i="56"/>
  <c r="CI31" i="56"/>
  <c r="CL31" i="56"/>
  <c r="CG31" i="56"/>
  <c r="CF31" i="56"/>
  <c r="CD31" i="56"/>
  <c r="CC31" i="56"/>
  <c r="CE31" i="56" s="1"/>
  <c r="CA31" i="56"/>
  <c r="BZ31" i="56"/>
  <c r="CB31" i="56"/>
  <c r="BX31" i="56"/>
  <c r="BW31" i="56"/>
  <c r="BY31" i="56" s="1"/>
  <c r="BU31" i="56"/>
  <c r="BV31" i="56"/>
  <c r="BT31" i="56"/>
  <c r="BR31" i="56"/>
  <c r="BQ31" i="56"/>
  <c r="BS31" i="56" s="1"/>
  <c r="BO31" i="56"/>
  <c r="BN31" i="56"/>
  <c r="BP31" i="56"/>
  <c r="BL31" i="56"/>
  <c r="BK31" i="56"/>
  <c r="BI31" i="56"/>
  <c r="BH31" i="56"/>
  <c r="BJ31" i="56" s="1"/>
  <c r="BG31" i="56"/>
  <c r="BE31" i="56"/>
  <c r="BF31" i="56"/>
  <c r="BD31" i="56"/>
  <c r="FC30" i="56"/>
  <c r="FB30" i="56"/>
  <c r="EZ30" i="56"/>
  <c r="EY30" i="56"/>
  <c r="FA30" i="56" s="1"/>
  <c r="EW30" i="56"/>
  <c r="EX30" i="56" s="1"/>
  <c r="EV30" i="56"/>
  <c r="ET30" i="56"/>
  <c r="ES30" i="56"/>
  <c r="ER30" i="56"/>
  <c r="EQ30" i="56"/>
  <c r="EP30" i="56"/>
  <c r="EO30" i="56"/>
  <c r="EM30" i="56"/>
  <c r="EL30" i="56"/>
  <c r="EN30" i="56" s="1"/>
  <c r="EJ30" i="56"/>
  <c r="EK30" i="56"/>
  <c r="EI30" i="56"/>
  <c r="EG30" i="56"/>
  <c r="EF30" i="56"/>
  <c r="EH30" i="56" s="1"/>
  <c r="ED30" i="56"/>
  <c r="EC30" i="56"/>
  <c r="EE30" i="56"/>
  <c r="EA30" i="56"/>
  <c r="DZ30" i="56"/>
  <c r="DX30" i="56"/>
  <c r="DW30" i="56"/>
  <c r="DY30" i="56" s="1"/>
  <c r="DU30" i="56"/>
  <c r="DT30" i="56"/>
  <c r="DV30" i="56"/>
  <c r="DR30" i="56"/>
  <c r="DQ30" i="56"/>
  <c r="DO30" i="56"/>
  <c r="DP30" i="56" s="1"/>
  <c r="DN30" i="56"/>
  <c r="DM30" i="56"/>
  <c r="DK30" i="56"/>
  <c r="DL30" i="56" s="1"/>
  <c r="DJ30" i="56"/>
  <c r="DH30" i="56"/>
  <c r="DG30" i="56"/>
  <c r="DI30" i="56" s="1"/>
  <c r="DE30" i="56"/>
  <c r="DD30" i="56"/>
  <c r="DC30" i="56"/>
  <c r="DF30" i="56" s="1"/>
  <c r="DA30" i="56"/>
  <c r="CZ30" i="56"/>
  <c r="DB30" i="56"/>
  <c r="CY30" i="56"/>
  <c r="CX30" i="56"/>
  <c r="CV30" i="56"/>
  <c r="CU30" i="56"/>
  <c r="CW30" i="56" s="1"/>
  <c r="CT30" i="56"/>
  <c r="CS30" i="56"/>
  <c r="CQ30" i="56"/>
  <c r="CR30" i="56"/>
  <c r="CP30" i="56"/>
  <c r="CN30" i="56"/>
  <c r="CM30" i="56"/>
  <c r="CO30" i="56" s="1"/>
  <c r="CK30" i="56"/>
  <c r="CJ30" i="56"/>
  <c r="CI30" i="56"/>
  <c r="CL30" i="56" s="1"/>
  <c r="CG30" i="56"/>
  <c r="CF30" i="56"/>
  <c r="CH30" i="56"/>
  <c r="CD30" i="56"/>
  <c r="CC30" i="56"/>
  <c r="CA30" i="56"/>
  <c r="BZ30" i="56"/>
  <c r="CB30" i="56" s="1"/>
  <c r="BX30" i="56"/>
  <c r="BW30" i="56"/>
  <c r="BY30" i="56"/>
  <c r="BU30" i="56"/>
  <c r="BT30" i="56"/>
  <c r="BR30" i="56"/>
  <c r="BS30" i="56" s="1"/>
  <c r="BQ30" i="56"/>
  <c r="BO30" i="56"/>
  <c r="BN30" i="56"/>
  <c r="BP30" i="56" s="1"/>
  <c r="BL30" i="56"/>
  <c r="BK30" i="56"/>
  <c r="BM30" i="56"/>
  <c r="BI30" i="56"/>
  <c r="BH30" i="56"/>
  <c r="BJ30" i="56" s="1"/>
  <c r="BG30" i="56"/>
  <c r="BF30" i="56"/>
  <c r="BE30" i="56"/>
  <c r="BD30" i="56"/>
  <c r="FC29" i="56"/>
  <c r="FB29" i="56"/>
  <c r="EZ29" i="56"/>
  <c r="EY29" i="56"/>
  <c r="FA29" i="56"/>
  <c r="EW29" i="56"/>
  <c r="EV29" i="56"/>
  <c r="EU29" i="56"/>
  <c r="ET29" i="56"/>
  <c r="ES29" i="56"/>
  <c r="ER29" i="56"/>
  <c r="EQ29" i="56"/>
  <c r="EP29" i="56"/>
  <c r="EO29" i="56"/>
  <c r="EM29" i="56"/>
  <c r="EL29" i="56"/>
  <c r="EN29" i="56" s="1"/>
  <c r="EJ29" i="56"/>
  <c r="EI29" i="56"/>
  <c r="EK29" i="56"/>
  <c r="EG29" i="56"/>
  <c r="EF29" i="56"/>
  <c r="EH29" i="56" s="1"/>
  <c r="ED29" i="56"/>
  <c r="EE29" i="56"/>
  <c r="EC29" i="56"/>
  <c r="EA29" i="56"/>
  <c r="DZ29" i="56"/>
  <c r="DX29" i="56"/>
  <c r="DW29" i="56"/>
  <c r="DU29" i="56"/>
  <c r="DT29" i="56"/>
  <c r="DR29" i="56"/>
  <c r="DQ29" i="56"/>
  <c r="DS29" i="56" s="1"/>
  <c r="DO29" i="56"/>
  <c r="DN29" i="56"/>
  <c r="DP29" i="56"/>
  <c r="DM29" i="56"/>
  <c r="DK29" i="56"/>
  <c r="DJ29" i="56"/>
  <c r="DL29" i="56"/>
  <c r="DH29" i="56"/>
  <c r="DG29" i="56"/>
  <c r="DE29" i="56"/>
  <c r="DD29" i="56"/>
  <c r="DC29" i="56"/>
  <c r="DA29" i="56"/>
  <c r="DB29" i="56"/>
  <c r="CZ29" i="56"/>
  <c r="CY29" i="56"/>
  <c r="CX29" i="56"/>
  <c r="CV29" i="56"/>
  <c r="CW29" i="56" s="1"/>
  <c r="CU29" i="56"/>
  <c r="CT29" i="56"/>
  <c r="CS29" i="56"/>
  <c r="CQ29" i="56"/>
  <c r="CP29" i="56"/>
  <c r="CR29" i="56" s="1"/>
  <c r="CN29" i="56"/>
  <c r="CO29" i="56"/>
  <c r="CM29" i="56"/>
  <c r="CK29" i="56"/>
  <c r="CJ29" i="56"/>
  <c r="CI29" i="56"/>
  <c r="CG29" i="56"/>
  <c r="CF29" i="56"/>
  <c r="CH29" i="56"/>
  <c r="CD29" i="56"/>
  <c r="CC29" i="56"/>
  <c r="CA29" i="56"/>
  <c r="BZ29" i="56"/>
  <c r="BX29" i="56"/>
  <c r="BW29" i="56"/>
  <c r="BY29" i="56"/>
  <c r="BU29" i="56"/>
  <c r="BT29" i="56"/>
  <c r="BV29" i="56" s="1"/>
  <c r="BR29" i="56"/>
  <c r="BS29" i="56" s="1"/>
  <c r="BQ29" i="56"/>
  <c r="BO29" i="56"/>
  <c r="BN29" i="56"/>
  <c r="BP29" i="56"/>
  <c r="BL29" i="56"/>
  <c r="BK29" i="56"/>
  <c r="BM29" i="56"/>
  <c r="BI29" i="56"/>
  <c r="BH29" i="56"/>
  <c r="BJ29" i="56" s="1"/>
  <c r="BG29" i="56"/>
  <c r="BE29" i="56"/>
  <c r="BF29" i="56" s="1"/>
  <c r="BD29" i="56"/>
  <c r="FC28" i="56"/>
  <c r="FB28" i="56"/>
  <c r="EZ28" i="56"/>
  <c r="EY28" i="56"/>
  <c r="EW28" i="56"/>
  <c r="EX28" i="56"/>
  <c r="EV28" i="56"/>
  <c r="ET28" i="56"/>
  <c r="ES28" i="56"/>
  <c r="EU28" i="56" s="1"/>
  <c r="ER28" i="56"/>
  <c r="EQ28" i="56"/>
  <c r="EP28" i="56"/>
  <c r="EO28" i="56"/>
  <c r="EM28" i="56"/>
  <c r="EL28" i="56"/>
  <c r="EN28" i="56"/>
  <c r="EJ28" i="56"/>
  <c r="EI28" i="56"/>
  <c r="EH28" i="56"/>
  <c r="EG28" i="56"/>
  <c r="EF28" i="56"/>
  <c r="ED28" i="56"/>
  <c r="EE28" i="56"/>
  <c r="EC28" i="56"/>
  <c r="EA28" i="56"/>
  <c r="DZ28" i="56"/>
  <c r="EB28" i="56"/>
  <c r="DX28" i="56"/>
  <c r="DW28" i="56"/>
  <c r="DU28" i="56"/>
  <c r="DT28" i="56"/>
  <c r="DV28" i="56" s="1"/>
  <c r="DR28" i="56"/>
  <c r="DQ28" i="56"/>
  <c r="DS28" i="56"/>
  <c r="DO28" i="56"/>
  <c r="DN28" i="56"/>
  <c r="DP28" i="56" s="1"/>
  <c r="DM28" i="56"/>
  <c r="DK28" i="56"/>
  <c r="DJ28" i="56"/>
  <c r="DH28" i="56"/>
  <c r="DI28" i="56" s="1"/>
  <c r="DG28" i="56"/>
  <c r="DE28" i="56"/>
  <c r="DF28" i="56"/>
  <c r="DD28" i="56"/>
  <c r="DC28" i="56"/>
  <c r="DA28" i="56"/>
  <c r="DB28" i="56"/>
  <c r="CZ28" i="56"/>
  <c r="CY28" i="56"/>
  <c r="CX28" i="56"/>
  <c r="CV28" i="56"/>
  <c r="CU28" i="56"/>
  <c r="CT28" i="56"/>
  <c r="CS28" i="56"/>
  <c r="CQ28" i="56"/>
  <c r="CP28" i="56"/>
  <c r="CN28" i="56"/>
  <c r="CM28" i="56"/>
  <c r="CK28" i="56"/>
  <c r="CJ28" i="56"/>
  <c r="CI28" i="56"/>
  <c r="CL28" i="56" s="1"/>
  <c r="CG28" i="56"/>
  <c r="CF28" i="56"/>
  <c r="CH28" i="56" s="1"/>
  <c r="CD28" i="56"/>
  <c r="CC28" i="56"/>
  <c r="CE28" i="56" s="1"/>
  <c r="CA28" i="56"/>
  <c r="BZ28" i="56"/>
  <c r="CB28" i="56" s="1"/>
  <c r="BX28" i="56"/>
  <c r="BW28" i="56"/>
  <c r="BY28" i="56"/>
  <c r="BU28" i="56"/>
  <c r="BT28" i="56"/>
  <c r="BR28" i="56"/>
  <c r="BQ28" i="56"/>
  <c r="BO28" i="56"/>
  <c r="BN28" i="56"/>
  <c r="BL28" i="56"/>
  <c r="BK28" i="56"/>
  <c r="BI28" i="56"/>
  <c r="BH28" i="56"/>
  <c r="BJ28" i="56"/>
  <c r="BG28" i="56"/>
  <c r="BE28" i="56"/>
  <c r="BF28" i="56" s="1"/>
  <c r="BD28" i="56"/>
  <c r="FC27" i="56"/>
  <c r="FB27" i="56"/>
  <c r="EZ27" i="56"/>
  <c r="EY27" i="56"/>
  <c r="EW27" i="56"/>
  <c r="EV27" i="56"/>
  <c r="EX27" i="56"/>
  <c r="ET27" i="56"/>
  <c r="ES27" i="56"/>
  <c r="EU27" i="56" s="1"/>
  <c r="ER27" i="56"/>
  <c r="EQ27" i="56"/>
  <c r="EP27" i="56"/>
  <c r="EO27" i="56"/>
  <c r="EM27" i="56"/>
  <c r="EN27" i="56" s="1"/>
  <c r="EL27" i="56"/>
  <c r="EJ27" i="56"/>
  <c r="EI27" i="56"/>
  <c r="EK27" i="56" s="1"/>
  <c r="EG27" i="56"/>
  <c r="EF27" i="56"/>
  <c r="ED27" i="56"/>
  <c r="EC27" i="56"/>
  <c r="EE27" i="56" s="1"/>
  <c r="EA27" i="56"/>
  <c r="DZ27" i="56"/>
  <c r="EB27" i="56" s="1"/>
  <c r="DX27" i="56"/>
  <c r="DW27" i="56"/>
  <c r="DY27" i="56" s="1"/>
  <c r="DU27" i="56"/>
  <c r="DT27" i="56"/>
  <c r="DV27" i="56" s="1"/>
  <c r="DR27" i="56"/>
  <c r="DS27" i="56" s="1"/>
  <c r="DQ27" i="56"/>
  <c r="DO27" i="56"/>
  <c r="DN27" i="56"/>
  <c r="DM27" i="56"/>
  <c r="DK27" i="56"/>
  <c r="DJ27" i="56"/>
  <c r="DL27" i="56" s="1"/>
  <c r="DH27" i="56"/>
  <c r="DG27" i="56"/>
  <c r="DI27" i="56" s="1"/>
  <c r="DE27" i="56"/>
  <c r="DD27" i="56"/>
  <c r="DC27" i="56"/>
  <c r="DA27" i="56"/>
  <c r="CZ27" i="56"/>
  <c r="DB27" i="56" s="1"/>
  <c r="CY27" i="56"/>
  <c r="CX27" i="56"/>
  <c r="CV27" i="56"/>
  <c r="CU27" i="56"/>
  <c r="CW27" i="56" s="1"/>
  <c r="CT27" i="56"/>
  <c r="CS27" i="56"/>
  <c r="CQ27" i="56"/>
  <c r="CP27" i="56"/>
  <c r="CR27" i="56" s="1"/>
  <c r="CN27" i="56"/>
  <c r="CM27" i="56"/>
  <c r="CO27" i="56" s="1"/>
  <c r="CK27" i="56"/>
  <c r="CJ27" i="56"/>
  <c r="CI27" i="56"/>
  <c r="CG27" i="56"/>
  <c r="CF27" i="56"/>
  <c r="CH27" i="56" s="1"/>
  <c r="CD27" i="56"/>
  <c r="CC27" i="56"/>
  <c r="CE27" i="56" s="1"/>
  <c r="CA27" i="56"/>
  <c r="BZ27" i="56"/>
  <c r="CB27" i="56" s="1"/>
  <c r="BX27" i="56"/>
  <c r="BW27" i="56"/>
  <c r="BU27" i="56"/>
  <c r="BT27" i="56"/>
  <c r="BR27" i="56"/>
  <c r="BQ27" i="56"/>
  <c r="BS27" i="56"/>
  <c r="BO27" i="56"/>
  <c r="BN27" i="56"/>
  <c r="BL27" i="56"/>
  <c r="BM27" i="56"/>
  <c r="BK27" i="56"/>
  <c r="BI27" i="56"/>
  <c r="BH27" i="56"/>
  <c r="BJ27" i="56"/>
  <c r="BG27" i="56"/>
  <c r="BE27" i="56"/>
  <c r="BF27" i="56"/>
  <c r="BD27" i="56"/>
  <c r="FC26" i="56"/>
  <c r="FB26" i="56"/>
  <c r="EZ26" i="56"/>
  <c r="FA26" i="56"/>
  <c r="EY26" i="56"/>
  <c r="EW26" i="56"/>
  <c r="EV26" i="56"/>
  <c r="EX26" i="56"/>
  <c r="ET26" i="56"/>
  <c r="ES26" i="56"/>
  <c r="ER26" i="56"/>
  <c r="EQ26" i="56"/>
  <c r="EP26" i="56"/>
  <c r="EO26" i="56"/>
  <c r="EM26" i="56"/>
  <c r="EL26" i="56"/>
  <c r="EN26" i="56" s="1"/>
  <c r="EJ26" i="56"/>
  <c r="EI26" i="56"/>
  <c r="EK26" i="56" s="1"/>
  <c r="EG26" i="56"/>
  <c r="EF26" i="56"/>
  <c r="EH26" i="56"/>
  <c r="ED26" i="56"/>
  <c r="EC26" i="56"/>
  <c r="EE26" i="56" s="1"/>
  <c r="EA26" i="56"/>
  <c r="EB26" i="56"/>
  <c r="DZ26" i="56"/>
  <c r="DX26" i="56"/>
  <c r="DW26" i="56"/>
  <c r="DY26" i="56"/>
  <c r="DU26" i="56"/>
  <c r="DT26" i="56"/>
  <c r="DV26" i="56"/>
  <c r="DR26" i="56"/>
  <c r="DQ26" i="56"/>
  <c r="DO26" i="56"/>
  <c r="DN26" i="56"/>
  <c r="DP26" i="56"/>
  <c r="DM26" i="56"/>
  <c r="DK26" i="56"/>
  <c r="DJ26" i="56"/>
  <c r="DL26" i="56"/>
  <c r="DH26" i="56"/>
  <c r="DG26" i="56"/>
  <c r="DI26" i="56"/>
  <c r="DF26" i="56"/>
  <c r="DE26" i="56"/>
  <c r="DD26" i="56"/>
  <c r="DC26" i="56"/>
  <c r="DB26" i="56"/>
  <c r="DA26" i="56"/>
  <c r="CZ26" i="56"/>
  <c r="CY26" i="56"/>
  <c r="CX26" i="56"/>
  <c r="CV26" i="56"/>
  <c r="CU26" i="56"/>
  <c r="CW26" i="56"/>
  <c r="CT26" i="56"/>
  <c r="CS26" i="56"/>
  <c r="CQ26" i="56"/>
  <c r="CP26" i="56"/>
  <c r="CR26" i="56"/>
  <c r="CN26" i="56"/>
  <c r="CM26" i="56"/>
  <c r="CO26" i="56"/>
  <c r="CK26" i="56"/>
  <c r="CJ26" i="56"/>
  <c r="CI26" i="56"/>
  <c r="CG26" i="56"/>
  <c r="CF26" i="56"/>
  <c r="CH26" i="56" s="1"/>
  <c r="CD26" i="56"/>
  <c r="CC26" i="56"/>
  <c r="CA26" i="56"/>
  <c r="BZ26" i="56"/>
  <c r="CB26" i="56" s="1"/>
  <c r="BX26" i="56"/>
  <c r="BY26" i="56"/>
  <c r="BW26" i="56"/>
  <c r="BU26" i="56"/>
  <c r="BT26" i="56"/>
  <c r="BV26" i="56" s="1"/>
  <c r="BR26" i="56"/>
  <c r="BQ26" i="56"/>
  <c r="BS26" i="56"/>
  <c r="BO26" i="56"/>
  <c r="BN26" i="56"/>
  <c r="BM26" i="56"/>
  <c r="BL26" i="56"/>
  <c r="BK26" i="56"/>
  <c r="BI26" i="56"/>
  <c r="BH26" i="56"/>
  <c r="BJ26" i="56" s="1"/>
  <c r="BG26" i="56"/>
  <c r="BE26" i="56"/>
  <c r="BD26" i="56"/>
  <c r="FC25" i="56"/>
  <c r="FC66" i="56" s="1"/>
  <c r="FB25" i="56"/>
  <c r="EZ25" i="56"/>
  <c r="EY25" i="56"/>
  <c r="FA25" i="56" s="1"/>
  <c r="EW25" i="56"/>
  <c r="EV25" i="56"/>
  <c r="EX25" i="56"/>
  <c r="ET25" i="56"/>
  <c r="ES25" i="56"/>
  <c r="ER25" i="56"/>
  <c r="EQ25" i="56"/>
  <c r="EP25" i="56"/>
  <c r="EO25" i="56"/>
  <c r="EM25" i="56"/>
  <c r="EN25" i="56" s="1"/>
  <c r="EL25" i="56"/>
  <c r="EJ25" i="56"/>
  <c r="EK25" i="56"/>
  <c r="EI25" i="56"/>
  <c r="EG25" i="56"/>
  <c r="EF25" i="56"/>
  <c r="EH25" i="56"/>
  <c r="ED25" i="56"/>
  <c r="EC25" i="56"/>
  <c r="EE25" i="56" s="1"/>
  <c r="EA25" i="56"/>
  <c r="DZ25" i="56"/>
  <c r="DX25" i="56"/>
  <c r="DW25" i="56"/>
  <c r="DY25" i="56"/>
  <c r="DU25" i="56"/>
  <c r="DT25" i="56"/>
  <c r="DS25" i="56"/>
  <c r="DR25" i="56"/>
  <c r="DQ25" i="56"/>
  <c r="DO25" i="56"/>
  <c r="DN25" i="56"/>
  <c r="DP25" i="56" s="1"/>
  <c r="DM25" i="56"/>
  <c r="DK25" i="56"/>
  <c r="DJ25" i="56"/>
  <c r="DL25" i="56" s="1"/>
  <c r="DH25" i="56"/>
  <c r="DG25" i="56"/>
  <c r="DI25" i="56"/>
  <c r="DE25" i="56"/>
  <c r="DD25" i="56"/>
  <c r="DC25" i="56"/>
  <c r="DF25" i="56"/>
  <c r="DA25" i="56"/>
  <c r="CZ25" i="56"/>
  <c r="DB25" i="56" s="1"/>
  <c r="CY25" i="56"/>
  <c r="CX25" i="56"/>
  <c r="CV25" i="56"/>
  <c r="CU25" i="56"/>
  <c r="CW25" i="56"/>
  <c r="CT25" i="56"/>
  <c r="CS25" i="56"/>
  <c r="CQ25" i="56"/>
  <c r="CP25" i="56"/>
  <c r="CR25" i="56"/>
  <c r="CN25" i="56"/>
  <c r="CM25" i="56"/>
  <c r="CK25" i="56"/>
  <c r="CJ25" i="56"/>
  <c r="CI25" i="56"/>
  <c r="CG25" i="56"/>
  <c r="CF25" i="56"/>
  <c r="CH25" i="56" s="1"/>
  <c r="CD25" i="56"/>
  <c r="CC25" i="56"/>
  <c r="CE25" i="56" s="1"/>
  <c r="CA25" i="56"/>
  <c r="BZ25" i="56"/>
  <c r="BX25" i="56"/>
  <c r="BW25" i="56"/>
  <c r="BU25" i="56"/>
  <c r="BV25" i="56"/>
  <c r="BT25" i="56"/>
  <c r="BR25" i="56"/>
  <c r="BQ25" i="56"/>
  <c r="BS25" i="56" s="1"/>
  <c r="BO25" i="56"/>
  <c r="BN25" i="56"/>
  <c r="BL25" i="56"/>
  <c r="BK25" i="56"/>
  <c r="BM25" i="56" s="1"/>
  <c r="BI25" i="56"/>
  <c r="BH25" i="56"/>
  <c r="BJ25" i="56" s="1"/>
  <c r="BG25" i="56"/>
  <c r="BE25" i="56"/>
  <c r="BF25" i="56" s="1"/>
  <c r="BD25" i="56"/>
  <c r="FC24" i="56"/>
  <c r="FB24" i="56"/>
  <c r="EZ24" i="56"/>
  <c r="EY24" i="56"/>
  <c r="FA24" i="56" s="1"/>
  <c r="EW24" i="56"/>
  <c r="EV24" i="56"/>
  <c r="ET24" i="56"/>
  <c r="ES24" i="56"/>
  <c r="EU24" i="56" s="1"/>
  <c r="ER24" i="56"/>
  <c r="EQ24" i="56"/>
  <c r="EP24" i="56"/>
  <c r="EO24" i="56"/>
  <c r="EM24" i="56"/>
  <c r="EL24" i="56"/>
  <c r="EJ24" i="56"/>
  <c r="EI24" i="56"/>
  <c r="EK24" i="56" s="1"/>
  <c r="EG24" i="56"/>
  <c r="EF24" i="56"/>
  <c r="ED24" i="56"/>
  <c r="EC24" i="56"/>
  <c r="EE24" i="56" s="1"/>
  <c r="EA24" i="56"/>
  <c r="DZ24" i="56"/>
  <c r="DX24" i="56"/>
  <c r="DW24" i="56"/>
  <c r="DU24" i="56"/>
  <c r="DT24" i="56"/>
  <c r="DV24" i="56"/>
  <c r="DR24" i="56"/>
  <c r="DQ24" i="56"/>
  <c r="DO24" i="56"/>
  <c r="DN24" i="56"/>
  <c r="DP24" i="56" s="1"/>
  <c r="DM24" i="56"/>
  <c r="DK24" i="56"/>
  <c r="DJ24" i="56"/>
  <c r="DH24" i="56"/>
  <c r="DG24" i="56"/>
  <c r="DI24" i="56" s="1"/>
  <c r="DE24" i="56"/>
  <c r="DD24" i="56"/>
  <c r="DC24" i="56"/>
  <c r="DA24" i="56"/>
  <c r="CZ24" i="56"/>
  <c r="CY24" i="56"/>
  <c r="CX24" i="56"/>
  <c r="CV24" i="56"/>
  <c r="CW24" i="56" s="1"/>
  <c r="CU24" i="56"/>
  <c r="CT24" i="56"/>
  <c r="CS24" i="56"/>
  <c r="CQ24" i="56"/>
  <c r="CP24" i="56"/>
  <c r="CR24" i="56"/>
  <c r="CN24" i="56"/>
  <c r="CO24" i="56" s="1"/>
  <c r="CM24" i="56"/>
  <c r="CK24" i="56"/>
  <c r="CL24" i="56" s="1"/>
  <c r="CJ24" i="56"/>
  <c r="CI24" i="56"/>
  <c r="CG24" i="56"/>
  <c r="CH24" i="56"/>
  <c r="CF24" i="56"/>
  <c r="CD24" i="56"/>
  <c r="CC24" i="56"/>
  <c r="CE24" i="56" s="1"/>
  <c r="CA24" i="56"/>
  <c r="BZ24" i="56"/>
  <c r="CB24" i="56"/>
  <c r="BX24" i="56"/>
  <c r="BW24" i="56"/>
  <c r="BU24" i="56"/>
  <c r="BT24" i="56"/>
  <c r="BV24" i="56"/>
  <c r="BR24" i="56"/>
  <c r="BQ24" i="56"/>
  <c r="BS24" i="56"/>
  <c r="BP24" i="56"/>
  <c r="BO24" i="56"/>
  <c r="BN24" i="56"/>
  <c r="BL24" i="56"/>
  <c r="BK24" i="56"/>
  <c r="BM24" i="56" s="1"/>
  <c r="BI24" i="56"/>
  <c r="BH24" i="56"/>
  <c r="BJ24" i="56" s="1"/>
  <c r="BG24" i="56"/>
  <c r="BE24" i="56"/>
  <c r="BF24" i="56"/>
  <c r="BD24" i="56"/>
  <c r="FC23" i="56"/>
  <c r="FB23" i="56"/>
  <c r="EZ23" i="56"/>
  <c r="FA23" i="56" s="1"/>
  <c r="EY23" i="56"/>
  <c r="EW23" i="56"/>
  <c r="EV23" i="56"/>
  <c r="EX23" i="56" s="1"/>
  <c r="ET23" i="56"/>
  <c r="ES23" i="56"/>
  <c r="EU23" i="56"/>
  <c r="ER23" i="56"/>
  <c r="EQ23" i="56"/>
  <c r="EP23" i="56"/>
  <c r="EO23" i="56"/>
  <c r="EM23" i="56"/>
  <c r="EN23" i="56" s="1"/>
  <c r="EL23" i="56"/>
  <c r="EJ23" i="56"/>
  <c r="EI23" i="56"/>
  <c r="EG23" i="56"/>
  <c r="EF23" i="56"/>
  <c r="EH23" i="56"/>
  <c r="ED23" i="56"/>
  <c r="EC23" i="56"/>
  <c r="EE23" i="56"/>
  <c r="EA23" i="56"/>
  <c r="DZ23" i="56"/>
  <c r="DX23" i="56"/>
  <c r="DW23" i="56"/>
  <c r="DU23" i="56"/>
  <c r="DT23" i="56"/>
  <c r="DV23" i="56"/>
  <c r="DR23" i="56"/>
  <c r="DQ23" i="56"/>
  <c r="DS23" i="56" s="1"/>
  <c r="DO23" i="56"/>
  <c r="DP23" i="56" s="1"/>
  <c r="DN23" i="56"/>
  <c r="DM23" i="56"/>
  <c r="DK23" i="56"/>
  <c r="DJ23" i="56"/>
  <c r="DH23" i="56"/>
  <c r="DG23" i="56"/>
  <c r="DI23" i="56"/>
  <c r="DE23" i="56"/>
  <c r="DD23" i="56"/>
  <c r="DC23" i="56"/>
  <c r="DF23" i="56"/>
  <c r="DA23" i="56"/>
  <c r="CZ23" i="56"/>
  <c r="CY23" i="56"/>
  <c r="CX23" i="56"/>
  <c r="CV23" i="56"/>
  <c r="CU23" i="56"/>
  <c r="CW23" i="56"/>
  <c r="CT23" i="56"/>
  <c r="CS23" i="56"/>
  <c r="CQ23" i="56"/>
  <c r="CR23" i="56"/>
  <c r="CP23" i="56"/>
  <c r="CN23" i="56"/>
  <c r="CM23" i="56"/>
  <c r="CO23" i="56"/>
  <c r="CK23" i="56"/>
  <c r="CJ23" i="56"/>
  <c r="CI23" i="56"/>
  <c r="CL23" i="56"/>
  <c r="CG23" i="56"/>
  <c r="CF23" i="56"/>
  <c r="CD23" i="56"/>
  <c r="CC23" i="56"/>
  <c r="CE23" i="56" s="1"/>
  <c r="CA23" i="56"/>
  <c r="CB23" i="56"/>
  <c r="BZ23" i="56"/>
  <c r="BX23" i="56"/>
  <c r="BW23" i="56"/>
  <c r="BY23" i="56"/>
  <c r="BU23" i="56"/>
  <c r="BT23" i="56"/>
  <c r="BV23" i="56" s="1"/>
  <c r="BR23" i="56"/>
  <c r="BQ23" i="56"/>
  <c r="BO23" i="56"/>
  <c r="BN23" i="56"/>
  <c r="BP23" i="56" s="1"/>
  <c r="BL23" i="56"/>
  <c r="BK23" i="56"/>
  <c r="BM23" i="56"/>
  <c r="BI23" i="56"/>
  <c r="BH23" i="56"/>
  <c r="BJ23" i="56" s="1"/>
  <c r="BG23" i="56"/>
  <c r="BE23" i="56"/>
  <c r="BF23" i="56" s="1"/>
  <c r="BD23" i="56"/>
  <c r="FC22" i="56"/>
  <c r="FB22" i="56"/>
  <c r="EZ22" i="56"/>
  <c r="EY22" i="56"/>
  <c r="FA22" i="56" s="1"/>
  <c r="EW22" i="56"/>
  <c r="EV22" i="56"/>
  <c r="ET22" i="56"/>
  <c r="EU22" i="56" s="1"/>
  <c r="ES22" i="56"/>
  <c r="ER22" i="56"/>
  <c r="EQ22" i="56"/>
  <c r="EP22" i="56"/>
  <c r="EO22" i="56"/>
  <c r="EM22" i="56"/>
  <c r="EN22" i="56"/>
  <c r="EL22" i="56"/>
  <c r="EJ22" i="56"/>
  <c r="EI22" i="56"/>
  <c r="EK22" i="56" s="1"/>
  <c r="EG22" i="56"/>
  <c r="EF22" i="56"/>
  <c r="ED22" i="56"/>
  <c r="EE22" i="56" s="1"/>
  <c r="EC22" i="56"/>
  <c r="EA22" i="56"/>
  <c r="DZ22" i="56"/>
  <c r="DX22" i="56"/>
  <c r="DW22" i="56"/>
  <c r="DY22" i="56"/>
  <c r="DU22" i="56"/>
  <c r="DT22" i="56"/>
  <c r="DR22" i="56"/>
  <c r="DQ22" i="56"/>
  <c r="DO22" i="56"/>
  <c r="DN22" i="56"/>
  <c r="DP22" i="56" s="1"/>
  <c r="DM22" i="56"/>
  <c r="DK22" i="56"/>
  <c r="DJ22" i="56"/>
  <c r="DH22" i="56"/>
  <c r="DG22" i="56"/>
  <c r="DI22" i="56"/>
  <c r="DE22" i="56"/>
  <c r="DD22" i="56"/>
  <c r="DC22" i="56"/>
  <c r="DF22" i="56" s="1"/>
  <c r="DA22" i="56"/>
  <c r="CZ22" i="56"/>
  <c r="CY22" i="56"/>
  <c r="CX22" i="56"/>
  <c r="CV22" i="56"/>
  <c r="CU22" i="56"/>
  <c r="CW22" i="56" s="1"/>
  <c r="CT22" i="56"/>
  <c r="CS22" i="56"/>
  <c r="CQ22" i="56"/>
  <c r="CP22" i="56"/>
  <c r="CR22" i="56" s="1"/>
  <c r="CN22" i="56"/>
  <c r="CM22" i="56"/>
  <c r="CO22" i="56" s="1"/>
  <c r="CK22" i="56"/>
  <c r="CJ22" i="56"/>
  <c r="CI22" i="56"/>
  <c r="CL22" i="56"/>
  <c r="CG22" i="56"/>
  <c r="CF22" i="56"/>
  <c r="CH22" i="56" s="1"/>
  <c r="CD22" i="56"/>
  <c r="CC22" i="56"/>
  <c r="CA22" i="56"/>
  <c r="CB22" i="56"/>
  <c r="BZ22" i="56"/>
  <c r="BX22" i="56"/>
  <c r="BW22" i="56"/>
  <c r="BY22" i="56" s="1"/>
  <c r="BU22" i="56"/>
  <c r="BT22" i="56"/>
  <c r="BR22" i="56"/>
  <c r="BS22" i="56" s="1"/>
  <c r="BQ22" i="56"/>
  <c r="BO22" i="56"/>
  <c r="BN22" i="56"/>
  <c r="BL22" i="56"/>
  <c r="BK22" i="56"/>
  <c r="BM22" i="56"/>
  <c r="BI22" i="56"/>
  <c r="BH22" i="56"/>
  <c r="BJ22" i="56" s="1"/>
  <c r="BG22" i="56"/>
  <c r="BE22" i="56"/>
  <c r="BF22" i="56" s="1"/>
  <c r="BD22" i="56"/>
  <c r="FC21" i="56"/>
  <c r="FB21" i="56"/>
  <c r="EZ21" i="56"/>
  <c r="EY21" i="56"/>
  <c r="FA21" i="56" s="1"/>
  <c r="EW21" i="56"/>
  <c r="EX21" i="56" s="1"/>
  <c r="EV21" i="56"/>
  <c r="ET21" i="56"/>
  <c r="EU21" i="56" s="1"/>
  <c r="ES21" i="56"/>
  <c r="ER21" i="56"/>
  <c r="EQ21" i="56"/>
  <c r="EP21" i="56"/>
  <c r="EO21" i="56"/>
  <c r="EM21" i="56"/>
  <c r="EL21" i="56"/>
  <c r="EN21" i="56" s="1"/>
  <c r="EJ21" i="56"/>
  <c r="EI21" i="56"/>
  <c r="EK21" i="56" s="1"/>
  <c r="EG21" i="56"/>
  <c r="EH21" i="56" s="1"/>
  <c r="EF21" i="56"/>
  <c r="ED21" i="56"/>
  <c r="EE21" i="56"/>
  <c r="EC21" i="56"/>
  <c r="EA21" i="56"/>
  <c r="DZ21" i="56"/>
  <c r="EB21" i="56" s="1"/>
  <c r="DX21" i="56"/>
  <c r="DW21" i="56"/>
  <c r="DY21" i="56"/>
  <c r="DU21" i="56"/>
  <c r="DV21" i="56" s="1"/>
  <c r="DT21" i="56"/>
  <c r="DR21" i="56"/>
  <c r="DQ21" i="56"/>
  <c r="DO21" i="56"/>
  <c r="DN21" i="56"/>
  <c r="DM21" i="56"/>
  <c r="DK21" i="56"/>
  <c r="DJ21" i="56"/>
  <c r="DL21" i="56" s="1"/>
  <c r="DH21" i="56"/>
  <c r="DI21" i="56" s="1"/>
  <c r="DG21" i="56"/>
  <c r="DE21" i="56"/>
  <c r="DF21" i="56"/>
  <c r="DD21" i="56"/>
  <c r="DC21" i="56"/>
  <c r="DA21" i="56"/>
  <c r="CZ21" i="56"/>
  <c r="DB21" i="56" s="1"/>
  <c r="CY21" i="56"/>
  <c r="CX21" i="56"/>
  <c r="CW21" i="56"/>
  <c r="CV21" i="56"/>
  <c r="CU21" i="56"/>
  <c r="CT21" i="56"/>
  <c r="CS21" i="56"/>
  <c r="CQ21" i="56"/>
  <c r="CP21" i="56"/>
  <c r="CO21" i="56"/>
  <c r="CN21" i="56"/>
  <c r="CM21" i="56"/>
  <c r="CK21" i="56"/>
  <c r="CJ21" i="56"/>
  <c r="CI21" i="56"/>
  <c r="CG21" i="56"/>
  <c r="CH21" i="56"/>
  <c r="CF21" i="56"/>
  <c r="CD21" i="56"/>
  <c r="CC21" i="56"/>
  <c r="CE21" i="56"/>
  <c r="CA21" i="56"/>
  <c r="BZ21" i="56"/>
  <c r="BX21" i="56"/>
  <c r="BY21" i="56" s="1"/>
  <c r="BW21" i="56"/>
  <c r="BU21" i="56"/>
  <c r="BV21" i="56"/>
  <c r="BT21" i="56"/>
  <c r="BR21" i="56"/>
  <c r="BQ21" i="56"/>
  <c r="BS21" i="56" s="1"/>
  <c r="BO21" i="56"/>
  <c r="BP21" i="56" s="1"/>
  <c r="BN21" i="56"/>
  <c r="BL21" i="56"/>
  <c r="BM21" i="56" s="1"/>
  <c r="BK21" i="56"/>
  <c r="BI21" i="56"/>
  <c r="BH21" i="56"/>
  <c r="BJ21" i="56" s="1"/>
  <c r="BG21" i="56"/>
  <c r="BE21" i="56"/>
  <c r="BF21" i="56"/>
  <c r="BD21" i="56"/>
  <c r="FC20" i="56"/>
  <c r="FB20" i="56"/>
  <c r="EZ20" i="56"/>
  <c r="FA20" i="56" s="1"/>
  <c r="EY20" i="56"/>
  <c r="EW20" i="56"/>
  <c r="EV20" i="56"/>
  <c r="ET20" i="56"/>
  <c r="ES20" i="56"/>
  <c r="EU20" i="56"/>
  <c r="ER20" i="56"/>
  <c r="EQ20" i="56"/>
  <c r="EP20" i="56"/>
  <c r="EO20" i="56"/>
  <c r="EM20" i="56"/>
  <c r="EN20" i="56" s="1"/>
  <c r="EL20" i="56"/>
  <c r="EJ20" i="56"/>
  <c r="EK20" i="56" s="1"/>
  <c r="EI20" i="56"/>
  <c r="EG20" i="56"/>
  <c r="EF20" i="56"/>
  <c r="EH20" i="56" s="1"/>
  <c r="ED20" i="56"/>
  <c r="EC20" i="56"/>
  <c r="EE20" i="56" s="1"/>
  <c r="EA20" i="56"/>
  <c r="DZ20" i="56"/>
  <c r="DX20" i="56"/>
  <c r="DW20" i="56"/>
  <c r="DU20" i="56"/>
  <c r="DT20" i="56"/>
  <c r="DV20" i="56" s="1"/>
  <c r="DR20" i="56"/>
  <c r="DS20" i="56" s="1"/>
  <c r="DQ20" i="56"/>
  <c r="DO20" i="56"/>
  <c r="DP20" i="56" s="1"/>
  <c r="DN20" i="56"/>
  <c r="DM20" i="56"/>
  <c r="DK20" i="56"/>
  <c r="DJ20" i="56"/>
  <c r="DH20" i="56"/>
  <c r="DG20" i="56"/>
  <c r="DI20" i="56"/>
  <c r="DE20" i="56"/>
  <c r="DD20" i="56"/>
  <c r="DC20" i="56"/>
  <c r="DA20" i="56"/>
  <c r="CZ20" i="56"/>
  <c r="DB20" i="56" s="1"/>
  <c r="CY20" i="56"/>
  <c r="CX20" i="56"/>
  <c r="CV20" i="56"/>
  <c r="CW20" i="56"/>
  <c r="CU20" i="56"/>
  <c r="CT20" i="56"/>
  <c r="CS20" i="56"/>
  <c r="CQ20" i="56"/>
  <c r="CP20" i="56"/>
  <c r="CN20" i="56"/>
  <c r="CO20" i="56"/>
  <c r="CM20" i="56"/>
  <c r="CK20" i="56"/>
  <c r="CJ20" i="56"/>
  <c r="CI20" i="56"/>
  <c r="CL20" i="56" s="1"/>
  <c r="CG20" i="56"/>
  <c r="CF20" i="56"/>
  <c r="CH20" i="56" s="1"/>
  <c r="CD20" i="56"/>
  <c r="CE20" i="56"/>
  <c r="CC20" i="56"/>
  <c r="CA20" i="56"/>
  <c r="BZ20" i="56"/>
  <c r="CB20" i="56" s="1"/>
  <c r="BX20" i="56"/>
  <c r="BY20" i="56"/>
  <c r="BW20" i="56"/>
  <c r="BU20" i="56"/>
  <c r="BT20" i="56"/>
  <c r="BR20" i="56"/>
  <c r="BS20" i="56" s="1"/>
  <c r="BQ20" i="56"/>
  <c r="BO20" i="56"/>
  <c r="BN20" i="56"/>
  <c r="BP20" i="56" s="1"/>
  <c r="BL20" i="56"/>
  <c r="BK20" i="56"/>
  <c r="BJ20" i="56"/>
  <c r="BI20" i="56"/>
  <c r="BH20" i="56"/>
  <c r="BG20" i="56"/>
  <c r="BF20" i="56"/>
  <c r="BE20" i="56"/>
  <c r="BD20" i="56"/>
  <c r="FC19" i="56"/>
  <c r="FB19" i="56"/>
  <c r="EZ19" i="56"/>
  <c r="EY19" i="56"/>
  <c r="FA19" i="56"/>
  <c r="EW19" i="56"/>
  <c r="EV19" i="56"/>
  <c r="ET19" i="56"/>
  <c r="ES19" i="56"/>
  <c r="ER19" i="56"/>
  <c r="EQ19" i="56"/>
  <c r="EP19" i="56"/>
  <c r="EO19" i="56"/>
  <c r="EM19" i="56"/>
  <c r="EL19" i="56"/>
  <c r="EJ19" i="56"/>
  <c r="EI19" i="56"/>
  <c r="EG19" i="56"/>
  <c r="EF19" i="56"/>
  <c r="ED19" i="56"/>
  <c r="EC19" i="56"/>
  <c r="EA19" i="56"/>
  <c r="EB19" i="56" s="1"/>
  <c r="DZ19" i="56"/>
  <c r="DX19" i="56"/>
  <c r="DY19" i="56" s="1"/>
  <c r="DW19" i="56"/>
  <c r="DU19" i="56"/>
  <c r="DV19" i="56"/>
  <c r="DT19" i="56"/>
  <c r="DR19" i="56"/>
  <c r="DQ19" i="56"/>
  <c r="DS19" i="56"/>
  <c r="DO19" i="56"/>
  <c r="DN19" i="56"/>
  <c r="DM19" i="56"/>
  <c r="DK19" i="56"/>
  <c r="DL19" i="56" s="1"/>
  <c r="DJ19" i="56"/>
  <c r="DH19" i="56"/>
  <c r="DI19" i="56" s="1"/>
  <c r="DG19" i="56"/>
  <c r="DE19" i="56"/>
  <c r="DD19" i="56"/>
  <c r="DC19" i="56"/>
  <c r="DF19" i="56" s="1"/>
  <c r="DA19" i="56"/>
  <c r="CZ19" i="56"/>
  <c r="DB19" i="56" s="1"/>
  <c r="CY19" i="56"/>
  <c r="CX19" i="56"/>
  <c r="CV19" i="56"/>
  <c r="CU19" i="56"/>
  <c r="CW19" i="56" s="1"/>
  <c r="CT19" i="56"/>
  <c r="CS19" i="56"/>
  <c r="CQ19" i="56"/>
  <c r="CP19" i="56"/>
  <c r="CN19" i="56"/>
  <c r="CM19" i="56"/>
  <c r="CO19" i="56" s="1"/>
  <c r="CK19" i="56"/>
  <c r="CJ19" i="56"/>
  <c r="CI19" i="56"/>
  <c r="CL19" i="56" s="1"/>
  <c r="CG19" i="56"/>
  <c r="CF19" i="56"/>
  <c r="CH19" i="56" s="1"/>
  <c r="CD19" i="56"/>
  <c r="CE19" i="56" s="1"/>
  <c r="CC19" i="56"/>
  <c r="CA19" i="56"/>
  <c r="BZ19" i="56"/>
  <c r="BX19" i="56"/>
  <c r="BW19" i="56"/>
  <c r="BY19" i="56"/>
  <c r="BU19" i="56"/>
  <c r="BT19" i="56"/>
  <c r="BV19" i="56" s="1"/>
  <c r="BR19" i="56"/>
  <c r="BQ19" i="56"/>
  <c r="BO19" i="56"/>
  <c r="BP19" i="56" s="1"/>
  <c r="BN19" i="56"/>
  <c r="BL19" i="56"/>
  <c r="BK19" i="56"/>
  <c r="BM19" i="56" s="1"/>
  <c r="BI19" i="56"/>
  <c r="BH19" i="56"/>
  <c r="BJ19" i="56" s="1"/>
  <c r="BG19" i="56"/>
  <c r="BE19" i="56"/>
  <c r="BF19" i="56"/>
  <c r="BD19" i="56"/>
  <c r="FC18" i="56"/>
  <c r="FB18" i="56"/>
  <c r="EZ18" i="56"/>
  <c r="EY18" i="56"/>
  <c r="FA18" i="56" s="1"/>
  <c r="EW18" i="56"/>
  <c r="EV18" i="56"/>
  <c r="EX18" i="56" s="1"/>
  <c r="ET18" i="56"/>
  <c r="ES18" i="56"/>
  <c r="EU18" i="56"/>
  <c r="ER18" i="56"/>
  <c r="EQ18" i="56"/>
  <c r="EP18" i="56"/>
  <c r="EO18" i="56"/>
  <c r="EM18" i="56"/>
  <c r="EL18" i="56"/>
  <c r="EJ18" i="56"/>
  <c r="EI18" i="56"/>
  <c r="EK18" i="56" s="1"/>
  <c r="EG18" i="56"/>
  <c r="EF18" i="56"/>
  <c r="EH18" i="56" s="1"/>
  <c r="ED18" i="56"/>
  <c r="EC18" i="56"/>
  <c r="EE18" i="56"/>
  <c r="EA18" i="56"/>
  <c r="EB18" i="56" s="1"/>
  <c r="DZ18" i="56"/>
  <c r="DX18" i="56"/>
  <c r="DY18" i="56" s="1"/>
  <c r="DW18" i="56"/>
  <c r="DU18" i="56"/>
  <c r="DV18" i="56"/>
  <c r="DT18" i="56"/>
  <c r="DR18" i="56"/>
  <c r="DQ18" i="56"/>
  <c r="DS18" i="56"/>
  <c r="DO18" i="56"/>
  <c r="DN18" i="56"/>
  <c r="DM18" i="56"/>
  <c r="DK18" i="56"/>
  <c r="DL18" i="56" s="1"/>
  <c r="DJ18" i="56"/>
  <c r="DH18" i="56"/>
  <c r="DI18" i="56"/>
  <c r="DG18" i="56"/>
  <c r="DE18" i="56"/>
  <c r="DD18" i="56"/>
  <c r="DC18" i="56"/>
  <c r="DF18" i="56" s="1"/>
  <c r="DA18" i="56"/>
  <c r="CZ18" i="56"/>
  <c r="DB18" i="56"/>
  <c r="CY18" i="56"/>
  <c r="CX18" i="56"/>
  <c r="CV18" i="56"/>
  <c r="CU18" i="56"/>
  <c r="CW18" i="56" s="1"/>
  <c r="CT18" i="56"/>
  <c r="CS18" i="56"/>
  <c r="CQ18" i="56"/>
  <c r="CP18" i="56"/>
  <c r="CN18" i="56"/>
  <c r="CM18" i="56"/>
  <c r="CO18" i="56"/>
  <c r="CK18" i="56"/>
  <c r="CJ18" i="56"/>
  <c r="CI18" i="56"/>
  <c r="CL18" i="56" s="1"/>
  <c r="CG18" i="56"/>
  <c r="CH18" i="56"/>
  <c r="CF18" i="56"/>
  <c r="CD18" i="56"/>
  <c r="CE18" i="56" s="1"/>
  <c r="CC18" i="56"/>
  <c r="CA18" i="56"/>
  <c r="BZ18" i="56"/>
  <c r="CB18" i="56" s="1"/>
  <c r="BX18" i="56"/>
  <c r="BW18" i="56"/>
  <c r="BY18" i="56" s="1"/>
  <c r="BU18" i="56"/>
  <c r="BT18" i="56"/>
  <c r="BV18" i="56" s="1"/>
  <c r="BR18" i="56"/>
  <c r="BQ18" i="56"/>
  <c r="BS18" i="56"/>
  <c r="BO18" i="56"/>
  <c r="BP18" i="56" s="1"/>
  <c r="BN18" i="56"/>
  <c r="BL18" i="56"/>
  <c r="BM18" i="56" s="1"/>
  <c r="BK18" i="56"/>
  <c r="BI18" i="56"/>
  <c r="BH18" i="56"/>
  <c r="BJ18" i="56" s="1"/>
  <c r="BG18" i="56"/>
  <c r="BE18" i="56"/>
  <c r="BF18" i="56"/>
  <c r="BD18" i="56"/>
  <c r="FC17" i="56"/>
  <c r="FB17" i="56"/>
  <c r="EZ17" i="56"/>
  <c r="FA17" i="56" s="1"/>
  <c r="EY17" i="56"/>
  <c r="EW17" i="56"/>
  <c r="EX17" i="56" s="1"/>
  <c r="EV17" i="56"/>
  <c r="ET17" i="56"/>
  <c r="EU17" i="56"/>
  <c r="ES17" i="56"/>
  <c r="ER17" i="56"/>
  <c r="EQ17" i="56"/>
  <c r="EP17" i="56"/>
  <c r="EO17" i="56"/>
  <c r="EM17" i="56"/>
  <c r="EL17" i="56"/>
  <c r="EN17" i="56"/>
  <c r="EJ17" i="56"/>
  <c r="EK17" i="56" s="1"/>
  <c r="EI17" i="56"/>
  <c r="EG17" i="56"/>
  <c r="EH17" i="56" s="1"/>
  <c r="EF17" i="56"/>
  <c r="ED17" i="56"/>
  <c r="EE17" i="56"/>
  <c r="EC17" i="56"/>
  <c r="EA17" i="56"/>
  <c r="DZ17" i="56"/>
  <c r="EB17" i="56"/>
  <c r="DX17" i="56"/>
  <c r="DW17" i="56"/>
  <c r="DU17" i="56"/>
  <c r="DT17" i="56"/>
  <c r="DV17" i="56" s="1"/>
  <c r="DR17" i="56"/>
  <c r="DQ17" i="56"/>
  <c r="DS17" i="56" s="1"/>
  <c r="DO17" i="56"/>
  <c r="DN17" i="56"/>
  <c r="DP17" i="56"/>
  <c r="DM17" i="56"/>
  <c r="DK17" i="56"/>
  <c r="DJ17" i="56"/>
  <c r="DL17" i="56"/>
  <c r="DH17" i="56"/>
  <c r="DG17" i="56"/>
  <c r="DE17" i="56"/>
  <c r="DD17" i="56"/>
  <c r="DF17" i="56" s="1"/>
  <c r="DC17" i="56"/>
  <c r="DA17" i="56"/>
  <c r="CZ17" i="56"/>
  <c r="DB17" i="56" s="1"/>
  <c r="CY17" i="56"/>
  <c r="CX17" i="56"/>
  <c r="CV17" i="56"/>
  <c r="CW17" i="56" s="1"/>
  <c r="CU17" i="56"/>
  <c r="CT17" i="56"/>
  <c r="CS17" i="56"/>
  <c r="CQ17" i="56"/>
  <c r="CR17" i="56" s="1"/>
  <c r="CP17" i="56"/>
  <c r="CN17" i="56"/>
  <c r="CO17" i="56" s="1"/>
  <c r="CM17" i="56"/>
  <c r="CK17" i="56"/>
  <c r="CJ17" i="56"/>
  <c r="CI17" i="56"/>
  <c r="CG17" i="56"/>
  <c r="CF17" i="56"/>
  <c r="CH17" i="56"/>
  <c r="CD17" i="56"/>
  <c r="CC17" i="56"/>
  <c r="CE17" i="56" s="1"/>
  <c r="CA17" i="56"/>
  <c r="CB17" i="56" s="1"/>
  <c r="BZ17" i="56"/>
  <c r="BX17" i="56"/>
  <c r="BY17" i="56"/>
  <c r="BW17" i="56"/>
  <c r="BU17" i="56"/>
  <c r="BT17" i="56"/>
  <c r="BV17" i="56"/>
  <c r="BR17" i="56"/>
  <c r="BS17" i="56"/>
  <c r="BQ17" i="56"/>
  <c r="BO17" i="56"/>
  <c r="BP17" i="56" s="1"/>
  <c r="BN17" i="56"/>
  <c r="BL17" i="56"/>
  <c r="BK17" i="56"/>
  <c r="BM17" i="56" s="1"/>
  <c r="BI17" i="56"/>
  <c r="BH17" i="56"/>
  <c r="BJ17" i="56" s="1"/>
  <c r="BG17" i="56"/>
  <c r="BE17" i="56"/>
  <c r="BF17" i="56" s="1"/>
  <c r="BD17" i="56"/>
  <c r="FC16" i="56"/>
  <c r="FB16" i="56"/>
  <c r="EZ16" i="56"/>
  <c r="EY16" i="56"/>
  <c r="EX16" i="56"/>
  <c r="EW16" i="56"/>
  <c r="EV16" i="56"/>
  <c r="ET16" i="56"/>
  <c r="ES16" i="56"/>
  <c r="EU16" i="56" s="1"/>
  <c r="ER16" i="56"/>
  <c r="EQ16" i="56"/>
  <c r="EP16" i="56"/>
  <c r="EO16" i="56"/>
  <c r="EM16" i="56"/>
  <c r="EL16" i="56"/>
  <c r="EN16" i="56"/>
  <c r="EJ16" i="56"/>
  <c r="EI16" i="56"/>
  <c r="EG16" i="56"/>
  <c r="EF16" i="56"/>
  <c r="EH16" i="56" s="1"/>
  <c r="ED16" i="56"/>
  <c r="EC16" i="56"/>
  <c r="EE16" i="56"/>
  <c r="EA16" i="56"/>
  <c r="DZ16" i="56"/>
  <c r="DX16" i="56"/>
  <c r="DW16" i="56"/>
  <c r="DY16" i="56" s="1"/>
  <c r="DU16" i="56"/>
  <c r="DT16" i="56"/>
  <c r="DV16" i="56" s="1"/>
  <c r="DR16" i="56"/>
  <c r="DS16" i="56"/>
  <c r="DQ16" i="56"/>
  <c r="DO16" i="56"/>
  <c r="DN16" i="56"/>
  <c r="DP16" i="56"/>
  <c r="DM16" i="56"/>
  <c r="DK16" i="56"/>
  <c r="DJ16" i="56"/>
  <c r="DL16" i="56" s="1"/>
  <c r="DH16" i="56"/>
  <c r="DG16" i="56"/>
  <c r="DE16" i="56"/>
  <c r="DD16" i="56"/>
  <c r="DC16" i="56"/>
  <c r="DA16" i="56"/>
  <c r="CZ16" i="56"/>
  <c r="DB16" i="56" s="1"/>
  <c r="CY16" i="56"/>
  <c r="CX16" i="56"/>
  <c r="CV16" i="56"/>
  <c r="CU16" i="56"/>
  <c r="CW16" i="56" s="1"/>
  <c r="CT16" i="56"/>
  <c r="CS16" i="56"/>
  <c r="CQ16" i="56"/>
  <c r="CP16" i="56"/>
  <c r="CR16" i="56"/>
  <c r="CN16" i="56"/>
  <c r="CM16" i="56"/>
  <c r="CL16" i="56"/>
  <c r="CK16" i="56"/>
  <c r="CJ16" i="56"/>
  <c r="CI16" i="56"/>
  <c r="CG16" i="56"/>
  <c r="CF16" i="56"/>
  <c r="CH16" i="56" s="1"/>
  <c r="CD16" i="56"/>
  <c r="CE16" i="56"/>
  <c r="CC16" i="56"/>
  <c r="CA16" i="56"/>
  <c r="BZ16" i="56"/>
  <c r="CB16" i="56"/>
  <c r="BX16" i="56"/>
  <c r="BW16" i="56"/>
  <c r="BU16" i="56"/>
  <c r="BT16" i="56"/>
  <c r="BV16" i="56" s="1"/>
  <c r="BR16" i="56"/>
  <c r="BQ16" i="56"/>
  <c r="BS16" i="56"/>
  <c r="BO16" i="56"/>
  <c r="BN16" i="56"/>
  <c r="BL16" i="56"/>
  <c r="BK16" i="56"/>
  <c r="BM16" i="56" s="1"/>
  <c r="BI16" i="56"/>
  <c r="BH16" i="56"/>
  <c r="BJ16" i="56" s="1"/>
  <c r="BG16" i="56"/>
  <c r="BF16" i="56"/>
  <c r="BE16" i="56"/>
  <c r="BD16" i="56"/>
  <c r="FC15" i="56"/>
  <c r="FB15" i="56"/>
  <c r="EZ15" i="56"/>
  <c r="EY15" i="56"/>
  <c r="EW15" i="56"/>
  <c r="EX15" i="56" s="1"/>
  <c r="EV15" i="56"/>
  <c r="ET15" i="56"/>
  <c r="ES15" i="56"/>
  <c r="EU15" i="56" s="1"/>
  <c r="ER15" i="56"/>
  <c r="EQ15" i="56"/>
  <c r="EP15" i="56"/>
  <c r="EO15" i="56"/>
  <c r="EM15" i="56"/>
  <c r="EL15" i="56"/>
  <c r="EJ15" i="56"/>
  <c r="EI15" i="56"/>
  <c r="EG15" i="56"/>
  <c r="EH15" i="56" s="1"/>
  <c r="EF15" i="56"/>
  <c r="ED15" i="56"/>
  <c r="EC15" i="56"/>
  <c r="EA15" i="56"/>
  <c r="DZ15" i="56"/>
  <c r="EB15" i="56"/>
  <c r="DX15" i="56"/>
  <c r="DW15" i="56"/>
  <c r="DU15" i="56"/>
  <c r="DT15" i="56"/>
  <c r="DV15" i="56" s="1"/>
  <c r="DR15" i="56"/>
  <c r="DQ15" i="56"/>
  <c r="DS15" i="56"/>
  <c r="DO15" i="56"/>
  <c r="DN15" i="56"/>
  <c r="DM15" i="56"/>
  <c r="DK15" i="56"/>
  <c r="DL15" i="56" s="1"/>
  <c r="DJ15" i="56"/>
  <c r="DH15" i="56"/>
  <c r="DG15" i="56"/>
  <c r="DI15" i="56" s="1"/>
  <c r="DE15" i="56"/>
  <c r="DD15" i="56"/>
  <c r="DC15" i="56"/>
  <c r="DA15" i="56"/>
  <c r="DB15" i="56" s="1"/>
  <c r="CZ15" i="56"/>
  <c r="CY15" i="56"/>
  <c r="CX15" i="56"/>
  <c r="CV15" i="56"/>
  <c r="CU15" i="56"/>
  <c r="CT15" i="56"/>
  <c r="CS15" i="56"/>
  <c r="CQ15" i="56"/>
  <c r="CP15" i="56"/>
  <c r="CN15" i="56"/>
  <c r="CM15" i="56"/>
  <c r="CO15" i="56" s="1"/>
  <c r="CK15" i="56"/>
  <c r="CL15" i="56" s="1"/>
  <c r="CJ15" i="56"/>
  <c r="CI15" i="56"/>
  <c r="CG15" i="56"/>
  <c r="CF15" i="56"/>
  <c r="CH15" i="56" s="1"/>
  <c r="CD15" i="56"/>
  <c r="CC15" i="56"/>
  <c r="CE15" i="56" s="1"/>
  <c r="CA15" i="56"/>
  <c r="BZ15" i="56"/>
  <c r="CB15" i="56" s="1"/>
  <c r="BX15" i="56"/>
  <c r="BW15" i="56"/>
  <c r="BU15" i="56"/>
  <c r="BV15" i="56"/>
  <c r="BT15" i="56"/>
  <c r="BR15" i="56"/>
  <c r="BQ15" i="56"/>
  <c r="BO15" i="56"/>
  <c r="BP15" i="56" s="1"/>
  <c r="BN15" i="56"/>
  <c r="BL15" i="56"/>
  <c r="BK15" i="56"/>
  <c r="BM15" i="56" s="1"/>
  <c r="BI15" i="56"/>
  <c r="BH15" i="56"/>
  <c r="BJ15" i="56" s="1"/>
  <c r="BG15" i="56"/>
  <c r="BE15" i="56"/>
  <c r="BF15" i="56" s="1"/>
  <c r="BD15" i="56"/>
  <c r="FC14" i="56"/>
  <c r="FB14" i="56"/>
  <c r="EZ14" i="56"/>
  <c r="FA14" i="56" s="1"/>
  <c r="EY14" i="56"/>
  <c r="EW14" i="56"/>
  <c r="EX14" i="56" s="1"/>
  <c r="EV14" i="56"/>
  <c r="ET14" i="56"/>
  <c r="EU14" i="56"/>
  <c r="ES14" i="56"/>
  <c r="ER14" i="56"/>
  <c r="EQ14" i="56"/>
  <c r="EP14" i="56"/>
  <c r="EO14" i="56"/>
  <c r="EM14" i="56"/>
  <c r="EL14" i="56"/>
  <c r="EN14" i="56" s="1"/>
  <c r="EJ14" i="56"/>
  <c r="EK14" i="56" s="1"/>
  <c r="EI14" i="56"/>
  <c r="EG14" i="56"/>
  <c r="EH14" i="56" s="1"/>
  <c r="EF14" i="56"/>
  <c r="ED14" i="56"/>
  <c r="EE14" i="56"/>
  <c r="EC14" i="56"/>
  <c r="EA14" i="56"/>
  <c r="DZ14" i="56"/>
  <c r="EB14" i="56" s="1"/>
  <c r="DX14" i="56"/>
  <c r="DW14" i="56"/>
  <c r="DU14" i="56"/>
  <c r="DT14" i="56"/>
  <c r="DV14" i="56" s="1"/>
  <c r="DR14" i="56"/>
  <c r="DQ14" i="56"/>
  <c r="DS14" i="56"/>
  <c r="DO14" i="56"/>
  <c r="DN14" i="56"/>
  <c r="DM14" i="56"/>
  <c r="DL14" i="56"/>
  <c r="DK14" i="56"/>
  <c r="DJ14" i="56"/>
  <c r="DH14" i="56"/>
  <c r="DG14" i="56"/>
  <c r="DI14" i="56" s="1"/>
  <c r="DE14" i="56"/>
  <c r="DD14" i="56"/>
  <c r="DF14" i="56" s="1"/>
  <c r="DC14" i="56"/>
  <c r="DA14" i="56"/>
  <c r="DB14" i="56" s="1"/>
  <c r="CZ14" i="56"/>
  <c r="CY14" i="56"/>
  <c r="CX14" i="56"/>
  <c r="CV14" i="56"/>
  <c r="CW14" i="56" s="1"/>
  <c r="CU14" i="56"/>
  <c r="CT14" i="56"/>
  <c r="CS14" i="56"/>
  <c r="CQ14" i="56"/>
  <c r="CP14" i="56"/>
  <c r="CR14" i="56" s="1"/>
  <c r="CN14" i="56"/>
  <c r="CO14" i="56" s="1"/>
  <c r="CM14" i="56"/>
  <c r="CK14" i="56"/>
  <c r="CJ14" i="56"/>
  <c r="CI14" i="56"/>
  <c r="CG14" i="56"/>
  <c r="CF14" i="56"/>
  <c r="CH14" i="56" s="1"/>
  <c r="CD14" i="56"/>
  <c r="CC14" i="56"/>
  <c r="CE14" i="56"/>
  <c r="CA14" i="56"/>
  <c r="BZ14" i="56"/>
  <c r="BX14" i="56"/>
  <c r="BY14" i="56"/>
  <c r="BW14" i="56"/>
  <c r="BU14" i="56"/>
  <c r="BT14" i="56"/>
  <c r="BV14" i="56" s="1"/>
  <c r="BR14" i="56"/>
  <c r="BS14" i="56"/>
  <c r="BQ14" i="56"/>
  <c r="BP14" i="56"/>
  <c r="BO14" i="56"/>
  <c r="BN14" i="56"/>
  <c r="BL14" i="56"/>
  <c r="BK14" i="56"/>
  <c r="BM14" i="56" s="1"/>
  <c r="BI14" i="56"/>
  <c r="BH14" i="56"/>
  <c r="BJ14" i="56" s="1"/>
  <c r="BG14" i="56"/>
  <c r="BE14" i="56"/>
  <c r="BF14" i="56" s="1"/>
  <c r="BD14" i="56"/>
  <c r="FC13" i="56"/>
  <c r="FB13" i="56"/>
  <c r="EZ13" i="56"/>
  <c r="EY13" i="56"/>
  <c r="FA13" i="56" s="1"/>
  <c r="EW13" i="56"/>
  <c r="EV13" i="56"/>
  <c r="ET13" i="56"/>
  <c r="EU13" i="56"/>
  <c r="ES13" i="56"/>
  <c r="ER13" i="56"/>
  <c r="EQ13" i="56"/>
  <c r="EP13" i="56"/>
  <c r="EO13" i="56"/>
  <c r="EM13" i="56"/>
  <c r="EL13" i="56"/>
  <c r="EJ13" i="56"/>
  <c r="EI13" i="56"/>
  <c r="EK13" i="56" s="1"/>
  <c r="EG13" i="56"/>
  <c r="EH13" i="56" s="1"/>
  <c r="EF13" i="56"/>
  <c r="ED13" i="56"/>
  <c r="ED66" i="56" s="1"/>
  <c r="EC13" i="56"/>
  <c r="EA13" i="56"/>
  <c r="EA66" i="56"/>
  <c r="DZ13" i="56"/>
  <c r="DX13" i="56"/>
  <c r="DW13" i="56"/>
  <c r="DY13" i="56"/>
  <c r="DU13" i="56"/>
  <c r="DV13" i="56" s="1"/>
  <c r="DT13" i="56"/>
  <c r="DR13" i="56"/>
  <c r="DQ13" i="56"/>
  <c r="DO13" i="56"/>
  <c r="DN13" i="56"/>
  <c r="DP13" i="56"/>
  <c r="DM13" i="56"/>
  <c r="DK13" i="56"/>
  <c r="DJ13" i="56"/>
  <c r="DL13" i="56" s="1"/>
  <c r="DH13" i="56"/>
  <c r="DG13" i="56"/>
  <c r="DI13" i="56" s="1"/>
  <c r="DE13" i="56"/>
  <c r="DD13" i="56"/>
  <c r="DC13" i="56"/>
  <c r="DF13" i="56" s="1"/>
  <c r="DB13" i="56"/>
  <c r="DA13" i="56"/>
  <c r="CZ13" i="56"/>
  <c r="CY13" i="56"/>
  <c r="CY66" i="56"/>
  <c r="CX13" i="56"/>
  <c r="CV13" i="56"/>
  <c r="CU13" i="56"/>
  <c r="CW13" i="56" s="1"/>
  <c r="CT13" i="56"/>
  <c r="CS13" i="56"/>
  <c r="CQ13" i="56"/>
  <c r="CP13" i="56"/>
  <c r="CR13" i="56" s="1"/>
  <c r="CN13" i="56"/>
  <c r="CO13" i="56" s="1"/>
  <c r="CM13" i="56"/>
  <c r="CK13" i="56"/>
  <c r="CJ13" i="56"/>
  <c r="CI13" i="56"/>
  <c r="CG13" i="56"/>
  <c r="CF13" i="56"/>
  <c r="CH13" i="56" s="1"/>
  <c r="CD13" i="56"/>
  <c r="CC13" i="56"/>
  <c r="CE13" i="56"/>
  <c r="CA13" i="56"/>
  <c r="BZ13" i="56"/>
  <c r="BX13" i="56"/>
  <c r="BY13" i="56"/>
  <c r="BW13" i="56"/>
  <c r="BU13" i="56"/>
  <c r="BT13" i="56"/>
  <c r="BR13" i="56"/>
  <c r="BQ13" i="56"/>
  <c r="BO13" i="56"/>
  <c r="BN13" i="56"/>
  <c r="BP13" i="56" s="1"/>
  <c r="BL13" i="56"/>
  <c r="BK13" i="56"/>
  <c r="BM13" i="56" s="1"/>
  <c r="BI13" i="56"/>
  <c r="BH13" i="56"/>
  <c r="BJ13" i="56" s="1"/>
  <c r="BG13" i="56"/>
  <c r="BE13" i="56"/>
  <c r="BF13" i="56" s="1"/>
  <c r="BD13" i="56"/>
  <c r="FC12" i="56"/>
  <c r="FB12" i="56"/>
  <c r="FB66" i="56" s="1"/>
  <c r="EZ12" i="56"/>
  <c r="EY12" i="56"/>
  <c r="EX12" i="56"/>
  <c r="EW12" i="56"/>
  <c r="EV12" i="56"/>
  <c r="ET12" i="56"/>
  <c r="ET66" i="56"/>
  <c r="ES12" i="56"/>
  <c r="ER12" i="56"/>
  <c r="EQ12" i="56"/>
  <c r="EQ66" i="56"/>
  <c r="EP12" i="56"/>
  <c r="EP66" i="56" s="1"/>
  <c r="EO12" i="56"/>
  <c r="EM12" i="56"/>
  <c r="EM66" i="56"/>
  <c r="EL12" i="56"/>
  <c r="EL66" i="56" s="1"/>
  <c r="EJ12" i="56"/>
  <c r="EI12" i="56"/>
  <c r="EH12" i="56"/>
  <c r="EG12" i="56"/>
  <c r="EF12" i="56"/>
  <c r="ED12" i="56"/>
  <c r="EC12" i="56"/>
  <c r="EA12" i="56"/>
  <c r="DZ12" i="56"/>
  <c r="DZ66" i="56" s="1"/>
  <c r="DX12" i="56"/>
  <c r="DW12" i="56"/>
  <c r="DU12" i="56"/>
  <c r="DT12" i="56"/>
  <c r="DV12" i="56" s="1"/>
  <c r="DR12" i="56"/>
  <c r="DR66" i="56" s="1"/>
  <c r="DQ12" i="56"/>
  <c r="DO12" i="56"/>
  <c r="DN12" i="56"/>
  <c r="DN66" i="56" s="1"/>
  <c r="DM12" i="56"/>
  <c r="DK12" i="56"/>
  <c r="DK66" i="56" s="1"/>
  <c r="DJ12" i="56"/>
  <c r="DJ66" i="56" s="1"/>
  <c r="DH12" i="56"/>
  <c r="DG12" i="56"/>
  <c r="DG66" i="56" s="1"/>
  <c r="DE12" i="56"/>
  <c r="DD12" i="56"/>
  <c r="DC12" i="56"/>
  <c r="DC66" i="56" s="1"/>
  <c r="DA12" i="56"/>
  <c r="CZ12" i="56"/>
  <c r="DB12" i="56" s="1"/>
  <c r="CY12" i="56"/>
  <c r="CX12" i="56"/>
  <c r="CX66" i="56"/>
  <c r="CV12" i="56"/>
  <c r="CU12" i="56"/>
  <c r="CT12" i="56"/>
  <c r="CT66" i="56"/>
  <c r="CS12" i="56"/>
  <c r="CQ12" i="56"/>
  <c r="CQ66" i="56" s="1"/>
  <c r="CP12" i="56"/>
  <c r="CP66" i="56" s="1"/>
  <c r="CN12" i="56"/>
  <c r="CM12" i="56"/>
  <c r="CM66" i="56"/>
  <c r="CK12" i="56"/>
  <c r="CJ12" i="56"/>
  <c r="CI12" i="56"/>
  <c r="CI66" i="56"/>
  <c r="CG12" i="56"/>
  <c r="CF12" i="56"/>
  <c r="CH12" i="56" s="1"/>
  <c r="CD12" i="56"/>
  <c r="CD66" i="56" s="1"/>
  <c r="CC12" i="56"/>
  <c r="CE12" i="56" s="1"/>
  <c r="CA12" i="56"/>
  <c r="CA66" i="56" s="1"/>
  <c r="BZ12" i="56"/>
  <c r="BZ66" i="56" s="1"/>
  <c r="BX12" i="56"/>
  <c r="BW12" i="56"/>
  <c r="BW66" i="56" s="1"/>
  <c r="BU12" i="56"/>
  <c r="BT12" i="56"/>
  <c r="BV12" i="56" s="1"/>
  <c r="BR12" i="56"/>
  <c r="BQ12" i="56"/>
  <c r="BS12" i="56" s="1"/>
  <c r="BO12" i="56"/>
  <c r="BO66" i="56" s="1"/>
  <c r="BN12" i="56"/>
  <c r="BN66" i="56"/>
  <c r="BL12" i="56"/>
  <c r="BK12" i="56"/>
  <c r="BK66" i="56" s="1"/>
  <c r="BJ12" i="56"/>
  <c r="BI12" i="56"/>
  <c r="BH12" i="56"/>
  <c r="BG12" i="56"/>
  <c r="BG66" i="56"/>
  <c r="BE12" i="56"/>
  <c r="BF12" i="56" s="1"/>
  <c r="BD12" i="56"/>
  <c r="BB135" i="55"/>
  <c r="BC134" i="55"/>
  <c r="BC133" i="55"/>
  <c r="BC132" i="55"/>
  <c r="BC131" i="55"/>
  <c r="BC129" i="55"/>
  <c r="BC128" i="55"/>
  <c r="BC127" i="55"/>
  <c r="BC126" i="55"/>
  <c r="BC125" i="55"/>
  <c r="BC123" i="55"/>
  <c r="BC122" i="55"/>
  <c r="BC120" i="55"/>
  <c r="BC118" i="55"/>
  <c r="BC116" i="55"/>
  <c r="BC115" i="55"/>
  <c r="BC113" i="55"/>
  <c r="BC111" i="55"/>
  <c r="BC109" i="55"/>
  <c r="BC107" i="55"/>
  <c r="BC106" i="55"/>
  <c r="BC105" i="55"/>
  <c r="BC103" i="55"/>
  <c r="BC102" i="55"/>
  <c r="BC101" i="55"/>
  <c r="BC99" i="55"/>
  <c r="BC97" i="55"/>
  <c r="BC95" i="55"/>
  <c r="BC93" i="55"/>
  <c r="BC92" i="55"/>
  <c r="BC91" i="55"/>
  <c r="BC89" i="55"/>
  <c r="BC87" i="55"/>
  <c r="BC85" i="55"/>
  <c r="BC83" i="55"/>
  <c r="BC81" i="55"/>
  <c r="BC79" i="55"/>
  <c r="BC77" i="55"/>
  <c r="BC75" i="55"/>
  <c r="BC73" i="55"/>
  <c r="BC72" i="55"/>
  <c r="BC71" i="55"/>
  <c r="BC70" i="55"/>
  <c r="BC69" i="55"/>
  <c r="BC68" i="55"/>
  <c r="BA134" i="55"/>
  <c r="AZ134" i="55"/>
  <c r="AY134" i="55"/>
  <c r="AX134" i="55"/>
  <c r="AW134" i="55"/>
  <c r="AV134" i="55"/>
  <c r="AU134" i="55"/>
  <c r="AT134" i="55"/>
  <c r="AS134" i="55"/>
  <c r="AR134" i="55"/>
  <c r="AQ134" i="55"/>
  <c r="AP134" i="55"/>
  <c r="AO134" i="55"/>
  <c r="AN134" i="55"/>
  <c r="AM134" i="55"/>
  <c r="AL134" i="55"/>
  <c r="AK134" i="55"/>
  <c r="AJ134" i="55"/>
  <c r="AI134" i="55"/>
  <c r="AH134" i="55"/>
  <c r="AG134" i="55"/>
  <c r="AF134" i="55"/>
  <c r="AE134" i="55"/>
  <c r="AA134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M134" i="55"/>
  <c r="L134" i="55"/>
  <c r="K134" i="55"/>
  <c r="J134" i="55"/>
  <c r="I134" i="55"/>
  <c r="H134" i="55"/>
  <c r="G134" i="55"/>
  <c r="F134" i="55"/>
  <c r="E134" i="55"/>
  <c r="D134" i="55"/>
  <c r="BA133" i="55"/>
  <c r="AZ133" i="55"/>
  <c r="AY133" i="55"/>
  <c r="AX133" i="55"/>
  <c r="AW133" i="55"/>
  <c r="AV133" i="55"/>
  <c r="AU133" i="55"/>
  <c r="AT133" i="55"/>
  <c r="AS133" i="55"/>
  <c r="AR133" i="55"/>
  <c r="AQ133" i="55"/>
  <c r="AP133" i="55"/>
  <c r="AO133" i="55"/>
  <c r="AN133" i="55"/>
  <c r="AM133" i="55"/>
  <c r="AL133" i="55"/>
  <c r="AK133" i="55"/>
  <c r="AJ133" i="55"/>
  <c r="AI133" i="55"/>
  <c r="AH133" i="55"/>
  <c r="AG133" i="55"/>
  <c r="AF133" i="55"/>
  <c r="AE133" i="55"/>
  <c r="AA133" i="55"/>
  <c r="Y133" i="55"/>
  <c r="X133" i="55"/>
  <c r="W133" i="55"/>
  <c r="V133" i="55"/>
  <c r="U133" i="55"/>
  <c r="T133" i="55"/>
  <c r="S133" i="55"/>
  <c r="R133" i="55"/>
  <c r="Q133" i="55"/>
  <c r="P133" i="55"/>
  <c r="O133" i="55"/>
  <c r="N133" i="55"/>
  <c r="M133" i="55"/>
  <c r="L133" i="55"/>
  <c r="K133" i="55"/>
  <c r="J133" i="55"/>
  <c r="I133" i="55"/>
  <c r="H133" i="55"/>
  <c r="G133" i="55"/>
  <c r="F133" i="55"/>
  <c r="E133" i="55"/>
  <c r="D133" i="55"/>
  <c r="BA132" i="55"/>
  <c r="AZ132" i="55"/>
  <c r="AY132" i="55"/>
  <c r="AX132" i="55"/>
  <c r="AW132" i="55"/>
  <c r="AV132" i="55"/>
  <c r="AU132" i="55"/>
  <c r="AT132" i="55"/>
  <c r="AS132" i="55"/>
  <c r="AR132" i="55"/>
  <c r="AQ132" i="55"/>
  <c r="AP132" i="55"/>
  <c r="AO132" i="55"/>
  <c r="AN132" i="55"/>
  <c r="AM132" i="55"/>
  <c r="AL132" i="55"/>
  <c r="AK132" i="55"/>
  <c r="AJ132" i="55"/>
  <c r="AI132" i="55"/>
  <c r="AH132" i="55"/>
  <c r="AG132" i="55"/>
  <c r="AF132" i="55"/>
  <c r="AE132" i="55"/>
  <c r="AA132" i="55"/>
  <c r="Y132" i="55"/>
  <c r="X132" i="55"/>
  <c r="W132" i="55"/>
  <c r="V132" i="55"/>
  <c r="U132" i="55"/>
  <c r="T132" i="55"/>
  <c r="S132" i="55"/>
  <c r="R132" i="55"/>
  <c r="Q132" i="55"/>
  <c r="P132" i="55"/>
  <c r="O132" i="55"/>
  <c r="N132" i="55"/>
  <c r="M132" i="55"/>
  <c r="L132" i="55"/>
  <c r="K132" i="55"/>
  <c r="J132" i="55"/>
  <c r="I132" i="55"/>
  <c r="H132" i="55"/>
  <c r="G132" i="55"/>
  <c r="F132" i="55"/>
  <c r="E132" i="55"/>
  <c r="D132" i="55"/>
  <c r="BA131" i="55"/>
  <c r="AZ131" i="55"/>
  <c r="AY131" i="55"/>
  <c r="AX131" i="55"/>
  <c r="AW131" i="55"/>
  <c r="AV131" i="55"/>
  <c r="AU131" i="55"/>
  <c r="AT131" i="55"/>
  <c r="AS131" i="55"/>
  <c r="AR131" i="55"/>
  <c r="AQ131" i="55"/>
  <c r="AP131" i="55"/>
  <c r="AO131" i="55"/>
  <c r="AN131" i="55"/>
  <c r="AM131" i="55"/>
  <c r="AL131" i="55"/>
  <c r="AK131" i="55"/>
  <c r="AJ131" i="55"/>
  <c r="AI131" i="55"/>
  <c r="AH131" i="55"/>
  <c r="AG131" i="55"/>
  <c r="AF131" i="55"/>
  <c r="AE131" i="55"/>
  <c r="AA131" i="55"/>
  <c r="Y131" i="55"/>
  <c r="X131" i="55"/>
  <c r="W131" i="55"/>
  <c r="V131" i="55"/>
  <c r="U131" i="55"/>
  <c r="T131" i="55"/>
  <c r="S131" i="55"/>
  <c r="R131" i="55"/>
  <c r="Q131" i="55"/>
  <c r="P131" i="55"/>
  <c r="O131" i="55"/>
  <c r="N131" i="55"/>
  <c r="M131" i="55"/>
  <c r="L131" i="55"/>
  <c r="K131" i="55"/>
  <c r="J131" i="55"/>
  <c r="I131" i="55"/>
  <c r="H131" i="55"/>
  <c r="G131" i="55"/>
  <c r="F131" i="55"/>
  <c r="E131" i="55"/>
  <c r="D131" i="55"/>
  <c r="BA130" i="55"/>
  <c r="AZ130" i="55"/>
  <c r="AY130" i="55"/>
  <c r="AX130" i="55"/>
  <c r="AW130" i="55"/>
  <c r="AV130" i="55"/>
  <c r="AU130" i="55"/>
  <c r="AT130" i="55"/>
  <c r="AS130" i="55"/>
  <c r="AR130" i="55"/>
  <c r="AQ130" i="55"/>
  <c r="AP130" i="55"/>
  <c r="AO130" i="55"/>
  <c r="AN130" i="55"/>
  <c r="AM130" i="55"/>
  <c r="AL130" i="55"/>
  <c r="AK130" i="55"/>
  <c r="AJ130" i="55"/>
  <c r="AI130" i="55"/>
  <c r="AH130" i="55"/>
  <c r="AG130" i="55"/>
  <c r="AF130" i="55"/>
  <c r="AE130" i="55"/>
  <c r="AA130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M130" i="55"/>
  <c r="L130" i="55"/>
  <c r="K130" i="55"/>
  <c r="J130" i="55"/>
  <c r="I130" i="55"/>
  <c r="H130" i="55"/>
  <c r="G130" i="55"/>
  <c r="F130" i="55"/>
  <c r="E130" i="55"/>
  <c r="D130" i="55"/>
  <c r="BA129" i="55"/>
  <c r="AZ129" i="55"/>
  <c r="AY129" i="55"/>
  <c r="AX129" i="55"/>
  <c r="AW129" i="55"/>
  <c r="AV129" i="55"/>
  <c r="AU129" i="55"/>
  <c r="AT129" i="55"/>
  <c r="AS129" i="55"/>
  <c r="AR129" i="55"/>
  <c r="AQ129" i="55"/>
  <c r="AP129" i="55"/>
  <c r="AO129" i="55"/>
  <c r="AN129" i="55"/>
  <c r="AM129" i="55"/>
  <c r="AL129" i="55"/>
  <c r="AK129" i="55"/>
  <c r="AJ129" i="55"/>
  <c r="AI129" i="55"/>
  <c r="AH129" i="55"/>
  <c r="AG129" i="55"/>
  <c r="AF129" i="55"/>
  <c r="BB129" i="55" s="1"/>
  <c r="AE129" i="55"/>
  <c r="AA129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M129" i="55"/>
  <c r="L129" i="55"/>
  <c r="K129" i="55"/>
  <c r="J129" i="55"/>
  <c r="I129" i="55"/>
  <c r="H129" i="55"/>
  <c r="G129" i="55"/>
  <c r="F129" i="55"/>
  <c r="E129" i="55"/>
  <c r="D129" i="55"/>
  <c r="BA128" i="55"/>
  <c r="AZ128" i="55"/>
  <c r="AY128" i="55"/>
  <c r="AX128" i="55"/>
  <c r="AW128" i="55"/>
  <c r="AV128" i="55"/>
  <c r="AU128" i="55"/>
  <c r="AT128" i="55"/>
  <c r="AS128" i="55"/>
  <c r="AR128" i="55"/>
  <c r="AQ128" i="55"/>
  <c r="AP128" i="55"/>
  <c r="AO128" i="55"/>
  <c r="AN128" i="55"/>
  <c r="AM128" i="55"/>
  <c r="AL128" i="55"/>
  <c r="AK128" i="55"/>
  <c r="AJ128" i="55"/>
  <c r="AI128" i="55"/>
  <c r="AH128" i="55"/>
  <c r="AG128" i="55"/>
  <c r="AF128" i="55"/>
  <c r="AE128" i="55"/>
  <c r="BB128" i="55" s="1"/>
  <c r="AA128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M128" i="55"/>
  <c r="L128" i="55"/>
  <c r="K128" i="55"/>
  <c r="J128" i="55"/>
  <c r="I128" i="55"/>
  <c r="H128" i="55"/>
  <c r="G128" i="55"/>
  <c r="F128" i="55"/>
  <c r="E128" i="55"/>
  <c r="D128" i="55"/>
  <c r="BA127" i="55"/>
  <c r="AZ127" i="55"/>
  <c r="AY127" i="55"/>
  <c r="AX127" i="55"/>
  <c r="AW127" i="55"/>
  <c r="AV127" i="55"/>
  <c r="AU127" i="55"/>
  <c r="AT127" i="55"/>
  <c r="AS127" i="55"/>
  <c r="AR127" i="55"/>
  <c r="AQ127" i="55"/>
  <c r="AP127" i="55"/>
  <c r="AO127" i="55"/>
  <c r="AN127" i="55"/>
  <c r="AM127" i="55"/>
  <c r="AL127" i="55"/>
  <c r="AK127" i="55"/>
  <c r="AJ127" i="55"/>
  <c r="AI127" i="55"/>
  <c r="AH127" i="55"/>
  <c r="AG127" i="55"/>
  <c r="AF127" i="55"/>
  <c r="AE127" i="55"/>
  <c r="BB127" i="55"/>
  <c r="AA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L127" i="55"/>
  <c r="K127" i="55"/>
  <c r="J127" i="55"/>
  <c r="I127" i="55"/>
  <c r="H127" i="55"/>
  <c r="G127" i="55"/>
  <c r="F127" i="55"/>
  <c r="E127" i="55"/>
  <c r="D127" i="55"/>
  <c r="BA126" i="55"/>
  <c r="AZ126" i="55"/>
  <c r="AY126" i="55"/>
  <c r="AX126" i="55"/>
  <c r="AW126" i="55"/>
  <c r="AV126" i="55"/>
  <c r="AU126" i="55"/>
  <c r="AT126" i="55"/>
  <c r="AS126" i="55"/>
  <c r="AR126" i="55"/>
  <c r="AQ126" i="55"/>
  <c r="AP126" i="55"/>
  <c r="AO126" i="55"/>
  <c r="AN126" i="55"/>
  <c r="AM126" i="55"/>
  <c r="AL126" i="55"/>
  <c r="AK126" i="55"/>
  <c r="AJ126" i="55"/>
  <c r="AI126" i="55"/>
  <c r="AH126" i="55"/>
  <c r="AG126" i="55"/>
  <c r="AF126" i="55"/>
  <c r="AE126" i="55"/>
  <c r="AA126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M126" i="55"/>
  <c r="L126" i="55"/>
  <c r="K126" i="55"/>
  <c r="J126" i="55"/>
  <c r="I126" i="55"/>
  <c r="H126" i="55"/>
  <c r="G126" i="55"/>
  <c r="F126" i="55"/>
  <c r="E126" i="55"/>
  <c r="D126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BB125" i="55" s="1"/>
  <c r="AA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G125" i="55"/>
  <c r="F125" i="55"/>
  <c r="E125" i="55"/>
  <c r="D125" i="55"/>
  <c r="BA124" i="55"/>
  <c r="AZ124" i="55"/>
  <c r="AY124" i="55"/>
  <c r="AX124" i="55"/>
  <c r="AW124" i="55"/>
  <c r="AV124" i="55"/>
  <c r="AU124" i="55"/>
  <c r="AT124" i="55"/>
  <c r="AS124" i="55"/>
  <c r="AR124" i="55"/>
  <c r="AQ124" i="55"/>
  <c r="AP124" i="55"/>
  <c r="AO124" i="55"/>
  <c r="AN124" i="55"/>
  <c r="AM124" i="55"/>
  <c r="AL124" i="55"/>
  <c r="AK124" i="55"/>
  <c r="AJ124" i="55"/>
  <c r="AI124" i="55"/>
  <c r="AH124" i="55"/>
  <c r="AG124" i="55"/>
  <c r="AF124" i="55"/>
  <c r="AE124" i="55"/>
  <c r="AA124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M124" i="55"/>
  <c r="L124" i="55"/>
  <c r="K124" i="55"/>
  <c r="J124" i="55"/>
  <c r="I124" i="55"/>
  <c r="H124" i="55"/>
  <c r="G124" i="55"/>
  <c r="F124" i="55"/>
  <c r="E124" i="55"/>
  <c r="D124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BB123" i="55" s="1"/>
  <c r="AA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G123" i="55"/>
  <c r="F123" i="55"/>
  <c r="E123" i="55"/>
  <c r="D123" i="55"/>
  <c r="BA122" i="55"/>
  <c r="AZ122" i="55"/>
  <c r="AY122" i="55"/>
  <c r="AX122" i="55"/>
  <c r="AW122" i="55"/>
  <c r="AV122" i="55"/>
  <c r="AU122" i="55"/>
  <c r="AT122" i="55"/>
  <c r="AS122" i="55"/>
  <c r="AR122" i="55"/>
  <c r="AQ122" i="55"/>
  <c r="AP122" i="55"/>
  <c r="AO122" i="55"/>
  <c r="AN122" i="55"/>
  <c r="AM122" i="55"/>
  <c r="AL122" i="55"/>
  <c r="AK122" i="55"/>
  <c r="AJ122" i="55"/>
  <c r="AI122" i="55"/>
  <c r="AH122" i="55"/>
  <c r="AG122" i="55"/>
  <c r="AF122" i="55"/>
  <c r="AE122" i="55"/>
  <c r="BB122" i="55" s="1"/>
  <c r="AA122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M122" i="55"/>
  <c r="L122" i="55"/>
  <c r="K122" i="55"/>
  <c r="J122" i="55"/>
  <c r="I122" i="55"/>
  <c r="H122" i="55"/>
  <c r="G122" i="55"/>
  <c r="F122" i="55"/>
  <c r="E122" i="55"/>
  <c r="D122" i="55"/>
  <c r="BA121" i="55"/>
  <c r="AZ121" i="55"/>
  <c r="AY121" i="55"/>
  <c r="AX121" i="55"/>
  <c r="AW121" i="55"/>
  <c r="AV121" i="55"/>
  <c r="AU121" i="55"/>
  <c r="AT121" i="55"/>
  <c r="AS121" i="55"/>
  <c r="AR121" i="55"/>
  <c r="AQ121" i="55"/>
  <c r="AP121" i="55"/>
  <c r="AO121" i="55"/>
  <c r="AN121" i="55"/>
  <c r="AM121" i="55"/>
  <c r="AL121" i="55"/>
  <c r="AK121" i="55"/>
  <c r="AJ121" i="55"/>
  <c r="AI121" i="55"/>
  <c r="AH121" i="55"/>
  <c r="AG121" i="55"/>
  <c r="AF121" i="55"/>
  <c r="AE121" i="55"/>
  <c r="BB121" i="55" s="1"/>
  <c r="AA121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M121" i="55"/>
  <c r="L121" i="55"/>
  <c r="K121" i="55"/>
  <c r="J121" i="55"/>
  <c r="I121" i="55"/>
  <c r="H121" i="55"/>
  <c r="G121" i="55"/>
  <c r="F121" i="55"/>
  <c r="E121" i="55"/>
  <c r="D121" i="55"/>
  <c r="BA120" i="55"/>
  <c r="AZ120" i="55"/>
  <c r="AY120" i="55"/>
  <c r="AX120" i="55"/>
  <c r="AW120" i="55"/>
  <c r="AV120" i="55"/>
  <c r="AU120" i="55"/>
  <c r="AT120" i="55"/>
  <c r="AS120" i="55"/>
  <c r="AR120" i="55"/>
  <c r="AQ120" i="55"/>
  <c r="AP120" i="55"/>
  <c r="AO120" i="55"/>
  <c r="AN120" i="55"/>
  <c r="AM120" i="55"/>
  <c r="AL120" i="55"/>
  <c r="AK120" i="55"/>
  <c r="AJ120" i="55"/>
  <c r="AI120" i="55"/>
  <c r="AH120" i="55"/>
  <c r="AG120" i="55"/>
  <c r="AF120" i="55"/>
  <c r="AE120" i="55"/>
  <c r="BB120" i="55" s="1"/>
  <c r="AA120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M120" i="55"/>
  <c r="L120" i="55"/>
  <c r="K120" i="55"/>
  <c r="J120" i="55"/>
  <c r="I120" i="55"/>
  <c r="H120" i="55"/>
  <c r="G120" i="55"/>
  <c r="F120" i="55"/>
  <c r="E120" i="55"/>
  <c r="D120" i="55"/>
  <c r="BA119" i="55"/>
  <c r="AZ119" i="55"/>
  <c r="AY119" i="55"/>
  <c r="AX119" i="55"/>
  <c r="AW119" i="55"/>
  <c r="AV119" i="55"/>
  <c r="AU119" i="55"/>
  <c r="AT119" i="55"/>
  <c r="AS119" i="55"/>
  <c r="AR119" i="55"/>
  <c r="AQ119" i="55"/>
  <c r="AP119" i="55"/>
  <c r="AO119" i="55"/>
  <c r="AN119" i="55"/>
  <c r="AM119" i="55"/>
  <c r="AL119" i="55"/>
  <c r="AK119" i="55"/>
  <c r="AJ119" i="55"/>
  <c r="AI119" i="55"/>
  <c r="AH119" i="55"/>
  <c r="AG119" i="55"/>
  <c r="AF119" i="55"/>
  <c r="AE119" i="55"/>
  <c r="BB119" i="55" s="1"/>
  <c r="AA119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M119" i="55"/>
  <c r="L119" i="55"/>
  <c r="K119" i="55"/>
  <c r="J119" i="55"/>
  <c r="I119" i="55"/>
  <c r="H119" i="55"/>
  <c r="G119" i="55"/>
  <c r="F119" i="55"/>
  <c r="E119" i="55"/>
  <c r="D119" i="55"/>
  <c r="BA118" i="55"/>
  <c r="AZ118" i="55"/>
  <c r="AY118" i="55"/>
  <c r="AX118" i="55"/>
  <c r="AW118" i="55"/>
  <c r="AV118" i="55"/>
  <c r="AU118" i="55"/>
  <c r="AT118" i="55"/>
  <c r="AS118" i="55"/>
  <c r="AR118" i="55"/>
  <c r="AQ118" i="55"/>
  <c r="AP118" i="55"/>
  <c r="AO118" i="55"/>
  <c r="AN118" i="55"/>
  <c r="AM118" i="55"/>
  <c r="AL118" i="55"/>
  <c r="AK118" i="55"/>
  <c r="AJ118" i="55"/>
  <c r="AI118" i="55"/>
  <c r="AH118" i="55"/>
  <c r="AG118" i="55"/>
  <c r="AF118" i="55"/>
  <c r="AE118" i="55"/>
  <c r="BB118" i="55" s="1"/>
  <c r="AA118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M118" i="55"/>
  <c r="L118" i="55"/>
  <c r="K118" i="55"/>
  <c r="J118" i="55"/>
  <c r="I118" i="55"/>
  <c r="H118" i="55"/>
  <c r="G118" i="55"/>
  <c r="F118" i="55"/>
  <c r="E118" i="55"/>
  <c r="D118" i="55"/>
  <c r="BA117" i="55"/>
  <c r="AZ117" i="55"/>
  <c r="AY117" i="55"/>
  <c r="AX117" i="55"/>
  <c r="AW117" i="55"/>
  <c r="AV117" i="55"/>
  <c r="AU117" i="55"/>
  <c r="AT117" i="55"/>
  <c r="AS117" i="55"/>
  <c r="AR117" i="55"/>
  <c r="AQ117" i="55"/>
  <c r="AP117" i="55"/>
  <c r="AO117" i="55"/>
  <c r="AN117" i="55"/>
  <c r="AM117" i="55"/>
  <c r="AL117" i="55"/>
  <c r="AK117" i="55"/>
  <c r="AJ117" i="55"/>
  <c r="AI117" i="55"/>
  <c r="AH117" i="55"/>
  <c r="AG117" i="55"/>
  <c r="AF117" i="55"/>
  <c r="AE117" i="55"/>
  <c r="AA117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M117" i="55"/>
  <c r="L117" i="55"/>
  <c r="K117" i="55"/>
  <c r="J117" i="55"/>
  <c r="I117" i="55"/>
  <c r="H117" i="55"/>
  <c r="G117" i="55"/>
  <c r="F117" i="55"/>
  <c r="E117" i="55"/>
  <c r="D117" i="55"/>
  <c r="BA116" i="55"/>
  <c r="AZ116" i="55"/>
  <c r="AY116" i="55"/>
  <c r="AX116" i="55"/>
  <c r="AW116" i="55"/>
  <c r="AV116" i="55"/>
  <c r="AU116" i="55"/>
  <c r="AT116" i="55"/>
  <c r="AS116" i="55"/>
  <c r="AR116" i="55"/>
  <c r="AQ116" i="55"/>
  <c r="AP116" i="55"/>
  <c r="AO116" i="55"/>
  <c r="AN116" i="55"/>
  <c r="AM116" i="55"/>
  <c r="AL116" i="55"/>
  <c r="AK116" i="55"/>
  <c r="AJ116" i="55"/>
  <c r="AI116" i="55"/>
  <c r="AH116" i="55"/>
  <c r="AG116" i="55"/>
  <c r="AF116" i="55"/>
  <c r="AE116" i="55"/>
  <c r="AA116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M116" i="55"/>
  <c r="L116" i="55"/>
  <c r="K116" i="55"/>
  <c r="J116" i="55"/>
  <c r="I116" i="55"/>
  <c r="H116" i="55"/>
  <c r="G116" i="55"/>
  <c r="F116" i="55"/>
  <c r="E116" i="55"/>
  <c r="D116" i="55"/>
  <c r="BA115" i="55"/>
  <c r="AZ115" i="55"/>
  <c r="AY115" i="55"/>
  <c r="AX115" i="55"/>
  <c r="AW115" i="55"/>
  <c r="AV115" i="55"/>
  <c r="AU115" i="55"/>
  <c r="AT115" i="55"/>
  <c r="AS115" i="55"/>
  <c r="AR115" i="55"/>
  <c r="AQ115" i="55"/>
  <c r="AP115" i="55"/>
  <c r="AO115" i="55"/>
  <c r="AN115" i="55"/>
  <c r="AM115" i="55"/>
  <c r="AL115" i="55"/>
  <c r="AK115" i="55"/>
  <c r="AJ115" i="55"/>
  <c r="AI115" i="55"/>
  <c r="AH115" i="55"/>
  <c r="AG115" i="55"/>
  <c r="AF115" i="55"/>
  <c r="AE115" i="55"/>
  <c r="AA115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M115" i="55"/>
  <c r="L115" i="55"/>
  <c r="K115" i="55"/>
  <c r="J115" i="55"/>
  <c r="I115" i="55"/>
  <c r="H115" i="55"/>
  <c r="G115" i="55"/>
  <c r="F115" i="55"/>
  <c r="E115" i="55"/>
  <c r="D115" i="55"/>
  <c r="BA114" i="55"/>
  <c r="AZ114" i="55"/>
  <c r="AY114" i="55"/>
  <c r="AX114" i="55"/>
  <c r="AW114" i="55"/>
  <c r="AV114" i="55"/>
  <c r="AU114" i="55"/>
  <c r="AT114" i="55"/>
  <c r="AS114" i="55"/>
  <c r="AR114" i="55"/>
  <c r="AQ114" i="55"/>
  <c r="AP114" i="55"/>
  <c r="AO114" i="55"/>
  <c r="AN114" i="55"/>
  <c r="AM114" i="55"/>
  <c r="AL114" i="55"/>
  <c r="AK114" i="55"/>
  <c r="AJ114" i="55"/>
  <c r="AI114" i="55"/>
  <c r="AH114" i="55"/>
  <c r="AG114" i="55"/>
  <c r="AF114" i="55"/>
  <c r="AE114" i="55"/>
  <c r="AA114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BA113" i="55"/>
  <c r="AZ113" i="55"/>
  <c r="AY113" i="55"/>
  <c r="AX113" i="55"/>
  <c r="AW113" i="55"/>
  <c r="AV113" i="55"/>
  <c r="AU113" i="55"/>
  <c r="AT113" i="55"/>
  <c r="AS113" i="55"/>
  <c r="AR113" i="55"/>
  <c r="AQ113" i="55"/>
  <c r="AP113" i="55"/>
  <c r="AO113" i="55"/>
  <c r="AN113" i="55"/>
  <c r="AM113" i="55"/>
  <c r="AL113" i="55"/>
  <c r="AK113" i="55"/>
  <c r="AJ113" i="55"/>
  <c r="AI113" i="55"/>
  <c r="AH113" i="55"/>
  <c r="AG113" i="55"/>
  <c r="AF113" i="55"/>
  <c r="AE113" i="55"/>
  <c r="AA113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M113" i="55"/>
  <c r="L113" i="55"/>
  <c r="K113" i="55"/>
  <c r="J113" i="55"/>
  <c r="I113" i="55"/>
  <c r="H113" i="55"/>
  <c r="G113" i="55"/>
  <c r="F113" i="55"/>
  <c r="E113" i="55"/>
  <c r="D113" i="55"/>
  <c r="BA112" i="55"/>
  <c r="AZ112" i="55"/>
  <c r="AY112" i="55"/>
  <c r="AX112" i="55"/>
  <c r="AW112" i="55"/>
  <c r="AV112" i="55"/>
  <c r="AU112" i="55"/>
  <c r="AT112" i="55"/>
  <c r="AS112" i="55"/>
  <c r="AR112" i="55"/>
  <c r="AQ112" i="55"/>
  <c r="AP112" i="55"/>
  <c r="AO112" i="55"/>
  <c r="AN112" i="55"/>
  <c r="AM112" i="55"/>
  <c r="AL112" i="55"/>
  <c r="AK112" i="55"/>
  <c r="AJ112" i="55"/>
  <c r="AI112" i="55"/>
  <c r="AH112" i="55"/>
  <c r="AG112" i="55"/>
  <c r="AF112" i="55"/>
  <c r="AE112" i="55"/>
  <c r="BB112" i="55" s="1"/>
  <c r="AA112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M112" i="55"/>
  <c r="L112" i="55"/>
  <c r="K112" i="55"/>
  <c r="J112" i="55"/>
  <c r="I112" i="55"/>
  <c r="H112" i="55"/>
  <c r="G112" i="55"/>
  <c r="F112" i="55"/>
  <c r="E112" i="55"/>
  <c r="D112" i="55"/>
  <c r="BA111" i="55"/>
  <c r="AZ111" i="55"/>
  <c r="AY111" i="55"/>
  <c r="AX111" i="55"/>
  <c r="AW111" i="55"/>
  <c r="AV111" i="55"/>
  <c r="AU111" i="55"/>
  <c r="AT111" i="55"/>
  <c r="AS111" i="55"/>
  <c r="AR111" i="55"/>
  <c r="AQ111" i="55"/>
  <c r="AP111" i="55"/>
  <c r="AO111" i="55"/>
  <c r="AN111" i="55"/>
  <c r="AM111" i="55"/>
  <c r="AL111" i="55"/>
  <c r="AK111" i="55"/>
  <c r="AJ111" i="55"/>
  <c r="AI111" i="55"/>
  <c r="AH111" i="55"/>
  <c r="AG111" i="55"/>
  <c r="AF111" i="55"/>
  <c r="AE111" i="55"/>
  <c r="BB111" i="55" s="1"/>
  <c r="AA111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M111" i="55"/>
  <c r="L111" i="55"/>
  <c r="K111" i="55"/>
  <c r="J111" i="55"/>
  <c r="I111" i="55"/>
  <c r="H111" i="55"/>
  <c r="G111" i="55"/>
  <c r="F111" i="55"/>
  <c r="E111" i="55"/>
  <c r="D111" i="55"/>
  <c r="BA110" i="55"/>
  <c r="AZ110" i="55"/>
  <c r="AY110" i="55"/>
  <c r="AX110" i="55"/>
  <c r="AW110" i="55"/>
  <c r="AV110" i="55"/>
  <c r="AU110" i="55"/>
  <c r="AT110" i="55"/>
  <c r="AS110" i="55"/>
  <c r="AR110" i="55"/>
  <c r="AQ110" i="55"/>
  <c r="AP110" i="55"/>
  <c r="AO110" i="55"/>
  <c r="AN110" i="55"/>
  <c r="AM110" i="55"/>
  <c r="AL110" i="55"/>
  <c r="AK110" i="55"/>
  <c r="AJ110" i="55"/>
  <c r="AI110" i="55"/>
  <c r="AH110" i="55"/>
  <c r="AG110" i="55"/>
  <c r="AF110" i="55"/>
  <c r="AE110" i="55"/>
  <c r="BB110" i="55" s="1"/>
  <c r="AA110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M110" i="55"/>
  <c r="L110" i="55"/>
  <c r="K110" i="55"/>
  <c r="J110" i="55"/>
  <c r="I110" i="55"/>
  <c r="H110" i="55"/>
  <c r="G110" i="55"/>
  <c r="F110" i="55"/>
  <c r="E110" i="55"/>
  <c r="D110" i="55"/>
  <c r="BA109" i="55"/>
  <c r="AZ109" i="55"/>
  <c r="AY109" i="55"/>
  <c r="AX109" i="55"/>
  <c r="AW109" i="55"/>
  <c r="AV109" i="55"/>
  <c r="AU109" i="55"/>
  <c r="AT109" i="55"/>
  <c r="AS109" i="55"/>
  <c r="AR109" i="55"/>
  <c r="AQ109" i="55"/>
  <c r="AP109" i="55"/>
  <c r="AO109" i="55"/>
  <c r="AN109" i="55"/>
  <c r="AM109" i="55"/>
  <c r="AL109" i="55"/>
  <c r="AK109" i="55"/>
  <c r="AJ109" i="55"/>
  <c r="AI109" i="55"/>
  <c r="AH109" i="55"/>
  <c r="AG109" i="55"/>
  <c r="BB109" i="55" s="1"/>
  <c r="AF109" i="55"/>
  <c r="AE109" i="55"/>
  <c r="AA109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M109" i="55"/>
  <c r="L109" i="55"/>
  <c r="K109" i="55"/>
  <c r="J109" i="55"/>
  <c r="I109" i="55"/>
  <c r="H109" i="55"/>
  <c r="G109" i="55"/>
  <c r="F109" i="55"/>
  <c r="E109" i="55"/>
  <c r="D109" i="55"/>
  <c r="BA108" i="55"/>
  <c r="AZ108" i="55"/>
  <c r="AY108" i="55"/>
  <c r="AX108" i="55"/>
  <c r="AW108" i="55"/>
  <c r="AV108" i="55"/>
  <c r="AU108" i="55"/>
  <c r="AT108" i="55"/>
  <c r="AS108" i="55"/>
  <c r="AR108" i="55"/>
  <c r="AQ108" i="55"/>
  <c r="AP108" i="55"/>
  <c r="AO108" i="55"/>
  <c r="AN108" i="55"/>
  <c r="AM108" i="55"/>
  <c r="AL108" i="55"/>
  <c r="AK108" i="55"/>
  <c r="AJ108" i="55"/>
  <c r="AI108" i="55"/>
  <c r="AH108" i="55"/>
  <c r="AG108" i="55"/>
  <c r="AF108" i="55"/>
  <c r="AE108" i="55"/>
  <c r="AA108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BA107" i="55"/>
  <c r="AZ107" i="55"/>
  <c r="AY107" i="55"/>
  <c r="AX107" i="55"/>
  <c r="AW107" i="55"/>
  <c r="AV107" i="55"/>
  <c r="AU107" i="55"/>
  <c r="AT107" i="55"/>
  <c r="AS107" i="55"/>
  <c r="AR107" i="55"/>
  <c r="AQ107" i="55"/>
  <c r="AP107" i="55"/>
  <c r="AO107" i="55"/>
  <c r="AN107" i="55"/>
  <c r="AM107" i="55"/>
  <c r="AL107" i="55"/>
  <c r="AK107" i="55"/>
  <c r="AJ107" i="55"/>
  <c r="AI107" i="55"/>
  <c r="AH107" i="55"/>
  <c r="AG107" i="55"/>
  <c r="AF107" i="55"/>
  <c r="AE107" i="55"/>
  <c r="BB107" i="55"/>
  <c r="AA107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BA106" i="55"/>
  <c r="AZ106" i="55"/>
  <c r="AY106" i="55"/>
  <c r="AX106" i="55"/>
  <c r="AW106" i="55"/>
  <c r="AV106" i="55"/>
  <c r="AU106" i="55"/>
  <c r="AT106" i="55"/>
  <c r="AS106" i="55"/>
  <c r="AR106" i="55"/>
  <c r="AQ106" i="55"/>
  <c r="AP106" i="55"/>
  <c r="AO106" i="55"/>
  <c r="AN106" i="55"/>
  <c r="AM106" i="55"/>
  <c r="AL106" i="55"/>
  <c r="AK106" i="55"/>
  <c r="AJ106" i="55"/>
  <c r="AI106" i="55"/>
  <c r="AH106" i="55"/>
  <c r="AG106" i="55"/>
  <c r="AF106" i="55"/>
  <c r="AE106" i="55"/>
  <c r="BB106" i="55"/>
  <c r="AA106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BA105" i="55"/>
  <c r="AZ105" i="55"/>
  <c r="AY105" i="55"/>
  <c r="AX105" i="55"/>
  <c r="AW105" i="55"/>
  <c r="AV105" i="55"/>
  <c r="AU105" i="55"/>
  <c r="AT105" i="55"/>
  <c r="AS105" i="55"/>
  <c r="AR105" i="55"/>
  <c r="AQ105" i="55"/>
  <c r="AP105" i="55"/>
  <c r="AO105" i="55"/>
  <c r="AN105" i="55"/>
  <c r="AM105" i="55"/>
  <c r="AL105" i="55"/>
  <c r="AK105" i="55"/>
  <c r="AJ105" i="55"/>
  <c r="AI105" i="55"/>
  <c r="AH105" i="55"/>
  <c r="AG105" i="55"/>
  <c r="BB105" i="55" s="1"/>
  <c r="AF105" i="55"/>
  <c r="AE105" i="55"/>
  <c r="AA105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BA104" i="55"/>
  <c r="AZ104" i="55"/>
  <c r="AY104" i="55"/>
  <c r="AX104" i="55"/>
  <c r="AW104" i="55"/>
  <c r="AV104" i="55"/>
  <c r="AU104" i="55"/>
  <c r="AT104" i="55"/>
  <c r="AS104" i="55"/>
  <c r="AR104" i="55"/>
  <c r="AQ104" i="55"/>
  <c r="AP104" i="55"/>
  <c r="AO104" i="55"/>
  <c r="AN104" i="55"/>
  <c r="AM104" i="55"/>
  <c r="AL104" i="55"/>
  <c r="AK104" i="55"/>
  <c r="AJ104" i="55"/>
  <c r="AI104" i="55"/>
  <c r="AH104" i="55"/>
  <c r="AG104" i="55"/>
  <c r="AF104" i="55"/>
  <c r="AE104" i="55"/>
  <c r="BB104" i="55" s="1"/>
  <c r="AA104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BA103" i="55"/>
  <c r="AZ103" i="55"/>
  <c r="AY103" i="55"/>
  <c r="AX103" i="55"/>
  <c r="AW103" i="55"/>
  <c r="AV103" i="55"/>
  <c r="AU103" i="55"/>
  <c r="AT103" i="55"/>
  <c r="AS103" i="55"/>
  <c r="AR103" i="55"/>
  <c r="AQ103" i="55"/>
  <c r="AP103" i="55"/>
  <c r="AO103" i="55"/>
  <c r="AN103" i="55"/>
  <c r="AM103" i="55"/>
  <c r="AL103" i="55"/>
  <c r="AK103" i="55"/>
  <c r="AJ103" i="55"/>
  <c r="AI103" i="55"/>
  <c r="AH103" i="55"/>
  <c r="AG103" i="55"/>
  <c r="AF103" i="55"/>
  <c r="BB103" i="55" s="1"/>
  <c r="AE103" i="55"/>
  <c r="AA103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BA102" i="55"/>
  <c r="AZ102" i="55"/>
  <c r="AY102" i="55"/>
  <c r="AX102" i="55"/>
  <c r="AW102" i="55"/>
  <c r="AV102" i="55"/>
  <c r="AU102" i="55"/>
  <c r="AT102" i="55"/>
  <c r="AS102" i="55"/>
  <c r="AR102" i="55"/>
  <c r="AQ102" i="55"/>
  <c r="AP102" i="55"/>
  <c r="AO102" i="55"/>
  <c r="AN102" i="55"/>
  <c r="AM102" i="55"/>
  <c r="AL102" i="55"/>
  <c r="AK102" i="55"/>
  <c r="AJ102" i="55"/>
  <c r="AI102" i="55"/>
  <c r="AH102" i="55"/>
  <c r="AG102" i="55"/>
  <c r="AF102" i="55"/>
  <c r="AE102" i="55"/>
  <c r="AA102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BA101" i="55"/>
  <c r="AZ101" i="55"/>
  <c r="AY101" i="55"/>
  <c r="AX101" i="55"/>
  <c r="AW101" i="55"/>
  <c r="AV101" i="55"/>
  <c r="AU101" i="55"/>
  <c r="AT101" i="55"/>
  <c r="AS101" i="55"/>
  <c r="AR101" i="55"/>
  <c r="AQ101" i="55"/>
  <c r="AP101" i="55"/>
  <c r="AO101" i="55"/>
  <c r="AN101" i="55"/>
  <c r="AM101" i="55"/>
  <c r="AL101" i="55"/>
  <c r="AK101" i="55"/>
  <c r="AJ101" i="55"/>
  <c r="AI101" i="55"/>
  <c r="AH101" i="55"/>
  <c r="AG101" i="55"/>
  <c r="AF101" i="55"/>
  <c r="AE101" i="55"/>
  <c r="BB101" i="55" s="1"/>
  <c r="AA101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K101" i="55"/>
  <c r="J101" i="55"/>
  <c r="I101" i="55"/>
  <c r="H101" i="55"/>
  <c r="G101" i="55"/>
  <c r="F101" i="55"/>
  <c r="E101" i="55"/>
  <c r="D101" i="55"/>
  <c r="BA100" i="55"/>
  <c r="AZ100" i="55"/>
  <c r="AY100" i="55"/>
  <c r="AX100" i="55"/>
  <c r="AW100" i="55"/>
  <c r="AV100" i="55"/>
  <c r="AU100" i="55"/>
  <c r="AT100" i="55"/>
  <c r="AS100" i="55"/>
  <c r="AR100" i="55"/>
  <c r="AQ100" i="55"/>
  <c r="AP100" i="55"/>
  <c r="AO100" i="55"/>
  <c r="AN100" i="55"/>
  <c r="AM100" i="55"/>
  <c r="AL100" i="55"/>
  <c r="AK100" i="55"/>
  <c r="AJ100" i="55"/>
  <c r="AI100" i="55"/>
  <c r="AH100" i="55"/>
  <c r="AG100" i="55"/>
  <c r="AF100" i="55"/>
  <c r="AE100" i="55"/>
  <c r="AA100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M100" i="55"/>
  <c r="L100" i="55"/>
  <c r="K100" i="55"/>
  <c r="J100" i="55"/>
  <c r="I100" i="55"/>
  <c r="H100" i="55"/>
  <c r="G100" i="55"/>
  <c r="F100" i="55"/>
  <c r="E100" i="55"/>
  <c r="D100" i="55"/>
  <c r="BA99" i="55"/>
  <c r="AZ99" i="55"/>
  <c r="AY99" i="55"/>
  <c r="AX99" i="55"/>
  <c r="AW99" i="55"/>
  <c r="AV99" i="55"/>
  <c r="AU99" i="55"/>
  <c r="AT99" i="55"/>
  <c r="AS99" i="55"/>
  <c r="AR99" i="55"/>
  <c r="AQ99" i="55"/>
  <c r="AP99" i="55"/>
  <c r="AO99" i="55"/>
  <c r="AN99" i="55"/>
  <c r="AM99" i="55"/>
  <c r="AL99" i="55"/>
  <c r="AK99" i="55"/>
  <c r="AJ99" i="55"/>
  <c r="AI99" i="55"/>
  <c r="AH99" i="55"/>
  <c r="AG99" i="55"/>
  <c r="AF99" i="55"/>
  <c r="BB99" i="55" s="1"/>
  <c r="AE99" i="55"/>
  <c r="AA99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M99" i="55"/>
  <c r="L99" i="55"/>
  <c r="K99" i="55"/>
  <c r="J99" i="55"/>
  <c r="I99" i="55"/>
  <c r="H99" i="55"/>
  <c r="G99" i="55"/>
  <c r="F99" i="55"/>
  <c r="E99" i="55"/>
  <c r="D99" i="55"/>
  <c r="BA98" i="55"/>
  <c r="AZ98" i="55"/>
  <c r="AY98" i="55"/>
  <c r="AX98" i="55"/>
  <c r="AW98" i="55"/>
  <c r="AV98" i="55"/>
  <c r="AU98" i="55"/>
  <c r="AT98" i="55"/>
  <c r="AS98" i="55"/>
  <c r="AR98" i="55"/>
  <c r="AQ98" i="55"/>
  <c r="AP98" i="55"/>
  <c r="AO98" i="55"/>
  <c r="AN98" i="55"/>
  <c r="AM98" i="55"/>
  <c r="AL98" i="55"/>
  <c r="AK98" i="55"/>
  <c r="AJ98" i="55"/>
  <c r="AI98" i="55"/>
  <c r="AH98" i="55"/>
  <c r="AG98" i="55"/>
  <c r="AF98" i="55"/>
  <c r="AE98" i="55"/>
  <c r="AA98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M98" i="55"/>
  <c r="L98" i="55"/>
  <c r="K98" i="55"/>
  <c r="J98" i="55"/>
  <c r="I98" i="55"/>
  <c r="H98" i="55"/>
  <c r="G98" i="55"/>
  <c r="F98" i="55"/>
  <c r="E98" i="55"/>
  <c r="D98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BB97" i="55" s="1"/>
  <c r="AA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G97" i="55"/>
  <c r="F97" i="55"/>
  <c r="E97" i="55"/>
  <c r="D97" i="55"/>
  <c r="BA96" i="55"/>
  <c r="AZ96" i="55"/>
  <c r="AY96" i="55"/>
  <c r="AX96" i="55"/>
  <c r="AW96" i="55"/>
  <c r="AV96" i="55"/>
  <c r="AU96" i="55"/>
  <c r="AT96" i="55"/>
  <c r="AS96" i="55"/>
  <c r="AR96" i="55"/>
  <c r="AQ96" i="55"/>
  <c r="AP96" i="55"/>
  <c r="AO96" i="55"/>
  <c r="AN96" i="55"/>
  <c r="AM96" i="55"/>
  <c r="AL96" i="55"/>
  <c r="AK96" i="55"/>
  <c r="AJ96" i="55"/>
  <c r="AI96" i="55"/>
  <c r="AH96" i="55"/>
  <c r="AG96" i="55"/>
  <c r="AF96" i="55"/>
  <c r="AE96" i="55"/>
  <c r="BB96" i="55" s="1"/>
  <c r="AA96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M96" i="55"/>
  <c r="L96" i="55"/>
  <c r="K96" i="55"/>
  <c r="J96" i="55"/>
  <c r="I96" i="55"/>
  <c r="H96" i="55"/>
  <c r="G96" i="55"/>
  <c r="F96" i="55"/>
  <c r="E96" i="55"/>
  <c r="D96" i="55"/>
  <c r="BA95" i="55"/>
  <c r="AZ95" i="55"/>
  <c r="AY95" i="55"/>
  <c r="AX95" i="55"/>
  <c r="AW95" i="55"/>
  <c r="AV95" i="55"/>
  <c r="AU95" i="55"/>
  <c r="AT95" i="55"/>
  <c r="AS95" i="55"/>
  <c r="AR95" i="55"/>
  <c r="AQ95" i="55"/>
  <c r="AP95" i="55"/>
  <c r="AO95" i="55"/>
  <c r="AN95" i="55"/>
  <c r="AM95" i="55"/>
  <c r="AL95" i="55"/>
  <c r="AK95" i="55"/>
  <c r="AJ95" i="55"/>
  <c r="AI95" i="55"/>
  <c r="AH95" i="55"/>
  <c r="AG95" i="55"/>
  <c r="AF95" i="55"/>
  <c r="BB95" i="55" s="1"/>
  <c r="AE95" i="55"/>
  <c r="AA95" i="55"/>
  <c r="Y95" i="55"/>
  <c r="X95" i="55"/>
  <c r="W95" i="55"/>
  <c r="V95" i="55"/>
  <c r="U95" i="55"/>
  <c r="T95" i="55"/>
  <c r="S95" i="55"/>
  <c r="R95" i="55"/>
  <c r="Q95" i="55"/>
  <c r="P95" i="55"/>
  <c r="O95" i="55"/>
  <c r="N95" i="55"/>
  <c r="M95" i="55"/>
  <c r="L95" i="55"/>
  <c r="K95" i="55"/>
  <c r="J95" i="55"/>
  <c r="I95" i="55"/>
  <c r="H95" i="55"/>
  <c r="G95" i="55"/>
  <c r="F95" i="55"/>
  <c r="E95" i="55"/>
  <c r="D95" i="55"/>
  <c r="BA94" i="55"/>
  <c r="AZ94" i="55"/>
  <c r="AY94" i="55"/>
  <c r="AX94" i="55"/>
  <c r="AW94" i="55"/>
  <c r="AV94" i="55"/>
  <c r="AU94" i="55"/>
  <c r="AT94" i="55"/>
  <c r="AS94" i="55"/>
  <c r="AR94" i="55"/>
  <c r="AQ94" i="55"/>
  <c r="AP94" i="55"/>
  <c r="AO94" i="55"/>
  <c r="AN94" i="55"/>
  <c r="AM94" i="55"/>
  <c r="AL94" i="55"/>
  <c r="AK94" i="55"/>
  <c r="AJ94" i="55"/>
  <c r="AI94" i="55"/>
  <c r="AH94" i="55"/>
  <c r="AG94" i="55"/>
  <c r="AF94" i="55"/>
  <c r="AE94" i="55"/>
  <c r="AA94" i="55"/>
  <c r="Y94" i="55"/>
  <c r="X94" i="55"/>
  <c r="W94" i="55"/>
  <c r="V94" i="55"/>
  <c r="U94" i="55"/>
  <c r="T94" i="55"/>
  <c r="S94" i="55"/>
  <c r="R94" i="55"/>
  <c r="Q94" i="55"/>
  <c r="P94" i="55"/>
  <c r="O94" i="55"/>
  <c r="N94" i="55"/>
  <c r="M94" i="55"/>
  <c r="L94" i="55"/>
  <c r="K94" i="55"/>
  <c r="J94" i="55"/>
  <c r="I94" i="55"/>
  <c r="H94" i="55"/>
  <c r="G94" i="55"/>
  <c r="F94" i="55"/>
  <c r="E94" i="55"/>
  <c r="D94" i="55"/>
  <c r="BA93" i="55"/>
  <c r="AZ93" i="55"/>
  <c r="AY93" i="55"/>
  <c r="AX93" i="55"/>
  <c r="AW93" i="55"/>
  <c r="AV93" i="55"/>
  <c r="AU93" i="55"/>
  <c r="AT93" i="55"/>
  <c r="AS93" i="55"/>
  <c r="AR93" i="55"/>
  <c r="AQ93" i="55"/>
  <c r="AP93" i="55"/>
  <c r="AO93" i="55"/>
  <c r="AN93" i="55"/>
  <c r="AM93" i="55"/>
  <c r="AL93" i="55"/>
  <c r="AK93" i="55"/>
  <c r="AJ93" i="55"/>
  <c r="AI93" i="55"/>
  <c r="AH93" i="55"/>
  <c r="AG93" i="55"/>
  <c r="AF93" i="55"/>
  <c r="AE93" i="55"/>
  <c r="AA93" i="55"/>
  <c r="Y93" i="55"/>
  <c r="X93" i="55"/>
  <c r="W93" i="55"/>
  <c r="V93" i="55"/>
  <c r="U93" i="55"/>
  <c r="T93" i="55"/>
  <c r="S93" i="55"/>
  <c r="R93" i="55"/>
  <c r="Q93" i="55"/>
  <c r="P93" i="55"/>
  <c r="O93" i="55"/>
  <c r="N93" i="55"/>
  <c r="M93" i="55"/>
  <c r="L93" i="55"/>
  <c r="K93" i="55"/>
  <c r="J93" i="55"/>
  <c r="I93" i="55"/>
  <c r="H93" i="55"/>
  <c r="G93" i="55"/>
  <c r="F93" i="55"/>
  <c r="E93" i="55"/>
  <c r="D93" i="55"/>
  <c r="BA92" i="55"/>
  <c r="AZ92" i="55"/>
  <c r="AY92" i="55"/>
  <c r="AX92" i="55"/>
  <c r="AW92" i="55"/>
  <c r="AV92" i="55"/>
  <c r="AU92" i="55"/>
  <c r="AT92" i="55"/>
  <c r="AS92" i="55"/>
  <c r="AR92" i="55"/>
  <c r="AQ92" i="55"/>
  <c r="AP92" i="55"/>
  <c r="AO92" i="55"/>
  <c r="AN92" i="55"/>
  <c r="AM92" i="55"/>
  <c r="AL92" i="55"/>
  <c r="AK92" i="55"/>
  <c r="AJ92" i="55"/>
  <c r="AI92" i="55"/>
  <c r="AH92" i="55"/>
  <c r="AG92" i="55"/>
  <c r="AF92" i="55"/>
  <c r="AE92" i="55"/>
  <c r="AA92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M92" i="55"/>
  <c r="L92" i="55"/>
  <c r="K92" i="55"/>
  <c r="J92" i="55"/>
  <c r="I92" i="55"/>
  <c r="H92" i="55"/>
  <c r="G92" i="55"/>
  <c r="F92" i="55"/>
  <c r="E92" i="55"/>
  <c r="D92" i="55"/>
  <c r="BA91" i="55"/>
  <c r="AZ91" i="55"/>
  <c r="AY91" i="55"/>
  <c r="AX91" i="55"/>
  <c r="AW91" i="55"/>
  <c r="AV91" i="55"/>
  <c r="AU91" i="55"/>
  <c r="AT91" i="55"/>
  <c r="AS91" i="55"/>
  <c r="AR91" i="55"/>
  <c r="AQ91" i="55"/>
  <c r="AP91" i="55"/>
  <c r="AO91" i="55"/>
  <c r="AN91" i="55"/>
  <c r="AM91" i="55"/>
  <c r="AL91" i="55"/>
  <c r="AK91" i="55"/>
  <c r="AJ91" i="55"/>
  <c r="AI91" i="55"/>
  <c r="AH91" i="55"/>
  <c r="AG91" i="55"/>
  <c r="AF91" i="55"/>
  <c r="AE91" i="55"/>
  <c r="AA91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M91" i="55"/>
  <c r="L91" i="55"/>
  <c r="K91" i="55"/>
  <c r="J91" i="55"/>
  <c r="I91" i="55"/>
  <c r="H91" i="55"/>
  <c r="G91" i="55"/>
  <c r="F91" i="55"/>
  <c r="E91" i="55"/>
  <c r="D91" i="55"/>
  <c r="BA90" i="55"/>
  <c r="AZ90" i="55"/>
  <c r="AY90" i="55"/>
  <c r="AX90" i="55"/>
  <c r="AW90" i="55"/>
  <c r="AV90" i="55"/>
  <c r="AU90" i="55"/>
  <c r="AT90" i="55"/>
  <c r="AS90" i="55"/>
  <c r="AR90" i="55"/>
  <c r="AQ90" i="55"/>
  <c r="AP90" i="55"/>
  <c r="AO90" i="55"/>
  <c r="AN90" i="55"/>
  <c r="AM90" i="55"/>
  <c r="AL90" i="55"/>
  <c r="AK90" i="55"/>
  <c r="AJ90" i="55"/>
  <c r="AI90" i="55"/>
  <c r="AH90" i="55"/>
  <c r="AG90" i="55"/>
  <c r="AF90" i="55"/>
  <c r="AE90" i="55"/>
  <c r="AA90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M90" i="55"/>
  <c r="L90" i="55"/>
  <c r="K90" i="55"/>
  <c r="J90" i="55"/>
  <c r="I90" i="55"/>
  <c r="H90" i="55"/>
  <c r="G90" i="55"/>
  <c r="F90" i="55"/>
  <c r="E90" i="55"/>
  <c r="D90" i="55"/>
  <c r="BA89" i="55"/>
  <c r="AZ89" i="55"/>
  <c r="AY89" i="55"/>
  <c r="AX89" i="55"/>
  <c r="AW89" i="55"/>
  <c r="AV89" i="55"/>
  <c r="AU89" i="55"/>
  <c r="AT89" i="55"/>
  <c r="AS89" i="55"/>
  <c r="AR89" i="55"/>
  <c r="AQ89" i="55"/>
  <c r="AP89" i="55"/>
  <c r="AO89" i="55"/>
  <c r="AN89" i="55"/>
  <c r="AM89" i="55"/>
  <c r="AL89" i="55"/>
  <c r="AK89" i="55"/>
  <c r="AJ89" i="55"/>
  <c r="AI89" i="55"/>
  <c r="AH89" i="55"/>
  <c r="AG89" i="55"/>
  <c r="AF89" i="55"/>
  <c r="AE89" i="55"/>
  <c r="AA89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M89" i="55"/>
  <c r="L89" i="55"/>
  <c r="K89" i="55"/>
  <c r="J89" i="55"/>
  <c r="I89" i="55"/>
  <c r="H89" i="55"/>
  <c r="G89" i="55"/>
  <c r="F89" i="55"/>
  <c r="E89" i="55"/>
  <c r="D89" i="55"/>
  <c r="BA88" i="55"/>
  <c r="AZ88" i="55"/>
  <c r="AY88" i="55"/>
  <c r="AX88" i="55"/>
  <c r="AW88" i="55"/>
  <c r="AV88" i="55"/>
  <c r="AU88" i="55"/>
  <c r="AT88" i="55"/>
  <c r="AS88" i="55"/>
  <c r="AR88" i="55"/>
  <c r="AQ88" i="55"/>
  <c r="AP88" i="55"/>
  <c r="AO88" i="55"/>
  <c r="AN88" i="55"/>
  <c r="AM88" i="55"/>
  <c r="AL88" i="55"/>
  <c r="AK88" i="55"/>
  <c r="AJ88" i="55"/>
  <c r="AI88" i="55"/>
  <c r="AH88" i="55"/>
  <c r="AG88" i="55"/>
  <c r="AF88" i="55"/>
  <c r="AE88" i="55"/>
  <c r="AA88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M88" i="55"/>
  <c r="L88" i="55"/>
  <c r="K88" i="55"/>
  <c r="J88" i="55"/>
  <c r="I88" i="55"/>
  <c r="H88" i="55"/>
  <c r="G88" i="55"/>
  <c r="F88" i="55"/>
  <c r="E88" i="55"/>
  <c r="D88" i="55"/>
  <c r="BA87" i="55"/>
  <c r="AZ87" i="55"/>
  <c r="AY87" i="55"/>
  <c r="AX87" i="55"/>
  <c r="AW87" i="55"/>
  <c r="AV87" i="55"/>
  <c r="AU87" i="55"/>
  <c r="AT87" i="55"/>
  <c r="AS87" i="55"/>
  <c r="AR87" i="55"/>
  <c r="AQ87" i="55"/>
  <c r="AP87" i="55"/>
  <c r="AO87" i="55"/>
  <c r="AN87" i="55"/>
  <c r="AM87" i="55"/>
  <c r="AL87" i="55"/>
  <c r="AK87" i="55"/>
  <c r="AJ87" i="55"/>
  <c r="AI87" i="55"/>
  <c r="AH87" i="55"/>
  <c r="AG87" i="55"/>
  <c r="AF87" i="55"/>
  <c r="AE87" i="55"/>
  <c r="AA87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M87" i="55"/>
  <c r="L87" i="55"/>
  <c r="K87" i="55"/>
  <c r="J87" i="55"/>
  <c r="I87" i="55"/>
  <c r="H87" i="55"/>
  <c r="G87" i="55"/>
  <c r="F87" i="55"/>
  <c r="E87" i="55"/>
  <c r="D87" i="55"/>
  <c r="BA86" i="55"/>
  <c r="AZ86" i="55"/>
  <c r="AY86" i="55"/>
  <c r="AX86" i="55"/>
  <c r="AW86" i="55"/>
  <c r="AV86" i="55"/>
  <c r="AU86" i="55"/>
  <c r="AT86" i="55"/>
  <c r="AS86" i="55"/>
  <c r="AR86" i="55"/>
  <c r="AQ86" i="55"/>
  <c r="AP86" i="55"/>
  <c r="AO86" i="55"/>
  <c r="AN86" i="55"/>
  <c r="AM86" i="55"/>
  <c r="AL86" i="55"/>
  <c r="AK86" i="55"/>
  <c r="AJ86" i="55"/>
  <c r="AI86" i="55"/>
  <c r="AH86" i="55"/>
  <c r="AG86" i="55"/>
  <c r="AF86" i="55"/>
  <c r="AE86" i="55"/>
  <c r="AA86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M86" i="55"/>
  <c r="L86" i="55"/>
  <c r="K86" i="55"/>
  <c r="J86" i="55"/>
  <c r="I86" i="55"/>
  <c r="H86" i="55"/>
  <c r="G86" i="55"/>
  <c r="F86" i="55"/>
  <c r="E86" i="55"/>
  <c r="D86" i="55"/>
  <c r="BA85" i="55"/>
  <c r="AZ85" i="55"/>
  <c r="AY85" i="55"/>
  <c r="AX85" i="55"/>
  <c r="AW85" i="55"/>
  <c r="AV85" i="55"/>
  <c r="AU85" i="55"/>
  <c r="AT85" i="55"/>
  <c r="AS85" i="55"/>
  <c r="AR85" i="55"/>
  <c r="AQ85" i="55"/>
  <c r="AP85" i="55"/>
  <c r="AO85" i="55"/>
  <c r="AN85" i="55"/>
  <c r="AM85" i="55"/>
  <c r="AL85" i="55"/>
  <c r="AK85" i="55"/>
  <c r="AJ85" i="55"/>
  <c r="AI85" i="55"/>
  <c r="AH85" i="55"/>
  <c r="AG85" i="55"/>
  <c r="AF85" i="55"/>
  <c r="AE85" i="55"/>
  <c r="AA85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M85" i="55"/>
  <c r="L85" i="55"/>
  <c r="K85" i="55"/>
  <c r="J85" i="55"/>
  <c r="I85" i="55"/>
  <c r="H85" i="55"/>
  <c r="G85" i="55"/>
  <c r="F85" i="55"/>
  <c r="E85" i="55"/>
  <c r="D85" i="55"/>
  <c r="BA84" i="55"/>
  <c r="AZ84" i="55"/>
  <c r="AY84" i="55"/>
  <c r="AX84" i="55"/>
  <c r="AW84" i="55"/>
  <c r="AV84" i="55"/>
  <c r="AU84" i="55"/>
  <c r="AT84" i="55"/>
  <c r="AS84" i="55"/>
  <c r="AR84" i="55"/>
  <c r="AQ84" i="55"/>
  <c r="AP84" i="55"/>
  <c r="AO84" i="55"/>
  <c r="AN84" i="55"/>
  <c r="AM84" i="55"/>
  <c r="AL84" i="55"/>
  <c r="AK84" i="55"/>
  <c r="AJ84" i="55"/>
  <c r="AI84" i="55"/>
  <c r="AH84" i="55"/>
  <c r="AG84" i="55"/>
  <c r="AF84" i="55"/>
  <c r="AE84" i="55"/>
  <c r="AA84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BA83" i="55"/>
  <c r="AZ83" i="55"/>
  <c r="AY83" i="55"/>
  <c r="AX83" i="55"/>
  <c r="AW83" i="55"/>
  <c r="AV83" i="55"/>
  <c r="AU83" i="55"/>
  <c r="AT83" i="55"/>
  <c r="AS83" i="55"/>
  <c r="AR83" i="55"/>
  <c r="AQ83" i="55"/>
  <c r="AP83" i="55"/>
  <c r="AO83" i="55"/>
  <c r="AN83" i="55"/>
  <c r="AM83" i="55"/>
  <c r="AL83" i="55"/>
  <c r="AK83" i="55"/>
  <c r="AJ83" i="55"/>
  <c r="AI83" i="55"/>
  <c r="AH83" i="55"/>
  <c r="AG83" i="55"/>
  <c r="AF83" i="55"/>
  <c r="AE83" i="55"/>
  <c r="AA83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M83" i="55"/>
  <c r="L83" i="55"/>
  <c r="K83" i="55"/>
  <c r="J83" i="55"/>
  <c r="I83" i="55"/>
  <c r="H83" i="55"/>
  <c r="G83" i="55"/>
  <c r="F83" i="55"/>
  <c r="E83" i="55"/>
  <c r="D83" i="55"/>
  <c r="BA82" i="55"/>
  <c r="AZ82" i="55"/>
  <c r="AY82" i="55"/>
  <c r="AX82" i="55"/>
  <c r="AW82" i="55"/>
  <c r="AV82" i="55"/>
  <c r="AU82" i="55"/>
  <c r="AT82" i="55"/>
  <c r="AS82" i="55"/>
  <c r="AR82" i="55"/>
  <c r="AQ82" i="55"/>
  <c r="AP82" i="55"/>
  <c r="AO82" i="55"/>
  <c r="AN82" i="55"/>
  <c r="AM82" i="55"/>
  <c r="AL82" i="55"/>
  <c r="AK82" i="55"/>
  <c r="AJ82" i="55"/>
  <c r="AI82" i="55"/>
  <c r="AH82" i="55"/>
  <c r="AG82" i="55"/>
  <c r="AF82" i="55"/>
  <c r="AE82" i="55"/>
  <c r="BB82" i="55" s="1"/>
  <c r="AA82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M82" i="55"/>
  <c r="L82" i="55"/>
  <c r="K82" i="55"/>
  <c r="J82" i="55"/>
  <c r="I82" i="55"/>
  <c r="H82" i="55"/>
  <c r="G82" i="55"/>
  <c r="F82" i="55"/>
  <c r="E82" i="55"/>
  <c r="D82" i="55"/>
  <c r="BA81" i="55"/>
  <c r="AZ81" i="55"/>
  <c r="AY81" i="55"/>
  <c r="AX81" i="55"/>
  <c r="AW81" i="55"/>
  <c r="AV81" i="55"/>
  <c r="AU81" i="55"/>
  <c r="AT81" i="55"/>
  <c r="AS81" i="55"/>
  <c r="AR81" i="55"/>
  <c r="AQ81" i="55"/>
  <c r="AP81" i="55"/>
  <c r="AO81" i="55"/>
  <c r="AN81" i="55"/>
  <c r="AM81" i="55"/>
  <c r="AL81" i="55"/>
  <c r="AK81" i="55"/>
  <c r="AJ81" i="55"/>
  <c r="AI81" i="55"/>
  <c r="AH81" i="55"/>
  <c r="AG81" i="55"/>
  <c r="AF81" i="55"/>
  <c r="AE81" i="55"/>
  <c r="BB81" i="55"/>
  <c r="AA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L81" i="55"/>
  <c r="K81" i="55"/>
  <c r="J81" i="55"/>
  <c r="I81" i="55"/>
  <c r="H81" i="55"/>
  <c r="G81" i="55"/>
  <c r="F81" i="55"/>
  <c r="E81" i="55"/>
  <c r="D81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A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G80" i="55"/>
  <c r="F80" i="55"/>
  <c r="E80" i="55"/>
  <c r="D80" i="55"/>
  <c r="BA79" i="55"/>
  <c r="AZ79" i="55"/>
  <c r="AY79" i="55"/>
  <c r="AX79" i="55"/>
  <c r="AW79" i="55"/>
  <c r="AV79" i="55"/>
  <c r="AU79" i="55"/>
  <c r="AT79" i="55"/>
  <c r="AS79" i="55"/>
  <c r="AR79" i="55"/>
  <c r="AQ79" i="55"/>
  <c r="AP79" i="55"/>
  <c r="AO79" i="55"/>
  <c r="AN79" i="55"/>
  <c r="AM79" i="55"/>
  <c r="AL79" i="55"/>
  <c r="AK79" i="55"/>
  <c r="AJ79" i="55"/>
  <c r="AI79" i="55"/>
  <c r="AH79" i="55"/>
  <c r="AG79" i="55"/>
  <c r="AF79" i="55"/>
  <c r="AE79" i="55"/>
  <c r="AA79" i="55"/>
  <c r="Y79" i="55"/>
  <c r="X79" i="55"/>
  <c r="W79" i="55"/>
  <c r="V79" i="55"/>
  <c r="U79" i="55"/>
  <c r="T79" i="55"/>
  <c r="S79" i="55"/>
  <c r="R79" i="55"/>
  <c r="Q79" i="55"/>
  <c r="P79" i="55"/>
  <c r="O79" i="55"/>
  <c r="N79" i="55"/>
  <c r="M79" i="55"/>
  <c r="L79" i="55"/>
  <c r="K79" i="55"/>
  <c r="J79" i="55"/>
  <c r="I79" i="55"/>
  <c r="H79" i="55"/>
  <c r="G79" i="55"/>
  <c r="F79" i="55"/>
  <c r="E79" i="55"/>
  <c r="D79" i="55"/>
  <c r="BA78" i="55"/>
  <c r="AZ78" i="55"/>
  <c r="AY78" i="55"/>
  <c r="AX78" i="55"/>
  <c r="AW78" i="55"/>
  <c r="AV78" i="55"/>
  <c r="AU78" i="55"/>
  <c r="AT78" i="55"/>
  <c r="AS78" i="55"/>
  <c r="AR78" i="55"/>
  <c r="AQ78" i="55"/>
  <c r="AP78" i="55"/>
  <c r="AO78" i="55"/>
  <c r="AN78" i="55"/>
  <c r="AM78" i="55"/>
  <c r="AL78" i="55"/>
  <c r="AK78" i="55"/>
  <c r="AJ78" i="55"/>
  <c r="AI78" i="55"/>
  <c r="AH78" i="55"/>
  <c r="AG78" i="55"/>
  <c r="BB78" i="55" s="1"/>
  <c r="AF78" i="55"/>
  <c r="AE78" i="55"/>
  <c r="AA78" i="55"/>
  <c r="Y78" i="55"/>
  <c r="X78" i="55"/>
  <c r="W78" i="55"/>
  <c r="V78" i="55"/>
  <c r="U78" i="55"/>
  <c r="T78" i="55"/>
  <c r="S78" i="55"/>
  <c r="R78" i="55"/>
  <c r="Q78" i="55"/>
  <c r="P78" i="55"/>
  <c r="O78" i="55"/>
  <c r="N78" i="55"/>
  <c r="M78" i="55"/>
  <c r="L78" i="55"/>
  <c r="K78" i="55"/>
  <c r="J78" i="55"/>
  <c r="I78" i="55"/>
  <c r="H78" i="55"/>
  <c r="G78" i="55"/>
  <c r="F78" i="55"/>
  <c r="E78" i="55"/>
  <c r="D78" i="55"/>
  <c r="BA77" i="55"/>
  <c r="AZ77" i="55"/>
  <c r="AY77" i="55"/>
  <c r="AX77" i="55"/>
  <c r="AW77" i="55"/>
  <c r="AV77" i="55"/>
  <c r="AU77" i="55"/>
  <c r="AT77" i="55"/>
  <c r="AS77" i="55"/>
  <c r="AR77" i="55"/>
  <c r="AQ77" i="55"/>
  <c r="AP77" i="55"/>
  <c r="AO77" i="55"/>
  <c r="AN77" i="55"/>
  <c r="AM77" i="55"/>
  <c r="AL77" i="55"/>
  <c r="AK77" i="55"/>
  <c r="AJ77" i="55"/>
  <c r="AI77" i="55"/>
  <c r="AH77" i="55"/>
  <c r="AG77" i="55"/>
  <c r="AF77" i="55"/>
  <c r="AE77" i="55"/>
  <c r="AA77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M77" i="55"/>
  <c r="L77" i="55"/>
  <c r="K77" i="55"/>
  <c r="J77" i="55"/>
  <c r="I77" i="55"/>
  <c r="H77" i="55"/>
  <c r="G77" i="55"/>
  <c r="F77" i="55"/>
  <c r="E77" i="55"/>
  <c r="D77" i="55"/>
  <c r="BA76" i="55"/>
  <c r="AZ76" i="55"/>
  <c r="AY76" i="55"/>
  <c r="AX76" i="55"/>
  <c r="AW76" i="55"/>
  <c r="AV76" i="55"/>
  <c r="AU76" i="55"/>
  <c r="AT76" i="55"/>
  <c r="AS76" i="55"/>
  <c r="AR76" i="55"/>
  <c r="AQ76" i="55"/>
  <c r="AP76" i="55"/>
  <c r="AO76" i="55"/>
  <c r="AN76" i="55"/>
  <c r="AM76" i="55"/>
  <c r="AL76" i="55"/>
  <c r="AK76" i="55"/>
  <c r="AJ76" i="55"/>
  <c r="AI76" i="55"/>
  <c r="AH76" i="55"/>
  <c r="AG76" i="55"/>
  <c r="AF76" i="55"/>
  <c r="AE76" i="55"/>
  <c r="AA76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M76" i="55"/>
  <c r="L76" i="55"/>
  <c r="K76" i="55"/>
  <c r="J76" i="55"/>
  <c r="I76" i="55"/>
  <c r="H76" i="55"/>
  <c r="G76" i="55"/>
  <c r="F76" i="55"/>
  <c r="E76" i="55"/>
  <c r="D76" i="55"/>
  <c r="BA75" i="55"/>
  <c r="AZ75" i="55"/>
  <c r="AY75" i="55"/>
  <c r="AX75" i="55"/>
  <c r="AW75" i="55"/>
  <c r="AV75" i="55"/>
  <c r="AU75" i="55"/>
  <c r="AT75" i="55"/>
  <c r="AS75" i="55"/>
  <c r="AR75" i="55"/>
  <c r="AQ75" i="55"/>
  <c r="AP75" i="55"/>
  <c r="AO75" i="55"/>
  <c r="AN75" i="55"/>
  <c r="AM75" i="55"/>
  <c r="AL75" i="55"/>
  <c r="AK75" i="55"/>
  <c r="AJ75" i="55"/>
  <c r="AI75" i="55"/>
  <c r="AH75" i="55"/>
  <c r="AG75" i="55"/>
  <c r="AF75" i="55"/>
  <c r="AE75" i="55"/>
  <c r="BB75" i="55" s="1"/>
  <c r="AA75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M75" i="55"/>
  <c r="L75" i="55"/>
  <c r="K75" i="55"/>
  <c r="J75" i="55"/>
  <c r="I75" i="55"/>
  <c r="H75" i="55"/>
  <c r="G75" i="55"/>
  <c r="F75" i="55"/>
  <c r="E75" i="55"/>
  <c r="D75" i="55"/>
  <c r="BA74" i="55"/>
  <c r="AZ74" i="55"/>
  <c r="AY74" i="55"/>
  <c r="AX74" i="55"/>
  <c r="AW74" i="55"/>
  <c r="AV74" i="55"/>
  <c r="AU74" i="55"/>
  <c r="AT74" i="55"/>
  <c r="AS74" i="55"/>
  <c r="AR74" i="55"/>
  <c r="AQ74" i="55"/>
  <c r="AP74" i="55"/>
  <c r="AO74" i="55"/>
  <c r="AN74" i="55"/>
  <c r="AM74" i="55"/>
  <c r="AL74" i="55"/>
  <c r="AK74" i="55"/>
  <c r="AJ74" i="55"/>
  <c r="AI74" i="55"/>
  <c r="AH74" i="55"/>
  <c r="AG74" i="55"/>
  <c r="AF74" i="55"/>
  <c r="BB74" i="55" s="1"/>
  <c r="AE74" i="55"/>
  <c r="AA74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M74" i="55"/>
  <c r="L74" i="55"/>
  <c r="K74" i="55"/>
  <c r="J74" i="55"/>
  <c r="I74" i="55"/>
  <c r="H74" i="55"/>
  <c r="G74" i="55"/>
  <c r="F74" i="55"/>
  <c r="E74" i="55"/>
  <c r="D74" i="55"/>
  <c r="BA73" i="55"/>
  <c r="AZ73" i="55"/>
  <c r="AY73" i="55"/>
  <c r="AX73" i="55"/>
  <c r="AW73" i="55"/>
  <c r="AV73" i="55"/>
  <c r="AU73" i="55"/>
  <c r="AT73" i="55"/>
  <c r="AS73" i="55"/>
  <c r="AR73" i="55"/>
  <c r="AQ73" i="55"/>
  <c r="AP73" i="55"/>
  <c r="AO73" i="55"/>
  <c r="AN73" i="55"/>
  <c r="AM73" i="55"/>
  <c r="AL73" i="55"/>
  <c r="AK73" i="55"/>
  <c r="AJ73" i="55"/>
  <c r="AI73" i="55"/>
  <c r="AH73" i="55"/>
  <c r="AG73" i="55"/>
  <c r="AF73" i="55"/>
  <c r="AE73" i="55"/>
  <c r="AA73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M73" i="55"/>
  <c r="L73" i="55"/>
  <c r="K73" i="55"/>
  <c r="J73" i="55"/>
  <c r="I73" i="55"/>
  <c r="H73" i="55"/>
  <c r="G73" i="55"/>
  <c r="F73" i="55"/>
  <c r="E73" i="55"/>
  <c r="D73" i="55"/>
  <c r="BA72" i="55"/>
  <c r="AZ72" i="55"/>
  <c r="AY72" i="55"/>
  <c r="AX72" i="55"/>
  <c r="AW72" i="55"/>
  <c r="AV72" i="55"/>
  <c r="AU72" i="55"/>
  <c r="AT72" i="55"/>
  <c r="AS72" i="55"/>
  <c r="AR72" i="55"/>
  <c r="AQ72" i="55"/>
  <c r="AP72" i="55"/>
  <c r="AO72" i="55"/>
  <c r="AN72" i="55"/>
  <c r="AM72" i="55"/>
  <c r="AL72" i="55"/>
  <c r="AK72" i="55"/>
  <c r="AJ72" i="55"/>
  <c r="AI72" i="55"/>
  <c r="AH72" i="55"/>
  <c r="AG72" i="55"/>
  <c r="AF72" i="55"/>
  <c r="AE72" i="55"/>
  <c r="BB72" i="55" s="1"/>
  <c r="AA72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M72" i="55"/>
  <c r="L72" i="55"/>
  <c r="K72" i="55"/>
  <c r="J72" i="55"/>
  <c r="I72" i="55"/>
  <c r="H72" i="55"/>
  <c r="G72" i="55"/>
  <c r="F72" i="55"/>
  <c r="E72" i="55"/>
  <c r="D72" i="55"/>
  <c r="BA71" i="55"/>
  <c r="AZ71" i="55"/>
  <c r="AY71" i="55"/>
  <c r="AX71" i="55"/>
  <c r="AW71" i="55"/>
  <c r="AV71" i="55"/>
  <c r="AU71" i="55"/>
  <c r="AT71" i="55"/>
  <c r="AS71" i="55"/>
  <c r="AR71" i="55"/>
  <c r="AQ71" i="55"/>
  <c r="AP71" i="55"/>
  <c r="AO71" i="55"/>
  <c r="AN71" i="55"/>
  <c r="AM71" i="55"/>
  <c r="AL71" i="55"/>
  <c r="AK71" i="55"/>
  <c r="AJ71" i="55"/>
  <c r="AI71" i="55"/>
  <c r="AH71" i="55"/>
  <c r="AG71" i="55"/>
  <c r="AF71" i="55"/>
  <c r="AE71" i="55"/>
  <c r="AA71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M71" i="55"/>
  <c r="L71" i="55"/>
  <c r="K71" i="55"/>
  <c r="J71" i="55"/>
  <c r="I71" i="55"/>
  <c r="H71" i="55"/>
  <c r="G71" i="55"/>
  <c r="F71" i="55"/>
  <c r="E71" i="55"/>
  <c r="D71" i="55"/>
  <c r="BA70" i="55"/>
  <c r="AZ70" i="55"/>
  <c r="AY70" i="55"/>
  <c r="AX70" i="55"/>
  <c r="AW70" i="55"/>
  <c r="AV70" i="55"/>
  <c r="AU70" i="55"/>
  <c r="AT70" i="55"/>
  <c r="AS70" i="55"/>
  <c r="AR70" i="55"/>
  <c r="AQ70" i="55"/>
  <c r="AP70" i="55"/>
  <c r="AO70" i="55"/>
  <c r="AN70" i="55"/>
  <c r="AM70" i="55"/>
  <c r="AL70" i="55"/>
  <c r="AK70" i="55"/>
  <c r="AJ70" i="55"/>
  <c r="AI70" i="55"/>
  <c r="AH70" i="55"/>
  <c r="AG70" i="55"/>
  <c r="AF70" i="55"/>
  <c r="AE70" i="55"/>
  <c r="AA70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M70" i="55"/>
  <c r="L70" i="55"/>
  <c r="K70" i="55"/>
  <c r="J70" i="55"/>
  <c r="I70" i="55"/>
  <c r="H70" i="55"/>
  <c r="G70" i="55"/>
  <c r="F70" i="55"/>
  <c r="E70" i="55"/>
  <c r="D70" i="55"/>
  <c r="BA69" i="55"/>
  <c r="AZ69" i="55"/>
  <c r="AY69" i="55"/>
  <c r="AX69" i="55"/>
  <c r="AW69" i="55"/>
  <c r="AV69" i="55"/>
  <c r="AU69" i="55"/>
  <c r="AT69" i="55"/>
  <c r="AS69" i="55"/>
  <c r="AR69" i="55"/>
  <c r="AQ69" i="55"/>
  <c r="AP69" i="55"/>
  <c r="AO69" i="55"/>
  <c r="AN69" i="55"/>
  <c r="AM69" i="55"/>
  <c r="AL69" i="55"/>
  <c r="AK69" i="55"/>
  <c r="AJ69" i="55"/>
  <c r="AI69" i="55"/>
  <c r="AH69" i="55"/>
  <c r="AG69" i="55"/>
  <c r="AF69" i="55"/>
  <c r="AE69" i="55"/>
  <c r="AA69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K69" i="55"/>
  <c r="J69" i="55"/>
  <c r="I69" i="55"/>
  <c r="H69" i="55"/>
  <c r="G69" i="55"/>
  <c r="F69" i="55"/>
  <c r="E69" i="55"/>
  <c r="D69" i="55"/>
  <c r="BA68" i="55"/>
  <c r="AZ68" i="55"/>
  <c r="AY68" i="55"/>
  <c r="AX68" i="55"/>
  <c r="AW68" i="55"/>
  <c r="AW135" i="55" s="1"/>
  <c r="AV68" i="55"/>
  <c r="AU68" i="55"/>
  <c r="AT68" i="55"/>
  <c r="AS68" i="55"/>
  <c r="AR68" i="55"/>
  <c r="AQ68" i="55"/>
  <c r="AP68" i="55"/>
  <c r="AO68" i="55"/>
  <c r="AN68" i="55"/>
  <c r="AM68" i="55"/>
  <c r="AL68" i="55"/>
  <c r="AK68" i="55"/>
  <c r="AJ68" i="55"/>
  <c r="AI68" i="55"/>
  <c r="AH68" i="55"/>
  <c r="AG68" i="55"/>
  <c r="AF68" i="55"/>
  <c r="AE68" i="55"/>
  <c r="AA68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M68" i="55"/>
  <c r="L68" i="55"/>
  <c r="K68" i="55"/>
  <c r="J68" i="55"/>
  <c r="I68" i="55"/>
  <c r="H68" i="55"/>
  <c r="G68" i="55"/>
  <c r="F68" i="55"/>
  <c r="E68" i="55"/>
  <c r="E135" i="55" s="1"/>
  <c r="D68" i="55"/>
  <c r="AA67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M67" i="55"/>
  <c r="L67" i="55"/>
  <c r="K67" i="55"/>
  <c r="J67" i="55"/>
  <c r="I67" i="55"/>
  <c r="H67" i="55"/>
  <c r="G67" i="55"/>
  <c r="F67" i="55"/>
  <c r="E67" i="55"/>
  <c r="D67" i="55"/>
  <c r="BA65" i="55"/>
  <c r="AZ65" i="55"/>
  <c r="AY65" i="55"/>
  <c r="AX65" i="55"/>
  <c r="AW65" i="55"/>
  <c r="AV65" i="55"/>
  <c r="AU65" i="55"/>
  <c r="AT65" i="55"/>
  <c r="AS65" i="55"/>
  <c r="AR65" i="55"/>
  <c r="AQ65" i="55"/>
  <c r="AP65" i="55"/>
  <c r="AO65" i="55"/>
  <c r="AN65" i="55"/>
  <c r="AM65" i="55"/>
  <c r="AL65" i="55"/>
  <c r="AK65" i="55"/>
  <c r="AJ65" i="55"/>
  <c r="AI65" i="55"/>
  <c r="AH65" i="55"/>
  <c r="AG65" i="55"/>
  <c r="AF65" i="55"/>
  <c r="AE65" i="55"/>
  <c r="FC64" i="55"/>
  <c r="FB64" i="55"/>
  <c r="EZ64" i="55"/>
  <c r="EY64" i="55"/>
  <c r="FA64" i="55" s="1"/>
  <c r="EW64" i="55"/>
  <c r="EV64" i="55"/>
  <c r="ET64" i="55"/>
  <c r="ES64" i="55"/>
  <c r="EU64" i="55" s="1"/>
  <c r="ER64" i="55"/>
  <c r="EQ64" i="55"/>
  <c r="EP64" i="55"/>
  <c r="EO64" i="55"/>
  <c r="EM64" i="55"/>
  <c r="EL64" i="55"/>
  <c r="EJ64" i="55"/>
  <c r="EI64" i="55"/>
  <c r="EK64" i="55" s="1"/>
  <c r="EG64" i="55"/>
  <c r="EF64" i="55"/>
  <c r="EH64" i="55" s="1"/>
  <c r="ED64" i="55"/>
  <c r="EC64" i="55"/>
  <c r="EE64" i="55" s="1"/>
  <c r="EA64" i="55"/>
  <c r="DZ64" i="55"/>
  <c r="EB64" i="55"/>
  <c r="DX64" i="55"/>
  <c r="DW64" i="55"/>
  <c r="DY64" i="55" s="1"/>
  <c r="DU64" i="55"/>
  <c r="DV64" i="55" s="1"/>
  <c r="DT64" i="55"/>
  <c r="DR64" i="55"/>
  <c r="DS64" i="55"/>
  <c r="DQ64" i="55"/>
  <c r="DO64" i="55"/>
  <c r="DN64" i="55"/>
  <c r="DP64" i="55"/>
  <c r="DM64" i="55"/>
  <c r="DK64" i="55"/>
  <c r="DJ64" i="55"/>
  <c r="DL64" i="55"/>
  <c r="DH64" i="55"/>
  <c r="DG64" i="55"/>
  <c r="DI64" i="55" s="1"/>
  <c r="DE64" i="55"/>
  <c r="DD64" i="55"/>
  <c r="DC64" i="55"/>
  <c r="DF64" i="55" s="1"/>
  <c r="DA64" i="55"/>
  <c r="CZ64" i="55"/>
  <c r="DB64" i="55" s="1"/>
  <c r="CY64" i="55"/>
  <c r="CX64" i="55"/>
  <c r="CV64" i="55"/>
  <c r="CU64" i="55"/>
  <c r="CW64" i="55" s="1"/>
  <c r="CT64" i="55"/>
  <c r="CS64" i="55"/>
  <c r="CQ64" i="55"/>
  <c r="CP64" i="55"/>
  <c r="CN64" i="55"/>
  <c r="CM64" i="55"/>
  <c r="CO64" i="55" s="1"/>
  <c r="CK64" i="55"/>
  <c r="CJ64" i="55"/>
  <c r="CI64" i="55"/>
  <c r="CG64" i="55"/>
  <c r="CF64" i="55"/>
  <c r="CH64" i="55" s="1"/>
  <c r="CD64" i="55"/>
  <c r="CE64" i="55" s="1"/>
  <c r="CC64" i="55"/>
  <c r="CA64" i="55"/>
  <c r="BZ64" i="55"/>
  <c r="BX64" i="55"/>
  <c r="BW64" i="55"/>
  <c r="BY64" i="55"/>
  <c r="BU64" i="55"/>
  <c r="BT64" i="55"/>
  <c r="BR64" i="55"/>
  <c r="BQ64" i="55"/>
  <c r="BS64" i="55" s="1"/>
  <c r="BO64" i="55"/>
  <c r="BN64" i="55"/>
  <c r="BP64" i="55"/>
  <c r="BL64" i="55"/>
  <c r="BK64" i="55"/>
  <c r="BM64" i="55" s="1"/>
  <c r="BI64" i="55"/>
  <c r="BH64" i="55"/>
  <c r="BJ64" i="55" s="1"/>
  <c r="BG64" i="55"/>
  <c r="BE64" i="55"/>
  <c r="BF64" i="55" s="1"/>
  <c r="BD64" i="55"/>
  <c r="FC63" i="55"/>
  <c r="FB63" i="55"/>
  <c r="EZ63" i="55"/>
  <c r="EY63" i="55"/>
  <c r="FA63" i="55" s="1"/>
  <c r="EW63" i="55"/>
  <c r="EV63" i="55"/>
  <c r="ET63" i="55"/>
  <c r="ES63" i="55"/>
  <c r="EU63" i="55" s="1"/>
  <c r="ER63" i="55"/>
  <c r="EQ63" i="55"/>
  <c r="EP63" i="55"/>
  <c r="EO63" i="55"/>
  <c r="EM63" i="55"/>
  <c r="EL63" i="55"/>
  <c r="EJ63" i="55"/>
  <c r="EI63" i="55"/>
  <c r="EK63" i="55" s="1"/>
  <c r="EG63" i="55"/>
  <c r="EF63" i="55"/>
  <c r="ED63" i="55"/>
  <c r="EE63" i="55" s="1"/>
  <c r="EC63" i="55"/>
  <c r="EA63" i="55"/>
  <c r="DZ63" i="55"/>
  <c r="EB63" i="55" s="1"/>
  <c r="DX63" i="55"/>
  <c r="DW63" i="55"/>
  <c r="DY63" i="55"/>
  <c r="DU63" i="55"/>
  <c r="DV63" i="55" s="1"/>
  <c r="DT63" i="55"/>
  <c r="DR63" i="55"/>
  <c r="DQ63" i="55"/>
  <c r="DS63" i="55" s="1"/>
  <c r="DO63" i="55"/>
  <c r="DN63" i="55"/>
  <c r="DP63" i="55" s="1"/>
  <c r="DM63" i="55"/>
  <c r="DK63" i="55"/>
  <c r="DJ63" i="55"/>
  <c r="DL63" i="55" s="1"/>
  <c r="DH63" i="55"/>
  <c r="DG63" i="55"/>
  <c r="DI63" i="55"/>
  <c r="DE63" i="55"/>
  <c r="DD63" i="55"/>
  <c r="DC63" i="55"/>
  <c r="DF63" i="55"/>
  <c r="DA63" i="55"/>
  <c r="CZ63" i="55"/>
  <c r="DB63" i="55" s="1"/>
  <c r="CY63" i="55"/>
  <c r="CX63" i="55"/>
  <c r="CV63" i="55"/>
  <c r="CU63" i="55"/>
  <c r="CW63" i="55"/>
  <c r="CT63" i="55"/>
  <c r="CS63" i="55"/>
  <c r="CQ63" i="55"/>
  <c r="CP63" i="55"/>
  <c r="CN63" i="55"/>
  <c r="CM63" i="55"/>
  <c r="CO63" i="55" s="1"/>
  <c r="CK63" i="55"/>
  <c r="CJ63" i="55"/>
  <c r="CI63" i="55"/>
  <c r="CG63" i="55"/>
  <c r="CH63" i="55"/>
  <c r="CF63" i="55"/>
  <c r="CD63" i="55"/>
  <c r="CC63" i="55"/>
  <c r="CE63" i="55"/>
  <c r="CA63" i="55"/>
  <c r="BZ63" i="55"/>
  <c r="BX63" i="55"/>
  <c r="BW63" i="55"/>
  <c r="BY63" i="55" s="1"/>
  <c r="BU63" i="55"/>
  <c r="BT63" i="55"/>
  <c r="BV63" i="55" s="1"/>
  <c r="BR63" i="55"/>
  <c r="BQ63" i="55"/>
  <c r="BO63" i="55"/>
  <c r="BN63" i="55"/>
  <c r="BL63" i="55"/>
  <c r="BK63" i="55"/>
  <c r="BM63" i="55" s="1"/>
  <c r="BI63" i="55"/>
  <c r="BH63" i="55"/>
  <c r="BJ63" i="55" s="1"/>
  <c r="BG63" i="55"/>
  <c r="BE63" i="55"/>
  <c r="BF63" i="55" s="1"/>
  <c r="BD63" i="55"/>
  <c r="FC62" i="55"/>
  <c r="FB62" i="55"/>
  <c r="EZ62" i="55"/>
  <c r="EY62" i="55"/>
  <c r="EW62" i="55"/>
  <c r="EV62" i="55"/>
  <c r="EX62" i="55" s="1"/>
  <c r="ET62" i="55"/>
  <c r="ES62" i="55"/>
  <c r="EU62" i="55"/>
  <c r="ER62" i="55"/>
  <c r="EQ62" i="55"/>
  <c r="EP62" i="55"/>
  <c r="EO62" i="55"/>
  <c r="EM62" i="55"/>
  <c r="EL62" i="55"/>
  <c r="EN62" i="55" s="1"/>
  <c r="EJ62" i="55"/>
  <c r="EI62" i="55"/>
  <c r="EG62" i="55"/>
  <c r="EF62" i="55"/>
  <c r="EH62" i="55"/>
  <c r="ED62" i="55"/>
  <c r="EE62" i="55" s="1"/>
  <c r="EC62" i="55"/>
  <c r="EA62" i="55"/>
  <c r="DZ62" i="55"/>
  <c r="EB62" i="55" s="1"/>
  <c r="DX62" i="55"/>
  <c r="DW62" i="55"/>
  <c r="DU62" i="55"/>
  <c r="DT62" i="55"/>
  <c r="DV62" i="55" s="1"/>
  <c r="DR62" i="55"/>
  <c r="DS62" i="55" s="1"/>
  <c r="DQ62" i="55"/>
  <c r="DO62" i="55"/>
  <c r="DN62" i="55"/>
  <c r="DP62" i="55" s="1"/>
  <c r="DM62" i="55"/>
  <c r="DK62" i="55"/>
  <c r="DJ62" i="55"/>
  <c r="DL62" i="55" s="1"/>
  <c r="DH62" i="55"/>
  <c r="DG62" i="55"/>
  <c r="DI62" i="55"/>
  <c r="DE62" i="55"/>
  <c r="DD62" i="55"/>
  <c r="DC62" i="55"/>
  <c r="DF62" i="55"/>
  <c r="DA62" i="55"/>
  <c r="DB62" i="55" s="1"/>
  <c r="CZ62" i="55"/>
  <c r="CY62" i="55"/>
  <c r="CX62" i="55"/>
  <c r="CV62" i="55"/>
  <c r="CU62" i="55"/>
  <c r="CT62" i="55"/>
  <c r="CS62" i="55"/>
  <c r="CQ62" i="55"/>
  <c r="CP62" i="55"/>
  <c r="CN62" i="55"/>
  <c r="CM62" i="55"/>
  <c r="CO62" i="55" s="1"/>
  <c r="CK62" i="55"/>
  <c r="CJ62" i="55"/>
  <c r="CI62" i="55"/>
  <c r="CG62" i="55"/>
  <c r="CF62" i="55"/>
  <c r="CH62" i="55"/>
  <c r="CD62" i="55"/>
  <c r="CC62" i="55"/>
  <c r="CA62" i="55"/>
  <c r="CB62" i="55"/>
  <c r="BZ62" i="55"/>
  <c r="BX62" i="55"/>
  <c r="BW62" i="55"/>
  <c r="BY62" i="55"/>
  <c r="BU62" i="55"/>
  <c r="BT62" i="55"/>
  <c r="BV62" i="55" s="1"/>
  <c r="BR62" i="55"/>
  <c r="BS62" i="55" s="1"/>
  <c r="BQ62" i="55"/>
  <c r="BO62" i="55"/>
  <c r="BN62" i="55"/>
  <c r="BP62" i="55" s="1"/>
  <c r="BL62" i="55"/>
  <c r="BK62" i="55"/>
  <c r="BM62" i="55"/>
  <c r="BI62" i="55"/>
  <c r="BH62" i="55"/>
  <c r="BJ62" i="55" s="1"/>
  <c r="BG62" i="55"/>
  <c r="BE62" i="55"/>
  <c r="BF62" i="55" s="1"/>
  <c r="BD62" i="55"/>
  <c r="FC61" i="55"/>
  <c r="FB61" i="55"/>
  <c r="EZ61" i="55"/>
  <c r="EY61" i="55"/>
  <c r="EW61" i="55"/>
  <c r="EV61" i="55"/>
  <c r="EX61" i="55" s="1"/>
  <c r="ET61" i="55"/>
  <c r="EU61" i="55"/>
  <c r="ES61" i="55"/>
  <c r="ER61" i="55"/>
  <c r="EQ61" i="55"/>
  <c r="EP61" i="55"/>
  <c r="EO61" i="55"/>
  <c r="EM61" i="55"/>
  <c r="EL61" i="55"/>
  <c r="EN61" i="55" s="1"/>
  <c r="EJ61" i="55"/>
  <c r="EI61" i="55"/>
  <c r="EG61" i="55"/>
  <c r="EF61" i="55"/>
  <c r="EH61" i="55" s="1"/>
  <c r="ED61" i="55"/>
  <c r="EC61" i="55"/>
  <c r="EE61" i="55"/>
  <c r="EA61" i="55"/>
  <c r="DZ61" i="55"/>
  <c r="EB61" i="55" s="1"/>
  <c r="DX61" i="55"/>
  <c r="DW61" i="55"/>
  <c r="DU61" i="55"/>
  <c r="DT61" i="55"/>
  <c r="DR61" i="55"/>
  <c r="DQ61" i="55"/>
  <c r="DS61" i="55" s="1"/>
  <c r="DO61" i="55"/>
  <c r="DN61" i="55"/>
  <c r="DM61" i="55"/>
  <c r="DK61" i="55"/>
  <c r="DJ61" i="55"/>
  <c r="DL61" i="55" s="1"/>
  <c r="DH61" i="55"/>
  <c r="DG61" i="55"/>
  <c r="DI61" i="55" s="1"/>
  <c r="DE61" i="55"/>
  <c r="DD61" i="55"/>
  <c r="DC61" i="55"/>
  <c r="DF61" i="55" s="1"/>
  <c r="DA61" i="55"/>
  <c r="CZ61" i="55"/>
  <c r="CY61" i="55"/>
  <c r="CX61" i="55"/>
  <c r="CV61" i="55"/>
  <c r="CU61" i="55"/>
  <c r="CT61" i="55"/>
  <c r="CS61" i="55"/>
  <c r="CQ61" i="55"/>
  <c r="CP61" i="55"/>
  <c r="CR61" i="55" s="1"/>
  <c r="CN61" i="55"/>
  <c r="CM61" i="55"/>
  <c r="CO61" i="55" s="1"/>
  <c r="CK61" i="55"/>
  <c r="CJ61" i="55"/>
  <c r="CI61" i="55"/>
  <c r="CG61" i="55"/>
  <c r="CF61" i="55"/>
  <c r="CH61" i="55" s="1"/>
  <c r="CD61" i="55"/>
  <c r="CC61" i="55"/>
  <c r="CE61" i="55" s="1"/>
  <c r="CA61" i="55"/>
  <c r="BZ61" i="55"/>
  <c r="CB61" i="55" s="1"/>
  <c r="BX61" i="55"/>
  <c r="BW61" i="55"/>
  <c r="BY61" i="55"/>
  <c r="BU61" i="55"/>
  <c r="BV61" i="55" s="1"/>
  <c r="BT61" i="55"/>
  <c r="BR61" i="55"/>
  <c r="BQ61" i="55"/>
  <c r="BS61" i="55" s="1"/>
  <c r="BO61" i="55"/>
  <c r="BP61" i="55"/>
  <c r="BN61" i="55"/>
  <c r="BL61" i="55"/>
  <c r="BK61" i="55"/>
  <c r="BM61" i="55"/>
  <c r="BJ61" i="55"/>
  <c r="BI61" i="55"/>
  <c r="BH61" i="55"/>
  <c r="BG61" i="55"/>
  <c r="BF61" i="55"/>
  <c r="BE61" i="55"/>
  <c r="BD61" i="55"/>
  <c r="FC60" i="55"/>
  <c r="FB60" i="55"/>
  <c r="EZ60" i="55"/>
  <c r="EY60" i="55"/>
  <c r="EW60" i="55"/>
  <c r="EV60" i="55"/>
  <c r="ET60" i="55"/>
  <c r="ES60" i="55"/>
  <c r="ER60" i="55"/>
  <c r="EQ60" i="55"/>
  <c r="EP60" i="55"/>
  <c r="EO60" i="55"/>
  <c r="EM60" i="55"/>
  <c r="EL60" i="55"/>
  <c r="EJ60" i="55"/>
  <c r="EI60" i="55"/>
  <c r="EG60" i="55"/>
  <c r="EF60" i="55"/>
  <c r="ED60" i="55"/>
  <c r="EC60" i="55"/>
  <c r="EA60" i="55"/>
  <c r="DZ60" i="55"/>
  <c r="DX60" i="55"/>
  <c r="DW60" i="55"/>
  <c r="DU60" i="55"/>
  <c r="DT60" i="55"/>
  <c r="DR60" i="55"/>
  <c r="DQ60" i="55"/>
  <c r="DO60" i="55"/>
  <c r="DN60" i="55"/>
  <c r="DM60" i="55"/>
  <c r="DK60" i="55"/>
  <c r="DJ60" i="55"/>
  <c r="DH60" i="55"/>
  <c r="DG60" i="55"/>
  <c r="DE60" i="55"/>
  <c r="DD60" i="55"/>
  <c r="DC60" i="55"/>
  <c r="DA60" i="55"/>
  <c r="CZ60" i="55"/>
  <c r="CY60" i="55"/>
  <c r="CX60" i="55"/>
  <c r="CV60" i="55"/>
  <c r="CU60" i="55"/>
  <c r="CT60" i="55"/>
  <c r="CS60" i="55"/>
  <c r="CQ60" i="55"/>
  <c r="CP60" i="55"/>
  <c r="CN60" i="55"/>
  <c r="CM60" i="55"/>
  <c r="CK60" i="55"/>
  <c r="CJ60" i="55"/>
  <c r="CI60" i="55"/>
  <c r="CG60" i="55"/>
  <c r="CF60" i="55"/>
  <c r="CD60" i="55"/>
  <c r="CC60" i="55"/>
  <c r="CA60" i="55"/>
  <c r="BZ60" i="55"/>
  <c r="BX60" i="55"/>
  <c r="BW60" i="55"/>
  <c r="BU60" i="55"/>
  <c r="BT60" i="55"/>
  <c r="BR60" i="55"/>
  <c r="BQ60" i="55"/>
  <c r="BO60" i="55"/>
  <c r="BN60" i="55"/>
  <c r="BL60" i="55"/>
  <c r="BK60" i="55"/>
  <c r="BI60" i="55"/>
  <c r="BH60" i="55"/>
  <c r="BJ60" i="55" s="1"/>
  <c r="BG60" i="55"/>
  <c r="BE60" i="55"/>
  <c r="BF60" i="55" s="1"/>
  <c r="BD60" i="55"/>
  <c r="FC59" i="55"/>
  <c r="FB59" i="55"/>
  <c r="EZ59" i="55"/>
  <c r="EY59" i="55"/>
  <c r="EW59" i="55"/>
  <c r="EV59" i="55"/>
  <c r="ET59" i="55"/>
  <c r="ES59" i="55"/>
  <c r="ER59" i="55"/>
  <c r="EQ59" i="55"/>
  <c r="EP59" i="55"/>
  <c r="EO59" i="55"/>
  <c r="EM59" i="55"/>
  <c r="EL59" i="55"/>
  <c r="EJ59" i="55"/>
  <c r="EI59" i="55"/>
  <c r="EG59" i="55"/>
  <c r="EF59" i="55"/>
  <c r="ED59" i="55"/>
  <c r="EC59" i="55"/>
  <c r="EA59" i="55"/>
  <c r="DZ59" i="55"/>
  <c r="DX59" i="55"/>
  <c r="DW59" i="55"/>
  <c r="DU59" i="55"/>
  <c r="DT59" i="55"/>
  <c r="DR59" i="55"/>
  <c r="DQ59" i="55"/>
  <c r="DO59" i="55"/>
  <c r="DN59" i="55"/>
  <c r="DM59" i="55"/>
  <c r="DK59" i="55"/>
  <c r="DJ59" i="55"/>
  <c r="DH59" i="55"/>
  <c r="DG59" i="55"/>
  <c r="DE59" i="55"/>
  <c r="DD59" i="55"/>
  <c r="DC59" i="55"/>
  <c r="DA59" i="55"/>
  <c r="CZ59" i="55"/>
  <c r="CY59" i="55"/>
  <c r="CX59" i="55"/>
  <c r="CV59" i="55"/>
  <c r="CU59" i="55"/>
  <c r="CT59" i="55"/>
  <c r="CS59" i="55"/>
  <c r="CQ59" i="55"/>
  <c r="CP59" i="55"/>
  <c r="CN59" i="55"/>
  <c r="CM59" i="55"/>
  <c r="CK59" i="55"/>
  <c r="CJ59" i="55"/>
  <c r="CI59" i="55"/>
  <c r="CG59" i="55"/>
  <c r="CF59" i="55"/>
  <c r="CD59" i="55"/>
  <c r="CC59" i="55"/>
  <c r="CA59" i="55"/>
  <c r="BZ59" i="55"/>
  <c r="BX59" i="55"/>
  <c r="BW59" i="55"/>
  <c r="BU59" i="55"/>
  <c r="BT59" i="55"/>
  <c r="BR59" i="55"/>
  <c r="BQ59" i="55"/>
  <c r="BO59" i="55"/>
  <c r="BN59" i="55"/>
  <c r="BL59" i="55"/>
  <c r="BK59" i="55"/>
  <c r="BI59" i="55"/>
  <c r="BH59" i="55"/>
  <c r="BJ59" i="55" s="1"/>
  <c r="BG59" i="55"/>
  <c r="BE59" i="55"/>
  <c r="BF59" i="55" s="1"/>
  <c r="BD59" i="55"/>
  <c r="FC58" i="55"/>
  <c r="FB58" i="55"/>
  <c r="EZ58" i="55"/>
  <c r="EY58" i="55"/>
  <c r="EW58" i="55"/>
  <c r="EV58" i="55"/>
  <c r="ET58" i="55"/>
  <c r="ES58" i="55"/>
  <c r="ER58" i="55"/>
  <c r="EQ58" i="55"/>
  <c r="EP58" i="55"/>
  <c r="EO58" i="55"/>
  <c r="EM58" i="55"/>
  <c r="EL58" i="55"/>
  <c r="EJ58" i="55"/>
  <c r="EI58" i="55"/>
  <c r="EG58" i="55"/>
  <c r="EF58" i="55"/>
  <c r="ED58" i="55"/>
  <c r="EC58" i="55"/>
  <c r="EA58" i="55"/>
  <c r="DZ58" i="55"/>
  <c r="DX58" i="55"/>
  <c r="DW58" i="55"/>
  <c r="DU58" i="55"/>
  <c r="DT58" i="55"/>
  <c r="DR58" i="55"/>
  <c r="DQ58" i="55"/>
  <c r="DO58" i="55"/>
  <c r="DN58" i="55"/>
  <c r="DM58" i="55"/>
  <c r="DK58" i="55"/>
  <c r="DJ58" i="55"/>
  <c r="DH58" i="55"/>
  <c r="DG58" i="55"/>
  <c r="DE58" i="55"/>
  <c r="DD58" i="55"/>
  <c r="DC58" i="55"/>
  <c r="DA58" i="55"/>
  <c r="CZ58" i="55"/>
  <c r="CY58" i="55"/>
  <c r="CX58" i="55"/>
  <c r="CV58" i="55"/>
  <c r="CU58" i="55"/>
  <c r="CT58" i="55"/>
  <c r="CS58" i="55"/>
  <c r="CQ58" i="55"/>
  <c r="CP58" i="55"/>
  <c r="CN58" i="55"/>
  <c r="CM58" i="55"/>
  <c r="CK58" i="55"/>
  <c r="CJ58" i="55"/>
  <c r="CI58" i="55"/>
  <c r="CG58" i="55"/>
  <c r="CF58" i="55"/>
  <c r="CD58" i="55"/>
  <c r="CC58" i="55"/>
  <c r="CA58" i="55"/>
  <c r="BZ58" i="55"/>
  <c r="BX58" i="55"/>
  <c r="BW58" i="55"/>
  <c r="BU58" i="55"/>
  <c r="BT58" i="55"/>
  <c r="BR58" i="55"/>
  <c r="BQ58" i="55"/>
  <c r="BO58" i="55"/>
  <c r="BN58" i="55"/>
  <c r="BL58" i="55"/>
  <c r="BK58" i="55"/>
  <c r="BI58" i="55"/>
  <c r="BH58" i="55"/>
  <c r="BJ58" i="55" s="1"/>
  <c r="BG58" i="55"/>
  <c r="BE58" i="55"/>
  <c r="BF58" i="55" s="1"/>
  <c r="BD58" i="55"/>
  <c r="FC57" i="55"/>
  <c r="FB57" i="55"/>
  <c r="EZ57" i="55"/>
  <c r="EY57" i="55"/>
  <c r="EW57" i="55"/>
  <c r="EV57" i="55"/>
  <c r="ET57" i="55"/>
  <c r="ES57" i="55"/>
  <c r="ER57" i="55"/>
  <c r="EQ57" i="55"/>
  <c r="EP57" i="55"/>
  <c r="EO57" i="55"/>
  <c r="EM57" i="55"/>
  <c r="EL57" i="55"/>
  <c r="EJ57" i="55"/>
  <c r="EI57" i="55"/>
  <c r="EG57" i="55"/>
  <c r="EF57" i="55"/>
  <c r="ED57" i="55"/>
  <c r="EC57" i="55"/>
  <c r="EA57" i="55"/>
  <c r="DZ57" i="55"/>
  <c r="DX57" i="55"/>
  <c r="DW57" i="55"/>
  <c r="DU57" i="55"/>
  <c r="DT57" i="55"/>
  <c r="DR57" i="55"/>
  <c r="DQ57" i="55"/>
  <c r="DO57" i="55"/>
  <c r="DN57" i="55"/>
  <c r="DM57" i="55"/>
  <c r="DK57" i="55"/>
  <c r="DJ57" i="55"/>
  <c r="DH57" i="55"/>
  <c r="DG57" i="55"/>
  <c r="DE57" i="55"/>
  <c r="DD57" i="55"/>
  <c r="DC57" i="55"/>
  <c r="DA57" i="55"/>
  <c r="CZ57" i="55"/>
  <c r="CY57" i="55"/>
  <c r="CX57" i="55"/>
  <c r="CV57" i="55"/>
  <c r="CU57" i="55"/>
  <c r="CT57" i="55"/>
  <c r="CS57" i="55"/>
  <c r="CQ57" i="55"/>
  <c r="CP57" i="55"/>
  <c r="CN57" i="55"/>
  <c r="CM57" i="55"/>
  <c r="CK57" i="55"/>
  <c r="CJ57" i="55"/>
  <c r="CI57" i="55"/>
  <c r="CG57" i="55"/>
  <c r="CF57" i="55"/>
  <c r="CD57" i="55"/>
  <c r="CC57" i="55"/>
  <c r="CA57" i="55"/>
  <c r="BZ57" i="55"/>
  <c r="BX57" i="55"/>
  <c r="BW57" i="55"/>
  <c r="BU57" i="55"/>
  <c r="BT57" i="55"/>
  <c r="BR57" i="55"/>
  <c r="BQ57" i="55"/>
  <c r="BO57" i="55"/>
  <c r="BN57" i="55"/>
  <c r="BL57" i="55"/>
  <c r="BK57" i="55"/>
  <c r="BI57" i="55"/>
  <c r="BH57" i="55"/>
  <c r="BJ57" i="55" s="1"/>
  <c r="BG57" i="55"/>
  <c r="BE57" i="55"/>
  <c r="BF57" i="55" s="1"/>
  <c r="BD57" i="55"/>
  <c r="FC56" i="55"/>
  <c r="FB56" i="55"/>
  <c r="EZ56" i="55"/>
  <c r="EY56" i="55"/>
  <c r="EW56" i="55"/>
  <c r="EV56" i="55"/>
  <c r="ET56" i="55"/>
  <c r="ES56" i="55"/>
  <c r="ER56" i="55"/>
  <c r="EQ56" i="55"/>
  <c r="EP56" i="55"/>
  <c r="EO56" i="55"/>
  <c r="EM56" i="55"/>
  <c r="EL56" i="55"/>
  <c r="EJ56" i="55"/>
  <c r="EI56" i="55"/>
  <c r="EG56" i="55"/>
  <c r="EF56" i="55"/>
  <c r="ED56" i="55"/>
  <c r="EC56" i="55"/>
  <c r="EA56" i="55"/>
  <c r="DZ56" i="55"/>
  <c r="DX56" i="55"/>
  <c r="DW56" i="55"/>
  <c r="DU56" i="55"/>
  <c r="DT56" i="55"/>
  <c r="DR56" i="55"/>
  <c r="DQ56" i="55"/>
  <c r="DO56" i="55"/>
  <c r="DN56" i="55"/>
  <c r="DM56" i="55"/>
  <c r="DK56" i="55"/>
  <c r="DJ56" i="55"/>
  <c r="DH56" i="55"/>
  <c r="DG56" i="55"/>
  <c r="DE56" i="55"/>
  <c r="DD56" i="55"/>
  <c r="DC56" i="55"/>
  <c r="DA56" i="55"/>
  <c r="CZ56" i="55"/>
  <c r="CY56" i="55"/>
  <c r="CX56" i="55"/>
  <c r="CV56" i="55"/>
  <c r="CU56" i="55"/>
  <c r="CT56" i="55"/>
  <c r="CS56" i="55"/>
  <c r="CQ56" i="55"/>
  <c r="CP56" i="55"/>
  <c r="CN56" i="55"/>
  <c r="CM56" i="55"/>
  <c r="CK56" i="55"/>
  <c r="CJ56" i="55"/>
  <c r="CI56" i="55"/>
  <c r="CG56" i="55"/>
  <c r="CF56" i="55"/>
  <c r="CD56" i="55"/>
  <c r="CC56" i="55"/>
  <c r="CA56" i="55"/>
  <c r="BZ56" i="55"/>
  <c r="BX56" i="55"/>
  <c r="BW56" i="55"/>
  <c r="BU56" i="55"/>
  <c r="BT56" i="55"/>
  <c r="BR56" i="55"/>
  <c r="BQ56" i="55"/>
  <c r="BO56" i="55"/>
  <c r="BN56" i="55"/>
  <c r="BL56" i="55"/>
  <c r="BK56" i="55"/>
  <c r="BI56" i="55"/>
  <c r="BH56" i="55"/>
  <c r="BJ56" i="55" s="1"/>
  <c r="BG56" i="55"/>
  <c r="BE56" i="55"/>
  <c r="BF56" i="55" s="1"/>
  <c r="BD56" i="55"/>
  <c r="FC55" i="55"/>
  <c r="FB55" i="55"/>
  <c r="EZ55" i="55"/>
  <c r="EY55" i="55"/>
  <c r="EW55" i="55"/>
  <c r="EV55" i="55"/>
  <c r="ET55" i="55"/>
  <c r="ES55" i="55"/>
  <c r="ER55" i="55"/>
  <c r="EQ55" i="55"/>
  <c r="EP55" i="55"/>
  <c r="EO55" i="55"/>
  <c r="EM55" i="55"/>
  <c r="EL55" i="55"/>
  <c r="EJ55" i="55"/>
  <c r="EI55" i="55"/>
  <c r="EG55" i="55"/>
  <c r="EF55" i="55"/>
  <c r="ED55" i="55"/>
  <c r="EC55" i="55"/>
  <c r="EA55" i="55"/>
  <c r="DZ55" i="55"/>
  <c r="DX55" i="55"/>
  <c r="DW55" i="55"/>
  <c r="DU55" i="55"/>
  <c r="DT55" i="55"/>
  <c r="DR55" i="55"/>
  <c r="DQ55" i="55"/>
  <c r="DO55" i="55"/>
  <c r="DN55" i="55"/>
  <c r="DM55" i="55"/>
  <c r="DK55" i="55"/>
  <c r="DJ55" i="55"/>
  <c r="DH55" i="55"/>
  <c r="DG55" i="55"/>
  <c r="DE55" i="55"/>
  <c r="DD55" i="55"/>
  <c r="DC55" i="55"/>
  <c r="DA55" i="55"/>
  <c r="CZ55" i="55"/>
  <c r="CY55" i="55"/>
  <c r="CX55" i="55"/>
  <c r="CV55" i="55"/>
  <c r="CU55" i="55"/>
  <c r="CT55" i="55"/>
  <c r="CS55" i="55"/>
  <c r="CQ55" i="55"/>
  <c r="CP55" i="55"/>
  <c r="CN55" i="55"/>
  <c r="CM55" i="55"/>
  <c r="CK55" i="55"/>
  <c r="CJ55" i="55"/>
  <c r="CI55" i="55"/>
  <c r="CG55" i="55"/>
  <c r="CF55" i="55"/>
  <c r="CD55" i="55"/>
  <c r="CC55" i="55"/>
  <c r="CA55" i="55"/>
  <c r="BZ55" i="55"/>
  <c r="BX55" i="55"/>
  <c r="BW55" i="55"/>
  <c r="BU55" i="55"/>
  <c r="BT55" i="55"/>
  <c r="BR55" i="55"/>
  <c r="BQ55" i="55"/>
  <c r="BO55" i="55"/>
  <c r="BN55" i="55"/>
  <c r="BL55" i="55"/>
  <c r="BK55" i="55"/>
  <c r="BI55" i="55"/>
  <c r="BH55" i="55"/>
  <c r="BJ55" i="55" s="1"/>
  <c r="BG55" i="55"/>
  <c r="BE55" i="55"/>
  <c r="BF55" i="55" s="1"/>
  <c r="BD55" i="55"/>
  <c r="FC54" i="55"/>
  <c r="FB54" i="55"/>
  <c r="EZ54" i="55"/>
  <c r="EY54" i="55"/>
  <c r="EW54" i="55"/>
  <c r="EV54" i="55"/>
  <c r="EX54" i="55" s="1"/>
  <c r="ET54" i="55"/>
  <c r="ES54" i="55"/>
  <c r="ER54" i="55"/>
  <c r="EQ54" i="55"/>
  <c r="EP54" i="55"/>
  <c r="EO54" i="55"/>
  <c r="EM54" i="55"/>
  <c r="EL54" i="55"/>
  <c r="EJ54" i="55"/>
  <c r="EI54" i="55"/>
  <c r="EK54" i="55" s="1"/>
  <c r="EG54" i="55"/>
  <c r="EF54" i="55"/>
  <c r="ED54" i="55"/>
  <c r="EE54" i="55" s="1"/>
  <c r="EC54" i="55"/>
  <c r="EA54" i="55"/>
  <c r="DZ54" i="55"/>
  <c r="EB54" i="55" s="1"/>
  <c r="DX54" i="55"/>
  <c r="DW54" i="55"/>
  <c r="DY54" i="55" s="1"/>
  <c r="DU54" i="55"/>
  <c r="DT54" i="55"/>
  <c r="DV54" i="55" s="1"/>
  <c r="DR54" i="55"/>
  <c r="DQ54" i="55"/>
  <c r="DO54" i="55"/>
  <c r="DN54" i="55"/>
  <c r="DM54" i="55"/>
  <c r="DK54" i="55"/>
  <c r="DJ54" i="55"/>
  <c r="DL54" i="55" s="1"/>
  <c r="DH54" i="55"/>
  <c r="DI54" i="55" s="1"/>
  <c r="DG54" i="55"/>
  <c r="DE54" i="55"/>
  <c r="DF54" i="55"/>
  <c r="DD54" i="55"/>
  <c r="DC54" i="55"/>
  <c r="DA54" i="55"/>
  <c r="CZ54" i="55"/>
  <c r="CY54" i="55"/>
  <c r="CX54" i="55"/>
  <c r="CV54" i="55"/>
  <c r="CU54" i="55"/>
  <c r="CW54" i="55" s="1"/>
  <c r="CT54" i="55"/>
  <c r="CS54" i="55"/>
  <c r="CQ54" i="55"/>
  <c r="CP54" i="55"/>
  <c r="CN54" i="55"/>
  <c r="CM54" i="55"/>
  <c r="CO54" i="55"/>
  <c r="CK54" i="55"/>
  <c r="CJ54" i="55"/>
  <c r="CI54" i="55"/>
  <c r="CG54" i="55"/>
  <c r="CH54" i="55" s="1"/>
  <c r="CF54" i="55"/>
  <c r="CD54" i="55"/>
  <c r="CC54" i="55"/>
  <c r="CA54" i="55"/>
  <c r="BZ54" i="55"/>
  <c r="BX54" i="55"/>
  <c r="BW54" i="55"/>
  <c r="BY54" i="55" s="1"/>
  <c r="BU54" i="55"/>
  <c r="BT54" i="55"/>
  <c r="BR54" i="55"/>
  <c r="BQ54" i="55"/>
  <c r="BO54" i="55"/>
  <c r="BN54" i="55"/>
  <c r="BP54" i="55"/>
  <c r="BL54" i="55"/>
  <c r="BK54" i="55"/>
  <c r="BM54" i="55" s="1"/>
  <c r="BI54" i="55"/>
  <c r="BH54" i="55"/>
  <c r="BJ54" i="55" s="1"/>
  <c r="BG54" i="55"/>
  <c r="BE54" i="55"/>
  <c r="BF54" i="55" s="1"/>
  <c r="BD54" i="55"/>
  <c r="FC53" i="55"/>
  <c r="FB53" i="55"/>
  <c r="EZ53" i="55"/>
  <c r="EY53" i="55"/>
  <c r="EW53" i="55"/>
  <c r="EV53" i="55"/>
  <c r="ET53" i="55"/>
  <c r="ES53" i="55"/>
  <c r="ER53" i="55"/>
  <c r="EQ53" i="55"/>
  <c r="EP53" i="55"/>
  <c r="EO53" i="55"/>
  <c r="EM53" i="55"/>
  <c r="EL53" i="55"/>
  <c r="EJ53" i="55"/>
  <c r="EI53" i="55"/>
  <c r="EG53" i="55"/>
  <c r="EF53" i="55"/>
  <c r="ED53" i="55"/>
  <c r="EC53" i="55"/>
  <c r="EA53" i="55"/>
  <c r="DZ53" i="55"/>
  <c r="DX53" i="55"/>
  <c r="DW53" i="55"/>
  <c r="DU53" i="55"/>
  <c r="DT53" i="55"/>
  <c r="DR53" i="55"/>
  <c r="DQ53" i="55"/>
  <c r="DO53" i="55"/>
  <c r="DN53" i="55"/>
  <c r="DM53" i="55"/>
  <c r="DK53" i="55"/>
  <c r="DJ53" i="55"/>
  <c r="DH53" i="55"/>
  <c r="DG53" i="55"/>
  <c r="DE53" i="55"/>
  <c r="DD53" i="55"/>
  <c r="DC53" i="55"/>
  <c r="DA53" i="55"/>
  <c r="CZ53" i="55"/>
  <c r="CY53" i="55"/>
  <c r="CX53" i="55"/>
  <c r="CV53" i="55"/>
  <c r="CU53" i="55"/>
  <c r="CT53" i="55"/>
  <c r="CS53" i="55"/>
  <c r="CQ53" i="55"/>
  <c r="CP53" i="55"/>
  <c r="CN53" i="55"/>
  <c r="CM53" i="55"/>
  <c r="CK53" i="55"/>
  <c r="CJ53" i="55"/>
  <c r="CI53" i="55"/>
  <c r="CG53" i="55"/>
  <c r="CF53" i="55"/>
  <c r="CD53" i="55"/>
  <c r="CC53" i="55"/>
  <c r="CA53" i="55"/>
  <c r="BZ53" i="55"/>
  <c r="BX53" i="55"/>
  <c r="BW53" i="55"/>
  <c r="BU53" i="55"/>
  <c r="BT53" i="55"/>
  <c r="BR53" i="55"/>
  <c r="BQ53" i="55"/>
  <c r="BO53" i="55"/>
  <c r="BN53" i="55"/>
  <c r="BL53" i="55"/>
  <c r="BK53" i="55"/>
  <c r="BI53" i="55"/>
  <c r="BH53" i="55"/>
  <c r="BJ53" i="55" s="1"/>
  <c r="BG53" i="55"/>
  <c r="BE53" i="55"/>
  <c r="BF53" i="55" s="1"/>
  <c r="BD53" i="55"/>
  <c r="FC52" i="55"/>
  <c r="FB52" i="55"/>
  <c r="EZ52" i="55"/>
  <c r="EY52" i="55"/>
  <c r="EW52" i="55"/>
  <c r="EV52" i="55"/>
  <c r="ET52" i="55"/>
  <c r="ES52" i="55"/>
  <c r="ER52" i="55"/>
  <c r="EQ52" i="55"/>
  <c r="EP52" i="55"/>
  <c r="EO52" i="55"/>
  <c r="EM52" i="55"/>
  <c r="EL52" i="55"/>
  <c r="EJ52" i="55"/>
  <c r="EI52" i="55"/>
  <c r="EG52" i="55"/>
  <c r="EF52" i="55"/>
  <c r="ED52" i="55"/>
  <c r="EC52" i="55"/>
  <c r="EA52" i="55"/>
  <c r="DZ52" i="55"/>
  <c r="DX52" i="55"/>
  <c r="DW52" i="55"/>
  <c r="DU52" i="55"/>
  <c r="DT52" i="55"/>
  <c r="DR52" i="55"/>
  <c r="DQ52" i="55"/>
  <c r="DO52" i="55"/>
  <c r="DN52" i="55"/>
  <c r="DM52" i="55"/>
  <c r="DK52" i="55"/>
  <c r="DJ52" i="55"/>
  <c r="DH52" i="55"/>
  <c r="DG52" i="55"/>
  <c r="DE52" i="55"/>
  <c r="DD52" i="55"/>
  <c r="DC52" i="55"/>
  <c r="DA52" i="55"/>
  <c r="CZ52" i="55"/>
  <c r="CY52" i="55"/>
  <c r="CX52" i="55"/>
  <c r="CV52" i="55"/>
  <c r="CU52" i="55"/>
  <c r="CT52" i="55"/>
  <c r="CS52" i="55"/>
  <c r="CQ52" i="55"/>
  <c r="CP52" i="55"/>
  <c r="CN52" i="55"/>
  <c r="CM52" i="55"/>
  <c r="CK52" i="55"/>
  <c r="CJ52" i="55"/>
  <c r="CI52" i="55"/>
  <c r="CG52" i="55"/>
  <c r="CF52" i="55"/>
  <c r="CD52" i="55"/>
  <c r="CC52" i="55"/>
  <c r="CA52" i="55"/>
  <c r="BZ52" i="55"/>
  <c r="BX52" i="55"/>
  <c r="BW52" i="55"/>
  <c r="BU52" i="55"/>
  <c r="BT52" i="55"/>
  <c r="BR52" i="55"/>
  <c r="BQ52" i="55"/>
  <c r="BO52" i="55"/>
  <c r="BN52" i="55"/>
  <c r="BL52" i="55"/>
  <c r="BK52" i="55"/>
  <c r="BI52" i="55"/>
  <c r="BH52" i="55"/>
  <c r="BJ52" i="55" s="1"/>
  <c r="BG52" i="55"/>
  <c r="BE52" i="55"/>
  <c r="BF52" i="55" s="1"/>
  <c r="BD52" i="55"/>
  <c r="FC51" i="55"/>
  <c r="FB51" i="55"/>
  <c r="EZ51" i="55"/>
  <c r="EY51" i="55"/>
  <c r="EW51" i="55"/>
  <c r="EV51" i="55"/>
  <c r="ET51" i="55"/>
  <c r="ES51" i="55"/>
  <c r="ER51" i="55"/>
  <c r="EQ51" i="55"/>
  <c r="EP51" i="55"/>
  <c r="EO51" i="55"/>
  <c r="EM51" i="55"/>
  <c r="EL51" i="55"/>
  <c r="EJ51" i="55"/>
  <c r="EI51" i="55"/>
  <c r="EG51" i="55"/>
  <c r="EF51" i="55"/>
  <c r="ED51" i="55"/>
  <c r="EC51" i="55"/>
  <c r="EA51" i="55"/>
  <c r="DZ51" i="55"/>
  <c r="DX51" i="55"/>
  <c r="DW51" i="55"/>
  <c r="DU51" i="55"/>
  <c r="DT51" i="55"/>
  <c r="DR51" i="55"/>
  <c r="DQ51" i="55"/>
  <c r="DO51" i="55"/>
  <c r="DN51" i="55"/>
  <c r="DM51" i="55"/>
  <c r="DK51" i="55"/>
  <c r="DJ51" i="55"/>
  <c r="DH51" i="55"/>
  <c r="DG51" i="55"/>
  <c r="DE51" i="55"/>
  <c r="DD51" i="55"/>
  <c r="DC51" i="55"/>
  <c r="DA51" i="55"/>
  <c r="CZ51" i="55"/>
  <c r="CY51" i="55"/>
  <c r="CX51" i="55"/>
  <c r="CV51" i="55"/>
  <c r="CU51" i="55"/>
  <c r="CT51" i="55"/>
  <c r="CS51" i="55"/>
  <c r="CQ51" i="55"/>
  <c r="CP51" i="55"/>
  <c r="CN51" i="55"/>
  <c r="CM51" i="55"/>
  <c r="CK51" i="55"/>
  <c r="CJ51" i="55"/>
  <c r="CI51" i="55"/>
  <c r="CG51" i="55"/>
  <c r="CF51" i="55"/>
  <c r="CD51" i="55"/>
  <c r="CC51" i="55"/>
  <c r="CA51" i="55"/>
  <c r="BZ51" i="55"/>
  <c r="BX51" i="55"/>
  <c r="BW51" i="55"/>
  <c r="BU51" i="55"/>
  <c r="BT51" i="55"/>
  <c r="BR51" i="55"/>
  <c r="BQ51" i="55"/>
  <c r="BO51" i="55"/>
  <c r="BN51" i="55"/>
  <c r="BL51" i="55"/>
  <c r="BK51" i="55"/>
  <c r="BI51" i="55"/>
  <c r="BH51" i="55"/>
  <c r="BJ51" i="55" s="1"/>
  <c r="BG51" i="55"/>
  <c r="BE51" i="55"/>
  <c r="BF51" i="55" s="1"/>
  <c r="BD51" i="55"/>
  <c r="FC50" i="55"/>
  <c r="FB50" i="55"/>
  <c r="EZ50" i="55"/>
  <c r="EY50" i="55"/>
  <c r="EW50" i="55"/>
  <c r="EV50" i="55"/>
  <c r="ET50" i="55"/>
  <c r="ES50" i="55"/>
  <c r="ER50" i="55"/>
  <c r="EQ50" i="55"/>
  <c r="EP50" i="55"/>
  <c r="EO50" i="55"/>
  <c r="EM50" i="55"/>
  <c r="EL50" i="55"/>
  <c r="EJ50" i="55"/>
  <c r="EI50" i="55"/>
  <c r="EG50" i="55"/>
  <c r="EF50" i="55"/>
  <c r="ED50" i="55"/>
  <c r="EC50" i="55"/>
  <c r="EA50" i="55"/>
  <c r="DZ50" i="55"/>
  <c r="DX50" i="55"/>
  <c r="DW50" i="55"/>
  <c r="DU50" i="55"/>
  <c r="DT50" i="55"/>
  <c r="DR50" i="55"/>
  <c r="DQ50" i="55"/>
  <c r="DO50" i="55"/>
  <c r="DN50" i="55"/>
  <c r="DM50" i="55"/>
  <c r="DK50" i="55"/>
  <c r="DJ50" i="55"/>
  <c r="DH50" i="55"/>
  <c r="DG50" i="55"/>
  <c r="DE50" i="55"/>
  <c r="DD50" i="55"/>
  <c r="DC50" i="55"/>
  <c r="DA50" i="55"/>
  <c r="CZ50" i="55"/>
  <c r="CY50" i="55"/>
  <c r="CX50" i="55"/>
  <c r="CV50" i="55"/>
  <c r="CU50" i="55"/>
  <c r="CT50" i="55"/>
  <c r="CS50" i="55"/>
  <c r="CQ50" i="55"/>
  <c r="CP50" i="55"/>
  <c r="CN50" i="55"/>
  <c r="CM50" i="55"/>
  <c r="CK50" i="55"/>
  <c r="CJ50" i="55"/>
  <c r="CI50" i="55"/>
  <c r="CG50" i="55"/>
  <c r="CF50" i="55"/>
  <c r="CD50" i="55"/>
  <c r="CC50" i="55"/>
  <c r="CA50" i="55"/>
  <c r="BZ50" i="55"/>
  <c r="BX50" i="55"/>
  <c r="BW50" i="55"/>
  <c r="BU50" i="55"/>
  <c r="BT50" i="55"/>
  <c r="BR50" i="55"/>
  <c r="BQ50" i="55"/>
  <c r="BO50" i="55"/>
  <c r="BN50" i="55"/>
  <c r="BL50" i="55"/>
  <c r="BK50" i="55"/>
  <c r="BI50" i="55"/>
  <c r="BH50" i="55"/>
  <c r="BJ50" i="55" s="1"/>
  <c r="BG50" i="55"/>
  <c r="BE50" i="55"/>
  <c r="BF50" i="55" s="1"/>
  <c r="BD50" i="55"/>
  <c r="FC49" i="55"/>
  <c r="FB49" i="55"/>
  <c r="EZ49" i="55"/>
  <c r="EY49" i="55"/>
  <c r="EW49" i="55"/>
  <c r="EV49" i="55"/>
  <c r="ET49" i="55"/>
  <c r="ES49" i="55"/>
  <c r="ER49" i="55"/>
  <c r="EQ49" i="55"/>
  <c r="EP49" i="55"/>
  <c r="EO49" i="55"/>
  <c r="EM49" i="55"/>
  <c r="EL49" i="55"/>
  <c r="EJ49" i="55"/>
  <c r="EI49" i="55"/>
  <c r="EG49" i="55"/>
  <c r="EF49" i="55"/>
  <c r="ED49" i="55"/>
  <c r="EC49" i="55"/>
  <c r="EA49" i="55"/>
  <c r="DZ49" i="55"/>
  <c r="DX49" i="55"/>
  <c r="DW49" i="55"/>
  <c r="DU49" i="55"/>
  <c r="DT49" i="55"/>
  <c r="DR49" i="55"/>
  <c r="DQ49" i="55"/>
  <c r="DO49" i="55"/>
  <c r="DN49" i="55"/>
  <c r="DM49" i="55"/>
  <c r="DK49" i="55"/>
  <c r="DJ49" i="55"/>
  <c r="DH49" i="55"/>
  <c r="DG49" i="55"/>
  <c r="DE49" i="55"/>
  <c r="DD49" i="55"/>
  <c r="DC49" i="55"/>
  <c r="DA49" i="55"/>
  <c r="CZ49" i="55"/>
  <c r="CY49" i="55"/>
  <c r="CX49" i="55"/>
  <c r="CV49" i="55"/>
  <c r="CU49" i="55"/>
  <c r="CT49" i="55"/>
  <c r="CS49" i="55"/>
  <c r="CQ49" i="55"/>
  <c r="CP49" i="55"/>
  <c r="CN49" i="55"/>
  <c r="CM49" i="55"/>
  <c r="CK49" i="55"/>
  <c r="CJ49" i="55"/>
  <c r="CI49" i="55"/>
  <c r="CG49" i="55"/>
  <c r="CF49" i="55"/>
  <c r="CD49" i="55"/>
  <c r="CC49" i="55"/>
  <c r="CA49" i="55"/>
  <c r="BZ49" i="55"/>
  <c r="BX49" i="55"/>
  <c r="BW49" i="55"/>
  <c r="BU49" i="55"/>
  <c r="BT49" i="55"/>
  <c r="BR49" i="55"/>
  <c r="BQ49" i="55"/>
  <c r="BO49" i="55"/>
  <c r="BN49" i="55"/>
  <c r="BL49" i="55"/>
  <c r="BK49" i="55"/>
  <c r="BI49" i="55"/>
  <c r="BH49" i="55"/>
  <c r="BJ49" i="55" s="1"/>
  <c r="BG49" i="55"/>
  <c r="BE49" i="55"/>
  <c r="BF49" i="55" s="1"/>
  <c r="BD49" i="55"/>
  <c r="FC48" i="55"/>
  <c r="FB48" i="55"/>
  <c r="EZ48" i="55"/>
  <c r="EY48" i="55"/>
  <c r="EW48" i="55"/>
  <c r="EV48" i="55"/>
  <c r="ET48" i="55"/>
  <c r="ES48" i="55"/>
  <c r="ER48" i="55"/>
  <c r="EQ48" i="55"/>
  <c r="EP48" i="55"/>
  <c r="EO48" i="55"/>
  <c r="EM48" i="55"/>
  <c r="EL48" i="55"/>
  <c r="EJ48" i="55"/>
  <c r="EI48" i="55"/>
  <c r="EG48" i="55"/>
  <c r="EF48" i="55"/>
  <c r="ED48" i="55"/>
  <c r="EC48" i="55"/>
  <c r="EA48" i="55"/>
  <c r="DZ48" i="55"/>
  <c r="DX48" i="55"/>
  <c r="DW48" i="55"/>
  <c r="DU48" i="55"/>
  <c r="DT48" i="55"/>
  <c r="DR48" i="55"/>
  <c r="DQ48" i="55"/>
  <c r="DO48" i="55"/>
  <c r="DN48" i="55"/>
  <c r="DM48" i="55"/>
  <c r="DK48" i="55"/>
  <c r="DJ48" i="55"/>
  <c r="DH48" i="55"/>
  <c r="DG48" i="55"/>
  <c r="DE48" i="55"/>
  <c r="DD48" i="55"/>
  <c r="DC48" i="55"/>
  <c r="DA48" i="55"/>
  <c r="CZ48" i="55"/>
  <c r="CY48" i="55"/>
  <c r="CX48" i="55"/>
  <c r="CV48" i="55"/>
  <c r="CU48" i="55"/>
  <c r="CT48" i="55"/>
  <c r="CS48" i="55"/>
  <c r="CQ48" i="55"/>
  <c r="CP48" i="55"/>
  <c r="CN48" i="55"/>
  <c r="CM48" i="55"/>
  <c r="CK48" i="55"/>
  <c r="CJ48" i="55"/>
  <c r="CI48" i="55"/>
  <c r="CG48" i="55"/>
  <c r="CF48" i="55"/>
  <c r="CD48" i="55"/>
  <c r="CC48" i="55"/>
  <c r="CA48" i="55"/>
  <c r="BZ48" i="55"/>
  <c r="BX48" i="55"/>
  <c r="BW48" i="55"/>
  <c r="BU48" i="55"/>
  <c r="BT48" i="55"/>
  <c r="BR48" i="55"/>
  <c r="BQ48" i="55"/>
  <c r="BO48" i="55"/>
  <c r="BN48" i="55"/>
  <c r="BL48" i="55"/>
  <c r="BK48" i="55"/>
  <c r="BI48" i="55"/>
  <c r="BH48" i="55"/>
  <c r="BJ48" i="55" s="1"/>
  <c r="BG48" i="55"/>
  <c r="BE48" i="55"/>
  <c r="BF48" i="55" s="1"/>
  <c r="BD48" i="55"/>
  <c r="FC47" i="55"/>
  <c r="FB47" i="55"/>
  <c r="EZ47" i="55"/>
  <c r="EY47" i="55"/>
  <c r="EW47" i="55"/>
  <c r="EV47" i="55"/>
  <c r="ET47" i="55"/>
  <c r="ES47" i="55"/>
  <c r="ER47" i="55"/>
  <c r="EQ47" i="55"/>
  <c r="EP47" i="55"/>
  <c r="EO47" i="55"/>
  <c r="EM47" i="55"/>
  <c r="EL47" i="55"/>
  <c r="EJ47" i="55"/>
  <c r="EI47" i="55"/>
  <c r="EG47" i="55"/>
  <c r="EF47" i="55"/>
  <c r="ED47" i="55"/>
  <c r="EC47" i="55"/>
  <c r="EA47" i="55"/>
  <c r="DZ47" i="55"/>
  <c r="DX47" i="55"/>
  <c r="DW47" i="55"/>
  <c r="DU47" i="55"/>
  <c r="DT47" i="55"/>
  <c r="DR47" i="55"/>
  <c r="DQ47" i="55"/>
  <c r="DO47" i="55"/>
  <c r="DN47" i="55"/>
  <c r="DM47" i="55"/>
  <c r="DK47" i="55"/>
  <c r="DJ47" i="55"/>
  <c r="DH47" i="55"/>
  <c r="DG47" i="55"/>
  <c r="DE47" i="55"/>
  <c r="DD47" i="55"/>
  <c r="DC47" i="55"/>
  <c r="DA47" i="55"/>
  <c r="CZ47" i="55"/>
  <c r="CY47" i="55"/>
  <c r="CX47" i="55"/>
  <c r="CV47" i="55"/>
  <c r="CU47" i="55"/>
  <c r="CT47" i="55"/>
  <c r="CS47" i="55"/>
  <c r="CQ47" i="55"/>
  <c r="CP47" i="55"/>
  <c r="CN47" i="55"/>
  <c r="CM47" i="55"/>
  <c r="CK47" i="55"/>
  <c r="CJ47" i="55"/>
  <c r="CI47" i="55"/>
  <c r="CG47" i="55"/>
  <c r="CF47" i="55"/>
  <c r="CD47" i="55"/>
  <c r="CC47" i="55"/>
  <c r="CA47" i="55"/>
  <c r="BZ47" i="55"/>
  <c r="BX47" i="55"/>
  <c r="BW47" i="55"/>
  <c r="BU47" i="55"/>
  <c r="BT47" i="55"/>
  <c r="BR47" i="55"/>
  <c r="BQ47" i="55"/>
  <c r="BO47" i="55"/>
  <c r="BN47" i="55"/>
  <c r="BL47" i="55"/>
  <c r="BK47" i="55"/>
  <c r="BI47" i="55"/>
  <c r="BH47" i="55"/>
  <c r="BJ47" i="55" s="1"/>
  <c r="BG47" i="55"/>
  <c r="BE47" i="55"/>
  <c r="BF47" i="55" s="1"/>
  <c r="BD47" i="55"/>
  <c r="FC46" i="55"/>
  <c r="FB46" i="55"/>
  <c r="EZ46" i="55"/>
  <c r="EY46" i="55"/>
  <c r="EW46" i="55"/>
  <c r="EV46" i="55"/>
  <c r="ET46" i="55"/>
  <c r="ES46" i="55"/>
  <c r="ER46" i="55"/>
  <c r="EQ46" i="55"/>
  <c r="EP46" i="55"/>
  <c r="EO46" i="55"/>
  <c r="EM46" i="55"/>
  <c r="EL46" i="55"/>
  <c r="EJ46" i="55"/>
  <c r="EI46" i="55"/>
  <c r="EG46" i="55"/>
  <c r="EF46" i="55"/>
  <c r="ED46" i="55"/>
  <c r="EC46" i="55"/>
  <c r="EA46" i="55"/>
  <c r="DZ46" i="55"/>
  <c r="DX46" i="55"/>
  <c r="DW46" i="55"/>
  <c r="DU46" i="55"/>
  <c r="DT46" i="55"/>
  <c r="DR46" i="55"/>
  <c r="DQ46" i="55"/>
  <c r="DO46" i="55"/>
  <c r="DN46" i="55"/>
  <c r="DM46" i="55"/>
  <c r="DK46" i="55"/>
  <c r="DJ46" i="55"/>
  <c r="DH46" i="55"/>
  <c r="DG46" i="55"/>
  <c r="DE46" i="55"/>
  <c r="DD46" i="55"/>
  <c r="DC46" i="55"/>
  <c r="DA46" i="55"/>
  <c r="CZ46" i="55"/>
  <c r="CY46" i="55"/>
  <c r="CX46" i="55"/>
  <c r="CV46" i="55"/>
  <c r="CU46" i="55"/>
  <c r="CT46" i="55"/>
  <c r="CS46" i="55"/>
  <c r="CQ46" i="55"/>
  <c r="CP46" i="55"/>
  <c r="CN46" i="55"/>
  <c r="CM46" i="55"/>
  <c r="CK46" i="55"/>
  <c r="CJ46" i="55"/>
  <c r="CI46" i="55"/>
  <c r="CG46" i="55"/>
  <c r="CF46" i="55"/>
  <c r="CD46" i="55"/>
  <c r="CC46" i="55"/>
  <c r="CA46" i="55"/>
  <c r="BZ46" i="55"/>
  <c r="BX46" i="55"/>
  <c r="BW46" i="55"/>
  <c r="BU46" i="55"/>
  <c r="BT46" i="55"/>
  <c r="BR46" i="55"/>
  <c r="BQ46" i="55"/>
  <c r="BO46" i="55"/>
  <c r="BN46" i="55"/>
  <c r="BL46" i="55"/>
  <c r="BK46" i="55"/>
  <c r="BI46" i="55"/>
  <c r="BH46" i="55"/>
  <c r="BJ46" i="55" s="1"/>
  <c r="BG46" i="55"/>
  <c r="BE46" i="55"/>
  <c r="BF46" i="55" s="1"/>
  <c r="BD46" i="55"/>
  <c r="FC45" i="55"/>
  <c r="FB45" i="55"/>
  <c r="EZ45" i="55"/>
  <c r="EY45" i="55"/>
  <c r="EW45" i="55"/>
  <c r="EV45" i="55"/>
  <c r="ET45" i="55"/>
  <c r="ES45" i="55"/>
  <c r="ER45" i="55"/>
  <c r="EQ45" i="55"/>
  <c r="EP45" i="55"/>
  <c r="EO45" i="55"/>
  <c r="EM45" i="55"/>
  <c r="EL45" i="55"/>
  <c r="EJ45" i="55"/>
  <c r="EI45" i="55"/>
  <c r="EG45" i="55"/>
  <c r="EF45" i="55"/>
  <c r="ED45" i="55"/>
  <c r="EC45" i="55"/>
  <c r="EA45" i="55"/>
  <c r="DZ45" i="55"/>
  <c r="DX45" i="55"/>
  <c r="DW45" i="55"/>
  <c r="DU45" i="55"/>
  <c r="DT45" i="55"/>
  <c r="DR45" i="55"/>
  <c r="DQ45" i="55"/>
  <c r="DO45" i="55"/>
  <c r="DN45" i="55"/>
  <c r="DM45" i="55"/>
  <c r="DK45" i="55"/>
  <c r="DJ45" i="55"/>
  <c r="DH45" i="55"/>
  <c r="DG45" i="55"/>
  <c r="DE45" i="55"/>
  <c r="DD45" i="55"/>
  <c r="DC45" i="55"/>
  <c r="DA45" i="55"/>
  <c r="CZ45" i="55"/>
  <c r="CY45" i="55"/>
  <c r="CX45" i="55"/>
  <c r="CV45" i="55"/>
  <c r="CU45" i="55"/>
  <c r="CT45" i="55"/>
  <c r="CS45" i="55"/>
  <c r="CQ45" i="55"/>
  <c r="CP45" i="55"/>
  <c r="CN45" i="55"/>
  <c r="CM45" i="55"/>
  <c r="CK45" i="55"/>
  <c r="CJ45" i="55"/>
  <c r="CI45" i="55"/>
  <c r="CG45" i="55"/>
  <c r="CF45" i="55"/>
  <c r="CD45" i="55"/>
  <c r="CC45" i="55"/>
  <c r="CA45" i="55"/>
  <c r="BZ45" i="55"/>
  <c r="BX45" i="55"/>
  <c r="BW45" i="55"/>
  <c r="BU45" i="55"/>
  <c r="BT45" i="55"/>
  <c r="BR45" i="55"/>
  <c r="BQ45" i="55"/>
  <c r="BO45" i="55"/>
  <c r="BN45" i="55"/>
  <c r="BL45" i="55"/>
  <c r="BK45" i="55"/>
  <c r="BI45" i="55"/>
  <c r="BH45" i="55"/>
  <c r="BJ45" i="55" s="1"/>
  <c r="BG45" i="55"/>
  <c r="BE45" i="55"/>
  <c r="BF45" i="55" s="1"/>
  <c r="BD45" i="55"/>
  <c r="FC44" i="55"/>
  <c r="FB44" i="55"/>
  <c r="EZ44" i="55"/>
  <c r="EY44" i="55"/>
  <c r="EW44" i="55"/>
  <c r="EV44" i="55"/>
  <c r="ET44" i="55"/>
  <c r="ES44" i="55"/>
  <c r="ER44" i="55"/>
  <c r="EQ44" i="55"/>
  <c r="EP44" i="55"/>
  <c r="EO44" i="55"/>
  <c r="EM44" i="55"/>
  <c r="EL44" i="55"/>
  <c r="EJ44" i="55"/>
  <c r="EI44" i="55"/>
  <c r="EG44" i="55"/>
  <c r="EF44" i="55"/>
  <c r="ED44" i="55"/>
  <c r="EC44" i="55"/>
  <c r="EA44" i="55"/>
  <c r="DZ44" i="55"/>
  <c r="DX44" i="55"/>
  <c r="DW44" i="55"/>
  <c r="DU44" i="55"/>
  <c r="DT44" i="55"/>
  <c r="DR44" i="55"/>
  <c r="DQ44" i="55"/>
  <c r="DO44" i="55"/>
  <c r="DN44" i="55"/>
  <c r="DM44" i="55"/>
  <c r="DK44" i="55"/>
  <c r="DJ44" i="55"/>
  <c r="DH44" i="55"/>
  <c r="DG44" i="55"/>
  <c r="DE44" i="55"/>
  <c r="DD44" i="55"/>
  <c r="DC44" i="55"/>
  <c r="DA44" i="55"/>
  <c r="CZ44" i="55"/>
  <c r="CY44" i="55"/>
  <c r="CX44" i="55"/>
  <c r="CV44" i="55"/>
  <c r="CU44" i="55"/>
  <c r="CT44" i="55"/>
  <c r="CS44" i="55"/>
  <c r="CQ44" i="55"/>
  <c r="CP44" i="55"/>
  <c r="CN44" i="55"/>
  <c r="CM44" i="55"/>
  <c r="CK44" i="55"/>
  <c r="CJ44" i="55"/>
  <c r="CI44" i="55"/>
  <c r="CG44" i="55"/>
  <c r="CF44" i="55"/>
  <c r="CD44" i="55"/>
  <c r="CC44" i="55"/>
  <c r="CA44" i="55"/>
  <c r="BZ44" i="55"/>
  <c r="BX44" i="55"/>
  <c r="BW44" i="55"/>
  <c r="BU44" i="55"/>
  <c r="BT44" i="55"/>
  <c r="BR44" i="55"/>
  <c r="BQ44" i="55"/>
  <c r="BO44" i="55"/>
  <c r="BN44" i="55"/>
  <c r="BL44" i="55"/>
  <c r="BK44" i="55"/>
  <c r="BI44" i="55"/>
  <c r="BH44" i="55"/>
  <c r="BJ44" i="55" s="1"/>
  <c r="BG44" i="55"/>
  <c r="BE44" i="55"/>
  <c r="BF44" i="55" s="1"/>
  <c r="BD44" i="55"/>
  <c r="FC43" i="55"/>
  <c r="FB43" i="55"/>
  <c r="EZ43" i="55"/>
  <c r="EY43" i="55"/>
  <c r="EW43" i="55"/>
  <c r="EV43" i="55"/>
  <c r="ET43" i="55"/>
  <c r="ES43" i="55"/>
  <c r="ER43" i="55"/>
  <c r="EQ43" i="55"/>
  <c r="EP43" i="55"/>
  <c r="EO43" i="55"/>
  <c r="EM43" i="55"/>
  <c r="EL43" i="55"/>
  <c r="EJ43" i="55"/>
  <c r="EI43" i="55"/>
  <c r="EG43" i="55"/>
  <c r="EF43" i="55"/>
  <c r="ED43" i="55"/>
  <c r="EC43" i="55"/>
  <c r="EA43" i="55"/>
  <c r="DZ43" i="55"/>
  <c r="DX43" i="55"/>
  <c r="DW43" i="55"/>
  <c r="DU43" i="55"/>
  <c r="DT43" i="55"/>
  <c r="DR43" i="55"/>
  <c r="DQ43" i="55"/>
  <c r="DO43" i="55"/>
  <c r="DN43" i="55"/>
  <c r="DM43" i="55"/>
  <c r="DK43" i="55"/>
  <c r="DJ43" i="55"/>
  <c r="DH43" i="55"/>
  <c r="DG43" i="55"/>
  <c r="DE43" i="55"/>
  <c r="DD43" i="55"/>
  <c r="DC43" i="55"/>
  <c r="DA43" i="55"/>
  <c r="CZ43" i="55"/>
  <c r="CY43" i="55"/>
  <c r="CX43" i="55"/>
  <c r="CV43" i="55"/>
  <c r="CU43" i="55"/>
  <c r="CT43" i="55"/>
  <c r="CS43" i="55"/>
  <c r="CQ43" i="55"/>
  <c r="CP43" i="55"/>
  <c r="CN43" i="55"/>
  <c r="CM43" i="55"/>
  <c r="CK43" i="55"/>
  <c r="CJ43" i="55"/>
  <c r="CI43" i="55"/>
  <c r="CG43" i="55"/>
  <c r="CF43" i="55"/>
  <c r="CD43" i="55"/>
  <c r="CC43" i="55"/>
  <c r="CA43" i="55"/>
  <c r="BZ43" i="55"/>
  <c r="BX43" i="55"/>
  <c r="BW43" i="55"/>
  <c r="BU43" i="55"/>
  <c r="BT43" i="55"/>
  <c r="BR43" i="55"/>
  <c r="BQ43" i="55"/>
  <c r="BO43" i="55"/>
  <c r="BP43" i="55" s="1"/>
  <c r="BN43" i="55"/>
  <c r="BL43" i="55"/>
  <c r="BK43" i="55"/>
  <c r="BI43" i="55"/>
  <c r="BH43" i="55"/>
  <c r="BJ43" i="55"/>
  <c r="BG43" i="55"/>
  <c r="BE43" i="55"/>
  <c r="BF43" i="55" s="1"/>
  <c r="BD43" i="55"/>
  <c r="FC42" i="55"/>
  <c r="FB42" i="55"/>
  <c r="EZ42" i="55"/>
  <c r="EY42" i="55"/>
  <c r="EW42" i="55"/>
  <c r="EV42" i="55"/>
  <c r="ET42" i="55"/>
  <c r="ES42" i="55"/>
  <c r="ER42" i="55"/>
  <c r="EQ42" i="55"/>
  <c r="EP42" i="55"/>
  <c r="EO42" i="55"/>
  <c r="EM42" i="55"/>
  <c r="EL42" i="55"/>
  <c r="EJ42" i="55"/>
  <c r="EI42" i="55"/>
  <c r="EG42" i="55"/>
  <c r="EF42" i="55"/>
  <c r="ED42" i="55"/>
  <c r="EC42" i="55"/>
  <c r="EA42" i="55"/>
  <c r="DZ42" i="55"/>
  <c r="DX42" i="55"/>
  <c r="DW42" i="55"/>
  <c r="DU42" i="55"/>
  <c r="DT42" i="55"/>
  <c r="DR42" i="55"/>
  <c r="DQ42" i="55"/>
  <c r="DO42" i="55"/>
  <c r="DN42" i="55"/>
  <c r="DM42" i="55"/>
  <c r="DK42" i="55"/>
  <c r="DJ42" i="55"/>
  <c r="DH42" i="55"/>
  <c r="DG42" i="55"/>
  <c r="DE42" i="55"/>
  <c r="DD42" i="55"/>
  <c r="DC42" i="55"/>
  <c r="DA42" i="55"/>
  <c r="CZ42" i="55"/>
  <c r="CY42" i="55"/>
  <c r="CX42" i="55"/>
  <c r="CV42" i="55"/>
  <c r="CU42" i="55"/>
  <c r="CT42" i="55"/>
  <c r="CS42" i="55"/>
  <c r="CQ42" i="55"/>
  <c r="CP42" i="55"/>
  <c r="CN42" i="55"/>
  <c r="CM42" i="55"/>
  <c r="CK42" i="55"/>
  <c r="CJ42" i="55"/>
  <c r="CI42" i="55"/>
  <c r="CG42" i="55"/>
  <c r="CF42" i="55"/>
  <c r="CD42" i="55"/>
  <c r="CC42" i="55"/>
  <c r="CA42" i="55"/>
  <c r="BZ42" i="55"/>
  <c r="BX42" i="55"/>
  <c r="BW42" i="55"/>
  <c r="BU42" i="55"/>
  <c r="BT42" i="55"/>
  <c r="BR42" i="55"/>
  <c r="BQ42" i="55"/>
  <c r="BO42" i="55"/>
  <c r="BN42" i="55"/>
  <c r="BL42" i="55"/>
  <c r="BK42" i="55"/>
  <c r="BI42" i="55"/>
  <c r="BH42" i="55"/>
  <c r="BJ42" i="55"/>
  <c r="BG42" i="55"/>
  <c r="BE42" i="55"/>
  <c r="BF42" i="55" s="1"/>
  <c r="BD42" i="55"/>
  <c r="FC41" i="55"/>
  <c r="FB41" i="55"/>
  <c r="EZ41" i="55"/>
  <c r="EY41" i="55"/>
  <c r="EW41" i="55"/>
  <c r="EV41" i="55"/>
  <c r="ET41" i="55"/>
  <c r="ES41" i="55"/>
  <c r="ER41" i="55"/>
  <c r="EQ41" i="55"/>
  <c r="EP41" i="55"/>
  <c r="EO41" i="55"/>
  <c r="EM41" i="55"/>
  <c r="EL41" i="55"/>
  <c r="EJ41" i="55"/>
  <c r="EI41" i="55"/>
  <c r="EG41" i="55"/>
  <c r="EF41" i="55"/>
  <c r="ED41" i="55"/>
  <c r="EC41" i="55"/>
  <c r="EA41" i="55"/>
  <c r="DZ41" i="55"/>
  <c r="DX41" i="55"/>
  <c r="DW41" i="55"/>
  <c r="DU41" i="55"/>
  <c r="DT41" i="55"/>
  <c r="DR41" i="55"/>
  <c r="DQ41" i="55"/>
  <c r="DO41" i="55"/>
  <c r="DN41" i="55"/>
  <c r="DM41" i="55"/>
  <c r="DK41" i="55"/>
  <c r="DJ41" i="55"/>
  <c r="DH41" i="55"/>
  <c r="DG41" i="55"/>
  <c r="DE41" i="55"/>
  <c r="DD41" i="55"/>
  <c r="DC41" i="55"/>
  <c r="DA41" i="55"/>
  <c r="CZ41" i="55"/>
  <c r="CY41" i="55"/>
  <c r="CX41" i="55"/>
  <c r="CV41" i="55"/>
  <c r="CU41" i="55"/>
  <c r="CT41" i="55"/>
  <c r="CS41" i="55"/>
  <c r="CQ41" i="55"/>
  <c r="CP41" i="55"/>
  <c r="CN41" i="55"/>
  <c r="CM41" i="55"/>
  <c r="CK41" i="55"/>
  <c r="CJ41" i="55"/>
  <c r="CI41" i="55"/>
  <c r="CG41" i="55"/>
  <c r="CF41" i="55"/>
  <c r="CD41" i="55"/>
  <c r="CC41" i="55"/>
  <c r="CA41" i="55"/>
  <c r="BZ41" i="55"/>
  <c r="BX41" i="55"/>
  <c r="BW41" i="55"/>
  <c r="BU41" i="55"/>
  <c r="BT41" i="55"/>
  <c r="BR41" i="55"/>
  <c r="BQ41" i="55"/>
  <c r="BO41" i="55"/>
  <c r="BN41" i="55"/>
  <c r="BL41" i="55"/>
  <c r="BK41" i="55"/>
  <c r="BI41" i="55"/>
  <c r="BH41" i="55"/>
  <c r="BJ41" i="55"/>
  <c r="BG41" i="55"/>
  <c r="BE41" i="55"/>
  <c r="BF41" i="55" s="1"/>
  <c r="BD41" i="55"/>
  <c r="FC40" i="55"/>
  <c r="FB40" i="55"/>
  <c r="EZ40" i="55"/>
  <c r="EY40" i="55"/>
  <c r="EW40" i="55"/>
  <c r="EV40" i="55"/>
  <c r="ET40" i="55"/>
  <c r="ES40" i="55"/>
  <c r="ER40" i="55"/>
  <c r="EQ40" i="55"/>
  <c r="EP40" i="55"/>
  <c r="EO40" i="55"/>
  <c r="EM40" i="55"/>
  <c r="EL40" i="55"/>
  <c r="EJ40" i="55"/>
  <c r="EI40" i="55"/>
  <c r="EG40" i="55"/>
  <c r="EF40" i="55"/>
  <c r="ED40" i="55"/>
  <c r="EC40" i="55"/>
  <c r="EA40" i="55"/>
  <c r="DZ40" i="55"/>
  <c r="DX40" i="55"/>
  <c r="DW40" i="55"/>
  <c r="DU40" i="55"/>
  <c r="DT40" i="55"/>
  <c r="DR40" i="55"/>
  <c r="DQ40" i="55"/>
  <c r="DO40" i="55"/>
  <c r="DN40" i="55"/>
  <c r="DM40" i="55"/>
  <c r="DK40" i="55"/>
  <c r="DJ40" i="55"/>
  <c r="DH40" i="55"/>
  <c r="DG40" i="55"/>
  <c r="DE40" i="55"/>
  <c r="DD40" i="55"/>
  <c r="DC40" i="55"/>
  <c r="DA40" i="55"/>
  <c r="CZ40" i="55"/>
  <c r="CY40" i="55"/>
  <c r="CX40" i="55"/>
  <c r="CV40" i="55"/>
  <c r="CU40" i="55"/>
  <c r="CT40" i="55"/>
  <c r="CS40" i="55"/>
  <c r="CQ40" i="55"/>
  <c r="CP40" i="55"/>
  <c r="CN40" i="55"/>
  <c r="CM40" i="55"/>
  <c r="CK40" i="55"/>
  <c r="CJ40" i="55"/>
  <c r="CI40" i="55"/>
  <c r="CG40" i="55"/>
  <c r="CF40" i="55"/>
  <c r="CD40" i="55"/>
  <c r="CC40" i="55"/>
  <c r="CA40" i="55"/>
  <c r="BZ40" i="55"/>
  <c r="BX40" i="55"/>
  <c r="BW40" i="55"/>
  <c r="BU40" i="55"/>
  <c r="BT40" i="55"/>
  <c r="BR40" i="55"/>
  <c r="BQ40" i="55"/>
  <c r="BO40" i="55"/>
  <c r="BN40" i="55"/>
  <c r="BL40" i="55"/>
  <c r="BK40" i="55"/>
  <c r="BI40" i="55"/>
  <c r="BH40" i="55"/>
  <c r="BJ40" i="55"/>
  <c r="BG40" i="55"/>
  <c r="BE40" i="55"/>
  <c r="BF40" i="55" s="1"/>
  <c r="BD40" i="55"/>
  <c r="FC39" i="55"/>
  <c r="FB39" i="55"/>
  <c r="EZ39" i="55"/>
  <c r="EY39" i="55"/>
  <c r="EW39" i="55"/>
  <c r="EV39" i="55"/>
  <c r="ET39" i="55"/>
  <c r="ES39" i="55"/>
  <c r="ER39" i="55"/>
  <c r="EQ39" i="55"/>
  <c r="EP39" i="55"/>
  <c r="EO39" i="55"/>
  <c r="EM39" i="55"/>
  <c r="EL39" i="55"/>
  <c r="EJ39" i="55"/>
  <c r="EI39" i="55"/>
  <c r="EG39" i="55"/>
  <c r="EF39" i="55"/>
  <c r="ED39" i="55"/>
  <c r="EC39" i="55"/>
  <c r="EA39" i="55"/>
  <c r="DZ39" i="55"/>
  <c r="DX39" i="55"/>
  <c r="DW39" i="55"/>
  <c r="DU39" i="55"/>
  <c r="DT39" i="55"/>
  <c r="DR39" i="55"/>
  <c r="DQ39" i="55"/>
  <c r="DO39" i="55"/>
  <c r="DN39" i="55"/>
  <c r="DM39" i="55"/>
  <c r="DK39" i="55"/>
  <c r="DJ39" i="55"/>
  <c r="DH39" i="55"/>
  <c r="DG39" i="55"/>
  <c r="DE39" i="55"/>
  <c r="DD39" i="55"/>
  <c r="DC39" i="55"/>
  <c r="DA39" i="55"/>
  <c r="CZ39" i="55"/>
  <c r="CY39" i="55"/>
  <c r="CX39" i="55"/>
  <c r="CV39" i="55"/>
  <c r="CU39" i="55"/>
  <c r="CT39" i="55"/>
  <c r="CS39" i="55"/>
  <c r="CQ39" i="55"/>
  <c r="CP39" i="55"/>
  <c r="CN39" i="55"/>
  <c r="CM39" i="55"/>
  <c r="CK39" i="55"/>
  <c r="CJ39" i="55"/>
  <c r="CI39" i="55"/>
  <c r="CG39" i="55"/>
  <c r="CF39" i="55"/>
  <c r="CD39" i="55"/>
  <c r="CC39" i="55"/>
  <c r="CA39" i="55"/>
  <c r="BZ39" i="55"/>
  <c r="BX39" i="55"/>
  <c r="BW39" i="55"/>
  <c r="BU39" i="55"/>
  <c r="BT39" i="55"/>
  <c r="BR39" i="55"/>
  <c r="BQ39" i="55"/>
  <c r="BO39" i="55"/>
  <c r="BN39" i="55"/>
  <c r="BL39" i="55"/>
  <c r="BK39" i="55"/>
  <c r="BI39" i="55"/>
  <c r="BH39" i="55"/>
  <c r="BJ39" i="55"/>
  <c r="BG39" i="55"/>
  <c r="BE39" i="55"/>
  <c r="BF39" i="55" s="1"/>
  <c r="BD39" i="55"/>
  <c r="FC38" i="55"/>
  <c r="FB38" i="55"/>
  <c r="EZ38" i="55"/>
  <c r="EY38" i="55"/>
  <c r="EW38" i="55"/>
  <c r="EV38" i="55"/>
  <c r="ET38" i="55"/>
  <c r="ES38" i="55"/>
  <c r="ER38" i="55"/>
  <c r="EQ38" i="55"/>
  <c r="EP38" i="55"/>
  <c r="EO38" i="55"/>
  <c r="EM38" i="55"/>
  <c r="EL38" i="55"/>
  <c r="EJ38" i="55"/>
  <c r="EI38" i="55"/>
  <c r="EG38" i="55"/>
  <c r="EF38" i="55"/>
  <c r="ED38" i="55"/>
  <c r="EC38" i="55"/>
  <c r="EA38" i="55"/>
  <c r="DZ38" i="55"/>
  <c r="DX38" i="55"/>
  <c r="DW38" i="55"/>
  <c r="DU38" i="55"/>
  <c r="DT38" i="55"/>
  <c r="DR38" i="55"/>
  <c r="DQ38" i="55"/>
  <c r="DO38" i="55"/>
  <c r="DN38" i="55"/>
  <c r="DM38" i="55"/>
  <c r="DK38" i="55"/>
  <c r="DJ38" i="55"/>
  <c r="DH38" i="55"/>
  <c r="DG38" i="55"/>
  <c r="DE38" i="55"/>
  <c r="DD38" i="55"/>
  <c r="DC38" i="55"/>
  <c r="DA38" i="55"/>
  <c r="CZ38" i="55"/>
  <c r="CY38" i="55"/>
  <c r="CX38" i="55"/>
  <c r="CV38" i="55"/>
  <c r="CU38" i="55"/>
  <c r="CT38" i="55"/>
  <c r="CS38" i="55"/>
  <c r="CQ38" i="55"/>
  <c r="CP38" i="55"/>
  <c r="CN38" i="55"/>
  <c r="CM38" i="55"/>
  <c r="CK38" i="55"/>
  <c r="CJ38" i="55"/>
  <c r="CI38" i="55"/>
  <c r="CG38" i="55"/>
  <c r="CF38" i="55"/>
  <c r="CD38" i="55"/>
  <c r="CC38" i="55"/>
  <c r="CA38" i="55"/>
  <c r="BZ38" i="55"/>
  <c r="BX38" i="55"/>
  <c r="BW38" i="55"/>
  <c r="BU38" i="55"/>
  <c r="BT38" i="55"/>
  <c r="BR38" i="55"/>
  <c r="BQ38" i="55"/>
  <c r="BO38" i="55"/>
  <c r="BN38" i="55"/>
  <c r="BL38" i="55"/>
  <c r="BK38" i="55"/>
  <c r="BI38" i="55"/>
  <c r="BH38" i="55"/>
  <c r="BJ38" i="55"/>
  <c r="BG38" i="55"/>
  <c r="BE38" i="55"/>
  <c r="BF38" i="55" s="1"/>
  <c r="BD38" i="55"/>
  <c r="FC37" i="55"/>
  <c r="FB37" i="55"/>
  <c r="EZ37" i="55"/>
  <c r="EY37" i="55"/>
  <c r="EW37" i="55"/>
  <c r="EV37" i="55"/>
  <c r="ET37" i="55"/>
  <c r="ES37" i="55"/>
  <c r="ER37" i="55"/>
  <c r="EQ37" i="55"/>
  <c r="EP37" i="55"/>
  <c r="EO37" i="55"/>
  <c r="EM37" i="55"/>
  <c r="EL37" i="55"/>
  <c r="EJ37" i="55"/>
  <c r="EI37" i="55"/>
  <c r="EG37" i="55"/>
  <c r="EF37" i="55"/>
  <c r="ED37" i="55"/>
  <c r="EC37" i="55"/>
  <c r="EA37" i="55"/>
  <c r="DZ37" i="55"/>
  <c r="DX37" i="55"/>
  <c r="DW37" i="55"/>
  <c r="DU37" i="55"/>
  <c r="DT37" i="55"/>
  <c r="DR37" i="55"/>
  <c r="DQ37" i="55"/>
  <c r="DO37" i="55"/>
  <c r="DN37" i="55"/>
  <c r="DM37" i="55"/>
  <c r="DK37" i="55"/>
  <c r="DJ37" i="55"/>
  <c r="DH37" i="55"/>
  <c r="DG37" i="55"/>
  <c r="DE37" i="55"/>
  <c r="DD37" i="55"/>
  <c r="DC37" i="55"/>
  <c r="DA37" i="55"/>
  <c r="CZ37" i="55"/>
  <c r="CY37" i="55"/>
  <c r="CX37" i="55"/>
  <c r="CV37" i="55"/>
  <c r="CU37" i="55"/>
  <c r="CT37" i="55"/>
  <c r="CS37" i="55"/>
  <c r="CQ37" i="55"/>
  <c r="CP37" i="55"/>
  <c r="CN37" i="55"/>
  <c r="CM37" i="55"/>
  <c r="CK37" i="55"/>
  <c r="CJ37" i="55"/>
  <c r="CI37" i="55"/>
  <c r="CG37" i="55"/>
  <c r="CF37" i="55"/>
  <c r="CD37" i="55"/>
  <c r="CC37" i="55"/>
  <c r="CA37" i="55"/>
  <c r="BZ37" i="55"/>
  <c r="BX37" i="55"/>
  <c r="BW37" i="55"/>
  <c r="BU37" i="55"/>
  <c r="BT37" i="55"/>
  <c r="BR37" i="55"/>
  <c r="BQ37" i="55"/>
  <c r="BO37" i="55"/>
  <c r="BN37" i="55"/>
  <c r="BL37" i="55"/>
  <c r="BK37" i="55"/>
  <c r="BI37" i="55"/>
  <c r="BH37" i="55"/>
  <c r="BJ37" i="55"/>
  <c r="BG37" i="55"/>
  <c r="BE37" i="55"/>
  <c r="BF37" i="55" s="1"/>
  <c r="BD37" i="55"/>
  <c r="FC36" i="55"/>
  <c r="FB36" i="55"/>
  <c r="EZ36" i="55"/>
  <c r="EY36" i="55"/>
  <c r="EW36" i="55"/>
  <c r="EV36" i="55"/>
  <c r="ET36" i="55"/>
  <c r="ES36" i="55"/>
  <c r="ER36" i="55"/>
  <c r="EQ36" i="55"/>
  <c r="EP36" i="55"/>
  <c r="EO36" i="55"/>
  <c r="EM36" i="55"/>
  <c r="EL36" i="55"/>
  <c r="EJ36" i="55"/>
  <c r="EI36" i="55"/>
  <c r="EG36" i="55"/>
  <c r="EF36" i="55"/>
  <c r="ED36" i="55"/>
  <c r="EC36" i="55"/>
  <c r="EA36" i="55"/>
  <c r="DZ36" i="55"/>
  <c r="DX36" i="55"/>
  <c r="DW36" i="55"/>
  <c r="DU36" i="55"/>
  <c r="DT36" i="55"/>
  <c r="DR36" i="55"/>
  <c r="DQ36" i="55"/>
  <c r="DO36" i="55"/>
  <c r="DN36" i="55"/>
  <c r="DM36" i="55"/>
  <c r="DK36" i="55"/>
  <c r="DJ36" i="55"/>
  <c r="DH36" i="55"/>
  <c r="DG36" i="55"/>
  <c r="DE36" i="55"/>
  <c r="DD36" i="55"/>
  <c r="DC36" i="55"/>
  <c r="DA36" i="55"/>
  <c r="CZ36" i="55"/>
  <c r="CY36" i="55"/>
  <c r="CX36" i="55"/>
  <c r="CV36" i="55"/>
  <c r="CU36" i="55"/>
  <c r="CT36" i="55"/>
  <c r="CS36" i="55"/>
  <c r="CQ36" i="55"/>
  <c r="CP36" i="55"/>
  <c r="CN36" i="55"/>
  <c r="CM36" i="55"/>
  <c r="CK36" i="55"/>
  <c r="CJ36" i="55"/>
  <c r="CI36" i="55"/>
  <c r="CG36" i="55"/>
  <c r="CF36" i="55"/>
  <c r="CD36" i="55"/>
  <c r="CC36" i="55"/>
  <c r="CA36" i="55"/>
  <c r="BZ36" i="55"/>
  <c r="BX36" i="55"/>
  <c r="BW36" i="55"/>
  <c r="BU36" i="55"/>
  <c r="BT36" i="55"/>
  <c r="BR36" i="55"/>
  <c r="BQ36" i="55"/>
  <c r="BO36" i="55"/>
  <c r="BN36" i="55"/>
  <c r="BL36" i="55"/>
  <c r="BK36" i="55"/>
  <c r="BI36" i="55"/>
  <c r="BH36" i="55"/>
  <c r="BJ36" i="55"/>
  <c r="BG36" i="55"/>
  <c r="BE36" i="55"/>
  <c r="BF36" i="55" s="1"/>
  <c r="BD36" i="55"/>
  <c r="FC35" i="55"/>
  <c r="FB35" i="55"/>
  <c r="EZ35" i="55"/>
  <c r="EY35" i="55"/>
  <c r="EW35" i="55"/>
  <c r="EV35" i="55"/>
  <c r="ET35" i="55"/>
  <c r="ES35" i="55"/>
  <c r="ER35" i="55"/>
  <c r="EQ35" i="55"/>
  <c r="EP35" i="55"/>
  <c r="EO35" i="55"/>
  <c r="EM35" i="55"/>
  <c r="EL35" i="55"/>
  <c r="EJ35" i="55"/>
  <c r="EI35" i="55"/>
  <c r="EG35" i="55"/>
  <c r="EF35" i="55"/>
  <c r="ED35" i="55"/>
  <c r="EC35" i="55"/>
  <c r="EA35" i="55"/>
  <c r="DZ35" i="55"/>
  <c r="DX35" i="55"/>
  <c r="DW35" i="55"/>
  <c r="DU35" i="55"/>
  <c r="DT35" i="55"/>
  <c r="DR35" i="55"/>
  <c r="DQ35" i="55"/>
  <c r="DO35" i="55"/>
  <c r="DN35" i="55"/>
  <c r="DM35" i="55"/>
  <c r="DK35" i="55"/>
  <c r="DJ35" i="55"/>
  <c r="DH35" i="55"/>
  <c r="DG35" i="55"/>
  <c r="DE35" i="55"/>
  <c r="DD35" i="55"/>
  <c r="DC35" i="55"/>
  <c r="DA35" i="55"/>
  <c r="CZ35" i="55"/>
  <c r="CY35" i="55"/>
  <c r="CX35" i="55"/>
  <c r="CV35" i="55"/>
  <c r="CU35" i="55"/>
  <c r="CT35" i="55"/>
  <c r="CS35" i="55"/>
  <c r="CQ35" i="55"/>
  <c r="CP35" i="55"/>
  <c r="CN35" i="55"/>
  <c r="CM35" i="55"/>
  <c r="CK35" i="55"/>
  <c r="CJ35" i="55"/>
  <c r="CI35" i="55"/>
  <c r="CG35" i="55"/>
  <c r="CF35" i="55"/>
  <c r="CD35" i="55"/>
  <c r="CC35" i="55"/>
  <c r="CA35" i="55"/>
  <c r="BZ35" i="55"/>
  <c r="BX35" i="55"/>
  <c r="BW35" i="55"/>
  <c r="BU35" i="55"/>
  <c r="BT35" i="55"/>
  <c r="BR35" i="55"/>
  <c r="BQ35" i="55"/>
  <c r="BO35" i="55"/>
  <c r="BN35" i="55"/>
  <c r="BL35" i="55"/>
  <c r="BK35" i="55"/>
  <c r="BI35" i="55"/>
  <c r="BH35" i="55"/>
  <c r="BJ35" i="55"/>
  <c r="BG35" i="55"/>
  <c r="BE35" i="55"/>
  <c r="BF35" i="55" s="1"/>
  <c r="BD35" i="55"/>
  <c r="FC34" i="55"/>
  <c r="FB34" i="55"/>
  <c r="EZ34" i="55"/>
  <c r="EY34" i="55"/>
  <c r="EW34" i="55"/>
  <c r="EV34" i="55"/>
  <c r="ET34" i="55"/>
  <c r="ES34" i="55"/>
  <c r="ER34" i="55"/>
  <c r="EQ34" i="55"/>
  <c r="EP34" i="55"/>
  <c r="EO34" i="55"/>
  <c r="EM34" i="55"/>
  <c r="EL34" i="55"/>
  <c r="EJ34" i="55"/>
  <c r="EI34" i="55"/>
  <c r="EG34" i="55"/>
  <c r="EF34" i="55"/>
  <c r="ED34" i="55"/>
  <c r="EC34" i="55"/>
  <c r="EA34" i="55"/>
  <c r="DZ34" i="55"/>
  <c r="DX34" i="55"/>
  <c r="DW34" i="55"/>
  <c r="DU34" i="55"/>
  <c r="DT34" i="55"/>
  <c r="DR34" i="55"/>
  <c r="DQ34" i="55"/>
  <c r="DO34" i="55"/>
  <c r="DN34" i="55"/>
  <c r="DM34" i="55"/>
  <c r="DK34" i="55"/>
  <c r="DJ34" i="55"/>
  <c r="DH34" i="55"/>
  <c r="DG34" i="55"/>
  <c r="DE34" i="55"/>
  <c r="DD34" i="55"/>
  <c r="DC34" i="55"/>
  <c r="DA34" i="55"/>
  <c r="CZ34" i="55"/>
  <c r="CY34" i="55"/>
  <c r="CX34" i="55"/>
  <c r="CV34" i="55"/>
  <c r="CU34" i="55"/>
  <c r="CT34" i="55"/>
  <c r="CS34" i="55"/>
  <c r="CQ34" i="55"/>
  <c r="CP34" i="55"/>
  <c r="CN34" i="55"/>
  <c r="CM34" i="55"/>
  <c r="CK34" i="55"/>
  <c r="CJ34" i="55"/>
  <c r="CI34" i="55"/>
  <c r="CG34" i="55"/>
  <c r="CF34" i="55"/>
  <c r="CD34" i="55"/>
  <c r="CC34" i="55"/>
  <c r="CA34" i="55"/>
  <c r="BZ34" i="55"/>
  <c r="BX34" i="55"/>
  <c r="BW34" i="55"/>
  <c r="BU34" i="55"/>
  <c r="BT34" i="55"/>
  <c r="BR34" i="55"/>
  <c r="BQ34" i="55"/>
  <c r="BO34" i="55"/>
  <c r="BN34" i="55"/>
  <c r="BL34" i="55"/>
  <c r="BK34" i="55"/>
  <c r="BI34" i="55"/>
  <c r="BH34" i="55"/>
  <c r="BJ34" i="55"/>
  <c r="BG34" i="55"/>
  <c r="BE34" i="55"/>
  <c r="BF34" i="55" s="1"/>
  <c r="BD34" i="55"/>
  <c r="FC33" i="55"/>
  <c r="FB33" i="55"/>
  <c r="EZ33" i="55"/>
  <c r="EY33" i="55"/>
  <c r="EW33" i="55"/>
  <c r="EV33" i="55"/>
  <c r="ET33" i="55"/>
  <c r="ES33" i="55"/>
  <c r="ER33" i="55"/>
  <c r="EQ33" i="55"/>
  <c r="EP33" i="55"/>
  <c r="EO33" i="55"/>
  <c r="EM33" i="55"/>
  <c r="EL33" i="55"/>
  <c r="EJ33" i="55"/>
  <c r="EI33" i="55"/>
  <c r="EG33" i="55"/>
  <c r="EF33" i="55"/>
  <c r="ED33" i="55"/>
  <c r="EC33" i="55"/>
  <c r="EA33" i="55"/>
  <c r="DZ33" i="55"/>
  <c r="DX33" i="55"/>
  <c r="DW33" i="55"/>
  <c r="DU33" i="55"/>
  <c r="DT33" i="55"/>
  <c r="DR33" i="55"/>
  <c r="DQ33" i="55"/>
  <c r="DO33" i="55"/>
  <c r="DN33" i="55"/>
  <c r="DM33" i="55"/>
  <c r="DK33" i="55"/>
  <c r="DJ33" i="55"/>
  <c r="DH33" i="55"/>
  <c r="DG33" i="55"/>
  <c r="DE33" i="55"/>
  <c r="DD33" i="55"/>
  <c r="DC33" i="55"/>
  <c r="DA33" i="55"/>
  <c r="CZ33" i="55"/>
  <c r="CY33" i="55"/>
  <c r="CX33" i="55"/>
  <c r="CV33" i="55"/>
  <c r="CU33" i="55"/>
  <c r="CT33" i="55"/>
  <c r="CS33" i="55"/>
  <c r="CQ33" i="55"/>
  <c r="CP33" i="55"/>
  <c r="CN33" i="55"/>
  <c r="CM33" i="55"/>
  <c r="CK33" i="55"/>
  <c r="CJ33" i="55"/>
  <c r="CI33" i="55"/>
  <c r="CG33" i="55"/>
  <c r="CF33" i="55"/>
  <c r="CD33" i="55"/>
  <c r="CC33" i="55"/>
  <c r="CA33" i="55"/>
  <c r="BZ33" i="55"/>
  <c r="BX33" i="55"/>
  <c r="BW33" i="55"/>
  <c r="BU33" i="55"/>
  <c r="BT33" i="55"/>
  <c r="BR33" i="55"/>
  <c r="BQ33" i="55"/>
  <c r="BO33" i="55"/>
  <c r="BN33" i="55"/>
  <c r="BL33" i="55"/>
  <c r="BK33" i="55"/>
  <c r="BI33" i="55"/>
  <c r="BH33" i="55"/>
  <c r="BJ33" i="55"/>
  <c r="BG33" i="55"/>
  <c r="BE33" i="55"/>
  <c r="BF33" i="55" s="1"/>
  <c r="BD33" i="55"/>
  <c r="FC32" i="55"/>
  <c r="FB32" i="55"/>
  <c r="EZ32" i="55"/>
  <c r="EY32" i="55"/>
  <c r="EW32" i="55"/>
  <c r="EV32" i="55"/>
  <c r="ET32" i="55"/>
  <c r="ES32" i="55"/>
  <c r="ER32" i="55"/>
  <c r="EQ32" i="55"/>
  <c r="EP32" i="55"/>
  <c r="EO32" i="55"/>
  <c r="EM32" i="55"/>
  <c r="EL32" i="55"/>
  <c r="EJ32" i="55"/>
  <c r="EI32" i="55"/>
  <c r="EG32" i="55"/>
  <c r="EF32" i="55"/>
  <c r="ED32" i="55"/>
  <c r="EC32" i="55"/>
  <c r="EA32" i="55"/>
  <c r="DZ32" i="55"/>
  <c r="DX32" i="55"/>
  <c r="DW32" i="55"/>
  <c r="DU32" i="55"/>
  <c r="DT32" i="55"/>
  <c r="DR32" i="55"/>
  <c r="DQ32" i="55"/>
  <c r="DO32" i="55"/>
  <c r="DN32" i="55"/>
  <c r="DM32" i="55"/>
  <c r="DK32" i="55"/>
  <c r="DJ32" i="55"/>
  <c r="DH32" i="55"/>
  <c r="DG32" i="55"/>
  <c r="DE32" i="55"/>
  <c r="DD32" i="55"/>
  <c r="DC32" i="55"/>
  <c r="DA32" i="55"/>
  <c r="CZ32" i="55"/>
  <c r="CY32" i="55"/>
  <c r="CX32" i="55"/>
  <c r="CV32" i="55"/>
  <c r="CU32" i="55"/>
  <c r="CT32" i="55"/>
  <c r="CS32" i="55"/>
  <c r="CQ32" i="55"/>
  <c r="CP32" i="55"/>
  <c r="CN32" i="55"/>
  <c r="CM32" i="55"/>
  <c r="CK32" i="55"/>
  <c r="CJ32" i="55"/>
  <c r="CI32" i="55"/>
  <c r="CG32" i="55"/>
  <c r="CF32" i="55"/>
  <c r="CD32" i="55"/>
  <c r="CC32" i="55"/>
  <c r="CA32" i="55"/>
  <c r="BZ32" i="55"/>
  <c r="BX32" i="55"/>
  <c r="BW32" i="55"/>
  <c r="BU32" i="55"/>
  <c r="BT32" i="55"/>
  <c r="BR32" i="55"/>
  <c r="BQ32" i="55"/>
  <c r="BO32" i="55"/>
  <c r="BN32" i="55"/>
  <c r="BL32" i="55"/>
  <c r="BK32" i="55"/>
  <c r="BI32" i="55"/>
  <c r="BH32" i="55"/>
  <c r="BJ32" i="55"/>
  <c r="BG32" i="55"/>
  <c r="BE32" i="55"/>
  <c r="BF32" i="55" s="1"/>
  <c r="BD32" i="55"/>
  <c r="FC31" i="55"/>
  <c r="FB31" i="55"/>
  <c r="EZ31" i="55"/>
  <c r="EY31" i="55"/>
  <c r="EW31" i="55"/>
  <c r="EV31" i="55"/>
  <c r="ET31" i="55"/>
  <c r="ES31" i="55"/>
  <c r="ER31" i="55"/>
  <c r="EQ31" i="55"/>
  <c r="EP31" i="55"/>
  <c r="EO31" i="55"/>
  <c r="EM31" i="55"/>
  <c r="EL31" i="55"/>
  <c r="EJ31" i="55"/>
  <c r="EI31" i="55"/>
  <c r="EG31" i="55"/>
  <c r="EF31" i="55"/>
  <c r="ED31" i="55"/>
  <c r="EC31" i="55"/>
  <c r="EA31" i="55"/>
  <c r="DZ31" i="55"/>
  <c r="DX31" i="55"/>
  <c r="DW31" i="55"/>
  <c r="DU31" i="55"/>
  <c r="DT31" i="55"/>
  <c r="DR31" i="55"/>
  <c r="DQ31" i="55"/>
  <c r="DO31" i="55"/>
  <c r="DN31" i="55"/>
  <c r="DM31" i="55"/>
  <c r="DK31" i="55"/>
  <c r="DJ31" i="55"/>
  <c r="DH31" i="55"/>
  <c r="DG31" i="55"/>
  <c r="DE31" i="55"/>
  <c r="DD31" i="55"/>
  <c r="DC31" i="55"/>
  <c r="DA31" i="55"/>
  <c r="CZ31" i="55"/>
  <c r="CY31" i="55"/>
  <c r="CX31" i="55"/>
  <c r="CV31" i="55"/>
  <c r="CU31" i="55"/>
  <c r="CT31" i="55"/>
  <c r="CS31" i="55"/>
  <c r="CQ31" i="55"/>
  <c r="CP31" i="55"/>
  <c r="CN31" i="55"/>
  <c r="CM31" i="55"/>
  <c r="CK31" i="55"/>
  <c r="CJ31" i="55"/>
  <c r="CI31" i="55"/>
  <c r="CG31" i="55"/>
  <c r="CF31" i="55"/>
  <c r="CD31" i="55"/>
  <c r="CC31" i="55"/>
  <c r="CA31" i="55"/>
  <c r="BZ31" i="55"/>
  <c r="BX31" i="55"/>
  <c r="BW31" i="55"/>
  <c r="BU31" i="55"/>
  <c r="BT31" i="55"/>
  <c r="BR31" i="55"/>
  <c r="BQ31" i="55"/>
  <c r="BO31" i="55"/>
  <c r="BN31" i="55"/>
  <c r="BL31" i="55"/>
  <c r="BK31" i="55"/>
  <c r="BI31" i="55"/>
  <c r="BH31" i="55"/>
  <c r="BJ31" i="55"/>
  <c r="BG31" i="55"/>
  <c r="BE31" i="55"/>
  <c r="BF31" i="55" s="1"/>
  <c r="BD31" i="55"/>
  <c r="FC30" i="55"/>
  <c r="FB30" i="55"/>
  <c r="EZ30" i="55"/>
  <c r="EY30" i="55"/>
  <c r="EW30" i="55"/>
  <c r="EV30" i="55"/>
  <c r="ET30" i="55"/>
  <c r="ES30" i="55"/>
  <c r="ER30" i="55"/>
  <c r="EQ30" i="55"/>
  <c r="EP30" i="55"/>
  <c r="EO30" i="55"/>
  <c r="EM30" i="55"/>
  <c r="EL30" i="55"/>
  <c r="EJ30" i="55"/>
  <c r="EI30" i="55"/>
  <c r="EG30" i="55"/>
  <c r="EF30" i="55"/>
  <c r="ED30" i="55"/>
  <c r="EC30" i="55"/>
  <c r="EA30" i="55"/>
  <c r="DZ30" i="55"/>
  <c r="DX30" i="55"/>
  <c r="DW30" i="55"/>
  <c r="DU30" i="55"/>
  <c r="DT30" i="55"/>
  <c r="DR30" i="55"/>
  <c r="DQ30" i="55"/>
  <c r="DO30" i="55"/>
  <c r="DN30" i="55"/>
  <c r="DM30" i="55"/>
  <c r="DK30" i="55"/>
  <c r="DJ30" i="55"/>
  <c r="DH30" i="55"/>
  <c r="DG30" i="55"/>
  <c r="DE30" i="55"/>
  <c r="DD30" i="55"/>
  <c r="DC30" i="55"/>
  <c r="DA30" i="55"/>
  <c r="CZ30" i="55"/>
  <c r="CY30" i="55"/>
  <c r="CX30" i="55"/>
  <c r="CV30" i="55"/>
  <c r="CU30" i="55"/>
  <c r="CT30" i="55"/>
  <c r="CS30" i="55"/>
  <c r="CQ30" i="55"/>
  <c r="CP30" i="55"/>
  <c r="CN30" i="55"/>
  <c r="CM30" i="55"/>
  <c r="CK30" i="55"/>
  <c r="CJ30" i="55"/>
  <c r="CI30" i="55"/>
  <c r="CG30" i="55"/>
  <c r="CF30" i="55"/>
  <c r="CD30" i="55"/>
  <c r="CC30" i="55"/>
  <c r="CA30" i="55"/>
  <c r="BZ30" i="55"/>
  <c r="BX30" i="55"/>
  <c r="BW30" i="55"/>
  <c r="BU30" i="55"/>
  <c r="BT30" i="55"/>
  <c r="BR30" i="55"/>
  <c r="BQ30" i="55"/>
  <c r="BO30" i="55"/>
  <c r="BN30" i="55"/>
  <c r="BL30" i="55"/>
  <c r="BK30" i="55"/>
  <c r="BI30" i="55"/>
  <c r="BH30" i="55"/>
  <c r="BJ30" i="55"/>
  <c r="BG30" i="55"/>
  <c r="BE30" i="55"/>
  <c r="BF30" i="55" s="1"/>
  <c r="BD30" i="55"/>
  <c r="FC29" i="55"/>
  <c r="FB29" i="55"/>
  <c r="EZ29" i="55"/>
  <c r="EY29" i="55"/>
  <c r="EW29" i="55"/>
  <c r="EV29" i="55"/>
  <c r="ET29" i="55"/>
  <c r="ES29" i="55"/>
  <c r="ER29" i="55"/>
  <c r="EQ29" i="55"/>
  <c r="EP29" i="55"/>
  <c r="EO29" i="55"/>
  <c r="EM29" i="55"/>
  <c r="EL29" i="55"/>
  <c r="EJ29" i="55"/>
  <c r="EI29" i="55"/>
  <c r="EG29" i="55"/>
  <c r="EF29" i="55"/>
  <c r="ED29" i="55"/>
  <c r="EC29" i="55"/>
  <c r="EA29" i="55"/>
  <c r="DZ29" i="55"/>
  <c r="DX29" i="55"/>
  <c r="DW29" i="55"/>
  <c r="DU29" i="55"/>
  <c r="DT29" i="55"/>
  <c r="DR29" i="55"/>
  <c r="DQ29" i="55"/>
  <c r="DO29" i="55"/>
  <c r="DN29" i="55"/>
  <c r="DM29" i="55"/>
  <c r="DK29" i="55"/>
  <c r="DJ29" i="55"/>
  <c r="DH29" i="55"/>
  <c r="DG29" i="55"/>
  <c r="DE29" i="55"/>
  <c r="DD29" i="55"/>
  <c r="DC29" i="55"/>
  <c r="DA29" i="55"/>
  <c r="CZ29" i="55"/>
  <c r="CY29" i="55"/>
  <c r="CX29" i="55"/>
  <c r="CV29" i="55"/>
  <c r="CU29" i="55"/>
  <c r="CT29" i="55"/>
  <c r="CS29" i="55"/>
  <c r="CQ29" i="55"/>
  <c r="CP29" i="55"/>
  <c r="CN29" i="55"/>
  <c r="CM29" i="55"/>
  <c r="CK29" i="55"/>
  <c r="CJ29" i="55"/>
  <c r="CI29" i="55"/>
  <c r="CG29" i="55"/>
  <c r="CF29" i="55"/>
  <c r="CD29" i="55"/>
  <c r="CC29" i="55"/>
  <c r="CA29" i="55"/>
  <c r="BZ29" i="55"/>
  <c r="BX29" i="55"/>
  <c r="BW29" i="55"/>
  <c r="BU29" i="55"/>
  <c r="BT29" i="55"/>
  <c r="BR29" i="55"/>
  <c r="BQ29" i="55"/>
  <c r="BO29" i="55"/>
  <c r="BN29" i="55"/>
  <c r="BL29" i="55"/>
  <c r="BK29" i="55"/>
  <c r="BI29" i="55"/>
  <c r="BH29" i="55"/>
  <c r="BJ29" i="55"/>
  <c r="BG29" i="55"/>
  <c r="BE29" i="55"/>
  <c r="BF29" i="55" s="1"/>
  <c r="BD29" i="55"/>
  <c r="FC28" i="55"/>
  <c r="FB28" i="55"/>
  <c r="EZ28" i="55"/>
  <c r="EY28" i="55"/>
  <c r="EW28" i="55"/>
  <c r="EV28" i="55"/>
  <c r="ET28" i="55"/>
  <c r="ES28" i="55"/>
  <c r="ER28" i="55"/>
  <c r="EQ28" i="55"/>
  <c r="EP28" i="55"/>
  <c r="EO28" i="55"/>
  <c r="EM28" i="55"/>
  <c r="EL28" i="55"/>
  <c r="EJ28" i="55"/>
  <c r="EI28" i="55"/>
  <c r="EG28" i="55"/>
  <c r="EF28" i="55"/>
  <c r="ED28" i="55"/>
  <c r="EC28" i="55"/>
  <c r="EA28" i="55"/>
  <c r="DZ28" i="55"/>
  <c r="DX28" i="55"/>
  <c r="DW28" i="55"/>
  <c r="DU28" i="55"/>
  <c r="DT28" i="55"/>
  <c r="DR28" i="55"/>
  <c r="DQ28" i="55"/>
  <c r="DO28" i="55"/>
  <c r="DN28" i="55"/>
  <c r="DM28" i="55"/>
  <c r="DK28" i="55"/>
  <c r="DJ28" i="55"/>
  <c r="DH28" i="55"/>
  <c r="DG28" i="55"/>
  <c r="DE28" i="55"/>
  <c r="DD28" i="55"/>
  <c r="DC28" i="55"/>
  <c r="DA28" i="55"/>
  <c r="CZ28" i="55"/>
  <c r="CY28" i="55"/>
  <c r="CX28" i="55"/>
  <c r="CV28" i="55"/>
  <c r="CU28" i="55"/>
  <c r="CT28" i="55"/>
  <c r="CS28" i="55"/>
  <c r="CQ28" i="55"/>
  <c r="CP28" i="55"/>
  <c r="CN28" i="55"/>
  <c r="CM28" i="55"/>
  <c r="CK28" i="55"/>
  <c r="CJ28" i="55"/>
  <c r="CI28" i="55"/>
  <c r="CG28" i="55"/>
  <c r="CF28" i="55"/>
  <c r="CD28" i="55"/>
  <c r="CC28" i="55"/>
  <c r="CA28" i="55"/>
  <c r="BZ28" i="55"/>
  <c r="BX28" i="55"/>
  <c r="BW28" i="55"/>
  <c r="BU28" i="55"/>
  <c r="BT28" i="55"/>
  <c r="BR28" i="55"/>
  <c r="BQ28" i="55"/>
  <c r="BO28" i="55"/>
  <c r="BN28" i="55"/>
  <c r="BL28" i="55"/>
  <c r="BK28" i="55"/>
  <c r="BI28" i="55"/>
  <c r="BH28" i="55"/>
  <c r="BJ28" i="55" s="1"/>
  <c r="BG28" i="55"/>
  <c r="BE28" i="55"/>
  <c r="BF28" i="55" s="1"/>
  <c r="BD28" i="55"/>
  <c r="FC27" i="55"/>
  <c r="FB27" i="55"/>
  <c r="EZ27" i="55"/>
  <c r="EY27" i="55"/>
  <c r="EW27" i="55"/>
  <c r="EV27" i="55"/>
  <c r="ET27" i="55"/>
  <c r="ES27" i="55"/>
  <c r="ER27" i="55"/>
  <c r="EQ27" i="55"/>
  <c r="EP27" i="55"/>
  <c r="EO27" i="55"/>
  <c r="EM27" i="55"/>
  <c r="EL27" i="55"/>
  <c r="EJ27" i="55"/>
  <c r="EI27" i="55"/>
  <c r="EG27" i="55"/>
  <c r="EF27" i="55"/>
  <c r="ED27" i="55"/>
  <c r="EC27" i="55"/>
  <c r="EA27" i="55"/>
  <c r="DZ27" i="55"/>
  <c r="DX27" i="55"/>
  <c r="DW27" i="55"/>
  <c r="DU27" i="55"/>
  <c r="DT27" i="55"/>
  <c r="DR27" i="55"/>
  <c r="DQ27" i="55"/>
  <c r="DO27" i="55"/>
  <c r="DN27" i="55"/>
  <c r="DM27" i="55"/>
  <c r="DK27" i="55"/>
  <c r="DJ27" i="55"/>
  <c r="DH27" i="55"/>
  <c r="DG27" i="55"/>
  <c r="DE27" i="55"/>
  <c r="DD27" i="55"/>
  <c r="DC27" i="55"/>
  <c r="DA27" i="55"/>
  <c r="CZ27" i="55"/>
  <c r="CY27" i="55"/>
  <c r="CX27" i="55"/>
  <c r="CV27" i="55"/>
  <c r="CU27" i="55"/>
  <c r="CT27" i="55"/>
  <c r="CS27" i="55"/>
  <c r="CQ27" i="55"/>
  <c r="CP27" i="55"/>
  <c r="CN27" i="55"/>
  <c r="CM27" i="55"/>
  <c r="CK27" i="55"/>
  <c r="CJ27" i="55"/>
  <c r="CI27" i="55"/>
  <c r="CG27" i="55"/>
  <c r="CF27" i="55"/>
  <c r="CD27" i="55"/>
  <c r="CC27" i="55"/>
  <c r="CA27" i="55"/>
  <c r="BZ27" i="55"/>
  <c r="BX27" i="55"/>
  <c r="BW27" i="55"/>
  <c r="BU27" i="55"/>
  <c r="BT27" i="55"/>
  <c r="BR27" i="55"/>
  <c r="BQ27" i="55"/>
  <c r="BO27" i="55"/>
  <c r="BN27" i="55"/>
  <c r="BL27" i="55"/>
  <c r="BK27" i="55"/>
  <c r="BI27" i="55"/>
  <c r="BH27" i="55"/>
  <c r="BJ27" i="55" s="1"/>
  <c r="BG27" i="55"/>
  <c r="BE27" i="55"/>
  <c r="BF27" i="55" s="1"/>
  <c r="BD27" i="55"/>
  <c r="FC26" i="55"/>
  <c r="FB26" i="55"/>
  <c r="EZ26" i="55"/>
  <c r="EY26" i="55"/>
  <c r="EW26" i="55"/>
  <c r="EV26" i="55"/>
  <c r="ET26" i="55"/>
  <c r="ES26" i="55"/>
  <c r="ER26" i="55"/>
  <c r="EQ26" i="55"/>
  <c r="EP26" i="55"/>
  <c r="EO26" i="55"/>
  <c r="EM26" i="55"/>
  <c r="EL26" i="55"/>
  <c r="EJ26" i="55"/>
  <c r="EI26" i="55"/>
  <c r="EG26" i="55"/>
  <c r="EF26" i="55"/>
  <c r="ED26" i="55"/>
  <c r="EC26" i="55"/>
  <c r="EA26" i="55"/>
  <c r="DZ26" i="55"/>
  <c r="DX26" i="55"/>
  <c r="DW26" i="55"/>
  <c r="DU26" i="55"/>
  <c r="DT26" i="55"/>
  <c r="DR26" i="55"/>
  <c r="DQ26" i="55"/>
  <c r="DO26" i="55"/>
  <c r="DN26" i="55"/>
  <c r="DM26" i="55"/>
  <c r="DK26" i="55"/>
  <c r="DJ26" i="55"/>
  <c r="DH26" i="55"/>
  <c r="DG26" i="55"/>
  <c r="DE26" i="55"/>
  <c r="DD26" i="55"/>
  <c r="DC26" i="55"/>
  <c r="DA26" i="55"/>
  <c r="CZ26" i="55"/>
  <c r="CY26" i="55"/>
  <c r="CX26" i="55"/>
  <c r="CV26" i="55"/>
  <c r="CU26" i="55"/>
  <c r="CT26" i="55"/>
  <c r="CS26" i="55"/>
  <c r="CQ26" i="55"/>
  <c r="CP26" i="55"/>
  <c r="CN26" i="55"/>
  <c r="CM26" i="55"/>
  <c r="CK26" i="55"/>
  <c r="CJ26" i="55"/>
  <c r="CI26" i="55"/>
  <c r="CG26" i="55"/>
  <c r="CF26" i="55"/>
  <c r="CD26" i="55"/>
  <c r="CC26" i="55"/>
  <c r="CA26" i="55"/>
  <c r="BZ26" i="55"/>
  <c r="BX26" i="55"/>
  <c r="BW26" i="55"/>
  <c r="BU26" i="55"/>
  <c r="BT26" i="55"/>
  <c r="BR26" i="55"/>
  <c r="BQ26" i="55"/>
  <c r="BO26" i="55"/>
  <c r="BN26" i="55"/>
  <c r="BL26" i="55"/>
  <c r="BK26" i="55"/>
  <c r="BI26" i="55"/>
  <c r="BH26" i="55"/>
  <c r="BJ26" i="55" s="1"/>
  <c r="BG26" i="55"/>
  <c r="BE26" i="55"/>
  <c r="BF26" i="55" s="1"/>
  <c r="BD26" i="55"/>
  <c r="FC25" i="55"/>
  <c r="FB25" i="55"/>
  <c r="EZ25" i="55"/>
  <c r="EY25" i="55"/>
  <c r="EW25" i="55"/>
  <c r="EV25" i="55"/>
  <c r="ET25" i="55"/>
  <c r="ES25" i="55"/>
  <c r="ER25" i="55"/>
  <c r="EQ25" i="55"/>
  <c r="EP25" i="55"/>
  <c r="EO25" i="55"/>
  <c r="EM25" i="55"/>
  <c r="EL25" i="55"/>
  <c r="EJ25" i="55"/>
  <c r="EI25" i="55"/>
  <c r="EG25" i="55"/>
  <c r="EF25" i="55"/>
  <c r="ED25" i="55"/>
  <c r="EC25" i="55"/>
  <c r="EA25" i="55"/>
  <c r="DZ25" i="55"/>
  <c r="DX25" i="55"/>
  <c r="DW25" i="55"/>
  <c r="DU25" i="55"/>
  <c r="DT25" i="55"/>
  <c r="DR25" i="55"/>
  <c r="DQ25" i="55"/>
  <c r="DO25" i="55"/>
  <c r="DN25" i="55"/>
  <c r="DM25" i="55"/>
  <c r="DK25" i="55"/>
  <c r="DJ25" i="55"/>
  <c r="DH25" i="55"/>
  <c r="DG25" i="55"/>
  <c r="DE25" i="55"/>
  <c r="DD25" i="55"/>
  <c r="DC25" i="55"/>
  <c r="DA25" i="55"/>
  <c r="CZ25" i="55"/>
  <c r="CY25" i="55"/>
  <c r="CX25" i="55"/>
  <c r="CV25" i="55"/>
  <c r="CU25" i="55"/>
  <c r="CT25" i="55"/>
  <c r="CS25" i="55"/>
  <c r="CQ25" i="55"/>
  <c r="CP25" i="55"/>
  <c r="CN25" i="55"/>
  <c r="CM25" i="55"/>
  <c r="CK25" i="55"/>
  <c r="CJ25" i="55"/>
  <c r="CI25" i="55"/>
  <c r="CG25" i="55"/>
  <c r="CF25" i="55"/>
  <c r="CD25" i="55"/>
  <c r="CC25" i="55"/>
  <c r="CA25" i="55"/>
  <c r="BZ25" i="55"/>
  <c r="BX25" i="55"/>
  <c r="BW25" i="55"/>
  <c r="BU25" i="55"/>
  <c r="BT25" i="55"/>
  <c r="BR25" i="55"/>
  <c r="BQ25" i="55"/>
  <c r="BO25" i="55"/>
  <c r="BN25" i="55"/>
  <c r="BL25" i="55"/>
  <c r="BK25" i="55"/>
  <c r="BI25" i="55"/>
  <c r="BH25" i="55"/>
  <c r="BJ25" i="55" s="1"/>
  <c r="BG25" i="55"/>
  <c r="BE25" i="55"/>
  <c r="BF25" i="55" s="1"/>
  <c r="BD25" i="55"/>
  <c r="FC24" i="55"/>
  <c r="FB24" i="55"/>
  <c r="EZ24" i="55"/>
  <c r="EY24" i="55"/>
  <c r="EW24" i="55"/>
  <c r="EV24" i="55"/>
  <c r="ET24" i="55"/>
  <c r="ES24" i="55"/>
  <c r="ER24" i="55"/>
  <c r="EQ24" i="55"/>
  <c r="EP24" i="55"/>
  <c r="EO24" i="55"/>
  <c r="EM24" i="55"/>
  <c r="EL24" i="55"/>
  <c r="EJ24" i="55"/>
  <c r="EI24" i="55"/>
  <c r="EG24" i="55"/>
  <c r="EF24" i="55"/>
  <c r="ED24" i="55"/>
  <c r="EC24" i="55"/>
  <c r="EA24" i="55"/>
  <c r="DZ24" i="55"/>
  <c r="DX24" i="55"/>
  <c r="DW24" i="55"/>
  <c r="DU24" i="55"/>
  <c r="DT24" i="55"/>
  <c r="DR24" i="55"/>
  <c r="DQ24" i="55"/>
  <c r="DO24" i="55"/>
  <c r="DN24" i="55"/>
  <c r="DM24" i="55"/>
  <c r="DK24" i="55"/>
  <c r="DJ24" i="55"/>
  <c r="DH24" i="55"/>
  <c r="DG24" i="55"/>
  <c r="DE24" i="55"/>
  <c r="DD24" i="55"/>
  <c r="DC24" i="55"/>
  <c r="DA24" i="55"/>
  <c r="CZ24" i="55"/>
  <c r="CY24" i="55"/>
  <c r="CX24" i="55"/>
  <c r="CV24" i="55"/>
  <c r="CU24" i="55"/>
  <c r="CT24" i="55"/>
  <c r="CS24" i="55"/>
  <c r="CQ24" i="55"/>
  <c r="CP24" i="55"/>
  <c r="CN24" i="55"/>
  <c r="CM24" i="55"/>
  <c r="CK24" i="55"/>
  <c r="CJ24" i="55"/>
  <c r="CI24" i="55"/>
  <c r="CG24" i="55"/>
  <c r="CF24" i="55"/>
  <c r="CD24" i="55"/>
  <c r="CC24" i="55"/>
  <c r="CA24" i="55"/>
  <c r="BZ24" i="55"/>
  <c r="BX24" i="55"/>
  <c r="BW24" i="55"/>
  <c r="BU24" i="55"/>
  <c r="BT24" i="55"/>
  <c r="BR24" i="55"/>
  <c r="BQ24" i="55"/>
  <c r="BO24" i="55"/>
  <c r="BN24" i="55"/>
  <c r="BL24" i="55"/>
  <c r="BK24" i="55"/>
  <c r="BI24" i="55"/>
  <c r="BH24" i="55"/>
  <c r="BJ24" i="55" s="1"/>
  <c r="BG24" i="55"/>
  <c r="BE24" i="55"/>
  <c r="BF24" i="55" s="1"/>
  <c r="BD24" i="55"/>
  <c r="FC23" i="55"/>
  <c r="FB23" i="55"/>
  <c r="EZ23" i="55"/>
  <c r="EY23" i="55"/>
  <c r="EW23" i="55"/>
  <c r="EV23" i="55"/>
  <c r="ET23" i="55"/>
  <c r="ES23" i="55"/>
  <c r="ER23" i="55"/>
  <c r="EQ23" i="55"/>
  <c r="EP23" i="55"/>
  <c r="EO23" i="55"/>
  <c r="EM23" i="55"/>
  <c r="EL23" i="55"/>
  <c r="EJ23" i="55"/>
  <c r="EI23" i="55"/>
  <c r="EG23" i="55"/>
  <c r="EF23" i="55"/>
  <c r="ED23" i="55"/>
  <c r="EC23" i="55"/>
  <c r="EA23" i="55"/>
  <c r="DZ23" i="55"/>
  <c r="DX23" i="55"/>
  <c r="DW23" i="55"/>
  <c r="DU23" i="55"/>
  <c r="DT23" i="55"/>
  <c r="DR23" i="55"/>
  <c r="DQ23" i="55"/>
  <c r="DO23" i="55"/>
  <c r="DN23" i="55"/>
  <c r="DM23" i="55"/>
  <c r="DK23" i="55"/>
  <c r="DJ23" i="55"/>
  <c r="DH23" i="55"/>
  <c r="DG23" i="55"/>
  <c r="DE23" i="55"/>
  <c r="DD23" i="55"/>
  <c r="DC23" i="55"/>
  <c r="DA23" i="55"/>
  <c r="CZ23" i="55"/>
  <c r="CY23" i="55"/>
  <c r="CX23" i="55"/>
  <c r="CV23" i="55"/>
  <c r="CU23" i="55"/>
  <c r="CT23" i="55"/>
  <c r="CS23" i="55"/>
  <c r="CQ23" i="55"/>
  <c r="CP23" i="55"/>
  <c r="CN23" i="55"/>
  <c r="CM23" i="55"/>
  <c r="CK23" i="55"/>
  <c r="CJ23" i="55"/>
  <c r="CI23" i="55"/>
  <c r="CG23" i="55"/>
  <c r="CF23" i="55"/>
  <c r="CD23" i="55"/>
  <c r="CC23" i="55"/>
  <c r="CA23" i="55"/>
  <c r="BZ23" i="55"/>
  <c r="BX23" i="55"/>
  <c r="BW23" i="55"/>
  <c r="BU23" i="55"/>
  <c r="BT23" i="55"/>
  <c r="BR23" i="55"/>
  <c r="BQ23" i="55"/>
  <c r="BO23" i="55"/>
  <c r="BN23" i="55"/>
  <c r="BL23" i="55"/>
  <c r="BK23" i="55"/>
  <c r="BI23" i="55"/>
  <c r="BH23" i="55"/>
  <c r="BJ23" i="55" s="1"/>
  <c r="BG23" i="55"/>
  <c r="BE23" i="55"/>
  <c r="BF23" i="55" s="1"/>
  <c r="BD23" i="55"/>
  <c r="FC22" i="55"/>
  <c r="FB22" i="55"/>
  <c r="EZ22" i="55"/>
  <c r="EY22" i="55"/>
  <c r="EW22" i="55"/>
  <c r="EV22" i="55"/>
  <c r="ET22" i="55"/>
  <c r="ES22" i="55"/>
  <c r="ER22" i="55"/>
  <c r="EQ22" i="55"/>
  <c r="EP22" i="55"/>
  <c r="EO22" i="55"/>
  <c r="EM22" i="55"/>
  <c r="EL22" i="55"/>
  <c r="EJ22" i="55"/>
  <c r="EI22" i="55"/>
  <c r="EG22" i="55"/>
  <c r="EF22" i="55"/>
  <c r="ED22" i="55"/>
  <c r="EC22" i="55"/>
  <c r="EA22" i="55"/>
  <c r="DZ22" i="55"/>
  <c r="DX22" i="55"/>
  <c r="DW22" i="55"/>
  <c r="DU22" i="55"/>
  <c r="DT22" i="55"/>
  <c r="DR22" i="55"/>
  <c r="DQ22" i="55"/>
  <c r="DO22" i="55"/>
  <c r="DN22" i="55"/>
  <c r="DM22" i="55"/>
  <c r="DK22" i="55"/>
  <c r="DJ22" i="55"/>
  <c r="DH22" i="55"/>
  <c r="DG22" i="55"/>
  <c r="DE22" i="55"/>
  <c r="DD22" i="55"/>
  <c r="DC22" i="55"/>
  <c r="DA22" i="55"/>
  <c r="CZ22" i="55"/>
  <c r="CY22" i="55"/>
  <c r="CX22" i="55"/>
  <c r="CV22" i="55"/>
  <c r="CU22" i="55"/>
  <c r="CT22" i="55"/>
  <c r="CS22" i="55"/>
  <c r="CQ22" i="55"/>
  <c r="CP22" i="55"/>
  <c r="CN22" i="55"/>
  <c r="CM22" i="55"/>
  <c r="CK22" i="55"/>
  <c r="CJ22" i="55"/>
  <c r="CI22" i="55"/>
  <c r="CG22" i="55"/>
  <c r="CF22" i="55"/>
  <c r="CD22" i="55"/>
  <c r="CC22" i="55"/>
  <c r="CA22" i="55"/>
  <c r="BZ22" i="55"/>
  <c r="BX22" i="55"/>
  <c r="BW22" i="55"/>
  <c r="BU22" i="55"/>
  <c r="BT22" i="55"/>
  <c r="BR22" i="55"/>
  <c r="BQ22" i="55"/>
  <c r="BO22" i="55"/>
  <c r="BN22" i="55"/>
  <c r="BL22" i="55"/>
  <c r="BK22" i="55"/>
  <c r="BI22" i="55"/>
  <c r="BH22" i="55"/>
  <c r="BJ22" i="55" s="1"/>
  <c r="BG22" i="55"/>
  <c r="BE22" i="55"/>
  <c r="BF22" i="55" s="1"/>
  <c r="BD22" i="55"/>
  <c r="FC21" i="55"/>
  <c r="FB21" i="55"/>
  <c r="EZ21" i="55"/>
  <c r="EY21" i="55"/>
  <c r="FA21" i="55"/>
  <c r="EW21" i="55"/>
  <c r="EV21" i="55"/>
  <c r="ET21" i="55"/>
  <c r="ES21" i="55"/>
  <c r="ER21" i="55"/>
  <c r="EQ21" i="55"/>
  <c r="EP21" i="55"/>
  <c r="EO21" i="55"/>
  <c r="EM21" i="55"/>
  <c r="EL21" i="55"/>
  <c r="EJ21" i="55"/>
  <c r="EI21" i="55"/>
  <c r="EG21" i="55"/>
  <c r="EF21" i="55"/>
  <c r="ED21" i="55"/>
  <c r="EC21" i="55"/>
  <c r="EA21" i="55"/>
  <c r="DZ21" i="55"/>
  <c r="DX21" i="55"/>
  <c r="DW21" i="55"/>
  <c r="DU21" i="55"/>
  <c r="DT21" i="55"/>
  <c r="DR21" i="55"/>
  <c r="DQ21" i="55"/>
  <c r="DO21" i="55"/>
  <c r="DN21" i="55"/>
  <c r="DM21" i="55"/>
  <c r="DK21" i="55"/>
  <c r="DJ21" i="55"/>
  <c r="DH21" i="55"/>
  <c r="DG21" i="55"/>
  <c r="DE21" i="55"/>
  <c r="DD21" i="55"/>
  <c r="DC21" i="55"/>
  <c r="DA21" i="55"/>
  <c r="CZ21" i="55"/>
  <c r="CY21" i="55"/>
  <c r="CX21" i="55"/>
  <c r="CV21" i="55"/>
  <c r="CU21" i="55"/>
  <c r="CT21" i="55"/>
  <c r="CS21" i="55"/>
  <c r="CQ21" i="55"/>
  <c r="CP21" i="55"/>
  <c r="CN21" i="55"/>
  <c r="CM21" i="55"/>
  <c r="CO21" i="55" s="1"/>
  <c r="CK21" i="55"/>
  <c r="CJ21" i="55"/>
  <c r="CI21" i="55"/>
  <c r="CG21" i="55"/>
  <c r="CF21" i="55"/>
  <c r="CD21" i="55"/>
  <c r="CC21" i="55"/>
  <c r="CE21" i="55" s="1"/>
  <c r="CA21" i="55"/>
  <c r="BZ21" i="55"/>
  <c r="BX21" i="55"/>
  <c r="BW21" i="55"/>
  <c r="BY21" i="55"/>
  <c r="BU21" i="55"/>
  <c r="BT21" i="55"/>
  <c r="BR21" i="55"/>
  <c r="BQ21" i="55"/>
  <c r="BO21" i="55"/>
  <c r="BN21" i="55"/>
  <c r="BL21" i="55"/>
  <c r="BM21" i="55"/>
  <c r="BK21" i="55"/>
  <c r="BI21" i="55"/>
  <c r="BH21" i="55"/>
  <c r="BJ21" i="55"/>
  <c r="BG21" i="55"/>
  <c r="BE21" i="55"/>
  <c r="BF21" i="55" s="1"/>
  <c r="BD21" i="55"/>
  <c r="FC20" i="55"/>
  <c r="FB20" i="55"/>
  <c r="EZ20" i="55"/>
  <c r="EY20" i="55"/>
  <c r="EW20" i="55"/>
  <c r="EV20" i="55"/>
  <c r="ET20" i="55"/>
  <c r="ES20" i="55"/>
  <c r="ER20" i="55"/>
  <c r="EQ20" i="55"/>
  <c r="EP20" i="55"/>
  <c r="EO20" i="55"/>
  <c r="EM20" i="55"/>
  <c r="EL20" i="55"/>
  <c r="EJ20" i="55"/>
  <c r="EI20" i="55"/>
  <c r="EG20" i="55"/>
  <c r="EF20" i="55"/>
  <c r="ED20" i="55"/>
  <c r="EC20" i="55"/>
  <c r="EA20" i="55"/>
  <c r="DZ20" i="55"/>
  <c r="DX20" i="55"/>
  <c r="DW20" i="55"/>
  <c r="DU20" i="55"/>
  <c r="DT20" i="55"/>
  <c r="DR20" i="55"/>
  <c r="DQ20" i="55"/>
  <c r="DO20" i="55"/>
  <c r="DN20" i="55"/>
  <c r="DM20" i="55"/>
  <c r="DK20" i="55"/>
  <c r="DJ20" i="55"/>
  <c r="DH20" i="55"/>
  <c r="DG20" i="55"/>
  <c r="DE20" i="55"/>
  <c r="DD20" i="55"/>
  <c r="DC20" i="55"/>
  <c r="DA20" i="55"/>
  <c r="CZ20" i="55"/>
  <c r="CY20" i="55"/>
  <c r="CX20" i="55"/>
  <c r="CV20" i="55"/>
  <c r="CU20" i="55"/>
  <c r="CT20" i="55"/>
  <c r="CS20" i="55"/>
  <c r="CQ20" i="55"/>
  <c r="CP20" i="55"/>
  <c r="CN20" i="55"/>
  <c r="CM20" i="55"/>
  <c r="CK20" i="55"/>
  <c r="CJ20" i="55"/>
  <c r="CI20" i="55"/>
  <c r="CG20" i="55"/>
  <c r="CF20" i="55"/>
  <c r="CD20" i="55"/>
  <c r="CC20" i="55"/>
  <c r="CA20" i="55"/>
  <c r="BZ20" i="55"/>
  <c r="BX20" i="55"/>
  <c r="BW20" i="55"/>
  <c r="BU20" i="55"/>
  <c r="BT20" i="55"/>
  <c r="BR20" i="55"/>
  <c r="BQ20" i="55"/>
  <c r="BO20" i="55"/>
  <c r="BN20" i="55"/>
  <c r="BL20" i="55"/>
  <c r="BK20" i="55"/>
  <c r="BI20" i="55"/>
  <c r="BH20" i="55"/>
  <c r="BJ20" i="55"/>
  <c r="BG20" i="55"/>
  <c r="BE20" i="55"/>
  <c r="BF20" i="55" s="1"/>
  <c r="BD20" i="55"/>
  <c r="FC19" i="55"/>
  <c r="FB19" i="55"/>
  <c r="EZ19" i="55"/>
  <c r="EY19" i="55"/>
  <c r="EW19" i="55"/>
  <c r="EV19" i="55"/>
  <c r="ET19" i="55"/>
  <c r="ES19" i="55"/>
  <c r="ER19" i="55"/>
  <c r="EQ19" i="55"/>
  <c r="EP19" i="55"/>
  <c r="EO19" i="55"/>
  <c r="EM19" i="55"/>
  <c r="EL19" i="55"/>
  <c r="EJ19" i="55"/>
  <c r="EI19" i="55"/>
  <c r="EG19" i="55"/>
  <c r="EF19" i="55"/>
  <c r="ED19" i="55"/>
  <c r="EC19" i="55"/>
  <c r="EA19" i="55"/>
  <c r="DZ19" i="55"/>
  <c r="DX19" i="55"/>
  <c r="DW19" i="55"/>
  <c r="DU19" i="55"/>
  <c r="DT19" i="55"/>
  <c r="DR19" i="55"/>
  <c r="DQ19" i="55"/>
  <c r="DO19" i="55"/>
  <c r="DN19" i="55"/>
  <c r="DM19" i="55"/>
  <c r="DK19" i="55"/>
  <c r="DJ19" i="55"/>
  <c r="DH19" i="55"/>
  <c r="DG19" i="55"/>
  <c r="DE19" i="55"/>
  <c r="DD19" i="55"/>
  <c r="DC19" i="55"/>
  <c r="DA19" i="55"/>
  <c r="CZ19" i="55"/>
  <c r="CY19" i="55"/>
  <c r="CX19" i="55"/>
  <c r="CV19" i="55"/>
  <c r="CU19" i="55"/>
  <c r="CT19" i="55"/>
  <c r="CS19" i="55"/>
  <c r="CQ19" i="55"/>
  <c r="CP19" i="55"/>
  <c r="CN19" i="55"/>
  <c r="CM19" i="55"/>
  <c r="CK19" i="55"/>
  <c r="CJ19" i="55"/>
  <c r="CI19" i="55"/>
  <c r="CG19" i="55"/>
  <c r="CF19" i="55"/>
  <c r="CD19" i="55"/>
  <c r="CC19" i="55"/>
  <c r="CA19" i="55"/>
  <c r="BZ19" i="55"/>
  <c r="BX19" i="55"/>
  <c r="BW19" i="55"/>
  <c r="BU19" i="55"/>
  <c r="BT19" i="55"/>
  <c r="BR19" i="55"/>
  <c r="BQ19" i="55"/>
  <c r="BO19" i="55"/>
  <c r="BN19" i="55"/>
  <c r="BL19" i="55"/>
  <c r="BK19" i="55"/>
  <c r="BI19" i="55"/>
  <c r="BH19" i="55"/>
  <c r="BJ19" i="55"/>
  <c r="BG19" i="55"/>
  <c r="BE19" i="55"/>
  <c r="BF19" i="55" s="1"/>
  <c r="BD19" i="55"/>
  <c r="FC18" i="55"/>
  <c r="FB18" i="55"/>
  <c r="EZ18" i="55"/>
  <c r="EY18" i="55"/>
  <c r="EW18" i="55"/>
  <c r="EV18" i="55"/>
  <c r="ET18" i="55"/>
  <c r="ES18" i="55"/>
  <c r="ER18" i="55"/>
  <c r="EQ18" i="55"/>
  <c r="EP18" i="55"/>
  <c r="EO18" i="55"/>
  <c r="EM18" i="55"/>
  <c r="EL18" i="55"/>
  <c r="EJ18" i="55"/>
  <c r="EI18" i="55"/>
  <c r="EG18" i="55"/>
  <c r="EF18" i="55"/>
  <c r="ED18" i="55"/>
  <c r="EC18" i="55"/>
  <c r="EA18" i="55"/>
  <c r="DZ18" i="55"/>
  <c r="DX18" i="55"/>
  <c r="DW18" i="55"/>
  <c r="DU18" i="55"/>
  <c r="DT18" i="55"/>
  <c r="DR18" i="55"/>
  <c r="DQ18" i="55"/>
  <c r="DO18" i="55"/>
  <c r="DN18" i="55"/>
  <c r="DM18" i="55"/>
  <c r="DK18" i="55"/>
  <c r="DJ18" i="55"/>
  <c r="DH18" i="55"/>
  <c r="DG18" i="55"/>
  <c r="DE18" i="55"/>
  <c r="DD18" i="55"/>
  <c r="DC18" i="55"/>
  <c r="DA18" i="55"/>
  <c r="CZ18" i="55"/>
  <c r="CY18" i="55"/>
  <c r="CX18" i="55"/>
  <c r="CV18" i="55"/>
  <c r="CU18" i="55"/>
  <c r="CT18" i="55"/>
  <c r="CS18" i="55"/>
  <c r="CQ18" i="55"/>
  <c r="CP18" i="55"/>
  <c r="CN18" i="55"/>
  <c r="CM18" i="55"/>
  <c r="CK18" i="55"/>
  <c r="CJ18" i="55"/>
  <c r="CI18" i="55"/>
  <c r="CG18" i="55"/>
  <c r="CF18" i="55"/>
  <c r="CD18" i="55"/>
  <c r="CC18" i="55"/>
  <c r="CA18" i="55"/>
  <c r="BZ18" i="55"/>
  <c r="BX18" i="55"/>
  <c r="BW18" i="55"/>
  <c r="BU18" i="55"/>
  <c r="BT18" i="55"/>
  <c r="BR18" i="55"/>
  <c r="BQ18" i="55"/>
  <c r="BO18" i="55"/>
  <c r="BN18" i="55"/>
  <c r="BL18" i="55"/>
  <c r="BK18" i="55"/>
  <c r="BI18" i="55"/>
  <c r="BH18" i="55"/>
  <c r="BJ18" i="55"/>
  <c r="BG18" i="55"/>
  <c r="BE18" i="55"/>
  <c r="BF18" i="55" s="1"/>
  <c r="BD18" i="55"/>
  <c r="FC17" i="55"/>
  <c r="FB17" i="55"/>
  <c r="EZ17" i="55"/>
  <c r="EY17" i="55"/>
  <c r="EW17" i="55"/>
  <c r="EV17" i="55"/>
  <c r="ET17" i="55"/>
  <c r="ES17" i="55"/>
  <c r="ER17" i="55"/>
  <c r="EQ17" i="55"/>
  <c r="EP17" i="55"/>
  <c r="EO17" i="55"/>
  <c r="EM17" i="55"/>
  <c r="EL17" i="55"/>
  <c r="EJ17" i="55"/>
  <c r="EI17" i="55"/>
  <c r="EG17" i="55"/>
  <c r="EF17" i="55"/>
  <c r="ED17" i="55"/>
  <c r="EC17" i="55"/>
  <c r="EA17" i="55"/>
  <c r="DZ17" i="55"/>
  <c r="DX17" i="55"/>
  <c r="DW17" i="55"/>
  <c r="DU17" i="55"/>
  <c r="DT17" i="55"/>
  <c r="DR17" i="55"/>
  <c r="DQ17" i="55"/>
  <c r="DO17" i="55"/>
  <c r="DN17" i="55"/>
  <c r="DM17" i="55"/>
  <c r="DK17" i="55"/>
  <c r="DJ17" i="55"/>
  <c r="DH17" i="55"/>
  <c r="DG17" i="55"/>
  <c r="DE17" i="55"/>
  <c r="DD17" i="55"/>
  <c r="DC17" i="55"/>
  <c r="DA17" i="55"/>
  <c r="CZ17" i="55"/>
  <c r="CY17" i="55"/>
  <c r="CX17" i="55"/>
  <c r="CV17" i="55"/>
  <c r="CU17" i="55"/>
  <c r="CT17" i="55"/>
  <c r="CS17" i="55"/>
  <c r="CQ17" i="55"/>
  <c r="CP17" i="55"/>
  <c r="CN17" i="55"/>
  <c r="CM17" i="55"/>
  <c r="CK17" i="55"/>
  <c r="CJ17" i="55"/>
  <c r="CI17" i="55"/>
  <c r="CG17" i="55"/>
  <c r="CF17" i="55"/>
  <c r="CD17" i="55"/>
  <c r="CC17" i="55"/>
  <c r="CA17" i="55"/>
  <c r="BZ17" i="55"/>
  <c r="BX17" i="55"/>
  <c r="BW17" i="55"/>
  <c r="BU17" i="55"/>
  <c r="BT17" i="55"/>
  <c r="BR17" i="55"/>
  <c r="BQ17" i="55"/>
  <c r="BO17" i="55"/>
  <c r="BN17" i="55"/>
  <c r="BL17" i="55"/>
  <c r="BK17" i="55"/>
  <c r="BI17" i="55"/>
  <c r="BH17" i="55"/>
  <c r="BJ17" i="55"/>
  <c r="BG17" i="55"/>
  <c r="BE17" i="55"/>
  <c r="BF17" i="55" s="1"/>
  <c r="BD17" i="55"/>
  <c r="FC16" i="55"/>
  <c r="FB16" i="55"/>
  <c r="EZ16" i="55"/>
  <c r="EY16" i="55"/>
  <c r="EW16" i="55"/>
  <c r="EV16" i="55"/>
  <c r="ET16" i="55"/>
  <c r="ES16" i="55"/>
  <c r="ER16" i="55"/>
  <c r="EQ16" i="55"/>
  <c r="EP16" i="55"/>
  <c r="EO16" i="55"/>
  <c r="EM16" i="55"/>
  <c r="EL16" i="55"/>
  <c r="EJ16" i="55"/>
  <c r="EI16" i="55"/>
  <c r="EG16" i="55"/>
  <c r="EF16" i="55"/>
  <c r="ED16" i="55"/>
  <c r="EC16" i="55"/>
  <c r="EA16" i="55"/>
  <c r="DZ16" i="55"/>
  <c r="DX16" i="55"/>
  <c r="DW16" i="55"/>
  <c r="DU16" i="55"/>
  <c r="DT16" i="55"/>
  <c r="DR16" i="55"/>
  <c r="DQ16" i="55"/>
  <c r="DO16" i="55"/>
  <c r="DN16" i="55"/>
  <c r="DM16" i="55"/>
  <c r="DK16" i="55"/>
  <c r="DJ16" i="55"/>
  <c r="DH16" i="55"/>
  <c r="DG16" i="55"/>
  <c r="DE16" i="55"/>
  <c r="DD16" i="55"/>
  <c r="DC16" i="55"/>
  <c r="DA16" i="55"/>
  <c r="CZ16" i="55"/>
  <c r="CY16" i="55"/>
  <c r="CX16" i="55"/>
  <c r="CV16" i="55"/>
  <c r="CU16" i="55"/>
  <c r="CT16" i="55"/>
  <c r="CS16" i="55"/>
  <c r="CQ16" i="55"/>
  <c r="CP16" i="55"/>
  <c r="CN16" i="55"/>
  <c r="CM16" i="55"/>
  <c r="CK16" i="55"/>
  <c r="CJ16" i="55"/>
  <c r="CI16" i="55"/>
  <c r="CG16" i="55"/>
  <c r="CF16" i="55"/>
  <c r="CD16" i="55"/>
  <c r="CC16" i="55"/>
  <c r="CA16" i="55"/>
  <c r="BZ16" i="55"/>
  <c r="BX16" i="55"/>
  <c r="BW16" i="55"/>
  <c r="BU16" i="55"/>
  <c r="BT16" i="55"/>
  <c r="BR16" i="55"/>
  <c r="BQ16" i="55"/>
  <c r="BO16" i="55"/>
  <c r="BN16" i="55"/>
  <c r="BL16" i="55"/>
  <c r="BK16" i="55"/>
  <c r="BI16" i="55"/>
  <c r="BH16" i="55"/>
  <c r="BJ16" i="55"/>
  <c r="BG16" i="55"/>
  <c r="BE16" i="55"/>
  <c r="BF16" i="55" s="1"/>
  <c r="BD16" i="55"/>
  <c r="FC15" i="55"/>
  <c r="FB15" i="55"/>
  <c r="EZ15" i="55"/>
  <c r="EY15" i="55"/>
  <c r="EW15" i="55"/>
  <c r="EV15" i="55"/>
  <c r="ET15" i="55"/>
  <c r="ES15" i="55"/>
  <c r="ER15" i="55"/>
  <c r="EQ15" i="55"/>
  <c r="EP15" i="55"/>
  <c r="EO15" i="55"/>
  <c r="EM15" i="55"/>
  <c r="EL15" i="55"/>
  <c r="EJ15" i="55"/>
  <c r="EI15" i="55"/>
  <c r="EG15" i="55"/>
  <c r="EF15" i="55"/>
  <c r="ED15" i="55"/>
  <c r="EC15" i="55"/>
  <c r="EA15" i="55"/>
  <c r="DZ15" i="55"/>
  <c r="DX15" i="55"/>
  <c r="DW15" i="55"/>
  <c r="DU15" i="55"/>
  <c r="DT15" i="55"/>
  <c r="DR15" i="55"/>
  <c r="DQ15" i="55"/>
  <c r="DO15" i="55"/>
  <c r="DN15" i="55"/>
  <c r="DM15" i="55"/>
  <c r="DK15" i="55"/>
  <c r="DJ15" i="55"/>
  <c r="DH15" i="55"/>
  <c r="DG15" i="55"/>
  <c r="DE15" i="55"/>
  <c r="DD15" i="55"/>
  <c r="DC15" i="55"/>
  <c r="DA15" i="55"/>
  <c r="CZ15" i="55"/>
  <c r="CY15" i="55"/>
  <c r="CX15" i="55"/>
  <c r="CV15" i="55"/>
  <c r="CU15" i="55"/>
  <c r="CT15" i="55"/>
  <c r="CS15" i="55"/>
  <c r="CQ15" i="55"/>
  <c r="CP15" i="55"/>
  <c r="CN15" i="55"/>
  <c r="CM15" i="55"/>
  <c r="CK15" i="55"/>
  <c r="CJ15" i="55"/>
  <c r="CI15" i="55"/>
  <c r="CG15" i="55"/>
  <c r="CF15" i="55"/>
  <c r="CD15" i="55"/>
  <c r="CC15" i="55"/>
  <c r="CA15" i="55"/>
  <c r="BZ15" i="55"/>
  <c r="BX15" i="55"/>
  <c r="BW15" i="55"/>
  <c r="BU15" i="55"/>
  <c r="BT15" i="55"/>
  <c r="BR15" i="55"/>
  <c r="BQ15" i="55"/>
  <c r="BO15" i="55"/>
  <c r="BN15" i="55"/>
  <c r="BL15" i="55"/>
  <c r="BK15" i="55"/>
  <c r="BI15" i="55"/>
  <c r="BH15" i="55"/>
  <c r="BJ15" i="55"/>
  <c r="BG15" i="55"/>
  <c r="BE15" i="55"/>
  <c r="BF15" i="55" s="1"/>
  <c r="BD15" i="55"/>
  <c r="FC14" i="55"/>
  <c r="FB14" i="55"/>
  <c r="EZ14" i="55"/>
  <c r="EY14" i="55"/>
  <c r="EW14" i="55"/>
  <c r="EV14" i="55"/>
  <c r="ET14" i="55"/>
  <c r="ES14" i="55"/>
  <c r="ER14" i="55"/>
  <c r="EQ14" i="55"/>
  <c r="EP14" i="55"/>
  <c r="EO14" i="55"/>
  <c r="EM14" i="55"/>
  <c r="EL14" i="55"/>
  <c r="EJ14" i="55"/>
  <c r="EI14" i="55"/>
  <c r="EG14" i="55"/>
  <c r="EF14" i="55"/>
  <c r="ED14" i="55"/>
  <c r="EC14" i="55"/>
  <c r="EA14" i="55"/>
  <c r="DZ14" i="55"/>
  <c r="DX14" i="55"/>
  <c r="DW14" i="55"/>
  <c r="DU14" i="55"/>
  <c r="DT14" i="55"/>
  <c r="DR14" i="55"/>
  <c r="DQ14" i="55"/>
  <c r="DO14" i="55"/>
  <c r="DN14" i="55"/>
  <c r="DM14" i="55"/>
  <c r="DK14" i="55"/>
  <c r="DJ14" i="55"/>
  <c r="DH14" i="55"/>
  <c r="DG14" i="55"/>
  <c r="DE14" i="55"/>
  <c r="DD14" i="55"/>
  <c r="DC14" i="55"/>
  <c r="DA14" i="55"/>
  <c r="CZ14" i="55"/>
  <c r="CY14" i="55"/>
  <c r="CX14" i="55"/>
  <c r="CV14" i="55"/>
  <c r="CU14" i="55"/>
  <c r="CT14" i="55"/>
  <c r="CS14" i="55"/>
  <c r="CQ14" i="55"/>
  <c r="CP14" i="55"/>
  <c r="CN14" i="55"/>
  <c r="CM14" i="55"/>
  <c r="CK14" i="55"/>
  <c r="CJ14" i="55"/>
  <c r="CI14" i="55"/>
  <c r="CG14" i="55"/>
  <c r="CF14" i="55"/>
  <c r="CD14" i="55"/>
  <c r="CC14" i="55"/>
  <c r="CA14" i="55"/>
  <c r="BZ14" i="55"/>
  <c r="BX14" i="55"/>
  <c r="BW14" i="55"/>
  <c r="BU14" i="55"/>
  <c r="BT14" i="55"/>
  <c r="BR14" i="55"/>
  <c r="BQ14" i="55"/>
  <c r="BO14" i="55"/>
  <c r="BN14" i="55"/>
  <c r="BL14" i="55"/>
  <c r="BK14" i="55"/>
  <c r="BI14" i="55"/>
  <c r="BH14" i="55"/>
  <c r="BJ14" i="55"/>
  <c r="BG14" i="55"/>
  <c r="BE14" i="55"/>
  <c r="BF14" i="55" s="1"/>
  <c r="BD14" i="55"/>
  <c r="FC13" i="55"/>
  <c r="FB13" i="55"/>
  <c r="EZ13" i="55"/>
  <c r="EY13" i="55"/>
  <c r="EW13" i="55"/>
  <c r="EV13" i="55"/>
  <c r="ET13" i="55"/>
  <c r="ES13" i="55"/>
  <c r="ER13" i="55"/>
  <c r="EQ13" i="55"/>
  <c r="EP13" i="55"/>
  <c r="EO13" i="55"/>
  <c r="EM13" i="55"/>
  <c r="EL13" i="55"/>
  <c r="EJ13" i="55"/>
  <c r="EI13" i="55"/>
  <c r="EG13" i="55"/>
  <c r="EF13" i="55"/>
  <c r="ED13" i="55"/>
  <c r="EC13" i="55"/>
  <c r="EA13" i="55"/>
  <c r="DZ13" i="55"/>
  <c r="DX13" i="55"/>
  <c r="DW13" i="55"/>
  <c r="DU13" i="55"/>
  <c r="DT13" i="55"/>
  <c r="DR13" i="55"/>
  <c r="DQ13" i="55"/>
  <c r="DO13" i="55"/>
  <c r="DN13" i="55"/>
  <c r="DM13" i="55"/>
  <c r="DK13" i="55"/>
  <c r="DJ13" i="55"/>
  <c r="DH13" i="55"/>
  <c r="DG13" i="55"/>
  <c r="DE13" i="55"/>
  <c r="DD13" i="55"/>
  <c r="DC13" i="55"/>
  <c r="DA13" i="55"/>
  <c r="CZ13" i="55"/>
  <c r="CY13" i="55"/>
  <c r="CX13" i="55"/>
  <c r="CV13" i="55"/>
  <c r="CU13" i="55"/>
  <c r="CT13" i="55"/>
  <c r="CS13" i="55"/>
  <c r="CQ13" i="55"/>
  <c r="CP13" i="55"/>
  <c r="CN13" i="55"/>
  <c r="CM13" i="55"/>
  <c r="CK13" i="55"/>
  <c r="CJ13" i="55"/>
  <c r="CI13" i="55"/>
  <c r="CG13" i="55"/>
  <c r="CF13" i="55"/>
  <c r="CD13" i="55"/>
  <c r="CC13" i="55"/>
  <c r="CA13" i="55"/>
  <c r="BZ13" i="55"/>
  <c r="BX13" i="55"/>
  <c r="BW13" i="55"/>
  <c r="BU13" i="55"/>
  <c r="BT13" i="55"/>
  <c r="BR13" i="55"/>
  <c r="BQ13" i="55"/>
  <c r="BO13" i="55"/>
  <c r="BN13" i="55"/>
  <c r="BL13" i="55"/>
  <c r="BK13" i="55"/>
  <c r="BI13" i="55"/>
  <c r="BH13" i="55"/>
  <c r="BJ13" i="55"/>
  <c r="BG13" i="55"/>
  <c r="BE13" i="55"/>
  <c r="BF13" i="55" s="1"/>
  <c r="BD13" i="55"/>
  <c r="FC12" i="55"/>
  <c r="FB12" i="55"/>
  <c r="EZ12" i="55"/>
  <c r="EY12" i="55"/>
  <c r="EW12" i="55"/>
  <c r="EV12" i="55"/>
  <c r="ET12" i="55"/>
  <c r="ES12" i="55"/>
  <c r="ER12" i="55"/>
  <c r="EQ12" i="55"/>
  <c r="EP12" i="55"/>
  <c r="EO12" i="55"/>
  <c r="EM12" i="55"/>
  <c r="EL12" i="55"/>
  <c r="EJ12" i="55"/>
  <c r="EI12" i="55"/>
  <c r="EG12" i="55"/>
  <c r="EF12" i="55"/>
  <c r="ED12" i="55"/>
  <c r="EC12" i="55"/>
  <c r="EA12" i="55"/>
  <c r="DZ12" i="55"/>
  <c r="DX12" i="55"/>
  <c r="DW12" i="55"/>
  <c r="DU12" i="55"/>
  <c r="DT12" i="55"/>
  <c r="DR12" i="55"/>
  <c r="DQ12" i="55"/>
  <c r="DO12" i="55"/>
  <c r="DN12" i="55"/>
  <c r="DM12" i="55"/>
  <c r="DK12" i="55"/>
  <c r="DJ12" i="55"/>
  <c r="DH12" i="55"/>
  <c r="DG12" i="55"/>
  <c r="DE12" i="55"/>
  <c r="DD12" i="55"/>
  <c r="DC12" i="55"/>
  <c r="DA12" i="55"/>
  <c r="CZ12" i="55"/>
  <c r="CY12" i="55"/>
  <c r="CX12" i="55"/>
  <c r="CV12" i="55"/>
  <c r="CU12" i="55"/>
  <c r="CT12" i="55"/>
  <c r="CS12" i="55"/>
  <c r="CQ12" i="55"/>
  <c r="CP12" i="55"/>
  <c r="CN12" i="55"/>
  <c r="CM12" i="55"/>
  <c r="CK12" i="55"/>
  <c r="CJ12" i="55"/>
  <c r="CI12" i="55"/>
  <c r="CG12" i="55"/>
  <c r="CF12" i="55"/>
  <c r="CD12" i="55"/>
  <c r="CC12" i="55"/>
  <c r="CA12" i="55"/>
  <c r="BZ12" i="55"/>
  <c r="BX12" i="55"/>
  <c r="BW12" i="55"/>
  <c r="BU12" i="55"/>
  <c r="BT12" i="55"/>
  <c r="BR12" i="55"/>
  <c r="BQ12" i="55"/>
  <c r="BO12" i="55"/>
  <c r="BN12" i="55"/>
  <c r="BL12" i="55"/>
  <c r="BK12" i="55"/>
  <c r="BI12" i="55"/>
  <c r="BH12" i="55"/>
  <c r="BG12" i="55"/>
  <c r="BE12" i="55"/>
  <c r="BF12" i="55" s="1"/>
  <c r="BD12" i="55"/>
  <c r="AZ134" i="54"/>
  <c r="AY134" i="54"/>
  <c r="AX134" i="54"/>
  <c r="AW134" i="54"/>
  <c r="AV134" i="54"/>
  <c r="AU134" i="54"/>
  <c r="AT134" i="54"/>
  <c r="AS134" i="54"/>
  <c r="AR134" i="54"/>
  <c r="AQ134" i="54"/>
  <c r="AP134" i="54"/>
  <c r="AO134" i="54"/>
  <c r="AN134" i="54"/>
  <c r="AM134" i="54"/>
  <c r="AL134" i="54"/>
  <c r="AK134" i="54"/>
  <c r="AJ134" i="54"/>
  <c r="AI134" i="54"/>
  <c r="AH134" i="54"/>
  <c r="AG134" i="54"/>
  <c r="AF134" i="54"/>
  <c r="AE134" i="54"/>
  <c r="AD134" i="54"/>
  <c r="Z134" i="54"/>
  <c r="Y134" i="54"/>
  <c r="X134" i="54"/>
  <c r="W134" i="54"/>
  <c r="V134" i="54"/>
  <c r="U134" i="54"/>
  <c r="T134" i="54"/>
  <c r="S134" i="54"/>
  <c r="R134" i="54"/>
  <c r="Q134" i="54"/>
  <c r="P134" i="54"/>
  <c r="O134" i="54"/>
  <c r="N134" i="54"/>
  <c r="M134" i="54"/>
  <c r="L134" i="54"/>
  <c r="K134" i="54"/>
  <c r="J134" i="54"/>
  <c r="I134" i="54"/>
  <c r="H134" i="54"/>
  <c r="G134" i="54"/>
  <c r="F134" i="54"/>
  <c r="E134" i="54"/>
  <c r="D134" i="54"/>
  <c r="AZ133" i="54"/>
  <c r="AY133" i="54"/>
  <c r="AX133" i="54"/>
  <c r="AW133" i="54"/>
  <c r="AV133" i="54"/>
  <c r="AU133" i="54"/>
  <c r="AT133" i="54"/>
  <c r="AS133" i="54"/>
  <c r="AR133" i="54"/>
  <c r="AQ133" i="54"/>
  <c r="AP133" i="54"/>
  <c r="AO133" i="54"/>
  <c r="AN133" i="54"/>
  <c r="AM133" i="54"/>
  <c r="AL133" i="54"/>
  <c r="AK133" i="54"/>
  <c r="AJ133" i="54"/>
  <c r="AI133" i="54"/>
  <c r="AH133" i="54"/>
  <c r="AG133" i="54"/>
  <c r="AF133" i="54"/>
  <c r="AE133" i="54"/>
  <c r="AD133" i="54"/>
  <c r="Z133" i="54"/>
  <c r="Y133" i="54"/>
  <c r="X133" i="54"/>
  <c r="W133" i="54"/>
  <c r="V133" i="54"/>
  <c r="U133" i="54"/>
  <c r="T133" i="54"/>
  <c r="S133" i="54"/>
  <c r="R133" i="54"/>
  <c r="Q133" i="54"/>
  <c r="P133" i="54"/>
  <c r="O133" i="54"/>
  <c r="N133" i="54"/>
  <c r="M133" i="54"/>
  <c r="L133" i="54"/>
  <c r="K133" i="54"/>
  <c r="J133" i="54"/>
  <c r="I133" i="54"/>
  <c r="H133" i="54"/>
  <c r="G133" i="54"/>
  <c r="F133" i="54"/>
  <c r="E133" i="54"/>
  <c r="D133" i="54"/>
  <c r="AZ132" i="54"/>
  <c r="AY132" i="54"/>
  <c r="AX132" i="54"/>
  <c r="AW132" i="54"/>
  <c r="AV132" i="54"/>
  <c r="AU132" i="54"/>
  <c r="AT132" i="54"/>
  <c r="AS132" i="54"/>
  <c r="AR132" i="54"/>
  <c r="AQ132" i="54"/>
  <c r="AP132" i="54"/>
  <c r="AO132" i="54"/>
  <c r="AN132" i="54"/>
  <c r="AM132" i="54"/>
  <c r="AL132" i="54"/>
  <c r="AK132" i="54"/>
  <c r="AJ132" i="54"/>
  <c r="AI132" i="54"/>
  <c r="AH132" i="54"/>
  <c r="AG132" i="54"/>
  <c r="AF132" i="54"/>
  <c r="AE132" i="54"/>
  <c r="AD132" i="54"/>
  <c r="Z132" i="54"/>
  <c r="Y132" i="54"/>
  <c r="X132" i="54"/>
  <c r="W132" i="54"/>
  <c r="V132" i="54"/>
  <c r="U132" i="54"/>
  <c r="T132" i="54"/>
  <c r="S132" i="54"/>
  <c r="R132" i="54"/>
  <c r="Q132" i="54"/>
  <c r="P132" i="54"/>
  <c r="O132" i="54"/>
  <c r="N132" i="54"/>
  <c r="M132" i="54"/>
  <c r="L132" i="54"/>
  <c r="K132" i="54"/>
  <c r="J132" i="54"/>
  <c r="I132" i="54"/>
  <c r="H132" i="54"/>
  <c r="G132" i="54"/>
  <c r="F132" i="54"/>
  <c r="E132" i="54"/>
  <c r="D132" i="54"/>
  <c r="AZ131" i="54"/>
  <c r="AY131" i="54"/>
  <c r="AX131" i="54"/>
  <c r="AW131" i="54"/>
  <c r="AV131" i="54"/>
  <c r="AU131" i="54"/>
  <c r="AT131" i="54"/>
  <c r="AS131" i="54"/>
  <c r="AR131" i="54"/>
  <c r="AQ131" i="54"/>
  <c r="AP131" i="54"/>
  <c r="AO131" i="54"/>
  <c r="AN131" i="54"/>
  <c r="AM131" i="54"/>
  <c r="AL131" i="54"/>
  <c r="AK131" i="54"/>
  <c r="AJ131" i="54"/>
  <c r="AI131" i="54"/>
  <c r="AH131" i="54"/>
  <c r="AG131" i="54"/>
  <c r="AF131" i="54"/>
  <c r="AE131" i="54"/>
  <c r="AD131" i="54"/>
  <c r="Z131" i="54"/>
  <c r="Y131" i="54"/>
  <c r="X131" i="54"/>
  <c r="W131" i="54"/>
  <c r="V131" i="54"/>
  <c r="U131" i="54"/>
  <c r="T131" i="54"/>
  <c r="S131" i="54"/>
  <c r="R131" i="54"/>
  <c r="Q131" i="54"/>
  <c r="P131" i="54"/>
  <c r="O131" i="54"/>
  <c r="N131" i="54"/>
  <c r="M131" i="54"/>
  <c r="L131" i="54"/>
  <c r="K131" i="54"/>
  <c r="J131" i="54"/>
  <c r="I131" i="54"/>
  <c r="H131" i="54"/>
  <c r="G131" i="54"/>
  <c r="F131" i="54"/>
  <c r="E131" i="54"/>
  <c r="D131" i="54"/>
  <c r="AZ130" i="54"/>
  <c r="AY130" i="54"/>
  <c r="AX130" i="54"/>
  <c r="AW130" i="54"/>
  <c r="AV130" i="54"/>
  <c r="AU130" i="54"/>
  <c r="AT130" i="54"/>
  <c r="AS130" i="54"/>
  <c r="AR130" i="54"/>
  <c r="AQ130" i="54"/>
  <c r="AP130" i="54"/>
  <c r="AO130" i="54"/>
  <c r="AN130" i="54"/>
  <c r="AM130" i="54"/>
  <c r="AL130" i="54"/>
  <c r="AK130" i="54"/>
  <c r="AJ130" i="54"/>
  <c r="AI130" i="54"/>
  <c r="AH130" i="54"/>
  <c r="AG130" i="54"/>
  <c r="AF130" i="54"/>
  <c r="AE130" i="54"/>
  <c r="AD130" i="54"/>
  <c r="Z130" i="54"/>
  <c r="Y130" i="54"/>
  <c r="X130" i="54"/>
  <c r="W130" i="54"/>
  <c r="V130" i="54"/>
  <c r="U130" i="54"/>
  <c r="T130" i="54"/>
  <c r="S130" i="54"/>
  <c r="R130" i="54"/>
  <c r="Q130" i="54"/>
  <c r="P130" i="54"/>
  <c r="O130" i="54"/>
  <c r="N130" i="54"/>
  <c r="M130" i="54"/>
  <c r="L130" i="54"/>
  <c r="K130" i="54"/>
  <c r="J130" i="54"/>
  <c r="I130" i="54"/>
  <c r="H130" i="54"/>
  <c r="G130" i="54"/>
  <c r="F130" i="54"/>
  <c r="E130" i="54"/>
  <c r="D130" i="54"/>
  <c r="AZ129" i="54"/>
  <c r="AY129" i="54"/>
  <c r="AX129" i="54"/>
  <c r="AW129" i="54"/>
  <c r="AV129" i="54"/>
  <c r="AU129" i="54"/>
  <c r="AT129" i="54"/>
  <c r="AS129" i="54"/>
  <c r="AR129" i="54"/>
  <c r="AQ129" i="54"/>
  <c r="AP129" i="54"/>
  <c r="AO129" i="54"/>
  <c r="AN129" i="54"/>
  <c r="AM129" i="54"/>
  <c r="AL129" i="54"/>
  <c r="AK129" i="54"/>
  <c r="AJ129" i="54"/>
  <c r="AI129" i="54"/>
  <c r="AH129" i="54"/>
  <c r="AG129" i="54"/>
  <c r="AF129" i="54"/>
  <c r="AE129" i="54"/>
  <c r="AD129" i="54"/>
  <c r="Z129" i="54"/>
  <c r="Y129" i="54"/>
  <c r="X129" i="54"/>
  <c r="W129" i="54"/>
  <c r="V129" i="54"/>
  <c r="U129" i="54"/>
  <c r="T129" i="54"/>
  <c r="S129" i="54"/>
  <c r="R129" i="54"/>
  <c r="Q129" i="54"/>
  <c r="P129" i="54"/>
  <c r="O129" i="54"/>
  <c r="N129" i="54"/>
  <c r="M129" i="54"/>
  <c r="L129" i="54"/>
  <c r="K129" i="54"/>
  <c r="J129" i="54"/>
  <c r="I129" i="54"/>
  <c r="H129" i="54"/>
  <c r="G129" i="54"/>
  <c r="F129" i="54"/>
  <c r="E129" i="54"/>
  <c r="D129" i="54"/>
  <c r="AZ128" i="54"/>
  <c r="AY128" i="54"/>
  <c r="AX128" i="54"/>
  <c r="AW128" i="54"/>
  <c r="AV128" i="54"/>
  <c r="AU128" i="54"/>
  <c r="AT128" i="54"/>
  <c r="AS128" i="54"/>
  <c r="AR128" i="54"/>
  <c r="AQ128" i="54"/>
  <c r="AP128" i="54"/>
  <c r="AO128" i="54"/>
  <c r="AN128" i="54"/>
  <c r="AM128" i="54"/>
  <c r="AL128" i="54"/>
  <c r="AK128" i="54"/>
  <c r="AJ128" i="54"/>
  <c r="AI128" i="54"/>
  <c r="AH128" i="54"/>
  <c r="AG128" i="54"/>
  <c r="AF128" i="54"/>
  <c r="AE128" i="54"/>
  <c r="AD128" i="54"/>
  <c r="Z128" i="54"/>
  <c r="Y128" i="54"/>
  <c r="X128" i="54"/>
  <c r="W128" i="54"/>
  <c r="V128" i="54"/>
  <c r="U128" i="54"/>
  <c r="T128" i="54"/>
  <c r="S128" i="54"/>
  <c r="R128" i="54"/>
  <c r="Q128" i="54"/>
  <c r="P128" i="54"/>
  <c r="O128" i="54"/>
  <c r="N128" i="54"/>
  <c r="M128" i="54"/>
  <c r="L128" i="54"/>
  <c r="K128" i="54"/>
  <c r="J128" i="54"/>
  <c r="I128" i="54"/>
  <c r="H128" i="54"/>
  <c r="G128" i="54"/>
  <c r="F128" i="54"/>
  <c r="E128" i="54"/>
  <c r="D128" i="54"/>
  <c r="AZ127" i="54"/>
  <c r="AY127" i="54"/>
  <c r="AX127" i="54"/>
  <c r="AW127" i="54"/>
  <c r="AV127" i="54"/>
  <c r="AU127" i="54"/>
  <c r="AT127" i="54"/>
  <c r="AS127" i="54"/>
  <c r="AR127" i="54"/>
  <c r="AQ127" i="54"/>
  <c r="AP127" i="54"/>
  <c r="AO127" i="54"/>
  <c r="AN127" i="54"/>
  <c r="AM127" i="54"/>
  <c r="AL127" i="54"/>
  <c r="AK127" i="54"/>
  <c r="AJ127" i="54"/>
  <c r="AI127" i="54"/>
  <c r="AH127" i="54"/>
  <c r="AG127" i="54"/>
  <c r="AF127" i="54"/>
  <c r="AE127" i="54"/>
  <c r="AD127" i="54"/>
  <c r="Z127" i="54"/>
  <c r="Y127" i="54"/>
  <c r="X127" i="54"/>
  <c r="W127" i="54"/>
  <c r="V127" i="54"/>
  <c r="U127" i="54"/>
  <c r="T127" i="54"/>
  <c r="S127" i="54"/>
  <c r="R127" i="54"/>
  <c r="Q127" i="54"/>
  <c r="P127" i="54"/>
  <c r="O127" i="54"/>
  <c r="N127" i="54"/>
  <c r="M127" i="54"/>
  <c r="L127" i="54"/>
  <c r="K127" i="54"/>
  <c r="J127" i="54"/>
  <c r="I127" i="54"/>
  <c r="H127" i="54"/>
  <c r="G127" i="54"/>
  <c r="F127" i="54"/>
  <c r="E127" i="54"/>
  <c r="D127" i="54"/>
  <c r="AZ126" i="54"/>
  <c r="AY126" i="54"/>
  <c r="AX126" i="54"/>
  <c r="AW126" i="54"/>
  <c r="AV126" i="54"/>
  <c r="AU126" i="54"/>
  <c r="AT126" i="54"/>
  <c r="AS126" i="54"/>
  <c r="AR126" i="54"/>
  <c r="AQ126" i="54"/>
  <c r="AP126" i="54"/>
  <c r="AO126" i="54"/>
  <c r="AN126" i="54"/>
  <c r="AM126" i="54"/>
  <c r="AL126" i="54"/>
  <c r="AK126" i="54"/>
  <c r="AJ126" i="54"/>
  <c r="AI126" i="54"/>
  <c r="AH126" i="54"/>
  <c r="AG126" i="54"/>
  <c r="AF126" i="54"/>
  <c r="AE126" i="54"/>
  <c r="AD126" i="54"/>
  <c r="Z126" i="54"/>
  <c r="Y126" i="54"/>
  <c r="X126" i="54"/>
  <c r="W126" i="54"/>
  <c r="V126" i="54"/>
  <c r="U126" i="54"/>
  <c r="T126" i="54"/>
  <c r="S126" i="54"/>
  <c r="R126" i="54"/>
  <c r="Q126" i="54"/>
  <c r="P126" i="54"/>
  <c r="O126" i="54"/>
  <c r="N126" i="54"/>
  <c r="M126" i="54"/>
  <c r="L126" i="54"/>
  <c r="K126" i="54"/>
  <c r="J126" i="54"/>
  <c r="I126" i="54"/>
  <c r="H126" i="54"/>
  <c r="G126" i="54"/>
  <c r="F126" i="54"/>
  <c r="E126" i="54"/>
  <c r="D126" i="54"/>
  <c r="AZ125" i="54"/>
  <c r="AY125" i="54"/>
  <c r="AX125" i="54"/>
  <c r="AW125" i="54"/>
  <c r="AV125" i="54"/>
  <c r="AU125" i="54"/>
  <c r="AT125" i="54"/>
  <c r="AS125" i="54"/>
  <c r="AR125" i="54"/>
  <c r="AQ125" i="54"/>
  <c r="AP125" i="54"/>
  <c r="AO125" i="54"/>
  <c r="AN125" i="54"/>
  <c r="AM125" i="54"/>
  <c r="AL125" i="54"/>
  <c r="AK125" i="54"/>
  <c r="AJ125" i="54"/>
  <c r="AI125" i="54"/>
  <c r="AH125" i="54"/>
  <c r="AG125" i="54"/>
  <c r="AF125" i="54"/>
  <c r="AE125" i="54"/>
  <c r="AD125" i="54"/>
  <c r="Z125" i="54"/>
  <c r="Y125" i="54"/>
  <c r="X125" i="54"/>
  <c r="W125" i="54"/>
  <c r="V125" i="54"/>
  <c r="U125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G125" i="54"/>
  <c r="F125" i="54"/>
  <c r="E125" i="54"/>
  <c r="D125" i="54"/>
  <c r="AZ124" i="54"/>
  <c r="AY124" i="54"/>
  <c r="AX124" i="54"/>
  <c r="AW124" i="54"/>
  <c r="AV124" i="54"/>
  <c r="AU124" i="54"/>
  <c r="AT124" i="54"/>
  <c r="AS124" i="54"/>
  <c r="AR124" i="54"/>
  <c r="AQ124" i="54"/>
  <c r="AP124" i="54"/>
  <c r="AO124" i="54"/>
  <c r="AN124" i="54"/>
  <c r="AM124" i="54"/>
  <c r="AL124" i="54"/>
  <c r="AK124" i="54"/>
  <c r="AJ124" i="54"/>
  <c r="AI124" i="54"/>
  <c r="AH124" i="54"/>
  <c r="AG124" i="54"/>
  <c r="AF124" i="54"/>
  <c r="AE124" i="54"/>
  <c r="AD124" i="54"/>
  <c r="Z124" i="54"/>
  <c r="Y124" i="54"/>
  <c r="X124" i="54"/>
  <c r="W124" i="54"/>
  <c r="V124" i="54"/>
  <c r="U124" i="54"/>
  <c r="T124" i="54"/>
  <c r="S124" i="54"/>
  <c r="R124" i="54"/>
  <c r="Q124" i="54"/>
  <c r="P124" i="54"/>
  <c r="O124" i="54"/>
  <c r="N124" i="54"/>
  <c r="M124" i="54"/>
  <c r="L124" i="54"/>
  <c r="K124" i="54"/>
  <c r="J124" i="54"/>
  <c r="I124" i="54"/>
  <c r="H124" i="54"/>
  <c r="G124" i="54"/>
  <c r="F124" i="54"/>
  <c r="E124" i="54"/>
  <c r="D124" i="54"/>
  <c r="AZ123" i="54"/>
  <c r="AY123" i="54"/>
  <c r="AX123" i="54"/>
  <c r="AW123" i="54"/>
  <c r="AV123" i="54"/>
  <c r="AU123" i="54"/>
  <c r="AT123" i="54"/>
  <c r="AS123" i="54"/>
  <c r="AR123" i="54"/>
  <c r="AQ123" i="54"/>
  <c r="AP123" i="54"/>
  <c r="AO123" i="54"/>
  <c r="AN123" i="54"/>
  <c r="AM123" i="54"/>
  <c r="AL123" i="54"/>
  <c r="AK123" i="54"/>
  <c r="AJ123" i="54"/>
  <c r="AI123" i="54"/>
  <c r="AH123" i="54"/>
  <c r="AG123" i="54"/>
  <c r="AF123" i="54"/>
  <c r="AE123" i="54"/>
  <c r="AD123" i="54"/>
  <c r="Z123" i="54"/>
  <c r="Y123" i="54"/>
  <c r="X123" i="54"/>
  <c r="W123" i="54"/>
  <c r="V123" i="54"/>
  <c r="U123" i="54"/>
  <c r="T123" i="54"/>
  <c r="S123" i="54"/>
  <c r="R123" i="54"/>
  <c r="Q123" i="54"/>
  <c r="P123" i="54"/>
  <c r="O123" i="54"/>
  <c r="N123" i="54"/>
  <c r="M123" i="54"/>
  <c r="L123" i="54"/>
  <c r="K123" i="54"/>
  <c r="J123" i="54"/>
  <c r="I123" i="54"/>
  <c r="H123" i="54"/>
  <c r="G123" i="54"/>
  <c r="F123" i="54"/>
  <c r="E123" i="54"/>
  <c r="D123" i="54"/>
  <c r="AZ122" i="54"/>
  <c r="AY122" i="54"/>
  <c r="AX122" i="54"/>
  <c r="AW122" i="54"/>
  <c r="AV122" i="54"/>
  <c r="AU122" i="54"/>
  <c r="AT122" i="54"/>
  <c r="AS122" i="54"/>
  <c r="AR122" i="54"/>
  <c r="AQ122" i="54"/>
  <c r="AP122" i="54"/>
  <c r="AO122" i="54"/>
  <c r="AN122" i="54"/>
  <c r="AM122" i="54"/>
  <c r="AL122" i="54"/>
  <c r="AK122" i="54"/>
  <c r="AJ122" i="54"/>
  <c r="AI122" i="54"/>
  <c r="AH122" i="54"/>
  <c r="AG122" i="54"/>
  <c r="AF122" i="54"/>
  <c r="AE122" i="54"/>
  <c r="AD122" i="54"/>
  <c r="Z122" i="54"/>
  <c r="Y122" i="54"/>
  <c r="X122" i="54"/>
  <c r="W122" i="54"/>
  <c r="V122" i="54"/>
  <c r="U122" i="54"/>
  <c r="T122" i="54"/>
  <c r="S122" i="54"/>
  <c r="R122" i="54"/>
  <c r="Q122" i="54"/>
  <c r="P122" i="54"/>
  <c r="O122" i="54"/>
  <c r="N122" i="54"/>
  <c r="M122" i="54"/>
  <c r="L122" i="54"/>
  <c r="K122" i="54"/>
  <c r="J122" i="54"/>
  <c r="I122" i="54"/>
  <c r="H122" i="54"/>
  <c r="G122" i="54"/>
  <c r="F122" i="54"/>
  <c r="E122" i="54"/>
  <c r="D122" i="54"/>
  <c r="AZ121" i="54"/>
  <c r="AY121" i="54"/>
  <c r="AX121" i="54"/>
  <c r="AW121" i="54"/>
  <c r="AV121" i="54"/>
  <c r="AU121" i="54"/>
  <c r="AT121" i="54"/>
  <c r="AS121" i="54"/>
  <c r="AR121" i="54"/>
  <c r="AQ121" i="54"/>
  <c r="AP121" i="54"/>
  <c r="AO121" i="54"/>
  <c r="AN121" i="54"/>
  <c r="AM121" i="54"/>
  <c r="AL121" i="54"/>
  <c r="AK121" i="54"/>
  <c r="AJ121" i="54"/>
  <c r="AI121" i="54"/>
  <c r="AH121" i="54"/>
  <c r="AG121" i="54"/>
  <c r="AF121" i="54"/>
  <c r="AE121" i="54"/>
  <c r="AD121" i="54"/>
  <c r="BA121" i="54" s="1"/>
  <c r="Z121" i="54"/>
  <c r="Y121" i="54"/>
  <c r="X121" i="54"/>
  <c r="W121" i="54"/>
  <c r="V121" i="54"/>
  <c r="U121" i="54"/>
  <c r="T121" i="54"/>
  <c r="S121" i="54"/>
  <c r="R121" i="54"/>
  <c r="Q121" i="54"/>
  <c r="P121" i="54"/>
  <c r="O121" i="54"/>
  <c r="N121" i="54"/>
  <c r="M121" i="54"/>
  <c r="L121" i="54"/>
  <c r="K121" i="54"/>
  <c r="J121" i="54"/>
  <c r="I121" i="54"/>
  <c r="H121" i="54"/>
  <c r="G121" i="54"/>
  <c r="F121" i="54"/>
  <c r="E121" i="54"/>
  <c r="D121" i="54"/>
  <c r="AZ120" i="54"/>
  <c r="AY120" i="54"/>
  <c r="AX120" i="54"/>
  <c r="AW120" i="54"/>
  <c r="AV120" i="54"/>
  <c r="AU120" i="54"/>
  <c r="AT120" i="54"/>
  <c r="AS120" i="54"/>
  <c r="AR120" i="54"/>
  <c r="AQ120" i="54"/>
  <c r="AP120" i="54"/>
  <c r="AO120" i="54"/>
  <c r="AN120" i="54"/>
  <c r="AM120" i="54"/>
  <c r="AL120" i="54"/>
  <c r="AK120" i="54"/>
  <c r="AJ120" i="54"/>
  <c r="AI120" i="54"/>
  <c r="AH120" i="54"/>
  <c r="AG120" i="54"/>
  <c r="AF120" i="54"/>
  <c r="AE120" i="54"/>
  <c r="AD120" i="54"/>
  <c r="Z120" i="54"/>
  <c r="Y120" i="54"/>
  <c r="X120" i="54"/>
  <c r="W120" i="54"/>
  <c r="V120" i="54"/>
  <c r="U120" i="54"/>
  <c r="T120" i="54"/>
  <c r="S120" i="54"/>
  <c r="R120" i="54"/>
  <c r="Q120" i="54"/>
  <c r="P120" i="54"/>
  <c r="O120" i="54"/>
  <c r="N120" i="54"/>
  <c r="M120" i="54"/>
  <c r="L120" i="54"/>
  <c r="K120" i="54"/>
  <c r="J120" i="54"/>
  <c r="I120" i="54"/>
  <c r="H120" i="54"/>
  <c r="G120" i="54"/>
  <c r="F120" i="54"/>
  <c r="E120" i="54"/>
  <c r="D120" i="54"/>
  <c r="AZ119" i="54"/>
  <c r="AY119" i="54"/>
  <c r="AX119" i="54"/>
  <c r="AW119" i="54"/>
  <c r="AV119" i="54"/>
  <c r="AU119" i="54"/>
  <c r="AT119" i="54"/>
  <c r="AS119" i="54"/>
  <c r="AR119" i="54"/>
  <c r="AQ119" i="54"/>
  <c r="AP119" i="54"/>
  <c r="AO119" i="54"/>
  <c r="AN119" i="54"/>
  <c r="AM119" i="54"/>
  <c r="AL119" i="54"/>
  <c r="AK119" i="54"/>
  <c r="AJ119" i="54"/>
  <c r="AI119" i="54"/>
  <c r="AH119" i="54"/>
  <c r="AG119" i="54"/>
  <c r="AF119" i="54"/>
  <c r="AE119" i="54"/>
  <c r="AD119" i="54"/>
  <c r="Z119" i="54"/>
  <c r="Y119" i="54"/>
  <c r="X119" i="54"/>
  <c r="W119" i="54"/>
  <c r="V119" i="54"/>
  <c r="U119" i="54"/>
  <c r="T119" i="54"/>
  <c r="S119" i="54"/>
  <c r="R119" i="54"/>
  <c r="Q119" i="54"/>
  <c r="P119" i="54"/>
  <c r="O119" i="54"/>
  <c r="N119" i="54"/>
  <c r="M119" i="54"/>
  <c r="L119" i="54"/>
  <c r="K119" i="54"/>
  <c r="J119" i="54"/>
  <c r="I119" i="54"/>
  <c r="H119" i="54"/>
  <c r="G119" i="54"/>
  <c r="F119" i="54"/>
  <c r="E119" i="54"/>
  <c r="D119" i="54"/>
  <c r="AZ118" i="54"/>
  <c r="AY118" i="54"/>
  <c r="AX118" i="54"/>
  <c r="AW118" i="54"/>
  <c r="AV118" i="54"/>
  <c r="AU118" i="54"/>
  <c r="AT118" i="54"/>
  <c r="AS118" i="54"/>
  <c r="AR118" i="54"/>
  <c r="AQ118" i="54"/>
  <c r="AP118" i="54"/>
  <c r="AO118" i="54"/>
  <c r="AN118" i="54"/>
  <c r="AM118" i="54"/>
  <c r="AL118" i="54"/>
  <c r="AK118" i="54"/>
  <c r="AJ118" i="54"/>
  <c r="AI118" i="54"/>
  <c r="AH118" i="54"/>
  <c r="AG118" i="54"/>
  <c r="AF118" i="54"/>
  <c r="AE118" i="54"/>
  <c r="AD118" i="54"/>
  <c r="Z118" i="54"/>
  <c r="Y118" i="54"/>
  <c r="X118" i="54"/>
  <c r="W118" i="54"/>
  <c r="V118" i="54"/>
  <c r="U118" i="54"/>
  <c r="T118" i="54"/>
  <c r="S118" i="54"/>
  <c r="R118" i="54"/>
  <c r="Q118" i="54"/>
  <c r="P118" i="54"/>
  <c r="O118" i="54"/>
  <c r="N118" i="54"/>
  <c r="M118" i="54"/>
  <c r="L118" i="54"/>
  <c r="K118" i="54"/>
  <c r="J118" i="54"/>
  <c r="I118" i="54"/>
  <c r="H118" i="54"/>
  <c r="G118" i="54"/>
  <c r="F118" i="54"/>
  <c r="E118" i="54"/>
  <c r="D118" i="54"/>
  <c r="AZ117" i="54"/>
  <c r="AY117" i="54"/>
  <c r="AX117" i="54"/>
  <c r="AW117" i="54"/>
  <c r="AV117" i="54"/>
  <c r="AU117" i="54"/>
  <c r="AT117" i="54"/>
  <c r="AS117" i="54"/>
  <c r="AR117" i="54"/>
  <c r="AQ117" i="54"/>
  <c r="AP117" i="54"/>
  <c r="AO117" i="54"/>
  <c r="AN117" i="54"/>
  <c r="AM117" i="54"/>
  <c r="AL117" i="54"/>
  <c r="AK117" i="54"/>
  <c r="AJ117" i="54"/>
  <c r="AI117" i="54"/>
  <c r="AH117" i="54"/>
  <c r="AG117" i="54"/>
  <c r="AF117" i="54"/>
  <c r="AE117" i="54"/>
  <c r="AD117" i="54"/>
  <c r="Z117" i="54"/>
  <c r="Y117" i="54"/>
  <c r="X117" i="54"/>
  <c r="W117" i="54"/>
  <c r="V117" i="54"/>
  <c r="U117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G117" i="54"/>
  <c r="F117" i="54"/>
  <c r="E117" i="54"/>
  <c r="D117" i="54"/>
  <c r="AZ116" i="54"/>
  <c r="AY116" i="54"/>
  <c r="AX116" i="54"/>
  <c r="AW116" i="54"/>
  <c r="AV116" i="54"/>
  <c r="AU116" i="54"/>
  <c r="AT116" i="54"/>
  <c r="AS116" i="54"/>
  <c r="AR116" i="54"/>
  <c r="AQ116" i="54"/>
  <c r="AP116" i="54"/>
  <c r="AO116" i="54"/>
  <c r="AN116" i="54"/>
  <c r="AM116" i="54"/>
  <c r="AL116" i="54"/>
  <c r="AK116" i="54"/>
  <c r="AJ116" i="54"/>
  <c r="AI116" i="54"/>
  <c r="AH116" i="54"/>
  <c r="AG116" i="54"/>
  <c r="AF116" i="54"/>
  <c r="AE116" i="54"/>
  <c r="AD116" i="54"/>
  <c r="Z116" i="54"/>
  <c r="Y116" i="54"/>
  <c r="X116" i="54"/>
  <c r="W116" i="54"/>
  <c r="V116" i="54"/>
  <c r="U116" i="54"/>
  <c r="T116" i="54"/>
  <c r="S116" i="54"/>
  <c r="R116" i="54"/>
  <c r="Q116" i="54"/>
  <c r="P116" i="54"/>
  <c r="O116" i="54"/>
  <c r="N116" i="54"/>
  <c r="M116" i="54"/>
  <c r="L116" i="54"/>
  <c r="K116" i="54"/>
  <c r="J116" i="54"/>
  <c r="I116" i="54"/>
  <c r="H116" i="54"/>
  <c r="G116" i="54"/>
  <c r="F116" i="54"/>
  <c r="E116" i="54"/>
  <c r="D116" i="54"/>
  <c r="AZ115" i="54"/>
  <c r="AY115" i="54"/>
  <c r="AX115" i="54"/>
  <c r="AW115" i="54"/>
  <c r="AV115" i="54"/>
  <c r="AU115" i="54"/>
  <c r="AT115" i="54"/>
  <c r="AS115" i="54"/>
  <c r="AR115" i="54"/>
  <c r="AQ115" i="54"/>
  <c r="AP115" i="54"/>
  <c r="AO115" i="54"/>
  <c r="AN115" i="54"/>
  <c r="AM115" i="54"/>
  <c r="AL115" i="54"/>
  <c r="AK115" i="54"/>
  <c r="AJ115" i="54"/>
  <c r="AI115" i="54"/>
  <c r="AH115" i="54"/>
  <c r="AG115" i="54"/>
  <c r="AF115" i="54"/>
  <c r="AE115" i="54"/>
  <c r="BB115" i="54"/>
  <c r="AD115" i="54"/>
  <c r="BA115" i="54" s="1"/>
  <c r="Z115" i="54"/>
  <c r="Y115" i="54"/>
  <c r="X115" i="54"/>
  <c r="W115" i="54"/>
  <c r="V115" i="54"/>
  <c r="U115" i="54"/>
  <c r="T115" i="54"/>
  <c r="S115" i="54"/>
  <c r="R115" i="54"/>
  <c r="Q115" i="54"/>
  <c r="P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AZ114" i="54"/>
  <c r="AY114" i="54"/>
  <c r="AX114" i="54"/>
  <c r="AW114" i="54"/>
  <c r="AV114" i="54"/>
  <c r="AU114" i="54"/>
  <c r="AT114" i="54"/>
  <c r="AS114" i="54"/>
  <c r="AR114" i="54"/>
  <c r="AQ114" i="54"/>
  <c r="AP114" i="54"/>
  <c r="AO114" i="54"/>
  <c r="AN114" i="54"/>
  <c r="AM114" i="54"/>
  <c r="AL114" i="54"/>
  <c r="AK114" i="54"/>
  <c r="AJ114" i="54"/>
  <c r="AI114" i="54"/>
  <c r="AH114" i="54"/>
  <c r="AG114" i="54"/>
  <c r="AF114" i="54"/>
  <c r="AE114" i="54"/>
  <c r="AD114" i="54"/>
  <c r="Z114" i="54"/>
  <c r="Y114" i="54"/>
  <c r="X114" i="54"/>
  <c r="W114" i="54"/>
  <c r="V114" i="54"/>
  <c r="U114" i="54"/>
  <c r="T114" i="54"/>
  <c r="S114" i="54"/>
  <c r="R114" i="54"/>
  <c r="Q114" i="54"/>
  <c r="P114" i="54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AZ113" i="54"/>
  <c r="AY113" i="54"/>
  <c r="AX113" i="54"/>
  <c r="AW113" i="54"/>
  <c r="AV113" i="54"/>
  <c r="AU113" i="54"/>
  <c r="AT113" i="54"/>
  <c r="AS113" i="54"/>
  <c r="AR113" i="54"/>
  <c r="AQ113" i="54"/>
  <c r="AP113" i="54"/>
  <c r="AO113" i="54"/>
  <c r="AN113" i="54"/>
  <c r="AM113" i="54"/>
  <c r="AL113" i="54"/>
  <c r="AK113" i="54"/>
  <c r="AJ113" i="54"/>
  <c r="AI113" i="54"/>
  <c r="AH113" i="54"/>
  <c r="AG113" i="54"/>
  <c r="AF113" i="54"/>
  <c r="AE113" i="54"/>
  <c r="AD113" i="54"/>
  <c r="Z113" i="54"/>
  <c r="Y113" i="54"/>
  <c r="X113" i="54"/>
  <c r="W113" i="54"/>
  <c r="V113" i="54"/>
  <c r="U113" i="54"/>
  <c r="T113" i="54"/>
  <c r="S113" i="54"/>
  <c r="R113" i="54"/>
  <c r="Q113" i="54"/>
  <c r="P113" i="54"/>
  <c r="O113" i="54"/>
  <c r="N113" i="54"/>
  <c r="M113" i="54"/>
  <c r="L113" i="54"/>
  <c r="K113" i="54"/>
  <c r="J113" i="54"/>
  <c r="I113" i="54"/>
  <c r="H113" i="54"/>
  <c r="G113" i="54"/>
  <c r="F113" i="54"/>
  <c r="E113" i="54"/>
  <c r="D113" i="54"/>
  <c r="AZ112" i="54"/>
  <c r="AY112" i="54"/>
  <c r="AX112" i="54"/>
  <c r="AW112" i="54"/>
  <c r="AV112" i="54"/>
  <c r="AU112" i="54"/>
  <c r="AT112" i="54"/>
  <c r="AS112" i="54"/>
  <c r="AR112" i="54"/>
  <c r="AQ112" i="54"/>
  <c r="AP112" i="54"/>
  <c r="AO112" i="54"/>
  <c r="AN112" i="54"/>
  <c r="AM112" i="54"/>
  <c r="AL112" i="54"/>
  <c r="AK112" i="54"/>
  <c r="AJ112" i="54"/>
  <c r="AI112" i="54"/>
  <c r="AH112" i="54"/>
  <c r="AG112" i="54"/>
  <c r="AF112" i="54"/>
  <c r="AE112" i="54"/>
  <c r="AD112" i="54"/>
  <c r="BA112" i="54" s="1"/>
  <c r="Z112" i="54"/>
  <c r="Y112" i="54"/>
  <c r="X112" i="54"/>
  <c r="W112" i="54"/>
  <c r="V112" i="54"/>
  <c r="U112" i="54"/>
  <c r="T112" i="54"/>
  <c r="S112" i="54"/>
  <c r="R112" i="54"/>
  <c r="Q112" i="54"/>
  <c r="P112" i="54"/>
  <c r="O112" i="54"/>
  <c r="N112" i="54"/>
  <c r="M112" i="54"/>
  <c r="L112" i="54"/>
  <c r="K112" i="54"/>
  <c r="J112" i="54"/>
  <c r="I112" i="54"/>
  <c r="H112" i="54"/>
  <c r="G112" i="54"/>
  <c r="F112" i="54"/>
  <c r="E112" i="54"/>
  <c r="D112" i="54"/>
  <c r="AZ111" i="54"/>
  <c r="AY111" i="54"/>
  <c r="AX111" i="54"/>
  <c r="AW111" i="54"/>
  <c r="AV111" i="54"/>
  <c r="AU111" i="54"/>
  <c r="AT111" i="54"/>
  <c r="AS111" i="54"/>
  <c r="AR111" i="54"/>
  <c r="AQ111" i="54"/>
  <c r="AP111" i="54"/>
  <c r="AO111" i="54"/>
  <c r="AN111" i="54"/>
  <c r="AM111" i="54"/>
  <c r="AL111" i="54"/>
  <c r="AK111" i="54"/>
  <c r="AJ111" i="54"/>
  <c r="AI111" i="54"/>
  <c r="AH111" i="54"/>
  <c r="AG111" i="54"/>
  <c r="AF111" i="54"/>
  <c r="AE111" i="54"/>
  <c r="AD111" i="54"/>
  <c r="Z111" i="54"/>
  <c r="Y111" i="54"/>
  <c r="X111" i="54"/>
  <c r="W111" i="54"/>
  <c r="V111" i="54"/>
  <c r="U111" i="54"/>
  <c r="T111" i="54"/>
  <c r="S111" i="54"/>
  <c r="R111" i="54"/>
  <c r="Q111" i="54"/>
  <c r="P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AZ110" i="54"/>
  <c r="AY110" i="54"/>
  <c r="AX110" i="54"/>
  <c r="AW110" i="54"/>
  <c r="AV110" i="54"/>
  <c r="AU110" i="54"/>
  <c r="AT110" i="54"/>
  <c r="AS110" i="54"/>
  <c r="AR110" i="54"/>
  <c r="AQ110" i="54"/>
  <c r="AP110" i="54"/>
  <c r="AO110" i="54"/>
  <c r="AN110" i="54"/>
  <c r="AM110" i="54"/>
  <c r="AL110" i="54"/>
  <c r="AK110" i="54"/>
  <c r="AJ110" i="54"/>
  <c r="AI110" i="54"/>
  <c r="AH110" i="54"/>
  <c r="AG110" i="54"/>
  <c r="AF110" i="54"/>
  <c r="AE110" i="54"/>
  <c r="AD110" i="54"/>
  <c r="Z110" i="54"/>
  <c r="Y110" i="54"/>
  <c r="X110" i="54"/>
  <c r="W110" i="54"/>
  <c r="V110" i="54"/>
  <c r="U110" i="54"/>
  <c r="T110" i="54"/>
  <c r="S110" i="54"/>
  <c r="R110" i="54"/>
  <c r="Q110" i="54"/>
  <c r="P110" i="54"/>
  <c r="O110" i="54"/>
  <c r="N110" i="54"/>
  <c r="M110" i="54"/>
  <c r="L110" i="54"/>
  <c r="K110" i="54"/>
  <c r="J110" i="54"/>
  <c r="I110" i="54"/>
  <c r="H110" i="54"/>
  <c r="G110" i="54"/>
  <c r="F110" i="54"/>
  <c r="E110" i="54"/>
  <c r="D110" i="54"/>
  <c r="AZ109" i="54"/>
  <c r="AY109" i="54"/>
  <c r="AX109" i="54"/>
  <c r="AW109" i="54"/>
  <c r="AV109" i="54"/>
  <c r="AU109" i="54"/>
  <c r="AT109" i="54"/>
  <c r="AS109" i="54"/>
  <c r="AR109" i="54"/>
  <c r="AQ109" i="54"/>
  <c r="AP109" i="54"/>
  <c r="AO109" i="54"/>
  <c r="AN109" i="54"/>
  <c r="AM109" i="54"/>
  <c r="AL109" i="54"/>
  <c r="AK109" i="54"/>
  <c r="AJ109" i="54"/>
  <c r="AI109" i="54"/>
  <c r="AH109" i="54"/>
  <c r="AG109" i="54"/>
  <c r="AF109" i="54"/>
  <c r="AE109" i="54"/>
  <c r="AD109" i="54"/>
  <c r="Z109" i="54"/>
  <c r="Y109" i="54"/>
  <c r="X109" i="54"/>
  <c r="W109" i="54"/>
  <c r="V109" i="54"/>
  <c r="U109" i="54"/>
  <c r="T109" i="54"/>
  <c r="S109" i="54"/>
  <c r="R109" i="54"/>
  <c r="Q109" i="54"/>
  <c r="P109" i="54"/>
  <c r="O109" i="54"/>
  <c r="N109" i="54"/>
  <c r="M109" i="54"/>
  <c r="L109" i="54"/>
  <c r="K109" i="54"/>
  <c r="J109" i="54"/>
  <c r="I109" i="54"/>
  <c r="H109" i="54"/>
  <c r="G109" i="54"/>
  <c r="F109" i="54"/>
  <c r="E109" i="54"/>
  <c r="D109" i="54"/>
  <c r="AZ108" i="54"/>
  <c r="AY108" i="54"/>
  <c r="AX108" i="54"/>
  <c r="AW108" i="54"/>
  <c r="AV108" i="54"/>
  <c r="AU108" i="54"/>
  <c r="AT108" i="54"/>
  <c r="AS108" i="54"/>
  <c r="AR108" i="54"/>
  <c r="AQ108" i="54"/>
  <c r="AP108" i="54"/>
  <c r="AO108" i="54"/>
  <c r="AN108" i="54"/>
  <c r="AM108" i="54"/>
  <c r="AL108" i="54"/>
  <c r="AK108" i="54"/>
  <c r="AJ108" i="54"/>
  <c r="AI108" i="54"/>
  <c r="AH108" i="54"/>
  <c r="AG108" i="54"/>
  <c r="AF108" i="54"/>
  <c r="AE108" i="54"/>
  <c r="AD108" i="54"/>
  <c r="Z108" i="54"/>
  <c r="Y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AZ105" i="54"/>
  <c r="AY105" i="54"/>
  <c r="AX105" i="54"/>
  <c r="AW105" i="54"/>
  <c r="AV105" i="54"/>
  <c r="AU105" i="54"/>
  <c r="AT105" i="54"/>
  <c r="AS105" i="54"/>
  <c r="AR105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BA105" i="54" s="1"/>
  <c r="BB105" i="54" s="1"/>
  <c r="AD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AZ104" i="54"/>
  <c r="AY104" i="54"/>
  <c r="AX104" i="54"/>
  <c r="AW104" i="54"/>
  <c r="AV104" i="54"/>
  <c r="AU104" i="54"/>
  <c r="AT104" i="54"/>
  <c r="AS104" i="54"/>
  <c r="AR104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BA104" i="54" s="1"/>
  <c r="AD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BA102" i="54" s="1"/>
  <c r="BB102" i="54" s="1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AZ101" i="54"/>
  <c r="AY101" i="54"/>
  <c r="AX101" i="54"/>
  <c r="AW101" i="54"/>
  <c r="AV101" i="54"/>
  <c r="AU101" i="54"/>
  <c r="AT101" i="54"/>
  <c r="AS101" i="54"/>
  <c r="AR101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G101" i="54"/>
  <c r="F101" i="54"/>
  <c r="E101" i="54"/>
  <c r="D101" i="54"/>
  <c r="AZ100" i="54"/>
  <c r="AY100" i="54"/>
  <c r="AX100" i="54"/>
  <c r="AW100" i="54"/>
  <c r="AV100" i="54"/>
  <c r="AU100" i="54"/>
  <c r="AT100" i="54"/>
  <c r="AS100" i="54"/>
  <c r="AR100" i="54"/>
  <c r="AQ100" i="54"/>
  <c r="AP100" i="54"/>
  <c r="AO100" i="54"/>
  <c r="AN100" i="54"/>
  <c r="AM100" i="54"/>
  <c r="AL100" i="54"/>
  <c r="AK100" i="54"/>
  <c r="AJ100" i="54"/>
  <c r="AI100" i="54"/>
  <c r="AH100" i="54"/>
  <c r="AG100" i="54"/>
  <c r="AF100" i="54"/>
  <c r="AE100" i="54"/>
  <c r="BA100" i="54"/>
  <c r="AD100" i="54"/>
  <c r="Z100" i="54"/>
  <c r="Y100" i="54"/>
  <c r="X100" i="54"/>
  <c r="W100" i="54"/>
  <c r="V100" i="54"/>
  <c r="U100" i="54"/>
  <c r="T100" i="54"/>
  <c r="S100" i="54"/>
  <c r="R100" i="54"/>
  <c r="Q100" i="54"/>
  <c r="P100" i="54"/>
  <c r="O100" i="54"/>
  <c r="N100" i="54"/>
  <c r="M100" i="54"/>
  <c r="L100" i="54"/>
  <c r="K100" i="54"/>
  <c r="J100" i="54"/>
  <c r="I100" i="54"/>
  <c r="H100" i="54"/>
  <c r="G100" i="54"/>
  <c r="F100" i="54"/>
  <c r="E100" i="54"/>
  <c r="D100" i="54"/>
  <c r="AZ99" i="54"/>
  <c r="AY99" i="54"/>
  <c r="AX99" i="54"/>
  <c r="AW99" i="54"/>
  <c r="AV99" i="54"/>
  <c r="AU99" i="54"/>
  <c r="AT99" i="54"/>
  <c r="AS99" i="54"/>
  <c r="AR99" i="54"/>
  <c r="AQ99" i="54"/>
  <c r="AP99" i="54"/>
  <c r="AO99" i="54"/>
  <c r="AN99" i="54"/>
  <c r="AM99" i="54"/>
  <c r="AL99" i="54"/>
  <c r="AK99" i="54"/>
  <c r="AJ99" i="54"/>
  <c r="AI99" i="54"/>
  <c r="AH99" i="54"/>
  <c r="AG99" i="54"/>
  <c r="AF99" i="54"/>
  <c r="AE99" i="54"/>
  <c r="AD99" i="54"/>
  <c r="BA99" i="54"/>
  <c r="Z99" i="54"/>
  <c r="Y99" i="54"/>
  <c r="X99" i="54"/>
  <c r="W99" i="54"/>
  <c r="V99" i="54"/>
  <c r="U99" i="54"/>
  <c r="T99" i="54"/>
  <c r="S99" i="54"/>
  <c r="R99" i="54"/>
  <c r="Q99" i="54"/>
  <c r="P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AZ98" i="54"/>
  <c r="AY98" i="54"/>
  <c r="AX98" i="54"/>
  <c r="AW98" i="54"/>
  <c r="AV98" i="54"/>
  <c r="AU98" i="54"/>
  <c r="AT98" i="54"/>
  <c r="AS98" i="54"/>
  <c r="AR98" i="54"/>
  <c r="AQ98" i="54"/>
  <c r="AP98" i="54"/>
  <c r="AO98" i="54"/>
  <c r="AN98" i="54"/>
  <c r="AM98" i="54"/>
  <c r="AL98" i="54"/>
  <c r="AK98" i="54"/>
  <c r="AJ98" i="54"/>
  <c r="AI98" i="54"/>
  <c r="AH98" i="54"/>
  <c r="AG98" i="54"/>
  <c r="AF98" i="54"/>
  <c r="AE98" i="54"/>
  <c r="AD98" i="54"/>
  <c r="Z98" i="54"/>
  <c r="Y98" i="54"/>
  <c r="X98" i="54"/>
  <c r="W98" i="54"/>
  <c r="V98" i="54"/>
  <c r="U98" i="54"/>
  <c r="T98" i="54"/>
  <c r="S98" i="54"/>
  <c r="R98" i="54"/>
  <c r="Q98" i="54"/>
  <c r="P98" i="54"/>
  <c r="O98" i="54"/>
  <c r="N98" i="54"/>
  <c r="M98" i="54"/>
  <c r="L98" i="54"/>
  <c r="K98" i="54"/>
  <c r="J98" i="54"/>
  <c r="I98" i="54"/>
  <c r="H98" i="54"/>
  <c r="G98" i="54"/>
  <c r="F98" i="54"/>
  <c r="E98" i="54"/>
  <c r="D98" i="54"/>
  <c r="AZ97" i="54"/>
  <c r="AY97" i="54"/>
  <c r="AX97" i="54"/>
  <c r="AW97" i="54"/>
  <c r="AV97" i="54"/>
  <c r="AU97" i="54"/>
  <c r="AT97" i="54"/>
  <c r="AS97" i="54"/>
  <c r="AR97" i="54"/>
  <c r="AQ97" i="54"/>
  <c r="AP97" i="54"/>
  <c r="AO97" i="54"/>
  <c r="AN97" i="54"/>
  <c r="AM97" i="54"/>
  <c r="AL97" i="54"/>
  <c r="AK97" i="54"/>
  <c r="AJ97" i="54"/>
  <c r="AI97" i="54"/>
  <c r="AH97" i="54"/>
  <c r="AG97" i="54"/>
  <c r="AF97" i="54"/>
  <c r="AE97" i="54"/>
  <c r="AD97" i="54"/>
  <c r="Z97" i="54"/>
  <c r="Y97" i="54"/>
  <c r="X97" i="54"/>
  <c r="W97" i="54"/>
  <c r="V97" i="54"/>
  <c r="U97" i="54"/>
  <c r="T97" i="54"/>
  <c r="S97" i="54"/>
  <c r="R97" i="54"/>
  <c r="Q97" i="54"/>
  <c r="P97" i="54"/>
  <c r="O97" i="54"/>
  <c r="N97" i="54"/>
  <c r="M97" i="54"/>
  <c r="L97" i="54"/>
  <c r="K97" i="54"/>
  <c r="J97" i="54"/>
  <c r="I97" i="54"/>
  <c r="H97" i="54"/>
  <c r="G97" i="54"/>
  <c r="F97" i="54"/>
  <c r="E97" i="54"/>
  <c r="D97" i="54"/>
  <c r="AZ96" i="54"/>
  <c r="AY96" i="54"/>
  <c r="AX96" i="54"/>
  <c r="AW96" i="54"/>
  <c r="AV96" i="54"/>
  <c r="AU96" i="54"/>
  <c r="AT96" i="54"/>
  <c r="AS96" i="54"/>
  <c r="AR96" i="54"/>
  <c r="AQ96" i="54"/>
  <c r="AP96" i="54"/>
  <c r="AO96" i="54"/>
  <c r="AN96" i="54"/>
  <c r="AM96" i="54"/>
  <c r="AL96" i="54"/>
  <c r="AK96" i="54"/>
  <c r="AJ96" i="54"/>
  <c r="AI96" i="54"/>
  <c r="AH96" i="54"/>
  <c r="AG96" i="54"/>
  <c r="AF96" i="54"/>
  <c r="AE96" i="54"/>
  <c r="AD96" i="54"/>
  <c r="Z96" i="54"/>
  <c r="Y96" i="54"/>
  <c r="X96" i="54"/>
  <c r="W96" i="54"/>
  <c r="V96" i="54"/>
  <c r="U96" i="54"/>
  <c r="T96" i="54"/>
  <c r="S96" i="54"/>
  <c r="R96" i="54"/>
  <c r="Q96" i="54"/>
  <c r="P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AZ95" i="54"/>
  <c r="AY95" i="54"/>
  <c r="AX95" i="54"/>
  <c r="AW95" i="54"/>
  <c r="AV95" i="54"/>
  <c r="AU95" i="54"/>
  <c r="AT95" i="54"/>
  <c r="AS95" i="54"/>
  <c r="AR95" i="54"/>
  <c r="AQ95" i="54"/>
  <c r="AP95" i="54"/>
  <c r="AO95" i="54"/>
  <c r="AN95" i="54"/>
  <c r="AM95" i="54"/>
  <c r="AL95" i="54"/>
  <c r="AK95" i="54"/>
  <c r="AJ95" i="54"/>
  <c r="AI95" i="54"/>
  <c r="AH95" i="54"/>
  <c r="AG95" i="54"/>
  <c r="AF95" i="54"/>
  <c r="AE95" i="54"/>
  <c r="AD95" i="54"/>
  <c r="Z95" i="54"/>
  <c r="Y95" i="54"/>
  <c r="X95" i="54"/>
  <c r="W95" i="54"/>
  <c r="V95" i="54"/>
  <c r="U95" i="54"/>
  <c r="T95" i="54"/>
  <c r="S95" i="54"/>
  <c r="R95" i="54"/>
  <c r="Q95" i="54"/>
  <c r="P95" i="54"/>
  <c r="O95" i="54"/>
  <c r="N95" i="54"/>
  <c r="M95" i="54"/>
  <c r="L95" i="54"/>
  <c r="K95" i="54"/>
  <c r="J95" i="54"/>
  <c r="I95" i="54"/>
  <c r="H95" i="54"/>
  <c r="G95" i="54"/>
  <c r="F95" i="54"/>
  <c r="E95" i="54"/>
  <c r="D95" i="54"/>
  <c r="AZ94" i="54"/>
  <c r="AY94" i="54"/>
  <c r="AX94" i="54"/>
  <c r="AW94" i="54"/>
  <c r="AV94" i="54"/>
  <c r="AU94" i="54"/>
  <c r="AT94" i="54"/>
  <c r="AS94" i="54"/>
  <c r="AR94" i="54"/>
  <c r="AQ94" i="54"/>
  <c r="AP94" i="54"/>
  <c r="AO94" i="54"/>
  <c r="AN94" i="54"/>
  <c r="AM94" i="54"/>
  <c r="AL94" i="54"/>
  <c r="AK94" i="54"/>
  <c r="AJ94" i="54"/>
  <c r="AI94" i="54"/>
  <c r="AH94" i="54"/>
  <c r="AG94" i="54"/>
  <c r="AF94" i="54"/>
  <c r="AE94" i="54"/>
  <c r="AD94" i="54"/>
  <c r="Z94" i="54"/>
  <c r="Y94" i="54"/>
  <c r="X94" i="54"/>
  <c r="W94" i="54"/>
  <c r="V94" i="54"/>
  <c r="U94" i="54"/>
  <c r="T94" i="54"/>
  <c r="S94" i="54"/>
  <c r="R94" i="54"/>
  <c r="Q94" i="54"/>
  <c r="P94" i="54"/>
  <c r="O94" i="54"/>
  <c r="N94" i="54"/>
  <c r="M94" i="54"/>
  <c r="L94" i="54"/>
  <c r="K94" i="54"/>
  <c r="J94" i="54"/>
  <c r="I94" i="54"/>
  <c r="H94" i="54"/>
  <c r="G94" i="54"/>
  <c r="F94" i="54"/>
  <c r="E94" i="54"/>
  <c r="D94" i="54"/>
  <c r="AZ93" i="54"/>
  <c r="AY93" i="54"/>
  <c r="AX93" i="54"/>
  <c r="AW93" i="54"/>
  <c r="AV93" i="54"/>
  <c r="AU93" i="54"/>
  <c r="AT93" i="54"/>
  <c r="AS93" i="54"/>
  <c r="AR93" i="54"/>
  <c r="AQ93" i="54"/>
  <c r="AP93" i="54"/>
  <c r="AO93" i="54"/>
  <c r="AN93" i="54"/>
  <c r="AM93" i="54"/>
  <c r="AL93" i="54"/>
  <c r="AK93" i="54"/>
  <c r="AJ93" i="54"/>
  <c r="AI93" i="54"/>
  <c r="AH93" i="54"/>
  <c r="AG93" i="54"/>
  <c r="AF93" i="54"/>
  <c r="AE93" i="54"/>
  <c r="BA93" i="54" s="1"/>
  <c r="AD93" i="54"/>
  <c r="Z93" i="54"/>
  <c r="Y93" i="54"/>
  <c r="X93" i="54"/>
  <c r="W93" i="54"/>
  <c r="V93" i="54"/>
  <c r="U93" i="54"/>
  <c r="T93" i="54"/>
  <c r="S93" i="54"/>
  <c r="R93" i="54"/>
  <c r="Q93" i="54"/>
  <c r="P93" i="54"/>
  <c r="O93" i="54"/>
  <c r="N93" i="54"/>
  <c r="M93" i="54"/>
  <c r="L93" i="54"/>
  <c r="K93" i="54"/>
  <c r="J93" i="54"/>
  <c r="I93" i="54"/>
  <c r="H93" i="54"/>
  <c r="G93" i="54"/>
  <c r="F93" i="54"/>
  <c r="E93" i="54"/>
  <c r="D93" i="54"/>
  <c r="AZ92" i="54"/>
  <c r="AY92" i="54"/>
  <c r="AX92" i="54"/>
  <c r="AW92" i="54"/>
  <c r="AV92" i="54"/>
  <c r="AU92" i="54"/>
  <c r="AT92" i="54"/>
  <c r="AS92" i="54"/>
  <c r="AR92" i="54"/>
  <c r="AQ92" i="54"/>
  <c r="AP92" i="54"/>
  <c r="AO92" i="54"/>
  <c r="AN92" i="54"/>
  <c r="AM92" i="54"/>
  <c r="AL92" i="54"/>
  <c r="AK92" i="54"/>
  <c r="AJ92" i="54"/>
  <c r="AI92" i="54"/>
  <c r="AH92" i="54"/>
  <c r="AG92" i="54"/>
  <c r="AF92" i="54"/>
  <c r="AE92" i="54"/>
  <c r="AD92" i="54"/>
  <c r="BA92" i="54" s="1"/>
  <c r="BB92" i="54" s="1"/>
  <c r="Z92" i="54"/>
  <c r="Y92" i="54"/>
  <c r="X92" i="54"/>
  <c r="W92" i="54"/>
  <c r="V92" i="54"/>
  <c r="U92" i="54"/>
  <c r="T92" i="54"/>
  <c r="S92" i="54"/>
  <c r="R92" i="54"/>
  <c r="Q92" i="54"/>
  <c r="P92" i="54"/>
  <c r="O92" i="54"/>
  <c r="N92" i="54"/>
  <c r="M92" i="54"/>
  <c r="L92" i="54"/>
  <c r="K92" i="54"/>
  <c r="J92" i="54"/>
  <c r="I92" i="54"/>
  <c r="H92" i="54"/>
  <c r="G92" i="54"/>
  <c r="F92" i="54"/>
  <c r="E92" i="54"/>
  <c r="D92" i="54"/>
  <c r="AZ91" i="54"/>
  <c r="AY91" i="54"/>
  <c r="AX91" i="54"/>
  <c r="AW91" i="54"/>
  <c r="AV91" i="54"/>
  <c r="AU91" i="54"/>
  <c r="AT91" i="54"/>
  <c r="AS91" i="54"/>
  <c r="AR91" i="54"/>
  <c r="AQ91" i="54"/>
  <c r="AP91" i="54"/>
  <c r="AO91" i="54"/>
  <c r="AN91" i="54"/>
  <c r="AM91" i="54"/>
  <c r="AL91" i="54"/>
  <c r="AK91" i="54"/>
  <c r="AJ91" i="54"/>
  <c r="AI91" i="54"/>
  <c r="AH91" i="54"/>
  <c r="AG91" i="54"/>
  <c r="AF91" i="54"/>
  <c r="AE91" i="54"/>
  <c r="AD91" i="54"/>
  <c r="BA91" i="54" s="1"/>
  <c r="BB91" i="54" s="1"/>
  <c r="Z91" i="54"/>
  <c r="Y91" i="54"/>
  <c r="X91" i="54"/>
  <c r="W91" i="54"/>
  <c r="V91" i="54"/>
  <c r="U91" i="54"/>
  <c r="T91" i="54"/>
  <c r="S91" i="54"/>
  <c r="R91" i="54"/>
  <c r="Q91" i="54"/>
  <c r="P91" i="54"/>
  <c r="O91" i="54"/>
  <c r="N91" i="54"/>
  <c r="M91" i="54"/>
  <c r="L91" i="54"/>
  <c r="K91" i="54"/>
  <c r="J91" i="54"/>
  <c r="I91" i="54"/>
  <c r="H91" i="54"/>
  <c r="G91" i="54"/>
  <c r="F91" i="54"/>
  <c r="E91" i="54"/>
  <c r="D91" i="54"/>
  <c r="AZ90" i="54"/>
  <c r="AY90" i="54"/>
  <c r="AX90" i="54"/>
  <c r="AW90" i="54"/>
  <c r="AV90" i="54"/>
  <c r="AU90" i="54"/>
  <c r="AT90" i="54"/>
  <c r="AS90" i="54"/>
  <c r="AR90" i="54"/>
  <c r="AQ90" i="54"/>
  <c r="AP90" i="54"/>
  <c r="AO90" i="54"/>
  <c r="AN90" i="54"/>
  <c r="AM90" i="54"/>
  <c r="AL90" i="54"/>
  <c r="AK90" i="54"/>
  <c r="AJ90" i="54"/>
  <c r="AI90" i="54"/>
  <c r="AH90" i="54"/>
  <c r="AG90" i="54"/>
  <c r="AF90" i="54"/>
  <c r="AE90" i="54"/>
  <c r="AD90" i="54"/>
  <c r="BA90" i="54" s="1"/>
  <c r="Z90" i="54"/>
  <c r="Y90" i="54"/>
  <c r="X90" i="54"/>
  <c r="W90" i="54"/>
  <c r="V90" i="54"/>
  <c r="U90" i="54"/>
  <c r="T90" i="54"/>
  <c r="S90" i="54"/>
  <c r="R90" i="54"/>
  <c r="Q90" i="54"/>
  <c r="P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AZ89" i="54"/>
  <c r="AY89" i="54"/>
  <c r="AX89" i="54"/>
  <c r="AW89" i="54"/>
  <c r="AV89" i="54"/>
  <c r="AU89" i="54"/>
  <c r="AT89" i="54"/>
  <c r="AS89" i="54"/>
  <c r="AR89" i="54"/>
  <c r="AQ89" i="54"/>
  <c r="AP89" i="54"/>
  <c r="AO89" i="54"/>
  <c r="AN89" i="54"/>
  <c r="AM89" i="54"/>
  <c r="AL89" i="54"/>
  <c r="AK89" i="54"/>
  <c r="AJ89" i="54"/>
  <c r="AI89" i="54"/>
  <c r="AH89" i="54"/>
  <c r="AG89" i="54"/>
  <c r="AF89" i="54"/>
  <c r="AE89" i="54"/>
  <c r="AD89" i="54"/>
  <c r="Z89" i="54"/>
  <c r="Y89" i="54"/>
  <c r="X89" i="54"/>
  <c r="W89" i="54"/>
  <c r="V89" i="54"/>
  <c r="U89" i="54"/>
  <c r="T89" i="54"/>
  <c r="S89" i="54"/>
  <c r="R89" i="54"/>
  <c r="Q89" i="54"/>
  <c r="P89" i="54"/>
  <c r="O89" i="54"/>
  <c r="N89" i="54"/>
  <c r="M89" i="54"/>
  <c r="L89" i="54"/>
  <c r="K89" i="54"/>
  <c r="J89" i="54"/>
  <c r="I89" i="54"/>
  <c r="H89" i="54"/>
  <c r="G89" i="54"/>
  <c r="F89" i="54"/>
  <c r="E89" i="54"/>
  <c r="D89" i="54"/>
  <c r="AZ88" i="54"/>
  <c r="AY88" i="54"/>
  <c r="AX88" i="54"/>
  <c r="AW88" i="54"/>
  <c r="AV88" i="54"/>
  <c r="AU88" i="54"/>
  <c r="AT88" i="54"/>
  <c r="AS88" i="54"/>
  <c r="AR88" i="54"/>
  <c r="AQ88" i="54"/>
  <c r="AP88" i="54"/>
  <c r="AO88" i="54"/>
  <c r="AN88" i="54"/>
  <c r="AM88" i="54"/>
  <c r="AL88" i="54"/>
  <c r="AK88" i="54"/>
  <c r="AJ88" i="54"/>
  <c r="AI88" i="54"/>
  <c r="AH88" i="54"/>
  <c r="AG88" i="54"/>
  <c r="AF88" i="54"/>
  <c r="AE88" i="54"/>
  <c r="AD88" i="54"/>
  <c r="Z88" i="54"/>
  <c r="Y88" i="54"/>
  <c r="X88" i="54"/>
  <c r="W88" i="54"/>
  <c r="V88" i="54"/>
  <c r="U88" i="54"/>
  <c r="T88" i="54"/>
  <c r="S88" i="54"/>
  <c r="R88" i="54"/>
  <c r="Q88" i="54"/>
  <c r="P88" i="54"/>
  <c r="O88" i="54"/>
  <c r="N88" i="54"/>
  <c r="M88" i="54"/>
  <c r="L88" i="54"/>
  <c r="K88" i="54"/>
  <c r="J88" i="54"/>
  <c r="I88" i="54"/>
  <c r="H88" i="54"/>
  <c r="G88" i="54"/>
  <c r="F88" i="54"/>
  <c r="E88" i="54"/>
  <c r="D88" i="54"/>
  <c r="AZ87" i="54"/>
  <c r="AY87" i="54"/>
  <c r="AX87" i="54"/>
  <c r="AW87" i="54"/>
  <c r="AV87" i="54"/>
  <c r="AU87" i="54"/>
  <c r="AT87" i="54"/>
  <c r="AS87" i="54"/>
  <c r="AR87" i="54"/>
  <c r="AQ87" i="54"/>
  <c r="AP87" i="54"/>
  <c r="AO87" i="54"/>
  <c r="AN87" i="54"/>
  <c r="AM87" i="54"/>
  <c r="AL87" i="54"/>
  <c r="AK87" i="54"/>
  <c r="AJ87" i="54"/>
  <c r="AI87" i="54"/>
  <c r="AH87" i="54"/>
  <c r="AG87" i="54"/>
  <c r="AF87" i="54"/>
  <c r="AE87" i="54"/>
  <c r="AD87" i="54"/>
  <c r="Z87" i="54"/>
  <c r="Y87" i="54"/>
  <c r="X87" i="54"/>
  <c r="W87" i="54"/>
  <c r="V87" i="54"/>
  <c r="U87" i="54"/>
  <c r="T87" i="54"/>
  <c r="S87" i="54"/>
  <c r="R87" i="54"/>
  <c r="Q87" i="54"/>
  <c r="P87" i="54"/>
  <c r="O87" i="54"/>
  <c r="N87" i="54"/>
  <c r="M87" i="54"/>
  <c r="L87" i="54"/>
  <c r="K87" i="54"/>
  <c r="J87" i="54"/>
  <c r="I87" i="54"/>
  <c r="H87" i="54"/>
  <c r="G87" i="54"/>
  <c r="F87" i="54"/>
  <c r="E87" i="54"/>
  <c r="D87" i="54"/>
  <c r="AZ86" i="54"/>
  <c r="AY86" i="54"/>
  <c r="AX86" i="54"/>
  <c r="AW86" i="54"/>
  <c r="AV86" i="54"/>
  <c r="AU86" i="54"/>
  <c r="AT86" i="54"/>
  <c r="AS86" i="54"/>
  <c r="AR86" i="54"/>
  <c r="AQ86" i="54"/>
  <c r="AP86" i="54"/>
  <c r="AO86" i="54"/>
  <c r="AN86" i="54"/>
  <c r="AM86" i="54"/>
  <c r="AL86" i="54"/>
  <c r="AK86" i="54"/>
  <c r="AJ86" i="54"/>
  <c r="AI86" i="54"/>
  <c r="AH86" i="54"/>
  <c r="AG86" i="54"/>
  <c r="AF86" i="54"/>
  <c r="AE86" i="54"/>
  <c r="AD86" i="54"/>
  <c r="Z86" i="54"/>
  <c r="Y86" i="54"/>
  <c r="X86" i="54"/>
  <c r="W86" i="54"/>
  <c r="V86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G86" i="54"/>
  <c r="F86" i="54"/>
  <c r="E86" i="54"/>
  <c r="D86" i="54"/>
  <c r="AZ85" i="54"/>
  <c r="AY85" i="54"/>
  <c r="AX85" i="54"/>
  <c r="AW85" i="54"/>
  <c r="AV85" i="54"/>
  <c r="AU85" i="54"/>
  <c r="AT85" i="54"/>
  <c r="AS85" i="54"/>
  <c r="AR85" i="54"/>
  <c r="AQ85" i="54"/>
  <c r="AP85" i="54"/>
  <c r="AO85" i="54"/>
  <c r="AN85" i="54"/>
  <c r="AM85" i="54"/>
  <c r="AL85" i="54"/>
  <c r="AK85" i="54"/>
  <c r="AJ85" i="54"/>
  <c r="AI85" i="54"/>
  <c r="AH85" i="54"/>
  <c r="AG85" i="54"/>
  <c r="AF85" i="54"/>
  <c r="AE85" i="54"/>
  <c r="AD85" i="54"/>
  <c r="Z85" i="54"/>
  <c r="Y85" i="54"/>
  <c r="X85" i="54"/>
  <c r="W85" i="54"/>
  <c r="V85" i="54"/>
  <c r="U85" i="54"/>
  <c r="T85" i="54"/>
  <c r="S85" i="54"/>
  <c r="R85" i="54"/>
  <c r="Q85" i="54"/>
  <c r="P85" i="54"/>
  <c r="O85" i="54"/>
  <c r="N85" i="54"/>
  <c r="M85" i="54"/>
  <c r="L85" i="54"/>
  <c r="K85" i="54"/>
  <c r="J85" i="54"/>
  <c r="I85" i="54"/>
  <c r="H85" i="54"/>
  <c r="G85" i="54"/>
  <c r="F85" i="54"/>
  <c r="E85" i="54"/>
  <c r="D85" i="54"/>
  <c r="AZ84" i="54"/>
  <c r="AY84" i="54"/>
  <c r="AX84" i="54"/>
  <c r="AW84" i="54"/>
  <c r="AV84" i="54"/>
  <c r="AU84" i="54"/>
  <c r="AT84" i="54"/>
  <c r="AS84" i="54"/>
  <c r="AR84" i="54"/>
  <c r="AQ84" i="54"/>
  <c r="AP84" i="54"/>
  <c r="AO84" i="54"/>
  <c r="AN84" i="54"/>
  <c r="AM84" i="54"/>
  <c r="AL84" i="54"/>
  <c r="AK84" i="54"/>
  <c r="AJ84" i="54"/>
  <c r="AI84" i="54"/>
  <c r="AH84" i="54"/>
  <c r="AG84" i="54"/>
  <c r="AF84" i="54"/>
  <c r="AE84" i="54"/>
  <c r="AD84" i="54"/>
  <c r="Z84" i="54"/>
  <c r="Y84" i="54"/>
  <c r="X84" i="54"/>
  <c r="W84" i="54"/>
  <c r="V84" i="54"/>
  <c r="U84" i="54"/>
  <c r="T84" i="54"/>
  <c r="S84" i="54"/>
  <c r="R84" i="54"/>
  <c r="Q84" i="54"/>
  <c r="P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AZ83" i="54"/>
  <c r="AY83" i="54"/>
  <c r="AX83" i="54"/>
  <c r="AW83" i="54"/>
  <c r="AV83" i="54"/>
  <c r="AU83" i="54"/>
  <c r="AT83" i="54"/>
  <c r="AS83" i="54"/>
  <c r="AR83" i="54"/>
  <c r="AQ83" i="54"/>
  <c r="AP83" i="54"/>
  <c r="AO83" i="54"/>
  <c r="AN83" i="54"/>
  <c r="AM83" i="54"/>
  <c r="AL83" i="54"/>
  <c r="AK83" i="54"/>
  <c r="AJ83" i="54"/>
  <c r="AI83" i="54"/>
  <c r="AH83" i="54"/>
  <c r="AG83" i="54"/>
  <c r="AF83" i="54"/>
  <c r="AE83" i="54"/>
  <c r="AD83" i="54"/>
  <c r="BA83" i="54" s="1"/>
  <c r="Z83" i="54"/>
  <c r="Y83" i="54"/>
  <c r="X83" i="54"/>
  <c r="W83" i="54"/>
  <c r="V83" i="54"/>
  <c r="U83" i="54"/>
  <c r="T83" i="54"/>
  <c r="S83" i="54"/>
  <c r="R83" i="54"/>
  <c r="Q83" i="54"/>
  <c r="P83" i="54"/>
  <c r="O83" i="54"/>
  <c r="N83" i="54"/>
  <c r="M83" i="54"/>
  <c r="L83" i="54"/>
  <c r="K83" i="54"/>
  <c r="J83" i="54"/>
  <c r="I83" i="54"/>
  <c r="H83" i="54"/>
  <c r="G83" i="54"/>
  <c r="F83" i="54"/>
  <c r="E83" i="54"/>
  <c r="D83" i="54"/>
  <c r="AZ82" i="54"/>
  <c r="AY82" i="54"/>
  <c r="AX82" i="54"/>
  <c r="AW82" i="54"/>
  <c r="AV82" i="54"/>
  <c r="AU82" i="54"/>
  <c r="AT82" i="54"/>
  <c r="AS82" i="54"/>
  <c r="AR82" i="54"/>
  <c r="AQ82" i="54"/>
  <c r="AP82" i="54"/>
  <c r="AO82" i="54"/>
  <c r="AN82" i="54"/>
  <c r="AM82" i="54"/>
  <c r="AL82" i="54"/>
  <c r="AK82" i="54"/>
  <c r="AJ82" i="54"/>
  <c r="AI82" i="54"/>
  <c r="AH82" i="54"/>
  <c r="AG82" i="54"/>
  <c r="AF82" i="54"/>
  <c r="AE82" i="54"/>
  <c r="AD82" i="54"/>
  <c r="Z82" i="54"/>
  <c r="Y82" i="54"/>
  <c r="X82" i="54"/>
  <c r="W82" i="54"/>
  <c r="V82" i="54"/>
  <c r="U82" i="54"/>
  <c r="T82" i="54"/>
  <c r="S82" i="54"/>
  <c r="R82" i="54"/>
  <c r="Q82" i="54"/>
  <c r="P82" i="54"/>
  <c r="O82" i="54"/>
  <c r="N82" i="54"/>
  <c r="M82" i="54"/>
  <c r="L82" i="54"/>
  <c r="K82" i="54"/>
  <c r="J82" i="54"/>
  <c r="I82" i="54"/>
  <c r="H82" i="54"/>
  <c r="G82" i="54"/>
  <c r="F82" i="54"/>
  <c r="E82" i="54"/>
  <c r="D82" i="54"/>
  <c r="AZ81" i="54"/>
  <c r="AY81" i="54"/>
  <c r="AX81" i="54"/>
  <c r="AW81" i="54"/>
  <c r="AV81" i="54"/>
  <c r="AU81" i="54"/>
  <c r="AT81" i="54"/>
  <c r="AS81" i="54"/>
  <c r="AR81" i="54"/>
  <c r="AQ81" i="54"/>
  <c r="AP81" i="54"/>
  <c r="AO81" i="54"/>
  <c r="AN81" i="54"/>
  <c r="AM81" i="54"/>
  <c r="AL81" i="54"/>
  <c r="AK81" i="54"/>
  <c r="AJ81" i="54"/>
  <c r="AI81" i="54"/>
  <c r="AH81" i="54"/>
  <c r="AG81" i="54"/>
  <c r="AF81" i="54"/>
  <c r="AE81" i="54"/>
  <c r="AD81" i="54"/>
  <c r="Z81" i="54"/>
  <c r="Y81" i="54"/>
  <c r="X81" i="54"/>
  <c r="W81" i="54"/>
  <c r="V81" i="54"/>
  <c r="U81" i="54"/>
  <c r="T81" i="54"/>
  <c r="S81" i="54"/>
  <c r="R81" i="54"/>
  <c r="Q81" i="54"/>
  <c r="P81" i="54"/>
  <c r="O81" i="54"/>
  <c r="N81" i="54"/>
  <c r="M81" i="54"/>
  <c r="L81" i="54"/>
  <c r="K81" i="54"/>
  <c r="J81" i="54"/>
  <c r="I81" i="54"/>
  <c r="H81" i="54"/>
  <c r="G81" i="54"/>
  <c r="F81" i="54"/>
  <c r="E81" i="54"/>
  <c r="D81" i="54"/>
  <c r="AZ80" i="54"/>
  <c r="AY80" i="54"/>
  <c r="AX80" i="54"/>
  <c r="AW80" i="54"/>
  <c r="AV80" i="54"/>
  <c r="AU80" i="54"/>
  <c r="AT80" i="54"/>
  <c r="AS80" i="54"/>
  <c r="AR80" i="54"/>
  <c r="AQ80" i="54"/>
  <c r="AP80" i="54"/>
  <c r="AO80" i="54"/>
  <c r="AN80" i="54"/>
  <c r="AM80" i="54"/>
  <c r="AL80" i="54"/>
  <c r="AK80" i="54"/>
  <c r="AJ80" i="54"/>
  <c r="AI80" i="54"/>
  <c r="AH80" i="54"/>
  <c r="AG80" i="54"/>
  <c r="AF80" i="54"/>
  <c r="AE80" i="54"/>
  <c r="AD80" i="54"/>
  <c r="Z80" i="54"/>
  <c r="Z135" i="54" s="1"/>
  <c r="Y80" i="54"/>
  <c r="X80" i="54"/>
  <c r="W80" i="54"/>
  <c r="V80" i="54"/>
  <c r="U80" i="54"/>
  <c r="T80" i="54"/>
  <c r="S80" i="54"/>
  <c r="R80" i="54"/>
  <c r="Q80" i="54"/>
  <c r="P80" i="54"/>
  <c r="O80" i="54"/>
  <c r="N80" i="54"/>
  <c r="M80" i="54"/>
  <c r="L80" i="54"/>
  <c r="K80" i="54"/>
  <c r="J80" i="54"/>
  <c r="I80" i="54"/>
  <c r="H80" i="54"/>
  <c r="G80" i="54"/>
  <c r="F80" i="54"/>
  <c r="E80" i="54"/>
  <c r="D80" i="54"/>
  <c r="AZ79" i="54"/>
  <c r="AY79" i="54"/>
  <c r="AX79" i="54"/>
  <c r="AW79" i="54"/>
  <c r="AV79" i="54"/>
  <c r="AU79" i="54"/>
  <c r="AT79" i="54"/>
  <c r="AS79" i="54"/>
  <c r="AR79" i="54"/>
  <c r="AQ79" i="54"/>
  <c r="AP79" i="54"/>
  <c r="AO79" i="54"/>
  <c r="AN79" i="54"/>
  <c r="AM79" i="54"/>
  <c r="AL79" i="54"/>
  <c r="AK79" i="54"/>
  <c r="AJ79" i="54"/>
  <c r="AI79" i="54"/>
  <c r="AH79" i="54"/>
  <c r="AG79" i="54"/>
  <c r="AF79" i="54"/>
  <c r="AE79" i="54"/>
  <c r="AD79" i="54"/>
  <c r="Z79" i="54"/>
  <c r="Y79" i="54"/>
  <c r="X79" i="54"/>
  <c r="W79" i="54"/>
  <c r="V79" i="54"/>
  <c r="U79" i="54"/>
  <c r="T79" i="54"/>
  <c r="S79" i="54"/>
  <c r="R79" i="54"/>
  <c r="Q79" i="54"/>
  <c r="P79" i="54"/>
  <c r="O79" i="54"/>
  <c r="N79" i="54"/>
  <c r="M79" i="54"/>
  <c r="L79" i="54"/>
  <c r="K79" i="54"/>
  <c r="J79" i="54"/>
  <c r="I79" i="54"/>
  <c r="H79" i="54"/>
  <c r="G79" i="54"/>
  <c r="F79" i="54"/>
  <c r="E79" i="54"/>
  <c r="D79" i="54"/>
  <c r="AZ78" i="54"/>
  <c r="AY78" i="54"/>
  <c r="AX78" i="54"/>
  <c r="AW78" i="54"/>
  <c r="AV78" i="54"/>
  <c r="AU78" i="54"/>
  <c r="AT78" i="54"/>
  <c r="AS78" i="54"/>
  <c r="AR78" i="54"/>
  <c r="AQ78" i="54"/>
  <c r="AP78" i="54"/>
  <c r="AO78" i="54"/>
  <c r="AN78" i="54"/>
  <c r="AM78" i="54"/>
  <c r="AL78" i="54"/>
  <c r="AK78" i="54"/>
  <c r="AJ78" i="54"/>
  <c r="AI78" i="54"/>
  <c r="AH78" i="54"/>
  <c r="AG78" i="54"/>
  <c r="AF78" i="54"/>
  <c r="AE78" i="54"/>
  <c r="AD78" i="54"/>
  <c r="Z78" i="54"/>
  <c r="Y78" i="54"/>
  <c r="X78" i="54"/>
  <c r="W78" i="54"/>
  <c r="V78" i="54"/>
  <c r="U78" i="54"/>
  <c r="T78" i="54"/>
  <c r="S78" i="54"/>
  <c r="R78" i="54"/>
  <c r="Q78" i="54"/>
  <c r="P78" i="54"/>
  <c r="O78" i="54"/>
  <c r="N78" i="54"/>
  <c r="M78" i="54"/>
  <c r="L78" i="54"/>
  <c r="K78" i="54"/>
  <c r="J78" i="54"/>
  <c r="I78" i="54"/>
  <c r="H78" i="54"/>
  <c r="G78" i="54"/>
  <c r="F78" i="54"/>
  <c r="E78" i="54"/>
  <c r="D78" i="54"/>
  <c r="AZ77" i="54"/>
  <c r="AY77" i="54"/>
  <c r="AX77" i="54"/>
  <c r="AW77" i="54"/>
  <c r="AV77" i="54"/>
  <c r="AU77" i="54"/>
  <c r="AT77" i="54"/>
  <c r="AS77" i="54"/>
  <c r="AR77" i="54"/>
  <c r="AQ77" i="54"/>
  <c r="AP77" i="54"/>
  <c r="AO77" i="54"/>
  <c r="AN77" i="54"/>
  <c r="AM77" i="54"/>
  <c r="AL77" i="54"/>
  <c r="AK77" i="54"/>
  <c r="AJ77" i="54"/>
  <c r="AI77" i="54"/>
  <c r="AH77" i="54"/>
  <c r="AG77" i="54"/>
  <c r="AF77" i="54"/>
  <c r="AE77" i="54"/>
  <c r="AD77" i="54"/>
  <c r="Z77" i="54"/>
  <c r="Y77" i="54"/>
  <c r="X77" i="54"/>
  <c r="W77" i="54"/>
  <c r="V77" i="54"/>
  <c r="U77" i="54"/>
  <c r="T77" i="54"/>
  <c r="S77" i="54"/>
  <c r="R77" i="54"/>
  <c r="Q77" i="54"/>
  <c r="P77" i="54"/>
  <c r="O77" i="54"/>
  <c r="N77" i="54"/>
  <c r="M77" i="54"/>
  <c r="L77" i="54"/>
  <c r="K77" i="54"/>
  <c r="J77" i="54"/>
  <c r="I77" i="54"/>
  <c r="H77" i="54"/>
  <c r="G77" i="54"/>
  <c r="F77" i="54"/>
  <c r="E77" i="54"/>
  <c r="D77" i="54"/>
  <c r="AZ76" i="54"/>
  <c r="AY76" i="54"/>
  <c r="AX76" i="54"/>
  <c r="AW76" i="54"/>
  <c r="AV76" i="54"/>
  <c r="AU76" i="54"/>
  <c r="AT76" i="54"/>
  <c r="AS76" i="54"/>
  <c r="AR76" i="54"/>
  <c r="AQ76" i="54"/>
  <c r="AP76" i="54"/>
  <c r="AO76" i="54"/>
  <c r="AN76" i="54"/>
  <c r="AM76" i="54"/>
  <c r="AL76" i="54"/>
  <c r="AK76" i="54"/>
  <c r="AJ76" i="54"/>
  <c r="AI76" i="54"/>
  <c r="AH76" i="54"/>
  <c r="AG76" i="54"/>
  <c r="AF76" i="54"/>
  <c r="AE76" i="54"/>
  <c r="AD76" i="54"/>
  <c r="Z76" i="54"/>
  <c r="Y76" i="54"/>
  <c r="X76" i="54"/>
  <c r="W76" i="54"/>
  <c r="V76" i="54"/>
  <c r="U76" i="54"/>
  <c r="T76" i="54"/>
  <c r="S76" i="54"/>
  <c r="R76" i="54"/>
  <c r="Q76" i="54"/>
  <c r="P76" i="54"/>
  <c r="O76" i="54"/>
  <c r="N76" i="54"/>
  <c r="M76" i="54"/>
  <c r="L76" i="54"/>
  <c r="K76" i="54"/>
  <c r="J76" i="54"/>
  <c r="I76" i="54"/>
  <c r="H76" i="54"/>
  <c r="G76" i="54"/>
  <c r="F76" i="54"/>
  <c r="E76" i="54"/>
  <c r="D76" i="54"/>
  <c r="AZ75" i="54"/>
  <c r="AY75" i="54"/>
  <c r="AX75" i="54"/>
  <c r="AW75" i="54"/>
  <c r="AV75" i="54"/>
  <c r="AU75" i="54"/>
  <c r="AT75" i="54"/>
  <c r="AS75" i="54"/>
  <c r="AR75" i="54"/>
  <c r="AQ75" i="54"/>
  <c r="AP75" i="54"/>
  <c r="AO75" i="54"/>
  <c r="AN75" i="54"/>
  <c r="AM75" i="54"/>
  <c r="AL75" i="54"/>
  <c r="AK75" i="54"/>
  <c r="AJ75" i="54"/>
  <c r="AI75" i="54"/>
  <c r="AH75" i="54"/>
  <c r="AG75" i="54"/>
  <c r="AF75" i="54"/>
  <c r="AE75" i="54"/>
  <c r="AD75" i="54"/>
  <c r="Z75" i="54"/>
  <c r="Y75" i="54"/>
  <c r="X75" i="54"/>
  <c r="W75" i="54"/>
  <c r="V75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G75" i="54"/>
  <c r="F75" i="54"/>
  <c r="E75" i="54"/>
  <c r="D75" i="54"/>
  <c r="AZ74" i="54"/>
  <c r="AY74" i="54"/>
  <c r="AX74" i="54"/>
  <c r="AW74" i="54"/>
  <c r="AV74" i="54"/>
  <c r="AU74" i="54"/>
  <c r="AT74" i="54"/>
  <c r="AS74" i="54"/>
  <c r="AR74" i="54"/>
  <c r="AQ74" i="54"/>
  <c r="AP74" i="54"/>
  <c r="AO74" i="54"/>
  <c r="AN74" i="54"/>
  <c r="AM74" i="54"/>
  <c r="AL74" i="54"/>
  <c r="AK74" i="54"/>
  <c r="AJ74" i="54"/>
  <c r="AI74" i="54"/>
  <c r="AH74" i="54"/>
  <c r="AG74" i="54"/>
  <c r="AF74" i="54"/>
  <c r="AE74" i="54"/>
  <c r="AD74" i="54"/>
  <c r="BA74" i="54" s="1"/>
  <c r="Z74" i="54"/>
  <c r="Y74" i="54"/>
  <c r="X74" i="54"/>
  <c r="W74" i="54"/>
  <c r="V74" i="54"/>
  <c r="U74" i="54"/>
  <c r="T74" i="54"/>
  <c r="S74" i="54"/>
  <c r="R74" i="54"/>
  <c r="Q74" i="54"/>
  <c r="P74" i="54"/>
  <c r="O74" i="54"/>
  <c r="N74" i="54"/>
  <c r="M74" i="54"/>
  <c r="L74" i="54"/>
  <c r="K74" i="54"/>
  <c r="J74" i="54"/>
  <c r="I74" i="54"/>
  <c r="H74" i="54"/>
  <c r="G74" i="54"/>
  <c r="F74" i="54"/>
  <c r="E74" i="54"/>
  <c r="D74" i="54"/>
  <c r="AZ73" i="54"/>
  <c r="AY73" i="54"/>
  <c r="AX73" i="54"/>
  <c r="AW73" i="54"/>
  <c r="AV73" i="54"/>
  <c r="AU73" i="54"/>
  <c r="AT73" i="54"/>
  <c r="AS73" i="54"/>
  <c r="AR73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Z73" i="54"/>
  <c r="Y73" i="54"/>
  <c r="X73" i="54"/>
  <c r="W73" i="54"/>
  <c r="V73" i="54"/>
  <c r="U73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G73" i="54"/>
  <c r="F73" i="54"/>
  <c r="E73" i="54"/>
  <c r="D73" i="54"/>
  <c r="AZ72" i="54"/>
  <c r="AY72" i="54"/>
  <c r="AX72" i="54"/>
  <c r="AW72" i="54"/>
  <c r="AV72" i="54"/>
  <c r="AU72" i="54"/>
  <c r="AT72" i="54"/>
  <c r="AS72" i="54"/>
  <c r="AR72" i="54"/>
  <c r="AQ72" i="54"/>
  <c r="AP72" i="54"/>
  <c r="AO72" i="54"/>
  <c r="AN72" i="54"/>
  <c r="AM72" i="54"/>
  <c r="AL72" i="54"/>
  <c r="AK72" i="54"/>
  <c r="AJ72" i="54"/>
  <c r="AI72" i="54"/>
  <c r="AH72" i="54"/>
  <c r="AG72" i="54"/>
  <c r="AF72" i="54"/>
  <c r="AE72" i="54"/>
  <c r="AD72" i="54"/>
  <c r="Z72" i="54"/>
  <c r="Y72" i="54"/>
  <c r="X72" i="54"/>
  <c r="W72" i="54"/>
  <c r="V72" i="54"/>
  <c r="U72" i="54"/>
  <c r="T72" i="54"/>
  <c r="S72" i="54"/>
  <c r="R72" i="54"/>
  <c r="Q72" i="54"/>
  <c r="P72" i="54"/>
  <c r="O72" i="54"/>
  <c r="N72" i="54"/>
  <c r="M72" i="54"/>
  <c r="L72" i="54"/>
  <c r="K72" i="54"/>
  <c r="J72" i="54"/>
  <c r="I72" i="54"/>
  <c r="H72" i="54"/>
  <c r="G72" i="54"/>
  <c r="F72" i="54"/>
  <c r="E72" i="54"/>
  <c r="D72" i="54"/>
  <c r="AZ71" i="54"/>
  <c r="AY71" i="54"/>
  <c r="AX71" i="54"/>
  <c r="AW71" i="54"/>
  <c r="AV71" i="54"/>
  <c r="AU71" i="54"/>
  <c r="AT71" i="54"/>
  <c r="AS71" i="54"/>
  <c r="AR71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BA71" i="54" s="1"/>
  <c r="BB71" i="54" s="1"/>
  <c r="AD71" i="54"/>
  <c r="Z71" i="54"/>
  <c r="Y71" i="54"/>
  <c r="X71" i="54"/>
  <c r="W71" i="54"/>
  <c r="V71" i="54"/>
  <c r="U71" i="54"/>
  <c r="T71" i="54"/>
  <c r="S71" i="54"/>
  <c r="R71" i="54"/>
  <c r="Q71" i="54"/>
  <c r="P71" i="54"/>
  <c r="O71" i="54"/>
  <c r="N71" i="54"/>
  <c r="M71" i="54"/>
  <c r="L71" i="54"/>
  <c r="K71" i="54"/>
  <c r="J71" i="54"/>
  <c r="I71" i="54"/>
  <c r="H71" i="54"/>
  <c r="G71" i="54"/>
  <c r="F71" i="54"/>
  <c r="E71" i="54"/>
  <c r="D71" i="54"/>
  <c r="AZ70" i="54"/>
  <c r="AY70" i="54"/>
  <c r="AX70" i="54"/>
  <c r="AW70" i="54"/>
  <c r="AV70" i="54"/>
  <c r="AU70" i="54"/>
  <c r="AT70" i="54"/>
  <c r="AS70" i="54"/>
  <c r="AR70" i="54"/>
  <c r="AQ70" i="54"/>
  <c r="AP70" i="54"/>
  <c r="AO70" i="54"/>
  <c r="AN70" i="54"/>
  <c r="AM70" i="54"/>
  <c r="AL70" i="54"/>
  <c r="AK70" i="54"/>
  <c r="AJ70" i="54"/>
  <c r="AI70" i="54"/>
  <c r="AH70" i="54"/>
  <c r="AG70" i="54"/>
  <c r="AF70" i="54"/>
  <c r="AE70" i="54"/>
  <c r="AD70" i="54"/>
  <c r="Z70" i="54"/>
  <c r="Y70" i="54"/>
  <c r="X70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AZ69" i="54"/>
  <c r="AY69" i="54"/>
  <c r="AX69" i="54"/>
  <c r="AW69" i="54"/>
  <c r="AV69" i="54"/>
  <c r="AU69" i="54"/>
  <c r="AT69" i="54"/>
  <c r="AS69" i="54"/>
  <c r="AR69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BA69" i="54" s="1"/>
  <c r="BB69" i="54" s="1"/>
  <c r="Z69" i="54"/>
  <c r="Y69" i="54"/>
  <c r="X69" i="54"/>
  <c r="W69" i="54"/>
  <c r="W135" i="54" s="1"/>
  <c r="V69" i="54"/>
  <c r="U69" i="54"/>
  <c r="T69" i="54"/>
  <c r="S69" i="54"/>
  <c r="R69" i="54"/>
  <c r="Q69" i="54"/>
  <c r="P69" i="54"/>
  <c r="O69" i="54"/>
  <c r="N69" i="54"/>
  <c r="M69" i="54"/>
  <c r="L69" i="54"/>
  <c r="K69" i="54"/>
  <c r="J69" i="54"/>
  <c r="I69" i="54"/>
  <c r="H69" i="54"/>
  <c r="G69" i="54"/>
  <c r="F69" i="54"/>
  <c r="E69" i="54"/>
  <c r="D69" i="54"/>
  <c r="AZ68" i="54"/>
  <c r="AY68" i="54"/>
  <c r="AX68" i="54"/>
  <c r="AW68" i="54"/>
  <c r="AW135" i="54" s="1"/>
  <c r="AV68" i="54"/>
  <c r="AU68" i="54"/>
  <c r="AT68" i="54"/>
  <c r="AS68" i="54"/>
  <c r="AR68" i="54"/>
  <c r="AQ68" i="54"/>
  <c r="AP68" i="54"/>
  <c r="AO68" i="54"/>
  <c r="AN68" i="54"/>
  <c r="AM68" i="54"/>
  <c r="AL68" i="54"/>
  <c r="AK68" i="54"/>
  <c r="AJ68" i="54"/>
  <c r="AI68" i="54"/>
  <c r="AH68" i="54"/>
  <c r="AG68" i="54"/>
  <c r="AG135" i="54" s="1"/>
  <c r="AF68" i="54"/>
  <c r="AE68" i="54"/>
  <c r="AD68" i="54"/>
  <c r="Z68" i="54"/>
  <c r="Y68" i="54"/>
  <c r="X68" i="54"/>
  <c r="W68" i="54"/>
  <c r="V68" i="54"/>
  <c r="U68" i="54"/>
  <c r="T68" i="54"/>
  <c r="S68" i="54"/>
  <c r="R68" i="54"/>
  <c r="Q68" i="54"/>
  <c r="P68" i="54"/>
  <c r="O68" i="54"/>
  <c r="N68" i="54"/>
  <c r="M68" i="54"/>
  <c r="L68" i="54"/>
  <c r="K68" i="54"/>
  <c r="J68" i="54"/>
  <c r="J135" i="54" s="1"/>
  <c r="I68" i="54"/>
  <c r="H68" i="54"/>
  <c r="G68" i="54"/>
  <c r="G135" i="54" s="1"/>
  <c r="F68" i="54"/>
  <c r="E68" i="54"/>
  <c r="D68" i="54"/>
  <c r="Z67" i="54"/>
  <c r="Y67" i="54"/>
  <c r="X67" i="54"/>
  <c r="W67" i="54"/>
  <c r="V67" i="54"/>
  <c r="U67" i="54"/>
  <c r="T67" i="54"/>
  <c r="S67" i="54"/>
  <c r="R67" i="54"/>
  <c r="Q67" i="54"/>
  <c r="P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AZ65" i="54"/>
  <c r="AY65" i="54"/>
  <c r="AX65" i="54"/>
  <c r="AW65" i="54"/>
  <c r="AV65" i="54"/>
  <c r="AU65" i="54"/>
  <c r="AT65" i="54"/>
  <c r="AS65" i="54"/>
  <c r="AR65" i="54"/>
  <c r="AQ65" i="54"/>
  <c r="AP65" i="54"/>
  <c r="AO65" i="54"/>
  <c r="AN65" i="54"/>
  <c r="AM65" i="54"/>
  <c r="AL65" i="54"/>
  <c r="AK65" i="54"/>
  <c r="AJ65" i="54"/>
  <c r="AI65" i="54"/>
  <c r="AH65" i="54"/>
  <c r="AG65" i="54"/>
  <c r="AF65" i="54"/>
  <c r="AE65" i="54"/>
  <c r="BA65" i="54"/>
  <c r="AD65" i="54"/>
  <c r="FB64" i="54"/>
  <c r="FA64" i="54"/>
  <c r="EY64" i="54"/>
  <c r="EX64" i="54"/>
  <c r="EZ64" i="54" s="1"/>
  <c r="EV64" i="54"/>
  <c r="EW64" i="54"/>
  <c r="EU64" i="54"/>
  <c r="ES64" i="54"/>
  <c r="ER64" i="54"/>
  <c r="ET64" i="54"/>
  <c r="EQ64" i="54"/>
  <c r="EP64" i="54"/>
  <c r="EO64" i="54"/>
  <c r="EN64" i="54"/>
  <c r="EL64" i="54"/>
  <c r="EM64" i="54" s="1"/>
  <c r="EK64" i="54"/>
  <c r="EI64" i="54"/>
  <c r="EH64" i="54"/>
  <c r="EJ64" i="54" s="1"/>
  <c r="EF64" i="54"/>
  <c r="EE64" i="54"/>
  <c r="EC64" i="54"/>
  <c r="EB64" i="54"/>
  <c r="DZ64" i="54"/>
  <c r="DY64" i="54"/>
  <c r="EA64" i="54" s="1"/>
  <c r="DW64" i="54"/>
  <c r="DV64" i="54"/>
  <c r="DX64" i="54"/>
  <c r="DT64" i="54"/>
  <c r="DS64" i="54"/>
  <c r="DU64" i="54" s="1"/>
  <c r="DQ64" i="54"/>
  <c r="DP64" i="54"/>
  <c r="DR64" i="54" s="1"/>
  <c r="DN64" i="54"/>
  <c r="DM64" i="54"/>
  <c r="DO64" i="54" s="1"/>
  <c r="DL64" i="54"/>
  <c r="DJ64" i="54"/>
  <c r="DI64" i="54"/>
  <c r="DK64" i="54" s="1"/>
  <c r="DG64" i="54"/>
  <c r="DF64" i="54"/>
  <c r="DH64" i="54"/>
  <c r="DD64" i="54"/>
  <c r="DC64" i="54"/>
  <c r="DB64" i="54"/>
  <c r="DE64" i="54" s="1"/>
  <c r="CZ64" i="54"/>
  <c r="CY64" i="54"/>
  <c r="DA64" i="54" s="1"/>
  <c r="CX64" i="54"/>
  <c r="CW64" i="54"/>
  <c r="CU64" i="54"/>
  <c r="CT64" i="54"/>
  <c r="CV64" i="54" s="1"/>
  <c r="CS64" i="54"/>
  <c r="CR64" i="54"/>
  <c r="CP64" i="54"/>
  <c r="CQ64" i="54"/>
  <c r="CO64" i="54"/>
  <c r="CM64" i="54"/>
  <c r="CL64" i="54"/>
  <c r="CN64" i="54" s="1"/>
  <c r="CJ64" i="54"/>
  <c r="CI64" i="54"/>
  <c r="CH64" i="54"/>
  <c r="CK64" i="54" s="1"/>
  <c r="CF64" i="54"/>
  <c r="CE64" i="54"/>
  <c r="CG64" i="54" s="1"/>
  <c r="CC64" i="54"/>
  <c r="CB64" i="54"/>
  <c r="CD64" i="54" s="1"/>
  <c r="BZ64" i="54"/>
  <c r="BY64" i="54"/>
  <c r="CA64" i="54" s="1"/>
  <c r="BW64" i="54"/>
  <c r="BV64" i="54"/>
  <c r="BX64" i="54" s="1"/>
  <c r="BT64" i="54"/>
  <c r="BU64" i="54" s="1"/>
  <c r="BS64" i="54"/>
  <c r="BQ64" i="54"/>
  <c r="BP64" i="54"/>
  <c r="BN64" i="54"/>
  <c r="BM64" i="54"/>
  <c r="BO64" i="54" s="1"/>
  <c r="BK64" i="54"/>
  <c r="BJ64" i="54"/>
  <c r="BL64" i="54" s="1"/>
  <c r="BH64" i="54"/>
  <c r="BG64" i="54"/>
  <c r="BI64" i="54" s="1"/>
  <c r="BF64" i="54"/>
  <c r="BD64" i="54"/>
  <c r="BE64" i="54" s="1"/>
  <c r="BC64" i="54"/>
  <c r="FB63" i="54"/>
  <c r="FA63" i="54"/>
  <c r="EZ63" i="54"/>
  <c r="EY63" i="54"/>
  <c r="EX63" i="54"/>
  <c r="EV63" i="54"/>
  <c r="EW63" i="54" s="1"/>
  <c r="EU63" i="54"/>
  <c r="ES63" i="54"/>
  <c r="ER63" i="54"/>
  <c r="ET63" i="54" s="1"/>
  <c r="EQ63" i="54"/>
  <c r="EP63" i="54"/>
  <c r="EO63" i="54"/>
  <c r="EN63" i="54"/>
  <c r="EL63" i="54"/>
  <c r="EK63" i="54"/>
  <c r="EM63" i="54"/>
  <c r="EI63" i="54"/>
  <c r="EH63" i="54"/>
  <c r="EJ63" i="54" s="1"/>
  <c r="EF63" i="54"/>
  <c r="EE63" i="54"/>
  <c r="EG63" i="54" s="1"/>
  <c r="EC63" i="54"/>
  <c r="EB63" i="54"/>
  <c r="ED63" i="54" s="1"/>
  <c r="DZ63" i="54"/>
  <c r="DY63" i="54"/>
  <c r="EA63" i="54" s="1"/>
  <c r="DW63" i="54"/>
  <c r="DX63" i="54" s="1"/>
  <c r="DV63" i="54"/>
  <c r="DT63" i="54"/>
  <c r="DU63" i="54" s="1"/>
  <c r="DS63" i="54"/>
  <c r="DQ63" i="54"/>
  <c r="DP63" i="54"/>
  <c r="DR63" i="54" s="1"/>
  <c r="DN63" i="54"/>
  <c r="DM63" i="54"/>
  <c r="DO63" i="54"/>
  <c r="DL63" i="54"/>
  <c r="DJ63" i="54"/>
  <c r="DI63" i="54"/>
  <c r="DK63" i="54" s="1"/>
  <c r="DH63" i="54"/>
  <c r="DG63" i="54"/>
  <c r="DF63" i="54"/>
  <c r="DD63" i="54"/>
  <c r="DE63" i="54" s="1"/>
  <c r="DC63" i="54"/>
  <c r="DB63" i="54"/>
  <c r="CZ63" i="54"/>
  <c r="DA63" i="54" s="1"/>
  <c r="CY63" i="54"/>
  <c r="CX63" i="54"/>
  <c r="CW63" i="54"/>
  <c r="CV63" i="54"/>
  <c r="CU63" i="54"/>
  <c r="CT63" i="54"/>
  <c r="CS63" i="54"/>
  <c r="CR63" i="54"/>
  <c r="CP63" i="54"/>
  <c r="CO63" i="54"/>
  <c r="CQ63" i="54"/>
  <c r="CM63" i="54"/>
  <c r="CL63" i="54"/>
  <c r="CN63" i="54" s="1"/>
  <c r="CJ63" i="54"/>
  <c r="CI63" i="54"/>
  <c r="CK63" i="54" s="1"/>
  <c r="CH63" i="54"/>
  <c r="CF63" i="54"/>
  <c r="CE63" i="54"/>
  <c r="CG63" i="54" s="1"/>
  <c r="CC63" i="54"/>
  <c r="CB63" i="54"/>
  <c r="CD63" i="54" s="1"/>
  <c r="BZ63" i="54"/>
  <c r="BY63" i="54"/>
  <c r="BX63" i="54"/>
  <c r="BW63" i="54"/>
  <c r="BV63" i="54"/>
  <c r="BT63" i="54"/>
  <c r="BU63" i="54"/>
  <c r="BS63" i="54"/>
  <c r="BQ63" i="54"/>
  <c r="BP63" i="54"/>
  <c r="BR63" i="54" s="1"/>
  <c r="BN63" i="54"/>
  <c r="BM63" i="54"/>
  <c r="BO63" i="54" s="1"/>
  <c r="BK63" i="54"/>
  <c r="BJ63" i="54"/>
  <c r="BL63" i="54" s="1"/>
  <c r="BH63" i="54"/>
  <c r="BG63" i="54"/>
  <c r="BI63" i="54" s="1"/>
  <c r="BF63" i="54"/>
  <c r="BD63" i="54"/>
  <c r="BE63" i="54"/>
  <c r="BC63" i="54"/>
  <c r="FB62" i="54"/>
  <c r="FA62" i="54"/>
  <c r="EY62" i="54"/>
  <c r="EZ62" i="54" s="1"/>
  <c r="EX62" i="54"/>
  <c r="EV62" i="54"/>
  <c r="EW62" i="54"/>
  <c r="EU62" i="54"/>
  <c r="ES62" i="54"/>
  <c r="ER62" i="54"/>
  <c r="ET62" i="54"/>
  <c r="EQ62" i="54"/>
  <c r="EP62" i="54"/>
  <c r="EO62" i="54"/>
  <c r="EN62" i="54"/>
  <c r="EL62" i="54"/>
  <c r="EM62" i="54" s="1"/>
  <c r="EK62" i="54"/>
  <c r="EI62" i="54"/>
  <c r="EJ62" i="54" s="1"/>
  <c r="EH62" i="54"/>
  <c r="EF62" i="54"/>
  <c r="EE62" i="54"/>
  <c r="EG62" i="54" s="1"/>
  <c r="EC62" i="54"/>
  <c r="EB62" i="54"/>
  <c r="ED62" i="54"/>
  <c r="DZ62" i="54"/>
  <c r="DY62" i="54"/>
  <c r="EA62" i="54" s="1"/>
  <c r="DW62" i="54"/>
  <c r="DV62" i="54"/>
  <c r="DX62" i="54" s="1"/>
  <c r="DT62" i="54"/>
  <c r="DU62" i="54"/>
  <c r="DS62" i="54"/>
  <c r="DQ62" i="54"/>
  <c r="DP62" i="54"/>
  <c r="DR62" i="54"/>
  <c r="DN62" i="54"/>
  <c r="DO62" i="54" s="1"/>
  <c r="DM62" i="54"/>
  <c r="DL62" i="54"/>
  <c r="DJ62" i="54"/>
  <c r="DI62" i="54"/>
  <c r="DK62" i="54" s="1"/>
  <c r="DG62" i="54"/>
  <c r="DF62" i="54"/>
  <c r="DH62" i="54" s="1"/>
  <c r="DD62" i="54"/>
  <c r="DC62" i="54"/>
  <c r="DE62" i="54" s="1"/>
  <c r="DB62" i="54"/>
  <c r="CZ62" i="54"/>
  <c r="DA62" i="54"/>
  <c r="CY62" i="54"/>
  <c r="CX62" i="54"/>
  <c r="CW62" i="54"/>
  <c r="CU62" i="54"/>
  <c r="CV62" i="54" s="1"/>
  <c r="CT62" i="54"/>
  <c r="CS62" i="54"/>
  <c r="CR62" i="54"/>
  <c r="CP62" i="54"/>
  <c r="CQ62" i="54" s="1"/>
  <c r="CO62" i="54"/>
  <c r="CM62" i="54"/>
  <c r="CN62" i="54" s="1"/>
  <c r="CL62" i="54"/>
  <c r="CJ62" i="54"/>
  <c r="CI62" i="54"/>
  <c r="CK62" i="54" s="1"/>
  <c r="CH62" i="54"/>
  <c r="CF62" i="54"/>
  <c r="CE62" i="54"/>
  <c r="CG62" i="54" s="1"/>
  <c r="CC62" i="54"/>
  <c r="CB62" i="54"/>
  <c r="CD62" i="54"/>
  <c r="BZ62" i="54"/>
  <c r="BY62" i="54"/>
  <c r="BW62" i="54"/>
  <c r="BX62" i="54"/>
  <c r="BV62" i="54"/>
  <c r="BT62" i="54"/>
  <c r="BS62" i="54"/>
  <c r="BU62" i="54" s="1"/>
  <c r="BQ62" i="54"/>
  <c r="BP62" i="54"/>
  <c r="BR62" i="54" s="1"/>
  <c r="BN62" i="54"/>
  <c r="BO62" i="54" s="1"/>
  <c r="BM62" i="54"/>
  <c r="BK62" i="54"/>
  <c r="BL62" i="54"/>
  <c r="BJ62" i="54"/>
  <c r="BH62" i="54"/>
  <c r="BG62" i="54"/>
  <c r="BI62" i="54"/>
  <c r="BF62" i="54"/>
  <c r="BD62" i="54"/>
  <c r="BC62" i="54"/>
  <c r="FB61" i="54"/>
  <c r="FA61" i="54"/>
  <c r="EY61" i="54"/>
  <c r="EX61" i="54"/>
  <c r="EZ61" i="54"/>
  <c r="EV61" i="54"/>
  <c r="EW61" i="54" s="1"/>
  <c r="EU61" i="54"/>
  <c r="ES61" i="54"/>
  <c r="ET61" i="54" s="1"/>
  <c r="ER61" i="54"/>
  <c r="EQ61" i="54"/>
  <c r="EP61" i="54"/>
  <c r="EO61" i="54"/>
  <c r="EN61" i="54"/>
  <c r="EL61" i="54"/>
  <c r="EK61" i="54"/>
  <c r="EM61" i="54" s="1"/>
  <c r="EI61" i="54"/>
  <c r="EH61" i="54"/>
  <c r="EJ61" i="54"/>
  <c r="EF61" i="54"/>
  <c r="EG61" i="54" s="1"/>
  <c r="EE61" i="54"/>
  <c r="EC61" i="54"/>
  <c r="ED61" i="54" s="1"/>
  <c r="EB61" i="54"/>
  <c r="DZ61" i="54"/>
  <c r="DY61" i="54"/>
  <c r="DW61" i="54"/>
  <c r="DV61" i="54"/>
  <c r="DX61" i="54" s="1"/>
  <c r="DT61" i="54"/>
  <c r="DS61" i="54"/>
  <c r="DU61" i="54" s="1"/>
  <c r="DQ61" i="54"/>
  <c r="DP61" i="54"/>
  <c r="DR61" i="54" s="1"/>
  <c r="DN61" i="54"/>
  <c r="DM61" i="54"/>
  <c r="DO61" i="54"/>
  <c r="DL61" i="54"/>
  <c r="DJ61" i="54"/>
  <c r="DI61" i="54"/>
  <c r="DK61" i="54"/>
  <c r="DG61" i="54"/>
  <c r="DH61" i="54" s="1"/>
  <c r="DF61" i="54"/>
  <c r="DD61" i="54"/>
  <c r="DC61" i="54"/>
  <c r="DB61" i="54"/>
  <c r="CZ61" i="54"/>
  <c r="DA61" i="54"/>
  <c r="CY61" i="54"/>
  <c r="CX61" i="54"/>
  <c r="CW61" i="54"/>
  <c r="CU61" i="54"/>
  <c r="CT61" i="54"/>
  <c r="CV61" i="54" s="1"/>
  <c r="CS61" i="54"/>
  <c r="CR61" i="54"/>
  <c r="CP61" i="54"/>
  <c r="CQ61" i="54" s="1"/>
  <c r="CO61" i="54"/>
  <c r="CM61" i="54"/>
  <c r="CL61" i="54"/>
  <c r="CN61" i="54" s="1"/>
  <c r="CJ61" i="54"/>
  <c r="CK61" i="54"/>
  <c r="CI61" i="54"/>
  <c r="CH61" i="54"/>
  <c r="CF61" i="54"/>
  <c r="CE61" i="54"/>
  <c r="CG61" i="54" s="1"/>
  <c r="CC61" i="54"/>
  <c r="CB61" i="54"/>
  <c r="CD61" i="54"/>
  <c r="BZ61" i="54"/>
  <c r="CA61" i="54" s="1"/>
  <c r="BY61" i="54"/>
  <c r="BW61" i="54"/>
  <c r="BV61" i="54"/>
  <c r="BX61" i="54" s="1"/>
  <c r="BT61" i="54"/>
  <c r="BU61" i="54"/>
  <c r="BS61" i="54"/>
  <c r="BQ61" i="54"/>
  <c r="BP61" i="54"/>
  <c r="BR61" i="54" s="1"/>
  <c r="BN61" i="54"/>
  <c r="BO61" i="54" s="1"/>
  <c r="BM61" i="54"/>
  <c r="BK61" i="54"/>
  <c r="BJ61" i="54"/>
  <c r="BL61" i="54" s="1"/>
  <c r="BH61" i="54"/>
  <c r="BG61" i="54"/>
  <c r="BI61" i="54" s="1"/>
  <c r="BF61" i="54"/>
  <c r="BD61" i="54"/>
  <c r="BE61" i="54"/>
  <c r="BC61" i="54"/>
  <c r="FB60" i="54"/>
  <c r="FA60" i="54"/>
  <c r="EY60" i="54"/>
  <c r="EX60" i="54"/>
  <c r="EV60" i="54"/>
  <c r="EU60" i="54"/>
  <c r="ES60" i="54"/>
  <c r="ER60" i="54"/>
  <c r="EQ60" i="54"/>
  <c r="EP60" i="54"/>
  <c r="EO60" i="54"/>
  <c r="EN60" i="54"/>
  <c r="EL60" i="54"/>
  <c r="EK60" i="54"/>
  <c r="EI60" i="54"/>
  <c r="EH60" i="54"/>
  <c r="EF60" i="54"/>
  <c r="EE60" i="54"/>
  <c r="EC60" i="54"/>
  <c r="EB60" i="54"/>
  <c r="DZ60" i="54"/>
  <c r="DY60" i="54"/>
  <c r="DW60" i="54"/>
  <c r="DV60" i="54"/>
  <c r="DT60" i="54"/>
  <c r="DS60" i="54"/>
  <c r="DQ60" i="54"/>
  <c r="DP60" i="54"/>
  <c r="DN60" i="54"/>
  <c r="DM60" i="54"/>
  <c r="DL60" i="54"/>
  <c r="DJ60" i="54"/>
  <c r="DI60" i="54"/>
  <c r="DG60" i="54"/>
  <c r="DF60" i="54"/>
  <c r="DD60" i="54"/>
  <c r="DC60" i="54"/>
  <c r="DB60" i="54"/>
  <c r="CZ60" i="54"/>
  <c r="CY60" i="54"/>
  <c r="CX60" i="54"/>
  <c r="CW60" i="54"/>
  <c r="CU60" i="54"/>
  <c r="CT60" i="54"/>
  <c r="CS60" i="54"/>
  <c r="CR60" i="54"/>
  <c r="CP60" i="54"/>
  <c r="CO60" i="54"/>
  <c r="CM60" i="54"/>
  <c r="CL60" i="54"/>
  <c r="CJ60" i="54"/>
  <c r="CI60" i="54"/>
  <c r="CH60" i="54"/>
  <c r="CF60" i="54"/>
  <c r="CE60" i="54"/>
  <c r="CC60" i="54"/>
  <c r="CB60" i="54"/>
  <c r="BZ60" i="54"/>
  <c r="BY60" i="54"/>
  <c r="BW60" i="54"/>
  <c r="BV60" i="54"/>
  <c r="BT60" i="54"/>
  <c r="BS60" i="54"/>
  <c r="BQ60" i="54"/>
  <c r="BP60" i="54"/>
  <c r="BN60" i="54"/>
  <c r="BM60" i="54"/>
  <c r="BK60" i="54"/>
  <c r="BJ60" i="54"/>
  <c r="BH60" i="54"/>
  <c r="BG60" i="54"/>
  <c r="BI60" i="54" s="1"/>
  <c r="BF60" i="54"/>
  <c r="BD60" i="54"/>
  <c r="BE60" i="54"/>
  <c r="BC60" i="54"/>
  <c r="FB59" i="54"/>
  <c r="FA59" i="54"/>
  <c r="EY59" i="54"/>
  <c r="EX59" i="54"/>
  <c r="EV59" i="54"/>
  <c r="EU59" i="54"/>
  <c r="ES59" i="54"/>
  <c r="ER59" i="54"/>
  <c r="EQ59" i="54"/>
  <c r="EP59" i="54"/>
  <c r="EO59" i="54"/>
  <c r="EN59" i="54"/>
  <c r="EL59" i="54"/>
  <c r="EK59" i="54"/>
  <c r="EI59" i="54"/>
  <c r="EH59" i="54"/>
  <c r="EF59" i="54"/>
  <c r="EE59" i="54"/>
  <c r="EC59" i="54"/>
  <c r="EB59" i="54"/>
  <c r="DZ59" i="54"/>
  <c r="DY59" i="54"/>
  <c r="DW59" i="54"/>
  <c r="DV59" i="54"/>
  <c r="DT59" i="54"/>
  <c r="DS59" i="54"/>
  <c r="DQ59" i="54"/>
  <c r="DP59" i="54"/>
  <c r="DN59" i="54"/>
  <c r="DM59" i="54"/>
  <c r="DL59" i="54"/>
  <c r="DJ59" i="54"/>
  <c r="DI59" i="54"/>
  <c r="DG59" i="54"/>
  <c r="DF59" i="54"/>
  <c r="DD59" i="54"/>
  <c r="DC59" i="54"/>
  <c r="DB59" i="54"/>
  <c r="CZ59" i="54"/>
  <c r="CY59" i="54"/>
  <c r="CX59" i="54"/>
  <c r="CW59" i="54"/>
  <c r="CU59" i="54"/>
  <c r="CT59" i="54"/>
  <c r="CS59" i="54"/>
  <c r="CR59" i="54"/>
  <c r="CP59" i="54"/>
  <c r="CO59" i="54"/>
  <c r="CM59" i="54"/>
  <c r="CL59" i="54"/>
  <c r="CJ59" i="54"/>
  <c r="CI59" i="54"/>
  <c r="CH59" i="54"/>
  <c r="CF59" i="54"/>
  <c r="CE59" i="54"/>
  <c r="CC59" i="54"/>
  <c r="CB59" i="54"/>
  <c r="BZ59" i="54"/>
  <c r="BY59" i="54"/>
  <c r="BW59" i="54"/>
  <c r="BV59" i="54"/>
  <c r="BT59" i="54"/>
  <c r="BS59" i="54"/>
  <c r="BQ59" i="54"/>
  <c r="BP59" i="54"/>
  <c r="BN59" i="54"/>
  <c r="BM59" i="54"/>
  <c r="BK59" i="54"/>
  <c r="BJ59" i="54"/>
  <c r="BH59" i="54"/>
  <c r="BG59" i="54"/>
  <c r="BI59" i="54" s="1"/>
  <c r="BF59" i="54"/>
  <c r="BD59" i="54"/>
  <c r="BE59" i="54"/>
  <c r="BC59" i="54"/>
  <c r="FB58" i="54"/>
  <c r="FA58" i="54"/>
  <c r="EY58" i="54"/>
  <c r="EX58" i="54"/>
  <c r="EV58" i="54"/>
  <c r="EU58" i="54"/>
  <c r="ES58" i="54"/>
  <c r="ER58" i="54"/>
  <c r="EQ58" i="54"/>
  <c r="EP58" i="54"/>
  <c r="EO58" i="54"/>
  <c r="EN58" i="54"/>
  <c r="EL58" i="54"/>
  <c r="EK58" i="54"/>
  <c r="EI58" i="54"/>
  <c r="EH58" i="54"/>
  <c r="EF58" i="54"/>
  <c r="EE58" i="54"/>
  <c r="EC58" i="54"/>
  <c r="EB58" i="54"/>
  <c r="DZ58" i="54"/>
  <c r="DY58" i="54"/>
  <c r="DW58" i="54"/>
  <c r="DV58" i="54"/>
  <c r="DT58" i="54"/>
  <c r="DS58" i="54"/>
  <c r="DQ58" i="54"/>
  <c r="DP58" i="54"/>
  <c r="DN58" i="54"/>
  <c r="DM58" i="54"/>
  <c r="DL58" i="54"/>
  <c r="DJ58" i="54"/>
  <c r="DI58" i="54"/>
  <c r="DG58" i="54"/>
  <c r="DF58" i="54"/>
  <c r="DD58" i="54"/>
  <c r="DC58" i="54"/>
  <c r="DB58" i="54"/>
  <c r="CZ58" i="54"/>
  <c r="CY58" i="54"/>
  <c r="CX58" i="54"/>
  <c r="CW58" i="54"/>
  <c r="CU58" i="54"/>
  <c r="CT58" i="54"/>
  <c r="CS58" i="54"/>
  <c r="CR58" i="54"/>
  <c r="CP58" i="54"/>
  <c r="CO58" i="54"/>
  <c r="CM58" i="54"/>
  <c r="CL58" i="54"/>
  <c r="CJ58" i="54"/>
  <c r="CI58" i="54"/>
  <c r="CH58" i="54"/>
  <c r="CF58" i="54"/>
  <c r="CE58" i="54"/>
  <c r="CC58" i="54"/>
  <c r="CB58" i="54"/>
  <c r="BZ58" i="54"/>
  <c r="BY58" i="54"/>
  <c r="BW58" i="54"/>
  <c r="BV58" i="54"/>
  <c r="BT58" i="54"/>
  <c r="BS58" i="54"/>
  <c r="BQ58" i="54"/>
  <c r="BP58" i="54"/>
  <c r="BN58" i="54"/>
  <c r="BM58" i="54"/>
  <c r="BK58" i="54"/>
  <c r="BJ58" i="54"/>
  <c r="BH58" i="54"/>
  <c r="BG58" i="54"/>
  <c r="BI58" i="54" s="1"/>
  <c r="BF58" i="54"/>
  <c r="BD58" i="54"/>
  <c r="BE58" i="54"/>
  <c r="BC58" i="54"/>
  <c r="FB57" i="54"/>
  <c r="FA57" i="54"/>
  <c r="EY57" i="54"/>
  <c r="EX57" i="54"/>
  <c r="EV57" i="54"/>
  <c r="EU57" i="54"/>
  <c r="ES57" i="54"/>
  <c r="ER57" i="54"/>
  <c r="EQ57" i="54"/>
  <c r="EP57" i="54"/>
  <c r="EO57" i="54"/>
  <c r="EN57" i="54"/>
  <c r="EL57" i="54"/>
  <c r="EK57" i="54"/>
  <c r="EI57" i="54"/>
  <c r="EH57" i="54"/>
  <c r="EF57" i="54"/>
  <c r="EE57" i="54"/>
  <c r="EC57" i="54"/>
  <c r="EB57" i="54"/>
  <c r="DZ57" i="54"/>
  <c r="DY57" i="54"/>
  <c r="DW57" i="54"/>
  <c r="DV57" i="54"/>
  <c r="DT57" i="54"/>
  <c r="DS57" i="54"/>
  <c r="DQ57" i="54"/>
  <c r="DP57" i="54"/>
  <c r="DN57" i="54"/>
  <c r="DM57" i="54"/>
  <c r="DL57" i="54"/>
  <c r="DJ57" i="54"/>
  <c r="DI57" i="54"/>
  <c r="DG57" i="54"/>
  <c r="DF57" i="54"/>
  <c r="DD57" i="54"/>
  <c r="DC57" i="54"/>
  <c r="DB57" i="54"/>
  <c r="CZ57" i="54"/>
  <c r="CY57" i="54"/>
  <c r="CX57" i="54"/>
  <c r="CW57" i="54"/>
  <c r="CU57" i="54"/>
  <c r="CT57" i="54"/>
  <c r="CS57" i="54"/>
  <c r="CR57" i="54"/>
  <c r="CP57" i="54"/>
  <c r="CO57" i="54"/>
  <c r="CM57" i="54"/>
  <c r="CL57" i="54"/>
  <c r="CJ57" i="54"/>
  <c r="CI57" i="54"/>
  <c r="CH57" i="54"/>
  <c r="CF57" i="54"/>
  <c r="CE57" i="54"/>
  <c r="CC57" i="54"/>
  <c r="CB57" i="54"/>
  <c r="BZ57" i="54"/>
  <c r="BY57" i="54"/>
  <c r="BW57" i="54"/>
  <c r="BV57" i="54"/>
  <c r="BT57" i="54"/>
  <c r="BS57" i="54"/>
  <c r="BQ57" i="54"/>
  <c r="BP57" i="54"/>
  <c r="BN57" i="54"/>
  <c r="BM57" i="54"/>
  <c r="BK57" i="54"/>
  <c r="BJ57" i="54"/>
  <c r="BH57" i="54"/>
  <c r="BG57" i="54"/>
  <c r="BI57" i="54" s="1"/>
  <c r="BF57" i="54"/>
  <c r="BD57" i="54"/>
  <c r="BE57" i="54"/>
  <c r="BC57" i="54"/>
  <c r="FB56" i="54"/>
  <c r="FA56" i="54"/>
  <c r="EY56" i="54"/>
  <c r="EX56" i="54"/>
  <c r="EV56" i="54"/>
  <c r="EU56" i="54"/>
  <c r="ES56" i="54"/>
  <c r="ER56" i="54"/>
  <c r="EQ56" i="54"/>
  <c r="EP56" i="54"/>
  <c r="EO56" i="54"/>
  <c r="EN56" i="54"/>
  <c r="EL56" i="54"/>
  <c r="EK56" i="54"/>
  <c r="EI56" i="54"/>
  <c r="EH56" i="54"/>
  <c r="EF56" i="54"/>
  <c r="EE56" i="54"/>
  <c r="EC56" i="54"/>
  <c r="EB56" i="54"/>
  <c r="DZ56" i="54"/>
  <c r="DY56" i="54"/>
  <c r="DW56" i="54"/>
  <c r="DV56" i="54"/>
  <c r="DT56" i="54"/>
  <c r="DS56" i="54"/>
  <c r="DQ56" i="54"/>
  <c r="DP56" i="54"/>
  <c r="DN56" i="54"/>
  <c r="DM56" i="54"/>
  <c r="DL56" i="54"/>
  <c r="DJ56" i="54"/>
  <c r="DI56" i="54"/>
  <c r="DG56" i="54"/>
  <c r="DF56" i="54"/>
  <c r="DD56" i="54"/>
  <c r="DC56" i="54"/>
  <c r="DB56" i="54"/>
  <c r="CZ56" i="54"/>
  <c r="CY56" i="54"/>
  <c r="CX56" i="54"/>
  <c r="CW56" i="54"/>
  <c r="CU56" i="54"/>
  <c r="CT56" i="54"/>
  <c r="CS56" i="54"/>
  <c r="CR56" i="54"/>
  <c r="CP56" i="54"/>
  <c r="CO56" i="54"/>
  <c r="CM56" i="54"/>
  <c r="CL56" i="54"/>
  <c r="CJ56" i="54"/>
  <c r="CI56" i="54"/>
  <c r="CH56" i="54"/>
  <c r="CF56" i="54"/>
  <c r="CE56" i="54"/>
  <c r="CC56" i="54"/>
  <c r="CB56" i="54"/>
  <c r="BZ56" i="54"/>
  <c r="BY56" i="54"/>
  <c r="BW56" i="54"/>
  <c r="BV56" i="54"/>
  <c r="BT56" i="54"/>
  <c r="BS56" i="54"/>
  <c r="BQ56" i="54"/>
  <c r="BP56" i="54"/>
  <c r="BN56" i="54"/>
  <c r="BM56" i="54"/>
  <c r="BK56" i="54"/>
  <c r="BJ56" i="54"/>
  <c r="BH56" i="54"/>
  <c r="BG56" i="54"/>
  <c r="BI56" i="54" s="1"/>
  <c r="BF56" i="54"/>
  <c r="BD56" i="54"/>
  <c r="BE56" i="54"/>
  <c r="BC56" i="54"/>
  <c r="FB55" i="54"/>
  <c r="FA55" i="54"/>
  <c r="EY55" i="54"/>
  <c r="EX55" i="54"/>
  <c r="EV55" i="54"/>
  <c r="EU55" i="54"/>
  <c r="ES55" i="54"/>
  <c r="ER55" i="54"/>
  <c r="EQ55" i="54"/>
  <c r="EP55" i="54"/>
  <c r="EO55" i="54"/>
  <c r="EN55" i="54"/>
  <c r="EL55" i="54"/>
  <c r="EK55" i="54"/>
  <c r="EI55" i="54"/>
  <c r="EH55" i="54"/>
  <c r="EF55" i="54"/>
  <c r="EE55" i="54"/>
  <c r="EC55" i="54"/>
  <c r="EB55" i="54"/>
  <c r="DZ55" i="54"/>
  <c r="DY55" i="54"/>
  <c r="DW55" i="54"/>
  <c r="DV55" i="54"/>
  <c r="DT55" i="54"/>
  <c r="DS55" i="54"/>
  <c r="DQ55" i="54"/>
  <c r="DP55" i="54"/>
  <c r="DN55" i="54"/>
  <c r="DM55" i="54"/>
  <c r="DL55" i="54"/>
  <c r="DJ55" i="54"/>
  <c r="DI55" i="54"/>
  <c r="DG55" i="54"/>
  <c r="DF55" i="54"/>
  <c r="DD55" i="54"/>
  <c r="DC55" i="54"/>
  <c r="DB55" i="54"/>
  <c r="CZ55" i="54"/>
  <c r="CY55" i="54"/>
  <c r="CX55" i="54"/>
  <c r="CW55" i="54"/>
  <c r="CU55" i="54"/>
  <c r="CT55" i="54"/>
  <c r="CS55" i="54"/>
  <c r="CR55" i="54"/>
  <c r="CP55" i="54"/>
  <c r="CO55" i="54"/>
  <c r="CM55" i="54"/>
  <c r="CL55" i="54"/>
  <c r="CJ55" i="54"/>
  <c r="CI55" i="54"/>
  <c r="CH55" i="54"/>
  <c r="CF55" i="54"/>
  <c r="CE55" i="54"/>
  <c r="CC55" i="54"/>
  <c r="CB55" i="54"/>
  <c r="BZ55" i="54"/>
  <c r="BY55" i="54"/>
  <c r="BW55" i="54"/>
  <c r="BV55" i="54"/>
  <c r="BT55" i="54"/>
  <c r="BS55" i="54"/>
  <c r="BQ55" i="54"/>
  <c r="BP55" i="54"/>
  <c r="BN55" i="54"/>
  <c r="BM55" i="54"/>
  <c r="BK55" i="54"/>
  <c r="BJ55" i="54"/>
  <c r="BH55" i="54"/>
  <c r="BG55" i="54"/>
  <c r="BI55" i="54" s="1"/>
  <c r="BF55" i="54"/>
  <c r="BD55" i="54"/>
  <c r="BE55" i="54"/>
  <c r="BC55" i="54"/>
  <c r="FB54" i="54"/>
  <c r="FA54" i="54"/>
  <c r="EY54" i="54"/>
  <c r="EX54" i="54"/>
  <c r="EV54" i="54"/>
  <c r="EU54" i="54"/>
  <c r="EW54" i="54"/>
  <c r="ES54" i="54"/>
  <c r="ER54" i="54"/>
  <c r="ET54" i="54"/>
  <c r="EQ54" i="54"/>
  <c r="EP54" i="54"/>
  <c r="EO54" i="54"/>
  <c r="EN54" i="54"/>
  <c r="EL54" i="54"/>
  <c r="EK54" i="54"/>
  <c r="EI54" i="54"/>
  <c r="EH54" i="54"/>
  <c r="EF54" i="54"/>
  <c r="EG54" i="54" s="1"/>
  <c r="EE54" i="54"/>
  <c r="EC54" i="54"/>
  <c r="ED54" i="54"/>
  <c r="EB54" i="54"/>
  <c r="DZ54" i="54"/>
  <c r="DY54" i="54"/>
  <c r="DW54" i="54"/>
  <c r="DV54" i="54"/>
  <c r="DT54" i="54"/>
  <c r="DS54" i="54"/>
  <c r="DU54" i="54"/>
  <c r="DQ54" i="54"/>
  <c r="DP54" i="54"/>
  <c r="DR54" i="54"/>
  <c r="DN54" i="54"/>
  <c r="DM54" i="54"/>
  <c r="DL54" i="54"/>
  <c r="DJ54" i="54"/>
  <c r="DI54" i="54"/>
  <c r="DG54" i="54"/>
  <c r="DF54" i="54"/>
  <c r="DH54" i="54"/>
  <c r="DD54" i="54"/>
  <c r="DC54" i="54"/>
  <c r="DB54" i="54"/>
  <c r="CZ54" i="54"/>
  <c r="CY54" i="54"/>
  <c r="DA54" i="54" s="1"/>
  <c r="CX54" i="54"/>
  <c r="CW54" i="54"/>
  <c r="CU54" i="54"/>
  <c r="CV54" i="54" s="1"/>
  <c r="CT54" i="54"/>
  <c r="CS54" i="54"/>
  <c r="CR54" i="54"/>
  <c r="CP54" i="54"/>
  <c r="CO54" i="54"/>
  <c r="CQ54" i="54"/>
  <c r="CM54" i="54"/>
  <c r="CN54" i="54" s="1"/>
  <c r="CL54" i="54"/>
  <c r="CJ54" i="54"/>
  <c r="CI54" i="54"/>
  <c r="CH54" i="54"/>
  <c r="CF54" i="54"/>
  <c r="CE54" i="54"/>
  <c r="CG54" i="54"/>
  <c r="CC54" i="54"/>
  <c r="CB54" i="54"/>
  <c r="CD54" i="54"/>
  <c r="BZ54" i="54"/>
  <c r="BY54" i="54"/>
  <c r="BW54" i="54"/>
  <c r="BV54" i="54"/>
  <c r="BT54" i="54"/>
  <c r="BU54" i="54" s="1"/>
  <c r="BS54" i="54"/>
  <c r="BQ54" i="54"/>
  <c r="BP54" i="54"/>
  <c r="BR54" i="54" s="1"/>
  <c r="BN54" i="54"/>
  <c r="BM54" i="54"/>
  <c r="BK54" i="54"/>
  <c r="BJ54" i="54"/>
  <c r="BH54" i="54"/>
  <c r="BG54" i="54"/>
  <c r="BI54" i="54"/>
  <c r="BF54" i="54"/>
  <c r="BD54" i="54"/>
  <c r="BE54" i="54" s="1"/>
  <c r="BC54" i="54"/>
  <c r="FB53" i="54"/>
  <c r="FA53" i="54"/>
  <c r="EY53" i="54"/>
  <c r="EX53" i="54"/>
  <c r="EV53" i="54"/>
  <c r="EU53" i="54"/>
  <c r="ES53" i="54"/>
  <c r="ER53" i="54"/>
  <c r="EQ53" i="54"/>
  <c r="EP53" i="54"/>
  <c r="EO53" i="54"/>
  <c r="EN53" i="54"/>
  <c r="EL53" i="54"/>
  <c r="EK53" i="54"/>
  <c r="EI53" i="54"/>
  <c r="EH53" i="54"/>
  <c r="EF53" i="54"/>
  <c r="EE53" i="54"/>
  <c r="EC53" i="54"/>
  <c r="EB53" i="54"/>
  <c r="DZ53" i="54"/>
  <c r="DY53" i="54"/>
  <c r="DW53" i="54"/>
  <c r="DV53" i="54"/>
  <c r="DT53" i="54"/>
  <c r="DS53" i="54"/>
  <c r="DQ53" i="54"/>
  <c r="DP53" i="54"/>
  <c r="DN53" i="54"/>
  <c r="DM53" i="54"/>
  <c r="DL53" i="54"/>
  <c r="DJ53" i="54"/>
  <c r="DI53" i="54"/>
  <c r="DG53" i="54"/>
  <c r="DF53" i="54"/>
  <c r="DD53" i="54"/>
  <c r="DC53" i="54"/>
  <c r="DB53" i="54"/>
  <c r="CZ53" i="54"/>
  <c r="CY53" i="54"/>
  <c r="CX53" i="54"/>
  <c r="CW53" i="54"/>
  <c r="CU53" i="54"/>
  <c r="CT53" i="54"/>
  <c r="CS53" i="54"/>
  <c r="CR53" i="54"/>
  <c r="CP53" i="54"/>
  <c r="CO53" i="54"/>
  <c r="CM53" i="54"/>
  <c r="CL53" i="54"/>
  <c r="CJ53" i="54"/>
  <c r="CI53" i="54"/>
  <c r="CH53" i="54"/>
  <c r="CF53" i="54"/>
  <c r="CE53" i="54"/>
  <c r="CC53" i="54"/>
  <c r="CB53" i="54"/>
  <c r="BZ53" i="54"/>
  <c r="BY53" i="54"/>
  <c r="BW53" i="54"/>
  <c r="BV53" i="54"/>
  <c r="BT53" i="54"/>
  <c r="BS53" i="54"/>
  <c r="BQ53" i="54"/>
  <c r="BP53" i="54"/>
  <c r="BN53" i="54"/>
  <c r="BM53" i="54"/>
  <c r="BK53" i="54"/>
  <c r="BJ53" i="54"/>
  <c r="BH53" i="54"/>
  <c r="BG53" i="54"/>
  <c r="BI53" i="54"/>
  <c r="BF53" i="54"/>
  <c r="BD53" i="54"/>
  <c r="BE53" i="54"/>
  <c r="BC53" i="54"/>
  <c r="FB52" i="54"/>
  <c r="FA52" i="54"/>
  <c r="EY52" i="54"/>
  <c r="EX52" i="54"/>
  <c r="EV52" i="54"/>
  <c r="EU52" i="54"/>
  <c r="ES52" i="54"/>
  <c r="ER52" i="54"/>
  <c r="EQ52" i="54"/>
  <c r="EP52" i="54"/>
  <c r="EO52" i="54"/>
  <c r="EN52" i="54"/>
  <c r="EL52" i="54"/>
  <c r="EK52" i="54"/>
  <c r="EI52" i="54"/>
  <c r="EH52" i="54"/>
  <c r="EF52" i="54"/>
  <c r="EE52" i="54"/>
  <c r="EC52" i="54"/>
  <c r="EB52" i="54"/>
  <c r="DZ52" i="54"/>
  <c r="DY52" i="54"/>
  <c r="DW52" i="54"/>
  <c r="DV52" i="54"/>
  <c r="DT52" i="54"/>
  <c r="DS52" i="54"/>
  <c r="DQ52" i="54"/>
  <c r="DP52" i="54"/>
  <c r="DN52" i="54"/>
  <c r="DM52" i="54"/>
  <c r="DL52" i="54"/>
  <c r="DJ52" i="54"/>
  <c r="DI52" i="54"/>
  <c r="DG52" i="54"/>
  <c r="DF52" i="54"/>
  <c r="DD52" i="54"/>
  <c r="DC52" i="54"/>
  <c r="DB52" i="54"/>
  <c r="CZ52" i="54"/>
  <c r="CY52" i="54"/>
  <c r="CX52" i="54"/>
  <c r="CW52" i="54"/>
  <c r="CU52" i="54"/>
  <c r="CT52" i="54"/>
  <c r="CS52" i="54"/>
  <c r="CR52" i="54"/>
  <c r="CP52" i="54"/>
  <c r="CO52" i="54"/>
  <c r="CM52" i="54"/>
  <c r="CL52" i="54"/>
  <c r="CJ52" i="54"/>
  <c r="CI52" i="54"/>
  <c r="CH52" i="54"/>
  <c r="CF52" i="54"/>
  <c r="CE52" i="54"/>
  <c r="CC52" i="54"/>
  <c r="CB52" i="54"/>
  <c r="BZ52" i="54"/>
  <c r="BY52" i="54"/>
  <c r="BW52" i="54"/>
  <c r="BV52" i="54"/>
  <c r="BT52" i="54"/>
  <c r="BS52" i="54"/>
  <c r="BQ52" i="54"/>
  <c r="BP52" i="54"/>
  <c r="BN52" i="54"/>
  <c r="BM52" i="54"/>
  <c r="BK52" i="54"/>
  <c r="BJ52" i="54"/>
  <c r="BH52" i="54"/>
  <c r="BG52" i="54"/>
  <c r="BI52" i="54"/>
  <c r="BF52" i="54"/>
  <c r="BD52" i="54"/>
  <c r="BE52" i="54"/>
  <c r="BC52" i="54"/>
  <c r="FB51" i="54"/>
  <c r="FA51" i="54"/>
  <c r="EY51" i="54"/>
  <c r="EX51" i="54"/>
  <c r="EV51" i="54"/>
  <c r="EU51" i="54"/>
  <c r="ES51" i="54"/>
  <c r="ER51" i="54"/>
  <c r="EQ51" i="54"/>
  <c r="EP51" i="54"/>
  <c r="EO51" i="54"/>
  <c r="EN51" i="54"/>
  <c r="EL51" i="54"/>
  <c r="EK51" i="54"/>
  <c r="EI51" i="54"/>
  <c r="EH51" i="54"/>
  <c r="EF51" i="54"/>
  <c r="EE51" i="54"/>
  <c r="EC51" i="54"/>
  <c r="EB51" i="54"/>
  <c r="DZ51" i="54"/>
  <c r="DY51" i="54"/>
  <c r="DW51" i="54"/>
  <c r="DV51" i="54"/>
  <c r="DT51" i="54"/>
  <c r="DS51" i="54"/>
  <c r="DQ51" i="54"/>
  <c r="DP51" i="54"/>
  <c r="DN51" i="54"/>
  <c r="DM51" i="54"/>
  <c r="DL51" i="54"/>
  <c r="DJ51" i="54"/>
  <c r="DI51" i="54"/>
  <c r="DG51" i="54"/>
  <c r="DF51" i="54"/>
  <c r="DD51" i="54"/>
  <c r="DC51" i="54"/>
  <c r="DB51" i="54"/>
  <c r="CZ51" i="54"/>
  <c r="CY51" i="54"/>
  <c r="CX51" i="54"/>
  <c r="CW51" i="54"/>
  <c r="CU51" i="54"/>
  <c r="CT51" i="54"/>
  <c r="CS51" i="54"/>
  <c r="CR51" i="54"/>
  <c r="CP51" i="54"/>
  <c r="CO51" i="54"/>
  <c r="CM51" i="54"/>
  <c r="CL51" i="54"/>
  <c r="CJ51" i="54"/>
  <c r="CI51" i="54"/>
  <c r="CH51" i="54"/>
  <c r="CF51" i="54"/>
  <c r="CE51" i="54"/>
  <c r="CC51" i="54"/>
  <c r="CB51" i="54"/>
  <c r="BZ51" i="54"/>
  <c r="BY51" i="54"/>
  <c r="BW51" i="54"/>
  <c r="BV51" i="54"/>
  <c r="BT51" i="54"/>
  <c r="BS51" i="54"/>
  <c r="BQ51" i="54"/>
  <c r="BP51" i="54"/>
  <c r="BN51" i="54"/>
  <c r="BM51" i="54"/>
  <c r="BK51" i="54"/>
  <c r="BJ51" i="54"/>
  <c r="BH51" i="54"/>
  <c r="BG51" i="54"/>
  <c r="BI51" i="54"/>
  <c r="BF51" i="54"/>
  <c r="BD51" i="54"/>
  <c r="BE51" i="54"/>
  <c r="BC51" i="54"/>
  <c r="FB50" i="54"/>
  <c r="FA50" i="54"/>
  <c r="EY50" i="54"/>
  <c r="EX50" i="54"/>
  <c r="EV50" i="54"/>
  <c r="EU50" i="54"/>
  <c r="ES50" i="54"/>
  <c r="ER50" i="54"/>
  <c r="EQ50" i="54"/>
  <c r="EP50" i="54"/>
  <c r="EO50" i="54"/>
  <c r="EN50" i="54"/>
  <c r="EL50" i="54"/>
  <c r="EK50" i="54"/>
  <c r="EI50" i="54"/>
  <c r="EH50" i="54"/>
  <c r="EF50" i="54"/>
  <c r="EE50" i="54"/>
  <c r="EC50" i="54"/>
  <c r="EB50" i="54"/>
  <c r="DZ50" i="54"/>
  <c r="DY50" i="54"/>
  <c r="DW50" i="54"/>
  <c r="DV50" i="54"/>
  <c r="DT50" i="54"/>
  <c r="DS50" i="54"/>
  <c r="DQ50" i="54"/>
  <c r="DP50" i="54"/>
  <c r="DN50" i="54"/>
  <c r="DM50" i="54"/>
  <c r="DL50" i="54"/>
  <c r="DJ50" i="54"/>
  <c r="DI50" i="54"/>
  <c r="DG50" i="54"/>
  <c r="DF50" i="54"/>
  <c r="DD50" i="54"/>
  <c r="DC50" i="54"/>
  <c r="DB50" i="54"/>
  <c r="CZ50" i="54"/>
  <c r="CY50" i="54"/>
  <c r="CX50" i="54"/>
  <c r="CW50" i="54"/>
  <c r="CU50" i="54"/>
  <c r="CT50" i="54"/>
  <c r="CS50" i="54"/>
  <c r="CR50" i="54"/>
  <c r="CP50" i="54"/>
  <c r="CO50" i="54"/>
  <c r="CM50" i="54"/>
  <c r="CL50" i="54"/>
  <c r="CJ50" i="54"/>
  <c r="CI50" i="54"/>
  <c r="CH50" i="54"/>
  <c r="CF50" i="54"/>
  <c r="CE50" i="54"/>
  <c r="CC50" i="54"/>
  <c r="CB50" i="54"/>
  <c r="BZ50" i="54"/>
  <c r="BY50" i="54"/>
  <c r="BW50" i="54"/>
  <c r="BV50" i="54"/>
  <c r="BT50" i="54"/>
  <c r="BS50" i="54"/>
  <c r="BQ50" i="54"/>
  <c r="BP50" i="54"/>
  <c r="BN50" i="54"/>
  <c r="BM50" i="54"/>
  <c r="BK50" i="54"/>
  <c r="BJ50" i="54"/>
  <c r="BH50" i="54"/>
  <c r="BG50" i="54"/>
  <c r="BI50" i="54"/>
  <c r="BF50" i="54"/>
  <c r="BD50" i="54"/>
  <c r="BE50" i="54"/>
  <c r="BC50" i="54"/>
  <c r="FB49" i="54"/>
  <c r="FA49" i="54"/>
  <c r="EY49" i="54"/>
  <c r="EX49" i="54"/>
  <c r="EV49" i="54"/>
  <c r="EU49" i="54"/>
  <c r="ES49" i="54"/>
  <c r="ER49" i="54"/>
  <c r="EQ49" i="54"/>
  <c r="EP49" i="54"/>
  <c r="EO49" i="54"/>
  <c r="EN49" i="54"/>
  <c r="EL49" i="54"/>
  <c r="EK49" i="54"/>
  <c r="EI49" i="54"/>
  <c r="EH49" i="54"/>
  <c r="EF49" i="54"/>
  <c r="EE49" i="54"/>
  <c r="EC49" i="54"/>
  <c r="EB49" i="54"/>
  <c r="DZ49" i="54"/>
  <c r="DY49" i="54"/>
  <c r="DW49" i="54"/>
  <c r="DV49" i="54"/>
  <c r="DT49" i="54"/>
  <c r="DS49" i="54"/>
  <c r="DQ49" i="54"/>
  <c r="DP49" i="54"/>
  <c r="DN49" i="54"/>
  <c r="DM49" i="54"/>
  <c r="DL49" i="54"/>
  <c r="DJ49" i="54"/>
  <c r="DI49" i="54"/>
  <c r="DG49" i="54"/>
  <c r="DF49" i="54"/>
  <c r="DD49" i="54"/>
  <c r="DC49" i="54"/>
  <c r="DB49" i="54"/>
  <c r="CZ49" i="54"/>
  <c r="CY49" i="54"/>
  <c r="CX49" i="54"/>
  <c r="CW49" i="54"/>
  <c r="CU49" i="54"/>
  <c r="CT49" i="54"/>
  <c r="CS49" i="54"/>
  <c r="CR49" i="54"/>
  <c r="CP49" i="54"/>
  <c r="CO49" i="54"/>
  <c r="CM49" i="54"/>
  <c r="CL49" i="54"/>
  <c r="CJ49" i="54"/>
  <c r="CI49" i="54"/>
  <c r="CH49" i="54"/>
  <c r="CF49" i="54"/>
  <c r="CE49" i="54"/>
  <c r="CC49" i="54"/>
  <c r="CB49" i="54"/>
  <c r="BZ49" i="54"/>
  <c r="BY49" i="54"/>
  <c r="BW49" i="54"/>
  <c r="BV49" i="54"/>
  <c r="BT49" i="54"/>
  <c r="BS49" i="54"/>
  <c r="BQ49" i="54"/>
  <c r="BP49" i="54"/>
  <c r="BN49" i="54"/>
  <c r="BM49" i="54"/>
  <c r="BK49" i="54"/>
  <c r="BJ49" i="54"/>
  <c r="BH49" i="54"/>
  <c r="BG49" i="54"/>
  <c r="BI49" i="54"/>
  <c r="BF49" i="54"/>
  <c r="BD49" i="54"/>
  <c r="BE49" i="54"/>
  <c r="BC49" i="54"/>
  <c r="FB48" i="54"/>
  <c r="FA48" i="54"/>
  <c r="EY48" i="54"/>
  <c r="EX48" i="54"/>
  <c r="EV48" i="54"/>
  <c r="EU48" i="54"/>
  <c r="ES48" i="54"/>
  <c r="ER48" i="54"/>
  <c r="EQ48" i="54"/>
  <c r="EP48" i="54"/>
  <c r="EO48" i="54"/>
  <c r="EN48" i="54"/>
  <c r="EL48" i="54"/>
  <c r="EK48" i="54"/>
  <c r="EI48" i="54"/>
  <c r="EH48" i="54"/>
  <c r="EF48" i="54"/>
  <c r="EE48" i="54"/>
  <c r="EC48" i="54"/>
  <c r="EB48" i="54"/>
  <c r="DZ48" i="54"/>
  <c r="DY48" i="54"/>
  <c r="DW48" i="54"/>
  <c r="DV48" i="54"/>
  <c r="DT48" i="54"/>
  <c r="DS48" i="54"/>
  <c r="DQ48" i="54"/>
  <c r="DP48" i="54"/>
  <c r="DN48" i="54"/>
  <c r="DM48" i="54"/>
  <c r="DL48" i="54"/>
  <c r="DJ48" i="54"/>
  <c r="DI48" i="54"/>
  <c r="DG48" i="54"/>
  <c r="DF48" i="54"/>
  <c r="DD48" i="54"/>
  <c r="DC48" i="54"/>
  <c r="DB48" i="54"/>
  <c r="CZ48" i="54"/>
  <c r="CY48" i="54"/>
  <c r="CX48" i="54"/>
  <c r="CW48" i="54"/>
  <c r="CU48" i="54"/>
  <c r="CT48" i="54"/>
  <c r="CS48" i="54"/>
  <c r="CR48" i="54"/>
  <c r="CP48" i="54"/>
  <c r="CO48" i="54"/>
  <c r="CM48" i="54"/>
  <c r="CL48" i="54"/>
  <c r="CJ48" i="54"/>
  <c r="CI48" i="54"/>
  <c r="CH48" i="54"/>
  <c r="CF48" i="54"/>
  <c r="CE48" i="54"/>
  <c r="CC48" i="54"/>
  <c r="CB48" i="54"/>
  <c r="BZ48" i="54"/>
  <c r="BY48" i="54"/>
  <c r="BW48" i="54"/>
  <c r="BV48" i="54"/>
  <c r="BT48" i="54"/>
  <c r="BS48" i="54"/>
  <c r="BQ48" i="54"/>
  <c r="BP48" i="54"/>
  <c r="BN48" i="54"/>
  <c r="BM48" i="54"/>
  <c r="BK48" i="54"/>
  <c r="BJ48" i="54"/>
  <c r="BH48" i="54"/>
  <c r="BG48" i="54"/>
  <c r="BI48" i="54"/>
  <c r="BF48" i="54"/>
  <c r="BD48" i="54"/>
  <c r="BE48" i="54"/>
  <c r="BC48" i="54"/>
  <c r="FB47" i="54"/>
  <c r="FA47" i="54"/>
  <c r="EY47" i="54"/>
  <c r="EX47" i="54"/>
  <c r="EV47" i="54"/>
  <c r="EU47" i="54"/>
  <c r="ES47" i="54"/>
  <c r="ER47" i="54"/>
  <c r="EQ47" i="54"/>
  <c r="EP47" i="54"/>
  <c r="EO47" i="54"/>
  <c r="EN47" i="54"/>
  <c r="EL47" i="54"/>
  <c r="EK47" i="54"/>
  <c r="EI47" i="54"/>
  <c r="EH47" i="54"/>
  <c r="EF47" i="54"/>
  <c r="EE47" i="54"/>
  <c r="EC47" i="54"/>
  <c r="EB47" i="54"/>
  <c r="DZ47" i="54"/>
  <c r="DY47" i="54"/>
  <c r="DW47" i="54"/>
  <c r="DV47" i="54"/>
  <c r="DT47" i="54"/>
  <c r="DS47" i="54"/>
  <c r="DQ47" i="54"/>
  <c r="DP47" i="54"/>
  <c r="DN47" i="54"/>
  <c r="DM47" i="54"/>
  <c r="DL47" i="54"/>
  <c r="DJ47" i="54"/>
  <c r="DI47" i="54"/>
  <c r="DG47" i="54"/>
  <c r="DF47" i="54"/>
  <c r="DD47" i="54"/>
  <c r="DC47" i="54"/>
  <c r="DB47" i="54"/>
  <c r="CZ47" i="54"/>
  <c r="CY47" i="54"/>
  <c r="CX47" i="54"/>
  <c r="CW47" i="54"/>
  <c r="CU47" i="54"/>
  <c r="CT47" i="54"/>
  <c r="CS47" i="54"/>
  <c r="CR47" i="54"/>
  <c r="CP47" i="54"/>
  <c r="CO47" i="54"/>
  <c r="CM47" i="54"/>
  <c r="CL47" i="54"/>
  <c r="CJ47" i="54"/>
  <c r="CI47" i="54"/>
  <c r="CH47" i="54"/>
  <c r="CF47" i="54"/>
  <c r="CE47" i="54"/>
  <c r="CC47" i="54"/>
  <c r="CB47" i="54"/>
  <c r="BZ47" i="54"/>
  <c r="BY47" i="54"/>
  <c r="BW47" i="54"/>
  <c r="BV47" i="54"/>
  <c r="BT47" i="54"/>
  <c r="BS47" i="54"/>
  <c r="BQ47" i="54"/>
  <c r="BP47" i="54"/>
  <c r="BN47" i="54"/>
  <c r="BM47" i="54"/>
  <c r="BK47" i="54"/>
  <c r="BJ47" i="54"/>
  <c r="BH47" i="54"/>
  <c r="BG47" i="54"/>
  <c r="BI47" i="54"/>
  <c r="BF47" i="54"/>
  <c r="BD47" i="54"/>
  <c r="BE47" i="54"/>
  <c r="BC47" i="54"/>
  <c r="FB46" i="54"/>
  <c r="FA46" i="54"/>
  <c r="EY46" i="54"/>
  <c r="EX46" i="54"/>
  <c r="EV46" i="54"/>
  <c r="EU46" i="54"/>
  <c r="ES46" i="54"/>
  <c r="ER46" i="54"/>
  <c r="EQ46" i="54"/>
  <c r="EP46" i="54"/>
  <c r="EO46" i="54"/>
  <c r="EN46" i="54"/>
  <c r="EL46" i="54"/>
  <c r="EK46" i="54"/>
  <c r="EI46" i="54"/>
  <c r="EH46" i="54"/>
  <c r="EF46" i="54"/>
  <c r="EE46" i="54"/>
  <c r="EC46" i="54"/>
  <c r="EB46" i="54"/>
  <c r="DZ46" i="54"/>
  <c r="DY46" i="54"/>
  <c r="DW46" i="54"/>
  <c r="DV46" i="54"/>
  <c r="DT46" i="54"/>
  <c r="DS46" i="54"/>
  <c r="DQ46" i="54"/>
  <c r="DP46" i="54"/>
  <c r="DN46" i="54"/>
  <c r="DM46" i="54"/>
  <c r="DL46" i="54"/>
  <c r="DJ46" i="54"/>
  <c r="DI46" i="54"/>
  <c r="DG46" i="54"/>
  <c r="DF46" i="54"/>
  <c r="DD46" i="54"/>
  <c r="DC46" i="54"/>
  <c r="DB46" i="54"/>
  <c r="CZ46" i="54"/>
  <c r="CY46" i="54"/>
  <c r="CX46" i="54"/>
  <c r="CW46" i="54"/>
  <c r="CU46" i="54"/>
  <c r="CT46" i="54"/>
  <c r="CS46" i="54"/>
  <c r="CR46" i="54"/>
  <c r="CP46" i="54"/>
  <c r="CO46" i="54"/>
  <c r="CM46" i="54"/>
  <c r="CL46" i="54"/>
  <c r="CJ46" i="54"/>
  <c r="CI46" i="54"/>
  <c r="CH46" i="54"/>
  <c r="CF46" i="54"/>
  <c r="CE46" i="54"/>
  <c r="CC46" i="54"/>
  <c r="CB46" i="54"/>
  <c r="BZ46" i="54"/>
  <c r="BY46" i="54"/>
  <c r="BW46" i="54"/>
  <c r="BV46" i="54"/>
  <c r="BT46" i="54"/>
  <c r="BS46" i="54"/>
  <c r="BQ46" i="54"/>
  <c r="BP46" i="54"/>
  <c r="BN46" i="54"/>
  <c r="BM46" i="54"/>
  <c r="BK46" i="54"/>
  <c r="BJ46" i="54"/>
  <c r="BH46" i="54"/>
  <c r="BG46" i="54"/>
  <c r="BI46" i="54"/>
  <c r="BF46" i="54"/>
  <c r="BD46" i="54"/>
  <c r="BE46" i="54"/>
  <c r="BC46" i="54"/>
  <c r="FB45" i="54"/>
  <c r="FA45" i="54"/>
  <c r="EY45" i="54"/>
  <c r="EX45" i="54"/>
  <c r="EV45" i="54"/>
  <c r="EU45" i="54"/>
  <c r="ES45" i="54"/>
  <c r="ER45" i="54"/>
  <c r="EQ45" i="54"/>
  <c r="EP45" i="54"/>
  <c r="EO45" i="54"/>
  <c r="EN45" i="54"/>
  <c r="EL45" i="54"/>
  <c r="EK45" i="54"/>
  <c r="EI45" i="54"/>
  <c r="EH45" i="54"/>
  <c r="EF45" i="54"/>
  <c r="EE45" i="54"/>
  <c r="EC45" i="54"/>
  <c r="EB45" i="54"/>
  <c r="DZ45" i="54"/>
  <c r="DY45" i="54"/>
  <c r="DW45" i="54"/>
  <c r="DV45" i="54"/>
  <c r="DT45" i="54"/>
  <c r="DS45" i="54"/>
  <c r="DQ45" i="54"/>
  <c r="DP45" i="54"/>
  <c r="DN45" i="54"/>
  <c r="DM45" i="54"/>
  <c r="DL45" i="54"/>
  <c r="DJ45" i="54"/>
  <c r="DI45" i="54"/>
  <c r="DG45" i="54"/>
  <c r="DF45" i="54"/>
  <c r="DD45" i="54"/>
  <c r="DC45" i="54"/>
  <c r="DB45" i="54"/>
  <c r="CZ45" i="54"/>
  <c r="CY45" i="54"/>
  <c r="CX45" i="54"/>
  <c r="CW45" i="54"/>
  <c r="CU45" i="54"/>
  <c r="CT45" i="54"/>
  <c r="CS45" i="54"/>
  <c r="CR45" i="54"/>
  <c r="CP45" i="54"/>
  <c r="CO45" i="54"/>
  <c r="CM45" i="54"/>
  <c r="CL45" i="54"/>
  <c r="CJ45" i="54"/>
  <c r="CI45" i="54"/>
  <c r="CH45" i="54"/>
  <c r="CF45" i="54"/>
  <c r="CE45" i="54"/>
  <c r="CC45" i="54"/>
  <c r="CB45" i="54"/>
  <c r="BZ45" i="54"/>
  <c r="BY45" i="54"/>
  <c r="BW45" i="54"/>
  <c r="BV45" i="54"/>
  <c r="BT45" i="54"/>
  <c r="BS45" i="54"/>
  <c r="BQ45" i="54"/>
  <c r="BP45" i="54"/>
  <c r="BN45" i="54"/>
  <c r="BM45" i="54"/>
  <c r="BK45" i="54"/>
  <c r="BJ45" i="54"/>
  <c r="BH45" i="54"/>
  <c r="BG45" i="54"/>
  <c r="BI45" i="54"/>
  <c r="BF45" i="54"/>
  <c r="BD45" i="54"/>
  <c r="BE45" i="54"/>
  <c r="BC45" i="54"/>
  <c r="FB44" i="54"/>
  <c r="FA44" i="54"/>
  <c r="EY44" i="54"/>
  <c r="EX44" i="54"/>
  <c r="EV44" i="54"/>
  <c r="EU44" i="54"/>
  <c r="ES44" i="54"/>
  <c r="ER44" i="54"/>
  <c r="EQ44" i="54"/>
  <c r="EP44" i="54"/>
  <c r="EO44" i="54"/>
  <c r="EN44" i="54"/>
  <c r="EL44" i="54"/>
  <c r="EK44" i="54"/>
  <c r="EI44" i="54"/>
  <c r="EH44" i="54"/>
  <c r="EF44" i="54"/>
  <c r="EE44" i="54"/>
  <c r="EC44" i="54"/>
  <c r="EB44" i="54"/>
  <c r="DZ44" i="54"/>
  <c r="DY44" i="54"/>
  <c r="DW44" i="54"/>
  <c r="DV44" i="54"/>
  <c r="DT44" i="54"/>
  <c r="DS44" i="54"/>
  <c r="DQ44" i="54"/>
  <c r="DP44" i="54"/>
  <c r="DN44" i="54"/>
  <c r="DM44" i="54"/>
  <c r="DL44" i="54"/>
  <c r="DJ44" i="54"/>
  <c r="DI44" i="54"/>
  <c r="DG44" i="54"/>
  <c r="DF44" i="54"/>
  <c r="DD44" i="54"/>
  <c r="DC44" i="54"/>
  <c r="DB44" i="54"/>
  <c r="CZ44" i="54"/>
  <c r="CY44" i="54"/>
  <c r="CX44" i="54"/>
  <c r="CW44" i="54"/>
  <c r="CU44" i="54"/>
  <c r="CT44" i="54"/>
  <c r="CS44" i="54"/>
  <c r="CR44" i="54"/>
  <c r="CP44" i="54"/>
  <c r="CO44" i="54"/>
  <c r="CM44" i="54"/>
  <c r="CL44" i="54"/>
  <c r="CJ44" i="54"/>
  <c r="CI44" i="54"/>
  <c r="CH44" i="54"/>
  <c r="CF44" i="54"/>
  <c r="CE44" i="54"/>
  <c r="CC44" i="54"/>
  <c r="CB44" i="54"/>
  <c r="BZ44" i="54"/>
  <c r="BY44" i="54"/>
  <c r="BW44" i="54"/>
  <c r="BV44" i="54"/>
  <c r="BT44" i="54"/>
  <c r="BS44" i="54"/>
  <c r="BQ44" i="54"/>
  <c r="BP44" i="54"/>
  <c r="BN44" i="54"/>
  <c r="BM44" i="54"/>
  <c r="BK44" i="54"/>
  <c r="BJ44" i="54"/>
  <c r="BH44" i="54"/>
  <c r="BG44" i="54"/>
  <c r="BI44" i="54"/>
  <c r="BF44" i="54"/>
  <c r="BD44" i="54"/>
  <c r="BE44" i="54"/>
  <c r="BC44" i="54"/>
  <c r="FB43" i="54"/>
  <c r="FA43" i="54"/>
  <c r="EY43" i="54"/>
  <c r="EX43" i="54"/>
  <c r="EV43" i="54"/>
  <c r="EU43" i="54"/>
  <c r="ES43" i="54"/>
  <c r="ER43" i="54"/>
  <c r="EQ43" i="54"/>
  <c r="EP43" i="54"/>
  <c r="EO43" i="54"/>
  <c r="EN43" i="54"/>
  <c r="EL43" i="54"/>
  <c r="EK43" i="54"/>
  <c r="EI43" i="54"/>
  <c r="EH43" i="54"/>
  <c r="EF43" i="54"/>
  <c r="EE43" i="54"/>
  <c r="EC43" i="54"/>
  <c r="EB43" i="54"/>
  <c r="DZ43" i="54"/>
  <c r="DY43" i="54"/>
  <c r="DW43" i="54"/>
  <c r="DV43" i="54"/>
  <c r="DT43" i="54"/>
  <c r="DS43" i="54"/>
  <c r="DQ43" i="54"/>
  <c r="DP43" i="54"/>
  <c r="DN43" i="54"/>
  <c r="DM43" i="54"/>
  <c r="DL43" i="54"/>
  <c r="DJ43" i="54"/>
  <c r="DI43" i="54"/>
  <c r="DG43" i="54"/>
  <c r="DF43" i="54"/>
  <c r="DD43" i="54"/>
  <c r="DC43" i="54"/>
  <c r="DB43" i="54"/>
  <c r="CZ43" i="54"/>
  <c r="CY43" i="54"/>
  <c r="CX43" i="54"/>
  <c r="CW43" i="54"/>
  <c r="CU43" i="54"/>
  <c r="CT43" i="54"/>
  <c r="CS43" i="54"/>
  <c r="CR43" i="54"/>
  <c r="CP43" i="54"/>
  <c r="CO43" i="54"/>
  <c r="CM43" i="54"/>
  <c r="CL43" i="54"/>
  <c r="CJ43" i="54"/>
  <c r="CI43" i="54"/>
  <c r="CH43" i="54"/>
  <c r="CF43" i="54"/>
  <c r="CE43" i="54"/>
  <c r="CC43" i="54"/>
  <c r="CB43" i="54"/>
  <c r="BZ43" i="54"/>
  <c r="BY43" i="54"/>
  <c r="BW43" i="54"/>
  <c r="BV43" i="54"/>
  <c r="BT43" i="54"/>
  <c r="BS43" i="54"/>
  <c r="BQ43" i="54"/>
  <c r="BP43" i="54"/>
  <c r="BN43" i="54"/>
  <c r="BM43" i="54"/>
  <c r="BK43" i="54"/>
  <c r="BJ43" i="54"/>
  <c r="BH43" i="54"/>
  <c r="BG43" i="54"/>
  <c r="BI43" i="54"/>
  <c r="BF43" i="54"/>
  <c r="BD43" i="54"/>
  <c r="BE43" i="54"/>
  <c r="BC43" i="54"/>
  <c r="FB42" i="54"/>
  <c r="FA42" i="54"/>
  <c r="EY42" i="54"/>
  <c r="EX42" i="54"/>
  <c r="EV42" i="54"/>
  <c r="EU42" i="54"/>
  <c r="ES42" i="54"/>
  <c r="ER42" i="54"/>
  <c r="EQ42" i="54"/>
  <c r="EP42" i="54"/>
  <c r="EO42" i="54"/>
  <c r="EN42" i="54"/>
  <c r="EL42" i="54"/>
  <c r="EK42" i="54"/>
  <c r="EI42" i="54"/>
  <c r="EH42" i="54"/>
  <c r="EF42" i="54"/>
  <c r="EE42" i="54"/>
  <c r="EC42" i="54"/>
  <c r="EB42" i="54"/>
  <c r="DZ42" i="54"/>
  <c r="DY42" i="54"/>
  <c r="DW42" i="54"/>
  <c r="DV42" i="54"/>
  <c r="DT42" i="54"/>
  <c r="DS42" i="54"/>
  <c r="DQ42" i="54"/>
  <c r="DP42" i="54"/>
  <c r="DN42" i="54"/>
  <c r="DM42" i="54"/>
  <c r="DL42" i="54"/>
  <c r="DJ42" i="54"/>
  <c r="DI42" i="54"/>
  <c r="DG42" i="54"/>
  <c r="DF42" i="54"/>
  <c r="DD42" i="54"/>
  <c r="DC42" i="54"/>
  <c r="DB42" i="54"/>
  <c r="CZ42" i="54"/>
  <c r="CY42" i="54"/>
  <c r="CX42" i="54"/>
  <c r="CW42" i="54"/>
  <c r="CU42" i="54"/>
  <c r="CT42" i="54"/>
  <c r="CS42" i="54"/>
  <c r="CR42" i="54"/>
  <c r="CP42" i="54"/>
  <c r="CO42" i="54"/>
  <c r="CM42" i="54"/>
  <c r="CL42" i="54"/>
  <c r="CJ42" i="54"/>
  <c r="CI42" i="54"/>
  <c r="CH42" i="54"/>
  <c r="CF42" i="54"/>
  <c r="CE42" i="54"/>
  <c r="CC42" i="54"/>
  <c r="CB42" i="54"/>
  <c r="BZ42" i="54"/>
  <c r="BY42" i="54"/>
  <c r="BW42" i="54"/>
  <c r="BV42" i="54"/>
  <c r="BT42" i="54"/>
  <c r="BS42" i="54"/>
  <c r="BQ42" i="54"/>
  <c r="BP42" i="54"/>
  <c r="BN42" i="54"/>
  <c r="BM42" i="54"/>
  <c r="BK42" i="54"/>
  <c r="BJ42" i="54"/>
  <c r="BH42" i="54"/>
  <c r="BG42" i="54"/>
  <c r="BI42" i="54"/>
  <c r="BF42" i="54"/>
  <c r="BD42" i="54"/>
  <c r="BE42" i="54"/>
  <c r="BC42" i="54"/>
  <c r="FB41" i="54"/>
  <c r="FA41" i="54"/>
  <c r="EY41" i="54"/>
  <c r="EX41" i="54"/>
  <c r="EV41" i="54"/>
  <c r="EU41" i="54"/>
  <c r="ES41" i="54"/>
  <c r="ER41" i="54"/>
  <c r="EQ41" i="54"/>
  <c r="EP41" i="54"/>
  <c r="EO41" i="54"/>
  <c r="EN41" i="54"/>
  <c r="EL41" i="54"/>
  <c r="EK41" i="54"/>
  <c r="EI41" i="54"/>
  <c r="EH41" i="54"/>
  <c r="EF41" i="54"/>
  <c r="EE41" i="54"/>
  <c r="EC41" i="54"/>
  <c r="EB41" i="54"/>
  <c r="DZ41" i="54"/>
  <c r="DY41" i="54"/>
  <c r="DW41" i="54"/>
  <c r="DV41" i="54"/>
  <c r="DT41" i="54"/>
  <c r="DS41" i="54"/>
  <c r="DQ41" i="54"/>
  <c r="DP41" i="54"/>
  <c r="DN41" i="54"/>
  <c r="DM41" i="54"/>
  <c r="DL41" i="54"/>
  <c r="DJ41" i="54"/>
  <c r="DI41" i="54"/>
  <c r="DG41" i="54"/>
  <c r="DF41" i="54"/>
  <c r="DD41" i="54"/>
  <c r="DC41" i="54"/>
  <c r="DB41" i="54"/>
  <c r="CZ41" i="54"/>
  <c r="CY41" i="54"/>
  <c r="CX41" i="54"/>
  <c r="CW41" i="54"/>
  <c r="CU41" i="54"/>
  <c r="CT41" i="54"/>
  <c r="CS41" i="54"/>
  <c r="CR41" i="54"/>
  <c r="CP41" i="54"/>
  <c r="CO41" i="54"/>
  <c r="CM41" i="54"/>
  <c r="CL41" i="54"/>
  <c r="CJ41" i="54"/>
  <c r="CI41" i="54"/>
  <c r="CH41" i="54"/>
  <c r="CF41" i="54"/>
  <c r="CE41" i="54"/>
  <c r="CC41" i="54"/>
  <c r="CB41" i="54"/>
  <c r="BZ41" i="54"/>
  <c r="BY41" i="54"/>
  <c r="BW41" i="54"/>
  <c r="BV41" i="54"/>
  <c r="BT41" i="54"/>
  <c r="BS41" i="54"/>
  <c r="BQ41" i="54"/>
  <c r="BP41" i="54"/>
  <c r="BN41" i="54"/>
  <c r="BM41" i="54"/>
  <c r="BK41" i="54"/>
  <c r="BJ41" i="54"/>
  <c r="BH41" i="54"/>
  <c r="BG41" i="54"/>
  <c r="BI41" i="54"/>
  <c r="BF41" i="54"/>
  <c r="BD41" i="54"/>
  <c r="BE41" i="54"/>
  <c r="BC41" i="54"/>
  <c r="FB40" i="54"/>
  <c r="FA40" i="54"/>
  <c r="EY40" i="54"/>
  <c r="EX40" i="54"/>
  <c r="EV40" i="54"/>
  <c r="EU40" i="54"/>
  <c r="ES40" i="54"/>
  <c r="ER40" i="54"/>
  <c r="EQ40" i="54"/>
  <c r="EP40" i="54"/>
  <c r="EO40" i="54"/>
  <c r="EN40" i="54"/>
  <c r="EL40" i="54"/>
  <c r="EK40" i="54"/>
  <c r="EI40" i="54"/>
  <c r="EH40" i="54"/>
  <c r="EF40" i="54"/>
  <c r="EE40" i="54"/>
  <c r="EC40" i="54"/>
  <c r="EB40" i="54"/>
  <c r="DZ40" i="54"/>
  <c r="DY40" i="54"/>
  <c r="DW40" i="54"/>
  <c r="DV40" i="54"/>
  <c r="DT40" i="54"/>
  <c r="DS40" i="54"/>
  <c r="DQ40" i="54"/>
  <c r="DP40" i="54"/>
  <c r="DN40" i="54"/>
  <c r="DM40" i="54"/>
  <c r="DL40" i="54"/>
  <c r="DJ40" i="54"/>
  <c r="DI40" i="54"/>
  <c r="DG40" i="54"/>
  <c r="DF40" i="54"/>
  <c r="DD40" i="54"/>
  <c r="DC40" i="54"/>
  <c r="DB40" i="54"/>
  <c r="CZ40" i="54"/>
  <c r="CY40" i="54"/>
  <c r="CX40" i="54"/>
  <c r="CW40" i="54"/>
  <c r="CU40" i="54"/>
  <c r="CT40" i="54"/>
  <c r="CS40" i="54"/>
  <c r="CR40" i="54"/>
  <c r="CP40" i="54"/>
  <c r="CO40" i="54"/>
  <c r="CM40" i="54"/>
  <c r="CL40" i="54"/>
  <c r="CJ40" i="54"/>
  <c r="CI40" i="54"/>
  <c r="CH40" i="54"/>
  <c r="CF40" i="54"/>
  <c r="CE40" i="54"/>
  <c r="CC40" i="54"/>
  <c r="CB40" i="54"/>
  <c r="BZ40" i="54"/>
  <c r="BY40" i="54"/>
  <c r="BW40" i="54"/>
  <c r="BV40" i="54"/>
  <c r="BT40" i="54"/>
  <c r="BS40" i="54"/>
  <c r="BQ40" i="54"/>
  <c r="BP40" i="54"/>
  <c r="BN40" i="54"/>
  <c r="BM40" i="54"/>
  <c r="BK40" i="54"/>
  <c r="BJ40" i="54"/>
  <c r="BH40" i="54"/>
  <c r="BG40" i="54"/>
  <c r="BI40" i="54"/>
  <c r="BF40" i="54"/>
  <c r="BD40" i="54"/>
  <c r="BE40" i="54"/>
  <c r="BC40" i="54"/>
  <c r="FB39" i="54"/>
  <c r="FA39" i="54"/>
  <c r="EY39" i="54"/>
  <c r="EX39" i="54"/>
  <c r="EV39" i="54"/>
  <c r="EU39" i="54"/>
  <c r="ES39" i="54"/>
  <c r="ER39" i="54"/>
  <c r="EQ39" i="54"/>
  <c r="EP39" i="54"/>
  <c r="EO39" i="54"/>
  <c r="EN39" i="54"/>
  <c r="EL39" i="54"/>
  <c r="EK39" i="54"/>
  <c r="EI39" i="54"/>
  <c r="EH39" i="54"/>
  <c r="EF39" i="54"/>
  <c r="EE39" i="54"/>
  <c r="EC39" i="54"/>
  <c r="EB39" i="54"/>
  <c r="DZ39" i="54"/>
  <c r="DY39" i="54"/>
  <c r="DW39" i="54"/>
  <c r="DV39" i="54"/>
  <c r="DT39" i="54"/>
  <c r="DS39" i="54"/>
  <c r="DQ39" i="54"/>
  <c r="DP39" i="54"/>
  <c r="DN39" i="54"/>
  <c r="DM39" i="54"/>
  <c r="DL39" i="54"/>
  <c r="DJ39" i="54"/>
  <c r="DI39" i="54"/>
  <c r="DG39" i="54"/>
  <c r="DF39" i="54"/>
  <c r="DD39" i="54"/>
  <c r="DC39" i="54"/>
  <c r="DB39" i="54"/>
  <c r="CZ39" i="54"/>
  <c r="CY39" i="54"/>
  <c r="CX39" i="54"/>
  <c r="CW39" i="54"/>
  <c r="CU39" i="54"/>
  <c r="CT39" i="54"/>
  <c r="CS39" i="54"/>
  <c r="CR39" i="54"/>
  <c r="CP39" i="54"/>
  <c r="CO39" i="54"/>
  <c r="CM39" i="54"/>
  <c r="CL39" i="54"/>
  <c r="CJ39" i="54"/>
  <c r="CI39" i="54"/>
  <c r="CH39" i="54"/>
  <c r="CF39" i="54"/>
  <c r="CE39" i="54"/>
  <c r="CC39" i="54"/>
  <c r="CB39" i="54"/>
  <c r="BZ39" i="54"/>
  <c r="BY39" i="54"/>
  <c r="BW39" i="54"/>
  <c r="BV39" i="54"/>
  <c r="BT39" i="54"/>
  <c r="BS39" i="54"/>
  <c r="BQ39" i="54"/>
  <c r="BP39" i="54"/>
  <c r="BN39" i="54"/>
  <c r="BM39" i="54"/>
  <c r="BK39" i="54"/>
  <c r="BJ39" i="54"/>
  <c r="BH39" i="54"/>
  <c r="BG39" i="54"/>
  <c r="BI39" i="54"/>
  <c r="BF39" i="54"/>
  <c r="BD39" i="54"/>
  <c r="BE39" i="54"/>
  <c r="BC39" i="54"/>
  <c r="FB38" i="54"/>
  <c r="FA38" i="54"/>
  <c r="EY38" i="54"/>
  <c r="EX38" i="54"/>
  <c r="EV38" i="54"/>
  <c r="EU38" i="54"/>
  <c r="ES38" i="54"/>
  <c r="ER38" i="54"/>
  <c r="EQ38" i="54"/>
  <c r="EP38" i="54"/>
  <c r="EO38" i="54"/>
  <c r="EN38" i="54"/>
  <c r="EL38" i="54"/>
  <c r="EK38" i="54"/>
  <c r="EI38" i="54"/>
  <c r="EH38" i="54"/>
  <c r="EF38" i="54"/>
  <c r="EE38" i="54"/>
  <c r="EC38" i="54"/>
  <c r="EB38" i="54"/>
  <c r="DZ38" i="54"/>
  <c r="DY38" i="54"/>
  <c r="DW38" i="54"/>
  <c r="DV38" i="54"/>
  <c r="DT38" i="54"/>
  <c r="DS38" i="54"/>
  <c r="DQ38" i="54"/>
  <c r="DP38" i="54"/>
  <c r="DN38" i="54"/>
  <c r="DM38" i="54"/>
  <c r="DL38" i="54"/>
  <c r="DJ38" i="54"/>
  <c r="DI38" i="54"/>
  <c r="DG38" i="54"/>
  <c r="DF38" i="54"/>
  <c r="DD38" i="54"/>
  <c r="DC38" i="54"/>
  <c r="DB38" i="54"/>
  <c r="CZ38" i="54"/>
  <c r="CY38" i="54"/>
  <c r="CX38" i="54"/>
  <c r="CW38" i="54"/>
  <c r="CU38" i="54"/>
  <c r="CT38" i="54"/>
  <c r="CS38" i="54"/>
  <c r="CR38" i="54"/>
  <c r="CP38" i="54"/>
  <c r="CO38" i="54"/>
  <c r="CM38" i="54"/>
  <c r="CL38" i="54"/>
  <c r="CJ38" i="54"/>
  <c r="CI38" i="54"/>
  <c r="CH38" i="54"/>
  <c r="CF38" i="54"/>
  <c r="CE38" i="54"/>
  <c r="CC38" i="54"/>
  <c r="CB38" i="54"/>
  <c r="BZ38" i="54"/>
  <c r="BY38" i="54"/>
  <c r="BW38" i="54"/>
  <c r="BV38" i="54"/>
  <c r="BT38" i="54"/>
  <c r="BS38" i="54"/>
  <c r="BQ38" i="54"/>
  <c r="BP38" i="54"/>
  <c r="BN38" i="54"/>
  <c r="BM38" i="54"/>
  <c r="BK38" i="54"/>
  <c r="BJ38" i="54"/>
  <c r="BH38" i="54"/>
  <c r="BG38" i="54"/>
  <c r="BI38" i="54"/>
  <c r="BF38" i="54"/>
  <c r="BD38" i="54"/>
  <c r="BE38" i="54"/>
  <c r="BC38" i="54"/>
  <c r="FB37" i="54"/>
  <c r="FA37" i="54"/>
  <c r="EY37" i="54"/>
  <c r="EX37" i="54"/>
  <c r="EV37" i="54"/>
  <c r="EU37" i="54"/>
  <c r="ES37" i="54"/>
  <c r="ER37" i="54"/>
  <c r="EQ37" i="54"/>
  <c r="EP37" i="54"/>
  <c r="EO37" i="54"/>
  <c r="EN37" i="54"/>
  <c r="EL37" i="54"/>
  <c r="EK37" i="54"/>
  <c r="EI37" i="54"/>
  <c r="EH37" i="54"/>
  <c r="EF37" i="54"/>
  <c r="EE37" i="54"/>
  <c r="EC37" i="54"/>
  <c r="EB37" i="54"/>
  <c r="DZ37" i="54"/>
  <c r="DY37" i="54"/>
  <c r="DW37" i="54"/>
  <c r="DV37" i="54"/>
  <c r="DT37" i="54"/>
  <c r="DS37" i="54"/>
  <c r="DQ37" i="54"/>
  <c r="DP37" i="54"/>
  <c r="DN37" i="54"/>
  <c r="DM37" i="54"/>
  <c r="DL37" i="54"/>
  <c r="DJ37" i="54"/>
  <c r="DI37" i="54"/>
  <c r="DG37" i="54"/>
  <c r="DF37" i="54"/>
  <c r="DD37" i="54"/>
  <c r="DC37" i="54"/>
  <c r="DB37" i="54"/>
  <c r="CZ37" i="54"/>
  <c r="CY37" i="54"/>
  <c r="CX37" i="54"/>
  <c r="CW37" i="54"/>
  <c r="CU37" i="54"/>
  <c r="CT37" i="54"/>
  <c r="CS37" i="54"/>
  <c r="CR37" i="54"/>
  <c r="CP37" i="54"/>
  <c r="CO37" i="54"/>
  <c r="CM37" i="54"/>
  <c r="CL37" i="54"/>
  <c r="CJ37" i="54"/>
  <c r="CI37" i="54"/>
  <c r="CH37" i="54"/>
  <c r="CF37" i="54"/>
  <c r="CE37" i="54"/>
  <c r="CC37" i="54"/>
  <c r="CB37" i="54"/>
  <c r="BZ37" i="54"/>
  <c r="BY37" i="54"/>
  <c r="BW37" i="54"/>
  <c r="BV37" i="54"/>
  <c r="BT37" i="54"/>
  <c r="BS37" i="54"/>
  <c r="BQ37" i="54"/>
  <c r="BP37" i="54"/>
  <c r="BN37" i="54"/>
  <c r="BM37" i="54"/>
  <c r="BK37" i="54"/>
  <c r="BJ37" i="54"/>
  <c r="BH37" i="54"/>
  <c r="BG37" i="54"/>
  <c r="BI37" i="54"/>
  <c r="BF37" i="54"/>
  <c r="BD37" i="54"/>
  <c r="BE37" i="54"/>
  <c r="BC37" i="54"/>
  <c r="FB36" i="54"/>
  <c r="FA36" i="54"/>
  <c r="EY36" i="54"/>
  <c r="EX36" i="54"/>
  <c r="EV36" i="54"/>
  <c r="EU36" i="54"/>
  <c r="ES36" i="54"/>
  <c r="ER36" i="54"/>
  <c r="EQ36" i="54"/>
  <c r="EP36" i="54"/>
  <c r="EO36" i="54"/>
  <c r="EN36" i="54"/>
  <c r="EL36" i="54"/>
  <c r="EK36" i="54"/>
  <c r="EI36" i="54"/>
  <c r="EH36" i="54"/>
  <c r="EF36" i="54"/>
  <c r="EE36" i="54"/>
  <c r="EC36" i="54"/>
  <c r="EB36" i="54"/>
  <c r="DZ36" i="54"/>
  <c r="DY36" i="54"/>
  <c r="DW36" i="54"/>
  <c r="DV36" i="54"/>
  <c r="DT36" i="54"/>
  <c r="DS36" i="54"/>
  <c r="DQ36" i="54"/>
  <c r="DP36" i="54"/>
  <c r="DN36" i="54"/>
  <c r="DM36" i="54"/>
  <c r="DL36" i="54"/>
  <c r="DJ36" i="54"/>
  <c r="DI36" i="54"/>
  <c r="DG36" i="54"/>
  <c r="DF36" i="54"/>
  <c r="DD36" i="54"/>
  <c r="DC36" i="54"/>
  <c r="DB36" i="54"/>
  <c r="CZ36" i="54"/>
  <c r="CY36" i="54"/>
  <c r="CX36" i="54"/>
  <c r="CW36" i="54"/>
  <c r="CU36" i="54"/>
  <c r="CT36" i="54"/>
  <c r="CS36" i="54"/>
  <c r="CR36" i="54"/>
  <c r="CP36" i="54"/>
  <c r="CO36" i="54"/>
  <c r="CM36" i="54"/>
  <c r="CL36" i="54"/>
  <c r="CJ36" i="54"/>
  <c r="CI36" i="54"/>
  <c r="CH36" i="54"/>
  <c r="CF36" i="54"/>
  <c r="CE36" i="54"/>
  <c r="CC36" i="54"/>
  <c r="CB36" i="54"/>
  <c r="BZ36" i="54"/>
  <c r="BY36" i="54"/>
  <c r="BW36" i="54"/>
  <c r="BV36" i="54"/>
  <c r="BT36" i="54"/>
  <c r="BS36" i="54"/>
  <c r="BQ36" i="54"/>
  <c r="BP36" i="54"/>
  <c r="BN36" i="54"/>
  <c r="BM36" i="54"/>
  <c r="BK36" i="54"/>
  <c r="BJ36" i="54"/>
  <c r="BH36" i="54"/>
  <c r="BG36" i="54"/>
  <c r="BI36" i="54"/>
  <c r="BF36" i="54"/>
  <c r="BD36" i="54"/>
  <c r="BE36" i="54"/>
  <c r="BC36" i="54"/>
  <c r="FB35" i="54"/>
  <c r="FA35" i="54"/>
  <c r="EY35" i="54"/>
  <c r="EX35" i="54"/>
  <c r="EV35" i="54"/>
  <c r="EU35" i="54"/>
  <c r="ES35" i="54"/>
  <c r="ER35" i="54"/>
  <c r="EQ35" i="54"/>
  <c r="EP35" i="54"/>
  <c r="EO35" i="54"/>
  <c r="EN35" i="54"/>
  <c r="EL35" i="54"/>
  <c r="EK35" i="54"/>
  <c r="EI35" i="54"/>
  <c r="EH35" i="54"/>
  <c r="EF35" i="54"/>
  <c r="EE35" i="54"/>
  <c r="EC35" i="54"/>
  <c r="EB35" i="54"/>
  <c r="DZ35" i="54"/>
  <c r="DY35" i="54"/>
  <c r="DW35" i="54"/>
  <c r="DV35" i="54"/>
  <c r="DT35" i="54"/>
  <c r="DS35" i="54"/>
  <c r="DQ35" i="54"/>
  <c r="DP35" i="54"/>
  <c r="DN35" i="54"/>
  <c r="DM35" i="54"/>
  <c r="DL35" i="54"/>
  <c r="DJ35" i="54"/>
  <c r="DI35" i="54"/>
  <c r="DG35" i="54"/>
  <c r="DF35" i="54"/>
  <c r="DD35" i="54"/>
  <c r="DC35" i="54"/>
  <c r="DB35" i="54"/>
  <c r="CZ35" i="54"/>
  <c r="CY35" i="54"/>
  <c r="CX35" i="54"/>
  <c r="CW35" i="54"/>
  <c r="CU35" i="54"/>
  <c r="CT35" i="54"/>
  <c r="CS35" i="54"/>
  <c r="CR35" i="54"/>
  <c r="CP35" i="54"/>
  <c r="CO35" i="54"/>
  <c r="CM35" i="54"/>
  <c r="CL35" i="54"/>
  <c r="CJ35" i="54"/>
  <c r="CI35" i="54"/>
  <c r="CH35" i="54"/>
  <c r="CF35" i="54"/>
  <c r="CE35" i="54"/>
  <c r="CC35" i="54"/>
  <c r="CB35" i="54"/>
  <c r="BZ35" i="54"/>
  <c r="BY35" i="54"/>
  <c r="BW35" i="54"/>
  <c r="BV35" i="54"/>
  <c r="BT35" i="54"/>
  <c r="BS35" i="54"/>
  <c r="BQ35" i="54"/>
  <c r="BP35" i="54"/>
  <c r="BN35" i="54"/>
  <c r="BM35" i="54"/>
  <c r="BK35" i="54"/>
  <c r="BJ35" i="54"/>
  <c r="BH35" i="54"/>
  <c r="BG35" i="54"/>
  <c r="BI35" i="54"/>
  <c r="BF35" i="54"/>
  <c r="BD35" i="54"/>
  <c r="BE35" i="54"/>
  <c r="BC35" i="54"/>
  <c r="FB34" i="54"/>
  <c r="FA34" i="54"/>
  <c r="EY34" i="54"/>
  <c r="EX34" i="54"/>
  <c r="EV34" i="54"/>
  <c r="EU34" i="54"/>
  <c r="ES34" i="54"/>
  <c r="ER34" i="54"/>
  <c r="EQ34" i="54"/>
  <c r="EP34" i="54"/>
  <c r="EO34" i="54"/>
  <c r="EN34" i="54"/>
  <c r="EL34" i="54"/>
  <c r="EK34" i="54"/>
  <c r="EI34" i="54"/>
  <c r="EH34" i="54"/>
  <c r="EF34" i="54"/>
  <c r="EE34" i="54"/>
  <c r="EC34" i="54"/>
  <c r="EB34" i="54"/>
  <c r="DZ34" i="54"/>
  <c r="DY34" i="54"/>
  <c r="DW34" i="54"/>
  <c r="DV34" i="54"/>
  <c r="DT34" i="54"/>
  <c r="DS34" i="54"/>
  <c r="DQ34" i="54"/>
  <c r="DP34" i="54"/>
  <c r="DN34" i="54"/>
  <c r="DM34" i="54"/>
  <c r="DL34" i="54"/>
  <c r="DJ34" i="54"/>
  <c r="DI34" i="54"/>
  <c r="DG34" i="54"/>
  <c r="DF34" i="54"/>
  <c r="DD34" i="54"/>
  <c r="DC34" i="54"/>
  <c r="DB34" i="54"/>
  <c r="CZ34" i="54"/>
  <c r="CY34" i="54"/>
  <c r="CX34" i="54"/>
  <c r="CW34" i="54"/>
  <c r="CU34" i="54"/>
  <c r="CT34" i="54"/>
  <c r="CS34" i="54"/>
  <c r="CR34" i="54"/>
  <c r="CP34" i="54"/>
  <c r="CO34" i="54"/>
  <c r="CM34" i="54"/>
  <c r="CL34" i="54"/>
  <c r="CJ34" i="54"/>
  <c r="CI34" i="54"/>
  <c r="CH34" i="54"/>
  <c r="CF34" i="54"/>
  <c r="CE34" i="54"/>
  <c r="CC34" i="54"/>
  <c r="CB34" i="54"/>
  <c r="BZ34" i="54"/>
  <c r="BY34" i="54"/>
  <c r="BW34" i="54"/>
  <c r="BV34" i="54"/>
  <c r="BT34" i="54"/>
  <c r="BS34" i="54"/>
  <c r="BQ34" i="54"/>
  <c r="BP34" i="54"/>
  <c r="BN34" i="54"/>
  <c r="BM34" i="54"/>
  <c r="BK34" i="54"/>
  <c r="BJ34" i="54"/>
  <c r="BH34" i="54"/>
  <c r="BG34" i="54"/>
  <c r="BI34" i="54"/>
  <c r="BF34" i="54"/>
  <c r="BD34" i="54"/>
  <c r="BE34" i="54"/>
  <c r="BC34" i="54"/>
  <c r="FB33" i="54"/>
  <c r="FA33" i="54"/>
  <c r="EY33" i="54"/>
  <c r="EX33" i="54"/>
  <c r="EV33" i="54"/>
  <c r="EU33" i="54"/>
  <c r="ES33" i="54"/>
  <c r="ER33" i="54"/>
  <c r="EQ33" i="54"/>
  <c r="EP33" i="54"/>
  <c r="EO33" i="54"/>
  <c r="EN33" i="54"/>
  <c r="EL33" i="54"/>
  <c r="EK33" i="54"/>
  <c r="EI33" i="54"/>
  <c r="EH33" i="54"/>
  <c r="EF33" i="54"/>
  <c r="EE33" i="54"/>
  <c r="EC33" i="54"/>
  <c r="EB33" i="54"/>
  <c r="DZ33" i="54"/>
  <c r="DY33" i="54"/>
  <c r="DW33" i="54"/>
  <c r="DV33" i="54"/>
  <c r="DT33" i="54"/>
  <c r="DS33" i="54"/>
  <c r="DQ33" i="54"/>
  <c r="DP33" i="54"/>
  <c r="DN33" i="54"/>
  <c r="DM33" i="54"/>
  <c r="DL33" i="54"/>
  <c r="DJ33" i="54"/>
  <c r="DI33" i="54"/>
  <c r="DG33" i="54"/>
  <c r="DF33" i="54"/>
  <c r="DD33" i="54"/>
  <c r="DC33" i="54"/>
  <c r="DB33" i="54"/>
  <c r="CZ33" i="54"/>
  <c r="CY33" i="54"/>
  <c r="CX33" i="54"/>
  <c r="CW33" i="54"/>
  <c r="CU33" i="54"/>
  <c r="CT33" i="54"/>
  <c r="CS33" i="54"/>
  <c r="CR33" i="54"/>
  <c r="CP33" i="54"/>
  <c r="CO33" i="54"/>
  <c r="CM33" i="54"/>
  <c r="CL33" i="54"/>
  <c r="CJ33" i="54"/>
  <c r="CI33" i="54"/>
  <c r="CH33" i="54"/>
  <c r="CF33" i="54"/>
  <c r="CE33" i="54"/>
  <c r="CC33" i="54"/>
  <c r="CB33" i="54"/>
  <c r="BZ33" i="54"/>
  <c r="BY33" i="54"/>
  <c r="BW33" i="54"/>
  <c r="BV33" i="54"/>
  <c r="BT33" i="54"/>
  <c r="BS33" i="54"/>
  <c r="BQ33" i="54"/>
  <c r="BP33" i="54"/>
  <c r="BN33" i="54"/>
  <c r="BM33" i="54"/>
  <c r="BK33" i="54"/>
  <c r="BJ33" i="54"/>
  <c r="BH33" i="54"/>
  <c r="BG33" i="54"/>
  <c r="BI33" i="54"/>
  <c r="BF33" i="54"/>
  <c r="BD33" i="54"/>
  <c r="BE33" i="54"/>
  <c r="BC33" i="54"/>
  <c r="FB32" i="54"/>
  <c r="FA32" i="54"/>
  <c r="EY32" i="54"/>
  <c r="EX32" i="54"/>
  <c r="EV32" i="54"/>
  <c r="EW32" i="54" s="1"/>
  <c r="EU32" i="54"/>
  <c r="ES32" i="54"/>
  <c r="ET32" i="54" s="1"/>
  <c r="ER32" i="54"/>
  <c r="EQ32" i="54"/>
  <c r="EP32" i="54"/>
  <c r="EO32" i="54"/>
  <c r="EN32" i="54"/>
  <c r="EL32" i="54"/>
  <c r="EK32" i="54"/>
  <c r="EM32" i="54" s="1"/>
  <c r="EI32" i="54"/>
  <c r="EH32" i="54"/>
  <c r="EF32" i="54"/>
  <c r="EE32" i="54"/>
  <c r="EC32" i="54"/>
  <c r="EB32" i="54"/>
  <c r="DZ32" i="54"/>
  <c r="DY32" i="54"/>
  <c r="DW32" i="54"/>
  <c r="DV32" i="54"/>
  <c r="DT32" i="54"/>
  <c r="DS32" i="54"/>
  <c r="DQ32" i="54"/>
  <c r="DP32" i="54"/>
  <c r="DR32" i="54"/>
  <c r="DN32" i="54"/>
  <c r="DO32" i="54" s="1"/>
  <c r="DM32" i="54"/>
  <c r="DL32" i="54"/>
  <c r="DJ32" i="54"/>
  <c r="DK32" i="54" s="1"/>
  <c r="DI32" i="54"/>
  <c r="DG32" i="54"/>
  <c r="DF32" i="54"/>
  <c r="DD32" i="54"/>
  <c r="DC32" i="54"/>
  <c r="DB32" i="54"/>
  <c r="CZ32" i="54"/>
  <c r="DA32" i="54" s="1"/>
  <c r="CY32" i="54"/>
  <c r="CX32" i="54"/>
  <c r="CW32" i="54"/>
  <c r="CU32" i="54"/>
  <c r="CT32" i="54"/>
  <c r="CS32" i="54"/>
  <c r="CR32" i="54"/>
  <c r="CP32" i="54"/>
  <c r="CO32" i="54"/>
  <c r="CQ32" i="54"/>
  <c r="CM32" i="54"/>
  <c r="CL32" i="54"/>
  <c r="CJ32" i="54"/>
  <c r="CI32" i="54"/>
  <c r="CH32" i="54"/>
  <c r="CF32" i="54"/>
  <c r="CE32" i="54"/>
  <c r="CG32" i="54"/>
  <c r="CC32" i="54"/>
  <c r="CB32" i="54"/>
  <c r="BZ32" i="54"/>
  <c r="BY32" i="54"/>
  <c r="CA32" i="54" s="1"/>
  <c r="BW32" i="54"/>
  <c r="BV32" i="54"/>
  <c r="BT32" i="54"/>
  <c r="BS32" i="54"/>
  <c r="BQ32" i="54"/>
  <c r="BP32" i="54"/>
  <c r="BR32" i="54"/>
  <c r="BN32" i="54"/>
  <c r="BO32" i="54" s="1"/>
  <c r="BM32" i="54"/>
  <c r="BK32" i="54"/>
  <c r="BJ32" i="54"/>
  <c r="BH32" i="54"/>
  <c r="BG32" i="54"/>
  <c r="BI32" i="54"/>
  <c r="BF32" i="54"/>
  <c r="BD32" i="54"/>
  <c r="BE32" i="54"/>
  <c r="BC32" i="54"/>
  <c r="FB31" i="54"/>
  <c r="FA31" i="54"/>
  <c r="EY31" i="54"/>
  <c r="EX31" i="54"/>
  <c r="EV31" i="54"/>
  <c r="EU31" i="54"/>
  <c r="ES31" i="54"/>
  <c r="ER31" i="54"/>
  <c r="EQ31" i="54"/>
  <c r="EP31" i="54"/>
  <c r="EO31" i="54"/>
  <c r="EN31" i="54"/>
  <c r="EL31" i="54"/>
  <c r="EK31" i="54"/>
  <c r="EI31" i="54"/>
  <c r="EH31" i="54"/>
  <c r="EF31" i="54"/>
  <c r="EE31" i="54"/>
  <c r="EC31" i="54"/>
  <c r="EB31" i="54"/>
  <c r="DZ31" i="54"/>
  <c r="DY31" i="54"/>
  <c r="DW31" i="54"/>
  <c r="DV31" i="54"/>
  <c r="DT31" i="54"/>
  <c r="DS31" i="54"/>
  <c r="DQ31" i="54"/>
  <c r="DP31" i="54"/>
  <c r="DN31" i="54"/>
  <c r="DM31" i="54"/>
  <c r="DL31" i="54"/>
  <c r="DJ31" i="54"/>
  <c r="DI31" i="54"/>
  <c r="DG31" i="54"/>
  <c r="DF31" i="54"/>
  <c r="DD31" i="54"/>
  <c r="DC31" i="54"/>
  <c r="DB31" i="54"/>
  <c r="CZ31" i="54"/>
  <c r="CY31" i="54"/>
  <c r="CX31" i="54"/>
  <c r="CW31" i="54"/>
  <c r="CU31" i="54"/>
  <c r="CT31" i="54"/>
  <c r="CS31" i="54"/>
  <c r="CR31" i="54"/>
  <c r="CP31" i="54"/>
  <c r="CO31" i="54"/>
  <c r="CM31" i="54"/>
  <c r="CL31" i="54"/>
  <c r="CJ31" i="54"/>
  <c r="CI31" i="54"/>
  <c r="CH31" i="54"/>
  <c r="CF31" i="54"/>
  <c r="CE31" i="54"/>
  <c r="CC31" i="54"/>
  <c r="CB31" i="54"/>
  <c r="BZ31" i="54"/>
  <c r="BY31" i="54"/>
  <c r="BW31" i="54"/>
  <c r="BV31" i="54"/>
  <c r="BT31" i="54"/>
  <c r="BS31" i="54"/>
  <c r="BQ31" i="54"/>
  <c r="BP31" i="54"/>
  <c r="BN31" i="54"/>
  <c r="BM31" i="54"/>
  <c r="BK31" i="54"/>
  <c r="BJ31" i="54"/>
  <c r="BH31" i="54"/>
  <c r="BG31" i="54"/>
  <c r="BI31" i="54"/>
  <c r="BF31" i="54"/>
  <c r="BD31" i="54"/>
  <c r="BE31" i="54"/>
  <c r="BC31" i="54"/>
  <c r="FB30" i="54"/>
  <c r="FA30" i="54"/>
  <c r="EY30" i="54"/>
  <c r="EX30" i="54"/>
  <c r="EV30" i="54"/>
  <c r="EU30" i="54"/>
  <c r="ES30" i="54"/>
  <c r="ER30" i="54"/>
  <c r="EQ30" i="54"/>
  <c r="EP30" i="54"/>
  <c r="EO30" i="54"/>
  <c r="EN30" i="54"/>
  <c r="EL30" i="54"/>
  <c r="EK30" i="54"/>
  <c r="EI30" i="54"/>
  <c r="EH30" i="54"/>
  <c r="EF30" i="54"/>
  <c r="EE30" i="54"/>
  <c r="EC30" i="54"/>
  <c r="EB30" i="54"/>
  <c r="DZ30" i="54"/>
  <c r="DY30" i="54"/>
  <c r="DW30" i="54"/>
  <c r="DV30" i="54"/>
  <c r="DT30" i="54"/>
  <c r="DS30" i="54"/>
  <c r="DQ30" i="54"/>
  <c r="DP30" i="54"/>
  <c r="DN30" i="54"/>
  <c r="DM30" i="54"/>
  <c r="DL30" i="54"/>
  <c r="DJ30" i="54"/>
  <c r="DI30" i="54"/>
  <c r="DG30" i="54"/>
  <c r="DF30" i="54"/>
  <c r="DD30" i="54"/>
  <c r="DC30" i="54"/>
  <c r="DB30" i="54"/>
  <c r="CZ30" i="54"/>
  <c r="CY30" i="54"/>
  <c r="CX30" i="54"/>
  <c r="CW30" i="54"/>
  <c r="CU30" i="54"/>
  <c r="CT30" i="54"/>
  <c r="CS30" i="54"/>
  <c r="CR30" i="54"/>
  <c r="CP30" i="54"/>
  <c r="CO30" i="54"/>
  <c r="CM30" i="54"/>
  <c r="CL30" i="54"/>
  <c r="CJ30" i="54"/>
  <c r="CI30" i="54"/>
  <c r="CH30" i="54"/>
  <c r="CF30" i="54"/>
  <c r="CE30" i="54"/>
  <c r="CC30" i="54"/>
  <c r="CB30" i="54"/>
  <c r="BZ30" i="54"/>
  <c r="BY30" i="54"/>
  <c r="BW30" i="54"/>
  <c r="BV30" i="54"/>
  <c r="BT30" i="54"/>
  <c r="BS30" i="54"/>
  <c r="BQ30" i="54"/>
  <c r="BP30" i="54"/>
  <c r="BN30" i="54"/>
  <c r="BM30" i="54"/>
  <c r="BK30" i="54"/>
  <c r="BJ30" i="54"/>
  <c r="BH30" i="54"/>
  <c r="BG30" i="54"/>
  <c r="BI30" i="54"/>
  <c r="BF30" i="54"/>
  <c r="BD30" i="54"/>
  <c r="BE30" i="54"/>
  <c r="BC30" i="54"/>
  <c r="FB29" i="54"/>
  <c r="FA29" i="54"/>
  <c r="EY29" i="54"/>
  <c r="EX29" i="54"/>
  <c r="EV29" i="54"/>
  <c r="EU29" i="54"/>
  <c r="ES29" i="54"/>
  <c r="ER29" i="54"/>
  <c r="EQ29" i="54"/>
  <c r="EP29" i="54"/>
  <c r="EO29" i="54"/>
  <c r="EN29" i="54"/>
  <c r="EL29" i="54"/>
  <c r="EK29" i="54"/>
  <c r="EI29" i="54"/>
  <c r="EH29" i="54"/>
  <c r="EF29" i="54"/>
  <c r="EE29" i="54"/>
  <c r="EC29" i="54"/>
  <c r="EB29" i="54"/>
  <c r="DZ29" i="54"/>
  <c r="DY29" i="54"/>
  <c r="DW29" i="54"/>
  <c r="DV29" i="54"/>
  <c r="DT29" i="54"/>
  <c r="DS29" i="54"/>
  <c r="DQ29" i="54"/>
  <c r="DP29" i="54"/>
  <c r="DN29" i="54"/>
  <c r="DM29" i="54"/>
  <c r="DL29" i="54"/>
  <c r="DJ29" i="54"/>
  <c r="DI29" i="54"/>
  <c r="DG29" i="54"/>
  <c r="DF29" i="54"/>
  <c r="DD29" i="54"/>
  <c r="DC29" i="54"/>
  <c r="DB29" i="54"/>
  <c r="CZ29" i="54"/>
  <c r="CY29" i="54"/>
  <c r="CX29" i="54"/>
  <c r="CW29" i="54"/>
  <c r="CU29" i="54"/>
  <c r="CT29" i="54"/>
  <c r="CS29" i="54"/>
  <c r="CR29" i="54"/>
  <c r="CP29" i="54"/>
  <c r="CO29" i="54"/>
  <c r="CM29" i="54"/>
  <c r="CL29" i="54"/>
  <c r="CJ29" i="54"/>
  <c r="CI29" i="54"/>
  <c r="CH29" i="54"/>
  <c r="CF29" i="54"/>
  <c r="CE29" i="54"/>
  <c r="CC29" i="54"/>
  <c r="CB29" i="54"/>
  <c r="BZ29" i="54"/>
  <c r="BY29" i="54"/>
  <c r="BW29" i="54"/>
  <c r="BV29" i="54"/>
  <c r="BT29" i="54"/>
  <c r="BS29" i="54"/>
  <c r="BQ29" i="54"/>
  <c r="BP29" i="54"/>
  <c r="BN29" i="54"/>
  <c r="BM29" i="54"/>
  <c r="BK29" i="54"/>
  <c r="BJ29" i="54"/>
  <c r="BH29" i="54"/>
  <c r="BG29" i="54"/>
  <c r="BI29" i="54"/>
  <c r="BF29" i="54"/>
  <c r="BD29" i="54"/>
  <c r="BE29" i="54"/>
  <c r="BC29" i="54"/>
  <c r="FB28" i="54"/>
  <c r="FA28" i="54"/>
  <c r="EY28" i="54"/>
  <c r="EX28" i="54"/>
  <c r="EV28" i="54"/>
  <c r="EU28" i="54"/>
  <c r="ES28" i="54"/>
  <c r="ER28" i="54"/>
  <c r="EQ28" i="54"/>
  <c r="EP28" i="54"/>
  <c r="EO28" i="54"/>
  <c r="EN28" i="54"/>
  <c r="EL28" i="54"/>
  <c r="EK28" i="54"/>
  <c r="EI28" i="54"/>
  <c r="EH28" i="54"/>
  <c r="EF28" i="54"/>
  <c r="EE28" i="54"/>
  <c r="EC28" i="54"/>
  <c r="EB28" i="54"/>
  <c r="DZ28" i="54"/>
  <c r="DY28" i="54"/>
  <c r="DW28" i="54"/>
  <c r="DV28" i="54"/>
  <c r="DT28" i="54"/>
  <c r="DS28" i="54"/>
  <c r="DQ28" i="54"/>
  <c r="DP28" i="54"/>
  <c r="DN28" i="54"/>
  <c r="DM28" i="54"/>
  <c r="DL28" i="54"/>
  <c r="DJ28" i="54"/>
  <c r="DI28" i="54"/>
  <c r="DG28" i="54"/>
  <c r="DF28" i="54"/>
  <c r="DD28" i="54"/>
  <c r="DC28" i="54"/>
  <c r="DB28" i="54"/>
  <c r="CZ28" i="54"/>
  <c r="CY28" i="54"/>
  <c r="CX28" i="54"/>
  <c r="CW28" i="54"/>
  <c r="CU28" i="54"/>
  <c r="CT28" i="54"/>
  <c r="CS28" i="54"/>
  <c r="CR28" i="54"/>
  <c r="CP28" i="54"/>
  <c r="CO28" i="54"/>
  <c r="CM28" i="54"/>
  <c r="CL28" i="54"/>
  <c r="CJ28" i="54"/>
  <c r="CI28" i="54"/>
  <c r="CH28" i="54"/>
  <c r="CF28" i="54"/>
  <c r="CE28" i="54"/>
  <c r="CC28" i="54"/>
  <c r="CB28" i="54"/>
  <c r="BZ28" i="54"/>
  <c r="BY28" i="54"/>
  <c r="BW28" i="54"/>
  <c r="BV28" i="54"/>
  <c r="BT28" i="54"/>
  <c r="BS28" i="54"/>
  <c r="BQ28" i="54"/>
  <c r="BP28" i="54"/>
  <c r="BN28" i="54"/>
  <c r="BM28" i="54"/>
  <c r="BK28" i="54"/>
  <c r="BJ28" i="54"/>
  <c r="BH28" i="54"/>
  <c r="BG28" i="54"/>
  <c r="BI28" i="54"/>
  <c r="BF28" i="54"/>
  <c r="BD28" i="54"/>
  <c r="BE28" i="54"/>
  <c r="BC28" i="54"/>
  <c r="FB27" i="54"/>
  <c r="FA27" i="54"/>
  <c r="EY27" i="54"/>
  <c r="EX27" i="54"/>
  <c r="EV27" i="54"/>
  <c r="EU27" i="54"/>
  <c r="ES27" i="54"/>
  <c r="ER27" i="54"/>
  <c r="EQ27" i="54"/>
  <c r="EP27" i="54"/>
  <c r="EO27" i="54"/>
  <c r="EN27" i="54"/>
  <c r="EL27" i="54"/>
  <c r="EK27" i="54"/>
  <c r="EI27" i="54"/>
  <c r="EH27" i="54"/>
  <c r="EF27" i="54"/>
  <c r="EE27" i="54"/>
  <c r="EC27" i="54"/>
  <c r="EB27" i="54"/>
  <c r="DZ27" i="54"/>
  <c r="DY27" i="54"/>
  <c r="DW27" i="54"/>
  <c r="DV27" i="54"/>
  <c r="DT27" i="54"/>
  <c r="DS27" i="54"/>
  <c r="DQ27" i="54"/>
  <c r="DP27" i="54"/>
  <c r="DN27" i="54"/>
  <c r="DM27" i="54"/>
  <c r="DL27" i="54"/>
  <c r="DJ27" i="54"/>
  <c r="DI27" i="54"/>
  <c r="DG27" i="54"/>
  <c r="DF27" i="54"/>
  <c r="DD27" i="54"/>
  <c r="DC27" i="54"/>
  <c r="DB27" i="54"/>
  <c r="CZ27" i="54"/>
  <c r="CY27" i="54"/>
  <c r="CX27" i="54"/>
  <c r="CW27" i="54"/>
  <c r="CU27" i="54"/>
  <c r="CT27" i="54"/>
  <c r="CS27" i="54"/>
  <c r="CR27" i="54"/>
  <c r="CP27" i="54"/>
  <c r="CO27" i="54"/>
  <c r="CM27" i="54"/>
  <c r="CL27" i="54"/>
  <c r="CJ27" i="54"/>
  <c r="CI27" i="54"/>
  <c r="CH27" i="54"/>
  <c r="CF27" i="54"/>
  <c r="CE27" i="54"/>
  <c r="CC27" i="54"/>
  <c r="CB27" i="54"/>
  <c r="BZ27" i="54"/>
  <c r="BY27" i="54"/>
  <c r="BW27" i="54"/>
  <c r="BV27" i="54"/>
  <c r="BT27" i="54"/>
  <c r="BS27" i="54"/>
  <c r="BQ27" i="54"/>
  <c r="BP27" i="54"/>
  <c r="BN27" i="54"/>
  <c r="BM27" i="54"/>
  <c r="BK27" i="54"/>
  <c r="BJ27" i="54"/>
  <c r="BH27" i="54"/>
  <c r="BG27" i="54"/>
  <c r="BI27" i="54"/>
  <c r="BF27" i="54"/>
  <c r="BD27" i="54"/>
  <c r="BE27" i="54"/>
  <c r="BC27" i="54"/>
  <c r="FB26" i="54"/>
  <c r="FA26" i="54"/>
  <c r="EY26" i="54"/>
  <c r="EX26" i="54"/>
  <c r="EV26" i="54"/>
  <c r="EU26" i="54"/>
  <c r="ES26" i="54"/>
  <c r="ER26" i="54"/>
  <c r="EQ26" i="54"/>
  <c r="EP26" i="54"/>
  <c r="EO26" i="54"/>
  <c r="EN26" i="54"/>
  <c r="EL26" i="54"/>
  <c r="EK26" i="54"/>
  <c r="EI26" i="54"/>
  <c r="EH26" i="54"/>
  <c r="EF26" i="54"/>
  <c r="EE26" i="54"/>
  <c r="EC26" i="54"/>
  <c r="EB26" i="54"/>
  <c r="DZ26" i="54"/>
  <c r="DY26" i="54"/>
  <c r="DW26" i="54"/>
  <c r="DV26" i="54"/>
  <c r="DT26" i="54"/>
  <c r="DS26" i="54"/>
  <c r="DQ26" i="54"/>
  <c r="DP26" i="54"/>
  <c r="DN26" i="54"/>
  <c r="DM26" i="54"/>
  <c r="DL26" i="54"/>
  <c r="DJ26" i="54"/>
  <c r="DI26" i="54"/>
  <c r="DG26" i="54"/>
  <c r="DF26" i="54"/>
  <c r="DD26" i="54"/>
  <c r="DC26" i="54"/>
  <c r="DB26" i="54"/>
  <c r="CZ26" i="54"/>
  <c r="CY26" i="54"/>
  <c r="CX26" i="54"/>
  <c r="CW26" i="54"/>
  <c r="CU26" i="54"/>
  <c r="CT26" i="54"/>
  <c r="CS26" i="54"/>
  <c r="CR26" i="54"/>
  <c r="CP26" i="54"/>
  <c r="CO26" i="54"/>
  <c r="CM26" i="54"/>
  <c r="CL26" i="54"/>
  <c r="CJ26" i="54"/>
  <c r="CI26" i="54"/>
  <c r="CH26" i="54"/>
  <c r="CF26" i="54"/>
  <c r="CE26" i="54"/>
  <c r="CC26" i="54"/>
  <c r="CB26" i="54"/>
  <c r="BZ26" i="54"/>
  <c r="BY26" i="54"/>
  <c r="BW26" i="54"/>
  <c r="BV26" i="54"/>
  <c r="BT26" i="54"/>
  <c r="BS26" i="54"/>
  <c r="BQ26" i="54"/>
  <c r="BP26" i="54"/>
  <c r="BN26" i="54"/>
  <c r="BM26" i="54"/>
  <c r="BK26" i="54"/>
  <c r="BJ26" i="54"/>
  <c r="BH26" i="54"/>
  <c r="BG26" i="54"/>
  <c r="BI26" i="54"/>
  <c r="BF26" i="54"/>
  <c r="BD26" i="54"/>
  <c r="BE26" i="54"/>
  <c r="BC26" i="54"/>
  <c r="FB25" i="54"/>
  <c r="FA25" i="54"/>
  <c r="EY25" i="54"/>
  <c r="EX25" i="54"/>
  <c r="EV25" i="54"/>
  <c r="EU25" i="54"/>
  <c r="ES25" i="54"/>
  <c r="ER25" i="54"/>
  <c r="EQ25" i="54"/>
  <c r="EP25" i="54"/>
  <c r="EO25" i="54"/>
  <c r="EN25" i="54"/>
  <c r="EL25" i="54"/>
  <c r="EK25" i="54"/>
  <c r="EI25" i="54"/>
  <c r="EH25" i="54"/>
  <c r="EF25" i="54"/>
  <c r="EE25" i="54"/>
  <c r="EC25" i="54"/>
  <c r="EB25" i="54"/>
  <c r="DZ25" i="54"/>
  <c r="DY25" i="54"/>
  <c r="DW25" i="54"/>
  <c r="DV25" i="54"/>
  <c r="DT25" i="54"/>
  <c r="DS25" i="54"/>
  <c r="DQ25" i="54"/>
  <c r="DP25" i="54"/>
  <c r="DN25" i="54"/>
  <c r="DM25" i="54"/>
  <c r="DL25" i="54"/>
  <c r="DJ25" i="54"/>
  <c r="DI25" i="54"/>
  <c r="DG25" i="54"/>
  <c r="DF25" i="54"/>
  <c r="DD25" i="54"/>
  <c r="DC25" i="54"/>
  <c r="DB25" i="54"/>
  <c r="CZ25" i="54"/>
  <c r="CY25" i="54"/>
  <c r="CX25" i="54"/>
  <c r="CW25" i="54"/>
  <c r="CU25" i="54"/>
  <c r="CT25" i="54"/>
  <c r="CS25" i="54"/>
  <c r="CR25" i="54"/>
  <c r="CP25" i="54"/>
  <c r="CO25" i="54"/>
  <c r="CM25" i="54"/>
  <c r="CL25" i="54"/>
  <c r="CJ25" i="54"/>
  <c r="CI25" i="54"/>
  <c r="CH25" i="54"/>
  <c r="CF25" i="54"/>
  <c r="CE25" i="54"/>
  <c r="CC25" i="54"/>
  <c r="CB25" i="54"/>
  <c r="BZ25" i="54"/>
  <c r="BY25" i="54"/>
  <c r="BW25" i="54"/>
  <c r="BV25" i="54"/>
  <c r="BT25" i="54"/>
  <c r="BS25" i="54"/>
  <c r="BQ25" i="54"/>
  <c r="BP25" i="54"/>
  <c r="BN25" i="54"/>
  <c r="BM25" i="54"/>
  <c r="BK25" i="54"/>
  <c r="BJ25" i="54"/>
  <c r="BH25" i="54"/>
  <c r="BG25" i="54"/>
  <c r="BI25" i="54"/>
  <c r="BF25" i="54"/>
  <c r="BD25" i="54"/>
  <c r="BE25" i="54"/>
  <c r="BC25" i="54"/>
  <c r="FB24" i="54"/>
  <c r="FA24" i="54"/>
  <c r="EY24" i="54"/>
  <c r="EX24" i="54"/>
  <c r="EV24" i="54"/>
  <c r="EU24" i="54"/>
  <c r="ES24" i="54"/>
  <c r="ER24" i="54"/>
  <c r="EQ24" i="54"/>
  <c r="EP24" i="54"/>
  <c r="EO24" i="54"/>
  <c r="EN24" i="54"/>
  <c r="EL24" i="54"/>
  <c r="EK24" i="54"/>
  <c r="EI24" i="54"/>
  <c r="EH24" i="54"/>
  <c r="EF24" i="54"/>
  <c r="EE24" i="54"/>
  <c r="EC24" i="54"/>
  <c r="EB24" i="54"/>
  <c r="DZ24" i="54"/>
  <c r="DY24" i="54"/>
  <c r="DW24" i="54"/>
  <c r="DV24" i="54"/>
  <c r="DT24" i="54"/>
  <c r="DS24" i="54"/>
  <c r="DQ24" i="54"/>
  <c r="DP24" i="54"/>
  <c r="DN24" i="54"/>
  <c r="DM24" i="54"/>
  <c r="DL24" i="54"/>
  <c r="DJ24" i="54"/>
  <c r="DI24" i="54"/>
  <c r="DG24" i="54"/>
  <c r="DF24" i="54"/>
  <c r="DD24" i="54"/>
  <c r="DC24" i="54"/>
  <c r="DB24" i="54"/>
  <c r="CZ24" i="54"/>
  <c r="CY24" i="54"/>
  <c r="CX24" i="54"/>
  <c r="CW24" i="54"/>
  <c r="CU24" i="54"/>
  <c r="CT24" i="54"/>
  <c r="CS24" i="54"/>
  <c r="CR24" i="54"/>
  <c r="CP24" i="54"/>
  <c r="CO24" i="54"/>
  <c r="CM24" i="54"/>
  <c r="CL24" i="54"/>
  <c r="CJ24" i="54"/>
  <c r="CI24" i="54"/>
  <c r="CH24" i="54"/>
  <c r="CF24" i="54"/>
  <c r="CE24" i="54"/>
  <c r="CC24" i="54"/>
  <c r="CB24" i="54"/>
  <c r="BZ24" i="54"/>
  <c r="BY24" i="54"/>
  <c r="BW24" i="54"/>
  <c r="BV24" i="54"/>
  <c r="BT24" i="54"/>
  <c r="BS24" i="54"/>
  <c r="BQ24" i="54"/>
  <c r="BP24" i="54"/>
  <c r="BN24" i="54"/>
  <c r="BM24" i="54"/>
  <c r="BK24" i="54"/>
  <c r="BJ24" i="54"/>
  <c r="BH24" i="54"/>
  <c r="BG24" i="54"/>
  <c r="BI24" i="54"/>
  <c r="BF24" i="54"/>
  <c r="BD24" i="54"/>
  <c r="BE24" i="54"/>
  <c r="BC24" i="54"/>
  <c r="FB23" i="54"/>
  <c r="FA23" i="54"/>
  <c r="EY23" i="54"/>
  <c r="EX23" i="54"/>
  <c r="EV23" i="54"/>
  <c r="EU23" i="54"/>
  <c r="ES23" i="54"/>
  <c r="ER23" i="54"/>
  <c r="EQ23" i="54"/>
  <c r="EP23" i="54"/>
  <c r="EO23" i="54"/>
  <c r="EN23" i="54"/>
  <c r="EL23" i="54"/>
  <c r="EK23" i="54"/>
  <c r="EI23" i="54"/>
  <c r="EH23" i="54"/>
  <c r="EF23" i="54"/>
  <c r="EE23" i="54"/>
  <c r="EC23" i="54"/>
  <c r="EB23" i="54"/>
  <c r="DZ23" i="54"/>
  <c r="DY23" i="54"/>
  <c r="DW23" i="54"/>
  <c r="DV23" i="54"/>
  <c r="DT23" i="54"/>
  <c r="DS23" i="54"/>
  <c r="DQ23" i="54"/>
  <c r="DP23" i="54"/>
  <c r="DN23" i="54"/>
  <c r="DM23" i="54"/>
  <c r="DL23" i="54"/>
  <c r="DJ23" i="54"/>
  <c r="DI23" i="54"/>
  <c r="DG23" i="54"/>
  <c r="DF23" i="54"/>
  <c r="DD23" i="54"/>
  <c r="DC23" i="54"/>
  <c r="DB23" i="54"/>
  <c r="CZ23" i="54"/>
  <c r="CY23" i="54"/>
  <c r="CX23" i="54"/>
  <c r="CW23" i="54"/>
  <c r="CU23" i="54"/>
  <c r="CT23" i="54"/>
  <c r="CS23" i="54"/>
  <c r="CR23" i="54"/>
  <c r="CP23" i="54"/>
  <c r="CO23" i="54"/>
  <c r="CM23" i="54"/>
  <c r="CL23" i="54"/>
  <c r="CJ23" i="54"/>
  <c r="CI23" i="54"/>
  <c r="CH23" i="54"/>
  <c r="CF23" i="54"/>
  <c r="CE23" i="54"/>
  <c r="CC23" i="54"/>
  <c r="CB23" i="54"/>
  <c r="BZ23" i="54"/>
  <c r="BY23" i="54"/>
  <c r="BW23" i="54"/>
  <c r="BV23" i="54"/>
  <c r="BT23" i="54"/>
  <c r="BS23" i="54"/>
  <c r="BQ23" i="54"/>
  <c r="BP23" i="54"/>
  <c r="BN23" i="54"/>
  <c r="BM23" i="54"/>
  <c r="BK23" i="54"/>
  <c r="BJ23" i="54"/>
  <c r="BH23" i="54"/>
  <c r="BG23" i="54"/>
  <c r="BI23" i="54"/>
  <c r="BF23" i="54"/>
  <c r="BD23" i="54"/>
  <c r="BE23" i="54"/>
  <c r="BC23" i="54"/>
  <c r="FB22" i="54"/>
  <c r="FA22" i="54"/>
  <c r="EY22" i="54"/>
  <c r="EX22" i="54"/>
  <c r="EV22" i="54"/>
  <c r="EU22" i="54"/>
  <c r="ES22" i="54"/>
  <c r="ER22" i="54"/>
  <c r="EQ22" i="54"/>
  <c r="EP22" i="54"/>
  <c r="EO22" i="54"/>
  <c r="EN22" i="54"/>
  <c r="EL22" i="54"/>
  <c r="EK22" i="54"/>
  <c r="EI22" i="54"/>
  <c r="EH22" i="54"/>
  <c r="EF22" i="54"/>
  <c r="EE22" i="54"/>
  <c r="EC22" i="54"/>
  <c r="EB22" i="54"/>
  <c r="DZ22" i="54"/>
  <c r="DY22" i="54"/>
  <c r="DW22" i="54"/>
  <c r="DV22" i="54"/>
  <c r="DT22" i="54"/>
  <c r="DS22" i="54"/>
  <c r="DQ22" i="54"/>
  <c r="DP22" i="54"/>
  <c r="DN22" i="54"/>
  <c r="DM22" i="54"/>
  <c r="DL22" i="54"/>
  <c r="DJ22" i="54"/>
  <c r="DI22" i="54"/>
  <c r="DG22" i="54"/>
  <c r="DF22" i="54"/>
  <c r="DD22" i="54"/>
  <c r="DC22" i="54"/>
  <c r="DB22" i="54"/>
  <c r="CZ22" i="54"/>
  <c r="CY22" i="54"/>
  <c r="CX22" i="54"/>
  <c r="CW22" i="54"/>
  <c r="CU22" i="54"/>
  <c r="CT22" i="54"/>
  <c r="CS22" i="54"/>
  <c r="CR22" i="54"/>
  <c r="CP22" i="54"/>
  <c r="CO22" i="54"/>
  <c r="CM22" i="54"/>
  <c r="CL22" i="54"/>
  <c r="CJ22" i="54"/>
  <c r="CI22" i="54"/>
  <c r="CH22" i="54"/>
  <c r="CF22" i="54"/>
  <c r="CE22" i="54"/>
  <c r="CC22" i="54"/>
  <c r="CB22" i="54"/>
  <c r="BZ22" i="54"/>
  <c r="BY22" i="54"/>
  <c r="BW22" i="54"/>
  <c r="BV22" i="54"/>
  <c r="BT22" i="54"/>
  <c r="BS22" i="54"/>
  <c r="BQ22" i="54"/>
  <c r="BP22" i="54"/>
  <c r="BN22" i="54"/>
  <c r="BM22" i="54"/>
  <c r="BK22" i="54"/>
  <c r="BJ22" i="54"/>
  <c r="BH22" i="54"/>
  <c r="BG22" i="54"/>
  <c r="BI22" i="54"/>
  <c r="BF22" i="54"/>
  <c r="BD22" i="54"/>
  <c r="BE22" i="54"/>
  <c r="BC22" i="54"/>
  <c r="FB21" i="54"/>
  <c r="FA21" i="54"/>
  <c r="EY21" i="54"/>
  <c r="EX21" i="54"/>
  <c r="EV21" i="54"/>
  <c r="EU21" i="54"/>
  <c r="ES21" i="54"/>
  <c r="ER21" i="54"/>
  <c r="EQ21" i="54"/>
  <c r="EP21" i="54"/>
  <c r="EO21" i="54"/>
  <c r="EN21" i="54"/>
  <c r="EL21" i="54"/>
  <c r="EK21" i="54"/>
  <c r="EI21" i="54"/>
  <c r="EH21" i="54"/>
  <c r="EF21" i="54"/>
  <c r="EE21" i="54"/>
  <c r="EC21" i="54"/>
  <c r="EB21" i="54"/>
  <c r="DZ21" i="54"/>
  <c r="DY21" i="54"/>
  <c r="DW21" i="54"/>
  <c r="DV21" i="54"/>
  <c r="DT21" i="54"/>
  <c r="DS21" i="54"/>
  <c r="DQ21" i="54"/>
  <c r="DP21" i="54"/>
  <c r="DN21" i="54"/>
  <c r="DM21" i="54"/>
  <c r="DL21" i="54"/>
  <c r="DJ21" i="54"/>
  <c r="DI21" i="54"/>
  <c r="DG21" i="54"/>
  <c r="DF21" i="54"/>
  <c r="DD21" i="54"/>
  <c r="DC21" i="54"/>
  <c r="DB21" i="54"/>
  <c r="CZ21" i="54"/>
  <c r="CY21" i="54"/>
  <c r="CX21" i="54"/>
  <c r="CW21" i="54"/>
  <c r="CU21" i="54"/>
  <c r="CT21" i="54"/>
  <c r="CS21" i="54"/>
  <c r="CR21" i="54"/>
  <c r="CP21" i="54"/>
  <c r="CO21" i="54"/>
  <c r="CM21" i="54"/>
  <c r="CL21" i="54"/>
  <c r="CJ21" i="54"/>
  <c r="CI21" i="54"/>
  <c r="CH21" i="54"/>
  <c r="CF21" i="54"/>
  <c r="CE21" i="54"/>
  <c r="CC21" i="54"/>
  <c r="CB21" i="54"/>
  <c r="BZ21" i="54"/>
  <c r="BY21" i="54"/>
  <c r="BW21" i="54"/>
  <c r="BV21" i="54"/>
  <c r="BT21" i="54"/>
  <c r="BS21" i="54"/>
  <c r="BQ21" i="54"/>
  <c r="BP21" i="54"/>
  <c r="BN21" i="54"/>
  <c r="BM21" i="54"/>
  <c r="BK21" i="54"/>
  <c r="BJ21" i="54"/>
  <c r="BH21" i="54"/>
  <c r="BG21" i="54"/>
  <c r="BI21" i="54"/>
  <c r="BF21" i="54"/>
  <c r="BD21" i="54"/>
  <c r="BE21" i="54"/>
  <c r="BC21" i="54"/>
  <c r="FB20" i="54"/>
  <c r="FA20" i="54"/>
  <c r="EY20" i="54"/>
  <c r="EX20" i="54"/>
  <c r="EV20" i="54"/>
  <c r="EU20" i="54"/>
  <c r="ES20" i="54"/>
  <c r="ER20" i="54"/>
  <c r="EQ20" i="54"/>
  <c r="EP20" i="54"/>
  <c r="EO20" i="54"/>
  <c r="EN20" i="54"/>
  <c r="EL20" i="54"/>
  <c r="EK20" i="54"/>
  <c r="EI20" i="54"/>
  <c r="EH20" i="54"/>
  <c r="EF20" i="54"/>
  <c r="EE20" i="54"/>
  <c r="EC20" i="54"/>
  <c r="EB20" i="54"/>
  <c r="DZ20" i="54"/>
  <c r="DY20" i="54"/>
  <c r="DW20" i="54"/>
  <c r="DV20" i="54"/>
  <c r="DT20" i="54"/>
  <c r="DS20" i="54"/>
  <c r="DQ20" i="54"/>
  <c r="DP20" i="54"/>
  <c r="DN20" i="54"/>
  <c r="DM20" i="54"/>
  <c r="DL20" i="54"/>
  <c r="DJ20" i="54"/>
  <c r="DI20" i="54"/>
  <c r="DG20" i="54"/>
  <c r="DF20" i="54"/>
  <c r="DD20" i="54"/>
  <c r="DC20" i="54"/>
  <c r="DB20" i="54"/>
  <c r="CZ20" i="54"/>
  <c r="CY20" i="54"/>
  <c r="CX20" i="54"/>
  <c r="CW20" i="54"/>
  <c r="CU20" i="54"/>
  <c r="CT20" i="54"/>
  <c r="CS20" i="54"/>
  <c r="CR20" i="54"/>
  <c r="CP20" i="54"/>
  <c r="CO20" i="54"/>
  <c r="CM20" i="54"/>
  <c r="CL20" i="54"/>
  <c r="CJ20" i="54"/>
  <c r="CI20" i="54"/>
  <c r="CH20" i="54"/>
  <c r="CF20" i="54"/>
  <c r="CE20" i="54"/>
  <c r="CC20" i="54"/>
  <c r="CB20" i="54"/>
  <c r="BZ20" i="54"/>
  <c r="BY20" i="54"/>
  <c r="BW20" i="54"/>
  <c r="BV20" i="54"/>
  <c r="BT20" i="54"/>
  <c r="BS20" i="54"/>
  <c r="BQ20" i="54"/>
  <c r="BP20" i="54"/>
  <c r="BN20" i="54"/>
  <c r="BM20" i="54"/>
  <c r="BK20" i="54"/>
  <c r="BJ20" i="54"/>
  <c r="BH20" i="54"/>
  <c r="BG20" i="54"/>
  <c r="BI20" i="54"/>
  <c r="BF20" i="54"/>
  <c r="BD20" i="54"/>
  <c r="BE20" i="54"/>
  <c r="BC20" i="54"/>
  <c r="FB19" i="54"/>
  <c r="FA19" i="54"/>
  <c r="EY19" i="54"/>
  <c r="EX19" i="54"/>
  <c r="EV19" i="54"/>
  <c r="EU19" i="54"/>
  <c r="ES19" i="54"/>
  <c r="ER19" i="54"/>
  <c r="EQ19" i="54"/>
  <c r="EP19" i="54"/>
  <c r="EO19" i="54"/>
  <c r="EN19" i="54"/>
  <c r="EL19" i="54"/>
  <c r="EK19" i="54"/>
  <c r="EI19" i="54"/>
  <c r="EH19" i="54"/>
  <c r="EF19" i="54"/>
  <c r="EE19" i="54"/>
  <c r="EC19" i="54"/>
  <c r="EB19" i="54"/>
  <c r="DZ19" i="54"/>
  <c r="DY19" i="54"/>
  <c r="DW19" i="54"/>
  <c r="DV19" i="54"/>
  <c r="DT19" i="54"/>
  <c r="DS19" i="54"/>
  <c r="DQ19" i="54"/>
  <c r="DP19" i="54"/>
  <c r="DN19" i="54"/>
  <c r="DM19" i="54"/>
  <c r="DL19" i="54"/>
  <c r="DJ19" i="54"/>
  <c r="DI19" i="54"/>
  <c r="DG19" i="54"/>
  <c r="DF19" i="54"/>
  <c r="DD19" i="54"/>
  <c r="DC19" i="54"/>
  <c r="DB19" i="54"/>
  <c r="CZ19" i="54"/>
  <c r="CY19" i="54"/>
  <c r="CX19" i="54"/>
  <c r="CW19" i="54"/>
  <c r="CU19" i="54"/>
  <c r="CT19" i="54"/>
  <c r="CS19" i="54"/>
  <c r="CR19" i="54"/>
  <c r="CP19" i="54"/>
  <c r="CO19" i="54"/>
  <c r="CM19" i="54"/>
  <c r="CL19" i="54"/>
  <c r="CJ19" i="54"/>
  <c r="CI19" i="54"/>
  <c r="CH19" i="54"/>
  <c r="CF19" i="54"/>
  <c r="CE19" i="54"/>
  <c r="CC19" i="54"/>
  <c r="CB19" i="54"/>
  <c r="BZ19" i="54"/>
  <c r="BY19" i="54"/>
  <c r="BW19" i="54"/>
  <c r="BV19" i="54"/>
  <c r="BT19" i="54"/>
  <c r="BS19" i="54"/>
  <c r="BQ19" i="54"/>
  <c r="BP19" i="54"/>
  <c r="BN19" i="54"/>
  <c r="BM19" i="54"/>
  <c r="BK19" i="54"/>
  <c r="BJ19" i="54"/>
  <c r="BH19" i="54"/>
  <c r="BG19" i="54"/>
  <c r="BI19" i="54"/>
  <c r="BF19" i="54"/>
  <c r="BD19" i="54"/>
  <c r="BE19" i="54"/>
  <c r="BC19" i="54"/>
  <c r="FB18" i="54"/>
  <c r="FA18" i="54"/>
  <c r="EY18" i="54"/>
  <c r="EX18" i="54"/>
  <c r="EV18" i="54"/>
  <c r="EU18" i="54"/>
  <c r="ES18" i="54"/>
  <c r="ER18" i="54"/>
  <c r="EQ18" i="54"/>
  <c r="EP18" i="54"/>
  <c r="EO18" i="54"/>
  <c r="EN18" i="54"/>
  <c r="EL18" i="54"/>
  <c r="EK18" i="54"/>
  <c r="EI18" i="54"/>
  <c r="EH18" i="54"/>
  <c r="EF18" i="54"/>
  <c r="EE18" i="54"/>
  <c r="EC18" i="54"/>
  <c r="EB18" i="54"/>
  <c r="DZ18" i="54"/>
  <c r="DY18" i="54"/>
  <c r="DW18" i="54"/>
  <c r="DV18" i="54"/>
  <c r="DT18" i="54"/>
  <c r="DS18" i="54"/>
  <c r="DQ18" i="54"/>
  <c r="DP18" i="54"/>
  <c r="DN18" i="54"/>
  <c r="DM18" i="54"/>
  <c r="DL18" i="54"/>
  <c r="DJ18" i="54"/>
  <c r="DI18" i="54"/>
  <c r="DG18" i="54"/>
  <c r="DF18" i="54"/>
  <c r="DD18" i="54"/>
  <c r="DC18" i="54"/>
  <c r="DB18" i="54"/>
  <c r="CZ18" i="54"/>
  <c r="CY18" i="54"/>
  <c r="CX18" i="54"/>
  <c r="CW18" i="54"/>
  <c r="CU18" i="54"/>
  <c r="CT18" i="54"/>
  <c r="CS18" i="54"/>
  <c r="CR18" i="54"/>
  <c r="CP18" i="54"/>
  <c r="CO18" i="54"/>
  <c r="CM18" i="54"/>
  <c r="CL18" i="54"/>
  <c r="CJ18" i="54"/>
  <c r="CI18" i="54"/>
  <c r="CH18" i="54"/>
  <c r="CF18" i="54"/>
  <c r="CE18" i="54"/>
  <c r="CC18" i="54"/>
  <c r="CB18" i="54"/>
  <c r="BZ18" i="54"/>
  <c r="BY18" i="54"/>
  <c r="BW18" i="54"/>
  <c r="BV18" i="54"/>
  <c r="BT18" i="54"/>
  <c r="BS18" i="54"/>
  <c r="BQ18" i="54"/>
  <c r="BP18" i="54"/>
  <c r="BN18" i="54"/>
  <c r="BM18" i="54"/>
  <c r="BK18" i="54"/>
  <c r="BJ18" i="54"/>
  <c r="BH18" i="54"/>
  <c r="BG18" i="54"/>
  <c r="BI18" i="54"/>
  <c r="BF18" i="54"/>
  <c r="BD18" i="54"/>
  <c r="BE18" i="54"/>
  <c r="BC18" i="54"/>
  <c r="FB17" i="54"/>
  <c r="FA17" i="54"/>
  <c r="EY17" i="54"/>
  <c r="EX17" i="54"/>
  <c r="EV17" i="54"/>
  <c r="EU17" i="54"/>
  <c r="ES17" i="54"/>
  <c r="ER17" i="54"/>
  <c r="EQ17" i="54"/>
  <c r="EP17" i="54"/>
  <c r="EO17" i="54"/>
  <c r="EN17" i="54"/>
  <c r="EL17" i="54"/>
  <c r="EK17" i="54"/>
  <c r="EI17" i="54"/>
  <c r="EH17" i="54"/>
  <c r="EF17" i="54"/>
  <c r="EE17" i="54"/>
  <c r="EC17" i="54"/>
  <c r="EB17" i="54"/>
  <c r="DZ17" i="54"/>
  <c r="DY17" i="54"/>
  <c r="DW17" i="54"/>
  <c r="DV17" i="54"/>
  <c r="DT17" i="54"/>
  <c r="DS17" i="54"/>
  <c r="DQ17" i="54"/>
  <c r="DP17" i="54"/>
  <c r="DN17" i="54"/>
  <c r="DM17" i="54"/>
  <c r="DL17" i="54"/>
  <c r="DJ17" i="54"/>
  <c r="DI17" i="54"/>
  <c r="DG17" i="54"/>
  <c r="DF17" i="54"/>
  <c r="DD17" i="54"/>
  <c r="DC17" i="54"/>
  <c r="DB17" i="54"/>
  <c r="CZ17" i="54"/>
  <c r="CY17" i="54"/>
  <c r="CX17" i="54"/>
  <c r="CW17" i="54"/>
  <c r="CU17" i="54"/>
  <c r="CT17" i="54"/>
  <c r="CS17" i="54"/>
  <c r="CR17" i="54"/>
  <c r="CP17" i="54"/>
  <c r="CO17" i="54"/>
  <c r="CM17" i="54"/>
  <c r="CL17" i="54"/>
  <c r="CJ17" i="54"/>
  <c r="CI17" i="54"/>
  <c r="CH17" i="54"/>
  <c r="CF17" i="54"/>
  <c r="CE17" i="54"/>
  <c r="CC17" i="54"/>
  <c r="CB17" i="54"/>
  <c r="BZ17" i="54"/>
  <c r="BY17" i="54"/>
  <c r="BW17" i="54"/>
  <c r="BV17" i="54"/>
  <c r="BT17" i="54"/>
  <c r="BS17" i="54"/>
  <c r="BQ17" i="54"/>
  <c r="BP17" i="54"/>
  <c r="BN17" i="54"/>
  <c r="BM17" i="54"/>
  <c r="BK17" i="54"/>
  <c r="BJ17" i="54"/>
  <c r="BH17" i="54"/>
  <c r="BG17" i="54"/>
  <c r="BI17" i="54"/>
  <c r="BF17" i="54"/>
  <c r="BD17" i="54"/>
  <c r="BE17" i="54"/>
  <c r="BC17" i="54"/>
  <c r="FB16" i="54"/>
  <c r="FA16" i="54"/>
  <c r="EY16" i="54"/>
  <c r="EX16" i="54"/>
  <c r="EV16" i="54"/>
  <c r="EU16" i="54"/>
  <c r="ES16" i="54"/>
  <c r="ER16" i="54"/>
  <c r="EQ16" i="54"/>
  <c r="EP16" i="54"/>
  <c r="EO16" i="54"/>
  <c r="EN16" i="54"/>
  <c r="EL16" i="54"/>
  <c r="EK16" i="54"/>
  <c r="EI16" i="54"/>
  <c r="EH16" i="54"/>
  <c r="EF16" i="54"/>
  <c r="EE16" i="54"/>
  <c r="EC16" i="54"/>
  <c r="EB16" i="54"/>
  <c r="DZ16" i="54"/>
  <c r="DY16" i="54"/>
  <c r="DW16" i="54"/>
  <c r="DV16" i="54"/>
  <c r="DT16" i="54"/>
  <c r="DS16" i="54"/>
  <c r="DQ16" i="54"/>
  <c r="DP16" i="54"/>
  <c r="DN16" i="54"/>
  <c r="DM16" i="54"/>
  <c r="DL16" i="54"/>
  <c r="DJ16" i="54"/>
  <c r="DI16" i="54"/>
  <c r="DG16" i="54"/>
  <c r="DF16" i="54"/>
  <c r="DD16" i="54"/>
  <c r="DC16" i="54"/>
  <c r="DB16" i="54"/>
  <c r="CZ16" i="54"/>
  <c r="CY16" i="54"/>
  <c r="CX16" i="54"/>
  <c r="CW16" i="54"/>
  <c r="CU16" i="54"/>
  <c r="CT16" i="54"/>
  <c r="CS16" i="54"/>
  <c r="CR16" i="54"/>
  <c r="CP16" i="54"/>
  <c r="CO16" i="54"/>
  <c r="CM16" i="54"/>
  <c r="CL16" i="54"/>
  <c r="CJ16" i="54"/>
  <c r="CI16" i="54"/>
  <c r="CH16" i="54"/>
  <c r="CF16" i="54"/>
  <c r="CE16" i="54"/>
  <c r="CC16" i="54"/>
  <c r="CB16" i="54"/>
  <c r="BZ16" i="54"/>
  <c r="BY16" i="54"/>
  <c r="BW16" i="54"/>
  <c r="BV16" i="54"/>
  <c r="BT16" i="54"/>
  <c r="BS16" i="54"/>
  <c r="BQ16" i="54"/>
  <c r="BP16" i="54"/>
  <c r="BN16" i="54"/>
  <c r="BM16" i="54"/>
  <c r="BK16" i="54"/>
  <c r="BJ16" i="54"/>
  <c r="BH16" i="54"/>
  <c r="BG16" i="54"/>
  <c r="BI16" i="54"/>
  <c r="BF16" i="54"/>
  <c r="BD16" i="54"/>
  <c r="BE16" i="54"/>
  <c r="BC16" i="54"/>
  <c r="FB15" i="54"/>
  <c r="FA15" i="54"/>
  <c r="EY15" i="54"/>
  <c r="EX15" i="54"/>
  <c r="EV15" i="54"/>
  <c r="EU15" i="54"/>
  <c r="ES15" i="54"/>
  <c r="ER15" i="54"/>
  <c r="EQ15" i="54"/>
  <c r="EP15" i="54"/>
  <c r="EO15" i="54"/>
  <c r="EN15" i="54"/>
  <c r="EL15" i="54"/>
  <c r="EK15" i="54"/>
  <c r="EI15" i="54"/>
  <c r="EH15" i="54"/>
  <c r="EF15" i="54"/>
  <c r="EE15" i="54"/>
  <c r="EC15" i="54"/>
  <c r="EB15" i="54"/>
  <c r="DZ15" i="54"/>
  <c r="DY15" i="54"/>
  <c r="DW15" i="54"/>
  <c r="DV15" i="54"/>
  <c r="DT15" i="54"/>
  <c r="DS15" i="54"/>
  <c r="DQ15" i="54"/>
  <c r="DP15" i="54"/>
  <c r="DN15" i="54"/>
  <c r="DM15" i="54"/>
  <c r="DL15" i="54"/>
  <c r="DJ15" i="54"/>
  <c r="DI15" i="54"/>
  <c r="DG15" i="54"/>
  <c r="DF15" i="54"/>
  <c r="DD15" i="54"/>
  <c r="DC15" i="54"/>
  <c r="DB15" i="54"/>
  <c r="CZ15" i="54"/>
  <c r="CY15" i="54"/>
  <c r="CX15" i="54"/>
  <c r="CW15" i="54"/>
  <c r="CU15" i="54"/>
  <c r="CT15" i="54"/>
  <c r="CS15" i="54"/>
  <c r="CR15" i="54"/>
  <c r="CP15" i="54"/>
  <c r="CO15" i="54"/>
  <c r="CM15" i="54"/>
  <c r="CL15" i="54"/>
  <c r="CJ15" i="54"/>
  <c r="CI15" i="54"/>
  <c r="CH15" i="54"/>
  <c r="CF15" i="54"/>
  <c r="CE15" i="54"/>
  <c r="CC15" i="54"/>
  <c r="CB15" i="54"/>
  <c r="BZ15" i="54"/>
  <c r="BY15" i="54"/>
  <c r="BW15" i="54"/>
  <c r="BV15" i="54"/>
  <c r="BT15" i="54"/>
  <c r="BS15" i="54"/>
  <c r="BQ15" i="54"/>
  <c r="BP15" i="54"/>
  <c r="BN15" i="54"/>
  <c r="BM15" i="54"/>
  <c r="BK15" i="54"/>
  <c r="BJ15" i="54"/>
  <c r="BH15" i="54"/>
  <c r="BG15" i="54"/>
  <c r="BI15" i="54"/>
  <c r="BF15" i="54"/>
  <c r="BD15" i="54"/>
  <c r="BE15" i="54"/>
  <c r="BC15" i="54"/>
  <c r="FB14" i="54"/>
  <c r="FA14" i="54"/>
  <c r="EY14" i="54"/>
  <c r="EX14" i="54"/>
  <c r="EV14" i="54"/>
  <c r="EU14" i="54"/>
  <c r="ES14" i="54"/>
  <c r="ER14" i="54"/>
  <c r="EQ14" i="54"/>
  <c r="EP14" i="54"/>
  <c r="EO14" i="54"/>
  <c r="EN14" i="54"/>
  <c r="EL14" i="54"/>
  <c r="EK14" i="54"/>
  <c r="EI14" i="54"/>
  <c r="EH14" i="54"/>
  <c r="EF14" i="54"/>
  <c r="EE14" i="54"/>
  <c r="EC14" i="54"/>
  <c r="EB14" i="54"/>
  <c r="DZ14" i="54"/>
  <c r="DY14" i="54"/>
  <c r="DW14" i="54"/>
  <c r="DV14" i="54"/>
  <c r="DT14" i="54"/>
  <c r="DS14" i="54"/>
  <c r="DQ14" i="54"/>
  <c r="DP14" i="54"/>
  <c r="DN14" i="54"/>
  <c r="DM14" i="54"/>
  <c r="DL14" i="54"/>
  <c r="DJ14" i="54"/>
  <c r="DI14" i="54"/>
  <c r="DG14" i="54"/>
  <c r="DF14" i="54"/>
  <c r="DD14" i="54"/>
  <c r="DC14" i="54"/>
  <c r="DB14" i="54"/>
  <c r="CZ14" i="54"/>
  <c r="CY14" i="54"/>
  <c r="CX14" i="54"/>
  <c r="CW14" i="54"/>
  <c r="CU14" i="54"/>
  <c r="CT14" i="54"/>
  <c r="CS14" i="54"/>
  <c r="CR14" i="54"/>
  <c r="CP14" i="54"/>
  <c r="CO14" i="54"/>
  <c r="CM14" i="54"/>
  <c r="CL14" i="54"/>
  <c r="CJ14" i="54"/>
  <c r="CI14" i="54"/>
  <c r="CH14" i="54"/>
  <c r="CF14" i="54"/>
  <c r="CE14" i="54"/>
  <c r="CC14" i="54"/>
  <c r="CB14" i="54"/>
  <c r="BZ14" i="54"/>
  <c r="BY14" i="54"/>
  <c r="BW14" i="54"/>
  <c r="BV14" i="54"/>
  <c r="BT14" i="54"/>
  <c r="BS14" i="54"/>
  <c r="BQ14" i="54"/>
  <c r="BP14" i="54"/>
  <c r="BN14" i="54"/>
  <c r="BM14" i="54"/>
  <c r="BK14" i="54"/>
  <c r="BJ14" i="54"/>
  <c r="BH14" i="54"/>
  <c r="BG14" i="54"/>
  <c r="BI14" i="54"/>
  <c r="BF14" i="54"/>
  <c r="BD14" i="54"/>
  <c r="BE14" i="54"/>
  <c r="BC14" i="54"/>
  <c r="FB13" i="54"/>
  <c r="FA13" i="54"/>
  <c r="EY13" i="54"/>
  <c r="EX13" i="54"/>
  <c r="EV13" i="54"/>
  <c r="EU13" i="54"/>
  <c r="ES13" i="54"/>
  <c r="ER13" i="54"/>
  <c r="EQ13" i="54"/>
  <c r="EP13" i="54"/>
  <c r="EO13" i="54"/>
  <c r="EN13" i="54"/>
  <c r="EL13" i="54"/>
  <c r="EK13" i="54"/>
  <c r="EI13" i="54"/>
  <c r="EH13" i="54"/>
  <c r="EF13" i="54"/>
  <c r="EE13" i="54"/>
  <c r="EC13" i="54"/>
  <c r="EB13" i="54"/>
  <c r="DZ13" i="54"/>
  <c r="DY13" i="54"/>
  <c r="DW13" i="54"/>
  <c r="DV13" i="54"/>
  <c r="DT13" i="54"/>
  <c r="DS13" i="54"/>
  <c r="DQ13" i="54"/>
  <c r="DP13" i="54"/>
  <c r="DN13" i="54"/>
  <c r="DM13" i="54"/>
  <c r="DL13" i="54"/>
  <c r="DJ13" i="54"/>
  <c r="DI13" i="54"/>
  <c r="DG13" i="54"/>
  <c r="DF13" i="54"/>
  <c r="DD13" i="54"/>
  <c r="DC13" i="54"/>
  <c r="DB13" i="54"/>
  <c r="CZ13" i="54"/>
  <c r="CY13" i="54"/>
  <c r="CX13" i="54"/>
  <c r="CW13" i="54"/>
  <c r="CU13" i="54"/>
  <c r="CT13" i="54"/>
  <c r="CS13" i="54"/>
  <c r="CR13" i="54"/>
  <c r="CP13" i="54"/>
  <c r="CO13" i="54"/>
  <c r="CM13" i="54"/>
  <c r="CL13" i="54"/>
  <c r="CJ13" i="54"/>
  <c r="CI13" i="54"/>
  <c r="CH13" i="54"/>
  <c r="CF13" i="54"/>
  <c r="CE13" i="54"/>
  <c r="CC13" i="54"/>
  <c r="CB13" i="54"/>
  <c r="BZ13" i="54"/>
  <c r="BY13" i="54"/>
  <c r="BW13" i="54"/>
  <c r="BV13" i="54"/>
  <c r="BT13" i="54"/>
  <c r="BS13" i="54"/>
  <c r="BQ13" i="54"/>
  <c r="BP13" i="54"/>
  <c r="BN13" i="54"/>
  <c r="BM13" i="54"/>
  <c r="BK13" i="54"/>
  <c r="BJ13" i="54"/>
  <c r="BH13" i="54"/>
  <c r="BG13" i="54"/>
  <c r="BI13" i="54"/>
  <c r="BF13" i="54"/>
  <c r="BD13" i="54"/>
  <c r="BE13" i="54"/>
  <c r="BC13" i="54"/>
  <c r="FB12" i="54"/>
  <c r="FA12" i="54"/>
  <c r="EY12" i="54"/>
  <c r="EX12" i="54"/>
  <c r="EV12" i="54"/>
  <c r="EU12" i="54"/>
  <c r="ES12" i="54"/>
  <c r="ER12" i="54"/>
  <c r="EQ12" i="54"/>
  <c r="EP12" i="54"/>
  <c r="EO12" i="54"/>
  <c r="EN12" i="54"/>
  <c r="EL12" i="54"/>
  <c r="EK12" i="54"/>
  <c r="EI12" i="54"/>
  <c r="EH12" i="54"/>
  <c r="EF12" i="54"/>
  <c r="EE12" i="54"/>
  <c r="EC12" i="54"/>
  <c r="EB12" i="54"/>
  <c r="DZ12" i="54"/>
  <c r="DY12" i="54"/>
  <c r="DW12" i="54"/>
  <c r="DV12" i="54"/>
  <c r="DT12" i="54"/>
  <c r="DS12" i="54"/>
  <c r="DQ12" i="54"/>
  <c r="DP12" i="54"/>
  <c r="DN12" i="54"/>
  <c r="DM12" i="54"/>
  <c r="DL12" i="54"/>
  <c r="DJ12" i="54"/>
  <c r="DI12" i="54"/>
  <c r="DG12" i="54"/>
  <c r="DF12" i="54"/>
  <c r="DD12" i="54"/>
  <c r="DC12" i="54"/>
  <c r="DB12" i="54"/>
  <c r="CZ12" i="54"/>
  <c r="CY12" i="54"/>
  <c r="CX12" i="54"/>
  <c r="CW12" i="54"/>
  <c r="CU12" i="54"/>
  <c r="CT12" i="54"/>
  <c r="CS12" i="54"/>
  <c r="CR12" i="54"/>
  <c r="CP12" i="54"/>
  <c r="CO12" i="54"/>
  <c r="CM12" i="54"/>
  <c r="CL12" i="54"/>
  <c r="CJ12" i="54"/>
  <c r="CI12" i="54"/>
  <c r="CH12" i="54"/>
  <c r="CF12" i="54"/>
  <c r="CE12" i="54"/>
  <c r="CC12" i="54"/>
  <c r="CB12" i="54"/>
  <c r="BZ12" i="54"/>
  <c r="BY12" i="54"/>
  <c r="BW12" i="54"/>
  <c r="BV12" i="54"/>
  <c r="BT12" i="54"/>
  <c r="BS12" i="54"/>
  <c r="BQ12" i="54"/>
  <c r="BP12" i="54"/>
  <c r="BN12" i="54"/>
  <c r="BM12" i="54"/>
  <c r="BK12" i="54"/>
  <c r="BJ12" i="54"/>
  <c r="BH12" i="54"/>
  <c r="BG12" i="54"/>
  <c r="BF12" i="54"/>
  <c r="BD12" i="54"/>
  <c r="BC12" i="54"/>
  <c r="AZ134" i="53"/>
  <c r="AY134" i="53"/>
  <c r="AX134" i="53"/>
  <c r="AW134" i="53"/>
  <c r="AV134" i="53"/>
  <c r="AU134" i="53"/>
  <c r="AT134" i="53"/>
  <c r="AS134" i="53"/>
  <c r="AR134" i="53"/>
  <c r="AQ134" i="53"/>
  <c r="AP134" i="53"/>
  <c r="AO134" i="53"/>
  <c r="AN134" i="53"/>
  <c r="AM134" i="53"/>
  <c r="AL134" i="53"/>
  <c r="AK134" i="53"/>
  <c r="AJ134" i="53"/>
  <c r="AI134" i="53"/>
  <c r="AH134" i="53"/>
  <c r="AG134" i="53"/>
  <c r="AF134" i="53"/>
  <c r="AE134" i="53"/>
  <c r="AD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AZ133" i="53"/>
  <c r="AY133" i="53"/>
  <c r="AX133" i="53"/>
  <c r="AW133" i="53"/>
  <c r="AV133" i="53"/>
  <c r="AU133" i="53"/>
  <c r="AT133" i="53"/>
  <c r="AS133" i="53"/>
  <c r="AR133" i="53"/>
  <c r="AQ133" i="53"/>
  <c r="AP133" i="53"/>
  <c r="AO133" i="53"/>
  <c r="AN133" i="53"/>
  <c r="AM133" i="53"/>
  <c r="AL133" i="53"/>
  <c r="AK133" i="53"/>
  <c r="AJ133" i="53"/>
  <c r="AI133" i="53"/>
  <c r="AH133" i="53"/>
  <c r="AG133" i="53"/>
  <c r="AF133" i="53"/>
  <c r="AE133" i="53"/>
  <c r="AD133" i="53"/>
  <c r="BA133" i="53"/>
  <c r="BB133" i="53" s="1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AZ132" i="53"/>
  <c r="AY132" i="53"/>
  <c r="AX132" i="53"/>
  <c r="AW132" i="53"/>
  <c r="AV132" i="53"/>
  <c r="AU132" i="53"/>
  <c r="AT132" i="53"/>
  <c r="AS132" i="53"/>
  <c r="AR132" i="53"/>
  <c r="AQ132" i="53"/>
  <c r="AP132" i="53"/>
  <c r="AO132" i="53"/>
  <c r="AN132" i="53"/>
  <c r="AM132" i="53"/>
  <c r="AL132" i="53"/>
  <c r="AK132" i="53"/>
  <c r="AJ132" i="53"/>
  <c r="AI132" i="53"/>
  <c r="AH132" i="53"/>
  <c r="AG132" i="53"/>
  <c r="AF132" i="53"/>
  <c r="AE132" i="53"/>
  <c r="AD132" i="53"/>
  <c r="BA132" i="53"/>
  <c r="BB132" i="53" s="1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AZ131" i="53"/>
  <c r="AY131" i="53"/>
  <c r="AX131" i="53"/>
  <c r="AW131" i="53"/>
  <c r="AV131" i="53"/>
  <c r="AU131" i="53"/>
  <c r="AT131" i="53"/>
  <c r="AS131" i="53"/>
  <c r="AR131" i="53"/>
  <c r="AQ131" i="53"/>
  <c r="AP131" i="53"/>
  <c r="AO131" i="53"/>
  <c r="AN131" i="53"/>
  <c r="AM131" i="53"/>
  <c r="AL131" i="53"/>
  <c r="AK131" i="53"/>
  <c r="AJ131" i="53"/>
  <c r="AI131" i="53"/>
  <c r="AH131" i="53"/>
  <c r="AG131" i="53"/>
  <c r="AF131" i="53"/>
  <c r="AE131" i="53"/>
  <c r="AD131" i="53"/>
  <c r="BA131" i="53"/>
  <c r="BB131" i="53" s="1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AZ130" i="53"/>
  <c r="AY130" i="53"/>
  <c r="AX130" i="53"/>
  <c r="AW130" i="53"/>
  <c r="AV130" i="53"/>
  <c r="AU130" i="53"/>
  <c r="AT130" i="53"/>
  <c r="AS130" i="53"/>
  <c r="AR130" i="53"/>
  <c r="AQ130" i="53"/>
  <c r="AP130" i="53"/>
  <c r="AO130" i="53"/>
  <c r="AN130" i="53"/>
  <c r="AM130" i="53"/>
  <c r="AL130" i="53"/>
  <c r="AK130" i="53"/>
  <c r="AJ130" i="53"/>
  <c r="AI130" i="53"/>
  <c r="AH130" i="53"/>
  <c r="AG130" i="53"/>
  <c r="AF130" i="53"/>
  <c r="AE130" i="53"/>
  <c r="AD130" i="53"/>
  <c r="B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AZ129" i="53"/>
  <c r="AY129" i="53"/>
  <c r="AX129" i="53"/>
  <c r="AW129" i="53"/>
  <c r="AV129" i="53"/>
  <c r="AU129" i="53"/>
  <c r="AT129" i="53"/>
  <c r="AS129" i="53"/>
  <c r="AR129" i="53"/>
  <c r="AQ129" i="53"/>
  <c r="AP129" i="53"/>
  <c r="AO129" i="53"/>
  <c r="AN129" i="53"/>
  <c r="AM129" i="53"/>
  <c r="AL129" i="53"/>
  <c r="AK129" i="53"/>
  <c r="AJ129" i="53"/>
  <c r="AI129" i="53"/>
  <c r="AH129" i="53"/>
  <c r="AG129" i="53"/>
  <c r="AF129" i="53"/>
  <c r="BA129" i="53" s="1"/>
  <c r="AE129" i="53"/>
  <c r="AD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AZ128" i="53"/>
  <c r="AY128" i="53"/>
  <c r="AX128" i="53"/>
  <c r="AW128" i="53"/>
  <c r="AV128" i="53"/>
  <c r="AU128" i="53"/>
  <c r="AT128" i="53"/>
  <c r="AS128" i="53"/>
  <c r="AR128" i="53"/>
  <c r="AQ128" i="53"/>
  <c r="AP128" i="53"/>
  <c r="AO128" i="53"/>
  <c r="AN128" i="53"/>
  <c r="AM128" i="53"/>
  <c r="AL128" i="53"/>
  <c r="AK128" i="53"/>
  <c r="AJ128" i="53"/>
  <c r="AI128" i="53"/>
  <c r="AH128" i="53"/>
  <c r="AG128" i="53"/>
  <c r="AF128" i="53"/>
  <c r="AE128" i="53"/>
  <c r="AD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AZ127" i="53"/>
  <c r="AY127" i="53"/>
  <c r="AX127" i="53"/>
  <c r="AW127" i="53"/>
  <c r="AV127" i="53"/>
  <c r="AU127" i="53"/>
  <c r="AT127" i="53"/>
  <c r="AS127" i="53"/>
  <c r="AR127" i="53"/>
  <c r="AQ127" i="53"/>
  <c r="AP127" i="53"/>
  <c r="AO127" i="53"/>
  <c r="AN127" i="53"/>
  <c r="AM127" i="53"/>
  <c r="AL127" i="53"/>
  <c r="AK127" i="53"/>
  <c r="AJ127" i="53"/>
  <c r="AI127" i="53"/>
  <c r="AH127" i="53"/>
  <c r="AG127" i="53"/>
  <c r="AF127" i="53"/>
  <c r="AE127" i="53"/>
  <c r="AD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AZ126" i="53"/>
  <c r="AY126" i="53"/>
  <c r="AX126" i="53"/>
  <c r="AW126" i="53"/>
  <c r="AV126" i="53"/>
  <c r="AU126" i="53"/>
  <c r="AT126" i="53"/>
  <c r="AS126" i="53"/>
  <c r="AR126" i="53"/>
  <c r="AQ126" i="53"/>
  <c r="AP126" i="53"/>
  <c r="AO126" i="53"/>
  <c r="AN126" i="53"/>
  <c r="AM126" i="53"/>
  <c r="AL126" i="53"/>
  <c r="AK126" i="53"/>
  <c r="AJ126" i="53"/>
  <c r="AI126" i="53"/>
  <c r="AH126" i="53"/>
  <c r="AG126" i="53"/>
  <c r="AF126" i="53"/>
  <c r="AE126" i="53"/>
  <c r="AD126" i="53"/>
  <c r="BA126" i="53" s="1"/>
  <c r="BB126" i="53" s="1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AZ125" i="53"/>
  <c r="AY125" i="53"/>
  <c r="AX125" i="53"/>
  <c r="AW125" i="53"/>
  <c r="AV125" i="53"/>
  <c r="AU125" i="53"/>
  <c r="AT125" i="53"/>
  <c r="AS125" i="53"/>
  <c r="AR125" i="53"/>
  <c r="AQ125" i="53"/>
  <c r="AP125" i="53"/>
  <c r="AO125" i="53"/>
  <c r="AN125" i="53"/>
  <c r="AM125" i="53"/>
  <c r="AL125" i="53"/>
  <c r="AK125" i="53"/>
  <c r="AJ125" i="53"/>
  <c r="AI125" i="53"/>
  <c r="AH125" i="53"/>
  <c r="AG125" i="53"/>
  <c r="AF125" i="53"/>
  <c r="AE125" i="53"/>
  <c r="AD125" i="53"/>
  <c r="BA125" i="53" s="1"/>
  <c r="BB125" i="53" s="1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AZ124" i="53"/>
  <c r="AY124" i="53"/>
  <c r="AX124" i="53"/>
  <c r="AW124" i="53"/>
  <c r="AV124" i="53"/>
  <c r="AU124" i="53"/>
  <c r="AT124" i="53"/>
  <c r="AS124" i="53"/>
  <c r="AR124" i="53"/>
  <c r="AQ124" i="53"/>
  <c r="AP124" i="53"/>
  <c r="AO124" i="53"/>
  <c r="AN124" i="53"/>
  <c r="AM124" i="53"/>
  <c r="AL124" i="53"/>
  <c r="AK124" i="53"/>
  <c r="AJ124" i="53"/>
  <c r="AI124" i="53"/>
  <c r="AH124" i="53"/>
  <c r="AG124" i="53"/>
  <c r="AF124" i="53"/>
  <c r="AE124" i="53"/>
  <c r="AD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AZ123" i="53"/>
  <c r="AY123" i="53"/>
  <c r="AX123" i="53"/>
  <c r="AW123" i="53"/>
  <c r="AV123" i="53"/>
  <c r="AU123" i="53"/>
  <c r="AT123" i="53"/>
  <c r="AS123" i="53"/>
  <c r="AR123" i="53"/>
  <c r="AQ123" i="53"/>
  <c r="AP123" i="53"/>
  <c r="AO123" i="53"/>
  <c r="AN123" i="53"/>
  <c r="AM123" i="53"/>
  <c r="AL123" i="53"/>
  <c r="AK123" i="53"/>
  <c r="AJ123" i="53"/>
  <c r="AI123" i="53"/>
  <c r="AH123" i="53"/>
  <c r="AG123" i="53"/>
  <c r="AF123" i="53"/>
  <c r="AE123" i="53"/>
  <c r="AD123" i="53"/>
  <c r="BA123" i="53" s="1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AZ122" i="53"/>
  <c r="AY122" i="53"/>
  <c r="AX122" i="53"/>
  <c r="AW122" i="53"/>
  <c r="AV122" i="53"/>
  <c r="AU122" i="53"/>
  <c r="AT122" i="53"/>
  <c r="AS122" i="53"/>
  <c r="AR122" i="53"/>
  <c r="AQ122" i="53"/>
  <c r="AP122" i="53"/>
  <c r="AO122" i="53"/>
  <c r="AN122" i="53"/>
  <c r="AM122" i="53"/>
  <c r="AL122" i="53"/>
  <c r="AK122" i="53"/>
  <c r="AJ122" i="53"/>
  <c r="AI122" i="53"/>
  <c r="AH122" i="53"/>
  <c r="AG122" i="53"/>
  <c r="AF122" i="53"/>
  <c r="AE122" i="53"/>
  <c r="AD122" i="53"/>
  <c r="BA122" i="53" s="1"/>
  <c r="BB122" i="53" s="1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AZ121" i="53"/>
  <c r="AY121" i="53"/>
  <c r="AX121" i="53"/>
  <c r="AW121" i="53"/>
  <c r="AV121" i="53"/>
  <c r="AU121" i="53"/>
  <c r="AT121" i="53"/>
  <c r="AS121" i="53"/>
  <c r="AR121" i="53"/>
  <c r="AQ121" i="53"/>
  <c r="AP121" i="53"/>
  <c r="AO121" i="53"/>
  <c r="AN121" i="53"/>
  <c r="AM121" i="53"/>
  <c r="AL121" i="53"/>
  <c r="AK121" i="53"/>
  <c r="AJ121" i="53"/>
  <c r="AI121" i="53"/>
  <c r="AH121" i="53"/>
  <c r="AG121" i="53"/>
  <c r="AF121" i="53"/>
  <c r="AE121" i="53"/>
  <c r="AD121" i="53"/>
  <c r="BA121" i="53" s="1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AZ120" i="53"/>
  <c r="AY120" i="53"/>
  <c r="AX120" i="53"/>
  <c r="AW120" i="53"/>
  <c r="AV120" i="53"/>
  <c r="AU120" i="53"/>
  <c r="AT120" i="53"/>
  <c r="AS120" i="53"/>
  <c r="AR120" i="53"/>
  <c r="AQ120" i="53"/>
  <c r="AP120" i="53"/>
  <c r="AO120" i="53"/>
  <c r="AN120" i="53"/>
  <c r="AM120" i="53"/>
  <c r="AL120" i="53"/>
  <c r="AK120" i="53"/>
  <c r="AJ120" i="53"/>
  <c r="AI120" i="53"/>
  <c r="AH120" i="53"/>
  <c r="AG120" i="53"/>
  <c r="AF120" i="53"/>
  <c r="BA120" i="53" s="1"/>
  <c r="AE120" i="53"/>
  <c r="AD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AZ119" i="53"/>
  <c r="AY119" i="53"/>
  <c r="AX119" i="53"/>
  <c r="AW119" i="53"/>
  <c r="AV119" i="53"/>
  <c r="AU119" i="53"/>
  <c r="AT119" i="53"/>
  <c r="AS119" i="53"/>
  <c r="AR119" i="53"/>
  <c r="AQ119" i="53"/>
  <c r="AP119" i="53"/>
  <c r="AO119" i="53"/>
  <c r="AN119" i="53"/>
  <c r="AM119" i="53"/>
  <c r="AL119" i="53"/>
  <c r="AK119" i="53"/>
  <c r="AJ119" i="53"/>
  <c r="AI119" i="53"/>
  <c r="AH119" i="53"/>
  <c r="AG119" i="53"/>
  <c r="AF119" i="53"/>
  <c r="AE119" i="53"/>
  <c r="BA119" i="53" s="1"/>
  <c r="AD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AZ118" i="53"/>
  <c r="AY118" i="53"/>
  <c r="AX118" i="53"/>
  <c r="AW118" i="53"/>
  <c r="AV118" i="53"/>
  <c r="AU118" i="53"/>
  <c r="AT118" i="53"/>
  <c r="AS118" i="53"/>
  <c r="AR118" i="53"/>
  <c r="AQ118" i="53"/>
  <c r="AP118" i="53"/>
  <c r="AO118" i="53"/>
  <c r="AN118" i="53"/>
  <c r="AM118" i="53"/>
  <c r="AL118" i="53"/>
  <c r="AK118" i="53"/>
  <c r="AJ118" i="53"/>
  <c r="AI118" i="53"/>
  <c r="AH118" i="53"/>
  <c r="AG118" i="53"/>
  <c r="AF118" i="53"/>
  <c r="AE118" i="53"/>
  <c r="AD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AZ117" i="53"/>
  <c r="AY117" i="53"/>
  <c r="AX117" i="53"/>
  <c r="AW117" i="53"/>
  <c r="AV117" i="53"/>
  <c r="AU117" i="53"/>
  <c r="AT117" i="53"/>
  <c r="AS117" i="53"/>
  <c r="AR117" i="53"/>
  <c r="AQ117" i="53"/>
  <c r="AP117" i="53"/>
  <c r="AO117" i="53"/>
  <c r="AN117" i="53"/>
  <c r="AM117" i="53"/>
  <c r="AL117" i="53"/>
  <c r="AK117" i="53"/>
  <c r="AJ117" i="53"/>
  <c r="AI117" i="53"/>
  <c r="AH117" i="53"/>
  <c r="AG117" i="53"/>
  <c r="AF117" i="53"/>
  <c r="AE117" i="53"/>
  <c r="BA117" i="53" s="1"/>
  <c r="AD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AZ116" i="53"/>
  <c r="AY116" i="53"/>
  <c r="AX116" i="53"/>
  <c r="AW116" i="53"/>
  <c r="AV116" i="53"/>
  <c r="AU116" i="53"/>
  <c r="AT116" i="53"/>
  <c r="AS116" i="53"/>
  <c r="AR116" i="53"/>
  <c r="AQ116" i="53"/>
  <c r="AP116" i="53"/>
  <c r="AO116" i="53"/>
  <c r="AN116" i="53"/>
  <c r="AM116" i="53"/>
  <c r="AL116" i="53"/>
  <c r="AK116" i="53"/>
  <c r="AJ116" i="53"/>
  <c r="AI116" i="53"/>
  <c r="AH116" i="53"/>
  <c r="AG116" i="53"/>
  <c r="AF116" i="53"/>
  <c r="AE116" i="53"/>
  <c r="AD116" i="53"/>
  <c r="BA116" i="53" s="1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AZ115" i="53"/>
  <c r="AY115" i="53"/>
  <c r="AX115" i="53"/>
  <c r="AW115" i="53"/>
  <c r="AV115" i="53"/>
  <c r="AU115" i="53"/>
  <c r="AT115" i="53"/>
  <c r="AS115" i="53"/>
  <c r="AR115" i="53"/>
  <c r="AQ115" i="53"/>
  <c r="AP115" i="53"/>
  <c r="AO115" i="53"/>
  <c r="AN115" i="53"/>
  <c r="AM115" i="53"/>
  <c r="AL115" i="53"/>
  <c r="AK115" i="53"/>
  <c r="AJ115" i="53"/>
  <c r="AI115" i="53"/>
  <c r="AH115" i="53"/>
  <c r="AG115" i="53"/>
  <c r="AF115" i="53"/>
  <c r="AE115" i="53"/>
  <c r="AD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AZ114" i="53"/>
  <c r="AY114" i="53"/>
  <c r="AX114" i="53"/>
  <c r="AW114" i="53"/>
  <c r="AV114" i="53"/>
  <c r="AU114" i="53"/>
  <c r="AT114" i="53"/>
  <c r="AS114" i="53"/>
  <c r="AR114" i="53"/>
  <c r="AQ114" i="53"/>
  <c r="AP114" i="53"/>
  <c r="AO114" i="53"/>
  <c r="AN114" i="53"/>
  <c r="AM114" i="53"/>
  <c r="AL114" i="53"/>
  <c r="AK114" i="53"/>
  <c r="AJ114" i="53"/>
  <c r="AI114" i="53"/>
  <c r="AH114" i="53"/>
  <c r="AG114" i="53"/>
  <c r="AF114" i="53"/>
  <c r="AE114" i="53"/>
  <c r="AD114" i="53"/>
  <c r="BA114" i="53" s="1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AZ113" i="53"/>
  <c r="AY113" i="53"/>
  <c r="AX113" i="53"/>
  <c r="AW113" i="53"/>
  <c r="AV113" i="53"/>
  <c r="AU113" i="53"/>
  <c r="AT113" i="53"/>
  <c r="AS113" i="53"/>
  <c r="AR113" i="53"/>
  <c r="AQ113" i="53"/>
  <c r="AP113" i="53"/>
  <c r="AO113" i="53"/>
  <c r="AN113" i="53"/>
  <c r="AM113" i="53"/>
  <c r="AL113" i="53"/>
  <c r="AK113" i="53"/>
  <c r="AJ113" i="53"/>
  <c r="AI113" i="53"/>
  <c r="AH113" i="53"/>
  <c r="AG113" i="53"/>
  <c r="AF113" i="53"/>
  <c r="AE113" i="53"/>
  <c r="BA113" i="53" s="1"/>
  <c r="BB113" i="53" s="1"/>
  <c r="AD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AZ112" i="53"/>
  <c r="AY112" i="53"/>
  <c r="AX112" i="53"/>
  <c r="AW112" i="53"/>
  <c r="AV112" i="53"/>
  <c r="AU112" i="53"/>
  <c r="AT112" i="53"/>
  <c r="AS112" i="53"/>
  <c r="AR112" i="53"/>
  <c r="AQ112" i="53"/>
  <c r="AP112" i="53"/>
  <c r="AO112" i="53"/>
  <c r="AN112" i="53"/>
  <c r="AM112" i="53"/>
  <c r="AL112" i="53"/>
  <c r="AK112" i="53"/>
  <c r="AJ112" i="53"/>
  <c r="AI112" i="53"/>
  <c r="AH112" i="53"/>
  <c r="AG112" i="53"/>
  <c r="AF112" i="53"/>
  <c r="AE112" i="53"/>
  <c r="BA112" i="53"/>
  <c r="AD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AZ111" i="53"/>
  <c r="AY111" i="53"/>
  <c r="AX111" i="53"/>
  <c r="AW111" i="53"/>
  <c r="AV111" i="53"/>
  <c r="AU111" i="53"/>
  <c r="AT111" i="53"/>
  <c r="AS111" i="53"/>
  <c r="AR111" i="53"/>
  <c r="AQ111" i="53"/>
  <c r="AP111" i="53"/>
  <c r="AO111" i="53"/>
  <c r="AN111" i="53"/>
  <c r="AM111" i="53"/>
  <c r="AL111" i="53"/>
  <c r="AK111" i="53"/>
  <c r="AJ111" i="53"/>
  <c r="AI111" i="53"/>
  <c r="AH111" i="53"/>
  <c r="AG111" i="53"/>
  <c r="AF111" i="53"/>
  <c r="AE111" i="53"/>
  <c r="AD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AZ110" i="53"/>
  <c r="AY110" i="53"/>
  <c r="AX110" i="53"/>
  <c r="AW110" i="53"/>
  <c r="AV110" i="53"/>
  <c r="AU110" i="53"/>
  <c r="AT110" i="53"/>
  <c r="AS110" i="53"/>
  <c r="AR110" i="53"/>
  <c r="AQ110" i="53"/>
  <c r="AP110" i="53"/>
  <c r="AO110" i="53"/>
  <c r="AN110" i="53"/>
  <c r="AM110" i="53"/>
  <c r="AL110" i="53"/>
  <c r="AK110" i="53"/>
  <c r="AJ110" i="53"/>
  <c r="AI110" i="53"/>
  <c r="AH110" i="53"/>
  <c r="AG110" i="53"/>
  <c r="AF110" i="53"/>
  <c r="AE110" i="53"/>
  <c r="BA110" i="53" s="1"/>
  <c r="AD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AZ109" i="53"/>
  <c r="AY109" i="53"/>
  <c r="AX109" i="53"/>
  <c r="AW109" i="53"/>
  <c r="AV109" i="53"/>
  <c r="AU109" i="53"/>
  <c r="AT109" i="53"/>
  <c r="AS109" i="53"/>
  <c r="AR109" i="53"/>
  <c r="AQ109" i="53"/>
  <c r="AP109" i="53"/>
  <c r="AO109" i="53"/>
  <c r="AN109" i="53"/>
  <c r="AM109" i="53"/>
  <c r="AL109" i="53"/>
  <c r="AK109" i="53"/>
  <c r="AJ109" i="53"/>
  <c r="AI109" i="53"/>
  <c r="AH109" i="53"/>
  <c r="AG109" i="53"/>
  <c r="AF109" i="53"/>
  <c r="AE109" i="53"/>
  <c r="AD109" i="53"/>
  <c r="BA109" i="53" s="1"/>
  <c r="BB109" i="53" s="1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AZ108" i="53"/>
  <c r="AY108" i="53"/>
  <c r="AX108" i="53"/>
  <c r="AW108" i="53"/>
  <c r="AV108" i="53"/>
  <c r="AU108" i="53"/>
  <c r="AT108" i="53"/>
  <c r="AS108" i="53"/>
  <c r="AR108" i="53"/>
  <c r="AQ108" i="53"/>
  <c r="AP108" i="53"/>
  <c r="AO108" i="53"/>
  <c r="AN108" i="53"/>
  <c r="AM108" i="53"/>
  <c r="AL108" i="53"/>
  <c r="AK108" i="53"/>
  <c r="AJ108" i="53"/>
  <c r="AI108" i="53"/>
  <c r="AH108" i="53"/>
  <c r="AG108" i="53"/>
  <c r="AF108" i="53"/>
  <c r="AE108" i="53"/>
  <c r="AD108" i="53"/>
  <c r="BA108" i="53" s="1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AZ107" i="53"/>
  <c r="AY107" i="53"/>
  <c r="AX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BA106" i="53" s="1"/>
  <c r="BB106" i="53" s="1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AZ105" i="53"/>
  <c r="AY105" i="53"/>
  <c r="AX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BA104" i="53" s="1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BA103" i="53" s="1"/>
  <c r="BB103" i="53" s="1"/>
  <c r="AE103" i="53"/>
  <c r="AD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AZ101" i="53"/>
  <c r="AY101" i="53"/>
  <c r="AX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AZ100" i="53"/>
  <c r="AY100" i="53"/>
  <c r="AX100" i="53"/>
  <c r="AW100" i="53"/>
  <c r="AV100" i="53"/>
  <c r="AU100" i="53"/>
  <c r="AT100" i="53"/>
  <c r="AS100" i="53"/>
  <c r="AR100" i="53"/>
  <c r="AQ100" i="53"/>
  <c r="AP100" i="53"/>
  <c r="AO100" i="53"/>
  <c r="AN100" i="53"/>
  <c r="AM100" i="53"/>
  <c r="AL100" i="53"/>
  <c r="AK100" i="53"/>
  <c r="AJ100" i="53"/>
  <c r="AI100" i="53"/>
  <c r="AH100" i="53"/>
  <c r="AG100" i="53"/>
  <c r="AF100" i="53"/>
  <c r="AE100" i="53"/>
  <c r="AD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AZ99" i="53"/>
  <c r="AY99" i="53"/>
  <c r="AX99" i="53"/>
  <c r="AW99" i="53"/>
  <c r="AV99" i="53"/>
  <c r="AU99" i="53"/>
  <c r="AT99" i="53"/>
  <c r="AS99" i="53"/>
  <c r="AR99" i="53"/>
  <c r="AQ99" i="53"/>
  <c r="AP99" i="53"/>
  <c r="AO99" i="53"/>
  <c r="AN99" i="53"/>
  <c r="AM99" i="53"/>
  <c r="AL99" i="53"/>
  <c r="AK99" i="53"/>
  <c r="AJ99" i="53"/>
  <c r="AI99" i="53"/>
  <c r="AH99" i="53"/>
  <c r="AG99" i="53"/>
  <c r="AF99" i="53"/>
  <c r="AE99" i="53"/>
  <c r="AD99" i="53"/>
  <c r="BA99" i="53" s="1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AZ98" i="53"/>
  <c r="AY98" i="53"/>
  <c r="AX98" i="53"/>
  <c r="AW98" i="53"/>
  <c r="AV98" i="53"/>
  <c r="AU98" i="53"/>
  <c r="AT98" i="53"/>
  <c r="AS98" i="53"/>
  <c r="AR98" i="53"/>
  <c r="AQ98" i="53"/>
  <c r="AP98" i="53"/>
  <c r="AO98" i="53"/>
  <c r="AN98" i="53"/>
  <c r="AM98" i="53"/>
  <c r="AL98" i="53"/>
  <c r="AK98" i="53"/>
  <c r="AJ98" i="53"/>
  <c r="AI98" i="53"/>
  <c r="AH98" i="53"/>
  <c r="AG98" i="53"/>
  <c r="AF98" i="53"/>
  <c r="AE98" i="53"/>
  <c r="AD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AZ97" i="53"/>
  <c r="AY97" i="53"/>
  <c r="AX97" i="53"/>
  <c r="AW97" i="53"/>
  <c r="AV97" i="53"/>
  <c r="AU97" i="53"/>
  <c r="AT97" i="53"/>
  <c r="AS97" i="53"/>
  <c r="AR97" i="53"/>
  <c r="AQ97" i="53"/>
  <c r="AP97" i="53"/>
  <c r="AO97" i="53"/>
  <c r="AN97" i="53"/>
  <c r="AM97" i="53"/>
  <c r="AL97" i="53"/>
  <c r="AK97" i="53"/>
  <c r="AJ97" i="53"/>
  <c r="AI97" i="53"/>
  <c r="AH97" i="53"/>
  <c r="AG97" i="53"/>
  <c r="AF97" i="53"/>
  <c r="AE97" i="53"/>
  <c r="BA97" i="53" s="1"/>
  <c r="AD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AZ96" i="53"/>
  <c r="AY96" i="53"/>
  <c r="AX96" i="53"/>
  <c r="AW96" i="53"/>
  <c r="AV96" i="53"/>
  <c r="AU96" i="53"/>
  <c r="AT96" i="53"/>
  <c r="AS96" i="53"/>
  <c r="AR96" i="53"/>
  <c r="AQ96" i="53"/>
  <c r="AP96" i="53"/>
  <c r="AO96" i="53"/>
  <c r="AN96" i="53"/>
  <c r="AM96" i="53"/>
  <c r="AL96" i="53"/>
  <c r="AK96" i="53"/>
  <c r="AJ96" i="53"/>
  <c r="AI96" i="53"/>
  <c r="AH96" i="53"/>
  <c r="AG96" i="53"/>
  <c r="AF96" i="53"/>
  <c r="AE96" i="53"/>
  <c r="BA96" i="53"/>
  <c r="AD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AZ95" i="53"/>
  <c r="AY95" i="53"/>
  <c r="AX95" i="53"/>
  <c r="AW95" i="53"/>
  <c r="AV95" i="53"/>
  <c r="AU95" i="53"/>
  <c r="AT95" i="53"/>
  <c r="AS95" i="53"/>
  <c r="AR95" i="53"/>
  <c r="AQ95" i="53"/>
  <c r="AP95" i="53"/>
  <c r="AO95" i="53"/>
  <c r="AN95" i="53"/>
  <c r="AM95" i="53"/>
  <c r="AL95" i="53"/>
  <c r="AK95" i="53"/>
  <c r="AJ95" i="53"/>
  <c r="AI95" i="53"/>
  <c r="AH95" i="53"/>
  <c r="AG95" i="53"/>
  <c r="AF95" i="53"/>
  <c r="AE95" i="53"/>
  <c r="AD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F95" i="53"/>
  <c r="E95" i="53"/>
  <c r="D95" i="53"/>
  <c r="AZ94" i="53"/>
  <c r="AY94" i="53"/>
  <c r="AX94" i="53"/>
  <c r="AW94" i="53"/>
  <c r="AV94" i="53"/>
  <c r="AU94" i="53"/>
  <c r="AT94" i="53"/>
  <c r="AS94" i="53"/>
  <c r="AR94" i="53"/>
  <c r="AQ94" i="53"/>
  <c r="AP94" i="53"/>
  <c r="AO94" i="53"/>
  <c r="AN94" i="53"/>
  <c r="AM94" i="53"/>
  <c r="AL94" i="53"/>
  <c r="AK94" i="53"/>
  <c r="AJ94" i="53"/>
  <c r="AI94" i="53"/>
  <c r="AH94" i="53"/>
  <c r="AG94" i="53"/>
  <c r="AF94" i="53"/>
  <c r="AE94" i="53"/>
  <c r="BA94" i="53" s="1"/>
  <c r="AD94" i="53"/>
  <c r="Z94" i="53"/>
  <c r="Y94" i="53"/>
  <c r="X94" i="53"/>
  <c r="W94" i="53"/>
  <c r="V94" i="53"/>
  <c r="U94" i="53"/>
  <c r="T94" i="53"/>
  <c r="S94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F94" i="53"/>
  <c r="E94" i="53"/>
  <c r="D94" i="53"/>
  <c r="AZ93" i="53"/>
  <c r="AY93" i="53"/>
  <c r="AX93" i="53"/>
  <c r="AW93" i="53"/>
  <c r="AV93" i="53"/>
  <c r="AU93" i="53"/>
  <c r="AT93" i="53"/>
  <c r="AS93" i="53"/>
  <c r="AR93" i="53"/>
  <c r="AQ93" i="53"/>
  <c r="AP93" i="53"/>
  <c r="AO93" i="53"/>
  <c r="AN93" i="53"/>
  <c r="AM93" i="53"/>
  <c r="AL93" i="53"/>
  <c r="AK93" i="53"/>
  <c r="AJ93" i="53"/>
  <c r="AI93" i="53"/>
  <c r="AH93" i="53"/>
  <c r="AG93" i="53"/>
  <c r="AF93" i="53"/>
  <c r="AE93" i="53"/>
  <c r="AD93" i="53"/>
  <c r="Z93" i="53"/>
  <c r="Y93" i="53"/>
  <c r="X93" i="53"/>
  <c r="W93" i="53"/>
  <c r="V93" i="53"/>
  <c r="U93" i="53"/>
  <c r="T93" i="53"/>
  <c r="S93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F93" i="53"/>
  <c r="E93" i="53"/>
  <c r="D93" i="53"/>
  <c r="AZ92" i="53"/>
  <c r="AY92" i="53"/>
  <c r="AX92" i="53"/>
  <c r="AW92" i="53"/>
  <c r="AV92" i="53"/>
  <c r="AU92" i="53"/>
  <c r="AT92" i="53"/>
  <c r="AS92" i="53"/>
  <c r="AR92" i="53"/>
  <c r="AQ92" i="53"/>
  <c r="AP92" i="53"/>
  <c r="AO92" i="53"/>
  <c r="AN92" i="53"/>
  <c r="AM92" i="53"/>
  <c r="AL92" i="53"/>
  <c r="AK92" i="53"/>
  <c r="AJ92" i="53"/>
  <c r="AI92" i="53"/>
  <c r="AH92" i="53"/>
  <c r="AG92" i="53"/>
  <c r="AF92" i="53"/>
  <c r="BA92" i="53" s="1"/>
  <c r="BB92" i="53" s="1"/>
  <c r="AE92" i="53"/>
  <c r="AD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F92" i="53"/>
  <c r="E92" i="53"/>
  <c r="D92" i="53"/>
  <c r="AZ91" i="53"/>
  <c r="AY91" i="53"/>
  <c r="AX91" i="53"/>
  <c r="AW91" i="53"/>
  <c r="AV91" i="53"/>
  <c r="AU91" i="53"/>
  <c r="AT91" i="53"/>
  <c r="AS91" i="53"/>
  <c r="AR91" i="53"/>
  <c r="AQ91" i="53"/>
  <c r="AP91" i="53"/>
  <c r="AO91" i="53"/>
  <c r="AN91" i="53"/>
  <c r="AM91" i="53"/>
  <c r="AL91" i="53"/>
  <c r="AK91" i="53"/>
  <c r="AJ91" i="53"/>
  <c r="AI91" i="53"/>
  <c r="AH91" i="53"/>
  <c r="AG91" i="53"/>
  <c r="AF91" i="53"/>
  <c r="AE91" i="53"/>
  <c r="AD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AZ90" i="53"/>
  <c r="AY90" i="53"/>
  <c r="AX90" i="53"/>
  <c r="AW90" i="53"/>
  <c r="AV90" i="53"/>
  <c r="AU90" i="53"/>
  <c r="AT90" i="53"/>
  <c r="AS90" i="53"/>
  <c r="AR90" i="53"/>
  <c r="AQ90" i="53"/>
  <c r="AP90" i="53"/>
  <c r="AO90" i="53"/>
  <c r="AN90" i="53"/>
  <c r="AM90" i="53"/>
  <c r="AL90" i="53"/>
  <c r="AK90" i="53"/>
  <c r="AJ90" i="53"/>
  <c r="AI90" i="53"/>
  <c r="AH90" i="53"/>
  <c r="AG90" i="53"/>
  <c r="AF90" i="53"/>
  <c r="AE90" i="53"/>
  <c r="AD90" i="53"/>
  <c r="BA90" i="53" s="1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AZ89" i="53"/>
  <c r="AY89" i="53"/>
  <c r="AX89" i="53"/>
  <c r="AW89" i="53"/>
  <c r="AV89" i="53"/>
  <c r="AU89" i="53"/>
  <c r="AT89" i="53"/>
  <c r="AS89" i="53"/>
  <c r="AR89" i="53"/>
  <c r="AQ89" i="53"/>
  <c r="AP89" i="53"/>
  <c r="AO89" i="53"/>
  <c r="AN89" i="53"/>
  <c r="AM89" i="53"/>
  <c r="AL89" i="53"/>
  <c r="AK89" i="53"/>
  <c r="AJ89" i="53"/>
  <c r="AI89" i="53"/>
  <c r="AH89" i="53"/>
  <c r="AG89" i="53"/>
  <c r="AF89" i="53"/>
  <c r="AE89" i="53"/>
  <c r="AD89" i="53"/>
  <c r="BA89" i="53" s="1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AZ88" i="53"/>
  <c r="AY88" i="53"/>
  <c r="AX88" i="53"/>
  <c r="AW88" i="53"/>
  <c r="AV88" i="53"/>
  <c r="AU88" i="53"/>
  <c r="AT88" i="53"/>
  <c r="AS88" i="53"/>
  <c r="AR88" i="53"/>
  <c r="AQ88" i="53"/>
  <c r="AP88" i="53"/>
  <c r="AO88" i="53"/>
  <c r="AN88" i="53"/>
  <c r="AM88" i="53"/>
  <c r="AL88" i="53"/>
  <c r="AK88" i="53"/>
  <c r="AJ88" i="53"/>
  <c r="AI88" i="53"/>
  <c r="AH88" i="53"/>
  <c r="AG88" i="53"/>
  <c r="AF88" i="53"/>
  <c r="AE88" i="53"/>
  <c r="AD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AZ87" i="53"/>
  <c r="AY87" i="53"/>
  <c r="AX87" i="53"/>
  <c r="AW87" i="53"/>
  <c r="AV87" i="53"/>
  <c r="AU87" i="53"/>
  <c r="AT87" i="53"/>
  <c r="AS87" i="53"/>
  <c r="AR87" i="53"/>
  <c r="AQ87" i="53"/>
  <c r="AP87" i="53"/>
  <c r="AO87" i="53"/>
  <c r="AN87" i="53"/>
  <c r="AM87" i="53"/>
  <c r="AL87" i="53"/>
  <c r="AK87" i="53"/>
  <c r="AJ87" i="53"/>
  <c r="AI87" i="53"/>
  <c r="AH87" i="53"/>
  <c r="AG87" i="53"/>
  <c r="AF87" i="53"/>
  <c r="AE87" i="53"/>
  <c r="AD87" i="53"/>
  <c r="BA87" i="53" s="1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AZ86" i="53"/>
  <c r="AY86" i="53"/>
  <c r="AX86" i="53"/>
  <c r="AW86" i="53"/>
  <c r="AV86" i="53"/>
  <c r="AU86" i="53"/>
  <c r="AT86" i="53"/>
  <c r="AS86" i="53"/>
  <c r="AR86" i="53"/>
  <c r="AQ86" i="53"/>
  <c r="AP86" i="53"/>
  <c r="AO86" i="53"/>
  <c r="AN86" i="53"/>
  <c r="AM86" i="53"/>
  <c r="AL86" i="53"/>
  <c r="AK86" i="53"/>
  <c r="AJ86" i="53"/>
  <c r="AI86" i="53"/>
  <c r="AH86" i="53"/>
  <c r="AG86" i="53"/>
  <c r="AF86" i="53"/>
  <c r="AE86" i="53"/>
  <c r="AD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AZ85" i="53"/>
  <c r="AY85" i="53"/>
  <c r="AX85" i="53"/>
  <c r="AW85" i="53"/>
  <c r="AV85" i="53"/>
  <c r="AU85" i="53"/>
  <c r="AT85" i="53"/>
  <c r="AS85" i="53"/>
  <c r="AR85" i="53"/>
  <c r="AQ85" i="53"/>
  <c r="AP85" i="53"/>
  <c r="AO85" i="53"/>
  <c r="AN85" i="53"/>
  <c r="AM85" i="53"/>
  <c r="AL85" i="53"/>
  <c r="AK85" i="53"/>
  <c r="AJ85" i="53"/>
  <c r="AI85" i="53"/>
  <c r="AH85" i="53"/>
  <c r="AG85" i="53"/>
  <c r="AF85" i="53"/>
  <c r="AE85" i="53"/>
  <c r="AD85" i="53"/>
  <c r="B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AZ84" i="53"/>
  <c r="AY84" i="53"/>
  <c r="AX84" i="53"/>
  <c r="AW84" i="53"/>
  <c r="AV84" i="53"/>
  <c r="AU84" i="53"/>
  <c r="AT84" i="53"/>
  <c r="AS84" i="53"/>
  <c r="AR84" i="53"/>
  <c r="AQ84" i="53"/>
  <c r="AP84" i="53"/>
  <c r="AO84" i="53"/>
  <c r="AN84" i="53"/>
  <c r="AM84" i="53"/>
  <c r="AL84" i="53"/>
  <c r="AK84" i="53"/>
  <c r="AJ84" i="53"/>
  <c r="AI84" i="53"/>
  <c r="AH84" i="53"/>
  <c r="AG84" i="53"/>
  <c r="AF84" i="53"/>
  <c r="AE84" i="53"/>
  <c r="AD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AZ83" i="53"/>
  <c r="AY83" i="53"/>
  <c r="AX83" i="53"/>
  <c r="AW83" i="53"/>
  <c r="AV83" i="53"/>
  <c r="AU83" i="53"/>
  <c r="AT83" i="53"/>
  <c r="AS83" i="53"/>
  <c r="AR83" i="53"/>
  <c r="AQ83" i="53"/>
  <c r="AP83" i="53"/>
  <c r="AO83" i="53"/>
  <c r="AN83" i="53"/>
  <c r="AM83" i="53"/>
  <c r="AL83" i="53"/>
  <c r="AK83" i="53"/>
  <c r="AJ83" i="53"/>
  <c r="AI83" i="53"/>
  <c r="AH83" i="53"/>
  <c r="AG83" i="53"/>
  <c r="AF83" i="53"/>
  <c r="AE83" i="53"/>
  <c r="AD83" i="53"/>
  <c r="BA83" i="53" s="1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AZ82" i="53"/>
  <c r="AY82" i="53"/>
  <c r="AX82" i="53"/>
  <c r="AW82" i="53"/>
  <c r="AV82" i="53"/>
  <c r="AU82" i="53"/>
  <c r="AT82" i="53"/>
  <c r="AS82" i="53"/>
  <c r="AR82" i="53"/>
  <c r="AQ82" i="53"/>
  <c r="AP82" i="53"/>
  <c r="AO82" i="53"/>
  <c r="AN82" i="53"/>
  <c r="AM82" i="53"/>
  <c r="AL82" i="53"/>
  <c r="AK82" i="53"/>
  <c r="AJ82" i="53"/>
  <c r="AI82" i="53"/>
  <c r="AH82" i="53"/>
  <c r="AG82" i="53"/>
  <c r="AF82" i="53"/>
  <c r="BA82" i="53" s="1"/>
  <c r="AE82" i="53"/>
  <c r="AD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AZ81" i="53"/>
  <c r="AY81" i="53"/>
  <c r="AX81" i="53"/>
  <c r="AW81" i="53"/>
  <c r="AV81" i="53"/>
  <c r="AU81" i="53"/>
  <c r="AT81" i="53"/>
  <c r="AS81" i="53"/>
  <c r="AR81" i="53"/>
  <c r="AQ81" i="53"/>
  <c r="AP81" i="53"/>
  <c r="AO81" i="53"/>
  <c r="AN81" i="53"/>
  <c r="AM81" i="53"/>
  <c r="AL81" i="53"/>
  <c r="AK81" i="53"/>
  <c r="AJ81" i="53"/>
  <c r="AI81" i="53"/>
  <c r="AH81" i="53"/>
  <c r="AG81" i="53"/>
  <c r="AF81" i="53"/>
  <c r="AE81" i="53"/>
  <c r="AD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AZ80" i="53"/>
  <c r="AY80" i="53"/>
  <c r="AX80" i="53"/>
  <c r="AW80" i="53"/>
  <c r="AV80" i="53"/>
  <c r="AU80" i="53"/>
  <c r="AT80" i="53"/>
  <c r="AS80" i="53"/>
  <c r="AR80" i="53"/>
  <c r="AQ80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BA80" i="53" s="1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AZ79" i="53"/>
  <c r="AY79" i="53"/>
  <c r="AX79" i="53"/>
  <c r="AW79" i="53"/>
  <c r="AV79" i="53"/>
  <c r="AU79" i="53"/>
  <c r="AT79" i="53"/>
  <c r="AS79" i="53"/>
  <c r="AR79" i="53"/>
  <c r="AQ79" i="53"/>
  <c r="AP79" i="53"/>
  <c r="AO79" i="53"/>
  <c r="AN79" i="53"/>
  <c r="AM79" i="53"/>
  <c r="AL79" i="53"/>
  <c r="AK79" i="53"/>
  <c r="AJ79" i="53"/>
  <c r="AI79" i="53"/>
  <c r="AH79" i="53"/>
  <c r="AG79" i="53"/>
  <c r="AF79" i="53"/>
  <c r="AE79" i="53"/>
  <c r="AD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AZ78" i="53"/>
  <c r="AY78" i="53"/>
  <c r="AX78" i="53"/>
  <c r="AW78" i="53"/>
  <c r="AV78" i="53"/>
  <c r="AU78" i="53"/>
  <c r="AT78" i="53"/>
  <c r="AS78" i="53"/>
  <c r="AR78" i="53"/>
  <c r="AQ78" i="53"/>
  <c r="AP78" i="53"/>
  <c r="AO78" i="53"/>
  <c r="AN78" i="53"/>
  <c r="AM78" i="53"/>
  <c r="AL78" i="53"/>
  <c r="AK78" i="53"/>
  <c r="AJ78" i="53"/>
  <c r="AI78" i="53"/>
  <c r="AH78" i="53"/>
  <c r="AG78" i="53"/>
  <c r="AF78" i="53"/>
  <c r="AE78" i="53"/>
  <c r="BA78" i="53" s="1"/>
  <c r="AD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AZ77" i="53"/>
  <c r="AY77" i="53"/>
  <c r="AX77" i="53"/>
  <c r="AW77" i="53"/>
  <c r="AV77" i="53"/>
  <c r="AU77" i="53"/>
  <c r="AT77" i="53"/>
  <c r="AS77" i="53"/>
  <c r="AR77" i="53"/>
  <c r="AQ77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BA77" i="53" s="1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D77" i="53"/>
  <c r="AZ76" i="53"/>
  <c r="AY76" i="53"/>
  <c r="AX76" i="53"/>
  <c r="AW76" i="53"/>
  <c r="AV76" i="53"/>
  <c r="AU76" i="53"/>
  <c r="AT76" i="53"/>
  <c r="AS76" i="53"/>
  <c r="AR76" i="53"/>
  <c r="AQ76" i="53"/>
  <c r="AP76" i="53"/>
  <c r="AO76" i="53"/>
  <c r="AN76" i="53"/>
  <c r="AM76" i="53"/>
  <c r="AL76" i="53"/>
  <c r="AK76" i="53"/>
  <c r="AJ76" i="53"/>
  <c r="AI76" i="53"/>
  <c r="AH76" i="53"/>
  <c r="AG76" i="53"/>
  <c r="AF76" i="53"/>
  <c r="AE76" i="53"/>
  <c r="AD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AZ75" i="53"/>
  <c r="AY75" i="53"/>
  <c r="AX75" i="53"/>
  <c r="AW75" i="53"/>
  <c r="AV75" i="53"/>
  <c r="AU75" i="53"/>
  <c r="AT75" i="53"/>
  <c r="AS75" i="53"/>
  <c r="AR75" i="53"/>
  <c r="AQ75" i="53"/>
  <c r="AP75" i="53"/>
  <c r="AO75" i="53"/>
  <c r="AN75" i="53"/>
  <c r="AM75" i="53"/>
  <c r="AL75" i="53"/>
  <c r="AK75" i="53"/>
  <c r="AJ75" i="53"/>
  <c r="AI75" i="53"/>
  <c r="AH75" i="53"/>
  <c r="AG75" i="53"/>
  <c r="AF75" i="53"/>
  <c r="AE75" i="53"/>
  <c r="AD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AZ74" i="53"/>
  <c r="AY74" i="53"/>
  <c r="AX74" i="53"/>
  <c r="AW74" i="53"/>
  <c r="AV74" i="53"/>
  <c r="AU74" i="53"/>
  <c r="AT74" i="53"/>
  <c r="AS74" i="53"/>
  <c r="AR74" i="53"/>
  <c r="AQ74" i="53"/>
  <c r="AP74" i="53"/>
  <c r="AO74" i="53"/>
  <c r="AN74" i="53"/>
  <c r="AM74" i="53"/>
  <c r="AL74" i="53"/>
  <c r="AK74" i="53"/>
  <c r="AJ74" i="53"/>
  <c r="AI74" i="53"/>
  <c r="AH74" i="53"/>
  <c r="AG74" i="53"/>
  <c r="AF74" i="53"/>
  <c r="AE74" i="53"/>
  <c r="AD74" i="53"/>
  <c r="Z74" i="53"/>
  <c r="Y74" i="53"/>
  <c r="X74" i="53"/>
  <c r="W74" i="53"/>
  <c r="V74" i="53"/>
  <c r="U74" i="53"/>
  <c r="T74" i="53"/>
  <c r="S74" i="53"/>
  <c r="R74" i="53"/>
  <c r="R135" i="53" s="1"/>
  <c r="Q74" i="53"/>
  <c r="P74" i="53"/>
  <c r="O74" i="53"/>
  <c r="N74" i="53"/>
  <c r="N135" i="53" s="1"/>
  <c r="M74" i="53"/>
  <c r="L74" i="53"/>
  <c r="K74" i="53"/>
  <c r="J74" i="53"/>
  <c r="I74" i="53"/>
  <c r="H74" i="53"/>
  <c r="G74" i="53"/>
  <c r="F74" i="53"/>
  <c r="E74" i="53"/>
  <c r="D74" i="53"/>
  <c r="AZ73" i="53"/>
  <c r="AY73" i="53"/>
  <c r="AX73" i="53"/>
  <c r="AW73" i="53"/>
  <c r="AV73" i="53"/>
  <c r="AU73" i="53"/>
  <c r="AT73" i="53"/>
  <c r="AS73" i="53"/>
  <c r="AR73" i="53"/>
  <c r="AQ73" i="53"/>
  <c r="AP73" i="53"/>
  <c r="AO73" i="53"/>
  <c r="AN73" i="53"/>
  <c r="AM73" i="53"/>
  <c r="AL73" i="53"/>
  <c r="AK73" i="53"/>
  <c r="AJ73" i="53"/>
  <c r="AI73" i="53"/>
  <c r="AH73" i="53"/>
  <c r="AG73" i="53"/>
  <c r="AF73" i="53"/>
  <c r="AE73" i="53"/>
  <c r="AD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AZ72" i="53"/>
  <c r="AY72" i="53"/>
  <c r="AX72" i="53"/>
  <c r="AW72" i="53"/>
  <c r="AV72" i="53"/>
  <c r="AU72" i="53"/>
  <c r="AT72" i="53"/>
  <c r="AS72" i="53"/>
  <c r="AR72" i="53"/>
  <c r="AQ72" i="53"/>
  <c r="AP72" i="53"/>
  <c r="AO72" i="53"/>
  <c r="AN72" i="53"/>
  <c r="AM72" i="53"/>
  <c r="AL72" i="53"/>
  <c r="AL135" i="53" s="1"/>
  <c r="AK72" i="53"/>
  <c r="AJ72" i="53"/>
  <c r="AI72" i="53"/>
  <c r="AI135" i="53"/>
  <c r="AH72" i="53"/>
  <c r="AG72" i="53"/>
  <c r="AF72" i="53"/>
  <c r="AE72" i="53"/>
  <c r="AD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AZ71" i="53"/>
  <c r="AY71" i="53"/>
  <c r="AX71" i="53"/>
  <c r="AW71" i="53"/>
  <c r="AV71" i="53"/>
  <c r="AU71" i="53"/>
  <c r="AT71" i="53"/>
  <c r="AS71" i="53"/>
  <c r="AR71" i="53"/>
  <c r="AQ71" i="53"/>
  <c r="AP71" i="53"/>
  <c r="AO71" i="53"/>
  <c r="AN71" i="53"/>
  <c r="AM71" i="53"/>
  <c r="AL71" i="53"/>
  <c r="AK71" i="53"/>
  <c r="AJ71" i="53"/>
  <c r="AI71" i="53"/>
  <c r="AH71" i="53"/>
  <c r="AG71" i="53"/>
  <c r="AF71" i="53"/>
  <c r="AE71" i="53"/>
  <c r="AD71" i="53"/>
  <c r="BA71" i="53" s="1"/>
  <c r="BB71" i="53" s="1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AZ70" i="53"/>
  <c r="AY70" i="53"/>
  <c r="AX70" i="53"/>
  <c r="AW70" i="53"/>
  <c r="AV70" i="53"/>
  <c r="AU70" i="53"/>
  <c r="AT70" i="53"/>
  <c r="AS70" i="53"/>
  <c r="AR70" i="53"/>
  <c r="AQ70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BA70" i="53" s="1"/>
  <c r="BB70" i="53" s="1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AZ69" i="53"/>
  <c r="AY69" i="53"/>
  <c r="AX69" i="53"/>
  <c r="AW69" i="53"/>
  <c r="AV69" i="53"/>
  <c r="AU69" i="53"/>
  <c r="AT69" i="53"/>
  <c r="AS69" i="53"/>
  <c r="AR69" i="53"/>
  <c r="AQ69" i="53"/>
  <c r="AP69" i="53"/>
  <c r="AO69" i="53"/>
  <c r="AN69" i="53"/>
  <c r="AM69" i="53"/>
  <c r="AL69" i="53"/>
  <c r="AK69" i="53"/>
  <c r="AJ69" i="53"/>
  <c r="AI69" i="53"/>
  <c r="AH69" i="53"/>
  <c r="AG69" i="53"/>
  <c r="AF69" i="53"/>
  <c r="AE69" i="53"/>
  <c r="AD69" i="53"/>
  <c r="Z69" i="53"/>
  <c r="Y69" i="53"/>
  <c r="X69" i="53"/>
  <c r="X135" i="53" s="1"/>
  <c r="W69" i="53"/>
  <c r="V69" i="53"/>
  <c r="U69" i="53"/>
  <c r="U135" i="53" s="1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AZ68" i="53"/>
  <c r="AY68" i="53"/>
  <c r="AY135" i="53"/>
  <c r="AX68" i="53"/>
  <c r="AW68" i="53"/>
  <c r="AV68" i="53"/>
  <c r="AU68" i="53"/>
  <c r="AU135" i="53" s="1"/>
  <c r="AT68" i="53"/>
  <c r="AT135" i="53" s="1"/>
  <c r="AS68" i="53"/>
  <c r="AR68" i="53"/>
  <c r="AQ68" i="53"/>
  <c r="AQ135" i="53" s="1"/>
  <c r="AP68" i="53"/>
  <c r="AP135" i="53" s="1"/>
  <c r="AO68" i="53"/>
  <c r="AN68" i="53"/>
  <c r="AM68" i="53"/>
  <c r="AL68" i="53"/>
  <c r="AK68" i="53"/>
  <c r="AJ68" i="53"/>
  <c r="AI68" i="53"/>
  <c r="AH68" i="53"/>
  <c r="AG68" i="53"/>
  <c r="AF68" i="53"/>
  <c r="AE68" i="53"/>
  <c r="AE135" i="53" s="1"/>
  <c r="AD68" i="53"/>
  <c r="Z68" i="53"/>
  <c r="Z135" i="53" s="1"/>
  <c r="Y68" i="53"/>
  <c r="Y135" i="53" s="1"/>
  <c r="X68" i="53"/>
  <c r="W68" i="53"/>
  <c r="W135" i="53"/>
  <c r="V68" i="53"/>
  <c r="V135" i="53" s="1"/>
  <c r="U68" i="53"/>
  <c r="T68" i="53"/>
  <c r="T135" i="53" s="1"/>
  <c r="S68" i="53"/>
  <c r="R68" i="53"/>
  <c r="Q68" i="53"/>
  <c r="P68" i="53"/>
  <c r="P135" i="53"/>
  <c r="O68" i="53"/>
  <c r="O135" i="53" s="1"/>
  <c r="N68" i="53"/>
  <c r="M68" i="53"/>
  <c r="L68" i="53"/>
  <c r="K68" i="53"/>
  <c r="J68" i="53"/>
  <c r="I68" i="53"/>
  <c r="H68" i="53"/>
  <c r="G68" i="53"/>
  <c r="F68" i="53"/>
  <c r="E68" i="53"/>
  <c r="D68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AZ65" i="53"/>
  <c r="AY65" i="53"/>
  <c r="AX65" i="53"/>
  <c r="AW65" i="53"/>
  <c r="AV65" i="53"/>
  <c r="AU65" i="53"/>
  <c r="AT65" i="53"/>
  <c r="AS65" i="53"/>
  <c r="AR65" i="53"/>
  <c r="AQ65" i="53"/>
  <c r="AP65" i="53"/>
  <c r="AO65" i="53"/>
  <c r="AN65" i="53"/>
  <c r="AM65" i="53"/>
  <c r="AL65" i="53"/>
  <c r="AK65" i="53"/>
  <c r="AJ65" i="53"/>
  <c r="AI65" i="53"/>
  <c r="AH65" i="53"/>
  <c r="AG65" i="53"/>
  <c r="AF65" i="53"/>
  <c r="AE65" i="53"/>
  <c r="AD65" i="53"/>
  <c r="FB64" i="53"/>
  <c r="FA64" i="53"/>
  <c r="EY64" i="53"/>
  <c r="EX64" i="53"/>
  <c r="EZ64" i="53" s="1"/>
  <c r="EV64" i="53"/>
  <c r="EU64" i="53"/>
  <c r="ES64" i="53"/>
  <c r="ER64" i="53"/>
  <c r="ET64" i="53" s="1"/>
  <c r="EQ64" i="53"/>
  <c r="EP64" i="53"/>
  <c r="EO64" i="53"/>
  <c r="EN64" i="53"/>
  <c r="EL64" i="53"/>
  <c r="EK64" i="53"/>
  <c r="EI64" i="53"/>
  <c r="EH64" i="53"/>
  <c r="EJ64" i="53" s="1"/>
  <c r="EF64" i="53"/>
  <c r="EE64" i="53"/>
  <c r="EG64" i="53" s="1"/>
  <c r="EC64" i="53"/>
  <c r="EB64" i="53"/>
  <c r="ED64" i="53"/>
  <c r="DZ64" i="53"/>
  <c r="DY64" i="53"/>
  <c r="DW64" i="53"/>
  <c r="DV64" i="53"/>
  <c r="DX64" i="53" s="1"/>
  <c r="DT64" i="53"/>
  <c r="DS64" i="53"/>
  <c r="DQ64" i="53"/>
  <c r="DP64" i="53"/>
  <c r="DR64" i="53" s="1"/>
  <c r="DN64" i="53"/>
  <c r="DM64" i="53"/>
  <c r="DO64" i="53" s="1"/>
  <c r="DL64" i="53"/>
  <c r="DJ64" i="53"/>
  <c r="DI64" i="53"/>
  <c r="DG64" i="53"/>
  <c r="DF64" i="53"/>
  <c r="DH64" i="53" s="1"/>
  <c r="DD64" i="53"/>
  <c r="DC64" i="53"/>
  <c r="DB64" i="53"/>
  <c r="CZ64" i="53"/>
  <c r="CY64" i="53"/>
  <c r="CX64" i="53"/>
  <c r="CW64" i="53"/>
  <c r="CU64" i="53"/>
  <c r="CT64" i="53"/>
  <c r="CV64" i="53" s="1"/>
  <c r="CS64" i="53"/>
  <c r="CR64" i="53"/>
  <c r="CP64" i="53"/>
  <c r="CO64" i="53"/>
  <c r="CQ64" i="53" s="1"/>
  <c r="CM64" i="53"/>
  <c r="CL64" i="53"/>
  <c r="CN64" i="53" s="1"/>
  <c r="CJ64" i="53"/>
  <c r="CI64" i="53"/>
  <c r="CH64" i="53"/>
  <c r="CF64" i="53"/>
  <c r="CE64" i="53"/>
  <c r="CG64" i="53"/>
  <c r="CC64" i="53"/>
  <c r="CD64" i="53" s="1"/>
  <c r="CB64" i="53"/>
  <c r="BZ64" i="53"/>
  <c r="BY64" i="53"/>
  <c r="CA64" i="53" s="1"/>
  <c r="BW64" i="53"/>
  <c r="BV64" i="53"/>
  <c r="BX64" i="53"/>
  <c r="BT64" i="53"/>
  <c r="BS64" i="53"/>
  <c r="BQ64" i="53"/>
  <c r="BP64" i="53"/>
  <c r="BR64" i="53" s="1"/>
  <c r="BN64" i="53"/>
  <c r="BM64" i="53"/>
  <c r="BO64" i="53" s="1"/>
  <c r="BK64" i="53"/>
  <c r="BJ64" i="53"/>
  <c r="BL64" i="53" s="1"/>
  <c r="BH64" i="53"/>
  <c r="BG64" i="53"/>
  <c r="BI64" i="53" s="1"/>
  <c r="BF64" i="53"/>
  <c r="BD64" i="53"/>
  <c r="BE64" i="53" s="1"/>
  <c r="BC64" i="53"/>
  <c r="FB63" i="53"/>
  <c r="FA63" i="53"/>
  <c r="EY63" i="53"/>
  <c r="EX63" i="53"/>
  <c r="EZ63" i="53"/>
  <c r="EV63" i="53"/>
  <c r="EW63" i="53" s="1"/>
  <c r="EU63" i="53"/>
  <c r="ES63" i="53"/>
  <c r="ER63" i="53"/>
  <c r="ET63" i="53" s="1"/>
  <c r="EQ63" i="53"/>
  <c r="EP63" i="53"/>
  <c r="EO63" i="53"/>
  <c r="EN63" i="53"/>
  <c r="EL63" i="53"/>
  <c r="EK63" i="53"/>
  <c r="EM63" i="53"/>
  <c r="EI63" i="53"/>
  <c r="EH63" i="53"/>
  <c r="EJ63" i="53"/>
  <c r="EF63" i="53"/>
  <c r="EG63" i="53" s="1"/>
  <c r="EE63" i="53"/>
  <c r="EC63" i="53"/>
  <c r="EB63" i="53"/>
  <c r="DZ63" i="53"/>
  <c r="DY63" i="53"/>
  <c r="EA63" i="53"/>
  <c r="DW63" i="53"/>
  <c r="DV63" i="53"/>
  <c r="DX63" i="53" s="1"/>
  <c r="DT63" i="53"/>
  <c r="DU63" i="53" s="1"/>
  <c r="DS63" i="53"/>
  <c r="DQ63" i="53"/>
  <c r="DP63" i="53"/>
  <c r="DR63" i="53"/>
  <c r="DN63" i="53"/>
  <c r="DM63" i="53"/>
  <c r="DO63" i="53"/>
  <c r="DL63" i="53"/>
  <c r="DJ63" i="53"/>
  <c r="DI63" i="53"/>
  <c r="DK63" i="53"/>
  <c r="DG63" i="53"/>
  <c r="DF63" i="53"/>
  <c r="DD63" i="53"/>
  <c r="DC63" i="53"/>
  <c r="DB63" i="53"/>
  <c r="CZ63" i="53"/>
  <c r="CY63" i="53"/>
  <c r="CX63" i="53"/>
  <c r="CW63" i="53"/>
  <c r="CU63" i="53"/>
  <c r="CT63" i="53"/>
  <c r="CV63" i="53"/>
  <c r="CS63" i="53"/>
  <c r="CR63" i="53"/>
  <c r="CP63" i="53"/>
  <c r="CO63" i="53"/>
  <c r="CQ63" i="53"/>
  <c r="CM63" i="53"/>
  <c r="CL63" i="53"/>
  <c r="CN63" i="53"/>
  <c r="CJ63" i="53"/>
  <c r="CK63" i="53" s="1"/>
  <c r="CI63" i="53"/>
  <c r="CH63" i="53"/>
  <c r="CF63" i="53"/>
  <c r="CE63" i="53"/>
  <c r="CG63" i="53" s="1"/>
  <c r="CC63" i="53"/>
  <c r="CD63" i="53"/>
  <c r="CB63" i="53"/>
  <c r="BZ63" i="53"/>
  <c r="BY63" i="53"/>
  <c r="CA63" i="53"/>
  <c r="BW63" i="53"/>
  <c r="BV63" i="53"/>
  <c r="BT63" i="53"/>
  <c r="BU63" i="53"/>
  <c r="BS63" i="53"/>
  <c r="BQ63" i="53"/>
  <c r="BP63" i="53"/>
  <c r="BN63" i="53"/>
  <c r="BM63" i="53"/>
  <c r="BO63" i="53" s="1"/>
  <c r="BK63" i="53"/>
  <c r="BL63" i="53"/>
  <c r="BJ63" i="53"/>
  <c r="BH63" i="53"/>
  <c r="BG63" i="53"/>
  <c r="BI63" i="53"/>
  <c r="BF63" i="53"/>
  <c r="BD63" i="53"/>
  <c r="BE63" i="53"/>
  <c r="BC63" i="53"/>
  <c r="FB62" i="53"/>
  <c r="FA62" i="53"/>
  <c r="EY62" i="53"/>
  <c r="EX62" i="53"/>
  <c r="EV62" i="53"/>
  <c r="EU62" i="53"/>
  <c r="EW62" i="53"/>
  <c r="ES62" i="53"/>
  <c r="ER62" i="53"/>
  <c r="ET62" i="53" s="1"/>
  <c r="EQ62" i="53"/>
  <c r="EP62" i="53"/>
  <c r="EO62" i="53"/>
  <c r="EN62" i="53"/>
  <c r="EL62" i="53"/>
  <c r="EK62" i="53"/>
  <c r="EI62" i="53"/>
  <c r="EH62" i="53"/>
  <c r="EJ62" i="53"/>
  <c r="EF62" i="53"/>
  <c r="EE62" i="53"/>
  <c r="EG62" i="53" s="1"/>
  <c r="EC62" i="53"/>
  <c r="ED62" i="53" s="1"/>
  <c r="EB62" i="53"/>
  <c r="DZ62" i="53"/>
  <c r="DY62" i="53"/>
  <c r="EA62" i="53"/>
  <c r="DW62" i="53"/>
  <c r="DV62" i="53"/>
  <c r="DX62" i="53"/>
  <c r="DT62" i="53"/>
  <c r="DU62" i="53" s="1"/>
  <c r="DS62" i="53"/>
  <c r="DQ62" i="53"/>
  <c r="DP62" i="53"/>
  <c r="DN62" i="53"/>
  <c r="DM62" i="53"/>
  <c r="DL62" i="53"/>
  <c r="DJ62" i="53"/>
  <c r="DI62" i="53"/>
  <c r="DG62" i="53"/>
  <c r="DF62" i="53"/>
  <c r="DH62" i="53"/>
  <c r="DD62" i="53"/>
  <c r="DC62" i="53"/>
  <c r="DB62" i="53"/>
  <c r="CZ62" i="53"/>
  <c r="DA62" i="53" s="1"/>
  <c r="CY62" i="53"/>
  <c r="CX62" i="53"/>
  <c r="CW62" i="53"/>
  <c r="CU62" i="53"/>
  <c r="CT62" i="53"/>
  <c r="CV62" i="53" s="1"/>
  <c r="CS62" i="53"/>
  <c r="CR62" i="53"/>
  <c r="CP62" i="53"/>
  <c r="CO62" i="53"/>
  <c r="CM62" i="53"/>
  <c r="CL62" i="53"/>
  <c r="CJ62" i="53"/>
  <c r="CI62" i="53"/>
  <c r="CH62" i="53"/>
  <c r="CK62" i="53" s="1"/>
  <c r="CF62" i="53"/>
  <c r="CE62" i="53"/>
  <c r="CC62" i="53"/>
  <c r="CB62" i="53"/>
  <c r="CD62" i="53" s="1"/>
  <c r="BZ62" i="53"/>
  <c r="BY62" i="53"/>
  <c r="CA62" i="53" s="1"/>
  <c r="BW62" i="53"/>
  <c r="BV62" i="53"/>
  <c r="BT62" i="53"/>
  <c r="BS62" i="53"/>
  <c r="BU62" i="53" s="1"/>
  <c r="BQ62" i="53"/>
  <c r="BP62" i="53"/>
  <c r="BN62" i="53"/>
  <c r="BM62" i="53"/>
  <c r="BK62" i="53"/>
  <c r="BJ62" i="53"/>
  <c r="BL62" i="53" s="1"/>
  <c r="BH62" i="53"/>
  <c r="BG62" i="53"/>
  <c r="BI62" i="53"/>
  <c r="BF62" i="53"/>
  <c r="BD62" i="53"/>
  <c r="BE62" i="53"/>
  <c r="BC62" i="53"/>
  <c r="FB61" i="53"/>
  <c r="FA61" i="53"/>
  <c r="EY61" i="53"/>
  <c r="EX61" i="53"/>
  <c r="EV61" i="53"/>
  <c r="EU61" i="53"/>
  <c r="EW61" i="53"/>
  <c r="ES61" i="53"/>
  <c r="ET61" i="53" s="1"/>
  <c r="ER61" i="53"/>
  <c r="EQ61" i="53"/>
  <c r="EP61" i="53"/>
  <c r="EO61" i="53"/>
  <c r="EN61" i="53"/>
  <c r="EL61" i="53"/>
  <c r="EK61" i="53"/>
  <c r="EM61" i="53" s="1"/>
  <c r="EI61" i="53"/>
  <c r="EH61" i="53"/>
  <c r="EJ61" i="53"/>
  <c r="EF61" i="53"/>
  <c r="EE61" i="53"/>
  <c r="EC61" i="53"/>
  <c r="EB61" i="53"/>
  <c r="DZ61" i="53"/>
  <c r="DY61" i="53"/>
  <c r="EA61" i="53" s="1"/>
  <c r="DW61" i="53"/>
  <c r="DV61" i="53"/>
  <c r="DT61" i="53"/>
  <c r="DS61" i="53"/>
  <c r="DQ61" i="53"/>
  <c r="DP61" i="53"/>
  <c r="DN61" i="53"/>
  <c r="DM61" i="53"/>
  <c r="DL61" i="53"/>
  <c r="DJ61" i="53"/>
  <c r="DI61" i="53"/>
  <c r="DK61" i="53"/>
  <c r="DG61" i="53"/>
  <c r="DF61" i="53"/>
  <c r="DH61" i="53" s="1"/>
  <c r="DD61" i="53"/>
  <c r="DC61" i="53"/>
  <c r="DE61" i="53" s="1"/>
  <c r="DB61" i="53"/>
  <c r="CZ61" i="53"/>
  <c r="CY61" i="53"/>
  <c r="DA61" i="53" s="1"/>
  <c r="CX61" i="53"/>
  <c r="CW61" i="53"/>
  <c r="CU61" i="53"/>
  <c r="CV61" i="53" s="1"/>
  <c r="CT61" i="53"/>
  <c r="CS61" i="53"/>
  <c r="CR61" i="53"/>
  <c r="CP61" i="53"/>
  <c r="CO61" i="53"/>
  <c r="CQ61" i="53" s="1"/>
  <c r="CM61" i="53"/>
  <c r="CL61" i="53"/>
  <c r="CJ61" i="53"/>
  <c r="CI61" i="53"/>
  <c r="CH61" i="53"/>
  <c r="CK61" i="53" s="1"/>
  <c r="CF61" i="53"/>
  <c r="CE61" i="53"/>
  <c r="CG61" i="53"/>
  <c r="CC61" i="53"/>
  <c r="CB61" i="53"/>
  <c r="CD61" i="53" s="1"/>
  <c r="BZ61" i="53"/>
  <c r="BY61" i="53"/>
  <c r="CA61" i="53" s="1"/>
  <c r="BW61" i="53"/>
  <c r="BX61" i="53"/>
  <c r="BV61" i="53"/>
  <c r="BT61" i="53"/>
  <c r="BS61" i="53"/>
  <c r="BQ61" i="53"/>
  <c r="BR61" i="53" s="1"/>
  <c r="BP61" i="53"/>
  <c r="BN61" i="53"/>
  <c r="BM61" i="53"/>
  <c r="BO61" i="53" s="1"/>
  <c r="BK61" i="53"/>
  <c r="BJ61" i="53"/>
  <c r="BH61" i="53"/>
  <c r="BG61" i="53"/>
  <c r="BI61" i="53" s="1"/>
  <c r="BF61" i="53"/>
  <c r="BD61" i="53"/>
  <c r="BE61" i="53" s="1"/>
  <c r="BC61" i="53"/>
  <c r="FB60" i="53"/>
  <c r="FA60" i="53"/>
  <c r="EY60" i="53"/>
  <c r="EX60" i="53"/>
  <c r="EV60" i="53"/>
  <c r="EU60" i="53"/>
  <c r="ES60" i="53"/>
  <c r="ER60" i="53"/>
  <c r="EQ60" i="53"/>
  <c r="EP60" i="53"/>
  <c r="EO60" i="53"/>
  <c r="EN60" i="53"/>
  <c r="EL60" i="53"/>
  <c r="EK60" i="53"/>
  <c r="EI60" i="53"/>
  <c r="EH60" i="53"/>
  <c r="EF60" i="53"/>
  <c r="EE60" i="53"/>
  <c r="EC60" i="53"/>
  <c r="EB60" i="53"/>
  <c r="DZ60" i="53"/>
  <c r="DY60" i="53"/>
  <c r="DW60" i="53"/>
  <c r="DV60" i="53"/>
  <c r="DT60" i="53"/>
  <c r="DS60" i="53"/>
  <c r="DQ60" i="53"/>
  <c r="DP60" i="53"/>
  <c r="DN60" i="53"/>
  <c r="DM60" i="53"/>
  <c r="DL60" i="53"/>
  <c r="DJ60" i="53"/>
  <c r="DI60" i="53"/>
  <c r="DG60" i="53"/>
  <c r="DF60" i="53"/>
  <c r="DD60" i="53"/>
  <c r="DC60" i="53"/>
  <c r="DB60" i="53"/>
  <c r="CZ60" i="53"/>
  <c r="CY60" i="53"/>
  <c r="CX60" i="53"/>
  <c r="CW60" i="53"/>
  <c r="CU60" i="53"/>
  <c r="CT60" i="53"/>
  <c r="CS60" i="53"/>
  <c r="CR60" i="53"/>
  <c r="CP60" i="53"/>
  <c r="CO60" i="53"/>
  <c r="CM60" i="53"/>
  <c r="CL60" i="53"/>
  <c r="CJ60" i="53"/>
  <c r="CI60" i="53"/>
  <c r="CH60" i="53"/>
  <c r="CF60" i="53"/>
  <c r="CE60" i="53"/>
  <c r="CC60" i="53"/>
  <c r="CB60" i="53"/>
  <c r="BZ60" i="53"/>
  <c r="BY60" i="53"/>
  <c r="BW60" i="53"/>
  <c r="BV60" i="53"/>
  <c r="BT60" i="53"/>
  <c r="BS60" i="53"/>
  <c r="BQ60" i="53"/>
  <c r="BP60" i="53"/>
  <c r="BN60" i="53"/>
  <c r="BM60" i="53"/>
  <c r="BK60" i="53"/>
  <c r="BJ60" i="53"/>
  <c r="BH60" i="53"/>
  <c r="BG60" i="53"/>
  <c r="BI60" i="53" s="1"/>
  <c r="BF60" i="53"/>
  <c r="BD60" i="53"/>
  <c r="BE60" i="53" s="1"/>
  <c r="BC60" i="53"/>
  <c r="FB59" i="53"/>
  <c r="FA59" i="53"/>
  <c r="EY59" i="53"/>
  <c r="EX59" i="53"/>
  <c r="EV59" i="53"/>
  <c r="EU59" i="53"/>
  <c r="ES59" i="53"/>
  <c r="ER59" i="53"/>
  <c r="EQ59" i="53"/>
  <c r="EP59" i="53"/>
  <c r="EO59" i="53"/>
  <c r="EN59" i="53"/>
  <c r="EL59" i="53"/>
  <c r="EK59" i="53"/>
  <c r="EI59" i="53"/>
  <c r="EH59" i="53"/>
  <c r="EF59" i="53"/>
  <c r="EE59" i="53"/>
  <c r="EC59" i="53"/>
  <c r="EB59" i="53"/>
  <c r="DZ59" i="53"/>
  <c r="DY59" i="53"/>
  <c r="DW59" i="53"/>
  <c r="DV59" i="53"/>
  <c r="DT59" i="53"/>
  <c r="DS59" i="53"/>
  <c r="DQ59" i="53"/>
  <c r="DP59" i="53"/>
  <c r="DN59" i="53"/>
  <c r="DM59" i="53"/>
  <c r="DL59" i="53"/>
  <c r="DJ59" i="53"/>
  <c r="DI59" i="53"/>
  <c r="DG59" i="53"/>
  <c r="DF59" i="53"/>
  <c r="DD59" i="53"/>
  <c r="DC59" i="53"/>
  <c r="DB59" i="53"/>
  <c r="CZ59" i="53"/>
  <c r="CY59" i="53"/>
  <c r="CX59" i="53"/>
  <c r="CW59" i="53"/>
  <c r="CU59" i="53"/>
  <c r="CT59" i="53"/>
  <c r="CS59" i="53"/>
  <c r="CR59" i="53"/>
  <c r="CP59" i="53"/>
  <c r="CO59" i="53"/>
  <c r="CM59" i="53"/>
  <c r="CL59" i="53"/>
  <c r="CJ59" i="53"/>
  <c r="CI59" i="53"/>
  <c r="CH59" i="53"/>
  <c r="CF59" i="53"/>
  <c r="CE59" i="53"/>
  <c r="CC59" i="53"/>
  <c r="CB59" i="53"/>
  <c r="BZ59" i="53"/>
  <c r="BY59" i="53"/>
  <c r="BW59" i="53"/>
  <c r="BV59" i="53"/>
  <c r="BT59" i="53"/>
  <c r="BS59" i="53"/>
  <c r="BQ59" i="53"/>
  <c r="BP59" i="53"/>
  <c r="BN59" i="53"/>
  <c r="BM59" i="53"/>
  <c r="BK59" i="53"/>
  <c r="BJ59" i="53"/>
  <c r="BH59" i="53"/>
  <c r="BG59" i="53"/>
  <c r="BI59" i="53" s="1"/>
  <c r="BF59" i="53"/>
  <c r="BD59" i="53"/>
  <c r="BE59" i="53" s="1"/>
  <c r="BC59" i="53"/>
  <c r="FB58" i="53"/>
  <c r="FA58" i="53"/>
  <c r="EY58" i="53"/>
  <c r="EX58" i="53"/>
  <c r="EV58" i="53"/>
  <c r="EU58" i="53"/>
  <c r="ES58" i="53"/>
  <c r="ER58" i="53"/>
  <c r="EQ58" i="53"/>
  <c r="EP58" i="53"/>
  <c r="EO58" i="53"/>
  <c r="EN58" i="53"/>
  <c r="EL58" i="53"/>
  <c r="EK58" i="53"/>
  <c r="EI58" i="53"/>
  <c r="EH58" i="53"/>
  <c r="EF58" i="53"/>
  <c r="EE58" i="53"/>
  <c r="EC58" i="53"/>
  <c r="EB58" i="53"/>
  <c r="DZ58" i="53"/>
  <c r="DY58" i="53"/>
  <c r="DW58" i="53"/>
  <c r="DV58" i="53"/>
  <c r="DT58" i="53"/>
  <c r="DS58" i="53"/>
  <c r="DQ58" i="53"/>
  <c r="DP58" i="53"/>
  <c r="DN58" i="53"/>
  <c r="DM58" i="53"/>
  <c r="DL58" i="53"/>
  <c r="DJ58" i="53"/>
  <c r="DI58" i="53"/>
  <c r="DG58" i="53"/>
  <c r="DF58" i="53"/>
  <c r="DD58" i="53"/>
  <c r="DC58" i="53"/>
  <c r="DB58" i="53"/>
  <c r="CZ58" i="53"/>
  <c r="CY58" i="53"/>
  <c r="CX58" i="53"/>
  <c r="CW58" i="53"/>
  <c r="CU58" i="53"/>
  <c r="CT58" i="53"/>
  <c r="CS58" i="53"/>
  <c r="CR58" i="53"/>
  <c r="CP58" i="53"/>
  <c r="CO58" i="53"/>
  <c r="CM58" i="53"/>
  <c r="CL58" i="53"/>
  <c r="CJ58" i="53"/>
  <c r="CI58" i="53"/>
  <c r="CH58" i="53"/>
  <c r="CF58" i="53"/>
  <c r="CE58" i="53"/>
  <c r="CC58" i="53"/>
  <c r="CB58" i="53"/>
  <c r="BZ58" i="53"/>
  <c r="BY58" i="53"/>
  <c r="BW58" i="53"/>
  <c r="BV58" i="53"/>
  <c r="BT58" i="53"/>
  <c r="BS58" i="53"/>
  <c r="BQ58" i="53"/>
  <c r="BP58" i="53"/>
  <c r="BN58" i="53"/>
  <c r="BM58" i="53"/>
  <c r="BK58" i="53"/>
  <c r="BJ58" i="53"/>
  <c r="BH58" i="53"/>
  <c r="BG58" i="53"/>
  <c r="BI58" i="53" s="1"/>
  <c r="BF58" i="53"/>
  <c r="BD58" i="53"/>
  <c r="BE58" i="53" s="1"/>
  <c r="BC58" i="53"/>
  <c r="FB57" i="53"/>
  <c r="FA57" i="53"/>
  <c r="EY57" i="53"/>
  <c r="EX57" i="53"/>
  <c r="EV57" i="53"/>
  <c r="EU57" i="53"/>
  <c r="ES57" i="53"/>
  <c r="ER57" i="53"/>
  <c r="EQ57" i="53"/>
  <c r="EP57" i="53"/>
  <c r="EO57" i="53"/>
  <c r="EN57" i="53"/>
  <c r="EL57" i="53"/>
  <c r="EK57" i="53"/>
  <c r="EI57" i="53"/>
  <c r="EH57" i="53"/>
  <c r="EF57" i="53"/>
  <c r="EE57" i="53"/>
  <c r="EC57" i="53"/>
  <c r="EB57" i="53"/>
  <c r="DZ57" i="53"/>
  <c r="DY57" i="53"/>
  <c r="DW57" i="53"/>
  <c r="DV57" i="53"/>
  <c r="DT57" i="53"/>
  <c r="DS57" i="53"/>
  <c r="DQ57" i="53"/>
  <c r="DP57" i="53"/>
  <c r="DN57" i="53"/>
  <c r="DM57" i="53"/>
  <c r="DL57" i="53"/>
  <c r="DJ57" i="53"/>
  <c r="DI57" i="53"/>
  <c r="DG57" i="53"/>
  <c r="DF57" i="53"/>
  <c r="DD57" i="53"/>
  <c r="DC57" i="53"/>
  <c r="DB57" i="53"/>
  <c r="CZ57" i="53"/>
  <c r="CY57" i="53"/>
  <c r="CX57" i="53"/>
  <c r="CW57" i="53"/>
  <c r="CU57" i="53"/>
  <c r="CT57" i="53"/>
  <c r="CS57" i="53"/>
  <c r="CR57" i="53"/>
  <c r="CP57" i="53"/>
  <c r="CO57" i="53"/>
  <c r="CM57" i="53"/>
  <c r="CL57" i="53"/>
  <c r="CJ57" i="53"/>
  <c r="CI57" i="53"/>
  <c r="CH57" i="53"/>
  <c r="CF57" i="53"/>
  <c r="CE57" i="53"/>
  <c r="CC57" i="53"/>
  <c r="CB57" i="53"/>
  <c r="BZ57" i="53"/>
  <c r="BY57" i="53"/>
  <c r="BW57" i="53"/>
  <c r="BV57" i="53"/>
  <c r="BT57" i="53"/>
  <c r="BS57" i="53"/>
  <c r="BQ57" i="53"/>
  <c r="BP57" i="53"/>
  <c r="BN57" i="53"/>
  <c r="BM57" i="53"/>
  <c r="BK57" i="53"/>
  <c r="BJ57" i="53"/>
  <c r="BH57" i="53"/>
  <c r="BG57" i="53"/>
  <c r="BI57" i="53" s="1"/>
  <c r="BF57" i="53"/>
  <c r="BD57" i="53"/>
  <c r="BE57" i="53" s="1"/>
  <c r="BC57" i="53"/>
  <c r="FB56" i="53"/>
  <c r="FA56" i="53"/>
  <c r="EY56" i="53"/>
  <c r="EX56" i="53"/>
  <c r="EV56" i="53"/>
  <c r="EU56" i="53"/>
  <c r="ES56" i="53"/>
  <c r="ER56" i="53"/>
  <c r="EQ56" i="53"/>
  <c r="EP56" i="53"/>
  <c r="EO56" i="53"/>
  <c r="EN56" i="53"/>
  <c r="EL56" i="53"/>
  <c r="EK56" i="53"/>
  <c r="EI56" i="53"/>
  <c r="EH56" i="53"/>
  <c r="EF56" i="53"/>
  <c r="EE56" i="53"/>
  <c r="EC56" i="53"/>
  <c r="EB56" i="53"/>
  <c r="DZ56" i="53"/>
  <c r="DY56" i="53"/>
  <c r="DW56" i="53"/>
  <c r="DV56" i="53"/>
  <c r="DT56" i="53"/>
  <c r="DS56" i="53"/>
  <c r="DQ56" i="53"/>
  <c r="DP56" i="53"/>
  <c r="DN56" i="53"/>
  <c r="DM56" i="53"/>
  <c r="DL56" i="53"/>
  <c r="DJ56" i="53"/>
  <c r="DI56" i="53"/>
  <c r="DG56" i="53"/>
  <c r="DF56" i="53"/>
  <c r="DD56" i="53"/>
  <c r="DC56" i="53"/>
  <c r="DB56" i="53"/>
  <c r="CZ56" i="53"/>
  <c r="CY56" i="53"/>
  <c r="CX56" i="53"/>
  <c r="CW56" i="53"/>
  <c r="CU56" i="53"/>
  <c r="CT56" i="53"/>
  <c r="CS56" i="53"/>
  <c r="CR56" i="53"/>
  <c r="CP56" i="53"/>
  <c r="CO56" i="53"/>
  <c r="CM56" i="53"/>
  <c r="CL56" i="53"/>
  <c r="CJ56" i="53"/>
  <c r="CI56" i="53"/>
  <c r="CH56" i="53"/>
  <c r="CF56" i="53"/>
  <c r="CE56" i="53"/>
  <c r="CC56" i="53"/>
  <c r="CB56" i="53"/>
  <c r="BZ56" i="53"/>
  <c r="BY56" i="53"/>
  <c r="BW56" i="53"/>
  <c r="BV56" i="53"/>
  <c r="BT56" i="53"/>
  <c r="BS56" i="53"/>
  <c r="BQ56" i="53"/>
  <c r="BP56" i="53"/>
  <c r="BN56" i="53"/>
  <c r="BM56" i="53"/>
  <c r="BK56" i="53"/>
  <c r="BJ56" i="53"/>
  <c r="BH56" i="53"/>
  <c r="BG56" i="53"/>
  <c r="BI56" i="53" s="1"/>
  <c r="BF56" i="53"/>
  <c r="BD56" i="53"/>
  <c r="BE56" i="53" s="1"/>
  <c r="BC56" i="53"/>
  <c r="FB55" i="53"/>
  <c r="FA55" i="53"/>
  <c r="EY55" i="53"/>
  <c r="EX55" i="53"/>
  <c r="EV55" i="53"/>
  <c r="EU55" i="53"/>
  <c r="ES55" i="53"/>
  <c r="ER55" i="53"/>
  <c r="EQ55" i="53"/>
  <c r="EP55" i="53"/>
  <c r="EO55" i="53"/>
  <c r="EN55" i="53"/>
  <c r="EL55" i="53"/>
  <c r="EK55" i="53"/>
  <c r="EI55" i="53"/>
  <c r="EH55" i="53"/>
  <c r="EF55" i="53"/>
  <c r="EE55" i="53"/>
  <c r="EC55" i="53"/>
  <c r="EB55" i="53"/>
  <c r="DZ55" i="53"/>
  <c r="DY55" i="53"/>
  <c r="DW55" i="53"/>
  <c r="DV55" i="53"/>
  <c r="DT55" i="53"/>
  <c r="DS55" i="53"/>
  <c r="DQ55" i="53"/>
  <c r="DP55" i="53"/>
  <c r="DN55" i="53"/>
  <c r="DM55" i="53"/>
  <c r="DL55" i="53"/>
  <c r="DJ55" i="53"/>
  <c r="DI55" i="53"/>
  <c r="DG55" i="53"/>
  <c r="DF55" i="53"/>
  <c r="DD55" i="53"/>
  <c r="DC55" i="53"/>
  <c r="DB55" i="53"/>
  <c r="CZ55" i="53"/>
  <c r="CY55" i="53"/>
  <c r="CX55" i="53"/>
  <c r="CW55" i="53"/>
  <c r="CU55" i="53"/>
  <c r="CT55" i="53"/>
  <c r="CS55" i="53"/>
  <c r="CR55" i="53"/>
  <c r="CP55" i="53"/>
  <c r="CO55" i="53"/>
  <c r="CM55" i="53"/>
  <c r="CL55" i="53"/>
  <c r="CJ55" i="53"/>
  <c r="CI55" i="53"/>
  <c r="CH55" i="53"/>
  <c r="CF55" i="53"/>
  <c r="CE55" i="53"/>
  <c r="CC55" i="53"/>
  <c r="CB55" i="53"/>
  <c r="BZ55" i="53"/>
  <c r="BY55" i="53"/>
  <c r="BW55" i="53"/>
  <c r="BV55" i="53"/>
  <c r="BT55" i="53"/>
  <c r="BS55" i="53"/>
  <c r="BQ55" i="53"/>
  <c r="BP55" i="53"/>
  <c r="BN55" i="53"/>
  <c r="BM55" i="53"/>
  <c r="BK55" i="53"/>
  <c r="BJ55" i="53"/>
  <c r="BH55" i="53"/>
  <c r="BG55" i="53"/>
  <c r="BI55" i="53" s="1"/>
  <c r="BF55" i="53"/>
  <c r="BD55" i="53"/>
  <c r="BE55" i="53" s="1"/>
  <c r="BC55" i="53"/>
  <c r="FB54" i="53"/>
  <c r="FA54" i="53"/>
  <c r="EY54" i="53"/>
  <c r="EX54" i="53"/>
  <c r="EZ54" i="53"/>
  <c r="EV54" i="53"/>
  <c r="EU54" i="53"/>
  <c r="EW54" i="53" s="1"/>
  <c r="ES54" i="53"/>
  <c r="ER54" i="53"/>
  <c r="ET54" i="53" s="1"/>
  <c r="EQ54" i="53"/>
  <c r="EP54" i="53"/>
  <c r="EO54" i="53"/>
  <c r="EN54" i="53"/>
  <c r="EL54" i="53"/>
  <c r="EK54" i="53"/>
  <c r="EM54" i="53" s="1"/>
  <c r="EI54" i="53"/>
  <c r="EH54" i="53"/>
  <c r="EJ54" i="53"/>
  <c r="EF54" i="53"/>
  <c r="EE54" i="53"/>
  <c r="EG54" i="53" s="1"/>
  <c r="EC54" i="53"/>
  <c r="EB54" i="53"/>
  <c r="ED54" i="53" s="1"/>
  <c r="DZ54" i="53"/>
  <c r="DY54" i="53"/>
  <c r="DW54" i="53"/>
  <c r="DV54" i="53"/>
  <c r="DX54" i="53" s="1"/>
  <c r="DT54" i="53"/>
  <c r="DS54" i="53"/>
  <c r="DU54" i="53" s="1"/>
  <c r="DQ54" i="53"/>
  <c r="DP54" i="53"/>
  <c r="DR54" i="53" s="1"/>
  <c r="DN54" i="53"/>
  <c r="DM54" i="53"/>
  <c r="DL54" i="53"/>
  <c r="DJ54" i="53"/>
  <c r="DI54" i="53"/>
  <c r="DG54" i="53"/>
  <c r="DF54" i="53"/>
  <c r="DH54" i="53"/>
  <c r="DD54" i="53"/>
  <c r="DC54" i="53"/>
  <c r="DB54" i="53"/>
  <c r="DE54" i="53"/>
  <c r="CZ54" i="53"/>
  <c r="CY54" i="53"/>
  <c r="DA54" i="53"/>
  <c r="CX54" i="53"/>
  <c r="CW54" i="53"/>
  <c r="CU54" i="53"/>
  <c r="CT54" i="53"/>
  <c r="CV54" i="53"/>
  <c r="CS54" i="53"/>
  <c r="CR54" i="53"/>
  <c r="CP54" i="53"/>
  <c r="CQ54" i="53"/>
  <c r="CO54" i="53"/>
  <c r="CM54" i="53"/>
  <c r="CL54" i="53"/>
  <c r="CN54" i="53"/>
  <c r="CJ54" i="53"/>
  <c r="CI54" i="53"/>
  <c r="CH54" i="53"/>
  <c r="CF54" i="53"/>
  <c r="CE54" i="53"/>
  <c r="CG54" i="53" s="1"/>
  <c r="CC54" i="53"/>
  <c r="CB54" i="53"/>
  <c r="CD54" i="53" s="1"/>
  <c r="BZ54" i="53"/>
  <c r="BY54" i="53"/>
  <c r="CA54" i="53"/>
  <c r="BW54" i="53"/>
  <c r="BV54" i="53"/>
  <c r="BX54" i="53"/>
  <c r="BT54" i="53"/>
  <c r="BS54" i="53"/>
  <c r="BU54" i="53" s="1"/>
  <c r="BQ54" i="53"/>
  <c r="BR54" i="53"/>
  <c r="BP54" i="53"/>
  <c r="BN54" i="53"/>
  <c r="BM54" i="53"/>
  <c r="BK54" i="53"/>
  <c r="BJ54" i="53"/>
  <c r="BL54" i="53" s="1"/>
  <c r="BH54" i="53"/>
  <c r="BG54" i="53"/>
  <c r="BI54" i="53" s="1"/>
  <c r="BF54" i="53"/>
  <c r="BD54" i="53"/>
  <c r="BE54" i="53"/>
  <c r="BC54" i="53"/>
  <c r="FB53" i="53"/>
  <c r="FA53" i="53"/>
  <c r="EY53" i="53"/>
  <c r="EX53" i="53"/>
  <c r="EV53" i="53"/>
  <c r="EU53" i="53"/>
  <c r="ES53" i="53"/>
  <c r="ER53" i="53"/>
  <c r="EQ53" i="53"/>
  <c r="EP53" i="53"/>
  <c r="EO53" i="53"/>
  <c r="EN53" i="53"/>
  <c r="EL53" i="53"/>
  <c r="EK53" i="53"/>
  <c r="EI53" i="53"/>
  <c r="EH53" i="53"/>
  <c r="EF53" i="53"/>
  <c r="EE53" i="53"/>
  <c r="EC53" i="53"/>
  <c r="EB53" i="53"/>
  <c r="DZ53" i="53"/>
  <c r="DY53" i="53"/>
  <c r="DW53" i="53"/>
  <c r="DV53" i="53"/>
  <c r="DT53" i="53"/>
  <c r="DS53" i="53"/>
  <c r="DQ53" i="53"/>
  <c r="DP53" i="53"/>
  <c r="DN53" i="53"/>
  <c r="DM53" i="53"/>
  <c r="DL53" i="53"/>
  <c r="DJ53" i="53"/>
  <c r="DI53" i="53"/>
  <c r="DG53" i="53"/>
  <c r="DF53" i="53"/>
  <c r="DD53" i="53"/>
  <c r="DC53" i="53"/>
  <c r="DB53" i="53"/>
  <c r="CZ53" i="53"/>
  <c r="CY53" i="53"/>
  <c r="CX53" i="53"/>
  <c r="CW53" i="53"/>
  <c r="CU53" i="53"/>
  <c r="CT53" i="53"/>
  <c r="CS53" i="53"/>
  <c r="CR53" i="53"/>
  <c r="CP53" i="53"/>
  <c r="CO53" i="53"/>
  <c r="CM53" i="53"/>
  <c r="CL53" i="53"/>
  <c r="CJ53" i="53"/>
  <c r="CI53" i="53"/>
  <c r="CH53" i="53"/>
  <c r="CF53" i="53"/>
  <c r="CE53" i="53"/>
  <c r="CC53" i="53"/>
  <c r="CB53" i="53"/>
  <c r="BZ53" i="53"/>
  <c r="BY53" i="53"/>
  <c r="BW53" i="53"/>
  <c r="BV53" i="53"/>
  <c r="BT53" i="53"/>
  <c r="BS53" i="53"/>
  <c r="BQ53" i="53"/>
  <c r="BP53" i="53"/>
  <c r="BN53" i="53"/>
  <c r="BM53" i="53"/>
  <c r="BK53" i="53"/>
  <c r="BJ53" i="53"/>
  <c r="BH53" i="53"/>
  <c r="BG53" i="53"/>
  <c r="BI53" i="53" s="1"/>
  <c r="BF53" i="53"/>
  <c r="BD53" i="53"/>
  <c r="BE53" i="53"/>
  <c r="BC53" i="53"/>
  <c r="FB52" i="53"/>
  <c r="FA52" i="53"/>
  <c r="EY52" i="53"/>
  <c r="EX52" i="53"/>
  <c r="EV52" i="53"/>
  <c r="EU52" i="53"/>
  <c r="ES52" i="53"/>
  <c r="ER52" i="53"/>
  <c r="EQ52" i="53"/>
  <c r="EP52" i="53"/>
  <c r="EO52" i="53"/>
  <c r="EN52" i="53"/>
  <c r="EL52" i="53"/>
  <c r="EK52" i="53"/>
  <c r="EI52" i="53"/>
  <c r="EH52" i="53"/>
  <c r="EF52" i="53"/>
  <c r="EE52" i="53"/>
  <c r="EC52" i="53"/>
  <c r="EB52" i="53"/>
  <c r="DZ52" i="53"/>
  <c r="DY52" i="53"/>
  <c r="DW52" i="53"/>
  <c r="DV52" i="53"/>
  <c r="DT52" i="53"/>
  <c r="DS52" i="53"/>
  <c r="DQ52" i="53"/>
  <c r="DP52" i="53"/>
  <c r="DN52" i="53"/>
  <c r="DM52" i="53"/>
  <c r="DL52" i="53"/>
  <c r="DJ52" i="53"/>
  <c r="DI52" i="53"/>
  <c r="DG52" i="53"/>
  <c r="DF52" i="53"/>
  <c r="DD52" i="53"/>
  <c r="DC52" i="53"/>
  <c r="DB52" i="53"/>
  <c r="CZ52" i="53"/>
  <c r="CY52" i="53"/>
  <c r="CX52" i="53"/>
  <c r="CW52" i="53"/>
  <c r="CU52" i="53"/>
  <c r="CT52" i="53"/>
  <c r="CS52" i="53"/>
  <c r="CR52" i="53"/>
  <c r="CP52" i="53"/>
  <c r="CO52" i="53"/>
  <c r="CM52" i="53"/>
  <c r="CL52" i="53"/>
  <c r="CJ52" i="53"/>
  <c r="CI52" i="53"/>
  <c r="CH52" i="53"/>
  <c r="CF52" i="53"/>
  <c r="CE52" i="53"/>
  <c r="CC52" i="53"/>
  <c r="CB52" i="53"/>
  <c r="BZ52" i="53"/>
  <c r="BY52" i="53"/>
  <c r="BW52" i="53"/>
  <c r="BV52" i="53"/>
  <c r="BT52" i="53"/>
  <c r="BS52" i="53"/>
  <c r="BQ52" i="53"/>
  <c r="BP52" i="53"/>
  <c r="BN52" i="53"/>
  <c r="BM52" i="53"/>
  <c r="BK52" i="53"/>
  <c r="BJ52" i="53"/>
  <c r="BH52" i="53"/>
  <c r="BG52" i="53"/>
  <c r="BI52" i="53" s="1"/>
  <c r="BF52" i="53"/>
  <c r="BD52" i="53"/>
  <c r="BE52" i="53"/>
  <c r="BC52" i="53"/>
  <c r="FB51" i="53"/>
  <c r="FA51" i="53"/>
  <c r="EY51" i="53"/>
  <c r="EX51" i="53"/>
  <c r="EV51" i="53"/>
  <c r="EU51" i="53"/>
  <c r="ES51" i="53"/>
  <c r="ER51" i="53"/>
  <c r="EQ51" i="53"/>
  <c r="EP51" i="53"/>
  <c r="EO51" i="53"/>
  <c r="EN51" i="53"/>
  <c r="EL51" i="53"/>
  <c r="EK51" i="53"/>
  <c r="EI51" i="53"/>
  <c r="EH51" i="53"/>
  <c r="EF51" i="53"/>
  <c r="EE51" i="53"/>
  <c r="EC51" i="53"/>
  <c r="EB51" i="53"/>
  <c r="DZ51" i="53"/>
  <c r="DY51" i="53"/>
  <c r="DW51" i="53"/>
  <c r="DV51" i="53"/>
  <c r="DT51" i="53"/>
  <c r="DS51" i="53"/>
  <c r="DQ51" i="53"/>
  <c r="DP51" i="53"/>
  <c r="DN51" i="53"/>
  <c r="DM51" i="53"/>
  <c r="DL51" i="53"/>
  <c r="DJ51" i="53"/>
  <c r="DI51" i="53"/>
  <c r="DG51" i="53"/>
  <c r="DF51" i="53"/>
  <c r="DD51" i="53"/>
  <c r="DC51" i="53"/>
  <c r="DB51" i="53"/>
  <c r="CZ51" i="53"/>
  <c r="CY51" i="53"/>
  <c r="CX51" i="53"/>
  <c r="CW51" i="53"/>
  <c r="CU51" i="53"/>
  <c r="CT51" i="53"/>
  <c r="CS51" i="53"/>
  <c r="CR51" i="53"/>
  <c r="CP51" i="53"/>
  <c r="CO51" i="53"/>
  <c r="CM51" i="53"/>
  <c r="CL51" i="53"/>
  <c r="CJ51" i="53"/>
  <c r="CI51" i="53"/>
  <c r="CH51" i="53"/>
  <c r="CF51" i="53"/>
  <c r="CE51" i="53"/>
  <c r="CC51" i="53"/>
  <c r="CB51" i="53"/>
  <c r="BZ51" i="53"/>
  <c r="BY51" i="53"/>
  <c r="BW51" i="53"/>
  <c r="BV51" i="53"/>
  <c r="BT51" i="53"/>
  <c r="BS51" i="53"/>
  <c r="BQ51" i="53"/>
  <c r="BP51" i="53"/>
  <c r="BN51" i="53"/>
  <c r="BM51" i="53"/>
  <c r="BK51" i="53"/>
  <c r="BJ51" i="53"/>
  <c r="BH51" i="53"/>
  <c r="BG51" i="53"/>
  <c r="BI51" i="53" s="1"/>
  <c r="BF51" i="53"/>
  <c r="BD51" i="53"/>
  <c r="BE51" i="53"/>
  <c r="BC51" i="53"/>
  <c r="FB50" i="53"/>
  <c r="FA50" i="53"/>
  <c r="EY50" i="53"/>
  <c r="EX50" i="53"/>
  <c r="EV50" i="53"/>
  <c r="EU50" i="53"/>
  <c r="ES50" i="53"/>
  <c r="ER50" i="53"/>
  <c r="EQ50" i="53"/>
  <c r="EP50" i="53"/>
  <c r="EO50" i="53"/>
  <c r="EN50" i="53"/>
  <c r="EL50" i="53"/>
  <c r="EK50" i="53"/>
  <c r="EI50" i="53"/>
  <c r="EH50" i="53"/>
  <c r="EF50" i="53"/>
  <c r="EE50" i="53"/>
  <c r="EC50" i="53"/>
  <c r="EB50" i="53"/>
  <c r="DZ50" i="53"/>
  <c r="DY50" i="53"/>
  <c r="DW50" i="53"/>
  <c r="DV50" i="53"/>
  <c r="DT50" i="53"/>
  <c r="DS50" i="53"/>
  <c r="DQ50" i="53"/>
  <c r="DP50" i="53"/>
  <c r="DN50" i="53"/>
  <c r="DM50" i="53"/>
  <c r="DL50" i="53"/>
  <c r="DJ50" i="53"/>
  <c r="DI50" i="53"/>
  <c r="DG50" i="53"/>
  <c r="DF50" i="53"/>
  <c r="DD50" i="53"/>
  <c r="DC50" i="53"/>
  <c r="DB50" i="53"/>
  <c r="CZ50" i="53"/>
  <c r="CY50" i="53"/>
  <c r="CX50" i="53"/>
  <c r="CW50" i="53"/>
  <c r="CU50" i="53"/>
  <c r="CT50" i="53"/>
  <c r="CS50" i="53"/>
  <c r="CR50" i="53"/>
  <c r="CP50" i="53"/>
  <c r="CO50" i="53"/>
  <c r="CM50" i="53"/>
  <c r="CL50" i="53"/>
  <c r="CJ50" i="53"/>
  <c r="CI50" i="53"/>
  <c r="CH50" i="53"/>
  <c r="CF50" i="53"/>
  <c r="CE50" i="53"/>
  <c r="CC50" i="53"/>
  <c r="CB50" i="53"/>
  <c r="BZ50" i="53"/>
  <c r="BY50" i="53"/>
  <c r="BW50" i="53"/>
  <c r="BV50" i="53"/>
  <c r="BT50" i="53"/>
  <c r="BS50" i="53"/>
  <c r="BQ50" i="53"/>
  <c r="BP50" i="53"/>
  <c r="BN50" i="53"/>
  <c r="BM50" i="53"/>
  <c r="BK50" i="53"/>
  <c r="BJ50" i="53"/>
  <c r="BH50" i="53"/>
  <c r="BG50" i="53"/>
  <c r="BI50" i="53" s="1"/>
  <c r="BF50" i="53"/>
  <c r="BD50" i="53"/>
  <c r="BE50" i="53"/>
  <c r="BC50" i="53"/>
  <c r="FB49" i="53"/>
  <c r="FA49" i="53"/>
  <c r="EY49" i="53"/>
  <c r="EX49" i="53"/>
  <c r="EV49" i="53"/>
  <c r="EU49" i="53"/>
  <c r="ES49" i="53"/>
  <c r="ER49" i="53"/>
  <c r="EQ49" i="53"/>
  <c r="EP49" i="53"/>
  <c r="EO49" i="53"/>
  <c r="EN49" i="53"/>
  <c r="EL49" i="53"/>
  <c r="EK49" i="53"/>
  <c r="EI49" i="53"/>
  <c r="EH49" i="53"/>
  <c r="EF49" i="53"/>
  <c r="EE49" i="53"/>
  <c r="EC49" i="53"/>
  <c r="EB49" i="53"/>
  <c r="DZ49" i="53"/>
  <c r="DY49" i="53"/>
  <c r="DW49" i="53"/>
  <c r="DV49" i="53"/>
  <c r="DT49" i="53"/>
  <c r="DS49" i="53"/>
  <c r="DQ49" i="53"/>
  <c r="DP49" i="53"/>
  <c r="DN49" i="53"/>
  <c r="DM49" i="53"/>
  <c r="DL49" i="53"/>
  <c r="DJ49" i="53"/>
  <c r="DI49" i="53"/>
  <c r="DG49" i="53"/>
  <c r="DF49" i="53"/>
  <c r="DD49" i="53"/>
  <c r="DC49" i="53"/>
  <c r="DB49" i="53"/>
  <c r="CZ49" i="53"/>
  <c r="CY49" i="53"/>
  <c r="CX49" i="53"/>
  <c r="CW49" i="53"/>
  <c r="CU49" i="53"/>
  <c r="CT49" i="53"/>
  <c r="CS49" i="53"/>
  <c r="CR49" i="53"/>
  <c r="CP49" i="53"/>
  <c r="CO49" i="53"/>
  <c r="CM49" i="53"/>
  <c r="CL49" i="53"/>
  <c r="CJ49" i="53"/>
  <c r="CI49" i="53"/>
  <c r="CH49" i="53"/>
  <c r="CF49" i="53"/>
  <c r="CE49" i="53"/>
  <c r="CC49" i="53"/>
  <c r="CB49" i="53"/>
  <c r="BZ49" i="53"/>
  <c r="BY49" i="53"/>
  <c r="BW49" i="53"/>
  <c r="BV49" i="53"/>
  <c r="BT49" i="53"/>
  <c r="BS49" i="53"/>
  <c r="BQ49" i="53"/>
  <c r="BP49" i="53"/>
  <c r="BN49" i="53"/>
  <c r="BM49" i="53"/>
  <c r="BK49" i="53"/>
  <c r="BJ49" i="53"/>
  <c r="BH49" i="53"/>
  <c r="BG49" i="53"/>
  <c r="BI49" i="53" s="1"/>
  <c r="BF49" i="53"/>
  <c r="BD49" i="53"/>
  <c r="BE49" i="53"/>
  <c r="BC49" i="53"/>
  <c r="FB48" i="53"/>
  <c r="FA48" i="53"/>
  <c r="EY48" i="53"/>
  <c r="EX48" i="53"/>
  <c r="EV48" i="53"/>
  <c r="EU48" i="53"/>
  <c r="ES48" i="53"/>
  <c r="ER48" i="53"/>
  <c r="EQ48" i="53"/>
  <c r="EP48" i="53"/>
  <c r="EO48" i="53"/>
  <c r="EN48" i="53"/>
  <c r="EL48" i="53"/>
  <c r="EK48" i="53"/>
  <c r="EI48" i="53"/>
  <c r="EH48" i="53"/>
  <c r="EF48" i="53"/>
  <c r="EE48" i="53"/>
  <c r="EC48" i="53"/>
  <c r="EB48" i="53"/>
  <c r="DZ48" i="53"/>
  <c r="DY48" i="53"/>
  <c r="DW48" i="53"/>
  <c r="DV48" i="53"/>
  <c r="DT48" i="53"/>
  <c r="DS48" i="53"/>
  <c r="DQ48" i="53"/>
  <c r="DP48" i="53"/>
  <c r="DN48" i="53"/>
  <c r="DM48" i="53"/>
  <c r="DL48" i="53"/>
  <c r="DJ48" i="53"/>
  <c r="DI48" i="53"/>
  <c r="DG48" i="53"/>
  <c r="DF48" i="53"/>
  <c r="DD48" i="53"/>
  <c r="DC48" i="53"/>
  <c r="DB48" i="53"/>
  <c r="CZ48" i="53"/>
  <c r="CY48" i="53"/>
  <c r="CX48" i="53"/>
  <c r="CW48" i="53"/>
  <c r="CU48" i="53"/>
  <c r="CT48" i="53"/>
  <c r="CS48" i="53"/>
  <c r="CR48" i="53"/>
  <c r="CP48" i="53"/>
  <c r="CO48" i="53"/>
  <c r="CM48" i="53"/>
  <c r="CL48" i="53"/>
  <c r="CJ48" i="53"/>
  <c r="CI48" i="53"/>
  <c r="CH48" i="53"/>
  <c r="CF48" i="53"/>
  <c r="CE48" i="53"/>
  <c r="CC48" i="53"/>
  <c r="CB48" i="53"/>
  <c r="BZ48" i="53"/>
  <c r="BY48" i="53"/>
  <c r="BW48" i="53"/>
  <c r="BV48" i="53"/>
  <c r="BT48" i="53"/>
  <c r="BS48" i="53"/>
  <c r="BQ48" i="53"/>
  <c r="BP48" i="53"/>
  <c r="BN48" i="53"/>
  <c r="BM48" i="53"/>
  <c r="BK48" i="53"/>
  <c r="BJ48" i="53"/>
  <c r="BH48" i="53"/>
  <c r="BG48" i="53"/>
  <c r="BI48" i="53" s="1"/>
  <c r="BF48" i="53"/>
  <c r="BD48" i="53"/>
  <c r="BE48" i="53"/>
  <c r="BC48" i="53"/>
  <c r="FB47" i="53"/>
  <c r="FA47" i="53"/>
  <c r="EY47" i="53"/>
  <c r="EX47" i="53"/>
  <c r="EV47" i="53"/>
  <c r="EU47" i="53"/>
  <c r="ES47" i="53"/>
  <c r="ER47" i="53"/>
  <c r="EQ47" i="53"/>
  <c r="EP47" i="53"/>
  <c r="EO47" i="53"/>
  <c r="EN47" i="53"/>
  <c r="EL47" i="53"/>
  <c r="EK47" i="53"/>
  <c r="EI47" i="53"/>
  <c r="EH47" i="53"/>
  <c r="EF47" i="53"/>
  <c r="EE47" i="53"/>
  <c r="EC47" i="53"/>
  <c r="EB47" i="53"/>
  <c r="DZ47" i="53"/>
  <c r="DY47" i="53"/>
  <c r="DW47" i="53"/>
  <c r="DV47" i="53"/>
  <c r="DT47" i="53"/>
  <c r="DS47" i="53"/>
  <c r="DQ47" i="53"/>
  <c r="DP47" i="53"/>
  <c r="DN47" i="53"/>
  <c r="DM47" i="53"/>
  <c r="DL47" i="53"/>
  <c r="DJ47" i="53"/>
  <c r="DI47" i="53"/>
  <c r="DG47" i="53"/>
  <c r="DF47" i="53"/>
  <c r="DD47" i="53"/>
  <c r="DC47" i="53"/>
  <c r="DB47" i="53"/>
  <c r="CZ47" i="53"/>
  <c r="CY47" i="53"/>
  <c r="CX47" i="53"/>
  <c r="CW47" i="53"/>
  <c r="CU47" i="53"/>
  <c r="CT47" i="53"/>
  <c r="CS47" i="53"/>
  <c r="CR47" i="53"/>
  <c r="CP47" i="53"/>
  <c r="CO47" i="53"/>
  <c r="CM47" i="53"/>
  <c r="CL47" i="53"/>
  <c r="CJ47" i="53"/>
  <c r="CI47" i="53"/>
  <c r="CH47" i="53"/>
  <c r="CF47" i="53"/>
  <c r="CE47" i="53"/>
  <c r="CC47" i="53"/>
  <c r="CB47" i="53"/>
  <c r="BZ47" i="53"/>
  <c r="BY47" i="53"/>
  <c r="BW47" i="53"/>
  <c r="BV47" i="53"/>
  <c r="BT47" i="53"/>
  <c r="BS47" i="53"/>
  <c r="BQ47" i="53"/>
  <c r="BP47" i="53"/>
  <c r="BN47" i="53"/>
  <c r="BM47" i="53"/>
  <c r="BK47" i="53"/>
  <c r="BJ47" i="53"/>
  <c r="BH47" i="53"/>
  <c r="BG47" i="53"/>
  <c r="BI47" i="53" s="1"/>
  <c r="BF47" i="53"/>
  <c r="BD47" i="53"/>
  <c r="BE47" i="53"/>
  <c r="BC47" i="53"/>
  <c r="FB46" i="53"/>
  <c r="FA46" i="53"/>
  <c r="EY46" i="53"/>
  <c r="EX46" i="53"/>
  <c r="EV46" i="53"/>
  <c r="EU46" i="53"/>
  <c r="ES46" i="53"/>
  <c r="ER46" i="53"/>
  <c r="EQ46" i="53"/>
  <c r="EP46" i="53"/>
  <c r="EO46" i="53"/>
  <c r="EN46" i="53"/>
  <c r="EL46" i="53"/>
  <c r="EK46" i="53"/>
  <c r="EI46" i="53"/>
  <c r="EH46" i="53"/>
  <c r="EF46" i="53"/>
  <c r="EE46" i="53"/>
  <c r="EC46" i="53"/>
  <c r="EB46" i="53"/>
  <c r="DZ46" i="53"/>
  <c r="DY46" i="53"/>
  <c r="DW46" i="53"/>
  <c r="DV46" i="53"/>
  <c r="DT46" i="53"/>
  <c r="DS46" i="53"/>
  <c r="DQ46" i="53"/>
  <c r="DP46" i="53"/>
  <c r="DN46" i="53"/>
  <c r="DM46" i="53"/>
  <c r="DL46" i="53"/>
  <c r="DJ46" i="53"/>
  <c r="DI46" i="53"/>
  <c r="DG46" i="53"/>
  <c r="DF46" i="53"/>
  <c r="DD46" i="53"/>
  <c r="DC46" i="53"/>
  <c r="DB46" i="53"/>
  <c r="CZ46" i="53"/>
  <c r="CY46" i="53"/>
  <c r="CX46" i="53"/>
  <c r="CW46" i="53"/>
  <c r="CU46" i="53"/>
  <c r="CT46" i="53"/>
  <c r="CS46" i="53"/>
  <c r="CR46" i="53"/>
  <c r="CP46" i="53"/>
  <c r="CO46" i="53"/>
  <c r="CM46" i="53"/>
  <c r="CL46" i="53"/>
  <c r="CJ46" i="53"/>
  <c r="CI46" i="53"/>
  <c r="CH46" i="53"/>
  <c r="CF46" i="53"/>
  <c r="CE46" i="53"/>
  <c r="CC46" i="53"/>
  <c r="CB46" i="53"/>
  <c r="BZ46" i="53"/>
  <c r="BY46" i="53"/>
  <c r="BW46" i="53"/>
  <c r="BV46" i="53"/>
  <c r="BT46" i="53"/>
  <c r="BS46" i="53"/>
  <c r="BQ46" i="53"/>
  <c r="BP46" i="53"/>
  <c r="BN46" i="53"/>
  <c r="BM46" i="53"/>
  <c r="BK46" i="53"/>
  <c r="BJ46" i="53"/>
  <c r="BH46" i="53"/>
  <c r="BG46" i="53"/>
  <c r="BI46" i="53" s="1"/>
  <c r="BF46" i="53"/>
  <c r="BD46" i="53"/>
  <c r="BE46" i="53"/>
  <c r="BC46" i="53"/>
  <c r="FB45" i="53"/>
  <c r="FA45" i="53"/>
  <c r="EY45" i="53"/>
  <c r="EX45" i="53"/>
  <c r="EV45" i="53"/>
  <c r="EU45" i="53"/>
  <c r="ES45" i="53"/>
  <c r="ER45" i="53"/>
  <c r="EQ45" i="53"/>
  <c r="EP45" i="53"/>
  <c r="EO45" i="53"/>
  <c r="EN45" i="53"/>
  <c r="EL45" i="53"/>
  <c r="EK45" i="53"/>
  <c r="EI45" i="53"/>
  <c r="EH45" i="53"/>
  <c r="EF45" i="53"/>
  <c r="EE45" i="53"/>
  <c r="EC45" i="53"/>
  <c r="EB45" i="53"/>
  <c r="DZ45" i="53"/>
  <c r="DY45" i="53"/>
  <c r="DW45" i="53"/>
  <c r="DV45" i="53"/>
  <c r="DT45" i="53"/>
  <c r="DS45" i="53"/>
  <c r="DQ45" i="53"/>
  <c r="DP45" i="53"/>
  <c r="DN45" i="53"/>
  <c r="DM45" i="53"/>
  <c r="DL45" i="53"/>
  <c r="DJ45" i="53"/>
  <c r="DI45" i="53"/>
  <c r="DG45" i="53"/>
  <c r="DF45" i="53"/>
  <c r="DD45" i="53"/>
  <c r="DC45" i="53"/>
  <c r="DB45" i="53"/>
  <c r="CZ45" i="53"/>
  <c r="CY45" i="53"/>
  <c r="CX45" i="53"/>
  <c r="CW45" i="53"/>
  <c r="CU45" i="53"/>
  <c r="CT45" i="53"/>
  <c r="CS45" i="53"/>
  <c r="CR45" i="53"/>
  <c r="CP45" i="53"/>
  <c r="CO45" i="53"/>
  <c r="CM45" i="53"/>
  <c r="CL45" i="53"/>
  <c r="CJ45" i="53"/>
  <c r="CI45" i="53"/>
  <c r="CH45" i="53"/>
  <c r="CF45" i="53"/>
  <c r="CE45" i="53"/>
  <c r="CC45" i="53"/>
  <c r="CB45" i="53"/>
  <c r="BZ45" i="53"/>
  <c r="BY45" i="53"/>
  <c r="BW45" i="53"/>
  <c r="BV45" i="53"/>
  <c r="BT45" i="53"/>
  <c r="BS45" i="53"/>
  <c r="BQ45" i="53"/>
  <c r="BP45" i="53"/>
  <c r="BN45" i="53"/>
  <c r="BM45" i="53"/>
  <c r="BK45" i="53"/>
  <c r="BJ45" i="53"/>
  <c r="BH45" i="53"/>
  <c r="BG45" i="53"/>
  <c r="BI45" i="53" s="1"/>
  <c r="BF45" i="53"/>
  <c r="BD45" i="53"/>
  <c r="BE45" i="53"/>
  <c r="BC45" i="53"/>
  <c r="FB44" i="53"/>
  <c r="FA44" i="53"/>
  <c r="EY44" i="53"/>
  <c r="EX44" i="53"/>
  <c r="EV44" i="53"/>
  <c r="EU44" i="53"/>
  <c r="ES44" i="53"/>
  <c r="ER44" i="53"/>
  <c r="EQ44" i="53"/>
  <c r="EP44" i="53"/>
  <c r="EO44" i="53"/>
  <c r="EN44" i="53"/>
  <c r="EL44" i="53"/>
  <c r="EK44" i="53"/>
  <c r="EI44" i="53"/>
  <c r="EH44" i="53"/>
  <c r="EF44" i="53"/>
  <c r="EE44" i="53"/>
  <c r="EC44" i="53"/>
  <c r="EB44" i="53"/>
  <c r="DZ44" i="53"/>
  <c r="DY44" i="53"/>
  <c r="DW44" i="53"/>
  <c r="DV44" i="53"/>
  <c r="DT44" i="53"/>
  <c r="DS44" i="53"/>
  <c r="DQ44" i="53"/>
  <c r="DP44" i="53"/>
  <c r="DN44" i="53"/>
  <c r="DM44" i="53"/>
  <c r="DL44" i="53"/>
  <c r="DJ44" i="53"/>
  <c r="DI44" i="53"/>
  <c r="DG44" i="53"/>
  <c r="DF44" i="53"/>
  <c r="DD44" i="53"/>
  <c r="DC44" i="53"/>
  <c r="DB44" i="53"/>
  <c r="CZ44" i="53"/>
  <c r="CY44" i="53"/>
  <c r="CX44" i="53"/>
  <c r="CW44" i="53"/>
  <c r="CU44" i="53"/>
  <c r="CT44" i="53"/>
  <c r="CS44" i="53"/>
  <c r="CR44" i="53"/>
  <c r="CP44" i="53"/>
  <c r="CO44" i="53"/>
  <c r="CM44" i="53"/>
  <c r="CL44" i="53"/>
  <c r="CJ44" i="53"/>
  <c r="CI44" i="53"/>
  <c r="CH44" i="53"/>
  <c r="CF44" i="53"/>
  <c r="CE44" i="53"/>
  <c r="CC44" i="53"/>
  <c r="CB44" i="53"/>
  <c r="BZ44" i="53"/>
  <c r="BY44" i="53"/>
  <c r="BW44" i="53"/>
  <c r="BV44" i="53"/>
  <c r="BT44" i="53"/>
  <c r="BS44" i="53"/>
  <c r="BQ44" i="53"/>
  <c r="BP44" i="53"/>
  <c r="BN44" i="53"/>
  <c r="BM44" i="53"/>
  <c r="BK44" i="53"/>
  <c r="BJ44" i="53"/>
  <c r="BH44" i="53"/>
  <c r="BG44" i="53"/>
  <c r="BI44" i="53" s="1"/>
  <c r="BF44" i="53"/>
  <c r="BD44" i="53"/>
  <c r="BE44" i="53"/>
  <c r="BC44" i="53"/>
  <c r="FB43" i="53"/>
  <c r="FA43" i="53"/>
  <c r="EY43" i="53"/>
  <c r="EX43" i="53"/>
  <c r="EV43" i="53"/>
  <c r="EU43" i="53"/>
  <c r="EW43" i="53"/>
  <c r="ES43" i="53"/>
  <c r="ER43" i="53"/>
  <c r="ET43" i="53"/>
  <c r="EQ43" i="53"/>
  <c r="EP43" i="53"/>
  <c r="EO43" i="53"/>
  <c r="EN43" i="53"/>
  <c r="EL43" i="53"/>
  <c r="EK43" i="53"/>
  <c r="EI43" i="53"/>
  <c r="EH43" i="53"/>
  <c r="EF43" i="53"/>
  <c r="EE43" i="53"/>
  <c r="EG43" i="53" s="1"/>
  <c r="EC43" i="53"/>
  <c r="EB43" i="53"/>
  <c r="DZ43" i="53"/>
  <c r="DY43" i="53"/>
  <c r="DW43" i="53"/>
  <c r="DV43" i="53"/>
  <c r="DT43" i="53"/>
  <c r="DS43" i="53"/>
  <c r="DQ43" i="53"/>
  <c r="DP43" i="53"/>
  <c r="DN43" i="53"/>
  <c r="DM43" i="53"/>
  <c r="DL43" i="53"/>
  <c r="DJ43" i="53"/>
  <c r="DI43" i="53"/>
  <c r="DG43" i="53"/>
  <c r="DF43" i="53"/>
  <c r="DH43" i="53" s="1"/>
  <c r="DD43" i="53"/>
  <c r="DC43" i="53"/>
  <c r="DB43" i="53"/>
  <c r="DE43" i="53" s="1"/>
  <c r="CZ43" i="53"/>
  <c r="CY43" i="53"/>
  <c r="DA43" i="53"/>
  <c r="CX43" i="53"/>
  <c r="CW43" i="53"/>
  <c r="CU43" i="53"/>
  <c r="CT43" i="53"/>
  <c r="CS43" i="53"/>
  <c r="CR43" i="53"/>
  <c r="CP43" i="53"/>
  <c r="CO43" i="53"/>
  <c r="CM43" i="53"/>
  <c r="CL43" i="53"/>
  <c r="CN43" i="53" s="1"/>
  <c r="CJ43" i="53"/>
  <c r="CK43" i="53"/>
  <c r="CI43" i="53"/>
  <c r="CH43" i="53"/>
  <c r="CF43" i="53"/>
  <c r="CE43" i="53"/>
  <c r="CG43" i="53" s="1"/>
  <c r="CC43" i="53"/>
  <c r="CB43" i="53"/>
  <c r="CD43" i="53"/>
  <c r="BZ43" i="53"/>
  <c r="BY43" i="53"/>
  <c r="CA43" i="53"/>
  <c r="BW43" i="53"/>
  <c r="BV43" i="53"/>
  <c r="BT43" i="53"/>
  <c r="BS43" i="53"/>
  <c r="BU43" i="53" s="1"/>
  <c r="BQ43" i="53"/>
  <c r="BP43" i="53"/>
  <c r="BR43" i="53"/>
  <c r="BN43" i="53"/>
  <c r="BM43" i="53"/>
  <c r="BO43" i="53" s="1"/>
  <c r="BK43" i="53"/>
  <c r="BJ43" i="53"/>
  <c r="BH43" i="53"/>
  <c r="BG43" i="53"/>
  <c r="BI43" i="53"/>
  <c r="BF43" i="53"/>
  <c r="BD43" i="53"/>
  <c r="BE43" i="53" s="1"/>
  <c r="BC43" i="53"/>
  <c r="FB42" i="53"/>
  <c r="FA42" i="53"/>
  <c r="EY42" i="53"/>
  <c r="EX42" i="53"/>
  <c r="EV42" i="53"/>
  <c r="EU42" i="53"/>
  <c r="ES42" i="53"/>
  <c r="ER42" i="53"/>
  <c r="EQ42" i="53"/>
  <c r="EP42" i="53"/>
  <c r="EO42" i="53"/>
  <c r="EN42" i="53"/>
  <c r="EL42" i="53"/>
  <c r="EK42" i="53"/>
  <c r="EI42" i="53"/>
  <c r="EH42" i="53"/>
  <c r="EF42" i="53"/>
  <c r="EE42" i="53"/>
  <c r="EC42" i="53"/>
  <c r="EB42" i="53"/>
  <c r="DZ42" i="53"/>
  <c r="DY42" i="53"/>
  <c r="DW42" i="53"/>
  <c r="DV42" i="53"/>
  <c r="DT42" i="53"/>
  <c r="DS42" i="53"/>
  <c r="DQ42" i="53"/>
  <c r="DP42" i="53"/>
  <c r="DN42" i="53"/>
  <c r="DM42" i="53"/>
  <c r="DL42" i="53"/>
  <c r="DJ42" i="53"/>
  <c r="DI42" i="53"/>
  <c r="DG42" i="53"/>
  <c r="DF42" i="53"/>
  <c r="DD42" i="53"/>
  <c r="DC42" i="53"/>
  <c r="DB42" i="53"/>
  <c r="CZ42" i="53"/>
  <c r="CY42" i="53"/>
  <c r="CX42" i="53"/>
  <c r="CW42" i="53"/>
  <c r="CU42" i="53"/>
  <c r="CT42" i="53"/>
  <c r="CS42" i="53"/>
  <c r="CR42" i="53"/>
  <c r="CP42" i="53"/>
  <c r="CO42" i="53"/>
  <c r="CM42" i="53"/>
  <c r="CL42" i="53"/>
  <c r="CJ42" i="53"/>
  <c r="CI42" i="53"/>
  <c r="CH42" i="53"/>
  <c r="CF42" i="53"/>
  <c r="CE42" i="53"/>
  <c r="CC42" i="53"/>
  <c r="CB42" i="53"/>
  <c r="BZ42" i="53"/>
  <c r="BY42" i="53"/>
  <c r="BW42" i="53"/>
  <c r="BV42" i="53"/>
  <c r="BT42" i="53"/>
  <c r="BS42" i="53"/>
  <c r="BQ42" i="53"/>
  <c r="BP42" i="53"/>
  <c r="BN42" i="53"/>
  <c r="BM42" i="53"/>
  <c r="BK42" i="53"/>
  <c r="BJ42" i="53"/>
  <c r="BH42" i="53"/>
  <c r="BG42" i="53"/>
  <c r="BI42" i="53"/>
  <c r="BF42" i="53"/>
  <c r="BD42" i="53"/>
  <c r="BE42" i="53" s="1"/>
  <c r="BC42" i="53"/>
  <c r="FB41" i="53"/>
  <c r="FA41" i="53"/>
  <c r="EY41" i="53"/>
  <c r="EX41" i="53"/>
  <c r="EV41" i="53"/>
  <c r="EU41" i="53"/>
  <c r="ES41" i="53"/>
  <c r="ER41" i="53"/>
  <c r="EQ41" i="53"/>
  <c r="EP41" i="53"/>
  <c r="EO41" i="53"/>
  <c r="EN41" i="53"/>
  <c r="EL41" i="53"/>
  <c r="EK41" i="53"/>
  <c r="EI41" i="53"/>
  <c r="EH41" i="53"/>
  <c r="EF41" i="53"/>
  <c r="EE41" i="53"/>
  <c r="EC41" i="53"/>
  <c r="EB41" i="53"/>
  <c r="DZ41" i="53"/>
  <c r="DY41" i="53"/>
  <c r="DW41" i="53"/>
  <c r="DV41" i="53"/>
  <c r="DT41" i="53"/>
  <c r="DS41" i="53"/>
  <c r="DQ41" i="53"/>
  <c r="DP41" i="53"/>
  <c r="DN41" i="53"/>
  <c r="DM41" i="53"/>
  <c r="DL41" i="53"/>
  <c r="DJ41" i="53"/>
  <c r="DI41" i="53"/>
  <c r="DG41" i="53"/>
  <c r="DF41" i="53"/>
  <c r="DD41" i="53"/>
  <c r="DC41" i="53"/>
  <c r="DB41" i="53"/>
  <c r="CZ41" i="53"/>
  <c r="CY41" i="53"/>
  <c r="CX41" i="53"/>
  <c r="CW41" i="53"/>
  <c r="CU41" i="53"/>
  <c r="CT41" i="53"/>
  <c r="CS41" i="53"/>
  <c r="CR41" i="53"/>
  <c r="CP41" i="53"/>
  <c r="CO41" i="53"/>
  <c r="CM41" i="53"/>
  <c r="CL41" i="53"/>
  <c r="CJ41" i="53"/>
  <c r="CI41" i="53"/>
  <c r="CH41" i="53"/>
  <c r="CF41" i="53"/>
  <c r="CE41" i="53"/>
  <c r="CC41" i="53"/>
  <c r="CB41" i="53"/>
  <c r="BZ41" i="53"/>
  <c r="BY41" i="53"/>
  <c r="BW41" i="53"/>
  <c r="BV41" i="53"/>
  <c r="BT41" i="53"/>
  <c r="BS41" i="53"/>
  <c r="BQ41" i="53"/>
  <c r="BP41" i="53"/>
  <c r="BN41" i="53"/>
  <c r="BM41" i="53"/>
  <c r="BK41" i="53"/>
  <c r="BJ41" i="53"/>
  <c r="BH41" i="53"/>
  <c r="BG41" i="53"/>
  <c r="BI41" i="53"/>
  <c r="BF41" i="53"/>
  <c r="BD41" i="53"/>
  <c r="BE41" i="53" s="1"/>
  <c r="BC41" i="53"/>
  <c r="FB40" i="53"/>
  <c r="FA40" i="53"/>
  <c r="EY40" i="53"/>
  <c r="EX40" i="53"/>
  <c r="EV40" i="53"/>
  <c r="EU40" i="53"/>
  <c r="ES40" i="53"/>
  <c r="ER40" i="53"/>
  <c r="EQ40" i="53"/>
  <c r="EP40" i="53"/>
  <c r="EO40" i="53"/>
  <c r="EN40" i="53"/>
  <c r="EL40" i="53"/>
  <c r="EK40" i="53"/>
  <c r="EI40" i="53"/>
  <c r="EH40" i="53"/>
  <c r="EF40" i="53"/>
  <c r="EE40" i="53"/>
  <c r="EC40" i="53"/>
  <c r="EB40" i="53"/>
  <c r="DZ40" i="53"/>
  <c r="DY40" i="53"/>
  <c r="DW40" i="53"/>
  <c r="DV40" i="53"/>
  <c r="DT40" i="53"/>
  <c r="DS40" i="53"/>
  <c r="DQ40" i="53"/>
  <c r="DP40" i="53"/>
  <c r="DN40" i="53"/>
  <c r="DM40" i="53"/>
  <c r="DL40" i="53"/>
  <c r="DJ40" i="53"/>
  <c r="DI40" i="53"/>
  <c r="DG40" i="53"/>
  <c r="DF40" i="53"/>
  <c r="DD40" i="53"/>
  <c r="DC40" i="53"/>
  <c r="DB40" i="53"/>
  <c r="CZ40" i="53"/>
  <c r="CY40" i="53"/>
  <c r="CX40" i="53"/>
  <c r="CW40" i="53"/>
  <c r="CU40" i="53"/>
  <c r="CT40" i="53"/>
  <c r="CS40" i="53"/>
  <c r="CR40" i="53"/>
  <c r="CP40" i="53"/>
  <c r="CO40" i="53"/>
  <c r="CM40" i="53"/>
  <c r="CL40" i="53"/>
  <c r="CJ40" i="53"/>
  <c r="CI40" i="53"/>
  <c r="CH40" i="53"/>
  <c r="CF40" i="53"/>
  <c r="CE40" i="53"/>
  <c r="CC40" i="53"/>
  <c r="CB40" i="53"/>
  <c r="BZ40" i="53"/>
  <c r="BY40" i="53"/>
  <c r="BW40" i="53"/>
  <c r="BV40" i="53"/>
  <c r="BT40" i="53"/>
  <c r="BS40" i="53"/>
  <c r="BQ40" i="53"/>
  <c r="BP40" i="53"/>
  <c r="BN40" i="53"/>
  <c r="BM40" i="53"/>
  <c r="BK40" i="53"/>
  <c r="BJ40" i="53"/>
  <c r="BH40" i="53"/>
  <c r="BG40" i="53"/>
  <c r="BI40" i="53"/>
  <c r="BF40" i="53"/>
  <c r="BD40" i="53"/>
  <c r="BE40" i="53" s="1"/>
  <c r="BC40" i="53"/>
  <c r="FB39" i="53"/>
  <c r="FA39" i="53"/>
  <c r="EY39" i="53"/>
  <c r="EX39" i="53"/>
  <c r="EV39" i="53"/>
  <c r="EU39" i="53"/>
  <c r="ES39" i="53"/>
  <c r="ER39" i="53"/>
  <c r="EQ39" i="53"/>
  <c r="EP39" i="53"/>
  <c r="EO39" i="53"/>
  <c r="EN39" i="53"/>
  <c r="EL39" i="53"/>
  <c r="EK39" i="53"/>
  <c r="EI39" i="53"/>
  <c r="EH39" i="53"/>
  <c r="EF39" i="53"/>
  <c r="EE39" i="53"/>
  <c r="EC39" i="53"/>
  <c r="EB39" i="53"/>
  <c r="DZ39" i="53"/>
  <c r="DY39" i="53"/>
  <c r="DW39" i="53"/>
  <c r="DV39" i="53"/>
  <c r="DT39" i="53"/>
  <c r="DS39" i="53"/>
  <c r="DQ39" i="53"/>
  <c r="DP39" i="53"/>
  <c r="DN39" i="53"/>
  <c r="DM39" i="53"/>
  <c r="DL39" i="53"/>
  <c r="DJ39" i="53"/>
  <c r="DI39" i="53"/>
  <c r="DG39" i="53"/>
  <c r="DF39" i="53"/>
  <c r="DD39" i="53"/>
  <c r="DC39" i="53"/>
  <c r="DB39" i="53"/>
  <c r="CZ39" i="53"/>
  <c r="CY39" i="53"/>
  <c r="CX39" i="53"/>
  <c r="CW39" i="53"/>
  <c r="CU39" i="53"/>
  <c r="CT39" i="53"/>
  <c r="CS39" i="53"/>
  <c r="CR39" i="53"/>
  <c r="CP39" i="53"/>
  <c r="CO39" i="53"/>
  <c r="CM39" i="53"/>
  <c r="CL39" i="53"/>
  <c r="CJ39" i="53"/>
  <c r="CI39" i="53"/>
  <c r="CH39" i="53"/>
  <c r="CF39" i="53"/>
  <c r="CE39" i="53"/>
  <c r="CC39" i="53"/>
  <c r="CB39" i="53"/>
  <c r="BZ39" i="53"/>
  <c r="BY39" i="53"/>
  <c r="BW39" i="53"/>
  <c r="BV39" i="53"/>
  <c r="BT39" i="53"/>
  <c r="BS39" i="53"/>
  <c r="BQ39" i="53"/>
  <c r="BP39" i="53"/>
  <c r="BN39" i="53"/>
  <c r="BM39" i="53"/>
  <c r="BK39" i="53"/>
  <c r="BJ39" i="53"/>
  <c r="BH39" i="53"/>
  <c r="BG39" i="53"/>
  <c r="BI39" i="53"/>
  <c r="BF39" i="53"/>
  <c r="BD39" i="53"/>
  <c r="BE39" i="53" s="1"/>
  <c r="BC39" i="53"/>
  <c r="FB38" i="53"/>
  <c r="FA38" i="53"/>
  <c r="EY38" i="53"/>
  <c r="EX38" i="53"/>
  <c r="EV38" i="53"/>
  <c r="EU38" i="53"/>
  <c r="ES38" i="53"/>
  <c r="ER38" i="53"/>
  <c r="EQ38" i="53"/>
  <c r="EP38" i="53"/>
  <c r="EO38" i="53"/>
  <c r="EN38" i="53"/>
  <c r="EL38" i="53"/>
  <c r="EK38" i="53"/>
  <c r="EI38" i="53"/>
  <c r="EH38" i="53"/>
  <c r="EF38" i="53"/>
  <c r="EE38" i="53"/>
  <c r="EC38" i="53"/>
  <c r="EB38" i="53"/>
  <c r="DZ38" i="53"/>
  <c r="DY38" i="53"/>
  <c r="DW38" i="53"/>
  <c r="DV38" i="53"/>
  <c r="DT38" i="53"/>
  <c r="DS38" i="53"/>
  <c r="DQ38" i="53"/>
  <c r="DP38" i="53"/>
  <c r="DN38" i="53"/>
  <c r="DM38" i="53"/>
  <c r="DL38" i="53"/>
  <c r="DJ38" i="53"/>
  <c r="DI38" i="53"/>
  <c r="DG38" i="53"/>
  <c r="DF38" i="53"/>
  <c r="DD38" i="53"/>
  <c r="DC38" i="53"/>
  <c r="DB38" i="53"/>
  <c r="CZ38" i="53"/>
  <c r="CY38" i="53"/>
  <c r="CX38" i="53"/>
  <c r="CW38" i="53"/>
  <c r="CU38" i="53"/>
  <c r="CT38" i="53"/>
  <c r="CS38" i="53"/>
  <c r="CR38" i="53"/>
  <c r="CP38" i="53"/>
  <c r="CO38" i="53"/>
  <c r="CM38" i="53"/>
  <c r="CL38" i="53"/>
  <c r="CJ38" i="53"/>
  <c r="CI38" i="53"/>
  <c r="CH38" i="53"/>
  <c r="CF38" i="53"/>
  <c r="CE38" i="53"/>
  <c r="CC38" i="53"/>
  <c r="CB38" i="53"/>
  <c r="BZ38" i="53"/>
  <c r="BY38" i="53"/>
  <c r="BW38" i="53"/>
  <c r="BV38" i="53"/>
  <c r="BT38" i="53"/>
  <c r="BS38" i="53"/>
  <c r="BQ38" i="53"/>
  <c r="BP38" i="53"/>
  <c r="BN38" i="53"/>
  <c r="BM38" i="53"/>
  <c r="BK38" i="53"/>
  <c r="BJ38" i="53"/>
  <c r="BH38" i="53"/>
  <c r="BG38" i="53"/>
  <c r="BI38" i="53"/>
  <c r="BF38" i="53"/>
  <c r="BD38" i="53"/>
  <c r="BE38" i="53" s="1"/>
  <c r="BC38" i="53"/>
  <c r="FB37" i="53"/>
  <c r="FA37" i="53"/>
  <c r="EY37" i="53"/>
  <c r="EX37" i="53"/>
  <c r="EV37" i="53"/>
  <c r="EU37" i="53"/>
  <c r="ES37" i="53"/>
  <c r="ER37" i="53"/>
  <c r="EQ37" i="53"/>
  <c r="EP37" i="53"/>
  <c r="EO37" i="53"/>
  <c r="EN37" i="53"/>
  <c r="EL37" i="53"/>
  <c r="EK37" i="53"/>
  <c r="EI37" i="53"/>
  <c r="EH37" i="53"/>
  <c r="EF37" i="53"/>
  <c r="EE37" i="53"/>
  <c r="EC37" i="53"/>
  <c r="EB37" i="53"/>
  <c r="DZ37" i="53"/>
  <c r="DY37" i="53"/>
  <c r="DW37" i="53"/>
  <c r="DV37" i="53"/>
  <c r="DT37" i="53"/>
  <c r="DS37" i="53"/>
  <c r="DQ37" i="53"/>
  <c r="DP37" i="53"/>
  <c r="DN37" i="53"/>
  <c r="DM37" i="53"/>
  <c r="DL37" i="53"/>
  <c r="DJ37" i="53"/>
  <c r="DI37" i="53"/>
  <c r="DG37" i="53"/>
  <c r="DF37" i="53"/>
  <c r="DD37" i="53"/>
  <c r="DC37" i="53"/>
  <c r="DB37" i="53"/>
  <c r="CZ37" i="53"/>
  <c r="CY37" i="53"/>
  <c r="CX37" i="53"/>
  <c r="CW37" i="53"/>
  <c r="CU37" i="53"/>
  <c r="CT37" i="53"/>
  <c r="CS37" i="53"/>
  <c r="CR37" i="53"/>
  <c r="CP37" i="53"/>
  <c r="CO37" i="53"/>
  <c r="CM37" i="53"/>
  <c r="CL37" i="53"/>
  <c r="CJ37" i="53"/>
  <c r="CI37" i="53"/>
  <c r="CH37" i="53"/>
  <c r="CF37" i="53"/>
  <c r="CE37" i="53"/>
  <c r="CC37" i="53"/>
  <c r="CB37" i="53"/>
  <c r="BZ37" i="53"/>
  <c r="BY37" i="53"/>
  <c r="BW37" i="53"/>
  <c r="BV37" i="53"/>
  <c r="BT37" i="53"/>
  <c r="BS37" i="53"/>
  <c r="BQ37" i="53"/>
  <c r="BP37" i="53"/>
  <c r="BN37" i="53"/>
  <c r="BM37" i="53"/>
  <c r="BK37" i="53"/>
  <c r="BJ37" i="53"/>
  <c r="BH37" i="53"/>
  <c r="BG37" i="53"/>
  <c r="BI37" i="53"/>
  <c r="BF37" i="53"/>
  <c r="BD37" i="53"/>
  <c r="BE37" i="53" s="1"/>
  <c r="BC37" i="53"/>
  <c r="FB36" i="53"/>
  <c r="FA36" i="53"/>
  <c r="EY36" i="53"/>
  <c r="EX36" i="53"/>
  <c r="EV36" i="53"/>
  <c r="EU36" i="53"/>
  <c r="ES36" i="53"/>
  <c r="ER36" i="53"/>
  <c r="EQ36" i="53"/>
  <c r="EP36" i="53"/>
  <c r="EO36" i="53"/>
  <c r="EN36" i="53"/>
  <c r="EL36" i="53"/>
  <c r="EK36" i="53"/>
  <c r="EI36" i="53"/>
  <c r="EH36" i="53"/>
  <c r="EF36" i="53"/>
  <c r="EE36" i="53"/>
  <c r="EC36" i="53"/>
  <c r="EB36" i="53"/>
  <c r="DZ36" i="53"/>
  <c r="DY36" i="53"/>
  <c r="DW36" i="53"/>
  <c r="DV36" i="53"/>
  <c r="DT36" i="53"/>
  <c r="DS36" i="53"/>
  <c r="DQ36" i="53"/>
  <c r="DP36" i="53"/>
  <c r="DN36" i="53"/>
  <c r="DM36" i="53"/>
  <c r="DL36" i="53"/>
  <c r="DJ36" i="53"/>
  <c r="DI36" i="53"/>
  <c r="DG36" i="53"/>
  <c r="DF36" i="53"/>
  <c r="DD36" i="53"/>
  <c r="DC36" i="53"/>
  <c r="DB36" i="53"/>
  <c r="CZ36" i="53"/>
  <c r="CY36" i="53"/>
  <c r="CX36" i="53"/>
  <c r="CW36" i="53"/>
  <c r="CU36" i="53"/>
  <c r="CT36" i="53"/>
  <c r="CS36" i="53"/>
  <c r="CR36" i="53"/>
  <c r="CP36" i="53"/>
  <c r="CO36" i="53"/>
  <c r="CM36" i="53"/>
  <c r="CL36" i="53"/>
  <c r="CJ36" i="53"/>
  <c r="CI36" i="53"/>
  <c r="CH36" i="53"/>
  <c r="CF36" i="53"/>
  <c r="CE36" i="53"/>
  <c r="CC36" i="53"/>
  <c r="CB36" i="53"/>
  <c r="BZ36" i="53"/>
  <c r="BY36" i="53"/>
  <c r="BW36" i="53"/>
  <c r="BV36" i="53"/>
  <c r="BT36" i="53"/>
  <c r="BS36" i="53"/>
  <c r="BQ36" i="53"/>
  <c r="BP36" i="53"/>
  <c r="BN36" i="53"/>
  <c r="BM36" i="53"/>
  <c r="BK36" i="53"/>
  <c r="BJ36" i="53"/>
  <c r="BH36" i="53"/>
  <c r="BG36" i="53"/>
  <c r="BI36" i="53"/>
  <c r="BF36" i="53"/>
  <c r="BD36" i="53"/>
  <c r="BE36" i="53" s="1"/>
  <c r="BC36" i="53"/>
  <c r="FB35" i="53"/>
  <c r="FA35" i="53"/>
  <c r="EY35" i="53"/>
  <c r="EX35" i="53"/>
  <c r="EV35" i="53"/>
  <c r="EU35" i="53"/>
  <c r="ES35" i="53"/>
  <c r="ER35" i="53"/>
  <c r="EQ35" i="53"/>
  <c r="EP35" i="53"/>
  <c r="EO35" i="53"/>
  <c r="EN35" i="53"/>
  <c r="EL35" i="53"/>
  <c r="EK35" i="53"/>
  <c r="EI35" i="53"/>
  <c r="EH35" i="53"/>
  <c r="EF35" i="53"/>
  <c r="EE35" i="53"/>
  <c r="EC35" i="53"/>
  <c r="EB35" i="53"/>
  <c r="DZ35" i="53"/>
  <c r="DY35" i="53"/>
  <c r="DW35" i="53"/>
  <c r="DV35" i="53"/>
  <c r="DT35" i="53"/>
  <c r="DS35" i="53"/>
  <c r="DQ35" i="53"/>
  <c r="DP35" i="53"/>
  <c r="DN35" i="53"/>
  <c r="DM35" i="53"/>
  <c r="DL35" i="53"/>
  <c r="DJ35" i="53"/>
  <c r="DI35" i="53"/>
  <c r="DG35" i="53"/>
  <c r="DF35" i="53"/>
  <c r="DD35" i="53"/>
  <c r="DC35" i="53"/>
  <c r="DB35" i="53"/>
  <c r="CZ35" i="53"/>
  <c r="CY35" i="53"/>
  <c r="CX35" i="53"/>
  <c r="CW35" i="53"/>
  <c r="CU35" i="53"/>
  <c r="CT35" i="53"/>
  <c r="CS35" i="53"/>
  <c r="CR35" i="53"/>
  <c r="CP35" i="53"/>
  <c r="CO35" i="53"/>
  <c r="CM35" i="53"/>
  <c r="CL35" i="53"/>
  <c r="CJ35" i="53"/>
  <c r="CI35" i="53"/>
  <c r="CH35" i="53"/>
  <c r="CF35" i="53"/>
  <c r="CE35" i="53"/>
  <c r="CC35" i="53"/>
  <c r="CB35" i="53"/>
  <c r="BZ35" i="53"/>
  <c r="BY35" i="53"/>
  <c r="BW35" i="53"/>
  <c r="BV35" i="53"/>
  <c r="BT35" i="53"/>
  <c r="BS35" i="53"/>
  <c r="BQ35" i="53"/>
  <c r="BP35" i="53"/>
  <c r="BN35" i="53"/>
  <c r="BM35" i="53"/>
  <c r="BK35" i="53"/>
  <c r="BJ35" i="53"/>
  <c r="BH35" i="53"/>
  <c r="BG35" i="53"/>
  <c r="BI35" i="53"/>
  <c r="BF35" i="53"/>
  <c r="BD35" i="53"/>
  <c r="BE35" i="53" s="1"/>
  <c r="BC35" i="53"/>
  <c r="FB34" i="53"/>
  <c r="FA34" i="53"/>
  <c r="EY34" i="53"/>
  <c r="EX34" i="53"/>
  <c r="EV34" i="53"/>
  <c r="EU34" i="53"/>
  <c r="ES34" i="53"/>
  <c r="ER34" i="53"/>
  <c r="EQ34" i="53"/>
  <c r="EP34" i="53"/>
  <c r="EO34" i="53"/>
  <c r="EN34" i="53"/>
  <c r="EL34" i="53"/>
  <c r="EK34" i="53"/>
  <c r="EI34" i="53"/>
  <c r="EH34" i="53"/>
  <c r="EF34" i="53"/>
  <c r="EE34" i="53"/>
  <c r="EC34" i="53"/>
  <c r="EB34" i="53"/>
  <c r="DZ34" i="53"/>
  <c r="DY34" i="53"/>
  <c r="DW34" i="53"/>
  <c r="DV34" i="53"/>
  <c r="DT34" i="53"/>
  <c r="DS34" i="53"/>
  <c r="DQ34" i="53"/>
  <c r="DP34" i="53"/>
  <c r="DN34" i="53"/>
  <c r="DM34" i="53"/>
  <c r="DL34" i="53"/>
  <c r="DJ34" i="53"/>
  <c r="DI34" i="53"/>
  <c r="DG34" i="53"/>
  <c r="DF34" i="53"/>
  <c r="DD34" i="53"/>
  <c r="DC34" i="53"/>
  <c r="DB34" i="53"/>
  <c r="CZ34" i="53"/>
  <c r="CY34" i="53"/>
  <c r="CX34" i="53"/>
  <c r="CW34" i="53"/>
  <c r="CU34" i="53"/>
  <c r="CT34" i="53"/>
  <c r="CS34" i="53"/>
  <c r="CR34" i="53"/>
  <c r="CP34" i="53"/>
  <c r="CO34" i="53"/>
  <c r="CM34" i="53"/>
  <c r="CL34" i="53"/>
  <c r="CJ34" i="53"/>
  <c r="CI34" i="53"/>
  <c r="CH34" i="53"/>
  <c r="CF34" i="53"/>
  <c r="CE34" i="53"/>
  <c r="CC34" i="53"/>
  <c r="CB34" i="53"/>
  <c r="BZ34" i="53"/>
  <c r="BY34" i="53"/>
  <c r="BW34" i="53"/>
  <c r="BV34" i="53"/>
  <c r="BT34" i="53"/>
  <c r="BS34" i="53"/>
  <c r="BQ34" i="53"/>
  <c r="BP34" i="53"/>
  <c r="BN34" i="53"/>
  <c r="BM34" i="53"/>
  <c r="BK34" i="53"/>
  <c r="BJ34" i="53"/>
  <c r="BH34" i="53"/>
  <c r="BG34" i="53"/>
  <c r="BI34" i="53"/>
  <c r="BF34" i="53"/>
  <c r="BD34" i="53"/>
  <c r="BE34" i="53" s="1"/>
  <c r="BC34" i="53"/>
  <c r="FB33" i="53"/>
  <c r="FA33" i="53"/>
  <c r="EY33" i="53"/>
  <c r="EX33" i="53"/>
  <c r="EV33" i="53"/>
  <c r="EU33" i="53"/>
  <c r="ES33" i="53"/>
  <c r="ER33" i="53"/>
  <c r="EQ33" i="53"/>
  <c r="EP33" i="53"/>
  <c r="EO33" i="53"/>
  <c r="EN33" i="53"/>
  <c r="EL33" i="53"/>
  <c r="EK33" i="53"/>
  <c r="EI33" i="53"/>
  <c r="EH33" i="53"/>
  <c r="EF33" i="53"/>
  <c r="EE33" i="53"/>
  <c r="EC33" i="53"/>
  <c r="EB33" i="53"/>
  <c r="DZ33" i="53"/>
  <c r="DY33" i="53"/>
  <c r="DW33" i="53"/>
  <c r="DV33" i="53"/>
  <c r="DT33" i="53"/>
  <c r="DS33" i="53"/>
  <c r="DQ33" i="53"/>
  <c r="DP33" i="53"/>
  <c r="DN33" i="53"/>
  <c r="DM33" i="53"/>
  <c r="DL33" i="53"/>
  <c r="DJ33" i="53"/>
  <c r="DI33" i="53"/>
  <c r="DG33" i="53"/>
  <c r="DF33" i="53"/>
  <c r="DD33" i="53"/>
  <c r="DC33" i="53"/>
  <c r="DB33" i="53"/>
  <c r="CZ33" i="53"/>
  <c r="CY33" i="53"/>
  <c r="CX33" i="53"/>
  <c r="CW33" i="53"/>
  <c r="CU33" i="53"/>
  <c r="CT33" i="53"/>
  <c r="CS33" i="53"/>
  <c r="CR33" i="53"/>
  <c r="CP33" i="53"/>
  <c r="CO33" i="53"/>
  <c r="CM33" i="53"/>
  <c r="CL33" i="53"/>
  <c r="CJ33" i="53"/>
  <c r="CI33" i="53"/>
  <c r="CH33" i="53"/>
  <c r="CF33" i="53"/>
  <c r="CE33" i="53"/>
  <c r="CC33" i="53"/>
  <c r="CB33" i="53"/>
  <c r="BZ33" i="53"/>
  <c r="BY33" i="53"/>
  <c r="BW33" i="53"/>
  <c r="BV33" i="53"/>
  <c r="BT33" i="53"/>
  <c r="BS33" i="53"/>
  <c r="BQ33" i="53"/>
  <c r="BP33" i="53"/>
  <c r="BN33" i="53"/>
  <c r="BM33" i="53"/>
  <c r="BK33" i="53"/>
  <c r="BJ33" i="53"/>
  <c r="BH33" i="53"/>
  <c r="BG33" i="53"/>
  <c r="BI33" i="53"/>
  <c r="BF33" i="53"/>
  <c r="BD33" i="53"/>
  <c r="BE33" i="53" s="1"/>
  <c r="BC33" i="53"/>
  <c r="FB32" i="53"/>
  <c r="FA32" i="53"/>
  <c r="EY32" i="53"/>
  <c r="EX32" i="53"/>
  <c r="EV32" i="53"/>
  <c r="EU32" i="53"/>
  <c r="ES32" i="53"/>
  <c r="ER32" i="53"/>
  <c r="EQ32" i="53"/>
  <c r="EP32" i="53"/>
  <c r="EO32" i="53"/>
  <c r="EN32" i="53"/>
  <c r="EL32" i="53"/>
  <c r="EK32" i="53"/>
  <c r="EI32" i="53"/>
  <c r="EH32" i="53"/>
  <c r="EJ32" i="53" s="1"/>
  <c r="EF32" i="53"/>
  <c r="EE32" i="53"/>
  <c r="EC32" i="53"/>
  <c r="EB32" i="53"/>
  <c r="DZ32" i="53"/>
  <c r="DY32" i="53"/>
  <c r="DW32" i="53"/>
  <c r="DX32" i="53"/>
  <c r="DV32" i="53"/>
  <c r="DT32" i="53"/>
  <c r="DS32" i="53"/>
  <c r="DQ32" i="53"/>
  <c r="DP32" i="53"/>
  <c r="DN32" i="53"/>
  <c r="DM32" i="53"/>
  <c r="DO32" i="53"/>
  <c r="DL32" i="53"/>
  <c r="DJ32" i="53"/>
  <c r="DI32" i="53"/>
  <c r="DG32" i="53"/>
  <c r="DF32" i="53"/>
  <c r="DD32" i="53"/>
  <c r="DC32" i="53"/>
  <c r="DB32" i="53"/>
  <c r="CZ32" i="53"/>
  <c r="CY32" i="53"/>
  <c r="DA32" i="53" s="1"/>
  <c r="CX32" i="53"/>
  <c r="CW32" i="53"/>
  <c r="CU32" i="53"/>
  <c r="CT32" i="53"/>
  <c r="CS32" i="53"/>
  <c r="CR32" i="53"/>
  <c r="CP32" i="53"/>
  <c r="CO32" i="53"/>
  <c r="CQ32" i="53"/>
  <c r="CM32" i="53"/>
  <c r="CL32" i="53"/>
  <c r="CJ32" i="53"/>
  <c r="CI32" i="53"/>
  <c r="CH32" i="53"/>
  <c r="CF32" i="53"/>
  <c r="CE32" i="53"/>
  <c r="CC32" i="53"/>
  <c r="CB32" i="53"/>
  <c r="BZ32" i="53"/>
  <c r="BY32" i="53"/>
  <c r="BW32" i="53"/>
  <c r="BV32" i="53"/>
  <c r="BT32" i="53"/>
  <c r="BS32" i="53"/>
  <c r="BQ32" i="53"/>
  <c r="BP32" i="53"/>
  <c r="BN32" i="53"/>
  <c r="BM32" i="53"/>
  <c r="BK32" i="53"/>
  <c r="BJ32" i="53"/>
  <c r="BH32" i="53"/>
  <c r="BG32" i="53"/>
  <c r="BI32" i="53"/>
  <c r="BF32" i="53"/>
  <c r="BD32" i="53"/>
  <c r="BE32" i="53"/>
  <c r="BC32" i="53"/>
  <c r="FB31" i="53"/>
  <c r="FA31" i="53"/>
  <c r="EY31" i="53"/>
  <c r="EX31" i="53"/>
  <c r="EV31" i="53"/>
  <c r="EU31" i="53"/>
  <c r="ES31" i="53"/>
  <c r="ER31" i="53"/>
  <c r="EQ31" i="53"/>
  <c r="EP31" i="53"/>
  <c r="EO31" i="53"/>
  <c r="EN31" i="53"/>
  <c r="EL31" i="53"/>
  <c r="EK31" i="53"/>
  <c r="EI31" i="53"/>
  <c r="EH31" i="53"/>
  <c r="EF31" i="53"/>
  <c r="EE31" i="53"/>
  <c r="EC31" i="53"/>
  <c r="EB31" i="53"/>
  <c r="DZ31" i="53"/>
  <c r="DY31" i="53"/>
  <c r="DW31" i="53"/>
  <c r="DV31" i="53"/>
  <c r="DT31" i="53"/>
  <c r="DS31" i="53"/>
  <c r="DQ31" i="53"/>
  <c r="DP31" i="53"/>
  <c r="DN31" i="53"/>
  <c r="DM31" i="53"/>
  <c r="DL31" i="53"/>
  <c r="DJ31" i="53"/>
  <c r="DI31" i="53"/>
  <c r="DG31" i="53"/>
  <c r="DF31" i="53"/>
  <c r="DD31" i="53"/>
  <c r="DC31" i="53"/>
  <c r="DB31" i="53"/>
  <c r="CZ31" i="53"/>
  <c r="CY31" i="53"/>
  <c r="CX31" i="53"/>
  <c r="CW31" i="53"/>
  <c r="CU31" i="53"/>
  <c r="CT31" i="53"/>
  <c r="CS31" i="53"/>
  <c r="CR31" i="53"/>
  <c r="CP31" i="53"/>
  <c r="CO31" i="53"/>
  <c r="CM31" i="53"/>
  <c r="CL31" i="53"/>
  <c r="CJ31" i="53"/>
  <c r="CI31" i="53"/>
  <c r="CH31" i="53"/>
  <c r="CF31" i="53"/>
  <c r="CE31" i="53"/>
  <c r="CC31" i="53"/>
  <c r="CB31" i="53"/>
  <c r="BZ31" i="53"/>
  <c r="BY31" i="53"/>
  <c r="BW31" i="53"/>
  <c r="BV31" i="53"/>
  <c r="BT31" i="53"/>
  <c r="BS31" i="53"/>
  <c r="BQ31" i="53"/>
  <c r="BP31" i="53"/>
  <c r="BN31" i="53"/>
  <c r="BM31" i="53"/>
  <c r="BK31" i="53"/>
  <c r="BJ31" i="53"/>
  <c r="BH31" i="53"/>
  <c r="BG31" i="53"/>
  <c r="BI31" i="53"/>
  <c r="BF31" i="53"/>
  <c r="BD31" i="53"/>
  <c r="BE31" i="53"/>
  <c r="BC31" i="53"/>
  <c r="FB30" i="53"/>
  <c r="FA30" i="53"/>
  <c r="EY30" i="53"/>
  <c r="EX30" i="53"/>
  <c r="EV30" i="53"/>
  <c r="EU30" i="53"/>
  <c r="ES30" i="53"/>
  <c r="ER30" i="53"/>
  <c r="EQ30" i="53"/>
  <c r="EP30" i="53"/>
  <c r="EO30" i="53"/>
  <c r="EN30" i="53"/>
  <c r="EL30" i="53"/>
  <c r="EK30" i="53"/>
  <c r="EI30" i="53"/>
  <c r="EH30" i="53"/>
  <c r="EF30" i="53"/>
  <c r="EE30" i="53"/>
  <c r="EC30" i="53"/>
  <c r="EB30" i="53"/>
  <c r="DZ30" i="53"/>
  <c r="DY30" i="53"/>
  <c r="DW30" i="53"/>
  <c r="DV30" i="53"/>
  <c r="DT30" i="53"/>
  <c r="DS30" i="53"/>
  <c r="DQ30" i="53"/>
  <c r="DP30" i="53"/>
  <c r="DN30" i="53"/>
  <c r="DM30" i="53"/>
  <c r="DL30" i="53"/>
  <c r="DJ30" i="53"/>
  <c r="DI30" i="53"/>
  <c r="DG30" i="53"/>
  <c r="DF30" i="53"/>
  <c r="DD30" i="53"/>
  <c r="DC30" i="53"/>
  <c r="DB30" i="53"/>
  <c r="CZ30" i="53"/>
  <c r="CY30" i="53"/>
  <c r="CX30" i="53"/>
  <c r="CW30" i="53"/>
  <c r="CU30" i="53"/>
  <c r="CT30" i="53"/>
  <c r="CS30" i="53"/>
  <c r="CR30" i="53"/>
  <c r="CP30" i="53"/>
  <c r="CO30" i="53"/>
  <c r="CM30" i="53"/>
  <c r="CL30" i="53"/>
  <c r="CJ30" i="53"/>
  <c r="CI30" i="53"/>
  <c r="CH30" i="53"/>
  <c r="CF30" i="53"/>
  <c r="CE30" i="53"/>
  <c r="CC30" i="53"/>
  <c r="CB30" i="53"/>
  <c r="BZ30" i="53"/>
  <c r="BY30" i="53"/>
  <c r="BW30" i="53"/>
  <c r="BV30" i="53"/>
  <c r="BT30" i="53"/>
  <c r="BS30" i="53"/>
  <c r="BQ30" i="53"/>
  <c r="BP30" i="53"/>
  <c r="BN30" i="53"/>
  <c r="BM30" i="53"/>
  <c r="BK30" i="53"/>
  <c r="BJ30" i="53"/>
  <c r="BH30" i="53"/>
  <c r="BG30" i="53"/>
  <c r="BI30" i="53"/>
  <c r="BF30" i="53"/>
  <c r="BD30" i="53"/>
  <c r="BE30" i="53"/>
  <c r="BC30" i="53"/>
  <c r="FB29" i="53"/>
  <c r="FA29" i="53"/>
  <c r="EY29" i="53"/>
  <c r="EX29" i="53"/>
  <c r="EV29" i="53"/>
  <c r="EU29" i="53"/>
  <c r="ES29" i="53"/>
  <c r="ER29" i="53"/>
  <c r="EQ29" i="53"/>
  <c r="EP29" i="53"/>
  <c r="EO29" i="53"/>
  <c r="EN29" i="53"/>
  <c r="EL29" i="53"/>
  <c r="EK29" i="53"/>
  <c r="EI29" i="53"/>
  <c r="EH29" i="53"/>
  <c r="EF29" i="53"/>
  <c r="EE29" i="53"/>
  <c r="EC29" i="53"/>
  <c r="EB29" i="53"/>
  <c r="DZ29" i="53"/>
  <c r="DY29" i="53"/>
  <c r="DW29" i="53"/>
  <c r="DV29" i="53"/>
  <c r="DT29" i="53"/>
  <c r="DS29" i="53"/>
  <c r="DQ29" i="53"/>
  <c r="DP29" i="53"/>
  <c r="DN29" i="53"/>
  <c r="DM29" i="53"/>
  <c r="DL29" i="53"/>
  <c r="DJ29" i="53"/>
  <c r="DI29" i="53"/>
  <c r="DG29" i="53"/>
  <c r="DF29" i="53"/>
  <c r="DD29" i="53"/>
  <c r="DC29" i="53"/>
  <c r="DB29" i="53"/>
  <c r="CZ29" i="53"/>
  <c r="CY29" i="53"/>
  <c r="CX29" i="53"/>
  <c r="CW29" i="53"/>
  <c r="CU29" i="53"/>
  <c r="CT29" i="53"/>
  <c r="CS29" i="53"/>
  <c r="CR29" i="53"/>
  <c r="CP29" i="53"/>
  <c r="CO29" i="53"/>
  <c r="CM29" i="53"/>
  <c r="CL29" i="53"/>
  <c r="CJ29" i="53"/>
  <c r="CI29" i="53"/>
  <c r="CH29" i="53"/>
  <c r="CF29" i="53"/>
  <c r="CE29" i="53"/>
  <c r="CC29" i="53"/>
  <c r="CB29" i="53"/>
  <c r="BZ29" i="53"/>
  <c r="BY29" i="53"/>
  <c r="BW29" i="53"/>
  <c r="BV29" i="53"/>
  <c r="BT29" i="53"/>
  <c r="BS29" i="53"/>
  <c r="BQ29" i="53"/>
  <c r="BP29" i="53"/>
  <c r="BN29" i="53"/>
  <c r="BM29" i="53"/>
  <c r="BK29" i="53"/>
  <c r="BJ29" i="53"/>
  <c r="BH29" i="53"/>
  <c r="BG29" i="53"/>
  <c r="BI29" i="53"/>
  <c r="BF29" i="53"/>
  <c r="BD29" i="53"/>
  <c r="BE29" i="53"/>
  <c r="BC29" i="53"/>
  <c r="FB28" i="53"/>
  <c r="FA28" i="53"/>
  <c r="EY28" i="53"/>
  <c r="EX28" i="53"/>
  <c r="EV28" i="53"/>
  <c r="EU28" i="53"/>
  <c r="ES28" i="53"/>
  <c r="ER28" i="53"/>
  <c r="EQ28" i="53"/>
  <c r="EP28" i="53"/>
  <c r="EO28" i="53"/>
  <c r="EN28" i="53"/>
  <c r="EL28" i="53"/>
  <c r="EK28" i="53"/>
  <c r="EI28" i="53"/>
  <c r="EH28" i="53"/>
  <c r="EF28" i="53"/>
  <c r="EE28" i="53"/>
  <c r="EC28" i="53"/>
  <c r="EB28" i="53"/>
  <c r="DZ28" i="53"/>
  <c r="DY28" i="53"/>
  <c r="DW28" i="53"/>
  <c r="DV28" i="53"/>
  <c r="DT28" i="53"/>
  <c r="DS28" i="53"/>
  <c r="DQ28" i="53"/>
  <c r="DP28" i="53"/>
  <c r="DN28" i="53"/>
  <c r="DM28" i="53"/>
  <c r="DL28" i="53"/>
  <c r="DJ28" i="53"/>
  <c r="DI28" i="53"/>
  <c r="DG28" i="53"/>
  <c r="DF28" i="53"/>
  <c r="DD28" i="53"/>
  <c r="DC28" i="53"/>
  <c r="DB28" i="53"/>
  <c r="CZ28" i="53"/>
  <c r="CY28" i="53"/>
  <c r="CX28" i="53"/>
  <c r="CW28" i="53"/>
  <c r="CU28" i="53"/>
  <c r="CT28" i="53"/>
  <c r="CS28" i="53"/>
  <c r="CR28" i="53"/>
  <c r="CP28" i="53"/>
  <c r="CO28" i="53"/>
  <c r="CM28" i="53"/>
  <c r="CL28" i="53"/>
  <c r="CJ28" i="53"/>
  <c r="CI28" i="53"/>
  <c r="CH28" i="53"/>
  <c r="CF28" i="53"/>
  <c r="CE28" i="53"/>
  <c r="CC28" i="53"/>
  <c r="CB28" i="53"/>
  <c r="BZ28" i="53"/>
  <c r="BY28" i="53"/>
  <c r="BW28" i="53"/>
  <c r="BV28" i="53"/>
  <c r="BT28" i="53"/>
  <c r="BS28" i="53"/>
  <c r="BQ28" i="53"/>
  <c r="BP28" i="53"/>
  <c r="BN28" i="53"/>
  <c r="BM28" i="53"/>
  <c r="BK28" i="53"/>
  <c r="BJ28" i="53"/>
  <c r="BH28" i="53"/>
  <c r="BG28" i="53"/>
  <c r="BI28" i="53"/>
  <c r="BF28" i="53"/>
  <c r="BD28" i="53"/>
  <c r="BE28" i="53"/>
  <c r="BC28" i="53"/>
  <c r="FB27" i="53"/>
  <c r="FA27" i="53"/>
  <c r="EY27" i="53"/>
  <c r="EX27" i="53"/>
  <c r="EV27" i="53"/>
  <c r="EU27" i="53"/>
  <c r="ES27" i="53"/>
  <c r="ER27" i="53"/>
  <c r="EQ27" i="53"/>
  <c r="EP27" i="53"/>
  <c r="EO27" i="53"/>
  <c r="EN27" i="53"/>
  <c r="EL27" i="53"/>
  <c r="EK27" i="53"/>
  <c r="EI27" i="53"/>
  <c r="EH27" i="53"/>
  <c r="EF27" i="53"/>
  <c r="EE27" i="53"/>
  <c r="EC27" i="53"/>
  <c r="EB27" i="53"/>
  <c r="DZ27" i="53"/>
  <c r="DY27" i="53"/>
  <c r="DW27" i="53"/>
  <c r="DV27" i="53"/>
  <c r="DT27" i="53"/>
  <c r="DS27" i="53"/>
  <c r="DQ27" i="53"/>
  <c r="DP27" i="53"/>
  <c r="DN27" i="53"/>
  <c r="DM27" i="53"/>
  <c r="DL27" i="53"/>
  <c r="DJ27" i="53"/>
  <c r="DI27" i="53"/>
  <c r="DG27" i="53"/>
  <c r="DF27" i="53"/>
  <c r="DD27" i="53"/>
  <c r="DC27" i="53"/>
  <c r="DB27" i="53"/>
  <c r="CZ27" i="53"/>
  <c r="CY27" i="53"/>
  <c r="CX27" i="53"/>
  <c r="CW27" i="53"/>
  <c r="CU27" i="53"/>
  <c r="CT27" i="53"/>
  <c r="CS27" i="53"/>
  <c r="CR27" i="53"/>
  <c r="CP27" i="53"/>
  <c r="CO27" i="53"/>
  <c r="CM27" i="53"/>
  <c r="CL27" i="53"/>
  <c r="CJ27" i="53"/>
  <c r="CI27" i="53"/>
  <c r="CH27" i="53"/>
  <c r="CF27" i="53"/>
  <c r="CE27" i="53"/>
  <c r="CC27" i="53"/>
  <c r="CB27" i="53"/>
  <c r="BZ27" i="53"/>
  <c r="BY27" i="53"/>
  <c r="BW27" i="53"/>
  <c r="BV27" i="53"/>
  <c r="BT27" i="53"/>
  <c r="BS27" i="53"/>
  <c r="BQ27" i="53"/>
  <c r="BP27" i="53"/>
  <c r="BN27" i="53"/>
  <c r="BM27" i="53"/>
  <c r="BK27" i="53"/>
  <c r="BJ27" i="53"/>
  <c r="BH27" i="53"/>
  <c r="BG27" i="53"/>
  <c r="BI27" i="53"/>
  <c r="BF27" i="53"/>
  <c r="BD27" i="53"/>
  <c r="BE27" i="53"/>
  <c r="BC27" i="53"/>
  <c r="FB26" i="53"/>
  <c r="FA26" i="53"/>
  <c r="EY26" i="53"/>
  <c r="EX26" i="53"/>
  <c r="EV26" i="53"/>
  <c r="EU26" i="53"/>
  <c r="ES26" i="53"/>
  <c r="ER26" i="53"/>
  <c r="EQ26" i="53"/>
  <c r="EP26" i="53"/>
  <c r="EO26" i="53"/>
  <c r="EN26" i="53"/>
  <c r="EL26" i="53"/>
  <c r="EK26" i="53"/>
  <c r="EI26" i="53"/>
  <c r="EH26" i="53"/>
  <c r="EF26" i="53"/>
  <c r="EE26" i="53"/>
  <c r="EC26" i="53"/>
  <c r="EB26" i="53"/>
  <c r="DZ26" i="53"/>
  <c r="DY26" i="53"/>
  <c r="DW26" i="53"/>
  <c r="DV26" i="53"/>
  <c r="DT26" i="53"/>
  <c r="DS26" i="53"/>
  <c r="DQ26" i="53"/>
  <c r="DP26" i="53"/>
  <c r="DN26" i="53"/>
  <c r="DM26" i="53"/>
  <c r="DL26" i="53"/>
  <c r="DJ26" i="53"/>
  <c r="DI26" i="53"/>
  <c r="DG26" i="53"/>
  <c r="DF26" i="53"/>
  <c r="DD26" i="53"/>
  <c r="DC26" i="53"/>
  <c r="DB26" i="53"/>
  <c r="CZ26" i="53"/>
  <c r="CY26" i="53"/>
  <c r="CX26" i="53"/>
  <c r="CW26" i="53"/>
  <c r="CU26" i="53"/>
  <c r="CT26" i="53"/>
  <c r="CS26" i="53"/>
  <c r="CR26" i="53"/>
  <c r="CP26" i="53"/>
  <c r="CO26" i="53"/>
  <c r="CM26" i="53"/>
  <c r="CL26" i="53"/>
  <c r="CJ26" i="53"/>
  <c r="CI26" i="53"/>
  <c r="CH26" i="53"/>
  <c r="CF26" i="53"/>
  <c r="CE26" i="53"/>
  <c r="CC26" i="53"/>
  <c r="CB26" i="53"/>
  <c r="BZ26" i="53"/>
  <c r="BY26" i="53"/>
  <c r="BW26" i="53"/>
  <c r="BV26" i="53"/>
  <c r="BT26" i="53"/>
  <c r="BS26" i="53"/>
  <c r="BQ26" i="53"/>
  <c r="BP26" i="53"/>
  <c r="BN26" i="53"/>
  <c r="BM26" i="53"/>
  <c r="BK26" i="53"/>
  <c r="BJ26" i="53"/>
  <c r="BH26" i="53"/>
  <c r="BG26" i="53"/>
  <c r="BI26" i="53"/>
  <c r="BF26" i="53"/>
  <c r="BD26" i="53"/>
  <c r="BE26" i="53"/>
  <c r="BC26" i="53"/>
  <c r="FB25" i="53"/>
  <c r="FA25" i="53"/>
  <c r="EY25" i="53"/>
  <c r="EX25" i="53"/>
  <c r="EV25" i="53"/>
  <c r="EU25" i="53"/>
  <c r="ES25" i="53"/>
  <c r="ER25" i="53"/>
  <c r="EQ25" i="53"/>
  <c r="EP25" i="53"/>
  <c r="EO25" i="53"/>
  <c r="EN25" i="53"/>
  <c r="EL25" i="53"/>
  <c r="EK25" i="53"/>
  <c r="EI25" i="53"/>
  <c r="EH25" i="53"/>
  <c r="EF25" i="53"/>
  <c r="EE25" i="53"/>
  <c r="EC25" i="53"/>
  <c r="EB25" i="53"/>
  <c r="DZ25" i="53"/>
  <c r="DY25" i="53"/>
  <c r="DW25" i="53"/>
  <c r="DV25" i="53"/>
  <c r="DT25" i="53"/>
  <c r="DS25" i="53"/>
  <c r="DQ25" i="53"/>
  <c r="DP25" i="53"/>
  <c r="DN25" i="53"/>
  <c r="DM25" i="53"/>
  <c r="DL25" i="53"/>
  <c r="DJ25" i="53"/>
  <c r="DI25" i="53"/>
  <c r="DG25" i="53"/>
  <c r="DF25" i="53"/>
  <c r="DD25" i="53"/>
  <c r="DC25" i="53"/>
  <c r="DB25" i="53"/>
  <c r="CZ25" i="53"/>
  <c r="CY25" i="53"/>
  <c r="CX25" i="53"/>
  <c r="CW25" i="53"/>
  <c r="CU25" i="53"/>
  <c r="CT25" i="53"/>
  <c r="CS25" i="53"/>
  <c r="CR25" i="53"/>
  <c r="CP25" i="53"/>
  <c r="CO25" i="53"/>
  <c r="CM25" i="53"/>
  <c r="CL25" i="53"/>
  <c r="CJ25" i="53"/>
  <c r="CI25" i="53"/>
  <c r="CH25" i="53"/>
  <c r="CF25" i="53"/>
  <c r="CE25" i="53"/>
  <c r="CC25" i="53"/>
  <c r="CB25" i="53"/>
  <c r="BZ25" i="53"/>
  <c r="BY25" i="53"/>
  <c r="BW25" i="53"/>
  <c r="BV25" i="53"/>
  <c r="BT25" i="53"/>
  <c r="BS25" i="53"/>
  <c r="BQ25" i="53"/>
  <c r="BP25" i="53"/>
  <c r="BN25" i="53"/>
  <c r="BM25" i="53"/>
  <c r="BK25" i="53"/>
  <c r="BJ25" i="53"/>
  <c r="BH25" i="53"/>
  <c r="BG25" i="53"/>
  <c r="BI25" i="53"/>
  <c r="BF25" i="53"/>
  <c r="BD25" i="53"/>
  <c r="BE25" i="53"/>
  <c r="BC25" i="53"/>
  <c r="FB24" i="53"/>
  <c r="FA24" i="53"/>
  <c r="EY24" i="53"/>
  <c r="EX24" i="53"/>
  <c r="EV24" i="53"/>
  <c r="EU24" i="53"/>
  <c r="ES24" i="53"/>
  <c r="ER24" i="53"/>
  <c r="EQ24" i="53"/>
  <c r="EP24" i="53"/>
  <c r="EO24" i="53"/>
  <c r="EN24" i="53"/>
  <c r="EL24" i="53"/>
  <c r="EK24" i="53"/>
  <c r="EI24" i="53"/>
  <c r="EH24" i="53"/>
  <c r="EF24" i="53"/>
  <c r="EE24" i="53"/>
  <c r="EC24" i="53"/>
  <c r="EB24" i="53"/>
  <c r="DZ24" i="53"/>
  <c r="DY24" i="53"/>
  <c r="DW24" i="53"/>
  <c r="DV24" i="53"/>
  <c r="DT24" i="53"/>
  <c r="DS24" i="53"/>
  <c r="DQ24" i="53"/>
  <c r="DP24" i="53"/>
  <c r="DN24" i="53"/>
  <c r="DM24" i="53"/>
  <c r="DL24" i="53"/>
  <c r="DJ24" i="53"/>
  <c r="DI24" i="53"/>
  <c r="DG24" i="53"/>
  <c r="DF24" i="53"/>
  <c r="DD24" i="53"/>
  <c r="DC24" i="53"/>
  <c r="DB24" i="53"/>
  <c r="CZ24" i="53"/>
  <c r="CY24" i="53"/>
  <c r="CX24" i="53"/>
  <c r="CW24" i="53"/>
  <c r="CU24" i="53"/>
  <c r="CT24" i="53"/>
  <c r="CS24" i="53"/>
  <c r="CR24" i="53"/>
  <c r="CP24" i="53"/>
  <c r="CO24" i="53"/>
  <c r="CM24" i="53"/>
  <c r="CL24" i="53"/>
  <c r="CJ24" i="53"/>
  <c r="CI24" i="53"/>
  <c r="CH24" i="53"/>
  <c r="CF24" i="53"/>
  <c r="CE24" i="53"/>
  <c r="CC24" i="53"/>
  <c r="CB24" i="53"/>
  <c r="BZ24" i="53"/>
  <c r="BY24" i="53"/>
  <c r="BW24" i="53"/>
  <c r="BV24" i="53"/>
  <c r="BT24" i="53"/>
  <c r="BS24" i="53"/>
  <c r="BQ24" i="53"/>
  <c r="BP24" i="53"/>
  <c r="BN24" i="53"/>
  <c r="BM24" i="53"/>
  <c r="BK24" i="53"/>
  <c r="BJ24" i="53"/>
  <c r="BH24" i="53"/>
  <c r="BG24" i="53"/>
  <c r="BI24" i="53"/>
  <c r="BF24" i="53"/>
  <c r="BD24" i="53"/>
  <c r="BE24" i="53"/>
  <c r="BC24" i="53"/>
  <c r="FB23" i="53"/>
  <c r="FA23" i="53"/>
  <c r="EY23" i="53"/>
  <c r="EX23" i="53"/>
  <c r="EV23" i="53"/>
  <c r="EU23" i="53"/>
  <c r="ES23" i="53"/>
  <c r="ER23" i="53"/>
  <c r="EQ23" i="53"/>
  <c r="EP23" i="53"/>
  <c r="EO23" i="53"/>
  <c r="EN23" i="53"/>
  <c r="EL23" i="53"/>
  <c r="EK23" i="53"/>
  <c r="EI23" i="53"/>
  <c r="EH23" i="53"/>
  <c r="EF23" i="53"/>
  <c r="EE23" i="53"/>
  <c r="EC23" i="53"/>
  <c r="EB23" i="53"/>
  <c r="DZ23" i="53"/>
  <c r="DY23" i="53"/>
  <c r="DW23" i="53"/>
  <c r="DV23" i="53"/>
  <c r="DT23" i="53"/>
  <c r="DS23" i="53"/>
  <c r="DQ23" i="53"/>
  <c r="DP23" i="53"/>
  <c r="DN23" i="53"/>
  <c r="DM23" i="53"/>
  <c r="DL23" i="53"/>
  <c r="DJ23" i="53"/>
  <c r="DI23" i="53"/>
  <c r="DG23" i="53"/>
  <c r="DF23" i="53"/>
  <c r="DD23" i="53"/>
  <c r="DC23" i="53"/>
  <c r="DB23" i="53"/>
  <c r="CZ23" i="53"/>
  <c r="CY23" i="53"/>
  <c r="CX23" i="53"/>
  <c r="CW23" i="53"/>
  <c r="CU23" i="53"/>
  <c r="CT23" i="53"/>
  <c r="CS23" i="53"/>
  <c r="CR23" i="53"/>
  <c r="CP23" i="53"/>
  <c r="CO23" i="53"/>
  <c r="CM23" i="53"/>
  <c r="CL23" i="53"/>
  <c r="CJ23" i="53"/>
  <c r="CI23" i="53"/>
  <c r="CH23" i="53"/>
  <c r="CF23" i="53"/>
  <c r="CE23" i="53"/>
  <c r="CC23" i="53"/>
  <c r="CB23" i="53"/>
  <c r="BZ23" i="53"/>
  <c r="BY23" i="53"/>
  <c r="BW23" i="53"/>
  <c r="BV23" i="53"/>
  <c r="BT23" i="53"/>
  <c r="BS23" i="53"/>
  <c r="BQ23" i="53"/>
  <c r="BP23" i="53"/>
  <c r="BN23" i="53"/>
  <c r="BM23" i="53"/>
  <c r="BK23" i="53"/>
  <c r="BJ23" i="53"/>
  <c r="BH23" i="53"/>
  <c r="BG23" i="53"/>
  <c r="BI23" i="53"/>
  <c r="BF23" i="53"/>
  <c r="BD23" i="53"/>
  <c r="BE23" i="53"/>
  <c r="BC23" i="53"/>
  <c r="FB22" i="53"/>
  <c r="FA22" i="53"/>
  <c r="EY22" i="53"/>
  <c r="EX22" i="53"/>
  <c r="EV22" i="53"/>
  <c r="EU22" i="53"/>
  <c r="ES22" i="53"/>
  <c r="ER22" i="53"/>
  <c r="EQ22" i="53"/>
  <c r="EP22" i="53"/>
  <c r="EO22" i="53"/>
  <c r="EN22" i="53"/>
  <c r="EL22" i="53"/>
  <c r="EK22" i="53"/>
  <c r="EI22" i="53"/>
  <c r="EH22" i="53"/>
  <c r="EF22" i="53"/>
  <c r="EE22" i="53"/>
  <c r="EC22" i="53"/>
  <c r="EB22" i="53"/>
  <c r="DZ22" i="53"/>
  <c r="DY22" i="53"/>
  <c r="DW22" i="53"/>
  <c r="DV22" i="53"/>
  <c r="DT22" i="53"/>
  <c r="DS22" i="53"/>
  <c r="DQ22" i="53"/>
  <c r="DP22" i="53"/>
  <c r="DN22" i="53"/>
  <c r="DM22" i="53"/>
  <c r="DL22" i="53"/>
  <c r="DJ22" i="53"/>
  <c r="DI22" i="53"/>
  <c r="DG22" i="53"/>
  <c r="DF22" i="53"/>
  <c r="DD22" i="53"/>
  <c r="DC22" i="53"/>
  <c r="DB22" i="53"/>
  <c r="CZ22" i="53"/>
  <c r="CY22" i="53"/>
  <c r="CX22" i="53"/>
  <c r="CW22" i="53"/>
  <c r="CU22" i="53"/>
  <c r="CT22" i="53"/>
  <c r="CS22" i="53"/>
  <c r="CR22" i="53"/>
  <c r="CP22" i="53"/>
  <c r="CO22" i="53"/>
  <c r="CM22" i="53"/>
  <c r="CL22" i="53"/>
  <c r="CJ22" i="53"/>
  <c r="CI22" i="53"/>
  <c r="CH22" i="53"/>
  <c r="CF22" i="53"/>
  <c r="CE22" i="53"/>
  <c r="CC22" i="53"/>
  <c r="CB22" i="53"/>
  <c r="BZ22" i="53"/>
  <c r="BY22" i="53"/>
  <c r="BW22" i="53"/>
  <c r="BV22" i="53"/>
  <c r="BT22" i="53"/>
  <c r="BS22" i="53"/>
  <c r="BQ22" i="53"/>
  <c r="BP22" i="53"/>
  <c r="BN22" i="53"/>
  <c r="BM22" i="53"/>
  <c r="BK22" i="53"/>
  <c r="BJ22" i="53"/>
  <c r="BH22" i="53"/>
  <c r="BG22" i="53"/>
  <c r="BI22" i="53"/>
  <c r="BF22" i="53"/>
  <c r="BD22" i="53"/>
  <c r="BE22" i="53"/>
  <c r="BC22" i="53"/>
  <c r="FB21" i="53"/>
  <c r="FA21" i="53"/>
  <c r="EY21" i="53"/>
  <c r="EZ21" i="53"/>
  <c r="EX21" i="53"/>
  <c r="EV21" i="53"/>
  <c r="EU21" i="53"/>
  <c r="ES21" i="53"/>
  <c r="ER21" i="53"/>
  <c r="EQ21" i="53"/>
  <c r="EP21" i="53"/>
  <c r="EO21" i="53"/>
  <c r="EN21" i="53"/>
  <c r="EL21" i="53"/>
  <c r="EK21" i="53"/>
  <c r="EI21" i="53"/>
  <c r="EH21" i="53"/>
  <c r="EJ21" i="53" s="1"/>
  <c r="EF21" i="53"/>
  <c r="EE21" i="53"/>
  <c r="EC21" i="53"/>
  <c r="EB21" i="53"/>
  <c r="ED21" i="53"/>
  <c r="DZ21" i="53"/>
  <c r="DY21" i="53"/>
  <c r="DW21" i="53"/>
  <c r="DV21" i="53"/>
  <c r="DX21" i="53"/>
  <c r="DT21" i="53"/>
  <c r="DS21" i="53"/>
  <c r="DQ21" i="53"/>
  <c r="DP21" i="53"/>
  <c r="DN21" i="53"/>
  <c r="DM21" i="53"/>
  <c r="DL21" i="53"/>
  <c r="DJ21" i="53"/>
  <c r="DI21" i="53"/>
  <c r="DG21" i="53"/>
  <c r="DF21" i="53"/>
  <c r="DD21" i="53"/>
  <c r="DC21" i="53"/>
  <c r="DB21" i="53"/>
  <c r="CZ21" i="53"/>
  <c r="CY21" i="53"/>
  <c r="CX21" i="53"/>
  <c r="CW21" i="53"/>
  <c r="CU21" i="53"/>
  <c r="CT21" i="53"/>
  <c r="CS21" i="53"/>
  <c r="CR21" i="53"/>
  <c r="CP21" i="53"/>
  <c r="CO21" i="53"/>
  <c r="CM21" i="53"/>
  <c r="CL21" i="53"/>
  <c r="CJ21" i="53"/>
  <c r="CI21" i="53"/>
  <c r="CH21" i="53"/>
  <c r="CF21" i="53"/>
  <c r="CE21" i="53"/>
  <c r="CG21" i="53"/>
  <c r="CC21" i="53"/>
  <c r="CB21" i="53"/>
  <c r="BZ21" i="53"/>
  <c r="BY21" i="53"/>
  <c r="BW21" i="53"/>
  <c r="BV21" i="53"/>
  <c r="BT21" i="53"/>
  <c r="BS21" i="53"/>
  <c r="BQ21" i="53"/>
  <c r="BP21" i="53"/>
  <c r="BN21" i="53"/>
  <c r="BM21" i="53"/>
  <c r="BK21" i="53"/>
  <c r="BJ21" i="53"/>
  <c r="BH21" i="53"/>
  <c r="BG21" i="53"/>
  <c r="BI21" i="53" s="1"/>
  <c r="BF21" i="53"/>
  <c r="BD21" i="53"/>
  <c r="BE21" i="53"/>
  <c r="BC21" i="53"/>
  <c r="FB20" i="53"/>
  <c r="FA20" i="53"/>
  <c r="EY20" i="53"/>
  <c r="EX20" i="53"/>
  <c r="EV20" i="53"/>
  <c r="EU20" i="53"/>
  <c r="ES20" i="53"/>
  <c r="ER20" i="53"/>
  <c r="EQ20" i="53"/>
  <c r="EP20" i="53"/>
  <c r="EO20" i="53"/>
  <c r="EN20" i="53"/>
  <c r="EL20" i="53"/>
  <c r="EK20" i="53"/>
  <c r="EI20" i="53"/>
  <c r="EH20" i="53"/>
  <c r="EF20" i="53"/>
  <c r="EE20" i="53"/>
  <c r="EC20" i="53"/>
  <c r="EB20" i="53"/>
  <c r="DZ20" i="53"/>
  <c r="DY20" i="53"/>
  <c r="DW20" i="53"/>
  <c r="DV20" i="53"/>
  <c r="DT20" i="53"/>
  <c r="DS20" i="53"/>
  <c r="DQ20" i="53"/>
  <c r="DP20" i="53"/>
  <c r="DN20" i="53"/>
  <c r="DM20" i="53"/>
  <c r="DL20" i="53"/>
  <c r="DJ20" i="53"/>
  <c r="DI20" i="53"/>
  <c r="DG20" i="53"/>
  <c r="DF20" i="53"/>
  <c r="DD20" i="53"/>
  <c r="DC20" i="53"/>
  <c r="DB20" i="53"/>
  <c r="CZ20" i="53"/>
  <c r="CY20" i="53"/>
  <c r="CX20" i="53"/>
  <c r="CW20" i="53"/>
  <c r="CU20" i="53"/>
  <c r="CT20" i="53"/>
  <c r="CS20" i="53"/>
  <c r="CR20" i="53"/>
  <c r="CP20" i="53"/>
  <c r="CO20" i="53"/>
  <c r="CM20" i="53"/>
  <c r="CL20" i="53"/>
  <c r="CJ20" i="53"/>
  <c r="CI20" i="53"/>
  <c r="CH20" i="53"/>
  <c r="CF20" i="53"/>
  <c r="CE20" i="53"/>
  <c r="CC20" i="53"/>
  <c r="CB20" i="53"/>
  <c r="BZ20" i="53"/>
  <c r="BY20" i="53"/>
  <c r="BW20" i="53"/>
  <c r="BV20" i="53"/>
  <c r="BT20" i="53"/>
  <c r="BS20" i="53"/>
  <c r="BQ20" i="53"/>
  <c r="BP20" i="53"/>
  <c r="BN20" i="53"/>
  <c r="BM20" i="53"/>
  <c r="BK20" i="53"/>
  <c r="BJ20" i="53"/>
  <c r="BH20" i="53"/>
  <c r="BG20" i="53"/>
  <c r="BI20" i="53" s="1"/>
  <c r="BF20" i="53"/>
  <c r="BD20" i="53"/>
  <c r="BE20" i="53"/>
  <c r="BC20" i="53"/>
  <c r="FB19" i="53"/>
  <c r="FA19" i="53"/>
  <c r="EY19" i="53"/>
  <c r="EX19" i="53"/>
  <c r="EV19" i="53"/>
  <c r="EU19" i="53"/>
  <c r="ES19" i="53"/>
  <c r="ER19" i="53"/>
  <c r="EQ19" i="53"/>
  <c r="EP19" i="53"/>
  <c r="EO19" i="53"/>
  <c r="EN19" i="53"/>
  <c r="EL19" i="53"/>
  <c r="EK19" i="53"/>
  <c r="EI19" i="53"/>
  <c r="EH19" i="53"/>
  <c r="EF19" i="53"/>
  <c r="EE19" i="53"/>
  <c r="EC19" i="53"/>
  <c r="EB19" i="53"/>
  <c r="DZ19" i="53"/>
  <c r="DY19" i="53"/>
  <c r="DW19" i="53"/>
  <c r="DV19" i="53"/>
  <c r="DT19" i="53"/>
  <c r="DS19" i="53"/>
  <c r="DQ19" i="53"/>
  <c r="DP19" i="53"/>
  <c r="DN19" i="53"/>
  <c r="DM19" i="53"/>
  <c r="DL19" i="53"/>
  <c r="DJ19" i="53"/>
  <c r="DI19" i="53"/>
  <c r="DG19" i="53"/>
  <c r="DF19" i="53"/>
  <c r="DD19" i="53"/>
  <c r="DC19" i="53"/>
  <c r="DB19" i="53"/>
  <c r="CZ19" i="53"/>
  <c r="CY19" i="53"/>
  <c r="CX19" i="53"/>
  <c r="CW19" i="53"/>
  <c r="CU19" i="53"/>
  <c r="CT19" i="53"/>
  <c r="CS19" i="53"/>
  <c r="CR19" i="53"/>
  <c r="CP19" i="53"/>
  <c r="CO19" i="53"/>
  <c r="CM19" i="53"/>
  <c r="CL19" i="53"/>
  <c r="CJ19" i="53"/>
  <c r="CI19" i="53"/>
  <c r="CH19" i="53"/>
  <c r="CF19" i="53"/>
  <c r="CE19" i="53"/>
  <c r="CC19" i="53"/>
  <c r="CB19" i="53"/>
  <c r="BZ19" i="53"/>
  <c r="BY19" i="53"/>
  <c r="BW19" i="53"/>
  <c r="BV19" i="53"/>
  <c r="BT19" i="53"/>
  <c r="BS19" i="53"/>
  <c r="BQ19" i="53"/>
  <c r="BP19" i="53"/>
  <c r="BN19" i="53"/>
  <c r="BM19" i="53"/>
  <c r="BK19" i="53"/>
  <c r="BJ19" i="53"/>
  <c r="BH19" i="53"/>
  <c r="BG19" i="53"/>
  <c r="BI19" i="53" s="1"/>
  <c r="BF19" i="53"/>
  <c r="BD19" i="53"/>
  <c r="BE19" i="53"/>
  <c r="BC19" i="53"/>
  <c r="FB18" i="53"/>
  <c r="FA18" i="53"/>
  <c r="EY18" i="53"/>
  <c r="EX18" i="53"/>
  <c r="EV18" i="53"/>
  <c r="EU18" i="53"/>
  <c r="ES18" i="53"/>
  <c r="ER18" i="53"/>
  <c r="EQ18" i="53"/>
  <c r="EP18" i="53"/>
  <c r="EO18" i="53"/>
  <c r="EN18" i="53"/>
  <c r="EL18" i="53"/>
  <c r="EK18" i="53"/>
  <c r="EI18" i="53"/>
  <c r="EH18" i="53"/>
  <c r="EF18" i="53"/>
  <c r="EE18" i="53"/>
  <c r="EC18" i="53"/>
  <c r="EB18" i="53"/>
  <c r="DZ18" i="53"/>
  <c r="DY18" i="53"/>
  <c r="DW18" i="53"/>
  <c r="DV18" i="53"/>
  <c r="DT18" i="53"/>
  <c r="DS18" i="53"/>
  <c r="DQ18" i="53"/>
  <c r="DP18" i="53"/>
  <c r="DN18" i="53"/>
  <c r="DM18" i="53"/>
  <c r="DL18" i="53"/>
  <c r="DJ18" i="53"/>
  <c r="DI18" i="53"/>
  <c r="DG18" i="53"/>
  <c r="DF18" i="53"/>
  <c r="DD18" i="53"/>
  <c r="DC18" i="53"/>
  <c r="DB18" i="53"/>
  <c r="CZ18" i="53"/>
  <c r="CY18" i="53"/>
  <c r="CX18" i="53"/>
  <c r="CW18" i="53"/>
  <c r="CU18" i="53"/>
  <c r="CT18" i="53"/>
  <c r="CS18" i="53"/>
  <c r="CR18" i="53"/>
  <c r="CP18" i="53"/>
  <c r="CO18" i="53"/>
  <c r="CM18" i="53"/>
  <c r="CL18" i="53"/>
  <c r="CJ18" i="53"/>
  <c r="CI18" i="53"/>
  <c r="CH18" i="53"/>
  <c r="CF18" i="53"/>
  <c r="CE18" i="53"/>
  <c r="CC18" i="53"/>
  <c r="CB18" i="53"/>
  <c r="BZ18" i="53"/>
  <c r="BY18" i="53"/>
  <c r="BW18" i="53"/>
  <c r="BV18" i="53"/>
  <c r="BT18" i="53"/>
  <c r="BS18" i="53"/>
  <c r="BQ18" i="53"/>
  <c r="BP18" i="53"/>
  <c r="BN18" i="53"/>
  <c r="BM18" i="53"/>
  <c r="BK18" i="53"/>
  <c r="BJ18" i="53"/>
  <c r="BH18" i="53"/>
  <c r="BG18" i="53"/>
  <c r="BI18" i="53" s="1"/>
  <c r="BF18" i="53"/>
  <c r="BD18" i="53"/>
  <c r="BE18" i="53"/>
  <c r="BC18" i="53"/>
  <c r="FB17" i="53"/>
  <c r="FA17" i="53"/>
  <c r="EY17" i="53"/>
  <c r="EX17" i="53"/>
  <c r="EV17" i="53"/>
  <c r="EU17" i="53"/>
  <c r="ES17" i="53"/>
  <c r="ER17" i="53"/>
  <c r="EQ17" i="53"/>
  <c r="EP17" i="53"/>
  <c r="EO17" i="53"/>
  <c r="EN17" i="53"/>
  <c r="EL17" i="53"/>
  <c r="EK17" i="53"/>
  <c r="EI17" i="53"/>
  <c r="EH17" i="53"/>
  <c r="EF17" i="53"/>
  <c r="EE17" i="53"/>
  <c r="EC17" i="53"/>
  <c r="EB17" i="53"/>
  <c r="DZ17" i="53"/>
  <c r="DY17" i="53"/>
  <c r="DW17" i="53"/>
  <c r="DV17" i="53"/>
  <c r="DT17" i="53"/>
  <c r="DS17" i="53"/>
  <c r="DQ17" i="53"/>
  <c r="DP17" i="53"/>
  <c r="DN17" i="53"/>
  <c r="DM17" i="53"/>
  <c r="DL17" i="53"/>
  <c r="DJ17" i="53"/>
  <c r="DI17" i="53"/>
  <c r="DG17" i="53"/>
  <c r="DF17" i="53"/>
  <c r="DD17" i="53"/>
  <c r="DC17" i="53"/>
  <c r="DB17" i="53"/>
  <c r="CZ17" i="53"/>
  <c r="CY17" i="53"/>
  <c r="CX17" i="53"/>
  <c r="CW17" i="53"/>
  <c r="CU17" i="53"/>
  <c r="CT17" i="53"/>
  <c r="CS17" i="53"/>
  <c r="CR17" i="53"/>
  <c r="CP17" i="53"/>
  <c r="CO17" i="53"/>
  <c r="CM17" i="53"/>
  <c r="CL17" i="53"/>
  <c r="CJ17" i="53"/>
  <c r="CI17" i="53"/>
  <c r="CH17" i="53"/>
  <c r="CF17" i="53"/>
  <c r="CE17" i="53"/>
  <c r="CC17" i="53"/>
  <c r="CB17" i="53"/>
  <c r="BZ17" i="53"/>
  <c r="BY17" i="53"/>
  <c r="BW17" i="53"/>
  <c r="BV17" i="53"/>
  <c r="BT17" i="53"/>
  <c r="BS17" i="53"/>
  <c r="BQ17" i="53"/>
  <c r="BP17" i="53"/>
  <c r="BN17" i="53"/>
  <c r="BM17" i="53"/>
  <c r="BK17" i="53"/>
  <c r="BJ17" i="53"/>
  <c r="BH17" i="53"/>
  <c r="BG17" i="53"/>
  <c r="BI17" i="53" s="1"/>
  <c r="BF17" i="53"/>
  <c r="BD17" i="53"/>
  <c r="BE17" i="53"/>
  <c r="BC17" i="53"/>
  <c r="FB16" i="53"/>
  <c r="FA16" i="53"/>
  <c r="EY16" i="53"/>
  <c r="EX16" i="53"/>
  <c r="EV16" i="53"/>
  <c r="EU16" i="53"/>
  <c r="ES16" i="53"/>
  <c r="ER16" i="53"/>
  <c r="EQ16" i="53"/>
  <c r="EP16" i="53"/>
  <c r="EO16" i="53"/>
  <c r="EN16" i="53"/>
  <c r="EL16" i="53"/>
  <c r="EK16" i="53"/>
  <c r="EI16" i="53"/>
  <c r="EH16" i="53"/>
  <c r="EF16" i="53"/>
  <c r="EE16" i="53"/>
  <c r="EC16" i="53"/>
  <c r="EB16" i="53"/>
  <c r="DZ16" i="53"/>
  <c r="DY16" i="53"/>
  <c r="DW16" i="53"/>
  <c r="DV16" i="53"/>
  <c r="DT16" i="53"/>
  <c r="DS16" i="53"/>
  <c r="DQ16" i="53"/>
  <c r="DP16" i="53"/>
  <c r="DN16" i="53"/>
  <c r="DM16" i="53"/>
  <c r="DL16" i="53"/>
  <c r="DJ16" i="53"/>
  <c r="DI16" i="53"/>
  <c r="DG16" i="53"/>
  <c r="DF16" i="53"/>
  <c r="DD16" i="53"/>
  <c r="DC16" i="53"/>
  <c r="DB16" i="53"/>
  <c r="CZ16" i="53"/>
  <c r="CY16" i="53"/>
  <c r="CX16" i="53"/>
  <c r="CW16" i="53"/>
  <c r="CU16" i="53"/>
  <c r="CT16" i="53"/>
  <c r="CS16" i="53"/>
  <c r="CR16" i="53"/>
  <c r="CP16" i="53"/>
  <c r="CO16" i="53"/>
  <c r="CM16" i="53"/>
  <c r="CL16" i="53"/>
  <c r="CJ16" i="53"/>
  <c r="CI16" i="53"/>
  <c r="CH16" i="53"/>
  <c r="CF16" i="53"/>
  <c r="CE16" i="53"/>
  <c r="CC16" i="53"/>
  <c r="CB16" i="53"/>
  <c r="BZ16" i="53"/>
  <c r="BY16" i="53"/>
  <c r="BW16" i="53"/>
  <c r="BV16" i="53"/>
  <c r="BT16" i="53"/>
  <c r="BS16" i="53"/>
  <c r="BQ16" i="53"/>
  <c r="BP16" i="53"/>
  <c r="BN16" i="53"/>
  <c r="BM16" i="53"/>
  <c r="BK16" i="53"/>
  <c r="BJ16" i="53"/>
  <c r="BH16" i="53"/>
  <c r="BG16" i="53"/>
  <c r="BI16" i="53" s="1"/>
  <c r="BF16" i="53"/>
  <c r="BD16" i="53"/>
  <c r="BE16" i="53"/>
  <c r="BC16" i="53"/>
  <c r="FB15" i="53"/>
  <c r="FA15" i="53"/>
  <c r="EY15" i="53"/>
  <c r="EX15" i="53"/>
  <c r="EV15" i="53"/>
  <c r="EU15" i="53"/>
  <c r="ES15" i="53"/>
  <c r="ER15" i="53"/>
  <c r="EQ15" i="53"/>
  <c r="EP15" i="53"/>
  <c r="EO15" i="53"/>
  <c r="EN15" i="53"/>
  <c r="EL15" i="53"/>
  <c r="EK15" i="53"/>
  <c r="EI15" i="53"/>
  <c r="EH15" i="53"/>
  <c r="EF15" i="53"/>
  <c r="EE15" i="53"/>
  <c r="EC15" i="53"/>
  <c r="EB15" i="53"/>
  <c r="DZ15" i="53"/>
  <c r="DY15" i="53"/>
  <c r="DW15" i="53"/>
  <c r="DV15" i="53"/>
  <c r="DT15" i="53"/>
  <c r="DS15" i="53"/>
  <c r="DQ15" i="53"/>
  <c r="DP15" i="53"/>
  <c r="DN15" i="53"/>
  <c r="DM15" i="53"/>
  <c r="DL15" i="53"/>
  <c r="DJ15" i="53"/>
  <c r="DI15" i="53"/>
  <c r="DG15" i="53"/>
  <c r="DF15" i="53"/>
  <c r="DD15" i="53"/>
  <c r="DC15" i="53"/>
  <c r="DB15" i="53"/>
  <c r="CZ15" i="53"/>
  <c r="CY15" i="53"/>
  <c r="CX15" i="53"/>
  <c r="CW15" i="53"/>
  <c r="CU15" i="53"/>
  <c r="CT15" i="53"/>
  <c r="CS15" i="53"/>
  <c r="CR15" i="53"/>
  <c r="CP15" i="53"/>
  <c r="CO15" i="53"/>
  <c r="CM15" i="53"/>
  <c r="CL15" i="53"/>
  <c r="CJ15" i="53"/>
  <c r="CI15" i="53"/>
  <c r="CH15" i="53"/>
  <c r="CF15" i="53"/>
  <c r="CE15" i="53"/>
  <c r="CC15" i="53"/>
  <c r="CB15" i="53"/>
  <c r="BZ15" i="53"/>
  <c r="BY15" i="53"/>
  <c r="BW15" i="53"/>
  <c r="BV15" i="53"/>
  <c r="BT15" i="53"/>
  <c r="BS15" i="53"/>
  <c r="BQ15" i="53"/>
  <c r="BP15" i="53"/>
  <c r="BN15" i="53"/>
  <c r="BM15" i="53"/>
  <c r="BK15" i="53"/>
  <c r="BJ15" i="53"/>
  <c r="BH15" i="53"/>
  <c r="BG15" i="53"/>
  <c r="BI15" i="53" s="1"/>
  <c r="BF15" i="53"/>
  <c r="BD15" i="53"/>
  <c r="BE15" i="53"/>
  <c r="BC15" i="53"/>
  <c r="FB14" i="53"/>
  <c r="FA14" i="53"/>
  <c r="EY14" i="53"/>
  <c r="EX14" i="53"/>
  <c r="EV14" i="53"/>
  <c r="EU14" i="53"/>
  <c r="ES14" i="53"/>
  <c r="ER14" i="53"/>
  <c r="EQ14" i="53"/>
  <c r="EP14" i="53"/>
  <c r="EO14" i="53"/>
  <c r="EN14" i="53"/>
  <c r="EL14" i="53"/>
  <c r="EK14" i="53"/>
  <c r="EI14" i="53"/>
  <c r="EH14" i="53"/>
  <c r="EF14" i="53"/>
  <c r="EE14" i="53"/>
  <c r="EC14" i="53"/>
  <c r="EB14" i="53"/>
  <c r="DZ14" i="53"/>
  <c r="DY14" i="53"/>
  <c r="DW14" i="53"/>
  <c r="DV14" i="53"/>
  <c r="DT14" i="53"/>
  <c r="DS14" i="53"/>
  <c r="DQ14" i="53"/>
  <c r="DP14" i="53"/>
  <c r="DN14" i="53"/>
  <c r="DM14" i="53"/>
  <c r="DL14" i="53"/>
  <c r="DJ14" i="53"/>
  <c r="DI14" i="53"/>
  <c r="DG14" i="53"/>
  <c r="DF14" i="53"/>
  <c r="DD14" i="53"/>
  <c r="DC14" i="53"/>
  <c r="DB14" i="53"/>
  <c r="CZ14" i="53"/>
  <c r="CY14" i="53"/>
  <c r="CX14" i="53"/>
  <c r="CW14" i="53"/>
  <c r="CU14" i="53"/>
  <c r="CT14" i="53"/>
  <c r="CS14" i="53"/>
  <c r="CR14" i="53"/>
  <c r="CP14" i="53"/>
  <c r="CO14" i="53"/>
  <c r="CM14" i="53"/>
  <c r="CL14" i="53"/>
  <c r="CJ14" i="53"/>
  <c r="CI14" i="53"/>
  <c r="CH14" i="53"/>
  <c r="CF14" i="53"/>
  <c r="CE14" i="53"/>
  <c r="CC14" i="53"/>
  <c r="CB14" i="53"/>
  <c r="BZ14" i="53"/>
  <c r="BY14" i="53"/>
  <c r="BW14" i="53"/>
  <c r="BV14" i="53"/>
  <c r="BT14" i="53"/>
  <c r="BS14" i="53"/>
  <c r="BQ14" i="53"/>
  <c r="BP14" i="53"/>
  <c r="BN14" i="53"/>
  <c r="BM14" i="53"/>
  <c r="BK14" i="53"/>
  <c r="BJ14" i="53"/>
  <c r="BH14" i="53"/>
  <c r="BG14" i="53"/>
  <c r="BI14" i="53" s="1"/>
  <c r="BF14" i="53"/>
  <c r="BD14" i="53"/>
  <c r="BE14" i="53"/>
  <c r="BC14" i="53"/>
  <c r="FB13" i="53"/>
  <c r="FA13" i="53"/>
  <c r="EY13" i="53"/>
  <c r="EX13" i="53"/>
  <c r="EV13" i="53"/>
  <c r="EU13" i="53"/>
  <c r="ES13" i="53"/>
  <c r="ER13" i="53"/>
  <c r="EQ13" i="53"/>
  <c r="EP13" i="53"/>
  <c r="EO13" i="53"/>
  <c r="EN13" i="53"/>
  <c r="EL13" i="53"/>
  <c r="EK13" i="53"/>
  <c r="EI13" i="53"/>
  <c r="EH13" i="53"/>
  <c r="EF13" i="53"/>
  <c r="EE13" i="53"/>
  <c r="EC13" i="53"/>
  <c r="EB13" i="53"/>
  <c r="DZ13" i="53"/>
  <c r="DY13" i="53"/>
  <c r="DW13" i="53"/>
  <c r="DV13" i="53"/>
  <c r="DT13" i="53"/>
  <c r="DS13" i="53"/>
  <c r="DQ13" i="53"/>
  <c r="DP13" i="53"/>
  <c r="DN13" i="53"/>
  <c r="DM13" i="53"/>
  <c r="DL13" i="53"/>
  <c r="DJ13" i="53"/>
  <c r="DI13" i="53"/>
  <c r="DG13" i="53"/>
  <c r="DF13" i="53"/>
  <c r="DD13" i="53"/>
  <c r="DC13" i="53"/>
  <c r="DB13" i="53"/>
  <c r="CZ13" i="53"/>
  <c r="CY13" i="53"/>
  <c r="CX13" i="53"/>
  <c r="CW13" i="53"/>
  <c r="CU13" i="53"/>
  <c r="CT13" i="53"/>
  <c r="CS13" i="53"/>
  <c r="CR13" i="53"/>
  <c r="CP13" i="53"/>
  <c r="CO13" i="53"/>
  <c r="CM13" i="53"/>
  <c r="CL13" i="53"/>
  <c r="CJ13" i="53"/>
  <c r="CI13" i="53"/>
  <c r="CH13" i="53"/>
  <c r="CF13" i="53"/>
  <c r="CE13" i="53"/>
  <c r="CC13" i="53"/>
  <c r="CB13" i="53"/>
  <c r="BZ13" i="53"/>
  <c r="BY13" i="53"/>
  <c r="BW13" i="53"/>
  <c r="BV13" i="53"/>
  <c r="BT13" i="53"/>
  <c r="BS13" i="53"/>
  <c r="BQ13" i="53"/>
  <c r="BP13" i="53"/>
  <c r="BN13" i="53"/>
  <c r="BM13" i="53"/>
  <c r="BK13" i="53"/>
  <c r="BJ13" i="53"/>
  <c r="BH13" i="53"/>
  <c r="BG13" i="53"/>
  <c r="BI13" i="53" s="1"/>
  <c r="BF13" i="53"/>
  <c r="BD13" i="53"/>
  <c r="BE13" i="53"/>
  <c r="BC13" i="53"/>
  <c r="FB12" i="53"/>
  <c r="FA12" i="53"/>
  <c r="EY12" i="53"/>
  <c r="EX12" i="53"/>
  <c r="EV12" i="53"/>
  <c r="EU12" i="53"/>
  <c r="ES12" i="53"/>
  <c r="ER12" i="53"/>
  <c r="EQ12" i="53"/>
  <c r="EP12" i="53"/>
  <c r="EO12" i="53"/>
  <c r="EN12" i="53"/>
  <c r="EL12" i="53"/>
  <c r="EK12" i="53"/>
  <c r="EI12" i="53"/>
  <c r="EH12" i="53"/>
  <c r="EF12" i="53"/>
  <c r="EE12" i="53"/>
  <c r="EC12" i="53"/>
  <c r="EB12" i="53"/>
  <c r="DZ12" i="53"/>
  <c r="DY12" i="53"/>
  <c r="DW12" i="53"/>
  <c r="DV12" i="53"/>
  <c r="DT12" i="53"/>
  <c r="DS12" i="53"/>
  <c r="DQ12" i="53"/>
  <c r="DP12" i="53"/>
  <c r="DN12" i="53"/>
  <c r="DM12" i="53"/>
  <c r="DL12" i="53"/>
  <c r="DJ12" i="53"/>
  <c r="DI12" i="53"/>
  <c r="DG12" i="53"/>
  <c r="DF12" i="53"/>
  <c r="DD12" i="53"/>
  <c r="DC12" i="53"/>
  <c r="DB12" i="53"/>
  <c r="CZ12" i="53"/>
  <c r="CY12" i="53"/>
  <c r="CX12" i="53"/>
  <c r="CW12" i="53"/>
  <c r="CU12" i="53"/>
  <c r="CT12" i="53"/>
  <c r="CS12" i="53"/>
  <c r="CR12" i="53"/>
  <c r="CP12" i="53"/>
  <c r="CO12" i="53"/>
  <c r="CM12" i="53"/>
  <c r="CL12" i="53"/>
  <c r="CJ12" i="53"/>
  <c r="CI12" i="53"/>
  <c r="CH12" i="53"/>
  <c r="CF12" i="53"/>
  <c r="CE12" i="53"/>
  <c r="CC12" i="53"/>
  <c r="CB12" i="53"/>
  <c r="BZ12" i="53"/>
  <c r="BY12" i="53"/>
  <c r="BW12" i="53"/>
  <c r="BV12" i="53"/>
  <c r="BT12" i="53"/>
  <c r="BS12" i="53"/>
  <c r="BQ12" i="53"/>
  <c r="BP12" i="53"/>
  <c r="BN12" i="53"/>
  <c r="BM12" i="53"/>
  <c r="BK12" i="53"/>
  <c r="BJ12" i="53"/>
  <c r="BH12" i="53"/>
  <c r="BG12" i="53"/>
  <c r="BF12" i="53"/>
  <c r="BD12" i="53"/>
  <c r="BC12" i="53"/>
  <c r="BA130" i="52"/>
  <c r="AZ130" i="52"/>
  <c r="AY130" i="52"/>
  <c r="AX130" i="52"/>
  <c r="AW130" i="52"/>
  <c r="AV130" i="52"/>
  <c r="AU130" i="52"/>
  <c r="AT130" i="52"/>
  <c r="AS130" i="52"/>
  <c r="AR130" i="52"/>
  <c r="AQ130" i="52"/>
  <c r="AP130" i="52"/>
  <c r="AO130" i="52"/>
  <c r="AN130" i="52"/>
  <c r="AM130" i="52"/>
  <c r="AL130" i="52"/>
  <c r="AK130" i="52"/>
  <c r="AJ130" i="52"/>
  <c r="AI130" i="52"/>
  <c r="AH130" i="52"/>
  <c r="AG130" i="52"/>
  <c r="AF130" i="52"/>
  <c r="AE130" i="52"/>
  <c r="AA130" i="52"/>
  <c r="Y130" i="52"/>
  <c r="X130" i="52"/>
  <c r="W130" i="52"/>
  <c r="V130" i="52"/>
  <c r="U130" i="52"/>
  <c r="T130" i="52"/>
  <c r="S130" i="52"/>
  <c r="R130" i="52"/>
  <c r="Q130" i="52"/>
  <c r="P130" i="52"/>
  <c r="O130" i="52"/>
  <c r="N130" i="52"/>
  <c r="M130" i="52"/>
  <c r="L130" i="52"/>
  <c r="K130" i="52"/>
  <c r="J130" i="52"/>
  <c r="I130" i="52"/>
  <c r="H130" i="52"/>
  <c r="G130" i="52"/>
  <c r="F130" i="52"/>
  <c r="AC130" i="52" s="1"/>
  <c r="E130" i="52"/>
  <c r="D130" i="52"/>
  <c r="EZ65" i="52"/>
  <c r="EZ64" i="52"/>
  <c r="EZ63" i="52"/>
  <c r="EZ62" i="52"/>
  <c r="EZ61" i="52"/>
  <c r="EZ60" i="52"/>
  <c r="EZ59" i="52"/>
  <c r="EZ58" i="52"/>
  <c r="EZ57" i="52"/>
  <c r="EZ56" i="52"/>
  <c r="EZ55" i="52"/>
  <c r="EZ54" i="52"/>
  <c r="EZ53" i="52"/>
  <c r="EZ52" i="52"/>
  <c r="EZ51" i="52"/>
  <c r="EZ50" i="52"/>
  <c r="EZ49" i="52"/>
  <c r="EZ48" i="52"/>
  <c r="EZ47" i="52"/>
  <c r="EZ46" i="52"/>
  <c r="EZ45" i="52"/>
  <c r="EZ44" i="52"/>
  <c r="EZ43" i="52"/>
  <c r="EZ41" i="52"/>
  <c r="EZ40" i="52"/>
  <c r="EZ39" i="52"/>
  <c r="EZ38" i="52"/>
  <c r="EZ37" i="52"/>
  <c r="EZ36" i="52"/>
  <c r="EZ35" i="52"/>
  <c r="EZ34" i="52"/>
  <c r="EZ33" i="52"/>
  <c r="EZ32" i="52"/>
  <c r="EZ31" i="52"/>
  <c r="EZ30" i="52"/>
  <c r="EZ29" i="52"/>
  <c r="EZ28" i="52"/>
  <c r="EZ27" i="52"/>
  <c r="EZ26" i="52"/>
  <c r="EZ25" i="52"/>
  <c r="EZ24" i="52"/>
  <c r="EZ23" i="52"/>
  <c r="EZ22" i="52"/>
  <c r="EZ21" i="52"/>
  <c r="EZ20" i="52"/>
  <c r="EZ19" i="52"/>
  <c r="EZ18" i="52"/>
  <c r="EZ17" i="52"/>
  <c r="EZ16" i="52"/>
  <c r="EZ15" i="52"/>
  <c r="EZ14" i="52"/>
  <c r="EZ13" i="52"/>
  <c r="EZ12" i="52"/>
  <c r="BA131" i="52"/>
  <c r="AZ131" i="52"/>
  <c r="AY131" i="52"/>
  <c r="AX131" i="52"/>
  <c r="AW131" i="52"/>
  <c r="AV131" i="52"/>
  <c r="AU131" i="52"/>
  <c r="AT131" i="52"/>
  <c r="AS131" i="52"/>
  <c r="AR131" i="52"/>
  <c r="AQ131" i="52"/>
  <c r="AP131" i="52"/>
  <c r="AO131" i="52"/>
  <c r="AN131" i="52"/>
  <c r="AM131" i="52"/>
  <c r="AL131" i="52"/>
  <c r="AK131" i="52"/>
  <c r="AJ131" i="52"/>
  <c r="AI131" i="52"/>
  <c r="AH131" i="52"/>
  <c r="AG131" i="52"/>
  <c r="AF131" i="52"/>
  <c r="AE131" i="52"/>
  <c r="AA131" i="52"/>
  <c r="Y131" i="52"/>
  <c r="X131" i="52"/>
  <c r="W131" i="52"/>
  <c r="V131" i="52"/>
  <c r="U131" i="52"/>
  <c r="T131" i="52"/>
  <c r="S131" i="52"/>
  <c r="R131" i="52"/>
  <c r="Q131" i="52"/>
  <c r="P131" i="52"/>
  <c r="O131" i="52"/>
  <c r="N131" i="52"/>
  <c r="M131" i="52"/>
  <c r="L131" i="52"/>
  <c r="K131" i="52"/>
  <c r="J131" i="52"/>
  <c r="I131" i="52"/>
  <c r="H131" i="52"/>
  <c r="G131" i="52"/>
  <c r="F131" i="52"/>
  <c r="AC131" i="52" s="1"/>
  <c r="E131" i="52"/>
  <c r="D131" i="52"/>
  <c r="EY65" i="52"/>
  <c r="EY64" i="52"/>
  <c r="EY63" i="52"/>
  <c r="EY62" i="52"/>
  <c r="EY61" i="52"/>
  <c r="EY60" i="52"/>
  <c r="EY59" i="52"/>
  <c r="EY58" i="52"/>
  <c r="EY57" i="52"/>
  <c r="EY56" i="52"/>
  <c r="EY55" i="52"/>
  <c r="EY54" i="52"/>
  <c r="EY53" i="52"/>
  <c r="EY52" i="52"/>
  <c r="EY51" i="52"/>
  <c r="EY50" i="52"/>
  <c r="EY49" i="52"/>
  <c r="EY48" i="52"/>
  <c r="EY47" i="52"/>
  <c r="EY46" i="52"/>
  <c r="EY45" i="52"/>
  <c r="EY44" i="52"/>
  <c r="EY43" i="52"/>
  <c r="EY41" i="52"/>
  <c r="FA41" i="52"/>
  <c r="EY40" i="52"/>
  <c r="EY39" i="52"/>
  <c r="EY38" i="52"/>
  <c r="EY37" i="52"/>
  <c r="EY36" i="52"/>
  <c r="EY35" i="52"/>
  <c r="EY34" i="52"/>
  <c r="EY33" i="52"/>
  <c r="EY32" i="52"/>
  <c r="EY31" i="52"/>
  <c r="EY30" i="52"/>
  <c r="EY29" i="52"/>
  <c r="EY28" i="52"/>
  <c r="EY27" i="52"/>
  <c r="EY26" i="52"/>
  <c r="EY25" i="52"/>
  <c r="EY24" i="52"/>
  <c r="EY23" i="52"/>
  <c r="EY22" i="52"/>
  <c r="EY21" i="52"/>
  <c r="EY20" i="52"/>
  <c r="EY19" i="52"/>
  <c r="EY18" i="52"/>
  <c r="EY17" i="52"/>
  <c r="EY16" i="52"/>
  <c r="EY15" i="52"/>
  <c r="EY14" i="52"/>
  <c r="EY13" i="52"/>
  <c r="EY12" i="52"/>
  <c r="BA133" i="52"/>
  <c r="AZ133" i="52"/>
  <c r="AY133" i="52"/>
  <c r="AX133" i="52"/>
  <c r="AW133" i="52"/>
  <c r="AV133" i="52"/>
  <c r="AU133" i="52"/>
  <c r="AT133" i="52"/>
  <c r="AS133" i="52"/>
  <c r="AR133" i="52"/>
  <c r="AQ133" i="52"/>
  <c r="AP133" i="52"/>
  <c r="AO133" i="52"/>
  <c r="AN133" i="52"/>
  <c r="AM133" i="52"/>
  <c r="AL133" i="52"/>
  <c r="AK133" i="52"/>
  <c r="AJ133" i="52"/>
  <c r="AI133" i="52"/>
  <c r="AH133" i="52"/>
  <c r="AG133" i="52"/>
  <c r="AF133" i="52"/>
  <c r="AE133" i="52"/>
  <c r="AA133" i="52"/>
  <c r="Y133" i="52"/>
  <c r="X133" i="52"/>
  <c r="W133" i="52"/>
  <c r="V133" i="52"/>
  <c r="U133" i="52"/>
  <c r="T133" i="52"/>
  <c r="S133" i="52"/>
  <c r="R133" i="52"/>
  <c r="Q133" i="52"/>
  <c r="P133" i="52"/>
  <c r="O133" i="52"/>
  <c r="N133" i="52"/>
  <c r="M133" i="52"/>
  <c r="L133" i="52"/>
  <c r="K133" i="52"/>
  <c r="J133" i="52"/>
  <c r="I133" i="52"/>
  <c r="H133" i="52"/>
  <c r="G133" i="52"/>
  <c r="F133" i="52"/>
  <c r="E133" i="52"/>
  <c r="D133" i="52"/>
  <c r="FB65" i="52"/>
  <c r="FB64" i="52"/>
  <c r="FB63" i="52"/>
  <c r="FB62" i="52"/>
  <c r="FB61" i="52"/>
  <c r="FB60" i="52"/>
  <c r="FB59" i="52"/>
  <c r="FB58" i="52"/>
  <c r="FB57" i="52"/>
  <c r="FB56" i="52"/>
  <c r="FB55" i="52"/>
  <c r="FB54" i="52"/>
  <c r="FB53" i="52"/>
  <c r="FB52" i="52"/>
  <c r="FB51" i="52"/>
  <c r="FB50" i="52"/>
  <c r="FB49" i="52"/>
  <c r="FB48" i="52"/>
  <c r="FB47" i="52"/>
  <c r="FB46" i="52"/>
  <c r="FB45" i="52"/>
  <c r="FB44" i="52"/>
  <c r="FB43" i="52"/>
  <c r="FB41" i="52"/>
  <c r="FB40" i="52"/>
  <c r="FB39" i="52"/>
  <c r="FB38" i="52"/>
  <c r="FB37" i="52"/>
  <c r="FB36" i="52"/>
  <c r="FB35" i="52"/>
  <c r="FB34" i="52"/>
  <c r="FB33" i="52"/>
  <c r="FB32" i="52"/>
  <c r="FB31" i="52"/>
  <c r="FB30" i="52"/>
  <c r="FB29" i="52"/>
  <c r="FB28" i="52"/>
  <c r="FB27" i="52"/>
  <c r="FB26" i="52"/>
  <c r="FB25" i="52"/>
  <c r="FB24" i="52"/>
  <c r="FB23" i="52"/>
  <c r="FB22" i="52"/>
  <c r="FB21" i="52"/>
  <c r="FB20" i="52"/>
  <c r="FB19" i="52"/>
  <c r="FB18" i="52"/>
  <c r="FB17" i="52"/>
  <c r="FB16" i="52"/>
  <c r="FB15" i="52"/>
  <c r="FB14" i="52"/>
  <c r="FB13" i="52"/>
  <c r="FB12" i="52"/>
  <c r="DO13" i="52"/>
  <c r="DO66" i="52" s="1"/>
  <c r="DO14" i="52"/>
  <c r="DO15" i="52"/>
  <c r="DO16" i="52"/>
  <c r="DO17" i="52"/>
  <c r="DO18" i="52"/>
  <c r="DO19" i="52"/>
  <c r="DO20" i="52"/>
  <c r="DO21" i="52"/>
  <c r="DO22" i="52"/>
  <c r="DO23" i="52"/>
  <c r="DO24" i="52"/>
  <c r="DO25" i="52"/>
  <c r="DO26" i="52"/>
  <c r="DO27" i="52"/>
  <c r="DO28" i="52"/>
  <c r="DO29" i="52"/>
  <c r="DO30" i="52"/>
  <c r="DO31" i="52"/>
  <c r="DO32" i="52"/>
  <c r="DO33" i="52"/>
  <c r="DO34" i="52"/>
  <c r="DO35" i="52"/>
  <c r="DO36" i="52"/>
  <c r="DO37" i="52"/>
  <c r="DO38" i="52"/>
  <c r="DO39" i="52"/>
  <c r="DO40" i="52"/>
  <c r="DO41" i="52"/>
  <c r="DO43" i="52"/>
  <c r="DO44" i="52"/>
  <c r="DO45" i="52"/>
  <c r="DO46" i="52"/>
  <c r="DO47" i="52"/>
  <c r="DO48" i="52"/>
  <c r="DO49" i="52"/>
  <c r="DO50" i="52"/>
  <c r="DO51" i="52"/>
  <c r="DO52" i="52"/>
  <c r="DO53" i="52"/>
  <c r="DO54" i="52"/>
  <c r="DO55" i="52"/>
  <c r="DO56" i="52"/>
  <c r="DO57" i="52"/>
  <c r="DO58" i="52"/>
  <c r="DO59" i="52"/>
  <c r="DO60" i="52"/>
  <c r="DO61" i="52"/>
  <c r="DO62" i="52"/>
  <c r="DO63" i="52"/>
  <c r="DO64" i="52"/>
  <c r="DO65" i="52"/>
  <c r="DO12" i="52"/>
  <c r="BA89" i="52"/>
  <c r="AZ89" i="52"/>
  <c r="AY89" i="52"/>
  <c r="AX89" i="52"/>
  <c r="AW89" i="52"/>
  <c r="AV89" i="52"/>
  <c r="AU89" i="52"/>
  <c r="AT89" i="52"/>
  <c r="AS89" i="52"/>
  <c r="AR89" i="52"/>
  <c r="AQ89" i="52"/>
  <c r="AP89" i="52"/>
  <c r="AO89" i="52"/>
  <c r="AN89" i="52"/>
  <c r="AM89" i="52"/>
  <c r="AL89" i="52"/>
  <c r="AK89" i="52"/>
  <c r="AJ89" i="52"/>
  <c r="AI89" i="52"/>
  <c r="AH89" i="52"/>
  <c r="AG89" i="52"/>
  <c r="AF89" i="52"/>
  <c r="AE89" i="52"/>
  <c r="AA88" i="52"/>
  <c r="Y88" i="52"/>
  <c r="X88" i="52"/>
  <c r="W88" i="52"/>
  <c r="V88" i="52"/>
  <c r="U88" i="52"/>
  <c r="T88" i="52"/>
  <c r="S88" i="52"/>
  <c r="R88" i="52"/>
  <c r="Q88" i="52"/>
  <c r="P88" i="52"/>
  <c r="O88" i="52"/>
  <c r="N88" i="52"/>
  <c r="M88" i="52"/>
  <c r="L88" i="52"/>
  <c r="K88" i="52"/>
  <c r="J88" i="52"/>
  <c r="I88" i="52"/>
  <c r="H88" i="52"/>
  <c r="G88" i="52"/>
  <c r="F88" i="52"/>
  <c r="E88" i="52"/>
  <c r="D88" i="52"/>
  <c r="CQ65" i="52"/>
  <c r="CQ64" i="52"/>
  <c r="CQ63" i="52"/>
  <c r="CQ62" i="52"/>
  <c r="CQ61" i="52"/>
  <c r="CQ60" i="52"/>
  <c r="CQ59" i="52"/>
  <c r="CQ58" i="52"/>
  <c r="CQ57" i="52"/>
  <c r="CQ56" i="52"/>
  <c r="CQ55" i="52"/>
  <c r="CQ54" i="52"/>
  <c r="CQ53" i="52"/>
  <c r="CQ52" i="52"/>
  <c r="CQ51" i="52"/>
  <c r="CQ50" i="52"/>
  <c r="CQ49" i="52"/>
  <c r="CQ48" i="52"/>
  <c r="CQ47" i="52"/>
  <c r="CQ46" i="52"/>
  <c r="CQ45" i="52"/>
  <c r="CQ44" i="52"/>
  <c r="CQ43" i="52"/>
  <c r="CQ41" i="52"/>
  <c r="CQ40" i="52"/>
  <c r="CQ39" i="52"/>
  <c r="CQ38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Q25" i="52"/>
  <c r="CQ24" i="52"/>
  <c r="CQ23" i="52"/>
  <c r="CQ22" i="52"/>
  <c r="CQ21" i="52"/>
  <c r="CQ20" i="52"/>
  <c r="CQ19" i="52"/>
  <c r="CQ18" i="52"/>
  <c r="CQ17" i="52"/>
  <c r="CQ16" i="52"/>
  <c r="CQ15" i="52"/>
  <c r="CQ14" i="52"/>
  <c r="CQ13" i="52"/>
  <c r="CQ12" i="52"/>
  <c r="AA89" i="52"/>
  <c r="Y89" i="52"/>
  <c r="X89" i="52"/>
  <c r="W89" i="52"/>
  <c r="V89" i="52"/>
  <c r="U89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H89" i="52"/>
  <c r="G89" i="52"/>
  <c r="F89" i="52"/>
  <c r="E89" i="52"/>
  <c r="D89" i="52"/>
  <c r="AC89" i="52" s="1"/>
  <c r="BA88" i="52"/>
  <c r="AZ88" i="52"/>
  <c r="AY88" i="52"/>
  <c r="AX88" i="52"/>
  <c r="AW88" i="52"/>
  <c r="AV88" i="52"/>
  <c r="AU88" i="52"/>
  <c r="AT88" i="52"/>
  <c r="AS88" i="52"/>
  <c r="AR88" i="52"/>
  <c r="AQ88" i="52"/>
  <c r="AP88" i="52"/>
  <c r="AO88" i="52"/>
  <c r="AN88" i="52"/>
  <c r="AM88" i="52"/>
  <c r="AL88" i="52"/>
  <c r="AK88" i="52"/>
  <c r="AJ88" i="52"/>
  <c r="AI88" i="52"/>
  <c r="AH88" i="52"/>
  <c r="AG88" i="52"/>
  <c r="AF88" i="52"/>
  <c r="AE88" i="52"/>
  <c r="CP65" i="52"/>
  <c r="CP64" i="52"/>
  <c r="CP63" i="52"/>
  <c r="CP62" i="52"/>
  <c r="CP61" i="52"/>
  <c r="CP60" i="52"/>
  <c r="CP59" i="52"/>
  <c r="CP58" i="52"/>
  <c r="CP57" i="52"/>
  <c r="CP56" i="52"/>
  <c r="CP55" i="52"/>
  <c r="CP54" i="52"/>
  <c r="CP53" i="52"/>
  <c r="CP52" i="52"/>
  <c r="CP51" i="52"/>
  <c r="CP50" i="52"/>
  <c r="CP49" i="52"/>
  <c r="CP48" i="52"/>
  <c r="CP47" i="52"/>
  <c r="CP46" i="52"/>
  <c r="CP45" i="52"/>
  <c r="CP44" i="52"/>
  <c r="CP43" i="52"/>
  <c r="CP41" i="52"/>
  <c r="CR41" i="52" s="1"/>
  <c r="CP40" i="52"/>
  <c r="CP39" i="52"/>
  <c r="CP38" i="52"/>
  <c r="CP37" i="52"/>
  <c r="CP36" i="52"/>
  <c r="CP35" i="52"/>
  <c r="CP34" i="52"/>
  <c r="CP33" i="52"/>
  <c r="CP32" i="52"/>
  <c r="CP31" i="52"/>
  <c r="CP30" i="52"/>
  <c r="CP29" i="52"/>
  <c r="CP28" i="52"/>
  <c r="CP27" i="52"/>
  <c r="CP26" i="52"/>
  <c r="CP25" i="52"/>
  <c r="CP24" i="52"/>
  <c r="CP23" i="52"/>
  <c r="CP22" i="52"/>
  <c r="CP21" i="52"/>
  <c r="CP20" i="52"/>
  <c r="CP19" i="52"/>
  <c r="CP18" i="52"/>
  <c r="CP17" i="52"/>
  <c r="CP16" i="52"/>
  <c r="CP15" i="52"/>
  <c r="CP14" i="52"/>
  <c r="CP13" i="52"/>
  <c r="CP12" i="52"/>
  <c r="BA70" i="52"/>
  <c r="AZ70" i="52"/>
  <c r="AY70" i="52"/>
  <c r="AX70" i="52"/>
  <c r="AW70" i="52"/>
  <c r="AV70" i="52"/>
  <c r="AU70" i="52"/>
  <c r="AT70" i="52"/>
  <c r="AS70" i="52"/>
  <c r="AR70" i="52"/>
  <c r="AQ70" i="52"/>
  <c r="AP70" i="52"/>
  <c r="AO70" i="52"/>
  <c r="AN70" i="52"/>
  <c r="AM70" i="52"/>
  <c r="AL70" i="52"/>
  <c r="AK70" i="52"/>
  <c r="AJ70" i="52"/>
  <c r="AI70" i="52"/>
  <c r="AH70" i="52"/>
  <c r="AG70" i="52"/>
  <c r="AF70" i="52"/>
  <c r="AE70" i="52"/>
  <c r="AA70" i="52"/>
  <c r="Y70" i="52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D70" i="52"/>
  <c r="AC70" i="52" s="1"/>
  <c r="AD70" i="52" s="1"/>
  <c r="BE65" i="52"/>
  <c r="BE64" i="52"/>
  <c r="BE63" i="52"/>
  <c r="BE62" i="52"/>
  <c r="BE61" i="52"/>
  <c r="BF61" i="52"/>
  <c r="BE60" i="52"/>
  <c r="BF60" i="52" s="1"/>
  <c r="BE59" i="52"/>
  <c r="BE58" i="52"/>
  <c r="BE57" i="52"/>
  <c r="BF57" i="52" s="1"/>
  <c r="BE56" i="52"/>
  <c r="BF56" i="52"/>
  <c r="BE55" i="52"/>
  <c r="BE54" i="52"/>
  <c r="BE53" i="52"/>
  <c r="BE52" i="52"/>
  <c r="BF52" i="52"/>
  <c r="BE51" i="52"/>
  <c r="BF51" i="52" s="1"/>
  <c r="BE50" i="52"/>
  <c r="BF50" i="52"/>
  <c r="BE49" i="52"/>
  <c r="BF49" i="52" s="1"/>
  <c r="BE48" i="52"/>
  <c r="BF48" i="52"/>
  <c r="BE47" i="52"/>
  <c r="BF47" i="52" s="1"/>
  <c r="BE46" i="52"/>
  <c r="BF46" i="52"/>
  <c r="BE45" i="52"/>
  <c r="BE44" i="52"/>
  <c r="BF44" i="52"/>
  <c r="BE43" i="52"/>
  <c r="BF43" i="52" s="1"/>
  <c r="BE41" i="52"/>
  <c r="BF41" i="52"/>
  <c r="BE40" i="52"/>
  <c r="BE39" i="52"/>
  <c r="BF39" i="52" s="1"/>
  <c r="BE38" i="52"/>
  <c r="BF38" i="52"/>
  <c r="BE37" i="52"/>
  <c r="BE36" i="52"/>
  <c r="BE35" i="52"/>
  <c r="BF35" i="52"/>
  <c r="BE34" i="52"/>
  <c r="BF34" i="52" s="1"/>
  <c r="BE33" i="52"/>
  <c r="BF33" i="52"/>
  <c r="BE32" i="52"/>
  <c r="BE31" i="52"/>
  <c r="BF31" i="52"/>
  <c r="BE30" i="52"/>
  <c r="BF30" i="52" s="1"/>
  <c r="BE29" i="52"/>
  <c r="BE28" i="52"/>
  <c r="BF28" i="52"/>
  <c r="BE27" i="52"/>
  <c r="BF27" i="52" s="1"/>
  <c r="BE26" i="52"/>
  <c r="BF26" i="52"/>
  <c r="BE25" i="52"/>
  <c r="BE24" i="52"/>
  <c r="BE23" i="52"/>
  <c r="BF23" i="52"/>
  <c r="BE22" i="52"/>
  <c r="BF22" i="52" s="1"/>
  <c r="BE21" i="52"/>
  <c r="BE20" i="52"/>
  <c r="BF20" i="52" s="1"/>
  <c r="BE19" i="52"/>
  <c r="BF19" i="52"/>
  <c r="BE18" i="52"/>
  <c r="BF18" i="52" s="1"/>
  <c r="BE17" i="52"/>
  <c r="BF17" i="52"/>
  <c r="BE16" i="52"/>
  <c r="BF16" i="52" s="1"/>
  <c r="BE15" i="52"/>
  <c r="BF15" i="52"/>
  <c r="BE14" i="52"/>
  <c r="BF14" i="52" s="1"/>
  <c r="BE13" i="52"/>
  <c r="BF13" i="52"/>
  <c r="BE12" i="52"/>
  <c r="BA135" i="52"/>
  <c r="AZ135" i="52"/>
  <c r="AY135" i="52"/>
  <c r="AX135" i="52"/>
  <c r="AW135" i="52"/>
  <c r="AV135" i="52"/>
  <c r="AU135" i="52"/>
  <c r="AT135" i="52"/>
  <c r="AS135" i="52"/>
  <c r="AR135" i="52"/>
  <c r="AQ135" i="52"/>
  <c r="AP135" i="52"/>
  <c r="AO135" i="52"/>
  <c r="AN135" i="52"/>
  <c r="AM135" i="52"/>
  <c r="AL135" i="52"/>
  <c r="AK135" i="52"/>
  <c r="AJ135" i="52"/>
  <c r="AI135" i="52"/>
  <c r="AH135" i="52"/>
  <c r="AG135" i="52"/>
  <c r="AF135" i="52"/>
  <c r="AE135" i="52"/>
  <c r="AA135" i="52"/>
  <c r="Y135" i="52"/>
  <c r="X135" i="52"/>
  <c r="W135" i="52"/>
  <c r="V135" i="52"/>
  <c r="U135" i="52"/>
  <c r="T135" i="52"/>
  <c r="S135" i="52"/>
  <c r="R135" i="52"/>
  <c r="Q135" i="52"/>
  <c r="P135" i="52"/>
  <c r="O135" i="52"/>
  <c r="N135" i="52"/>
  <c r="M135" i="52"/>
  <c r="L135" i="52"/>
  <c r="K135" i="52"/>
  <c r="J135" i="52"/>
  <c r="I135" i="52"/>
  <c r="H135" i="52"/>
  <c r="G135" i="52"/>
  <c r="F135" i="52"/>
  <c r="E135" i="52"/>
  <c r="D135" i="52"/>
  <c r="AC135" i="52" s="1"/>
  <c r="AD135" i="52" s="1"/>
  <c r="EQ65" i="52"/>
  <c r="EQ64" i="52"/>
  <c r="EQ63" i="52"/>
  <c r="EQ62" i="52"/>
  <c r="EQ61" i="52"/>
  <c r="EQ60" i="52"/>
  <c r="EQ59" i="52"/>
  <c r="EQ58" i="52"/>
  <c r="EQ57" i="52"/>
  <c r="EQ56" i="52"/>
  <c r="EQ55" i="52"/>
  <c r="EQ54" i="52"/>
  <c r="EQ53" i="52"/>
  <c r="EQ52" i="52"/>
  <c r="EQ51" i="52"/>
  <c r="EQ50" i="52"/>
  <c r="EQ49" i="52"/>
  <c r="EQ48" i="52"/>
  <c r="EQ47" i="52"/>
  <c r="EQ46" i="52"/>
  <c r="EQ45" i="52"/>
  <c r="EQ44" i="52"/>
  <c r="EQ43" i="52"/>
  <c r="EQ41" i="52"/>
  <c r="EQ40" i="52"/>
  <c r="EQ39" i="52"/>
  <c r="EQ38" i="52"/>
  <c r="EQ37" i="52"/>
  <c r="EQ36" i="52"/>
  <c r="EQ35" i="52"/>
  <c r="EQ34" i="52"/>
  <c r="EQ33" i="52"/>
  <c r="EQ32" i="52"/>
  <c r="EQ31" i="52"/>
  <c r="EQ30" i="52"/>
  <c r="EQ29" i="52"/>
  <c r="EQ28" i="52"/>
  <c r="EQ27" i="52"/>
  <c r="EQ26" i="52"/>
  <c r="EQ25" i="52"/>
  <c r="EQ24" i="52"/>
  <c r="EQ23" i="52"/>
  <c r="EQ22" i="52"/>
  <c r="EQ21" i="52"/>
  <c r="EQ20" i="52"/>
  <c r="EQ19" i="52"/>
  <c r="EQ18" i="52"/>
  <c r="EQ17" i="52"/>
  <c r="EQ16" i="52"/>
  <c r="EQ15" i="52"/>
  <c r="EQ14" i="52"/>
  <c r="EQ13" i="52"/>
  <c r="EQ12" i="52"/>
  <c r="EQ66" i="52" s="1"/>
  <c r="BA94" i="52"/>
  <c r="AZ94" i="52"/>
  <c r="AY94" i="52"/>
  <c r="AX94" i="52"/>
  <c r="AW94" i="52"/>
  <c r="AV94" i="52"/>
  <c r="AU94" i="52"/>
  <c r="AT94" i="52"/>
  <c r="AS94" i="52"/>
  <c r="AR94" i="52"/>
  <c r="AQ94" i="52"/>
  <c r="AP94" i="52"/>
  <c r="AO94" i="52"/>
  <c r="AN94" i="52"/>
  <c r="AM94" i="52"/>
  <c r="AL94" i="52"/>
  <c r="AK94" i="52"/>
  <c r="AJ94" i="52"/>
  <c r="AI94" i="52"/>
  <c r="AH94" i="52"/>
  <c r="AG94" i="52"/>
  <c r="AF94" i="52"/>
  <c r="AE94" i="52"/>
  <c r="AA94" i="52"/>
  <c r="Y94" i="52"/>
  <c r="X94" i="52"/>
  <c r="W94" i="52"/>
  <c r="V94" i="52"/>
  <c r="U94" i="52"/>
  <c r="T94" i="52"/>
  <c r="S94" i="52"/>
  <c r="R94" i="52"/>
  <c r="Q94" i="52"/>
  <c r="P94" i="52"/>
  <c r="O94" i="52"/>
  <c r="N94" i="52"/>
  <c r="M94" i="52"/>
  <c r="L94" i="52"/>
  <c r="K94" i="52"/>
  <c r="J94" i="52"/>
  <c r="I94" i="52"/>
  <c r="H94" i="52"/>
  <c r="G94" i="52"/>
  <c r="F94" i="52"/>
  <c r="E94" i="52"/>
  <c r="D94" i="52"/>
  <c r="AC94" i="52" s="1"/>
  <c r="DA65" i="52"/>
  <c r="DA64" i="52"/>
  <c r="DA63" i="52"/>
  <c r="DA62" i="52"/>
  <c r="DA61" i="52"/>
  <c r="DA60" i="52"/>
  <c r="DB60" i="52"/>
  <c r="DA59" i="52"/>
  <c r="DA58" i="52"/>
  <c r="DA57" i="52"/>
  <c r="DA56" i="52"/>
  <c r="DA55" i="52"/>
  <c r="DA54" i="52"/>
  <c r="DA53" i="52"/>
  <c r="DA52" i="52"/>
  <c r="DA51" i="52"/>
  <c r="DA50" i="52"/>
  <c r="DA49" i="52"/>
  <c r="DA48" i="52"/>
  <c r="DA47" i="52"/>
  <c r="DA46" i="52"/>
  <c r="DA45" i="52"/>
  <c r="DA44" i="52"/>
  <c r="DA43" i="52"/>
  <c r="DA41" i="52"/>
  <c r="DA40" i="52"/>
  <c r="DA39" i="52"/>
  <c r="DA38" i="52"/>
  <c r="DA37" i="52"/>
  <c r="DA36" i="52"/>
  <c r="DA35" i="52"/>
  <c r="DA34" i="52"/>
  <c r="DA33" i="52"/>
  <c r="DA32" i="52"/>
  <c r="DA31" i="52"/>
  <c r="DA30" i="52"/>
  <c r="DA29" i="52"/>
  <c r="DA28" i="52"/>
  <c r="DA27" i="52"/>
  <c r="DA26" i="52"/>
  <c r="DA25" i="52"/>
  <c r="DA24" i="52"/>
  <c r="DA23" i="52"/>
  <c r="DA22" i="52"/>
  <c r="DA21" i="52"/>
  <c r="DA20" i="52"/>
  <c r="DA19" i="52"/>
  <c r="DA18" i="52"/>
  <c r="DA17" i="52"/>
  <c r="DA16" i="52"/>
  <c r="DA15" i="52"/>
  <c r="DA14" i="52"/>
  <c r="DA13" i="52"/>
  <c r="DA12" i="52"/>
  <c r="BA95" i="52"/>
  <c r="AZ95" i="52"/>
  <c r="AY95" i="52"/>
  <c r="AX95" i="52"/>
  <c r="AW95" i="52"/>
  <c r="AV95" i="52"/>
  <c r="AU95" i="52"/>
  <c r="AT95" i="52"/>
  <c r="AS95" i="52"/>
  <c r="AR95" i="52"/>
  <c r="AQ95" i="52"/>
  <c r="AP95" i="52"/>
  <c r="AO95" i="52"/>
  <c r="AN95" i="52"/>
  <c r="AM95" i="52"/>
  <c r="AL95" i="52"/>
  <c r="AK95" i="52"/>
  <c r="AJ95" i="52"/>
  <c r="AI95" i="52"/>
  <c r="AH95" i="52"/>
  <c r="AG95" i="52"/>
  <c r="AF95" i="52"/>
  <c r="AE95" i="52"/>
  <c r="AA95" i="52"/>
  <c r="Y95" i="52"/>
  <c r="X95" i="52"/>
  <c r="W95" i="52"/>
  <c r="V95" i="52"/>
  <c r="U95" i="52"/>
  <c r="T95" i="52"/>
  <c r="S95" i="52"/>
  <c r="R95" i="52"/>
  <c r="Q95" i="52"/>
  <c r="P95" i="52"/>
  <c r="O95" i="52"/>
  <c r="N95" i="52"/>
  <c r="M95" i="52"/>
  <c r="L95" i="52"/>
  <c r="K95" i="52"/>
  <c r="J95" i="52"/>
  <c r="I95" i="52"/>
  <c r="H95" i="52"/>
  <c r="G95" i="52"/>
  <c r="F95" i="52"/>
  <c r="E95" i="52"/>
  <c r="D95" i="52"/>
  <c r="CZ65" i="52"/>
  <c r="CZ64" i="52"/>
  <c r="CZ63" i="52"/>
  <c r="CZ62" i="52"/>
  <c r="CZ61" i="52"/>
  <c r="CZ60" i="52"/>
  <c r="CZ59" i="52"/>
  <c r="CZ58" i="52"/>
  <c r="CZ57" i="52"/>
  <c r="CZ56" i="52"/>
  <c r="CZ55" i="52"/>
  <c r="CZ54" i="52"/>
  <c r="CZ53" i="52"/>
  <c r="CZ52" i="52"/>
  <c r="CZ51" i="52"/>
  <c r="CZ50" i="52"/>
  <c r="CZ49" i="52"/>
  <c r="CZ48" i="52"/>
  <c r="CZ47" i="52"/>
  <c r="CZ46" i="52"/>
  <c r="CZ45" i="52"/>
  <c r="CZ44" i="52"/>
  <c r="CZ43" i="52"/>
  <c r="CZ41" i="52"/>
  <c r="DB41" i="52" s="1"/>
  <c r="CZ40" i="52"/>
  <c r="CZ39" i="52"/>
  <c r="CZ38" i="52"/>
  <c r="CZ37" i="52"/>
  <c r="CZ36" i="52"/>
  <c r="CZ35" i="52"/>
  <c r="CZ34" i="52"/>
  <c r="CZ33" i="52"/>
  <c r="CZ32" i="52"/>
  <c r="CZ31" i="52"/>
  <c r="CZ30" i="52"/>
  <c r="CZ29" i="52"/>
  <c r="CZ28" i="52"/>
  <c r="DB28" i="52"/>
  <c r="CZ27" i="52"/>
  <c r="CZ26" i="52"/>
  <c r="CZ25" i="52"/>
  <c r="CZ24" i="52"/>
  <c r="CZ23" i="52"/>
  <c r="CZ22" i="52"/>
  <c r="CZ21" i="52"/>
  <c r="CZ20" i="52"/>
  <c r="CZ19" i="52"/>
  <c r="CZ18" i="52"/>
  <c r="CZ17" i="52"/>
  <c r="CZ16" i="52"/>
  <c r="CZ15" i="52"/>
  <c r="CZ14" i="52"/>
  <c r="CZ13" i="52"/>
  <c r="CZ12" i="52"/>
  <c r="BA93" i="52"/>
  <c r="AZ93" i="52"/>
  <c r="AY93" i="52"/>
  <c r="AX93" i="52"/>
  <c r="AW93" i="52"/>
  <c r="AV93" i="52"/>
  <c r="AU93" i="52"/>
  <c r="AT93" i="52"/>
  <c r="AS93" i="52"/>
  <c r="AR93" i="52"/>
  <c r="AQ93" i="52"/>
  <c r="AP93" i="52"/>
  <c r="AO93" i="52"/>
  <c r="AN93" i="52"/>
  <c r="AM93" i="52"/>
  <c r="AL93" i="52"/>
  <c r="AK93" i="52"/>
  <c r="AJ93" i="52"/>
  <c r="AI93" i="52"/>
  <c r="AH93" i="52"/>
  <c r="AG93" i="52"/>
  <c r="AF93" i="52"/>
  <c r="AE93" i="52"/>
  <c r="AA93" i="52"/>
  <c r="Y93" i="52"/>
  <c r="X93" i="52"/>
  <c r="W93" i="52"/>
  <c r="V93" i="52"/>
  <c r="U93" i="52"/>
  <c r="T93" i="52"/>
  <c r="S93" i="52"/>
  <c r="R93" i="52"/>
  <c r="Q93" i="52"/>
  <c r="P93" i="52"/>
  <c r="O93" i="52"/>
  <c r="N93" i="52"/>
  <c r="M93" i="52"/>
  <c r="L93" i="52"/>
  <c r="K93" i="52"/>
  <c r="J93" i="52"/>
  <c r="I93" i="52"/>
  <c r="H93" i="52"/>
  <c r="G93" i="52"/>
  <c r="F93" i="52"/>
  <c r="E93" i="52"/>
  <c r="D93" i="52"/>
  <c r="CY65" i="52"/>
  <c r="CY64" i="52"/>
  <c r="CY63" i="52"/>
  <c r="CY62" i="52"/>
  <c r="CY61" i="52"/>
  <c r="CY60" i="52"/>
  <c r="CY59" i="52"/>
  <c r="CY58" i="52"/>
  <c r="CY57" i="52"/>
  <c r="CY56" i="52"/>
  <c r="CY55" i="52"/>
  <c r="CY54" i="52"/>
  <c r="CY53" i="52"/>
  <c r="CY52" i="52"/>
  <c r="CY51" i="52"/>
  <c r="CY50" i="52"/>
  <c r="CY49" i="52"/>
  <c r="CY48" i="52"/>
  <c r="CY47" i="52"/>
  <c r="CY46" i="52"/>
  <c r="CY45" i="52"/>
  <c r="CY44" i="52"/>
  <c r="CY43" i="52"/>
  <c r="CY41" i="52"/>
  <c r="CY40" i="52"/>
  <c r="CY39" i="52"/>
  <c r="CY38" i="52"/>
  <c r="CY37" i="52"/>
  <c r="CY36" i="52"/>
  <c r="CY35" i="52"/>
  <c r="CY34" i="52"/>
  <c r="CY33" i="52"/>
  <c r="CY32" i="52"/>
  <c r="CY31" i="52"/>
  <c r="CY30" i="52"/>
  <c r="CY29" i="52"/>
  <c r="CY28" i="52"/>
  <c r="CY27" i="52"/>
  <c r="CY26" i="52"/>
  <c r="CY25" i="52"/>
  <c r="CY24" i="52"/>
  <c r="CY23" i="52"/>
  <c r="CY22" i="52"/>
  <c r="CY21" i="52"/>
  <c r="CY20" i="52"/>
  <c r="CY19" i="52"/>
  <c r="CY18" i="52"/>
  <c r="CY17" i="52"/>
  <c r="CY16" i="52"/>
  <c r="CY15" i="52"/>
  <c r="CY14" i="52"/>
  <c r="CY13" i="52"/>
  <c r="CY12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A100" i="52"/>
  <c r="Y100" i="52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AC100" i="52"/>
  <c r="F100" i="52"/>
  <c r="E100" i="52"/>
  <c r="D100" i="52"/>
  <c r="CA65" i="52"/>
  <c r="CA64" i="52"/>
  <c r="CA63" i="52"/>
  <c r="CA62" i="52"/>
  <c r="CA61" i="52"/>
  <c r="CA60" i="52"/>
  <c r="CA59" i="52"/>
  <c r="CA58" i="52"/>
  <c r="CA57" i="52"/>
  <c r="CA56" i="52"/>
  <c r="CA55" i="52"/>
  <c r="CA54" i="52"/>
  <c r="CA53" i="52"/>
  <c r="CA52" i="52"/>
  <c r="CA51" i="52"/>
  <c r="CA50" i="52"/>
  <c r="CA49" i="52"/>
  <c r="CA48" i="52"/>
  <c r="CA47" i="52"/>
  <c r="CA46" i="52"/>
  <c r="CA45" i="52"/>
  <c r="CA44" i="52"/>
  <c r="CA43" i="52"/>
  <c r="CA41" i="52"/>
  <c r="CA40" i="52"/>
  <c r="CA39" i="52"/>
  <c r="CA38" i="52"/>
  <c r="CA37" i="52"/>
  <c r="CA36" i="52"/>
  <c r="CA35" i="52"/>
  <c r="CA34" i="52"/>
  <c r="CA33" i="52"/>
  <c r="CA32" i="52"/>
  <c r="CA31" i="52"/>
  <c r="CA30" i="52"/>
  <c r="CA29" i="52"/>
  <c r="CA28" i="52"/>
  <c r="CA27" i="52"/>
  <c r="CA26" i="52"/>
  <c r="CA25" i="52"/>
  <c r="CA24" i="52"/>
  <c r="CA23" i="52"/>
  <c r="CA22" i="52"/>
  <c r="CA21" i="52"/>
  <c r="CA20" i="52"/>
  <c r="CA19" i="52"/>
  <c r="CA18" i="52"/>
  <c r="CA17" i="52"/>
  <c r="CA16" i="52"/>
  <c r="CA15" i="52"/>
  <c r="CA14" i="52"/>
  <c r="CA13" i="52"/>
  <c r="CA12" i="52"/>
  <c r="AA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BA100" i="52"/>
  <c r="AZ100" i="52"/>
  <c r="AY100" i="52"/>
  <c r="AX100" i="52"/>
  <c r="AW100" i="52"/>
  <c r="AV100" i="52"/>
  <c r="AU100" i="52"/>
  <c r="AT100" i="52"/>
  <c r="AS100" i="52"/>
  <c r="AR100" i="52"/>
  <c r="AQ100" i="52"/>
  <c r="AP100" i="52"/>
  <c r="AO100" i="52"/>
  <c r="AN100" i="52"/>
  <c r="AM100" i="52"/>
  <c r="AL100" i="52"/>
  <c r="AK100" i="52"/>
  <c r="AJ100" i="52"/>
  <c r="AI100" i="52"/>
  <c r="AH100" i="52"/>
  <c r="AG100" i="52"/>
  <c r="AF100" i="52"/>
  <c r="AE100" i="52"/>
  <c r="BZ65" i="52"/>
  <c r="BZ64" i="52"/>
  <c r="BZ63" i="52"/>
  <c r="BZ62" i="52"/>
  <c r="BZ61" i="52"/>
  <c r="BZ60" i="52"/>
  <c r="BZ59" i="52"/>
  <c r="BZ58" i="52"/>
  <c r="BZ57" i="52"/>
  <c r="BZ56" i="52"/>
  <c r="BZ55" i="52"/>
  <c r="BZ54" i="52"/>
  <c r="BZ53" i="52"/>
  <c r="BZ52" i="52"/>
  <c r="BZ51" i="52"/>
  <c r="BZ50" i="52"/>
  <c r="BZ49" i="52"/>
  <c r="BZ48" i="52"/>
  <c r="BZ47" i="52"/>
  <c r="BZ46" i="52"/>
  <c r="BZ45" i="52"/>
  <c r="BZ44" i="52"/>
  <c r="BZ43" i="52"/>
  <c r="BZ41" i="52"/>
  <c r="BZ40" i="52"/>
  <c r="BZ39" i="52"/>
  <c r="BZ38" i="52"/>
  <c r="BZ37" i="52"/>
  <c r="BZ36" i="52"/>
  <c r="BZ35" i="52"/>
  <c r="BZ34" i="52"/>
  <c r="BZ33" i="52"/>
  <c r="BZ32" i="52"/>
  <c r="BZ31" i="52"/>
  <c r="BZ30" i="52"/>
  <c r="BZ29" i="52"/>
  <c r="BZ28" i="52"/>
  <c r="BZ27" i="52"/>
  <c r="BZ26" i="52"/>
  <c r="BZ25" i="52"/>
  <c r="BZ24" i="52"/>
  <c r="BZ23" i="52"/>
  <c r="BZ22" i="52"/>
  <c r="BZ21" i="52"/>
  <c r="BZ20" i="52"/>
  <c r="BZ19" i="52"/>
  <c r="BZ18" i="52"/>
  <c r="BZ17" i="52"/>
  <c r="BZ16" i="52"/>
  <c r="BZ15" i="52"/>
  <c r="BZ14" i="52"/>
  <c r="BZ13" i="52"/>
  <c r="BZ12" i="52"/>
  <c r="BZ66" i="52" s="1"/>
  <c r="BA117" i="52"/>
  <c r="AZ117" i="52"/>
  <c r="AY117" i="52"/>
  <c r="AX117" i="52"/>
  <c r="AW117" i="52"/>
  <c r="AV117" i="52"/>
  <c r="AU117" i="52"/>
  <c r="AT117" i="52"/>
  <c r="AS117" i="52"/>
  <c r="AR117" i="52"/>
  <c r="AQ117" i="52"/>
  <c r="AP117" i="52"/>
  <c r="AO117" i="52"/>
  <c r="AN117" i="52"/>
  <c r="AM117" i="52"/>
  <c r="AL117" i="52"/>
  <c r="AK117" i="52"/>
  <c r="AJ117" i="52"/>
  <c r="AI117" i="52"/>
  <c r="AH117" i="52"/>
  <c r="AG117" i="52"/>
  <c r="AF117" i="52"/>
  <c r="AE117" i="52"/>
  <c r="AA117" i="52"/>
  <c r="Y117" i="52"/>
  <c r="X117" i="52"/>
  <c r="W117" i="52"/>
  <c r="V117" i="52"/>
  <c r="U117" i="52"/>
  <c r="T117" i="52"/>
  <c r="S117" i="52"/>
  <c r="R117" i="52"/>
  <c r="Q117" i="52"/>
  <c r="P117" i="52"/>
  <c r="O117" i="52"/>
  <c r="N117" i="52"/>
  <c r="M117" i="52"/>
  <c r="L117" i="52"/>
  <c r="K117" i="52"/>
  <c r="J117" i="52"/>
  <c r="I117" i="52"/>
  <c r="H117" i="52"/>
  <c r="G117" i="52"/>
  <c r="AC117" i="52"/>
  <c r="F117" i="52"/>
  <c r="E117" i="52"/>
  <c r="D117" i="52"/>
  <c r="EG65" i="52"/>
  <c r="EG64" i="52"/>
  <c r="EG63" i="52"/>
  <c r="EG62" i="52"/>
  <c r="EG61" i="52"/>
  <c r="EG60" i="52"/>
  <c r="EG59" i="52"/>
  <c r="EG58" i="52"/>
  <c r="EG57" i="52"/>
  <c r="EG56" i="52"/>
  <c r="EG55" i="52"/>
  <c r="EG54" i="52"/>
  <c r="EG53" i="52"/>
  <c r="EG52" i="52"/>
  <c r="EG51" i="52"/>
  <c r="EG50" i="52"/>
  <c r="EG49" i="52"/>
  <c r="EG48" i="52"/>
  <c r="EG47" i="52"/>
  <c r="EG46" i="52"/>
  <c r="EG45" i="52"/>
  <c r="EG44" i="52"/>
  <c r="EG43" i="52"/>
  <c r="EG41" i="52"/>
  <c r="EG40" i="52"/>
  <c r="EG39" i="52"/>
  <c r="EG38" i="52"/>
  <c r="EG37" i="52"/>
  <c r="EG36" i="52"/>
  <c r="EG35" i="52"/>
  <c r="EG34" i="52"/>
  <c r="EG33" i="52"/>
  <c r="EG32" i="52"/>
  <c r="EG31" i="52"/>
  <c r="EG30" i="52"/>
  <c r="EG29" i="52"/>
  <c r="EG28" i="52"/>
  <c r="EG27" i="52"/>
  <c r="EG26" i="52"/>
  <c r="EG25" i="52"/>
  <c r="EG24" i="52"/>
  <c r="EG23" i="52"/>
  <c r="EG22" i="52"/>
  <c r="EG21" i="52"/>
  <c r="EG20" i="52"/>
  <c r="EG19" i="52"/>
  <c r="EG18" i="52"/>
  <c r="EG17" i="52"/>
  <c r="EG16" i="52"/>
  <c r="EG15" i="52"/>
  <c r="EG14" i="52"/>
  <c r="EG13" i="52"/>
  <c r="EG12" i="52"/>
  <c r="BA118" i="52"/>
  <c r="AZ118" i="52"/>
  <c r="AY118" i="52"/>
  <c r="AX118" i="52"/>
  <c r="AW118" i="52"/>
  <c r="AV118" i="52"/>
  <c r="AU118" i="52"/>
  <c r="AT118" i="52"/>
  <c r="AS118" i="52"/>
  <c r="AR118" i="52"/>
  <c r="AQ118" i="52"/>
  <c r="AP118" i="52"/>
  <c r="AO118" i="52"/>
  <c r="AN118" i="52"/>
  <c r="AM118" i="52"/>
  <c r="AL118" i="52"/>
  <c r="AK118" i="52"/>
  <c r="AJ118" i="52"/>
  <c r="AI118" i="52"/>
  <c r="AH118" i="52"/>
  <c r="AG118" i="52"/>
  <c r="AF118" i="52"/>
  <c r="AE118" i="52"/>
  <c r="AA118" i="52"/>
  <c r="Y118" i="52"/>
  <c r="X118" i="52"/>
  <c r="W118" i="52"/>
  <c r="V118" i="52"/>
  <c r="U118" i="52"/>
  <c r="T118" i="52"/>
  <c r="S118" i="52"/>
  <c r="R118" i="52"/>
  <c r="Q118" i="52"/>
  <c r="P118" i="52"/>
  <c r="O118" i="52"/>
  <c r="N118" i="52"/>
  <c r="M118" i="52"/>
  <c r="L118" i="52"/>
  <c r="K118" i="52"/>
  <c r="J118" i="52"/>
  <c r="I118" i="52"/>
  <c r="H118" i="52"/>
  <c r="G118" i="52"/>
  <c r="F118" i="52"/>
  <c r="E118" i="52"/>
  <c r="D118" i="52"/>
  <c r="EF65" i="52"/>
  <c r="EF64" i="52"/>
  <c r="EF63" i="52"/>
  <c r="EF62" i="52"/>
  <c r="EH62" i="52"/>
  <c r="EF61" i="52"/>
  <c r="EF60" i="52"/>
  <c r="EF59" i="52"/>
  <c r="EF58" i="52"/>
  <c r="EF57" i="52"/>
  <c r="EF56" i="52"/>
  <c r="EF55" i="52"/>
  <c r="EF54" i="52"/>
  <c r="EF53" i="52"/>
  <c r="EF52" i="52"/>
  <c r="EF51" i="52"/>
  <c r="EF50" i="52"/>
  <c r="EF49" i="52"/>
  <c r="EF48" i="52"/>
  <c r="EF47" i="52"/>
  <c r="EF46" i="52"/>
  <c r="EF45" i="52"/>
  <c r="EF44" i="52"/>
  <c r="EF43" i="52"/>
  <c r="EF41" i="52"/>
  <c r="EF40" i="52"/>
  <c r="EF39" i="52"/>
  <c r="EF38" i="52"/>
  <c r="EF37" i="52"/>
  <c r="EF36" i="52"/>
  <c r="EF35" i="52"/>
  <c r="EF34" i="52"/>
  <c r="EF33" i="52"/>
  <c r="EF32" i="52"/>
  <c r="EF31" i="52"/>
  <c r="EF30" i="52"/>
  <c r="EF29" i="52"/>
  <c r="EF28" i="52"/>
  <c r="EH28" i="52" s="1"/>
  <c r="EF27" i="52"/>
  <c r="EF26" i="52"/>
  <c r="EF25" i="52"/>
  <c r="EF24" i="52"/>
  <c r="EF23" i="52"/>
  <c r="EF22" i="52"/>
  <c r="EF21" i="52"/>
  <c r="EF20" i="52"/>
  <c r="EF19" i="52"/>
  <c r="EF18" i="52"/>
  <c r="EF17" i="52"/>
  <c r="EF16" i="52"/>
  <c r="EF15" i="52"/>
  <c r="EF14" i="52"/>
  <c r="EF13" i="52"/>
  <c r="EF12" i="52"/>
  <c r="BA69" i="52"/>
  <c r="AZ69" i="52"/>
  <c r="AY69" i="52"/>
  <c r="AX69" i="52"/>
  <c r="AW69" i="52"/>
  <c r="AV69" i="52"/>
  <c r="AU69" i="52"/>
  <c r="AT69" i="52"/>
  <c r="AS69" i="52"/>
  <c r="AR69" i="52"/>
  <c r="AQ69" i="52"/>
  <c r="AP69" i="52"/>
  <c r="AO69" i="52"/>
  <c r="AN69" i="52"/>
  <c r="AM69" i="52"/>
  <c r="AL69" i="52"/>
  <c r="AK69" i="52"/>
  <c r="AJ69" i="52"/>
  <c r="AI69" i="52"/>
  <c r="AH69" i="52"/>
  <c r="AG69" i="52"/>
  <c r="AF69" i="52"/>
  <c r="AE69" i="52"/>
  <c r="AA69" i="52"/>
  <c r="Y69" i="52"/>
  <c r="X69" i="52"/>
  <c r="W69" i="52"/>
  <c r="V69" i="52"/>
  <c r="U69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H69" i="52"/>
  <c r="G69" i="52"/>
  <c r="F69" i="52"/>
  <c r="E69" i="52"/>
  <c r="D69" i="52"/>
  <c r="BD65" i="52"/>
  <c r="BD64" i="52"/>
  <c r="BD63" i="52"/>
  <c r="BD62" i="52"/>
  <c r="BD61" i="52"/>
  <c r="BD60" i="52"/>
  <c r="BD59" i="52"/>
  <c r="BD58" i="52"/>
  <c r="BD57" i="52"/>
  <c r="BD56" i="52"/>
  <c r="BD55" i="52"/>
  <c r="BD54" i="52"/>
  <c r="BD53" i="52"/>
  <c r="BD52" i="52"/>
  <c r="BD51" i="52"/>
  <c r="BD50" i="52"/>
  <c r="BD49" i="52"/>
  <c r="BD48" i="52"/>
  <c r="BD47" i="52"/>
  <c r="BD46" i="52"/>
  <c r="BD45" i="52"/>
  <c r="BD44" i="52"/>
  <c r="BD43" i="52"/>
  <c r="BD41" i="52"/>
  <c r="BD40" i="52"/>
  <c r="BD39" i="52"/>
  <c r="BD38" i="52"/>
  <c r="BD37" i="52"/>
  <c r="BD36" i="52"/>
  <c r="BD35" i="52"/>
  <c r="BD34" i="52"/>
  <c r="BD33" i="52"/>
  <c r="BD32" i="52"/>
  <c r="BD31" i="52"/>
  <c r="BD30" i="52"/>
  <c r="BD29" i="52"/>
  <c r="BD28" i="52"/>
  <c r="BD27" i="52"/>
  <c r="BD26" i="52"/>
  <c r="BD25" i="52"/>
  <c r="BD24" i="52"/>
  <c r="BD23" i="52"/>
  <c r="BD22" i="52"/>
  <c r="BD21" i="52"/>
  <c r="BD20" i="52"/>
  <c r="BD19" i="52"/>
  <c r="BD18" i="52"/>
  <c r="BD17" i="52"/>
  <c r="BD16" i="52"/>
  <c r="BD15" i="52"/>
  <c r="BD14" i="52"/>
  <c r="BD13" i="52"/>
  <c r="BD12" i="52"/>
  <c r="BA127" i="52"/>
  <c r="AZ127" i="52"/>
  <c r="AY127" i="52"/>
  <c r="AX127" i="52"/>
  <c r="AW127" i="52"/>
  <c r="AV127" i="52"/>
  <c r="AU127" i="52"/>
  <c r="AT127" i="52"/>
  <c r="AS127" i="52"/>
  <c r="AR127" i="52"/>
  <c r="AQ127" i="52"/>
  <c r="AP127" i="52"/>
  <c r="AO127" i="52"/>
  <c r="AN127" i="52"/>
  <c r="AM127" i="52"/>
  <c r="AL127" i="52"/>
  <c r="AK127" i="52"/>
  <c r="AJ127" i="52"/>
  <c r="AI127" i="52"/>
  <c r="AH127" i="52"/>
  <c r="AG127" i="52"/>
  <c r="AF127" i="52"/>
  <c r="AE127" i="52"/>
  <c r="AA127" i="52"/>
  <c r="Y127" i="52"/>
  <c r="X127" i="52"/>
  <c r="W127" i="52"/>
  <c r="V127" i="52"/>
  <c r="U127" i="52"/>
  <c r="T127" i="52"/>
  <c r="S127" i="52"/>
  <c r="R127" i="52"/>
  <c r="Q127" i="52"/>
  <c r="P127" i="52"/>
  <c r="O127" i="52"/>
  <c r="N127" i="52"/>
  <c r="M127" i="52"/>
  <c r="L127" i="52"/>
  <c r="K127" i="52"/>
  <c r="J127" i="52"/>
  <c r="I127" i="52"/>
  <c r="H127" i="52"/>
  <c r="G127" i="52"/>
  <c r="F127" i="52"/>
  <c r="E127" i="52"/>
  <c r="D127" i="52"/>
  <c r="AC127" i="52" s="1"/>
  <c r="AD127" i="52" s="1"/>
  <c r="CT65" i="52"/>
  <c r="CT64" i="52"/>
  <c r="CT63" i="52"/>
  <c r="CT62" i="52"/>
  <c r="CT61" i="52"/>
  <c r="CT60" i="52"/>
  <c r="CT59" i="52"/>
  <c r="CT58" i="52"/>
  <c r="CT57" i="52"/>
  <c r="CT56" i="52"/>
  <c r="CT55" i="52"/>
  <c r="CT54" i="52"/>
  <c r="CT53" i="52"/>
  <c r="CT52" i="52"/>
  <c r="CT51" i="52"/>
  <c r="CT50" i="52"/>
  <c r="CT49" i="52"/>
  <c r="CT48" i="52"/>
  <c r="CT47" i="52"/>
  <c r="CT46" i="52"/>
  <c r="CT45" i="52"/>
  <c r="CT44" i="52"/>
  <c r="CT43" i="52"/>
  <c r="CT41" i="52"/>
  <c r="CT40" i="52"/>
  <c r="CT39" i="52"/>
  <c r="CT38" i="52"/>
  <c r="CT37" i="52"/>
  <c r="CT36" i="52"/>
  <c r="CT35" i="52"/>
  <c r="CT34" i="52"/>
  <c r="CT33" i="52"/>
  <c r="CT32" i="52"/>
  <c r="CT31" i="52"/>
  <c r="CT30" i="52"/>
  <c r="CT29" i="52"/>
  <c r="CT28" i="52"/>
  <c r="CT27" i="52"/>
  <c r="CT26" i="52"/>
  <c r="CT25" i="52"/>
  <c r="CT24" i="52"/>
  <c r="CT23" i="52"/>
  <c r="CT22" i="52"/>
  <c r="CT21" i="52"/>
  <c r="CT20" i="52"/>
  <c r="CT19" i="52"/>
  <c r="CT18" i="52"/>
  <c r="CT17" i="52"/>
  <c r="CT16" i="52"/>
  <c r="CT15" i="52"/>
  <c r="CT66" i="52" s="1"/>
  <c r="CT14" i="52"/>
  <c r="CT13" i="52"/>
  <c r="CT12" i="52"/>
  <c r="BA96" i="52"/>
  <c r="AZ96" i="52"/>
  <c r="AY96" i="52"/>
  <c r="AX96" i="52"/>
  <c r="AW96" i="52"/>
  <c r="AV96" i="52"/>
  <c r="AU96" i="52"/>
  <c r="AT96" i="52"/>
  <c r="AS96" i="52"/>
  <c r="AR96" i="52"/>
  <c r="AQ96" i="52"/>
  <c r="AP96" i="52"/>
  <c r="AO96" i="52"/>
  <c r="AN96" i="52"/>
  <c r="AM96" i="52"/>
  <c r="AL96" i="52"/>
  <c r="AK96" i="52"/>
  <c r="AJ96" i="52"/>
  <c r="AI96" i="52"/>
  <c r="AH96" i="52"/>
  <c r="AG96" i="52"/>
  <c r="AF96" i="52"/>
  <c r="AE96" i="52"/>
  <c r="AA96" i="52"/>
  <c r="Y96" i="52"/>
  <c r="X96" i="52"/>
  <c r="W96" i="52"/>
  <c r="V96" i="52"/>
  <c r="U96" i="52"/>
  <c r="T96" i="52"/>
  <c r="S96" i="52"/>
  <c r="R96" i="52"/>
  <c r="Q96" i="52"/>
  <c r="P96" i="52"/>
  <c r="O96" i="52"/>
  <c r="N96" i="52"/>
  <c r="M96" i="52"/>
  <c r="L96" i="52"/>
  <c r="K96" i="52"/>
  <c r="J96" i="52"/>
  <c r="I96" i="52"/>
  <c r="H96" i="52"/>
  <c r="G96" i="52"/>
  <c r="F96" i="52"/>
  <c r="E96" i="52"/>
  <c r="D96" i="52"/>
  <c r="DC65" i="52"/>
  <c r="DC64" i="52"/>
  <c r="DC63" i="52"/>
  <c r="DC62" i="52"/>
  <c r="DC61" i="52"/>
  <c r="DC60" i="52"/>
  <c r="DC59" i="52"/>
  <c r="DC58" i="52"/>
  <c r="DC57" i="52"/>
  <c r="DC56" i="52"/>
  <c r="DC55" i="52"/>
  <c r="DC54" i="52"/>
  <c r="DC53" i="52"/>
  <c r="DC52" i="52"/>
  <c r="DC51" i="52"/>
  <c r="DC50" i="52"/>
  <c r="DC49" i="52"/>
  <c r="DC48" i="52"/>
  <c r="DC47" i="52"/>
  <c r="DC46" i="52"/>
  <c r="DC45" i="52"/>
  <c r="DC44" i="52"/>
  <c r="DC43" i="52"/>
  <c r="DC41" i="52"/>
  <c r="DF41" i="52" s="1"/>
  <c r="DC40" i="52"/>
  <c r="DC39" i="52"/>
  <c r="DC38" i="52"/>
  <c r="DC37" i="52"/>
  <c r="DC36" i="52"/>
  <c r="DC35" i="52"/>
  <c r="DC34" i="52"/>
  <c r="DC33" i="52"/>
  <c r="DC32" i="52"/>
  <c r="DC31" i="52"/>
  <c r="DC30" i="52"/>
  <c r="DC29" i="52"/>
  <c r="DC28" i="52"/>
  <c r="DC27" i="52"/>
  <c r="DC26" i="52"/>
  <c r="DC25" i="52"/>
  <c r="DC24" i="52"/>
  <c r="DC23" i="52"/>
  <c r="DC22" i="52"/>
  <c r="DC21" i="52"/>
  <c r="DC20" i="52"/>
  <c r="DC19" i="52"/>
  <c r="DC18" i="52"/>
  <c r="DC17" i="52"/>
  <c r="DC16" i="52"/>
  <c r="DC15" i="52"/>
  <c r="DC14" i="52"/>
  <c r="DC13" i="52"/>
  <c r="DC12" i="52"/>
  <c r="BA97" i="52"/>
  <c r="AZ97" i="52"/>
  <c r="AY97" i="52"/>
  <c r="AX97" i="52"/>
  <c r="AW97" i="52"/>
  <c r="AV97" i="52"/>
  <c r="AU97" i="52"/>
  <c r="AT97" i="52"/>
  <c r="AS97" i="52"/>
  <c r="AR97" i="52"/>
  <c r="AQ97" i="52"/>
  <c r="AP97" i="52"/>
  <c r="AO97" i="52"/>
  <c r="AN97" i="52"/>
  <c r="AM97" i="52"/>
  <c r="AL97" i="52"/>
  <c r="AK97" i="52"/>
  <c r="AJ97" i="52"/>
  <c r="AI97" i="52"/>
  <c r="AH97" i="52"/>
  <c r="AG97" i="52"/>
  <c r="AF97" i="52"/>
  <c r="AE97" i="52"/>
  <c r="AA97" i="52"/>
  <c r="Y97" i="52"/>
  <c r="X97" i="52"/>
  <c r="W97" i="52"/>
  <c r="V97" i="52"/>
  <c r="U97" i="52"/>
  <c r="T97" i="52"/>
  <c r="S97" i="52"/>
  <c r="R97" i="52"/>
  <c r="Q97" i="52"/>
  <c r="P97" i="52"/>
  <c r="O97" i="52"/>
  <c r="N97" i="52"/>
  <c r="M97" i="52"/>
  <c r="L97" i="52"/>
  <c r="K97" i="52"/>
  <c r="J97" i="52"/>
  <c r="I97" i="52"/>
  <c r="H97" i="52"/>
  <c r="G97" i="52"/>
  <c r="F97" i="52"/>
  <c r="E97" i="52"/>
  <c r="D97" i="52"/>
  <c r="DE65" i="52"/>
  <c r="DE64" i="52"/>
  <c r="DE63" i="52"/>
  <c r="DE62" i="52"/>
  <c r="DE61" i="52"/>
  <c r="DE60" i="52"/>
  <c r="DE59" i="52"/>
  <c r="DE58" i="52"/>
  <c r="DE57" i="52"/>
  <c r="DE56" i="52"/>
  <c r="DE55" i="52"/>
  <c r="DE54" i="52"/>
  <c r="DE53" i="52"/>
  <c r="DE52" i="52"/>
  <c r="DE51" i="52"/>
  <c r="DE50" i="52"/>
  <c r="DE49" i="52"/>
  <c r="DE48" i="52"/>
  <c r="DE47" i="52"/>
  <c r="DE46" i="52"/>
  <c r="DE45" i="52"/>
  <c r="DE44" i="52"/>
  <c r="DE43" i="52"/>
  <c r="DE41" i="52"/>
  <c r="DE40" i="52"/>
  <c r="DE39" i="52"/>
  <c r="DE38" i="52"/>
  <c r="DE37" i="52"/>
  <c r="DE36" i="52"/>
  <c r="DE35" i="52"/>
  <c r="DE34" i="52"/>
  <c r="DE33" i="52"/>
  <c r="DE32" i="52"/>
  <c r="DE31" i="52"/>
  <c r="DE30" i="52"/>
  <c r="DE29" i="52"/>
  <c r="DE28" i="52"/>
  <c r="DE27" i="52"/>
  <c r="DE26" i="52"/>
  <c r="DE25" i="52"/>
  <c r="DE24" i="52"/>
  <c r="DE23" i="52"/>
  <c r="DE22" i="52"/>
  <c r="DE21" i="52"/>
  <c r="DE20" i="52"/>
  <c r="DE19" i="52"/>
  <c r="DE18" i="52"/>
  <c r="DE17" i="52"/>
  <c r="DE16" i="52"/>
  <c r="DE15" i="52"/>
  <c r="DE14" i="52"/>
  <c r="DE13" i="52"/>
  <c r="DE12" i="52"/>
  <c r="BA134" i="52"/>
  <c r="AZ134" i="52"/>
  <c r="AY134" i="52"/>
  <c r="AX134" i="52"/>
  <c r="AW134" i="52"/>
  <c r="AV134" i="52"/>
  <c r="AU134" i="52"/>
  <c r="AT134" i="52"/>
  <c r="AS134" i="52"/>
  <c r="AR134" i="52"/>
  <c r="AQ134" i="52"/>
  <c r="AP134" i="52"/>
  <c r="AO134" i="52"/>
  <c r="AN134" i="52"/>
  <c r="AM134" i="52"/>
  <c r="AL134" i="52"/>
  <c r="AK134" i="52"/>
  <c r="AJ134" i="52"/>
  <c r="AI134" i="52"/>
  <c r="AH134" i="52"/>
  <c r="AG134" i="52"/>
  <c r="AF134" i="52"/>
  <c r="AE134" i="52"/>
  <c r="AA134" i="52"/>
  <c r="Y134" i="52"/>
  <c r="X134" i="52"/>
  <c r="W134" i="52"/>
  <c r="V134" i="52"/>
  <c r="U134" i="52"/>
  <c r="T134" i="52"/>
  <c r="S134" i="52"/>
  <c r="R134" i="52"/>
  <c r="Q134" i="52"/>
  <c r="P134" i="52"/>
  <c r="O134" i="52"/>
  <c r="N134" i="52"/>
  <c r="M134" i="52"/>
  <c r="L134" i="52"/>
  <c r="K134" i="52"/>
  <c r="J134" i="52"/>
  <c r="I134" i="52"/>
  <c r="H134" i="52"/>
  <c r="G134" i="52"/>
  <c r="F134" i="52"/>
  <c r="AC134" i="52" s="1"/>
  <c r="AD134" i="52" s="1"/>
  <c r="E134" i="52"/>
  <c r="D134" i="52"/>
  <c r="EP65" i="52"/>
  <c r="EP64" i="52"/>
  <c r="EP63" i="52"/>
  <c r="EP62" i="52"/>
  <c r="EP61" i="52"/>
  <c r="EP60" i="52"/>
  <c r="EP59" i="52"/>
  <c r="EP58" i="52"/>
  <c r="EP57" i="52"/>
  <c r="EP56" i="52"/>
  <c r="EP55" i="52"/>
  <c r="EP54" i="52"/>
  <c r="EP53" i="52"/>
  <c r="EP52" i="52"/>
  <c r="EP51" i="52"/>
  <c r="EP50" i="52"/>
  <c r="EP49" i="52"/>
  <c r="EP48" i="52"/>
  <c r="EP47" i="52"/>
  <c r="EP46" i="52"/>
  <c r="EP45" i="52"/>
  <c r="EP44" i="52"/>
  <c r="EP43" i="52"/>
  <c r="EP41" i="52"/>
  <c r="EP40" i="52"/>
  <c r="EP39" i="52"/>
  <c r="EP38" i="52"/>
  <c r="EP37" i="52"/>
  <c r="EP36" i="52"/>
  <c r="EP35" i="52"/>
  <c r="EP34" i="52"/>
  <c r="EP33" i="52"/>
  <c r="EP32" i="52"/>
  <c r="EP31" i="52"/>
  <c r="EP30" i="52"/>
  <c r="EP29" i="52"/>
  <c r="EP28" i="52"/>
  <c r="EP27" i="52"/>
  <c r="EP26" i="52"/>
  <c r="EP25" i="52"/>
  <c r="EP24" i="52"/>
  <c r="EP23" i="52"/>
  <c r="EP22" i="52"/>
  <c r="EP21" i="52"/>
  <c r="EP20" i="52"/>
  <c r="EP19" i="52"/>
  <c r="EP18" i="52"/>
  <c r="EP17" i="52"/>
  <c r="EP16" i="52"/>
  <c r="EP15" i="52"/>
  <c r="EP14" i="52"/>
  <c r="EP13" i="52"/>
  <c r="EP12" i="52"/>
  <c r="EP66" i="52" s="1"/>
  <c r="BA83" i="52"/>
  <c r="AZ83" i="52"/>
  <c r="AY83" i="52"/>
  <c r="AX83" i="52"/>
  <c r="AW83" i="52"/>
  <c r="AV83" i="52"/>
  <c r="AU83" i="52"/>
  <c r="AT83" i="52"/>
  <c r="AS83" i="52"/>
  <c r="AR83" i="52"/>
  <c r="AQ83" i="52"/>
  <c r="AP83" i="52"/>
  <c r="AO83" i="52"/>
  <c r="AN83" i="52"/>
  <c r="AM83" i="52"/>
  <c r="AL83" i="52"/>
  <c r="AK83" i="52"/>
  <c r="AJ83" i="52"/>
  <c r="AI83" i="52"/>
  <c r="AH83" i="52"/>
  <c r="AG83" i="52"/>
  <c r="AF83" i="52"/>
  <c r="AE83" i="52"/>
  <c r="AA83" i="52"/>
  <c r="Y83" i="52"/>
  <c r="X83" i="52"/>
  <c r="W83" i="52"/>
  <c r="V83" i="52"/>
  <c r="U83" i="52"/>
  <c r="T83" i="52"/>
  <c r="S83" i="52"/>
  <c r="R83" i="52"/>
  <c r="Q83" i="52"/>
  <c r="P83" i="52"/>
  <c r="O83" i="52"/>
  <c r="N83" i="52"/>
  <c r="M83" i="52"/>
  <c r="L83" i="52"/>
  <c r="K83" i="52"/>
  <c r="J83" i="52"/>
  <c r="I83" i="52"/>
  <c r="H83" i="52"/>
  <c r="G83" i="52"/>
  <c r="F83" i="52"/>
  <c r="E83" i="52"/>
  <c r="D83" i="52"/>
  <c r="CN65" i="52"/>
  <c r="CN64" i="52"/>
  <c r="CN63" i="52"/>
  <c r="CN62" i="52"/>
  <c r="CN61" i="52"/>
  <c r="CN60" i="52"/>
  <c r="CN59" i="52"/>
  <c r="CN58" i="52"/>
  <c r="CN57" i="52"/>
  <c r="CN56" i="52"/>
  <c r="CN55" i="52"/>
  <c r="CN54" i="52"/>
  <c r="CN53" i="52"/>
  <c r="CN52" i="52"/>
  <c r="CN51" i="52"/>
  <c r="CN50" i="52"/>
  <c r="CN49" i="52"/>
  <c r="CN48" i="52"/>
  <c r="CN47" i="52"/>
  <c r="CN46" i="52"/>
  <c r="CN45" i="52"/>
  <c r="CN44" i="52"/>
  <c r="CN43" i="52"/>
  <c r="CN41" i="52"/>
  <c r="CN40" i="52"/>
  <c r="CN39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20" i="52"/>
  <c r="CN19" i="52"/>
  <c r="CN18" i="52"/>
  <c r="CN17" i="52"/>
  <c r="CN16" i="52"/>
  <c r="CN15" i="52"/>
  <c r="CN14" i="52"/>
  <c r="CN13" i="52"/>
  <c r="CN12" i="52"/>
  <c r="BA82" i="52"/>
  <c r="AZ82" i="52"/>
  <c r="AY82" i="52"/>
  <c r="AX82" i="52"/>
  <c r="AW82" i="52"/>
  <c r="AV82" i="52"/>
  <c r="AU82" i="52"/>
  <c r="AT82" i="52"/>
  <c r="AS82" i="52"/>
  <c r="AR82" i="52"/>
  <c r="AQ82" i="52"/>
  <c r="AP82" i="52"/>
  <c r="AO82" i="52"/>
  <c r="AN82" i="52"/>
  <c r="AM82" i="52"/>
  <c r="AL82" i="52"/>
  <c r="AK82" i="52"/>
  <c r="AJ82" i="52"/>
  <c r="AI82" i="52"/>
  <c r="AH82" i="52"/>
  <c r="AG82" i="52"/>
  <c r="AF82" i="52"/>
  <c r="AE82" i="52"/>
  <c r="AA82" i="52"/>
  <c r="Y82" i="52"/>
  <c r="X82" i="52"/>
  <c r="W82" i="52"/>
  <c r="V82" i="52"/>
  <c r="U82" i="52"/>
  <c r="T82" i="52"/>
  <c r="S82" i="52"/>
  <c r="R82" i="52"/>
  <c r="Q82" i="52"/>
  <c r="P82" i="52"/>
  <c r="O82" i="52"/>
  <c r="N82" i="52"/>
  <c r="M82" i="52"/>
  <c r="L82" i="52"/>
  <c r="K82" i="52"/>
  <c r="J82" i="52"/>
  <c r="I82" i="52"/>
  <c r="H82" i="52"/>
  <c r="G82" i="52"/>
  <c r="F82" i="52"/>
  <c r="E82" i="52"/>
  <c r="D82" i="52"/>
  <c r="AC82" i="52" s="1"/>
  <c r="CM65" i="52"/>
  <c r="CM64" i="52"/>
  <c r="CM63" i="52"/>
  <c r="CM62" i="52"/>
  <c r="CM61" i="52"/>
  <c r="CM60" i="52"/>
  <c r="CM59" i="52"/>
  <c r="CM58" i="52"/>
  <c r="CM57" i="52"/>
  <c r="CM56" i="52"/>
  <c r="CM55" i="52"/>
  <c r="CM54" i="52"/>
  <c r="CM53" i="52"/>
  <c r="CM52" i="52"/>
  <c r="CM51" i="52"/>
  <c r="CM50" i="52"/>
  <c r="CM49" i="52"/>
  <c r="CM48" i="52"/>
  <c r="CM47" i="52"/>
  <c r="CM46" i="52"/>
  <c r="CM45" i="52"/>
  <c r="CM44" i="52"/>
  <c r="CM43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M19" i="52"/>
  <c r="CM18" i="52"/>
  <c r="CM17" i="52"/>
  <c r="CM16" i="52"/>
  <c r="CM15" i="52"/>
  <c r="CM14" i="52"/>
  <c r="CM13" i="52"/>
  <c r="CM12" i="52"/>
  <c r="BA126" i="52"/>
  <c r="AZ126" i="52"/>
  <c r="AY126" i="52"/>
  <c r="AX126" i="52"/>
  <c r="AW126" i="52"/>
  <c r="AV126" i="52"/>
  <c r="AU126" i="52"/>
  <c r="AT126" i="52"/>
  <c r="AS126" i="52"/>
  <c r="AR126" i="52"/>
  <c r="AQ126" i="52"/>
  <c r="AP126" i="52"/>
  <c r="AO126" i="52"/>
  <c r="AN126" i="52"/>
  <c r="AM126" i="52"/>
  <c r="AL126" i="52"/>
  <c r="AK126" i="52"/>
  <c r="AJ126" i="52"/>
  <c r="AI126" i="52"/>
  <c r="AH126" i="52"/>
  <c r="AG126" i="52"/>
  <c r="AF126" i="52"/>
  <c r="AE126" i="52"/>
  <c r="AA126" i="52"/>
  <c r="Y126" i="52"/>
  <c r="X126" i="52"/>
  <c r="W126" i="52"/>
  <c r="V126" i="52"/>
  <c r="U126" i="52"/>
  <c r="T126" i="52"/>
  <c r="S126" i="52"/>
  <c r="R126" i="52"/>
  <c r="Q126" i="52"/>
  <c r="P126" i="52"/>
  <c r="O126" i="52"/>
  <c r="N126" i="52"/>
  <c r="M126" i="52"/>
  <c r="L126" i="52"/>
  <c r="K126" i="52"/>
  <c r="J126" i="52"/>
  <c r="I126" i="52"/>
  <c r="H126" i="52"/>
  <c r="G126" i="52"/>
  <c r="F126" i="52"/>
  <c r="E126" i="52"/>
  <c r="D126" i="52"/>
  <c r="CS65" i="52"/>
  <c r="CS64" i="52"/>
  <c r="CS63" i="52"/>
  <c r="CS62" i="52"/>
  <c r="CS61" i="52"/>
  <c r="CS60" i="52"/>
  <c r="CS59" i="52"/>
  <c r="CS58" i="52"/>
  <c r="CS57" i="52"/>
  <c r="CS56" i="52"/>
  <c r="CS55" i="52"/>
  <c r="CS54" i="52"/>
  <c r="CS53" i="52"/>
  <c r="CS52" i="52"/>
  <c r="CS51" i="52"/>
  <c r="CS50" i="52"/>
  <c r="CS49" i="52"/>
  <c r="CS48" i="52"/>
  <c r="CS47" i="52"/>
  <c r="CS46" i="52"/>
  <c r="CS45" i="52"/>
  <c r="CS44" i="52"/>
  <c r="CS43" i="52"/>
  <c r="CS41" i="52"/>
  <c r="CS40" i="52"/>
  <c r="CS39" i="52"/>
  <c r="CS38" i="52"/>
  <c r="CS37" i="52"/>
  <c r="CS36" i="52"/>
  <c r="CS35" i="52"/>
  <c r="CS34" i="52"/>
  <c r="CS33" i="52"/>
  <c r="CS32" i="52"/>
  <c r="CS31" i="52"/>
  <c r="CS30" i="52"/>
  <c r="CS29" i="52"/>
  <c r="CS28" i="52"/>
  <c r="CS27" i="52"/>
  <c r="CS26" i="52"/>
  <c r="CS25" i="52"/>
  <c r="CS24" i="52"/>
  <c r="CS23" i="52"/>
  <c r="CS22" i="52"/>
  <c r="CS21" i="52"/>
  <c r="CS20" i="52"/>
  <c r="CS19" i="52"/>
  <c r="CS18" i="52"/>
  <c r="CS17" i="52"/>
  <c r="CS16" i="52"/>
  <c r="CS15" i="52"/>
  <c r="CS14" i="52"/>
  <c r="CS13" i="52"/>
  <c r="CS12" i="52"/>
  <c r="CS66" i="52" s="1"/>
  <c r="BA81" i="52"/>
  <c r="AZ81" i="52"/>
  <c r="AY81" i="52"/>
  <c r="AX81" i="52"/>
  <c r="AW81" i="52"/>
  <c r="AV81" i="52"/>
  <c r="AU81" i="52"/>
  <c r="AT81" i="52"/>
  <c r="AS81" i="52"/>
  <c r="AR81" i="52"/>
  <c r="AQ81" i="52"/>
  <c r="AP81" i="52"/>
  <c r="AO81" i="52"/>
  <c r="AN81" i="52"/>
  <c r="AM81" i="52"/>
  <c r="AL81" i="52"/>
  <c r="AK81" i="52"/>
  <c r="AJ81" i="52"/>
  <c r="AI81" i="52"/>
  <c r="AH81" i="52"/>
  <c r="AG81" i="52"/>
  <c r="AF81" i="52"/>
  <c r="AE81" i="52"/>
  <c r="AA81" i="52"/>
  <c r="Y81" i="52"/>
  <c r="X81" i="52"/>
  <c r="W81" i="52"/>
  <c r="V81" i="52"/>
  <c r="U81" i="52"/>
  <c r="T81" i="52"/>
  <c r="S81" i="52"/>
  <c r="R81" i="52"/>
  <c r="Q81" i="52"/>
  <c r="P81" i="52"/>
  <c r="O81" i="52"/>
  <c r="N81" i="52"/>
  <c r="M81" i="52"/>
  <c r="L81" i="52"/>
  <c r="K81" i="52"/>
  <c r="J81" i="52"/>
  <c r="I81" i="52"/>
  <c r="H81" i="52"/>
  <c r="G81" i="52"/>
  <c r="F81" i="52"/>
  <c r="E81" i="52"/>
  <c r="D81" i="52"/>
  <c r="AC81" i="52" s="1"/>
  <c r="BU65" i="52"/>
  <c r="BU64" i="52"/>
  <c r="BU63" i="52"/>
  <c r="BU62" i="52"/>
  <c r="BU61" i="52"/>
  <c r="BU60" i="52"/>
  <c r="BU59" i="52"/>
  <c r="BU58" i="52"/>
  <c r="BU57" i="52"/>
  <c r="BU56" i="52"/>
  <c r="BU55" i="52"/>
  <c r="BU54" i="52"/>
  <c r="BU53" i="52"/>
  <c r="BU52" i="52"/>
  <c r="BU51" i="52"/>
  <c r="BU50" i="52"/>
  <c r="BU49" i="52"/>
  <c r="BU48" i="52"/>
  <c r="BU47" i="52"/>
  <c r="BU46" i="52"/>
  <c r="BU45" i="52"/>
  <c r="BU44" i="52"/>
  <c r="BU43" i="52"/>
  <c r="BU41" i="52"/>
  <c r="BU40" i="52"/>
  <c r="BU39" i="52"/>
  <c r="BU38" i="52"/>
  <c r="BU37" i="52"/>
  <c r="BU36" i="52"/>
  <c r="BU35" i="52"/>
  <c r="BU34" i="52"/>
  <c r="BU33" i="52"/>
  <c r="BU32" i="52"/>
  <c r="BU31" i="52"/>
  <c r="BU30" i="52"/>
  <c r="BU29" i="52"/>
  <c r="BU28" i="52"/>
  <c r="BU27" i="52"/>
  <c r="BU26" i="52"/>
  <c r="BU25" i="52"/>
  <c r="BV25" i="52" s="1"/>
  <c r="BU24" i="52"/>
  <c r="BU23" i="52"/>
  <c r="BU22" i="52"/>
  <c r="BU21" i="52"/>
  <c r="BU20" i="52"/>
  <c r="BU19" i="52"/>
  <c r="BU18" i="52"/>
  <c r="BU17" i="52"/>
  <c r="BU16" i="52"/>
  <c r="BU15" i="52"/>
  <c r="BU14" i="52"/>
  <c r="BU13" i="52"/>
  <c r="BU12" i="52"/>
  <c r="BA80" i="52"/>
  <c r="AZ80" i="52"/>
  <c r="AY80" i="52"/>
  <c r="AX80" i="52"/>
  <c r="AW80" i="52"/>
  <c r="AV80" i="52"/>
  <c r="AU80" i="52"/>
  <c r="AT80" i="52"/>
  <c r="AS80" i="52"/>
  <c r="AR80" i="52"/>
  <c r="AQ80" i="52"/>
  <c r="AP80" i="52"/>
  <c r="AO80" i="52"/>
  <c r="AN80" i="52"/>
  <c r="AM80" i="52"/>
  <c r="AL80" i="52"/>
  <c r="AK80" i="52"/>
  <c r="AJ80" i="52"/>
  <c r="AI80" i="52"/>
  <c r="AH80" i="52"/>
  <c r="AG80" i="52"/>
  <c r="AF80" i="52"/>
  <c r="AE80" i="52"/>
  <c r="AA80" i="52"/>
  <c r="Y80" i="52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D80" i="52"/>
  <c r="BB80" i="52" s="1"/>
  <c r="BT65" i="52"/>
  <c r="BT64" i="52"/>
  <c r="BT63" i="52"/>
  <c r="BV63" i="52" s="1"/>
  <c r="BT62" i="52"/>
  <c r="BT61" i="52"/>
  <c r="BT60" i="52"/>
  <c r="BT59" i="52"/>
  <c r="BT58" i="52"/>
  <c r="BT57" i="52"/>
  <c r="BT56" i="52"/>
  <c r="BT55" i="52"/>
  <c r="BT54" i="52"/>
  <c r="BT53" i="52"/>
  <c r="BT52" i="52"/>
  <c r="BT51" i="52"/>
  <c r="BT50" i="52"/>
  <c r="BT49" i="52"/>
  <c r="BT48" i="52"/>
  <c r="BT47" i="52"/>
  <c r="BT46" i="52"/>
  <c r="BT45" i="52"/>
  <c r="BT44" i="52"/>
  <c r="BT43" i="52"/>
  <c r="BT41" i="52"/>
  <c r="BT40" i="52"/>
  <c r="BT39" i="52"/>
  <c r="BT38" i="52"/>
  <c r="BT37" i="52"/>
  <c r="BT36" i="52"/>
  <c r="BT35" i="52"/>
  <c r="BT34" i="52"/>
  <c r="BT33" i="52"/>
  <c r="BT32" i="52"/>
  <c r="BT31" i="52"/>
  <c r="BT30" i="52"/>
  <c r="BT29" i="52"/>
  <c r="BT28" i="52"/>
  <c r="BT27" i="52"/>
  <c r="BV27" i="52"/>
  <c r="BT26" i="52"/>
  <c r="BT25" i="52"/>
  <c r="BT24" i="52"/>
  <c r="BT23" i="52"/>
  <c r="BT22" i="52"/>
  <c r="BT21" i="52"/>
  <c r="BT20" i="52"/>
  <c r="BT19" i="52"/>
  <c r="BT18" i="52"/>
  <c r="BT17" i="52"/>
  <c r="BT16" i="52"/>
  <c r="BT15" i="52"/>
  <c r="BT14" i="52"/>
  <c r="BT13" i="52"/>
  <c r="BV13" i="52"/>
  <c r="BT1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A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AC102" i="52" s="1"/>
  <c r="AD102" i="52" s="1"/>
  <c r="ER65" i="52"/>
  <c r="ER64" i="52"/>
  <c r="ER63" i="52"/>
  <c r="ER62" i="52"/>
  <c r="ER61" i="52"/>
  <c r="ER60" i="52"/>
  <c r="ER59" i="52"/>
  <c r="ER58" i="52"/>
  <c r="ER57" i="52"/>
  <c r="ER56" i="52"/>
  <c r="ER55" i="52"/>
  <c r="ER54" i="52"/>
  <c r="ER53" i="52"/>
  <c r="ER52" i="52"/>
  <c r="ER51" i="52"/>
  <c r="ER50" i="52"/>
  <c r="ER49" i="52"/>
  <c r="ER48" i="52"/>
  <c r="ER47" i="52"/>
  <c r="ER46" i="52"/>
  <c r="ER45" i="52"/>
  <c r="ER44" i="52"/>
  <c r="ER43" i="52"/>
  <c r="ER41" i="52"/>
  <c r="ER40" i="52"/>
  <c r="ER39" i="52"/>
  <c r="ER38" i="52"/>
  <c r="ER37" i="52"/>
  <c r="ER36" i="52"/>
  <c r="ER35" i="52"/>
  <c r="ER34" i="52"/>
  <c r="ER33" i="52"/>
  <c r="ER32" i="52"/>
  <c r="ER31" i="52"/>
  <c r="ER30" i="52"/>
  <c r="ER29" i="52"/>
  <c r="ER28" i="52"/>
  <c r="ER27" i="52"/>
  <c r="ER26" i="52"/>
  <c r="ER25" i="52"/>
  <c r="ER24" i="52"/>
  <c r="ER23" i="52"/>
  <c r="ER22" i="52"/>
  <c r="ER21" i="52"/>
  <c r="ER20" i="52"/>
  <c r="ER19" i="52"/>
  <c r="ER18" i="52"/>
  <c r="ER17" i="52"/>
  <c r="ER16" i="52"/>
  <c r="ER15" i="52"/>
  <c r="ER14" i="52"/>
  <c r="ER13" i="52"/>
  <c r="ER12" i="52"/>
  <c r="ER66" i="52" s="1"/>
  <c r="BA73" i="52"/>
  <c r="AZ73" i="52"/>
  <c r="AY73" i="52"/>
  <c r="AX73" i="52"/>
  <c r="AW73" i="52"/>
  <c r="AV73" i="52"/>
  <c r="AU73" i="52"/>
  <c r="AT73" i="52"/>
  <c r="AS73" i="52"/>
  <c r="AR73" i="52"/>
  <c r="AQ73" i="52"/>
  <c r="AP73" i="52"/>
  <c r="AO73" i="52"/>
  <c r="AN73" i="52"/>
  <c r="AM73" i="52"/>
  <c r="AL73" i="52"/>
  <c r="AK73" i="52"/>
  <c r="AJ73" i="52"/>
  <c r="AI73" i="52"/>
  <c r="AH73" i="52"/>
  <c r="AG73" i="52"/>
  <c r="AF73" i="52"/>
  <c r="AE73" i="52"/>
  <c r="AA73" i="52"/>
  <c r="Y73" i="52"/>
  <c r="X73" i="52"/>
  <c r="W73" i="52"/>
  <c r="V73" i="52"/>
  <c r="U73" i="52"/>
  <c r="T73" i="52"/>
  <c r="S73" i="52"/>
  <c r="R73" i="52"/>
  <c r="Q73" i="52"/>
  <c r="P73" i="52"/>
  <c r="O73" i="52"/>
  <c r="N73" i="52"/>
  <c r="M73" i="52"/>
  <c r="L73" i="52"/>
  <c r="K73" i="52"/>
  <c r="J73" i="52"/>
  <c r="I73" i="52"/>
  <c r="H73" i="52"/>
  <c r="G73" i="52"/>
  <c r="F73" i="52"/>
  <c r="E73" i="52"/>
  <c r="D73" i="52"/>
  <c r="AC73" i="52" s="1"/>
  <c r="AD73" i="52" s="1"/>
  <c r="BI65" i="52"/>
  <c r="BI64" i="52"/>
  <c r="BI63" i="52"/>
  <c r="BI62" i="52"/>
  <c r="BI61" i="52"/>
  <c r="BI60" i="52"/>
  <c r="BI59" i="52"/>
  <c r="BI58" i="52"/>
  <c r="BI57" i="52"/>
  <c r="BI56" i="52"/>
  <c r="BI55" i="52"/>
  <c r="BI54" i="52"/>
  <c r="BI53" i="52"/>
  <c r="BI52" i="52"/>
  <c r="BI51" i="52"/>
  <c r="BI50" i="52"/>
  <c r="BI49" i="52"/>
  <c r="BI48" i="52"/>
  <c r="BI47" i="52"/>
  <c r="BI46" i="52"/>
  <c r="BI45" i="52"/>
  <c r="BI44" i="52"/>
  <c r="BI43" i="52"/>
  <c r="BI41" i="52"/>
  <c r="BI40" i="52"/>
  <c r="BI39" i="52"/>
  <c r="BI38" i="52"/>
  <c r="BI37" i="52"/>
  <c r="BI36" i="52"/>
  <c r="BI35" i="52"/>
  <c r="BI34" i="52"/>
  <c r="BI33" i="52"/>
  <c r="BI32" i="52"/>
  <c r="BI31" i="52"/>
  <c r="BI30" i="52"/>
  <c r="BI29" i="52"/>
  <c r="BI28" i="52"/>
  <c r="BI27" i="52"/>
  <c r="BI26" i="52"/>
  <c r="BI25" i="52"/>
  <c r="BI24" i="52"/>
  <c r="BI23" i="52"/>
  <c r="BI22" i="52"/>
  <c r="BI21" i="52"/>
  <c r="BI20" i="52"/>
  <c r="BI19" i="52"/>
  <c r="BI18" i="52"/>
  <c r="BI17" i="52"/>
  <c r="BI16" i="52"/>
  <c r="BI15" i="52"/>
  <c r="BI14" i="52"/>
  <c r="BI13" i="52"/>
  <c r="BI12" i="52"/>
  <c r="BA132" i="52"/>
  <c r="AZ132" i="52"/>
  <c r="AY132" i="52"/>
  <c r="AX132" i="52"/>
  <c r="AW132" i="52"/>
  <c r="AV132" i="52"/>
  <c r="AU132" i="52"/>
  <c r="AT132" i="52"/>
  <c r="AS132" i="52"/>
  <c r="AR132" i="52"/>
  <c r="AQ132" i="52"/>
  <c r="AP132" i="52"/>
  <c r="AO132" i="52"/>
  <c r="AN132" i="52"/>
  <c r="AM132" i="52"/>
  <c r="AL132" i="52"/>
  <c r="AK132" i="52"/>
  <c r="AJ132" i="52"/>
  <c r="AI132" i="52"/>
  <c r="AH132" i="52"/>
  <c r="AG132" i="52"/>
  <c r="AF132" i="52"/>
  <c r="AE132" i="52"/>
  <c r="AA132" i="52"/>
  <c r="Y132" i="52"/>
  <c r="X132" i="52"/>
  <c r="W132" i="52"/>
  <c r="V132" i="52"/>
  <c r="U132" i="52"/>
  <c r="T132" i="52"/>
  <c r="S132" i="52"/>
  <c r="R132" i="52"/>
  <c r="Q132" i="52"/>
  <c r="P132" i="52"/>
  <c r="O132" i="52"/>
  <c r="N132" i="52"/>
  <c r="M132" i="52"/>
  <c r="L132" i="52"/>
  <c r="K132" i="52"/>
  <c r="J132" i="52"/>
  <c r="I132" i="52"/>
  <c r="H132" i="52"/>
  <c r="G132" i="52"/>
  <c r="F132" i="52"/>
  <c r="E132" i="52"/>
  <c r="D132" i="52"/>
  <c r="AC132" i="52" s="1"/>
  <c r="AD132" i="52" s="1"/>
  <c r="FC65" i="52"/>
  <c r="FC64" i="52"/>
  <c r="FC63" i="52"/>
  <c r="FC62" i="52"/>
  <c r="FC61" i="52"/>
  <c r="FC60" i="52"/>
  <c r="FC59" i="52"/>
  <c r="FC58" i="52"/>
  <c r="FC57" i="52"/>
  <c r="FC56" i="52"/>
  <c r="FC55" i="52"/>
  <c r="FC54" i="52"/>
  <c r="FC53" i="52"/>
  <c r="FC52" i="52"/>
  <c r="FC51" i="52"/>
  <c r="FC50" i="52"/>
  <c r="FC49" i="52"/>
  <c r="FC48" i="52"/>
  <c r="FC47" i="52"/>
  <c r="FC46" i="52"/>
  <c r="FC45" i="52"/>
  <c r="FC44" i="52"/>
  <c r="FC43" i="52"/>
  <c r="FC41" i="52"/>
  <c r="FC40" i="52"/>
  <c r="FC39" i="52"/>
  <c r="FC38" i="52"/>
  <c r="FC37" i="52"/>
  <c r="FC36" i="52"/>
  <c r="FC35" i="52"/>
  <c r="FC34" i="52"/>
  <c r="FC33" i="52"/>
  <c r="FC32" i="52"/>
  <c r="FC31" i="52"/>
  <c r="FC30" i="52"/>
  <c r="FC29" i="52"/>
  <c r="FC28" i="52"/>
  <c r="FC27" i="52"/>
  <c r="FC26" i="52"/>
  <c r="FC25" i="52"/>
  <c r="FC24" i="52"/>
  <c r="FC23" i="52"/>
  <c r="FC22" i="52"/>
  <c r="FC21" i="52"/>
  <c r="FC20" i="52"/>
  <c r="FC19" i="52"/>
  <c r="FC18" i="52"/>
  <c r="FC17" i="52"/>
  <c r="FC16" i="52"/>
  <c r="FC15" i="52"/>
  <c r="FC14" i="52"/>
  <c r="FC13" i="52"/>
  <c r="FC12" i="52"/>
  <c r="FC66" i="52" s="1"/>
  <c r="BA122" i="52"/>
  <c r="AZ122" i="52"/>
  <c r="AY122" i="52"/>
  <c r="AX122" i="52"/>
  <c r="AW122" i="52"/>
  <c r="AV122" i="52"/>
  <c r="AU122" i="52"/>
  <c r="AT122" i="52"/>
  <c r="AS122" i="52"/>
  <c r="AR122" i="52"/>
  <c r="AQ122" i="52"/>
  <c r="AP122" i="52"/>
  <c r="AO122" i="52"/>
  <c r="AN122" i="52"/>
  <c r="AM122" i="52"/>
  <c r="AL122" i="52"/>
  <c r="AK122" i="52"/>
  <c r="AJ122" i="52"/>
  <c r="AI122" i="52"/>
  <c r="AH122" i="52"/>
  <c r="AG122" i="52"/>
  <c r="AF122" i="52"/>
  <c r="AE122" i="52"/>
  <c r="AA122" i="52"/>
  <c r="Y122" i="52"/>
  <c r="X122" i="52"/>
  <c r="W122" i="52"/>
  <c r="V122" i="52"/>
  <c r="U122" i="52"/>
  <c r="T122" i="52"/>
  <c r="S122" i="52"/>
  <c r="R122" i="52"/>
  <c r="Q122" i="52"/>
  <c r="P122" i="52"/>
  <c r="O122" i="52"/>
  <c r="N122" i="52"/>
  <c r="M122" i="52"/>
  <c r="L122" i="52"/>
  <c r="K122" i="52"/>
  <c r="J122" i="52"/>
  <c r="I122" i="52"/>
  <c r="H122" i="52"/>
  <c r="G122" i="52"/>
  <c r="F122" i="52"/>
  <c r="E122" i="52"/>
  <c r="D122" i="52"/>
  <c r="BA121" i="52"/>
  <c r="AZ121" i="52"/>
  <c r="AY121" i="52"/>
  <c r="AX121" i="52"/>
  <c r="AW121" i="52"/>
  <c r="AV121" i="52"/>
  <c r="AU121" i="52"/>
  <c r="AT121" i="52"/>
  <c r="AS121" i="52"/>
  <c r="AR121" i="52"/>
  <c r="AQ121" i="52"/>
  <c r="AP121" i="52"/>
  <c r="AO121" i="52"/>
  <c r="AN121" i="52"/>
  <c r="AM121" i="52"/>
  <c r="AL121" i="52"/>
  <c r="AK121" i="52"/>
  <c r="AJ121" i="52"/>
  <c r="AI121" i="52"/>
  <c r="AH121" i="52"/>
  <c r="AG121" i="52"/>
  <c r="AF121" i="52"/>
  <c r="AE121" i="52"/>
  <c r="AA121" i="52"/>
  <c r="Y121" i="52"/>
  <c r="X121" i="52"/>
  <c r="W121" i="52"/>
  <c r="V121" i="52"/>
  <c r="U121" i="52"/>
  <c r="T121" i="52"/>
  <c r="S121" i="52"/>
  <c r="R121" i="52"/>
  <c r="Q121" i="52"/>
  <c r="P121" i="52"/>
  <c r="O121" i="52"/>
  <c r="N121" i="52"/>
  <c r="M121" i="52"/>
  <c r="L121" i="52"/>
  <c r="K121" i="52"/>
  <c r="J121" i="52"/>
  <c r="I121" i="52"/>
  <c r="H121" i="52"/>
  <c r="G121" i="52"/>
  <c r="AC121" i="52"/>
  <c r="F121" i="52"/>
  <c r="E121" i="52"/>
  <c r="D121" i="52"/>
  <c r="EM65" i="52"/>
  <c r="EL65" i="52"/>
  <c r="EM64" i="52"/>
  <c r="EL64" i="52"/>
  <c r="EN64" i="52"/>
  <c r="EM63" i="52"/>
  <c r="EL63" i="52"/>
  <c r="EM62" i="52"/>
  <c r="EN62" i="52"/>
  <c r="EL62" i="52"/>
  <c r="EM61" i="52"/>
  <c r="EL61" i="52"/>
  <c r="EM60" i="52"/>
  <c r="EL60" i="52"/>
  <c r="EM59" i="52"/>
  <c r="EL59" i="52"/>
  <c r="EM58" i="52"/>
  <c r="EL58" i="52"/>
  <c r="EM57" i="52"/>
  <c r="EL57" i="52"/>
  <c r="EM56" i="52"/>
  <c r="EL56" i="52"/>
  <c r="EM55" i="52"/>
  <c r="EL55" i="52"/>
  <c r="EM54" i="52"/>
  <c r="EL54" i="52"/>
  <c r="EM53" i="52"/>
  <c r="EL53" i="52"/>
  <c r="EM52" i="52"/>
  <c r="EL52" i="52"/>
  <c r="EM51" i="52"/>
  <c r="EL51" i="52"/>
  <c r="EM50" i="52"/>
  <c r="EL50" i="52"/>
  <c r="EM49" i="52"/>
  <c r="EL49" i="52"/>
  <c r="EM48" i="52"/>
  <c r="EL48" i="52"/>
  <c r="EM47" i="52"/>
  <c r="EL47" i="52"/>
  <c r="EM46" i="52"/>
  <c r="EL46" i="52"/>
  <c r="EM45" i="52"/>
  <c r="EL45" i="52"/>
  <c r="EM44" i="52"/>
  <c r="EL44" i="52"/>
  <c r="EN44" i="52" s="1"/>
  <c r="EM43" i="52"/>
  <c r="EL43" i="52"/>
  <c r="EM41" i="52"/>
  <c r="EL41" i="52"/>
  <c r="EM40" i="52"/>
  <c r="EL40" i="52"/>
  <c r="EM39" i="52"/>
  <c r="EL39" i="52"/>
  <c r="EM38" i="52"/>
  <c r="EL38" i="52"/>
  <c r="EM37" i="52"/>
  <c r="EL37" i="52"/>
  <c r="EM36" i="52"/>
  <c r="EL36" i="52"/>
  <c r="EM35" i="52"/>
  <c r="EL35" i="52"/>
  <c r="EM34" i="52"/>
  <c r="EL34" i="52"/>
  <c r="EM33" i="52"/>
  <c r="EL33" i="52"/>
  <c r="EM32" i="52"/>
  <c r="EL32" i="52"/>
  <c r="EM31" i="52"/>
  <c r="EL31" i="52"/>
  <c r="EM30" i="52"/>
  <c r="EL30" i="52"/>
  <c r="EM29" i="52"/>
  <c r="EL29" i="52"/>
  <c r="EM28" i="52"/>
  <c r="EL28" i="52"/>
  <c r="EM27" i="52"/>
  <c r="EL27" i="52"/>
  <c r="EM26" i="52"/>
  <c r="EL26" i="52"/>
  <c r="EM25" i="52"/>
  <c r="EL25" i="52"/>
  <c r="EM24" i="52"/>
  <c r="EL24" i="52"/>
  <c r="EM23" i="52"/>
  <c r="EL23" i="52"/>
  <c r="EM22" i="52"/>
  <c r="EL22" i="52"/>
  <c r="EM21" i="52"/>
  <c r="EL21" i="52"/>
  <c r="EM20" i="52"/>
  <c r="EL20" i="52"/>
  <c r="EM19" i="52"/>
  <c r="EL19" i="52"/>
  <c r="EM18" i="52"/>
  <c r="EL18" i="52"/>
  <c r="EM17" i="52"/>
  <c r="EL17" i="52"/>
  <c r="EM16" i="52"/>
  <c r="EL16" i="52"/>
  <c r="EM15" i="52"/>
  <c r="EL15" i="52"/>
  <c r="EM14" i="52"/>
  <c r="EL14" i="52"/>
  <c r="EM13" i="52"/>
  <c r="EL13" i="52"/>
  <c r="EM12" i="52"/>
  <c r="EL12" i="52"/>
  <c r="BA114" i="52"/>
  <c r="AZ114" i="52"/>
  <c r="AY114" i="52"/>
  <c r="AX114" i="52"/>
  <c r="AW114" i="52"/>
  <c r="AV114" i="52"/>
  <c r="AU114" i="52"/>
  <c r="AT114" i="52"/>
  <c r="AS114" i="52"/>
  <c r="AR114" i="52"/>
  <c r="AQ114" i="52"/>
  <c r="AP114" i="52"/>
  <c r="AO114" i="52"/>
  <c r="AN114" i="52"/>
  <c r="AM114" i="52"/>
  <c r="AL114" i="52"/>
  <c r="AK114" i="52"/>
  <c r="AJ114" i="52"/>
  <c r="AI114" i="52"/>
  <c r="AH114" i="52"/>
  <c r="AG114" i="52"/>
  <c r="AF114" i="52"/>
  <c r="AE114" i="52"/>
  <c r="AA114" i="52"/>
  <c r="Y114" i="52"/>
  <c r="X114" i="52"/>
  <c r="W114" i="52"/>
  <c r="V114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DX65" i="52"/>
  <c r="DX64" i="52"/>
  <c r="DX63" i="52"/>
  <c r="DX62" i="52"/>
  <c r="DX61" i="52"/>
  <c r="DX60" i="52"/>
  <c r="DX59" i="52"/>
  <c r="DX58" i="52"/>
  <c r="DX57" i="52"/>
  <c r="DX56" i="52"/>
  <c r="DX55" i="52"/>
  <c r="DX54" i="52"/>
  <c r="DX53" i="52"/>
  <c r="DX52" i="52"/>
  <c r="DX51" i="52"/>
  <c r="DY51" i="52" s="1"/>
  <c r="DX50" i="52"/>
  <c r="DX49" i="52"/>
  <c r="DX48" i="52"/>
  <c r="DX47" i="52"/>
  <c r="DX46" i="52"/>
  <c r="DX45" i="52"/>
  <c r="DX44" i="52"/>
  <c r="DX43" i="52"/>
  <c r="DX41" i="52"/>
  <c r="DX40" i="52"/>
  <c r="DX39" i="52"/>
  <c r="DX38" i="52"/>
  <c r="DX37" i="52"/>
  <c r="DX36" i="52"/>
  <c r="DX35" i="52"/>
  <c r="DX34" i="52"/>
  <c r="DX33" i="52"/>
  <c r="DX32" i="52"/>
  <c r="DX31" i="52"/>
  <c r="DX30" i="52"/>
  <c r="DX29" i="52"/>
  <c r="DX28" i="52"/>
  <c r="DX27" i="52"/>
  <c r="DX26" i="52"/>
  <c r="DX25" i="52"/>
  <c r="DX24" i="52"/>
  <c r="DX23" i="52"/>
  <c r="DX22" i="52"/>
  <c r="DX21" i="52"/>
  <c r="DX20" i="52"/>
  <c r="DX19" i="52"/>
  <c r="DX18" i="52"/>
  <c r="DX17" i="52"/>
  <c r="DX16" i="52"/>
  <c r="DX15" i="52"/>
  <c r="DX14" i="52"/>
  <c r="DX13" i="52"/>
  <c r="DX12" i="52"/>
  <c r="BA115" i="52"/>
  <c r="AZ115" i="52"/>
  <c r="AY115" i="52"/>
  <c r="AX115" i="52"/>
  <c r="AW115" i="52"/>
  <c r="AV115" i="52"/>
  <c r="AU115" i="52"/>
  <c r="AT115" i="52"/>
  <c r="AS115" i="52"/>
  <c r="AR115" i="52"/>
  <c r="AQ115" i="52"/>
  <c r="AP115" i="52"/>
  <c r="AO115" i="52"/>
  <c r="AN115" i="52"/>
  <c r="AM115" i="52"/>
  <c r="AL115" i="52"/>
  <c r="AK115" i="52"/>
  <c r="AJ115" i="52"/>
  <c r="AI115" i="52"/>
  <c r="AH115" i="52"/>
  <c r="AG115" i="52"/>
  <c r="AF115" i="52"/>
  <c r="AE115" i="52"/>
  <c r="AA115" i="52"/>
  <c r="Y115" i="52"/>
  <c r="X115" i="52"/>
  <c r="W115" i="52"/>
  <c r="V115" i="52"/>
  <c r="U115" i="52"/>
  <c r="T115" i="52"/>
  <c r="S115" i="52"/>
  <c r="R115" i="52"/>
  <c r="Q115" i="52"/>
  <c r="P115" i="52"/>
  <c r="O115" i="52"/>
  <c r="N115" i="52"/>
  <c r="M115" i="52"/>
  <c r="L115" i="52"/>
  <c r="K115" i="52"/>
  <c r="J115" i="52"/>
  <c r="I115" i="52"/>
  <c r="H115" i="52"/>
  <c r="G115" i="52"/>
  <c r="F115" i="52"/>
  <c r="E115" i="52"/>
  <c r="D115" i="52"/>
  <c r="AC115" i="52" s="1"/>
  <c r="DW65" i="52"/>
  <c r="DY65" i="52" s="1"/>
  <c r="DW64" i="52"/>
  <c r="DW63" i="52"/>
  <c r="DY63" i="52" s="1"/>
  <c r="DW62" i="52"/>
  <c r="DW61" i="52"/>
  <c r="DW60" i="52"/>
  <c r="DW59" i="52"/>
  <c r="DW58" i="52"/>
  <c r="DW57" i="52"/>
  <c r="DY57" i="52"/>
  <c r="DW56" i="52"/>
  <c r="DW55" i="52"/>
  <c r="DW54" i="52"/>
  <c r="DW53" i="52"/>
  <c r="DW52" i="52"/>
  <c r="DW51" i="52"/>
  <c r="DW50" i="52"/>
  <c r="DY50" i="52" s="1"/>
  <c r="DW49" i="52"/>
  <c r="DW48" i="52"/>
  <c r="DW47" i="52"/>
  <c r="DW46" i="52"/>
  <c r="DW45" i="52"/>
  <c r="DW44" i="52"/>
  <c r="DW43" i="52"/>
  <c r="DW41" i="52"/>
  <c r="DY41" i="52" s="1"/>
  <c r="DW40" i="52"/>
  <c r="DW39" i="52"/>
  <c r="DY39" i="52"/>
  <c r="DW38" i="52"/>
  <c r="DW37" i="52"/>
  <c r="DW36" i="52"/>
  <c r="DW35" i="52"/>
  <c r="DY35" i="52" s="1"/>
  <c r="DW34" i="52"/>
  <c r="DW33" i="52"/>
  <c r="DW32" i="52"/>
  <c r="DW31" i="52"/>
  <c r="DW30" i="52"/>
  <c r="DW29" i="52"/>
  <c r="DW28" i="52"/>
  <c r="DW27" i="52"/>
  <c r="DY27" i="52" s="1"/>
  <c r="DW26" i="52"/>
  <c r="DW25" i="52"/>
  <c r="DW24" i="52"/>
  <c r="DW23" i="52"/>
  <c r="DW22" i="52"/>
  <c r="DW21" i="52"/>
  <c r="DY21" i="52" s="1"/>
  <c r="DW20" i="52"/>
  <c r="DW19" i="52"/>
  <c r="DW18" i="52"/>
  <c r="DW17" i="52"/>
  <c r="DW16" i="52"/>
  <c r="DW15" i="52"/>
  <c r="DW14" i="52"/>
  <c r="DY14" i="52"/>
  <c r="DW13" i="52"/>
  <c r="DW12" i="52"/>
  <c r="BA72" i="52"/>
  <c r="AZ72" i="52"/>
  <c r="AY72" i="52"/>
  <c r="AX72" i="52"/>
  <c r="AW72" i="52"/>
  <c r="AV72" i="52"/>
  <c r="AU72" i="52"/>
  <c r="AT72" i="52"/>
  <c r="AS72" i="52"/>
  <c r="AR72" i="52"/>
  <c r="AQ72" i="52"/>
  <c r="AP72" i="52"/>
  <c r="AO72" i="52"/>
  <c r="AN72" i="52"/>
  <c r="AM72" i="52"/>
  <c r="AL72" i="52"/>
  <c r="AK72" i="52"/>
  <c r="AJ72" i="52"/>
  <c r="AI72" i="52"/>
  <c r="AH72" i="52"/>
  <c r="AG72" i="52"/>
  <c r="AF72" i="52"/>
  <c r="AE72" i="52"/>
  <c r="AA72" i="52"/>
  <c r="Y72" i="52"/>
  <c r="X72" i="52"/>
  <c r="W72" i="52"/>
  <c r="V72" i="52"/>
  <c r="U72" i="52"/>
  <c r="T72" i="52"/>
  <c r="S72" i="52"/>
  <c r="R72" i="52"/>
  <c r="Q72" i="52"/>
  <c r="P72" i="52"/>
  <c r="O72" i="52"/>
  <c r="N72" i="52"/>
  <c r="M72" i="52"/>
  <c r="L72" i="52"/>
  <c r="K72" i="52"/>
  <c r="J72" i="52"/>
  <c r="I72" i="52"/>
  <c r="H72" i="52"/>
  <c r="G72" i="52"/>
  <c r="F72" i="52"/>
  <c r="E72" i="52"/>
  <c r="D72" i="52"/>
  <c r="AC72" i="52" s="1"/>
  <c r="AD72" i="52" s="1"/>
  <c r="BH65" i="52"/>
  <c r="BJ65" i="52"/>
  <c r="BH64" i="52"/>
  <c r="BJ64" i="52" s="1"/>
  <c r="BH63" i="52"/>
  <c r="BJ63" i="52"/>
  <c r="BH62" i="52"/>
  <c r="BH61" i="52"/>
  <c r="BJ61" i="52"/>
  <c r="BH60" i="52"/>
  <c r="BJ60" i="52" s="1"/>
  <c r="BH59" i="52"/>
  <c r="BJ59" i="52"/>
  <c r="BH58" i="52"/>
  <c r="BJ58" i="52" s="1"/>
  <c r="BH57" i="52"/>
  <c r="BJ57" i="52"/>
  <c r="BH56" i="52"/>
  <c r="BJ56" i="52" s="1"/>
  <c r="BH55" i="52"/>
  <c r="BJ55" i="52"/>
  <c r="BH54" i="52"/>
  <c r="BJ54" i="52" s="1"/>
  <c r="BH53" i="52"/>
  <c r="BJ53" i="52"/>
  <c r="BH52" i="52"/>
  <c r="BJ52" i="52" s="1"/>
  <c r="BH51" i="52"/>
  <c r="BJ51" i="52"/>
  <c r="BH50" i="52"/>
  <c r="BJ50" i="52" s="1"/>
  <c r="BH49" i="52"/>
  <c r="BJ49" i="52"/>
  <c r="BH48" i="52"/>
  <c r="BJ48" i="52" s="1"/>
  <c r="BH47" i="52"/>
  <c r="BJ47" i="52"/>
  <c r="BH46" i="52"/>
  <c r="BJ46" i="52" s="1"/>
  <c r="BH45" i="52"/>
  <c r="BJ45" i="52"/>
  <c r="BH44" i="52"/>
  <c r="BH43" i="52"/>
  <c r="BJ43" i="52" s="1"/>
  <c r="BH41" i="52"/>
  <c r="BJ41" i="52"/>
  <c r="BH40" i="52"/>
  <c r="BJ40" i="52" s="1"/>
  <c r="BH39" i="52"/>
  <c r="BJ39" i="52"/>
  <c r="BH38" i="52"/>
  <c r="BJ38" i="52" s="1"/>
  <c r="BH37" i="52"/>
  <c r="BJ37" i="52"/>
  <c r="BH36" i="52"/>
  <c r="BJ36" i="52" s="1"/>
  <c r="BH35" i="52"/>
  <c r="BJ35" i="52"/>
  <c r="BH34" i="52"/>
  <c r="BJ34" i="52" s="1"/>
  <c r="BH33" i="52"/>
  <c r="BJ33" i="52"/>
  <c r="BH32" i="52"/>
  <c r="BJ32" i="52" s="1"/>
  <c r="BH31" i="52"/>
  <c r="BJ31" i="52"/>
  <c r="BH30" i="52"/>
  <c r="BJ30" i="52" s="1"/>
  <c r="BH29" i="52"/>
  <c r="BJ29" i="52"/>
  <c r="BH28" i="52"/>
  <c r="BJ28" i="52" s="1"/>
  <c r="BH27" i="52"/>
  <c r="BJ27" i="52"/>
  <c r="BH26" i="52"/>
  <c r="BJ26" i="52" s="1"/>
  <c r="BH25" i="52"/>
  <c r="BJ25" i="52"/>
  <c r="BH24" i="52"/>
  <c r="BJ24" i="52" s="1"/>
  <c r="BH23" i="52"/>
  <c r="BJ23" i="52"/>
  <c r="BH22" i="52"/>
  <c r="BJ22" i="52" s="1"/>
  <c r="BH21" i="52"/>
  <c r="BJ21" i="52"/>
  <c r="BH20" i="52"/>
  <c r="BJ20" i="52" s="1"/>
  <c r="BH19" i="52"/>
  <c r="BJ19" i="52"/>
  <c r="BH18" i="52"/>
  <c r="BJ18" i="52" s="1"/>
  <c r="BH17" i="52"/>
  <c r="BJ17" i="52"/>
  <c r="BH16" i="52"/>
  <c r="BJ16" i="52" s="1"/>
  <c r="BH15" i="52"/>
  <c r="BJ15" i="52"/>
  <c r="BH14" i="52"/>
  <c r="BJ14" i="52" s="1"/>
  <c r="BH13" i="52"/>
  <c r="BJ13" i="52"/>
  <c r="BH12" i="52"/>
  <c r="BJ12" i="52" s="1"/>
  <c r="BA129" i="52"/>
  <c r="AZ129" i="52"/>
  <c r="AY129" i="52"/>
  <c r="AX129" i="52"/>
  <c r="AW129" i="52"/>
  <c r="AV129" i="52"/>
  <c r="AU129" i="52"/>
  <c r="AT129" i="52"/>
  <c r="AS129" i="52"/>
  <c r="AR129" i="52"/>
  <c r="AQ129" i="52"/>
  <c r="AP129" i="52"/>
  <c r="AO129" i="52"/>
  <c r="AN129" i="52"/>
  <c r="AM129" i="52"/>
  <c r="AL129" i="52"/>
  <c r="AK129" i="52"/>
  <c r="AJ129" i="52"/>
  <c r="AI129" i="52"/>
  <c r="AH129" i="52"/>
  <c r="AG129" i="52"/>
  <c r="AF129" i="52"/>
  <c r="AE129" i="52"/>
  <c r="AA129" i="52"/>
  <c r="Y129" i="52"/>
  <c r="X129" i="52"/>
  <c r="W129" i="52"/>
  <c r="V129" i="52"/>
  <c r="U129" i="52"/>
  <c r="T129" i="52"/>
  <c r="S129" i="52"/>
  <c r="R129" i="52"/>
  <c r="Q129" i="52"/>
  <c r="P129" i="52"/>
  <c r="O129" i="52"/>
  <c r="N129" i="52"/>
  <c r="M129" i="52"/>
  <c r="L129" i="52"/>
  <c r="K129" i="52"/>
  <c r="J129" i="52"/>
  <c r="I129" i="52"/>
  <c r="H129" i="52"/>
  <c r="G129" i="52"/>
  <c r="F129" i="52"/>
  <c r="E129" i="52"/>
  <c r="D129" i="52"/>
  <c r="EO65" i="52"/>
  <c r="EO64" i="52"/>
  <c r="EO63" i="52"/>
  <c r="EO62" i="52"/>
  <c r="EO61" i="52"/>
  <c r="EO60" i="52"/>
  <c r="EO59" i="52"/>
  <c r="EO58" i="52"/>
  <c r="EO57" i="52"/>
  <c r="EO56" i="52"/>
  <c r="EO55" i="52"/>
  <c r="EO54" i="52"/>
  <c r="EO53" i="52"/>
  <c r="EO52" i="52"/>
  <c r="EO51" i="52"/>
  <c r="EO50" i="52"/>
  <c r="EO49" i="52"/>
  <c r="EO48" i="52"/>
  <c r="EO47" i="52"/>
  <c r="EO46" i="52"/>
  <c r="EO45" i="52"/>
  <c r="EO44" i="52"/>
  <c r="EO43" i="52"/>
  <c r="EO41" i="52"/>
  <c r="EO40" i="52"/>
  <c r="EO39" i="52"/>
  <c r="EO38" i="52"/>
  <c r="EO37" i="52"/>
  <c r="EO36" i="52"/>
  <c r="EO35" i="52"/>
  <c r="EO34" i="52"/>
  <c r="EO33" i="52"/>
  <c r="EO32" i="52"/>
  <c r="EO31" i="52"/>
  <c r="EO30" i="52"/>
  <c r="EO29" i="52"/>
  <c r="EO28" i="52"/>
  <c r="EO27" i="52"/>
  <c r="EO26" i="52"/>
  <c r="EO25" i="52"/>
  <c r="EO24" i="52"/>
  <c r="EO23" i="52"/>
  <c r="EO22" i="52"/>
  <c r="EO21" i="52"/>
  <c r="EO20" i="52"/>
  <c r="EO19" i="52"/>
  <c r="EO18" i="52"/>
  <c r="EO17" i="52"/>
  <c r="EO16" i="52"/>
  <c r="EO15" i="52"/>
  <c r="EO14" i="52"/>
  <c r="EO13" i="52"/>
  <c r="EO12" i="52"/>
  <c r="BA71" i="52"/>
  <c r="AZ71" i="52"/>
  <c r="AY71" i="52"/>
  <c r="AX71" i="52"/>
  <c r="AW71" i="52"/>
  <c r="AV71" i="52"/>
  <c r="AU71" i="52"/>
  <c r="AT71" i="52"/>
  <c r="AS71" i="52"/>
  <c r="AR71" i="52"/>
  <c r="AQ71" i="52"/>
  <c r="AP71" i="52"/>
  <c r="AO71" i="52"/>
  <c r="AN71" i="52"/>
  <c r="AM71" i="52"/>
  <c r="AL71" i="52"/>
  <c r="AK71" i="52"/>
  <c r="AJ71" i="52"/>
  <c r="AI71" i="52"/>
  <c r="AH71" i="52"/>
  <c r="AG71" i="52"/>
  <c r="AF71" i="52"/>
  <c r="AE71" i="52"/>
  <c r="AA71" i="52"/>
  <c r="Y71" i="52"/>
  <c r="X71" i="52"/>
  <c r="W71" i="52"/>
  <c r="V71" i="52"/>
  <c r="U71" i="52"/>
  <c r="T71" i="52"/>
  <c r="S71" i="52"/>
  <c r="R71" i="52"/>
  <c r="Q71" i="52"/>
  <c r="P71" i="52"/>
  <c r="O71" i="52"/>
  <c r="N71" i="52"/>
  <c r="M71" i="52"/>
  <c r="L71" i="52"/>
  <c r="K71" i="52"/>
  <c r="J71" i="52"/>
  <c r="I71" i="52"/>
  <c r="H71" i="52"/>
  <c r="G71" i="52"/>
  <c r="F71" i="52"/>
  <c r="E71" i="52"/>
  <c r="D71" i="52"/>
  <c r="BG65" i="52"/>
  <c r="BG64" i="52"/>
  <c r="BG63" i="52"/>
  <c r="BG62" i="52"/>
  <c r="BG61" i="52"/>
  <c r="BG60" i="52"/>
  <c r="BG59" i="52"/>
  <c r="BG58" i="52"/>
  <c r="BG57" i="52"/>
  <c r="BG56" i="52"/>
  <c r="BG55" i="52"/>
  <c r="BG54" i="52"/>
  <c r="BG53" i="52"/>
  <c r="BG52" i="52"/>
  <c r="BG51" i="52"/>
  <c r="BG50" i="52"/>
  <c r="BG49" i="52"/>
  <c r="BG48" i="52"/>
  <c r="BG47" i="52"/>
  <c r="BG46" i="52"/>
  <c r="BG45" i="52"/>
  <c r="BG44" i="52"/>
  <c r="BG43" i="52"/>
  <c r="BG41" i="52"/>
  <c r="BG40" i="52"/>
  <c r="BG39" i="52"/>
  <c r="BG38" i="52"/>
  <c r="BG37" i="52"/>
  <c r="BG36" i="52"/>
  <c r="BG35" i="52"/>
  <c r="BG34" i="52"/>
  <c r="BG33" i="52"/>
  <c r="BG32" i="52"/>
  <c r="BG31" i="52"/>
  <c r="BG30" i="52"/>
  <c r="BG29" i="52"/>
  <c r="BG28" i="52"/>
  <c r="BG27" i="52"/>
  <c r="BG26" i="52"/>
  <c r="BG25" i="52"/>
  <c r="BG24" i="52"/>
  <c r="BG23" i="52"/>
  <c r="BG22" i="52"/>
  <c r="BG21" i="52"/>
  <c r="BG20" i="52"/>
  <c r="BG19" i="52"/>
  <c r="BG18" i="52"/>
  <c r="BG17" i="52"/>
  <c r="BG16" i="52"/>
  <c r="BG15" i="52"/>
  <c r="BG14" i="52"/>
  <c r="BG13" i="52"/>
  <c r="BG12" i="52"/>
  <c r="BG66" i="52" s="1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A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AC107" i="52" s="1"/>
  <c r="AD107" i="52" s="1"/>
  <c r="DN65" i="52"/>
  <c r="DP65" i="52"/>
  <c r="DN64" i="52"/>
  <c r="DN63" i="52"/>
  <c r="DP63" i="52" s="1"/>
  <c r="DN62" i="52"/>
  <c r="DP62" i="52"/>
  <c r="DN61" i="52"/>
  <c r="DN60" i="52"/>
  <c r="DN59" i="52"/>
  <c r="DP59" i="52"/>
  <c r="DN58" i="52"/>
  <c r="DP58" i="52" s="1"/>
  <c r="DN57" i="52"/>
  <c r="DN56" i="52"/>
  <c r="DN55" i="52"/>
  <c r="DP55" i="52" s="1"/>
  <c r="DN54" i="52"/>
  <c r="DP54" i="52"/>
  <c r="DN53" i="52"/>
  <c r="DN52" i="52"/>
  <c r="DN51" i="52"/>
  <c r="DN50" i="52"/>
  <c r="DN49" i="52"/>
  <c r="DN48" i="52"/>
  <c r="DN47" i="52"/>
  <c r="DN46" i="52"/>
  <c r="DP46" i="52" s="1"/>
  <c r="DN45" i="52"/>
  <c r="DN44" i="52"/>
  <c r="DN43" i="52"/>
  <c r="DP43" i="52" s="1"/>
  <c r="DN41" i="52"/>
  <c r="DP41" i="52"/>
  <c r="DN40" i="52"/>
  <c r="DN39" i="52"/>
  <c r="DN38" i="52"/>
  <c r="DP38" i="52"/>
  <c r="DN37" i="52"/>
  <c r="DN36" i="52"/>
  <c r="DN35" i="52"/>
  <c r="DN34" i="52"/>
  <c r="DP34" i="52"/>
  <c r="DN33" i="52"/>
  <c r="DN32" i="52"/>
  <c r="DP32" i="52"/>
  <c r="DN31" i="52"/>
  <c r="DN30" i="52"/>
  <c r="DN29" i="52"/>
  <c r="DN28" i="52"/>
  <c r="DN27" i="52"/>
  <c r="DN26" i="52"/>
  <c r="DN25" i="52"/>
  <c r="DN24" i="52"/>
  <c r="DN23" i="52"/>
  <c r="DP23" i="52" s="1"/>
  <c r="DN22" i="52"/>
  <c r="DP22" i="52"/>
  <c r="DN21" i="52"/>
  <c r="DP21" i="52" s="1"/>
  <c r="DN20" i="52"/>
  <c r="DN19" i="52"/>
  <c r="DN18" i="52"/>
  <c r="DP18" i="52" s="1"/>
  <c r="DN17" i="52"/>
  <c r="DN16" i="52"/>
  <c r="DN15" i="52"/>
  <c r="DN14" i="52"/>
  <c r="DP14" i="52" s="1"/>
  <c r="DN13" i="52"/>
  <c r="DP13" i="52"/>
  <c r="DN12" i="52"/>
  <c r="BA92" i="52"/>
  <c r="AZ92" i="52"/>
  <c r="AY92" i="52"/>
  <c r="AX92" i="52"/>
  <c r="AW92" i="52"/>
  <c r="AV92" i="52"/>
  <c r="AU92" i="52"/>
  <c r="AT92" i="52"/>
  <c r="AS92" i="52"/>
  <c r="AR92" i="52"/>
  <c r="AQ92" i="52"/>
  <c r="AP92" i="52"/>
  <c r="AO92" i="52"/>
  <c r="AN92" i="52"/>
  <c r="AM92" i="52"/>
  <c r="AL92" i="52"/>
  <c r="AK92" i="52"/>
  <c r="AJ92" i="52"/>
  <c r="AI92" i="52"/>
  <c r="AH92" i="52"/>
  <c r="AG92" i="52"/>
  <c r="AF92" i="52"/>
  <c r="AE92" i="52"/>
  <c r="AA92" i="52"/>
  <c r="Y92" i="52"/>
  <c r="X92" i="52"/>
  <c r="W92" i="52"/>
  <c r="V92" i="52"/>
  <c r="U92" i="52"/>
  <c r="T92" i="52"/>
  <c r="S92" i="52"/>
  <c r="R92" i="52"/>
  <c r="Q92" i="52"/>
  <c r="P92" i="52"/>
  <c r="O92" i="52"/>
  <c r="N92" i="52"/>
  <c r="M92" i="52"/>
  <c r="L92" i="52"/>
  <c r="K92" i="52"/>
  <c r="J92" i="52"/>
  <c r="I92" i="52"/>
  <c r="H92" i="52"/>
  <c r="G92" i="52"/>
  <c r="F92" i="52"/>
  <c r="E92" i="52"/>
  <c r="D92" i="52"/>
  <c r="CX65" i="52"/>
  <c r="CX64" i="52"/>
  <c r="CX63" i="52"/>
  <c r="CX62" i="52"/>
  <c r="CX61" i="52"/>
  <c r="CX60" i="52"/>
  <c r="CX59" i="52"/>
  <c r="CX58" i="52"/>
  <c r="CX57" i="52"/>
  <c r="CX56" i="52"/>
  <c r="CX55" i="52"/>
  <c r="CX54" i="52"/>
  <c r="CX53" i="52"/>
  <c r="CX52" i="52"/>
  <c r="CX51" i="52"/>
  <c r="CX50" i="52"/>
  <c r="CX49" i="52"/>
  <c r="CX48" i="52"/>
  <c r="CX47" i="52"/>
  <c r="CX46" i="52"/>
  <c r="CX45" i="52"/>
  <c r="CX44" i="52"/>
  <c r="CX43" i="52"/>
  <c r="CX41" i="52"/>
  <c r="CX40" i="52"/>
  <c r="CX39" i="52"/>
  <c r="CX38" i="52"/>
  <c r="CX37" i="52"/>
  <c r="CX36" i="52"/>
  <c r="CX35" i="52"/>
  <c r="CX34" i="52"/>
  <c r="CX33" i="52"/>
  <c r="CX32" i="52"/>
  <c r="CX31" i="52"/>
  <c r="CX30" i="52"/>
  <c r="CX29" i="52"/>
  <c r="CX28" i="52"/>
  <c r="CX27" i="52"/>
  <c r="CX26" i="52"/>
  <c r="CX25" i="52"/>
  <c r="CX24" i="52"/>
  <c r="CX23" i="52"/>
  <c r="CX22" i="52"/>
  <c r="CX21" i="52"/>
  <c r="CX20" i="52"/>
  <c r="CX19" i="52"/>
  <c r="CX18" i="52"/>
  <c r="CX17" i="52"/>
  <c r="CX16" i="52"/>
  <c r="CX15" i="52"/>
  <c r="CX14" i="52"/>
  <c r="CX13" i="52"/>
  <c r="CX12" i="52"/>
  <c r="BA74" i="52"/>
  <c r="AZ74" i="52"/>
  <c r="AY74" i="52"/>
  <c r="AX74" i="52"/>
  <c r="AW74" i="52"/>
  <c r="AV74" i="52"/>
  <c r="AU74" i="52"/>
  <c r="AT74" i="52"/>
  <c r="AS74" i="52"/>
  <c r="AR74" i="52"/>
  <c r="AQ74" i="52"/>
  <c r="AP74" i="52"/>
  <c r="AO74" i="52"/>
  <c r="AN74" i="52"/>
  <c r="AM74" i="52"/>
  <c r="AL74" i="52"/>
  <c r="AK74" i="52"/>
  <c r="AJ74" i="52"/>
  <c r="AI74" i="52"/>
  <c r="AH74" i="52"/>
  <c r="AG74" i="52"/>
  <c r="AF74" i="52"/>
  <c r="AE74" i="52"/>
  <c r="AA74" i="52"/>
  <c r="Y74" i="52"/>
  <c r="X74" i="52"/>
  <c r="W74" i="52"/>
  <c r="V74" i="52"/>
  <c r="U74" i="52"/>
  <c r="T74" i="52"/>
  <c r="S74" i="52"/>
  <c r="R74" i="52"/>
  <c r="Q74" i="52"/>
  <c r="P74" i="52"/>
  <c r="O74" i="52"/>
  <c r="N74" i="52"/>
  <c r="M74" i="52"/>
  <c r="L74" i="52"/>
  <c r="K74" i="52"/>
  <c r="J74" i="52"/>
  <c r="I74" i="52"/>
  <c r="H74" i="52"/>
  <c r="G74" i="52"/>
  <c r="AC74" i="52"/>
  <c r="F74" i="52"/>
  <c r="E74" i="52"/>
  <c r="D74" i="52"/>
  <c r="BQ65" i="52"/>
  <c r="BS65" i="52" s="1"/>
  <c r="BQ64" i="52"/>
  <c r="BQ63" i="52"/>
  <c r="BQ62" i="52"/>
  <c r="BQ61" i="52"/>
  <c r="BQ60" i="52"/>
  <c r="BQ59" i="52"/>
  <c r="BQ58" i="52"/>
  <c r="BQ57" i="52"/>
  <c r="BQ56" i="52"/>
  <c r="BQ55" i="52"/>
  <c r="BQ54" i="52"/>
  <c r="BQ53" i="52"/>
  <c r="BQ52" i="52"/>
  <c r="BQ51" i="52"/>
  <c r="BQ50" i="52"/>
  <c r="BQ49" i="52"/>
  <c r="BQ48" i="52"/>
  <c r="BQ47" i="52"/>
  <c r="BQ46" i="52"/>
  <c r="BQ45" i="52"/>
  <c r="BQ44" i="52"/>
  <c r="BQ43" i="52"/>
  <c r="BQ41" i="52"/>
  <c r="BQ40" i="52"/>
  <c r="BQ39" i="52"/>
  <c r="BQ38" i="52"/>
  <c r="BQ37" i="52"/>
  <c r="BQ36" i="52"/>
  <c r="BQ35" i="52"/>
  <c r="BQ34" i="52"/>
  <c r="BQ33" i="52"/>
  <c r="BQ32" i="52"/>
  <c r="BQ31" i="52"/>
  <c r="BS31" i="52" s="1"/>
  <c r="BQ30" i="52"/>
  <c r="BQ29" i="52"/>
  <c r="BQ28" i="52"/>
  <c r="BQ27" i="52"/>
  <c r="BQ26" i="52"/>
  <c r="BQ25" i="52"/>
  <c r="BQ24" i="52"/>
  <c r="BQ23" i="52"/>
  <c r="BQ22" i="52"/>
  <c r="BQ21" i="52"/>
  <c r="BQ20" i="52"/>
  <c r="BQ19" i="52"/>
  <c r="BQ18" i="52"/>
  <c r="BQ17" i="52"/>
  <c r="BQ16" i="52"/>
  <c r="BQ15" i="52"/>
  <c r="BQ14" i="52"/>
  <c r="BQ13" i="52"/>
  <c r="BQ12" i="52"/>
  <c r="BQ66" i="52" s="1"/>
  <c r="AR85" i="52"/>
  <c r="AQ85" i="52"/>
  <c r="AP85" i="52"/>
  <c r="AO85" i="52"/>
  <c r="AN85" i="52"/>
  <c r="AM85" i="52"/>
  <c r="AL85" i="52"/>
  <c r="AK85" i="52"/>
  <c r="AJ85" i="52"/>
  <c r="AI85" i="52"/>
  <c r="AH85" i="52"/>
  <c r="AG85" i="52"/>
  <c r="AF85" i="52"/>
  <c r="AE85" i="52"/>
  <c r="AA85" i="52"/>
  <c r="Y85" i="52"/>
  <c r="X85" i="52"/>
  <c r="W85" i="52"/>
  <c r="V85" i="52"/>
  <c r="U85" i="52"/>
  <c r="T85" i="52"/>
  <c r="Q85" i="52"/>
  <c r="P85" i="52"/>
  <c r="O85" i="52"/>
  <c r="N85" i="52"/>
  <c r="M85" i="52"/>
  <c r="L85" i="52"/>
  <c r="K85" i="52"/>
  <c r="J85" i="52"/>
  <c r="I85" i="52"/>
  <c r="H85" i="52"/>
  <c r="G85" i="52"/>
  <c r="F85" i="52"/>
  <c r="E85" i="52"/>
  <c r="AC85" i="52" s="1"/>
  <c r="D85" i="52"/>
  <c r="CJ65" i="52"/>
  <c r="CJ64" i="52"/>
  <c r="CL64" i="52" s="1"/>
  <c r="CJ63" i="52"/>
  <c r="CJ62" i="52"/>
  <c r="CJ61" i="52"/>
  <c r="CJ60" i="52"/>
  <c r="CJ59" i="52"/>
  <c r="CJ58" i="52"/>
  <c r="CJ57" i="52"/>
  <c r="CJ56" i="52"/>
  <c r="CJ55" i="52"/>
  <c r="CJ54" i="52"/>
  <c r="CJ53" i="52"/>
  <c r="CJ52" i="52"/>
  <c r="CJ51" i="52"/>
  <c r="CJ50" i="52"/>
  <c r="CJ49" i="52"/>
  <c r="CJ48" i="52"/>
  <c r="CJ47" i="52"/>
  <c r="CJ46" i="52"/>
  <c r="CJ45" i="52"/>
  <c r="CJ44" i="52"/>
  <c r="CJ43" i="52"/>
  <c r="CJ41" i="52"/>
  <c r="CJ40" i="52"/>
  <c r="CJ39" i="52"/>
  <c r="CJ38" i="52"/>
  <c r="CJ37" i="52"/>
  <c r="CJ36" i="52"/>
  <c r="CJ35" i="52"/>
  <c r="CJ34" i="52"/>
  <c r="CJ33" i="52"/>
  <c r="CJ32" i="52"/>
  <c r="CJ31" i="52"/>
  <c r="CJ30" i="52"/>
  <c r="CJ29" i="52"/>
  <c r="CJ28" i="52"/>
  <c r="CJ27" i="52"/>
  <c r="CJ26" i="52"/>
  <c r="CJ25" i="52"/>
  <c r="CJ24" i="52"/>
  <c r="CJ23" i="52"/>
  <c r="CJ22" i="52"/>
  <c r="CJ21" i="52"/>
  <c r="CJ20" i="52"/>
  <c r="CJ19" i="52"/>
  <c r="CJ18" i="52"/>
  <c r="CJ17" i="52"/>
  <c r="CJ16" i="52"/>
  <c r="CJ15" i="52"/>
  <c r="CJ14" i="52"/>
  <c r="CJ13" i="52"/>
  <c r="CJ12" i="52"/>
  <c r="CJ66" i="52" s="1"/>
  <c r="BA85" i="52"/>
  <c r="AZ85" i="52"/>
  <c r="AY85" i="52"/>
  <c r="AX85" i="52"/>
  <c r="AW85" i="52"/>
  <c r="AV85" i="52"/>
  <c r="AU85" i="52"/>
  <c r="AT85" i="52"/>
  <c r="AS85" i="52"/>
  <c r="S85" i="52"/>
  <c r="R85" i="52"/>
  <c r="CK65" i="52"/>
  <c r="CK64" i="52"/>
  <c r="CK63" i="52"/>
  <c r="CK62" i="52"/>
  <c r="CK61" i="52"/>
  <c r="CK60" i="52"/>
  <c r="CK59" i="52"/>
  <c r="CK58" i="52"/>
  <c r="CK57" i="52"/>
  <c r="CK56" i="52"/>
  <c r="CK55" i="52"/>
  <c r="CK54" i="52"/>
  <c r="CK53" i="52"/>
  <c r="CK52" i="52"/>
  <c r="CK51" i="52"/>
  <c r="CK50" i="52"/>
  <c r="CK49" i="52"/>
  <c r="CK48" i="52"/>
  <c r="CK47" i="52"/>
  <c r="CK46" i="52"/>
  <c r="CK45" i="52"/>
  <c r="CK44" i="52"/>
  <c r="CK43" i="52"/>
  <c r="CK41" i="52"/>
  <c r="CK40" i="52"/>
  <c r="CK39" i="52"/>
  <c r="CK38" i="52"/>
  <c r="CK37" i="52"/>
  <c r="CK36" i="52"/>
  <c r="CK35" i="52"/>
  <c r="CK34" i="52"/>
  <c r="CK33" i="52"/>
  <c r="CK32" i="52"/>
  <c r="CK31" i="52"/>
  <c r="CK30" i="52"/>
  <c r="CK29" i="52"/>
  <c r="CK28" i="52"/>
  <c r="CK27" i="52"/>
  <c r="CK26" i="52"/>
  <c r="CK25" i="52"/>
  <c r="CK24" i="52"/>
  <c r="CK23" i="52"/>
  <c r="CK22" i="52"/>
  <c r="CK21" i="52"/>
  <c r="CK20" i="52"/>
  <c r="CK19" i="52"/>
  <c r="CK18" i="52"/>
  <c r="CK17" i="52"/>
  <c r="CK16" i="52"/>
  <c r="CK15" i="52"/>
  <c r="CK14" i="52"/>
  <c r="CK13" i="52"/>
  <c r="CK12" i="52"/>
  <c r="BA84" i="52"/>
  <c r="AZ84" i="52"/>
  <c r="AY84" i="52"/>
  <c r="AX84" i="52"/>
  <c r="AW84" i="52"/>
  <c r="AV84" i="52"/>
  <c r="AU84" i="52"/>
  <c r="AT84" i="52"/>
  <c r="AS84" i="52"/>
  <c r="AR84" i="52"/>
  <c r="AQ84" i="52"/>
  <c r="AP84" i="52"/>
  <c r="AO84" i="52"/>
  <c r="AN84" i="52"/>
  <c r="AM84" i="52"/>
  <c r="AL84" i="52"/>
  <c r="AK84" i="52"/>
  <c r="AJ84" i="52"/>
  <c r="AI84" i="52"/>
  <c r="AH84" i="52"/>
  <c r="AG84" i="52"/>
  <c r="AF84" i="52"/>
  <c r="AE84" i="52"/>
  <c r="AA84" i="52"/>
  <c r="Y84" i="52"/>
  <c r="X84" i="52"/>
  <c r="W84" i="52"/>
  <c r="V84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AC84" i="52" s="1"/>
  <c r="CI65" i="52"/>
  <c r="CI64" i="52"/>
  <c r="CI63" i="52"/>
  <c r="CL63" i="52"/>
  <c r="CI62" i="52"/>
  <c r="CL62" i="52" s="1"/>
  <c r="CI61" i="52"/>
  <c r="CI60" i="52"/>
  <c r="CI59" i="52"/>
  <c r="CI58" i="52"/>
  <c r="CI57" i="52"/>
  <c r="CI56" i="52"/>
  <c r="CI55" i="52"/>
  <c r="CI54" i="52"/>
  <c r="CI53" i="52"/>
  <c r="CI52" i="52"/>
  <c r="CI51" i="52"/>
  <c r="CI50" i="52"/>
  <c r="CI49" i="52"/>
  <c r="CI48" i="52"/>
  <c r="CI47" i="52"/>
  <c r="CI46" i="52"/>
  <c r="CI45" i="52"/>
  <c r="CI44" i="52"/>
  <c r="CI43" i="52"/>
  <c r="CI41" i="52"/>
  <c r="CL41" i="52" s="1"/>
  <c r="CI40" i="52"/>
  <c r="CI39" i="52"/>
  <c r="CI38" i="52"/>
  <c r="CI37" i="52"/>
  <c r="CI36" i="52"/>
  <c r="CI35" i="52"/>
  <c r="CI34" i="52"/>
  <c r="CI33" i="52"/>
  <c r="CI32" i="52"/>
  <c r="CI31" i="52"/>
  <c r="CI30" i="52"/>
  <c r="CI29" i="52"/>
  <c r="CI28" i="52"/>
  <c r="CI27" i="52"/>
  <c r="CI26" i="52"/>
  <c r="CI25" i="52"/>
  <c r="CI24" i="52"/>
  <c r="CI23" i="52"/>
  <c r="CI22" i="52"/>
  <c r="CI21" i="52"/>
  <c r="CI20" i="52"/>
  <c r="CI19" i="52"/>
  <c r="CI18" i="52"/>
  <c r="CI17" i="52"/>
  <c r="CI16" i="52"/>
  <c r="CI15" i="52"/>
  <c r="CI14" i="52"/>
  <c r="CI13" i="52"/>
  <c r="CI12" i="52"/>
  <c r="BA128" i="52"/>
  <c r="AZ128" i="52"/>
  <c r="AY128" i="52"/>
  <c r="AX128" i="52"/>
  <c r="AW128" i="52"/>
  <c r="AV128" i="52"/>
  <c r="AU128" i="52"/>
  <c r="AT128" i="52"/>
  <c r="AS128" i="52"/>
  <c r="AR128" i="52"/>
  <c r="AQ128" i="52"/>
  <c r="AP128" i="52"/>
  <c r="AO128" i="52"/>
  <c r="AN128" i="52"/>
  <c r="AM128" i="52"/>
  <c r="AL128" i="52"/>
  <c r="AK128" i="52"/>
  <c r="AJ128" i="52"/>
  <c r="AI128" i="52"/>
  <c r="AH128" i="52"/>
  <c r="AG128" i="52"/>
  <c r="AF128" i="52"/>
  <c r="AE128" i="52"/>
  <c r="AA128" i="52"/>
  <c r="Y128" i="52"/>
  <c r="X128" i="52"/>
  <c r="W128" i="52"/>
  <c r="V128" i="52"/>
  <c r="U128" i="52"/>
  <c r="T128" i="52"/>
  <c r="S128" i="52"/>
  <c r="R128" i="52"/>
  <c r="Q128" i="52"/>
  <c r="P128" i="52"/>
  <c r="O128" i="52"/>
  <c r="N128" i="52"/>
  <c r="M128" i="52"/>
  <c r="L128" i="52"/>
  <c r="K128" i="52"/>
  <c r="J128" i="52"/>
  <c r="I128" i="52"/>
  <c r="H128" i="52"/>
  <c r="G128" i="52"/>
  <c r="F128" i="52"/>
  <c r="E128" i="52"/>
  <c r="D128" i="52"/>
  <c r="BA125" i="52"/>
  <c r="AZ125" i="52"/>
  <c r="AY125" i="52"/>
  <c r="AX125" i="52"/>
  <c r="AW125" i="52"/>
  <c r="AV125" i="52"/>
  <c r="AU125" i="52"/>
  <c r="AT125" i="52"/>
  <c r="AS125" i="52"/>
  <c r="AR125" i="52"/>
  <c r="AQ125" i="52"/>
  <c r="AP125" i="52"/>
  <c r="AO125" i="52"/>
  <c r="AN125" i="52"/>
  <c r="AM125" i="52"/>
  <c r="AL125" i="52"/>
  <c r="AK125" i="52"/>
  <c r="AJ125" i="52"/>
  <c r="AI125" i="52"/>
  <c r="AH125" i="52"/>
  <c r="AG125" i="52"/>
  <c r="AF125" i="52"/>
  <c r="AE125" i="52"/>
  <c r="AA125" i="52"/>
  <c r="Y125" i="52"/>
  <c r="X125" i="52"/>
  <c r="W125" i="52"/>
  <c r="V125" i="52"/>
  <c r="U125" i="52"/>
  <c r="T125" i="52"/>
  <c r="S125" i="52"/>
  <c r="R125" i="52"/>
  <c r="Q125" i="52"/>
  <c r="P125" i="52"/>
  <c r="O125" i="52"/>
  <c r="N125" i="52"/>
  <c r="M125" i="52"/>
  <c r="L125" i="52"/>
  <c r="K125" i="52"/>
  <c r="J125" i="52"/>
  <c r="I125" i="52"/>
  <c r="H125" i="52"/>
  <c r="G125" i="52"/>
  <c r="F125" i="52"/>
  <c r="E125" i="52"/>
  <c r="D125" i="52"/>
  <c r="AC125" i="52" s="1"/>
  <c r="BA124" i="52"/>
  <c r="AZ124" i="52"/>
  <c r="AY124" i="52"/>
  <c r="AX124" i="52"/>
  <c r="AW124" i="52"/>
  <c r="AV124" i="52"/>
  <c r="AU124" i="52"/>
  <c r="AT124" i="52"/>
  <c r="AS124" i="52"/>
  <c r="AR124" i="52"/>
  <c r="AQ124" i="52"/>
  <c r="AP124" i="52"/>
  <c r="AO124" i="52"/>
  <c r="AN124" i="52"/>
  <c r="AM124" i="52"/>
  <c r="AL124" i="52"/>
  <c r="AK124" i="52"/>
  <c r="AJ124" i="52"/>
  <c r="AI124" i="52"/>
  <c r="AH124" i="52"/>
  <c r="AG124" i="52"/>
  <c r="AF124" i="52"/>
  <c r="AE124" i="52"/>
  <c r="AA124" i="52"/>
  <c r="Y124" i="52"/>
  <c r="X124" i="52"/>
  <c r="W124" i="52"/>
  <c r="V124" i="52"/>
  <c r="U124" i="52"/>
  <c r="T124" i="52"/>
  <c r="S124" i="52"/>
  <c r="R124" i="52"/>
  <c r="Q124" i="52"/>
  <c r="P124" i="52"/>
  <c r="O124" i="52"/>
  <c r="N124" i="52"/>
  <c r="M124" i="52"/>
  <c r="L124" i="52"/>
  <c r="K124" i="52"/>
  <c r="J124" i="52"/>
  <c r="I124" i="52"/>
  <c r="H124" i="52"/>
  <c r="G124" i="52"/>
  <c r="F124" i="52"/>
  <c r="E124" i="52"/>
  <c r="D124" i="52"/>
  <c r="BA123" i="52"/>
  <c r="AZ123" i="52"/>
  <c r="AY123" i="52"/>
  <c r="AX123" i="52"/>
  <c r="AW123" i="52"/>
  <c r="AV123" i="52"/>
  <c r="AU123" i="52"/>
  <c r="AT123" i="52"/>
  <c r="AS123" i="52"/>
  <c r="AR123" i="52"/>
  <c r="AQ123" i="52"/>
  <c r="AP123" i="52"/>
  <c r="AO123" i="52"/>
  <c r="AN123" i="52"/>
  <c r="AM123" i="52"/>
  <c r="AL123" i="52"/>
  <c r="AK123" i="52"/>
  <c r="AJ123" i="52"/>
  <c r="AI123" i="52"/>
  <c r="AH123" i="52"/>
  <c r="AG123" i="52"/>
  <c r="AF123" i="52"/>
  <c r="AE123" i="52"/>
  <c r="AA123" i="52"/>
  <c r="Y123" i="52"/>
  <c r="X123" i="52"/>
  <c r="W123" i="52"/>
  <c r="V123" i="52"/>
  <c r="U123" i="52"/>
  <c r="T123" i="52"/>
  <c r="S123" i="52"/>
  <c r="R123" i="52"/>
  <c r="Q123" i="52"/>
  <c r="P123" i="52"/>
  <c r="O123" i="52"/>
  <c r="N123" i="52"/>
  <c r="M123" i="52"/>
  <c r="L123" i="52"/>
  <c r="K123" i="52"/>
  <c r="J123" i="52"/>
  <c r="I123" i="52"/>
  <c r="H123" i="52"/>
  <c r="G123" i="52"/>
  <c r="F123" i="52"/>
  <c r="E123" i="52"/>
  <c r="D123" i="52"/>
  <c r="AC123" i="52" s="1"/>
  <c r="AD123" i="52" s="1"/>
  <c r="BA120" i="52"/>
  <c r="AZ120" i="52"/>
  <c r="AY120" i="52"/>
  <c r="AX120" i="52"/>
  <c r="AW120" i="52"/>
  <c r="AV120" i="52"/>
  <c r="AU120" i="52"/>
  <c r="AT120" i="52"/>
  <c r="AS120" i="52"/>
  <c r="AR120" i="52"/>
  <c r="AQ120" i="52"/>
  <c r="AP120" i="52"/>
  <c r="AO120" i="52"/>
  <c r="AN120" i="52"/>
  <c r="AM120" i="52"/>
  <c r="AL120" i="52"/>
  <c r="AK120" i="52"/>
  <c r="AJ120" i="52"/>
  <c r="AI120" i="52"/>
  <c r="AH120" i="52"/>
  <c r="AG120" i="52"/>
  <c r="AF120" i="52"/>
  <c r="AE120" i="52"/>
  <c r="AA120" i="52"/>
  <c r="Y120" i="52"/>
  <c r="X120" i="52"/>
  <c r="W120" i="52"/>
  <c r="V120" i="52"/>
  <c r="U120" i="52"/>
  <c r="T120" i="52"/>
  <c r="S120" i="52"/>
  <c r="R120" i="52"/>
  <c r="Q120" i="52"/>
  <c r="P120" i="52"/>
  <c r="O120" i="52"/>
  <c r="N120" i="52"/>
  <c r="M120" i="52"/>
  <c r="L120" i="52"/>
  <c r="K120" i="52"/>
  <c r="J120" i="52"/>
  <c r="I120" i="52"/>
  <c r="H120" i="52"/>
  <c r="G120" i="52"/>
  <c r="F120" i="52"/>
  <c r="E120" i="52"/>
  <c r="D120" i="52"/>
  <c r="AC120" i="52" s="1"/>
  <c r="BA119" i="52"/>
  <c r="AZ119" i="52"/>
  <c r="AY119" i="52"/>
  <c r="AX119" i="52"/>
  <c r="AW119" i="52"/>
  <c r="AV119" i="52"/>
  <c r="AU119" i="52"/>
  <c r="AT119" i="52"/>
  <c r="AS119" i="52"/>
  <c r="AR119" i="52"/>
  <c r="AQ119" i="52"/>
  <c r="AP119" i="52"/>
  <c r="AO119" i="52"/>
  <c r="AN119" i="52"/>
  <c r="AM119" i="52"/>
  <c r="AL119" i="52"/>
  <c r="AK119" i="52"/>
  <c r="AJ119" i="52"/>
  <c r="AI119" i="52"/>
  <c r="AH119" i="52"/>
  <c r="AG119" i="52"/>
  <c r="AF119" i="52"/>
  <c r="AE119" i="52"/>
  <c r="AA119" i="52"/>
  <c r="Y119" i="52"/>
  <c r="X119" i="52"/>
  <c r="W119" i="52"/>
  <c r="V119" i="52"/>
  <c r="U119" i="52"/>
  <c r="T119" i="52"/>
  <c r="S119" i="52"/>
  <c r="R119" i="52"/>
  <c r="Q119" i="52"/>
  <c r="P119" i="52"/>
  <c r="O119" i="52"/>
  <c r="N119" i="52"/>
  <c r="M119" i="52"/>
  <c r="L119" i="52"/>
  <c r="K119" i="52"/>
  <c r="J119" i="52"/>
  <c r="I119" i="52"/>
  <c r="H119" i="52"/>
  <c r="G119" i="52"/>
  <c r="F119" i="52"/>
  <c r="E119" i="52"/>
  <c r="D119" i="52"/>
  <c r="BA116" i="52"/>
  <c r="AZ116" i="52"/>
  <c r="AY116" i="52"/>
  <c r="AX116" i="52"/>
  <c r="AW116" i="52"/>
  <c r="AV116" i="52"/>
  <c r="AU116" i="52"/>
  <c r="AT116" i="52"/>
  <c r="AS116" i="52"/>
  <c r="AR116" i="52"/>
  <c r="AQ116" i="52"/>
  <c r="AP116" i="52"/>
  <c r="AO116" i="52"/>
  <c r="AN116" i="52"/>
  <c r="AM116" i="52"/>
  <c r="AL116" i="52"/>
  <c r="AK116" i="52"/>
  <c r="AJ116" i="52"/>
  <c r="AI116" i="52"/>
  <c r="AH116" i="52"/>
  <c r="AG116" i="52"/>
  <c r="AF116" i="52"/>
  <c r="AE116" i="52"/>
  <c r="AA116" i="52"/>
  <c r="Y116" i="52"/>
  <c r="X116" i="52"/>
  <c r="W116" i="52"/>
  <c r="V116" i="52"/>
  <c r="U116" i="52"/>
  <c r="T116" i="52"/>
  <c r="S116" i="52"/>
  <c r="R116" i="52"/>
  <c r="Q116" i="52"/>
  <c r="P116" i="52"/>
  <c r="O116" i="52"/>
  <c r="N116" i="52"/>
  <c r="M116" i="52"/>
  <c r="L116" i="52"/>
  <c r="K116" i="52"/>
  <c r="J116" i="52"/>
  <c r="I116" i="52"/>
  <c r="H116" i="52"/>
  <c r="G116" i="52"/>
  <c r="F116" i="52"/>
  <c r="E116" i="52"/>
  <c r="D116" i="52"/>
  <c r="AC116" i="52" s="1"/>
  <c r="AD116" i="52" s="1"/>
  <c r="BA113" i="52"/>
  <c r="AZ113" i="52"/>
  <c r="AY113" i="52"/>
  <c r="AX113" i="52"/>
  <c r="AW113" i="52"/>
  <c r="AV113" i="52"/>
  <c r="AU113" i="52"/>
  <c r="AT113" i="52"/>
  <c r="AS113" i="52"/>
  <c r="AR113" i="52"/>
  <c r="AQ113" i="52"/>
  <c r="AP113" i="52"/>
  <c r="AO113" i="52"/>
  <c r="AN113" i="52"/>
  <c r="AM113" i="52"/>
  <c r="AL113" i="52"/>
  <c r="AK113" i="52"/>
  <c r="AJ113" i="52"/>
  <c r="AI113" i="52"/>
  <c r="AH113" i="52"/>
  <c r="AG113" i="52"/>
  <c r="AF113" i="52"/>
  <c r="AE113" i="52"/>
  <c r="AA113" i="52"/>
  <c r="Y113" i="52"/>
  <c r="X113" i="52"/>
  <c r="W113" i="52"/>
  <c r="V113" i="52"/>
  <c r="U113" i="52"/>
  <c r="T113" i="52"/>
  <c r="S113" i="52"/>
  <c r="R113" i="52"/>
  <c r="Q113" i="52"/>
  <c r="P113" i="52"/>
  <c r="O113" i="52"/>
  <c r="N113" i="52"/>
  <c r="M113" i="52"/>
  <c r="L113" i="52"/>
  <c r="K113" i="52"/>
  <c r="J113" i="52"/>
  <c r="I113" i="52"/>
  <c r="H113" i="52"/>
  <c r="G113" i="52"/>
  <c r="F113" i="52"/>
  <c r="E113" i="52"/>
  <c r="D113" i="52"/>
  <c r="BA112" i="52"/>
  <c r="AZ112" i="52"/>
  <c r="AY112" i="52"/>
  <c r="AX112" i="52"/>
  <c r="AW112" i="52"/>
  <c r="AV112" i="52"/>
  <c r="AU112" i="52"/>
  <c r="AT112" i="52"/>
  <c r="AS112" i="52"/>
  <c r="AR112" i="52"/>
  <c r="AQ112" i="52"/>
  <c r="AP112" i="52"/>
  <c r="AO112" i="52"/>
  <c r="AN112" i="52"/>
  <c r="AM112" i="52"/>
  <c r="AL112" i="52"/>
  <c r="AK112" i="52"/>
  <c r="AJ112" i="52"/>
  <c r="AI112" i="52"/>
  <c r="AH112" i="52"/>
  <c r="AG112" i="52"/>
  <c r="AF112" i="52"/>
  <c r="AE112" i="52"/>
  <c r="AA112" i="52"/>
  <c r="Y112" i="52"/>
  <c r="X112" i="52"/>
  <c r="W112" i="52"/>
  <c r="V112" i="52"/>
  <c r="U112" i="52"/>
  <c r="T112" i="52"/>
  <c r="S112" i="52"/>
  <c r="R112" i="52"/>
  <c r="Q112" i="52"/>
  <c r="P112" i="52"/>
  <c r="O112" i="52"/>
  <c r="N112" i="52"/>
  <c r="M112" i="52"/>
  <c r="L112" i="52"/>
  <c r="K112" i="52"/>
  <c r="J112" i="52"/>
  <c r="I112" i="52"/>
  <c r="H112" i="52"/>
  <c r="G112" i="52"/>
  <c r="F112" i="52"/>
  <c r="E112" i="52"/>
  <c r="D112" i="52"/>
  <c r="BA111" i="52"/>
  <c r="AZ111" i="52"/>
  <c r="AY111" i="52"/>
  <c r="AX111" i="52"/>
  <c r="AW111" i="52"/>
  <c r="AV111" i="52"/>
  <c r="AU111" i="52"/>
  <c r="AT111" i="52"/>
  <c r="AS111" i="52"/>
  <c r="AR111" i="52"/>
  <c r="AQ111" i="52"/>
  <c r="AP111" i="52"/>
  <c r="AO111" i="52"/>
  <c r="AN111" i="52"/>
  <c r="AM111" i="52"/>
  <c r="AL111" i="52"/>
  <c r="AK111" i="52"/>
  <c r="AJ111" i="52"/>
  <c r="AI111" i="52"/>
  <c r="AH111" i="52"/>
  <c r="AG111" i="52"/>
  <c r="AF111" i="52"/>
  <c r="AE111" i="52"/>
  <c r="AA111" i="52"/>
  <c r="Y111" i="52"/>
  <c r="X111" i="52"/>
  <c r="W111" i="52"/>
  <c r="V111" i="52"/>
  <c r="U111" i="52"/>
  <c r="T111" i="52"/>
  <c r="S111" i="52"/>
  <c r="R111" i="52"/>
  <c r="Q111" i="52"/>
  <c r="P111" i="52"/>
  <c r="O111" i="52"/>
  <c r="N111" i="52"/>
  <c r="M111" i="52"/>
  <c r="L111" i="52"/>
  <c r="K111" i="52"/>
  <c r="J111" i="52"/>
  <c r="I111" i="52"/>
  <c r="H111" i="52"/>
  <c r="G111" i="52"/>
  <c r="F111" i="52"/>
  <c r="E111" i="52"/>
  <c r="AC111" i="52" s="1"/>
  <c r="D111" i="52"/>
  <c r="BA110" i="52"/>
  <c r="AZ110" i="52"/>
  <c r="AY110" i="52"/>
  <c r="AX110" i="52"/>
  <c r="AW110" i="52"/>
  <c r="AV110" i="52"/>
  <c r="AU110" i="52"/>
  <c r="AT110" i="52"/>
  <c r="AS110" i="52"/>
  <c r="AR110" i="52"/>
  <c r="AQ110" i="52"/>
  <c r="AP110" i="52"/>
  <c r="AO110" i="52"/>
  <c r="AN110" i="52"/>
  <c r="AM110" i="52"/>
  <c r="AL110" i="52"/>
  <c r="AK110" i="52"/>
  <c r="AJ110" i="52"/>
  <c r="AI110" i="52"/>
  <c r="AH110" i="52"/>
  <c r="AG110" i="52"/>
  <c r="AF110" i="52"/>
  <c r="AE110" i="52"/>
  <c r="AA110" i="52"/>
  <c r="Y110" i="52"/>
  <c r="X110" i="52"/>
  <c r="W110" i="52"/>
  <c r="V110" i="52"/>
  <c r="U110" i="52"/>
  <c r="T110" i="52"/>
  <c r="S110" i="52"/>
  <c r="R110" i="52"/>
  <c r="Q110" i="52"/>
  <c r="P110" i="52"/>
  <c r="O110" i="52"/>
  <c r="N110" i="52"/>
  <c r="M110" i="52"/>
  <c r="L110" i="52"/>
  <c r="K110" i="52"/>
  <c r="J110" i="52"/>
  <c r="I110" i="52"/>
  <c r="H110" i="52"/>
  <c r="G110" i="52"/>
  <c r="F110" i="52"/>
  <c r="E110" i="52"/>
  <c r="D110" i="52"/>
  <c r="BA109" i="52"/>
  <c r="AZ109" i="52"/>
  <c r="AY109" i="52"/>
  <c r="AX109" i="52"/>
  <c r="AW109" i="52"/>
  <c r="AV109" i="52"/>
  <c r="AU109" i="52"/>
  <c r="AT109" i="52"/>
  <c r="AS109" i="52"/>
  <c r="AR109" i="52"/>
  <c r="AQ109" i="52"/>
  <c r="AP109" i="52"/>
  <c r="AO109" i="52"/>
  <c r="AN109" i="52"/>
  <c r="AM109" i="52"/>
  <c r="AL109" i="52"/>
  <c r="AK109" i="52"/>
  <c r="AJ109" i="52"/>
  <c r="AI109" i="52"/>
  <c r="AH109" i="52"/>
  <c r="AG109" i="52"/>
  <c r="AF109" i="52"/>
  <c r="AE109" i="52"/>
  <c r="AA109" i="52"/>
  <c r="Y109" i="52"/>
  <c r="X109" i="52"/>
  <c r="W109" i="52"/>
  <c r="V109" i="52"/>
  <c r="U109" i="52"/>
  <c r="T109" i="52"/>
  <c r="S109" i="52"/>
  <c r="R109" i="52"/>
  <c r="Q109" i="52"/>
  <c r="P109" i="52"/>
  <c r="O109" i="52"/>
  <c r="N109" i="52"/>
  <c r="M109" i="52"/>
  <c r="L109" i="52"/>
  <c r="K109" i="52"/>
  <c r="J109" i="52"/>
  <c r="I109" i="52"/>
  <c r="H109" i="52"/>
  <c r="G109" i="52"/>
  <c r="AC109" i="52"/>
  <c r="F109" i="52"/>
  <c r="E109" i="52"/>
  <c r="D109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M108" i="52"/>
  <c r="AL108" i="52"/>
  <c r="AK108" i="52"/>
  <c r="AJ108" i="52"/>
  <c r="AI108" i="52"/>
  <c r="AH108" i="52"/>
  <c r="AG108" i="52"/>
  <c r="AF108" i="52"/>
  <c r="AE108" i="52"/>
  <c r="AA108" i="52"/>
  <c r="Y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A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AC106" i="52" s="1"/>
  <c r="AD106" i="52" s="1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A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AC105" i="52" s="1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A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AC104" i="52"/>
  <c r="F104" i="52"/>
  <c r="E104" i="52"/>
  <c r="D104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A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BA99" i="52"/>
  <c r="AZ99" i="52"/>
  <c r="AY99" i="52"/>
  <c r="AX99" i="52"/>
  <c r="AW99" i="52"/>
  <c r="AV99" i="52"/>
  <c r="AU99" i="52"/>
  <c r="AT99" i="52"/>
  <c r="AS99" i="52"/>
  <c r="AR99" i="52"/>
  <c r="AQ99" i="52"/>
  <c r="AP99" i="52"/>
  <c r="AO99" i="52"/>
  <c r="AN99" i="52"/>
  <c r="AM99" i="52"/>
  <c r="AL99" i="52"/>
  <c r="AK99" i="52"/>
  <c r="AJ99" i="52"/>
  <c r="AI99" i="52"/>
  <c r="AH99" i="52"/>
  <c r="AG99" i="52"/>
  <c r="AF99" i="52"/>
  <c r="AE99" i="52"/>
  <c r="AA99" i="52"/>
  <c r="Y99" i="52"/>
  <c r="X99" i="52"/>
  <c r="W99" i="52"/>
  <c r="V99" i="52"/>
  <c r="U99" i="52"/>
  <c r="T99" i="52"/>
  <c r="S99" i="52"/>
  <c r="R99" i="52"/>
  <c r="Q99" i="52"/>
  <c r="P99" i="52"/>
  <c r="O99" i="52"/>
  <c r="N99" i="52"/>
  <c r="M99" i="52"/>
  <c r="L99" i="52"/>
  <c r="K99" i="52"/>
  <c r="J99" i="52"/>
  <c r="I99" i="52"/>
  <c r="H99" i="52"/>
  <c r="G99" i="52"/>
  <c r="F99" i="52"/>
  <c r="E99" i="52"/>
  <c r="D99" i="52"/>
  <c r="AC99" i="52" s="1"/>
  <c r="BA98" i="52"/>
  <c r="AZ98" i="52"/>
  <c r="AY98" i="52"/>
  <c r="AX98" i="52"/>
  <c r="AW98" i="52"/>
  <c r="AV98" i="52"/>
  <c r="AU98" i="52"/>
  <c r="AT98" i="52"/>
  <c r="AS98" i="52"/>
  <c r="AR98" i="52"/>
  <c r="AQ98" i="52"/>
  <c r="AP98" i="52"/>
  <c r="AO98" i="52"/>
  <c r="AN98" i="52"/>
  <c r="AM98" i="52"/>
  <c r="AL98" i="52"/>
  <c r="AK98" i="52"/>
  <c r="AJ98" i="52"/>
  <c r="AI98" i="52"/>
  <c r="AH98" i="52"/>
  <c r="AG98" i="52"/>
  <c r="AF98" i="52"/>
  <c r="AE98" i="52"/>
  <c r="AA98" i="52"/>
  <c r="Y98" i="52"/>
  <c r="X98" i="52"/>
  <c r="W98" i="52"/>
  <c r="V98" i="52"/>
  <c r="U98" i="52"/>
  <c r="T98" i="52"/>
  <c r="S98" i="52"/>
  <c r="R98" i="52"/>
  <c r="Q98" i="52"/>
  <c r="P98" i="52"/>
  <c r="O98" i="52"/>
  <c r="N98" i="52"/>
  <c r="M98" i="52"/>
  <c r="L98" i="52"/>
  <c r="K98" i="52"/>
  <c r="J98" i="52"/>
  <c r="I98" i="52"/>
  <c r="H98" i="52"/>
  <c r="G98" i="52"/>
  <c r="F98" i="52"/>
  <c r="E98" i="52"/>
  <c r="D98" i="52"/>
  <c r="BA91" i="52"/>
  <c r="AZ91" i="52"/>
  <c r="AY91" i="52"/>
  <c r="AX91" i="52"/>
  <c r="AW91" i="52"/>
  <c r="AV91" i="52"/>
  <c r="AU91" i="52"/>
  <c r="AT91" i="52"/>
  <c r="AS91" i="52"/>
  <c r="AR91" i="52"/>
  <c r="AQ91" i="52"/>
  <c r="AP91" i="52"/>
  <c r="AO91" i="52"/>
  <c r="AN91" i="52"/>
  <c r="AM91" i="52"/>
  <c r="AL91" i="52"/>
  <c r="AK91" i="52"/>
  <c r="AJ91" i="52"/>
  <c r="AI91" i="52"/>
  <c r="AH91" i="52"/>
  <c r="AG91" i="52"/>
  <c r="AF91" i="52"/>
  <c r="AE91" i="52"/>
  <c r="AA91" i="52"/>
  <c r="Y91" i="52"/>
  <c r="X91" i="52"/>
  <c r="W91" i="52"/>
  <c r="V91" i="52"/>
  <c r="U91" i="52"/>
  <c r="T91" i="52"/>
  <c r="S91" i="52"/>
  <c r="R91" i="52"/>
  <c r="Q91" i="52"/>
  <c r="P91" i="52"/>
  <c r="O91" i="52"/>
  <c r="N91" i="52"/>
  <c r="M91" i="52"/>
  <c r="L91" i="52"/>
  <c r="K91" i="52"/>
  <c r="J91" i="52"/>
  <c r="I91" i="52"/>
  <c r="H91" i="52"/>
  <c r="G91" i="52"/>
  <c r="F91" i="52"/>
  <c r="E91" i="52"/>
  <c r="D91" i="52"/>
  <c r="BA90" i="52"/>
  <c r="AZ90" i="52"/>
  <c r="AY90" i="52"/>
  <c r="AX90" i="52"/>
  <c r="AW90" i="52"/>
  <c r="AV90" i="52"/>
  <c r="AU90" i="52"/>
  <c r="AT90" i="52"/>
  <c r="AS90" i="52"/>
  <c r="AR90" i="52"/>
  <c r="AQ90" i="52"/>
  <c r="AP90" i="52"/>
  <c r="AO90" i="52"/>
  <c r="AN90" i="52"/>
  <c r="AM90" i="52"/>
  <c r="AL90" i="52"/>
  <c r="AK90" i="52"/>
  <c r="AJ90" i="52"/>
  <c r="AI90" i="52"/>
  <c r="AH90" i="52"/>
  <c r="AG90" i="52"/>
  <c r="AF90" i="52"/>
  <c r="AE90" i="52"/>
  <c r="AA90" i="52"/>
  <c r="Y90" i="52"/>
  <c r="X90" i="52"/>
  <c r="W90" i="52"/>
  <c r="V90" i="52"/>
  <c r="U90" i="52"/>
  <c r="T90" i="52"/>
  <c r="S90" i="52"/>
  <c r="R90" i="52"/>
  <c r="Q90" i="52"/>
  <c r="P90" i="52"/>
  <c r="O90" i="52"/>
  <c r="N90" i="52"/>
  <c r="M90" i="52"/>
  <c r="L90" i="52"/>
  <c r="K90" i="52"/>
  <c r="J90" i="52"/>
  <c r="I90" i="52"/>
  <c r="H90" i="52"/>
  <c r="G90" i="52"/>
  <c r="F90" i="52"/>
  <c r="E90" i="52"/>
  <c r="D90" i="52"/>
  <c r="AC90" i="52" s="1"/>
  <c r="BA87" i="52"/>
  <c r="AZ87" i="52"/>
  <c r="AY87" i="52"/>
  <c r="AX87" i="52"/>
  <c r="AW87" i="52"/>
  <c r="AV87" i="52"/>
  <c r="AU87" i="52"/>
  <c r="AT87" i="52"/>
  <c r="AS87" i="52"/>
  <c r="AR87" i="52"/>
  <c r="AQ87" i="52"/>
  <c r="AP87" i="52"/>
  <c r="AO87" i="52"/>
  <c r="AN87" i="52"/>
  <c r="AM87" i="52"/>
  <c r="AL87" i="52"/>
  <c r="AK87" i="52"/>
  <c r="AJ87" i="52"/>
  <c r="AI87" i="52"/>
  <c r="AH87" i="52"/>
  <c r="AG87" i="52"/>
  <c r="AF87" i="52"/>
  <c r="AE87" i="52"/>
  <c r="AA87" i="52"/>
  <c r="Y87" i="52"/>
  <c r="X87" i="52"/>
  <c r="W87" i="52"/>
  <c r="V87" i="52"/>
  <c r="U87" i="52"/>
  <c r="T87" i="52"/>
  <c r="S87" i="52"/>
  <c r="R87" i="52"/>
  <c r="Q87" i="52"/>
  <c r="P87" i="52"/>
  <c r="O87" i="52"/>
  <c r="N87" i="52"/>
  <c r="M87" i="52"/>
  <c r="L87" i="52"/>
  <c r="K87" i="52"/>
  <c r="J87" i="52"/>
  <c r="I87" i="52"/>
  <c r="H87" i="52"/>
  <c r="G87" i="52"/>
  <c r="F87" i="52"/>
  <c r="E87" i="52"/>
  <c r="D87" i="52"/>
  <c r="AC87" i="52" s="1"/>
  <c r="BA86" i="52"/>
  <c r="AZ86" i="52"/>
  <c r="AY86" i="52"/>
  <c r="AX86" i="52"/>
  <c r="AW86" i="52"/>
  <c r="AV86" i="52"/>
  <c r="AU86" i="52"/>
  <c r="AT86" i="52"/>
  <c r="AS86" i="52"/>
  <c r="AR86" i="52"/>
  <c r="AQ86" i="52"/>
  <c r="AP86" i="52"/>
  <c r="AO86" i="52"/>
  <c r="AN86" i="52"/>
  <c r="AM86" i="52"/>
  <c r="AL86" i="52"/>
  <c r="AK86" i="52"/>
  <c r="AJ86" i="52"/>
  <c r="AI86" i="52"/>
  <c r="AH86" i="52"/>
  <c r="AG86" i="52"/>
  <c r="AF86" i="52"/>
  <c r="AE86" i="52"/>
  <c r="AA86" i="52"/>
  <c r="Y86" i="52"/>
  <c r="X86" i="52"/>
  <c r="W86" i="52"/>
  <c r="V86" i="52"/>
  <c r="U86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H86" i="52"/>
  <c r="G86" i="52"/>
  <c r="AC86" i="52"/>
  <c r="F86" i="52"/>
  <c r="E86" i="52"/>
  <c r="D86" i="52"/>
  <c r="BA79" i="52"/>
  <c r="AZ79" i="52"/>
  <c r="AY79" i="52"/>
  <c r="AX79" i="52"/>
  <c r="AW79" i="52"/>
  <c r="AV79" i="52"/>
  <c r="AU79" i="52"/>
  <c r="AT79" i="52"/>
  <c r="AS79" i="52"/>
  <c r="AR79" i="52"/>
  <c r="AQ79" i="52"/>
  <c r="AP79" i="52"/>
  <c r="AO79" i="52"/>
  <c r="AN79" i="52"/>
  <c r="AM79" i="52"/>
  <c r="AL79" i="52"/>
  <c r="AK79" i="52"/>
  <c r="AJ79" i="52"/>
  <c r="AI79" i="52"/>
  <c r="AH79" i="52"/>
  <c r="AG79" i="52"/>
  <c r="AF79" i="52"/>
  <c r="AE79" i="52"/>
  <c r="AA79" i="52"/>
  <c r="Y79" i="52"/>
  <c r="X79" i="52"/>
  <c r="W79" i="52"/>
  <c r="V79" i="52"/>
  <c r="U79" i="52"/>
  <c r="T79" i="52"/>
  <c r="S79" i="52"/>
  <c r="R79" i="52"/>
  <c r="Q79" i="52"/>
  <c r="P79" i="52"/>
  <c r="O79" i="52"/>
  <c r="N79" i="52"/>
  <c r="M79" i="52"/>
  <c r="L79" i="52"/>
  <c r="K79" i="52"/>
  <c r="J79" i="52"/>
  <c r="I79" i="52"/>
  <c r="H79" i="52"/>
  <c r="G79" i="52"/>
  <c r="F79" i="52"/>
  <c r="E79" i="52"/>
  <c r="D79" i="52"/>
  <c r="AC79" i="52" s="1"/>
  <c r="BA78" i="52"/>
  <c r="AZ78" i="52"/>
  <c r="AY78" i="52"/>
  <c r="AX78" i="52"/>
  <c r="AW78" i="52"/>
  <c r="AV78" i="52"/>
  <c r="AU78" i="52"/>
  <c r="AT78" i="52"/>
  <c r="AS78" i="52"/>
  <c r="AR78" i="52"/>
  <c r="AQ78" i="52"/>
  <c r="AP78" i="52"/>
  <c r="AO78" i="52"/>
  <c r="AN78" i="52"/>
  <c r="AM78" i="52"/>
  <c r="AL78" i="52"/>
  <c r="AK78" i="52"/>
  <c r="AJ78" i="52"/>
  <c r="AI78" i="52"/>
  <c r="AH78" i="52"/>
  <c r="AG78" i="52"/>
  <c r="AF78" i="52"/>
  <c r="AE78" i="52"/>
  <c r="AA78" i="52"/>
  <c r="Y78" i="52"/>
  <c r="X78" i="52"/>
  <c r="W78" i="52"/>
  <c r="V78" i="52"/>
  <c r="U78" i="52"/>
  <c r="T78" i="52"/>
  <c r="S78" i="52"/>
  <c r="R78" i="52"/>
  <c r="Q78" i="52"/>
  <c r="P78" i="52"/>
  <c r="O78" i="52"/>
  <c r="N78" i="52"/>
  <c r="M78" i="52"/>
  <c r="L78" i="52"/>
  <c r="K78" i="52"/>
  <c r="J78" i="52"/>
  <c r="I78" i="52"/>
  <c r="H78" i="52"/>
  <c r="G78" i="52"/>
  <c r="F78" i="52"/>
  <c r="E78" i="52"/>
  <c r="D78" i="52"/>
  <c r="AC78" i="52" s="1"/>
  <c r="BA77" i="52"/>
  <c r="AZ77" i="52"/>
  <c r="AY77" i="52"/>
  <c r="AX77" i="52"/>
  <c r="AW77" i="52"/>
  <c r="AV77" i="52"/>
  <c r="AU77" i="52"/>
  <c r="AT77" i="52"/>
  <c r="AS77" i="52"/>
  <c r="AR77" i="52"/>
  <c r="AQ77" i="52"/>
  <c r="AP77" i="52"/>
  <c r="AO77" i="52"/>
  <c r="AN77" i="52"/>
  <c r="AM77" i="52"/>
  <c r="AL77" i="52"/>
  <c r="AK77" i="52"/>
  <c r="AJ77" i="52"/>
  <c r="AI77" i="52"/>
  <c r="AH77" i="52"/>
  <c r="AG77" i="52"/>
  <c r="AF77" i="52"/>
  <c r="AE77" i="52"/>
  <c r="AA77" i="52"/>
  <c r="Y77" i="52"/>
  <c r="X77" i="52"/>
  <c r="W77" i="52"/>
  <c r="V77" i="52"/>
  <c r="U77" i="52"/>
  <c r="T77" i="52"/>
  <c r="S77" i="52"/>
  <c r="R77" i="52"/>
  <c r="Q77" i="52"/>
  <c r="P77" i="52"/>
  <c r="O77" i="52"/>
  <c r="N77" i="52"/>
  <c r="M77" i="52"/>
  <c r="L77" i="52"/>
  <c r="K77" i="52"/>
  <c r="J77" i="52"/>
  <c r="I77" i="52"/>
  <c r="H77" i="52"/>
  <c r="G77" i="52"/>
  <c r="F77" i="52"/>
  <c r="E77" i="52"/>
  <c r="D77" i="52"/>
  <c r="AC77" i="52" s="1"/>
  <c r="BA76" i="52"/>
  <c r="AZ76" i="52"/>
  <c r="AY76" i="52"/>
  <c r="AX76" i="52"/>
  <c r="AW76" i="52"/>
  <c r="AV76" i="52"/>
  <c r="AU76" i="52"/>
  <c r="AT76" i="52"/>
  <c r="AS76" i="52"/>
  <c r="AR76" i="52"/>
  <c r="AQ76" i="52"/>
  <c r="AP76" i="52"/>
  <c r="AO76" i="52"/>
  <c r="AN76" i="52"/>
  <c r="AM76" i="52"/>
  <c r="AL76" i="52"/>
  <c r="AK76" i="52"/>
  <c r="AJ76" i="52"/>
  <c r="AI76" i="52"/>
  <c r="AH76" i="52"/>
  <c r="AG76" i="52"/>
  <c r="AF76" i="52"/>
  <c r="AE76" i="52"/>
  <c r="AA76" i="52"/>
  <c r="Y76" i="52"/>
  <c r="X76" i="52"/>
  <c r="W76" i="52"/>
  <c r="V76" i="52"/>
  <c r="U76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H76" i="52"/>
  <c r="G76" i="52"/>
  <c r="AC76" i="52"/>
  <c r="F76" i="52"/>
  <c r="E76" i="52"/>
  <c r="D76" i="52"/>
  <c r="BA75" i="52"/>
  <c r="AZ75" i="52"/>
  <c r="AY75" i="52"/>
  <c r="AX75" i="52"/>
  <c r="AW75" i="52"/>
  <c r="AV75" i="52"/>
  <c r="AU75" i="52"/>
  <c r="AT75" i="52"/>
  <c r="AS75" i="52"/>
  <c r="AR75" i="52"/>
  <c r="AQ75" i="52"/>
  <c r="AP75" i="52"/>
  <c r="AO75" i="52"/>
  <c r="AN75" i="52"/>
  <c r="AM75" i="52"/>
  <c r="AL75" i="52"/>
  <c r="AK75" i="52"/>
  <c r="AJ75" i="52"/>
  <c r="AI75" i="52"/>
  <c r="AH75" i="52"/>
  <c r="AG75" i="52"/>
  <c r="AF75" i="52"/>
  <c r="AE75" i="52"/>
  <c r="AA75" i="52"/>
  <c r="Y75" i="52"/>
  <c r="X75" i="52"/>
  <c r="W75" i="52"/>
  <c r="V75" i="52"/>
  <c r="U75" i="52"/>
  <c r="T75" i="52"/>
  <c r="S75" i="52"/>
  <c r="R75" i="52"/>
  <c r="Q75" i="52"/>
  <c r="P75" i="52"/>
  <c r="O75" i="52"/>
  <c r="N75" i="52"/>
  <c r="M75" i="52"/>
  <c r="L75" i="52"/>
  <c r="K75" i="52"/>
  <c r="J75" i="52"/>
  <c r="I75" i="52"/>
  <c r="H75" i="52"/>
  <c r="G75" i="52"/>
  <c r="F75" i="52"/>
  <c r="E75" i="52"/>
  <c r="D75" i="52"/>
  <c r="AC75" i="52" s="1"/>
  <c r="AA68" i="52"/>
  <c r="Y68" i="52"/>
  <c r="X68" i="52"/>
  <c r="W68" i="52"/>
  <c r="V68" i="52"/>
  <c r="U68" i="52"/>
  <c r="T68" i="52"/>
  <c r="S68" i="52"/>
  <c r="R68" i="52"/>
  <c r="Q68" i="52"/>
  <c r="P68" i="52"/>
  <c r="O68" i="52"/>
  <c r="N68" i="52"/>
  <c r="M68" i="52"/>
  <c r="L68" i="52"/>
  <c r="K68" i="52"/>
  <c r="J68" i="52"/>
  <c r="I68" i="52"/>
  <c r="H68" i="52"/>
  <c r="G68" i="52"/>
  <c r="F68" i="52"/>
  <c r="E68" i="52"/>
  <c r="D68" i="52"/>
  <c r="BA66" i="52"/>
  <c r="AZ66" i="52"/>
  <c r="AY66" i="52"/>
  <c r="AX66" i="52"/>
  <c r="AW66" i="52"/>
  <c r="AV66" i="52"/>
  <c r="AU66" i="52"/>
  <c r="AT66" i="52"/>
  <c r="AS66" i="52"/>
  <c r="AR66" i="52"/>
  <c r="AQ66" i="52"/>
  <c r="AP66" i="52"/>
  <c r="AO66" i="52"/>
  <c r="AN66" i="52"/>
  <c r="AM66" i="52"/>
  <c r="AL66" i="52"/>
  <c r="AK66" i="52"/>
  <c r="AJ66" i="52"/>
  <c r="AI66" i="52"/>
  <c r="AH66" i="52"/>
  <c r="AG66" i="52"/>
  <c r="AF66" i="52"/>
  <c r="AE66" i="52"/>
  <c r="FA65" i="52"/>
  <c r="EW65" i="52"/>
  <c r="EV65" i="52"/>
  <c r="ET65" i="52"/>
  <c r="ES65" i="52"/>
  <c r="EN65" i="52"/>
  <c r="EJ65" i="52"/>
  <c r="EI65" i="52"/>
  <c r="EK65" i="52" s="1"/>
  <c r="EH65" i="52"/>
  <c r="ED65" i="52"/>
  <c r="EC65" i="52"/>
  <c r="EA65" i="52"/>
  <c r="DZ65" i="52"/>
  <c r="DU65" i="52"/>
  <c r="DT65" i="52"/>
  <c r="DR65" i="52"/>
  <c r="DQ65" i="52"/>
  <c r="DM65" i="52"/>
  <c r="DK65" i="52"/>
  <c r="DJ65" i="52"/>
  <c r="DH65" i="52"/>
  <c r="DG65" i="52"/>
  <c r="DD65" i="52"/>
  <c r="DF65" i="52" s="1"/>
  <c r="DB65" i="52"/>
  <c r="CV65" i="52"/>
  <c r="CU65" i="52"/>
  <c r="CR65" i="52"/>
  <c r="CO65" i="52"/>
  <c r="CG65" i="52"/>
  <c r="CF65" i="52"/>
  <c r="CD65" i="52"/>
  <c r="CC65" i="52"/>
  <c r="CB65" i="52"/>
  <c r="BX65" i="52"/>
  <c r="BW65" i="52"/>
  <c r="BY65" i="52" s="1"/>
  <c r="BV65" i="52"/>
  <c r="BR65" i="52"/>
  <c r="BO65" i="52"/>
  <c r="BN65" i="52"/>
  <c r="BL65" i="52"/>
  <c r="BK65" i="52"/>
  <c r="BF65" i="52"/>
  <c r="EW64" i="52"/>
  <c r="EV64" i="52"/>
  <c r="ET64" i="52"/>
  <c r="ES64" i="52"/>
  <c r="EJ64" i="52"/>
  <c r="EI64" i="52"/>
  <c r="ED64" i="52"/>
  <c r="EC64" i="52"/>
  <c r="EA64" i="52"/>
  <c r="DZ64" i="52"/>
  <c r="DY64" i="52"/>
  <c r="DU64" i="52"/>
  <c r="DT64" i="52"/>
  <c r="DR64" i="52"/>
  <c r="DQ64" i="52"/>
  <c r="DM64" i="52"/>
  <c r="DK64" i="52"/>
  <c r="DJ64" i="52"/>
  <c r="DH64" i="52"/>
  <c r="DG64" i="52"/>
  <c r="DD64" i="52"/>
  <c r="DF64" i="52" s="1"/>
  <c r="DB64" i="52"/>
  <c r="CV64" i="52"/>
  <c r="CU64" i="52"/>
  <c r="CO64" i="52"/>
  <c r="CG64" i="52"/>
  <c r="CF64" i="52"/>
  <c r="CD64" i="52"/>
  <c r="CC64" i="52"/>
  <c r="CB64" i="52"/>
  <c r="BX64" i="52"/>
  <c r="BW64" i="52"/>
  <c r="BR64" i="52"/>
  <c r="BS64" i="52" s="1"/>
  <c r="BO64" i="52"/>
  <c r="BN64" i="52"/>
  <c r="BL64" i="52"/>
  <c r="BK64" i="52"/>
  <c r="BF64" i="52"/>
  <c r="FA63" i="52"/>
  <c r="EW63" i="52"/>
  <c r="EV63" i="52"/>
  <c r="ET63" i="52"/>
  <c r="ES63" i="52"/>
  <c r="EJ63" i="52"/>
  <c r="EI63" i="52"/>
  <c r="EH63" i="52"/>
  <c r="ED63" i="52"/>
  <c r="EC63" i="52"/>
  <c r="EA63" i="52"/>
  <c r="DZ63" i="52"/>
  <c r="DU63" i="52"/>
  <c r="DT63" i="52"/>
  <c r="DR63" i="52"/>
  <c r="DQ63" i="52"/>
  <c r="DM63" i="52"/>
  <c r="DK63" i="52"/>
  <c r="DJ63" i="52"/>
  <c r="DH63" i="52"/>
  <c r="DG63" i="52"/>
  <c r="DD63" i="52"/>
  <c r="DF63" i="52" s="1"/>
  <c r="DB63" i="52"/>
  <c r="CV63" i="52"/>
  <c r="CU63" i="52"/>
  <c r="CR63" i="52"/>
  <c r="CO63" i="52"/>
  <c r="CG63" i="52"/>
  <c r="CF63" i="52"/>
  <c r="CD63" i="52"/>
  <c r="CC63" i="52"/>
  <c r="CB63" i="52"/>
  <c r="BX63" i="52"/>
  <c r="BW63" i="52"/>
  <c r="BR63" i="52"/>
  <c r="BS63" i="52" s="1"/>
  <c r="BO63" i="52"/>
  <c r="BN63" i="52"/>
  <c r="BL63" i="52"/>
  <c r="BK63" i="52"/>
  <c r="BF63" i="52"/>
  <c r="FA62" i="52"/>
  <c r="EW62" i="52"/>
  <c r="EV62" i="52"/>
  <c r="ET62" i="52"/>
  <c r="ES62" i="52"/>
  <c r="EU62" i="52" s="1"/>
  <c r="EJ62" i="52"/>
  <c r="EI62" i="52"/>
  <c r="ED62" i="52"/>
  <c r="EC62" i="52"/>
  <c r="EA62" i="52"/>
  <c r="DZ62" i="52"/>
  <c r="DU62" i="52"/>
  <c r="DT62" i="52"/>
  <c r="DR62" i="52"/>
  <c r="DQ62" i="52"/>
  <c r="DM62" i="52"/>
  <c r="DK62" i="52"/>
  <c r="DJ62" i="52"/>
  <c r="DH62" i="52"/>
  <c r="DG62" i="52"/>
  <c r="DD62" i="52"/>
  <c r="DF62" i="52" s="1"/>
  <c r="DB62" i="52"/>
  <c r="CV62" i="52"/>
  <c r="CU62" i="52"/>
  <c r="CR62" i="52"/>
  <c r="CO62" i="52"/>
  <c r="CG62" i="52"/>
  <c r="CF62" i="52"/>
  <c r="CD62" i="52"/>
  <c r="CC62" i="52"/>
  <c r="CB62" i="52"/>
  <c r="BX62" i="52"/>
  <c r="BW62" i="52"/>
  <c r="BR62" i="52"/>
  <c r="BS62" i="52"/>
  <c r="BO62" i="52"/>
  <c r="BN62" i="52"/>
  <c r="BP62" i="52" s="1"/>
  <c r="BL62" i="52"/>
  <c r="BK62" i="52"/>
  <c r="BJ62" i="52"/>
  <c r="BF62" i="52"/>
  <c r="EW61" i="52"/>
  <c r="EV61" i="52"/>
  <c r="ET61" i="52"/>
  <c r="ES61" i="52"/>
  <c r="EJ61" i="52"/>
  <c r="EI61" i="52"/>
  <c r="ED61" i="52"/>
  <c r="EC61" i="52"/>
  <c r="EA61" i="52"/>
  <c r="DZ61" i="52"/>
  <c r="DU61" i="52"/>
  <c r="DT61" i="52"/>
  <c r="DR61" i="52"/>
  <c r="DQ61" i="52"/>
  <c r="DM61" i="52"/>
  <c r="DK61" i="52"/>
  <c r="DJ61" i="52"/>
  <c r="DH61" i="52"/>
  <c r="DG61" i="52"/>
  <c r="DD61" i="52"/>
  <c r="CV61" i="52"/>
  <c r="CU61" i="52"/>
  <c r="CG61" i="52"/>
  <c r="CF61" i="52"/>
  <c r="CD61" i="52"/>
  <c r="CC61" i="52"/>
  <c r="BX61" i="52"/>
  <c r="BW61" i="52"/>
  <c r="BR61" i="52"/>
  <c r="BO61" i="52"/>
  <c r="BN61" i="52"/>
  <c r="BL61" i="52"/>
  <c r="BK61" i="52"/>
  <c r="EW60" i="52"/>
  <c r="EV60" i="52"/>
  <c r="ET60" i="52"/>
  <c r="ES60" i="52"/>
  <c r="EJ60" i="52"/>
  <c r="EI60" i="52"/>
  <c r="ED60" i="52"/>
  <c r="EC60" i="52"/>
  <c r="EA60" i="52"/>
  <c r="DZ60" i="52"/>
  <c r="DU60" i="52"/>
  <c r="DT60" i="52"/>
  <c r="DR60" i="52"/>
  <c r="DQ60" i="52"/>
  <c r="DM60" i="52"/>
  <c r="DK60" i="52"/>
  <c r="DJ60" i="52"/>
  <c r="DH60" i="52"/>
  <c r="DG60" i="52"/>
  <c r="DD60" i="52"/>
  <c r="CV60" i="52"/>
  <c r="CU60" i="52"/>
  <c r="CG60" i="52"/>
  <c r="CF60" i="52"/>
  <c r="CD60" i="52"/>
  <c r="CC60" i="52"/>
  <c r="BX60" i="52"/>
  <c r="BW60" i="52"/>
  <c r="BR60" i="52"/>
  <c r="BO60" i="52"/>
  <c r="BN60" i="52"/>
  <c r="BL60" i="52"/>
  <c r="BK60" i="52"/>
  <c r="EW59" i="52"/>
  <c r="EV59" i="52"/>
  <c r="ET59" i="52"/>
  <c r="ES59" i="52"/>
  <c r="EJ59" i="52"/>
  <c r="EI59" i="52"/>
  <c r="ED59" i="52"/>
  <c r="EC59" i="52"/>
  <c r="EA59" i="52"/>
  <c r="DZ59" i="52"/>
  <c r="DU59" i="52"/>
  <c r="DT59" i="52"/>
  <c r="DR59" i="52"/>
  <c r="DQ59" i="52"/>
  <c r="DM59" i="52"/>
  <c r="DK59" i="52"/>
  <c r="DJ59" i="52"/>
  <c r="DH59" i="52"/>
  <c r="DG59" i="52"/>
  <c r="DD59" i="52"/>
  <c r="CV59" i="52"/>
  <c r="CU59" i="52"/>
  <c r="CG59" i="52"/>
  <c r="CF59" i="52"/>
  <c r="CD59" i="52"/>
  <c r="CC59" i="52"/>
  <c r="BX59" i="52"/>
  <c r="BW59" i="52"/>
  <c r="BR59" i="52"/>
  <c r="BO59" i="52"/>
  <c r="BN59" i="52"/>
  <c r="BL59" i="52"/>
  <c r="BK59" i="52"/>
  <c r="BF59" i="52"/>
  <c r="EW58" i="52"/>
  <c r="EV58" i="52"/>
  <c r="ET58" i="52"/>
  <c r="ES58" i="52"/>
  <c r="EJ58" i="52"/>
  <c r="EI58" i="52"/>
  <c r="ED58" i="52"/>
  <c r="EC58" i="52"/>
  <c r="EA58" i="52"/>
  <c r="DZ58" i="52"/>
  <c r="DU58" i="52"/>
  <c r="DT58" i="52"/>
  <c r="DR58" i="52"/>
  <c r="DQ58" i="52"/>
  <c r="DM58" i="52"/>
  <c r="DK58" i="52"/>
  <c r="DJ58" i="52"/>
  <c r="DH58" i="52"/>
  <c r="DG58" i="52"/>
  <c r="DD58" i="52"/>
  <c r="CV58" i="52"/>
  <c r="CU58" i="52"/>
  <c r="CG58" i="52"/>
  <c r="CF58" i="52"/>
  <c r="CD58" i="52"/>
  <c r="CC58" i="52"/>
  <c r="BX58" i="52"/>
  <c r="BW58" i="52"/>
  <c r="BR58" i="52"/>
  <c r="BO58" i="52"/>
  <c r="BN58" i="52"/>
  <c r="BL58" i="52"/>
  <c r="BK58" i="52"/>
  <c r="BF58" i="52"/>
  <c r="EW57" i="52"/>
  <c r="EV57" i="52"/>
  <c r="ET57" i="52"/>
  <c r="ES57" i="52"/>
  <c r="EJ57" i="52"/>
  <c r="EI57" i="52"/>
  <c r="ED57" i="52"/>
  <c r="EC57" i="52"/>
  <c r="EA57" i="52"/>
  <c r="DZ57" i="52"/>
  <c r="DU57" i="52"/>
  <c r="DT57" i="52"/>
  <c r="DR57" i="52"/>
  <c r="DQ57" i="52"/>
  <c r="DM57" i="52"/>
  <c r="DK57" i="52"/>
  <c r="DJ57" i="52"/>
  <c r="DH57" i="52"/>
  <c r="DG57" i="52"/>
  <c r="DD57" i="52"/>
  <c r="CV57" i="52"/>
  <c r="CU57" i="52"/>
  <c r="CG57" i="52"/>
  <c r="CF57" i="52"/>
  <c r="CD57" i="52"/>
  <c r="CC57" i="52"/>
  <c r="BX57" i="52"/>
  <c r="BW57" i="52"/>
  <c r="BR57" i="52"/>
  <c r="BO57" i="52"/>
  <c r="BN57" i="52"/>
  <c r="BL57" i="52"/>
  <c r="BK57" i="52"/>
  <c r="EW56" i="52"/>
  <c r="EV56" i="52"/>
  <c r="ET56" i="52"/>
  <c r="ES56" i="52"/>
  <c r="EJ56" i="52"/>
  <c r="EI56" i="52"/>
  <c r="ED56" i="52"/>
  <c r="EC56" i="52"/>
  <c r="EA56" i="52"/>
  <c r="DZ56" i="52"/>
  <c r="DU56" i="52"/>
  <c r="DT56" i="52"/>
  <c r="DR56" i="52"/>
  <c r="DQ56" i="52"/>
  <c r="DM56" i="52"/>
  <c r="DK56" i="52"/>
  <c r="DJ56" i="52"/>
  <c r="DH56" i="52"/>
  <c r="DG56" i="52"/>
  <c r="DD56" i="52"/>
  <c r="CV56" i="52"/>
  <c r="CU56" i="52"/>
  <c r="CG56" i="52"/>
  <c r="CF56" i="52"/>
  <c r="CD56" i="52"/>
  <c r="CC56" i="52"/>
  <c r="BX56" i="52"/>
  <c r="BW56" i="52"/>
  <c r="BR56" i="52"/>
  <c r="BO56" i="52"/>
  <c r="BN56" i="52"/>
  <c r="BL56" i="52"/>
  <c r="BK56" i="52"/>
  <c r="EW55" i="52"/>
  <c r="EV55" i="52"/>
  <c r="ET55" i="52"/>
  <c r="ES55" i="52"/>
  <c r="EN55" i="52"/>
  <c r="EJ55" i="52"/>
  <c r="EI55" i="52"/>
  <c r="ED55" i="52"/>
  <c r="EC55" i="52"/>
  <c r="EA55" i="52"/>
  <c r="DZ55" i="52"/>
  <c r="DU55" i="52"/>
  <c r="DT55" i="52"/>
  <c r="DR55" i="52"/>
  <c r="DQ55" i="52"/>
  <c r="DM55" i="52"/>
  <c r="DK55" i="52"/>
  <c r="DJ55" i="52"/>
  <c r="DH55" i="52"/>
  <c r="DG55" i="52"/>
  <c r="DD55" i="52"/>
  <c r="DF55" i="52" s="1"/>
  <c r="CV55" i="52"/>
  <c r="CU55" i="52"/>
  <c r="CG55" i="52"/>
  <c r="CF55" i="52"/>
  <c r="CD55" i="52"/>
  <c r="CC55" i="52"/>
  <c r="BX55" i="52"/>
  <c r="BW55" i="52"/>
  <c r="BV55" i="52"/>
  <c r="BR55" i="52"/>
  <c r="BO55" i="52"/>
  <c r="BN55" i="52"/>
  <c r="BL55" i="52"/>
  <c r="BK55" i="52"/>
  <c r="BF55" i="52"/>
  <c r="EW54" i="52"/>
  <c r="EV54" i="52"/>
  <c r="ET54" i="52"/>
  <c r="ES54" i="52"/>
  <c r="EJ54" i="52"/>
  <c r="EI54" i="52"/>
  <c r="ED54" i="52"/>
  <c r="EC54" i="52"/>
  <c r="EA54" i="52"/>
  <c r="DZ54" i="52"/>
  <c r="DU54" i="52"/>
  <c r="DT54" i="52"/>
  <c r="DR54" i="52"/>
  <c r="DQ54" i="52"/>
  <c r="DM54" i="52"/>
  <c r="DK54" i="52"/>
  <c r="DJ54" i="52"/>
  <c r="DH54" i="52"/>
  <c r="DG54" i="52"/>
  <c r="DD54" i="52"/>
  <c r="CV54" i="52"/>
  <c r="CU54" i="52"/>
  <c r="CG54" i="52"/>
  <c r="CF54" i="52"/>
  <c r="CD54" i="52"/>
  <c r="CC54" i="52"/>
  <c r="BX54" i="52"/>
  <c r="BW54" i="52"/>
  <c r="BR54" i="52"/>
  <c r="BO54" i="52"/>
  <c r="BN54" i="52"/>
  <c r="BL54" i="52"/>
  <c r="BK54" i="52"/>
  <c r="BF54" i="52"/>
  <c r="EW53" i="52"/>
  <c r="EV53" i="52"/>
  <c r="ET53" i="52"/>
  <c r="ES53" i="52"/>
  <c r="EJ53" i="52"/>
  <c r="EI53" i="52"/>
  <c r="ED53" i="52"/>
  <c r="EC53" i="52"/>
  <c r="EA53" i="52"/>
  <c r="DZ53" i="52"/>
  <c r="DU53" i="52"/>
  <c r="DT53" i="52"/>
  <c r="DR53" i="52"/>
  <c r="DQ53" i="52"/>
  <c r="DM53" i="52"/>
  <c r="DK53" i="52"/>
  <c r="DJ53" i="52"/>
  <c r="DH53" i="52"/>
  <c r="DG53" i="52"/>
  <c r="DD53" i="52"/>
  <c r="CV53" i="52"/>
  <c r="CU53" i="52"/>
  <c r="CG53" i="52"/>
  <c r="CF53" i="52"/>
  <c r="CD53" i="52"/>
  <c r="CC53" i="52"/>
  <c r="BX53" i="52"/>
  <c r="BW53" i="52"/>
  <c r="BR53" i="52"/>
  <c r="BS53" i="52" s="1"/>
  <c r="BO53" i="52"/>
  <c r="BN53" i="52"/>
  <c r="BL53" i="52"/>
  <c r="BK53" i="52"/>
  <c r="BF53" i="52"/>
  <c r="EW52" i="52"/>
  <c r="EV52" i="52"/>
  <c r="ET52" i="52"/>
  <c r="ES52" i="52"/>
  <c r="EJ52" i="52"/>
  <c r="EI52" i="52"/>
  <c r="ED52" i="52"/>
  <c r="EC52" i="52"/>
  <c r="EA52" i="52"/>
  <c r="DZ52" i="52"/>
  <c r="DU52" i="52"/>
  <c r="DT52" i="52"/>
  <c r="DR52" i="52"/>
  <c r="DQ52" i="52"/>
  <c r="DM52" i="52"/>
  <c r="DK52" i="52"/>
  <c r="DJ52" i="52"/>
  <c r="DH52" i="52"/>
  <c r="DG52" i="52"/>
  <c r="DD52" i="52"/>
  <c r="CV52" i="52"/>
  <c r="CU52" i="52"/>
  <c r="CG52" i="52"/>
  <c r="CF52" i="52"/>
  <c r="CD52" i="52"/>
  <c r="CC52" i="52"/>
  <c r="BX52" i="52"/>
  <c r="BW52" i="52"/>
  <c r="BR52" i="52"/>
  <c r="BO52" i="52"/>
  <c r="BN52" i="52"/>
  <c r="BL52" i="52"/>
  <c r="BK52" i="52"/>
  <c r="EW51" i="52"/>
  <c r="EV51" i="52"/>
  <c r="ET51" i="52"/>
  <c r="ES51" i="52"/>
  <c r="EJ51" i="52"/>
  <c r="EI51" i="52"/>
  <c r="ED51" i="52"/>
  <c r="EC51" i="52"/>
  <c r="EA51" i="52"/>
  <c r="DZ51" i="52"/>
  <c r="DU51" i="52"/>
  <c r="DT51" i="52"/>
  <c r="DR51" i="52"/>
  <c r="DQ51" i="52"/>
  <c r="DM51" i="52"/>
  <c r="DK51" i="52"/>
  <c r="DJ51" i="52"/>
  <c r="DH51" i="52"/>
  <c r="DG51" i="52"/>
  <c r="DD51" i="52"/>
  <c r="CV51" i="52"/>
  <c r="CU51" i="52"/>
  <c r="CG51" i="52"/>
  <c r="CF51" i="52"/>
  <c r="CD51" i="52"/>
  <c r="CC51" i="52"/>
  <c r="BX51" i="52"/>
  <c r="BW51" i="52"/>
  <c r="BR51" i="52"/>
  <c r="BO51" i="52"/>
  <c r="BN51" i="52"/>
  <c r="BL51" i="52"/>
  <c r="BK51" i="52"/>
  <c r="EW50" i="52"/>
  <c r="EV50" i="52"/>
  <c r="ET50" i="52"/>
  <c r="ES50" i="52"/>
  <c r="EJ50" i="52"/>
  <c r="EI50" i="52"/>
  <c r="ED50" i="52"/>
  <c r="EC50" i="52"/>
  <c r="EA50" i="52"/>
  <c r="DZ50" i="52"/>
  <c r="DU50" i="52"/>
  <c r="DT50" i="52"/>
  <c r="DR50" i="52"/>
  <c r="DQ50" i="52"/>
  <c r="DM50" i="52"/>
  <c r="DK50" i="52"/>
  <c r="DJ50" i="52"/>
  <c r="DH50" i="52"/>
  <c r="DG50" i="52"/>
  <c r="DD50" i="52"/>
  <c r="CV50" i="52"/>
  <c r="CU50" i="52"/>
  <c r="CG50" i="52"/>
  <c r="CF50" i="52"/>
  <c r="CD50" i="52"/>
  <c r="CC50" i="52"/>
  <c r="BX50" i="52"/>
  <c r="BW50" i="52"/>
  <c r="BR50" i="52"/>
  <c r="BO50" i="52"/>
  <c r="BN50" i="52"/>
  <c r="BL50" i="52"/>
  <c r="BK50" i="52"/>
  <c r="EW49" i="52"/>
  <c r="EV49" i="52"/>
  <c r="ET49" i="52"/>
  <c r="ES49" i="52"/>
  <c r="EJ49" i="52"/>
  <c r="EI49" i="52"/>
  <c r="ED49" i="52"/>
  <c r="EC49" i="52"/>
  <c r="EA49" i="52"/>
  <c r="DZ49" i="52"/>
  <c r="DU49" i="52"/>
  <c r="DT49" i="52"/>
  <c r="DR49" i="52"/>
  <c r="DQ49" i="52"/>
  <c r="DM49" i="52"/>
  <c r="DK49" i="52"/>
  <c r="DJ49" i="52"/>
  <c r="DH49" i="52"/>
  <c r="DG49" i="52"/>
  <c r="DD49" i="52"/>
  <c r="CV49" i="52"/>
  <c r="CU49" i="52"/>
  <c r="CG49" i="52"/>
  <c r="CF49" i="52"/>
  <c r="CD49" i="52"/>
  <c r="CC49" i="52"/>
  <c r="BX49" i="52"/>
  <c r="BW49" i="52"/>
  <c r="BR49" i="52"/>
  <c r="BO49" i="52"/>
  <c r="BN49" i="52"/>
  <c r="BL49" i="52"/>
  <c r="BK49" i="52"/>
  <c r="EW48" i="52"/>
  <c r="EV48" i="52"/>
  <c r="ET48" i="52"/>
  <c r="ES48" i="52"/>
  <c r="EJ48" i="52"/>
  <c r="EI48" i="52"/>
  <c r="ED48" i="52"/>
  <c r="EC48" i="52"/>
  <c r="EA48" i="52"/>
  <c r="DZ48" i="52"/>
  <c r="DU48" i="52"/>
  <c r="DT48" i="52"/>
  <c r="DR48" i="52"/>
  <c r="DQ48" i="52"/>
  <c r="DM48" i="52"/>
  <c r="DK48" i="52"/>
  <c r="DJ48" i="52"/>
  <c r="DH48" i="52"/>
  <c r="DG48" i="52"/>
  <c r="DD48" i="52"/>
  <c r="CV48" i="52"/>
  <c r="CU48" i="52"/>
  <c r="CG48" i="52"/>
  <c r="CF48" i="52"/>
  <c r="CD48" i="52"/>
  <c r="CC48" i="52"/>
  <c r="BX48" i="52"/>
  <c r="BW48" i="52"/>
  <c r="BR48" i="52"/>
  <c r="BO48" i="52"/>
  <c r="BN48" i="52"/>
  <c r="BL48" i="52"/>
  <c r="BK48" i="52"/>
  <c r="EW47" i="52"/>
  <c r="EV47" i="52"/>
  <c r="ET47" i="52"/>
  <c r="ES47" i="52"/>
  <c r="EJ47" i="52"/>
  <c r="EI47" i="52"/>
  <c r="ED47" i="52"/>
  <c r="EC47" i="52"/>
  <c r="EA47" i="52"/>
  <c r="DZ47" i="52"/>
  <c r="DU47" i="52"/>
  <c r="DT47" i="52"/>
  <c r="DR47" i="52"/>
  <c r="DQ47" i="52"/>
  <c r="DM47" i="52"/>
  <c r="DK47" i="52"/>
  <c r="DJ47" i="52"/>
  <c r="DH47" i="52"/>
  <c r="DG47" i="52"/>
  <c r="DD47" i="52"/>
  <c r="CV47" i="52"/>
  <c r="CU47" i="52"/>
  <c r="CG47" i="52"/>
  <c r="CF47" i="52"/>
  <c r="CD47" i="52"/>
  <c r="CC47" i="52"/>
  <c r="BX47" i="52"/>
  <c r="BW47" i="52"/>
  <c r="BR47" i="52"/>
  <c r="BO47" i="52"/>
  <c r="BN47" i="52"/>
  <c r="BL47" i="52"/>
  <c r="BK47" i="52"/>
  <c r="EW46" i="52"/>
  <c r="EV46" i="52"/>
  <c r="ET46" i="52"/>
  <c r="ES46" i="52"/>
  <c r="EJ46" i="52"/>
  <c r="EI46" i="52"/>
  <c r="ED46" i="52"/>
  <c r="EC46" i="52"/>
  <c r="EA46" i="52"/>
  <c r="DZ46" i="52"/>
  <c r="DU46" i="52"/>
  <c r="DT46" i="52"/>
  <c r="DR46" i="52"/>
  <c r="DQ46" i="52"/>
  <c r="DM46" i="52"/>
  <c r="DK46" i="52"/>
  <c r="DJ46" i="52"/>
  <c r="DH46" i="52"/>
  <c r="DG46" i="52"/>
  <c r="DD46" i="52"/>
  <c r="DF46" i="52" s="1"/>
  <c r="CV46" i="52"/>
  <c r="CU46" i="52"/>
  <c r="CG46" i="52"/>
  <c r="CF46" i="52"/>
  <c r="CD46" i="52"/>
  <c r="CC46" i="52"/>
  <c r="BX46" i="52"/>
  <c r="BW46" i="52"/>
  <c r="BR46" i="52"/>
  <c r="BO46" i="52"/>
  <c r="BN46" i="52"/>
  <c r="BL46" i="52"/>
  <c r="BK46" i="52"/>
  <c r="EW45" i="52"/>
  <c r="EV45" i="52"/>
  <c r="ET45" i="52"/>
  <c r="ES45" i="52"/>
  <c r="EJ45" i="52"/>
  <c r="EI45" i="52"/>
  <c r="ED45" i="52"/>
  <c r="EC45" i="52"/>
  <c r="EA45" i="52"/>
  <c r="DZ45" i="52"/>
  <c r="DU45" i="52"/>
  <c r="DT45" i="52"/>
  <c r="DR45" i="52"/>
  <c r="DQ45" i="52"/>
  <c r="DM45" i="52"/>
  <c r="DK45" i="52"/>
  <c r="DJ45" i="52"/>
  <c r="DH45" i="52"/>
  <c r="DG45" i="52"/>
  <c r="DD45" i="52"/>
  <c r="CV45" i="52"/>
  <c r="CU45" i="52"/>
  <c r="CG45" i="52"/>
  <c r="CF45" i="52"/>
  <c r="CD45" i="52"/>
  <c r="CC45" i="52"/>
  <c r="BX45" i="52"/>
  <c r="BW45" i="52"/>
  <c r="BR45" i="52"/>
  <c r="BO45" i="52"/>
  <c r="BN45" i="52"/>
  <c r="BL45" i="52"/>
  <c r="BK45" i="52"/>
  <c r="BF45" i="52"/>
  <c r="EW44" i="52"/>
  <c r="EV44" i="52"/>
  <c r="ET44" i="52"/>
  <c r="ES44" i="52"/>
  <c r="EJ44" i="52"/>
  <c r="EI44" i="52"/>
  <c r="ED44" i="52"/>
  <c r="EC44" i="52"/>
  <c r="EA44" i="52"/>
  <c r="DZ44" i="52"/>
  <c r="DU44" i="52"/>
  <c r="DT44" i="52"/>
  <c r="DR44" i="52"/>
  <c r="DQ44" i="52"/>
  <c r="DM44" i="52"/>
  <c r="DK44" i="52"/>
  <c r="DJ44" i="52"/>
  <c r="DH44" i="52"/>
  <c r="DG44" i="52"/>
  <c r="DD44" i="52"/>
  <c r="CV44" i="52"/>
  <c r="CU44" i="52"/>
  <c r="CR44" i="52"/>
  <c r="CO44" i="52"/>
  <c r="CG44" i="52"/>
  <c r="CF44" i="52"/>
  <c r="CD44" i="52"/>
  <c r="CC44" i="52"/>
  <c r="BX44" i="52"/>
  <c r="BW44" i="52"/>
  <c r="BV44" i="52"/>
  <c r="BR44" i="52"/>
  <c r="BO44" i="52"/>
  <c r="BN44" i="52"/>
  <c r="BL44" i="52"/>
  <c r="BK44" i="52"/>
  <c r="BJ44" i="52"/>
  <c r="EW43" i="52"/>
  <c r="EV43" i="52"/>
  <c r="ET43" i="52"/>
  <c r="ES43" i="52"/>
  <c r="EJ43" i="52"/>
  <c r="EI43" i="52"/>
  <c r="ED43" i="52"/>
  <c r="EC43" i="52"/>
  <c r="EA43" i="52"/>
  <c r="DZ43" i="52"/>
  <c r="DU43" i="52"/>
  <c r="DT43" i="52"/>
  <c r="DR43" i="52"/>
  <c r="DQ43" i="52"/>
  <c r="DM43" i="52"/>
  <c r="DK43" i="52"/>
  <c r="DJ43" i="52"/>
  <c r="DH43" i="52"/>
  <c r="DG43" i="52"/>
  <c r="DD43" i="52"/>
  <c r="DF43" i="52"/>
  <c r="CV43" i="52"/>
  <c r="CU43" i="52"/>
  <c r="CG43" i="52"/>
  <c r="CF43" i="52"/>
  <c r="CD43" i="52"/>
  <c r="CC43" i="52"/>
  <c r="BX43" i="52"/>
  <c r="BW43" i="52"/>
  <c r="BR43" i="52"/>
  <c r="BO43" i="52"/>
  <c r="BN43" i="52"/>
  <c r="BL43" i="52"/>
  <c r="BK43" i="52"/>
  <c r="EW41" i="52"/>
  <c r="EV41" i="52"/>
  <c r="ET41" i="52"/>
  <c r="ES41" i="52"/>
  <c r="EJ41" i="52"/>
  <c r="EI41" i="52"/>
  <c r="ED41" i="52"/>
  <c r="EC41" i="52"/>
  <c r="EA41" i="52"/>
  <c r="DZ41" i="52"/>
  <c r="DU41" i="52"/>
  <c r="DT41" i="52"/>
  <c r="DR41" i="52"/>
  <c r="DQ41" i="52"/>
  <c r="DM41" i="52"/>
  <c r="DK41" i="52"/>
  <c r="DJ41" i="52"/>
  <c r="DL41" i="52"/>
  <c r="DH41" i="52"/>
  <c r="DG41" i="52"/>
  <c r="DI41" i="52" s="1"/>
  <c r="DD41" i="52"/>
  <c r="CV41" i="52"/>
  <c r="CU41" i="52"/>
  <c r="CW41" i="52" s="1"/>
  <c r="CG41" i="52"/>
  <c r="CH41" i="52"/>
  <c r="CF41" i="52"/>
  <c r="CD41" i="52"/>
  <c r="CC41" i="52"/>
  <c r="BX41" i="52"/>
  <c r="BW41" i="52"/>
  <c r="BR41" i="52"/>
  <c r="BO41" i="52"/>
  <c r="BN41" i="52"/>
  <c r="BL41" i="52"/>
  <c r="BK41" i="52"/>
  <c r="EW40" i="52"/>
  <c r="EV40" i="52"/>
  <c r="ET40" i="52"/>
  <c r="ES40" i="52"/>
  <c r="EJ40" i="52"/>
  <c r="EI40" i="52"/>
  <c r="ED40" i="52"/>
  <c r="EC40" i="52"/>
  <c r="EA40" i="52"/>
  <c r="DZ40" i="52"/>
  <c r="DU40" i="52"/>
  <c r="DT40" i="52"/>
  <c r="DR40" i="52"/>
  <c r="DQ40" i="52"/>
  <c r="DM40" i="52"/>
  <c r="DK40" i="52"/>
  <c r="DJ40" i="52"/>
  <c r="DH40" i="52"/>
  <c r="DG40" i="52"/>
  <c r="DD40" i="52"/>
  <c r="CV40" i="52"/>
  <c r="CU40" i="52"/>
  <c r="CG40" i="52"/>
  <c r="CF40" i="52"/>
  <c r="CD40" i="52"/>
  <c r="CC40" i="52"/>
  <c r="BX40" i="52"/>
  <c r="BW40" i="52"/>
  <c r="BR40" i="52"/>
  <c r="BO40" i="52"/>
  <c r="BN40" i="52"/>
  <c r="BL40" i="52"/>
  <c r="BK40" i="52"/>
  <c r="BF40" i="52"/>
  <c r="EW39" i="52"/>
  <c r="EV39" i="52"/>
  <c r="ET39" i="52"/>
  <c r="ES39" i="52"/>
  <c r="EJ39" i="52"/>
  <c r="EI39" i="52"/>
  <c r="ED39" i="52"/>
  <c r="EC39" i="52"/>
  <c r="EA39" i="52"/>
  <c r="DZ39" i="52"/>
  <c r="DU39" i="52"/>
  <c r="DT39" i="52"/>
  <c r="DR39" i="52"/>
  <c r="DQ39" i="52"/>
  <c r="DM39" i="52"/>
  <c r="DK39" i="52"/>
  <c r="DJ39" i="52"/>
  <c r="DH39" i="52"/>
  <c r="DG39" i="52"/>
  <c r="DD39" i="52"/>
  <c r="CV39" i="52"/>
  <c r="CU39" i="52"/>
  <c r="CG39" i="52"/>
  <c r="CF39" i="52"/>
  <c r="CD39" i="52"/>
  <c r="CC39" i="52"/>
  <c r="BX39" i="52"/>
  <c r="BW39" i="52"/>
  <c r="BR39" i="52"/>
  <c r="BO39" i="52"/>
  <c r="BN39" i="52"/>
  <c r="BL39" i="52"/>
  <c r="BK39" i="52"/>
  <c r="EW38" i="52"/>
  <c r="EV38" i="52"/>
  <c r="ET38" i="52"/>
  <c r="ES38" i="52"/>
  <c r="EJ38" i="52"/>
  <c r="EI38" i="52"/>
  <c r="ED38" i="52"/>
  <c r="EC38" i="52"/>
  <c r="EA38" i="52"/>
  <c r="DZ38" i="52"/>
  <c r="DU38" i="52"/>
  <c r="DT38" i="52"/>
  <c r="DR38" i="52"/>
  <c r="DQ38" i="52"/>
  <c r="DM38" i="52"/>
  <c r="DK38" i="52"/>
  <c r="DJ38" i="52"/>
  <c r="DH38" i="52"/>
  <c r="DG38" i="52"/>
  <c r="DD38" i="52"/>
  <c r="DF38" i="52" s="1"/>
  <c r="CV38" i="52"/>
  <c r="CU38" i="52"/>
  <c r="CG38" i="52"/>
  <c r="CF38" i="52"/>
  <c r="CD38" i="52"/>
  <c r="CC38" i="52"/>
  <c r="BX38" i="52"/>
  <c r="BW38" i="52"/>
  <c r="BR38" i="52"/>
  <c r="BO38" i="52"/>
  <c r="BN38" i="52"/>
  <c r="BL38" i="52"/>
  <c r="BK38" i="52"/>
  <c r="EW37" i="52"/>
  <c r="EV37" i="52"/>
  <c r="ET37" i="52"/>
  <c r="ES37" i="52"/>
  <c r="EJ37" i="52"/>
  <c r="EI37" i="52"/>
  <c r="ED37" i="52"/>
  <c r="EC37" i="52"/>
  <c r="EA37" i="52"/>
  <c r="DZ37" i="52"/>
  <c r="DU37" i="52"/>
  <c r="DT37" i="52"/>
  <c r="DR37" i="52"/>
  <c r="DQ37" i="52"/>
  <c r="DM37" i="52"/>
  <c r="DK37" i="52"/>
  <c r="DJ37" i="52"/>
  <c r="DH37" i="52"/>
  <c r="DG37" i="52"/>
  <c r="DD37" i="52"/>
  <c r="CV37" i="52"/>
  <c r="CU37" i="52"/>
  <c r="CG37" i="52"/>
  <c r="CF37" i="52"/>
  <c r="CD37" i="52"/>
  <c r="CC37" i="52"/>
  <c r="BX37" i="52"/>
  <c r="BW37" i="52"/>
  <c r="BR37" i="52"/>
  <c r="BO37" i="52"/>
  <c r="BN37" i="52"/>
  <c r="BL37" i="52"/>
  <c r="BK37" i="52"/>
  <c r="BF37" i="52"/>
  <c r="EW36" i="52"/>
  <c r="EV36" i="52"/>
  <c r="ET36" i="52"/>
  <c r="ES36" i="52"/>
  <c r="EJ36" i="52"/>
  <c r="EI36" i="52"/>
  <c r="ED36" i="52"/>
  <c r="EC36" i="52"/>
  <c r="EA36" i="52"/>
  <c r="DZ36" i="52"/>
  <c r="DU36" i="52"/>
  <c r="DT36" i="52"/>
  <c r="DR36" i="52"/>
  <c r="DQ36" i="52"/>
  <c r="DM36" i="52"/>
  <c r="DK36" i="52"/>
  <c r="DJ36" i="52"/>
  <c r="DH36" i="52"/>
  <c r="DG36" i="52"/>
  <c r="DD36" i="52"/>
  <c r="DF36" i="52" s="1"/>
  <c r="CV36" i="52"/>
  <c r="CU36" i="52"/>
  <c r="CG36" i="52"/>
  <c r="CF36" i="52"/>
  <c r="CD36" i="52"/>
  <c r="CC36" i="52"/>
  <c r="BX36" i="52"/>
  <c r="BW36" i="52"/>
  <c r="BR36" i="52"/>
  <c r="BO36" i="52"/>
  <c r="BN36" i="52"/>
  <c r="BL36" i="52"/>
  <c r="BK36" i="52"/>
  <c r="BF36" i="52"/>
  <c r="EW35" i="52"/>
  <c r="EV35" i="52"/>
  <c r="ET35" i="52"/>
  <c r="ES35" i="52"/>
  <c r="EJ35" i="52"/>
  <c r="EI35" i="52"/>
  <c r="ED35" i="52"/>
  <c r="EC35" i="52"/>
  <c r="EA35" i="52"/>
  <c r="DZ35" i="52"/>
  <c r="DU35" i="52"/>
  <c r="DT35" i="52"/>
  <c r="DR35" i="52"/>
  <c r="DQ35" i="52"/>
  <c r="DM35" i="52"/>
  <c r="DK35" i="52"/>
  <c r="DJ35" i="52"/>
  <c r="DH35" i="52"/>
  <c r="DG35" i="52"/>
  <c r="DD35" i="52"/>
  <c r="CV35" i="52"/>
  <c r="CU35" i="52"/>
  <c r="CG35" i="52"/>
  <c r="CF35" i="52"/>
  <c r="CD35" i="52"/>
  <c r="CC35" i="52"/>
  <c r="BX35" i="52"/>
  <c r="BW35" i="52"/>
  <c r="BR35" i="52"/>
  <c r="BO35" i="52"/>
  <c r="BN35" i="52"/>
  <c r="BL35" i="52"/>
  <c r="BK35" i="52"/>
  <c r="EW34" i="52"/>
  <c r="EV34" i="52"/>
  <c r="ET34" i="52"/>
  <c r="ES34" i="52"/>
  <c r="EJ34" i="52"/>
  <c r="EI34" i="52"/>
  <c r="ED34" i="52"/>
  <c r="EC34" i="52"/>
  <c r="EA34" i="52"/>
  <c r="DZ34" i="52"/>
  <c r="DU34" i="52"/>
  <c r="DT34" i="52"/>
  <c r="DR34" i="52"/>
  <c r="DQ34" i="52"/>
  <c r="DM34" i="52"/>
  <c r="DK34" i="52"/>
  <c r="DJ34" i="52"/>
  <c r="DH34" i="52"/>
  <c r="DG34" i="52"/>
  <c r="DD34" i="52"/>
  <c r="CV34" i="52"/>
  <c r="CU34" i="52"/>
  <c r="CG34" i="52"/>
  <c r="CF34" i="52"/>
  <c r="CD34" i="52"/>
  <c r="CC34" i="52"/>
  <c r="BX34" i="52"/>
  <c r="BW34" i="52"/>
  <c r="BR34" i="52"/>
  <c r="BO34" i="52"/>
  <c r="BN34" i="52"/>
  <c r="BL34" i="52"/>
  <c r="BK34" i="52"/>
  <c r="EW33" i="52"/>
  <c r="EV33" i="52"/>
  <c r="ET33" i="52"/>
  <c r="ES33" i="52"/>
  <c r="EJ33" i="52"/>
  <c r="EI33" i="52"/>
  <c r="ED33" i="52"/>
  <c r="EC33" i="52"/>
  <c r="EA33" i="52"/>
  <c r="DZ33" i="52"/>
  <c r="DU33" i="52"/>
  <c r="DT33" i="52"/>
  <c r="DR33" i="52"/>
  <c r="DQ33" i="52"/>
  <c r="DM33" i="52"/>
  <c r="DK33" i="52"/>
  <c r="DJ33" i="52"/>
  <c r="DH33" i="52"/>
  <c r="DG33" i="52"/>
  <c r="DD33" i="52"/>
  <c r="CV33" i="52"/>
  <c r="CU33" i="52"/>
  <c r="CG33" i="52"/>
  <c r="CF33" i="52"/>
  <c r="CD33" i="52"/>
  <c r="CC33" i="52"/>
  <c r="BX33" i="52"/>
  <c r="BW33" i="52"/>
  <c r="BR33" i="52"/>
  <c r="BO33" i="52"/>
  <c r="BN33" i="52"/>
  <c r="BL33" i="52"/>
  <c r="BK33" i="52"/>
  <c r="EW32" i="52"/>
  <c r="EV32" i="52"/>
  <c r="ET32" i="52"/>
  <c r="ES32" i="52"/>
  <c r="EJ32" i="52"/>
  <c r="EI32" i="52"/>
  <c r="ED32" i="52"/>
  <c r="EC32" i="52"/>
  <c r="EA32" i="52"/>
  <c r="DZ32" i="52"/>
  <c r="DU32" i="52"/>
  <c r="DT32" i="52"/>
  <c r="DR32" i="52"/>
  <c r="DQ32" i="52"/>
  <c r="DM32" i="52"/>
  <c r="DK32" i="52"/>
  <c r="DJ32" i="52"/>
  <c r="DH32" i="52"/>
  <c r="DG32" i="52"/>
  <c r="DD32" i="52"/>
  <c r="CV32" i="52"/>
  <c r="CU32" i="52"/>
  <c r="CG32" i="52"/>
  <c r="CF32" i="52"/>
  <c r="CD32" i="52"/>
  <c r="CC32" i="52"/>
  <c r="BX32" i="52"/>
  <c r="BW32" i="52"/>
  <c r="BV32" i="52"/>
  <c r="BR32" i="52"/>
  <c r="BS32" i="52" s="1"/>
  <c r="BO32" i="52"/>
  <c r="BN32" i="52"/>
  <c r="BL32" i="52"/>
  <c r="BK32" i="52"/>
  <c r="BF32" i="52"/>
  <c r="EW31" i="52"/>
  <c r="EV31" i="52"/>
  <c r="ET31" i="52"/>
  <c r="ES31" i="52"/>
  <c r="EJ31" i="52"/>
  <c r="EI31" i="52"/>
  <c r="ED31" i="52"/>
  <c r="EC31" i="52"/>
  <c r="EA31" i="52"/>
  <c r="DZ31" i="52"/>
  <c r="DU31" i="52"/>
  <c r="DT31" i="52"/>
  <c r="DR31" i="52"/>
  <c r="DQ31" i="52"/>
  <c r="DM31" i="52"/>
  <c r="DK31" i="52"/>
  <c r="DJ31" i="52"/>
  <c r="DH31" i="52"/>
  <c r="DG31" i="52"/>
  <c r="DD31" i="52"/>
  <c r="CV31" i="52"/>
  <c r="CU31" i="52"/>
  <c r="CG31" i="52"/>
  <c r="CF31" i="52"/>
  <c r="CD31" i="52"/>
  <c r="CC31" i="52"/>
  <c r="BX31" i="52"/>
  <c r="BW31" i="52"/>
  <c r="BR31" i="52"/>
  <c r="BO31" i="52"/>
  <c r="BN31" i="52"/>
  <c r="BL31" i="52"/>
  <c r="BK31" i="52"/>
  <c r="EW30" i="52"/>
  <c r="EV30" i="52"/>
  <c r="ET30" i="52"/>
  <c r="ES30" i="52"/>
  <c r="EJ30" i="52"/>
  <c r="EI30" i="52"/>
  <c r="ED30" i="52"/>
  <c r="EC30" i="52"/>
  <c r="EA30" i="52"/>
  <c r="DZ30" i="52"/>
  <c r="DU30" i="52"/>
  <c r="DT30" i="52"/>
  <c r="DR30" i="52"/>
  <c r="DQ30" i="52"/>
  <c r="DM30" i="52"/>
  <c r="DK30" i="52"/>
  <c r="DJ30" i="52"/>
  <c r="DH30" i="52"/>
  <c r="DG30" i="52"/>
  <c r="DD30" i="52"/>
  <c r="CV30" i="52"/>
  <c r="CU30" i="52"/>
  <c r="CG30" i="52"/>
  <c r="CF30" i="52"/>
  <c r="CD30" i="52"/>
  <c r="CC30" i="52"/>
  <c r="BX30" i="52"/>
  <c r="BW30" i="52"/>
  <c r="BR30" i="52"/>
  <c r="BO30" i="52"/>
  <c r="BN30" i="52"/>
  <c r="BL30" i="52"/>
  <c r="BK30" i="52"/>
  <c r="EW29" i="52"/>
  <c r="EV29" i="52"/>
  <c r="ET29" i="52"/>
  <c r="ES29" i="52"/>
  <c r="EJ29" i="52"/>
  <c r="EI29" i="52"/>
  <c r="ED29" i="52"/>
  <c r="EC29" i="52"/>
  <c r="EA29" i="52"/>
  <c r="DZ29" i="52"/>
  <c r="DU29" i="52"/>
  <c r="DT29" i="52"/>
  <c r="DR29" i="52"/>
  <c r="DQ29" i="52"/>
  <c r="DM29" i="52"/>
  <c r="DK29" i="52"/>
  <c r="DJ29" i="52"/>
  <c r="DH29" i="52"/>
  <c r="DG29" i="52"/>
  <c r="DD29" i="52"/>
  <c r="CV29" i="52"/>
  <c r="CU29" i="52"/>
  <c r="CG29" i="52"/>
  <c r="CF29" i="52"/>
  <c r="CD29" i="52"/>
  <c r="CC29" i="52"/>
  <c r="BX29" i="52"/>
  <c r="BW29" i="52"/>
  <c r="BR29" i="52"/>
  <c r="BO29" i="52"/>
  <c r="BN29" i="52"/>
  <c r="BL29" i="52"/>
  <c r="BK29" i="52"/>
  <c r="BF29" i="52"/>
  <c r="EW28" i="52"/>
  <c r="EV28" i="52"/>
  <c r="EX28" i="52" s="1"/>
  <c r="ET28" i="52"/>
  <c r="ES28" i="52"/>
  <c r="EJ28" i="52"/>
  <c r="EI28" i="52"/>
  <c r="ED28" i="52"/>
  <c r="EC28" i="52"/>
  <c r="EA28" i="52"/>
  <c r="DZ28" i="52"/>
  <c r="EB28" i="52" s="1"/>
  <c r="DU28" i="52"/>
  <c r="DT28" i="52"/>
  <c r="DR28" i="52"/>
  <c r="DS28" i="52"/>
  <c r="DQ28" i="52"/>
  <c r="DM28" i="52"/>
  <c r="DK28" i="52"/>
  <c r="DJ28" i="52"/>
  <c r="DH28" i="52"/>
  <c r="DG28" i="52"/>
  <c r="DD28" i="52"/>
  <c r="CV28" i="52"/>
  <c r="CU28" i="52"/>
  <c r="CW28" i="52" s="1"/>
  <c r="CG28" i="52"/>
  <c r="CF28" i="52"/>
  <c r="CD28" i="52"/>
  <c r="CC28" i="52"/>
  <c r="BX28" i="52"/>
  <c r="BW28" i="52"/>
  <c r="BR28" i="52"/>
  <c r="BO28" i="52"/>
  <c r="BN28" i="52"/>
  <c r="BL28" i="52"/>
  <c r="BK28" i="52"/>
  <c r="EW27" i="52"/>
  <c r="EV27" i="52"/>
  <c r="ET27" i="52"/>
  <c r="ES27" i="52"/>
  <c r="EJ27" i="52"/>
  <c r="EI27" i="52"/>
  <c r="ED27" i="52"/>
  <c r="EC27" i="52"/>
  <c r="EA27" i="52"/>
  <c r="DZ27" i="52"/>
  <c r="DU27" i="52"/>
  <c r="DT27" i="52"/>
  <c r="DR27" i="52"/>
  <c r="DQ27" i="52"/>
  <c r="DM27" i="52"/>
  <c r="DK27" i="52"/>
  <c r="DJ27" i="52"/>
  <c r="DH27" i="52"/>
  <c r="DG27" i="52"/>
  <c r="DD27" i="52"/>
  <c r="CV27" i="52"/>
  <c r="CU27" i="52"/>
  <c r="CG27" i="52"/>
  <c r="CH27" i="52" s="1"/>
  <c r="CF27" i="52"/>
  <c r="CD27" i="52"/>
  <c r="CC27" i="52"/>
  <c r="BX27" i="52"/>
  <c r="BW27" i="52"/>
  <c r="BR27" i="52"/>
  <c r="BO27" i="52"/>
  <c r="BN27" i="52"/>
  <c r="BL27" i="52"/>
  <c r="BK27" i="52"/>
  <c r="EW26" i="52"/>
  <c r="EV26" i="52"/>
  <c r="ET26" i="52"/>
  <c r="ES26" i="52"/>
  <c r="EJ26" i="52"/>
  <c r="EI26" i="52"/>
  <c r="ED26" i="52"/>
  <c r="EC26" i="52"/>
  <c r="EA26" i="52"/>
  <c r="DZ26" i="52"/>
  <c r="DU26" i="52"/>
  <c r="DT26" i="52"/>
  <c r="DR26" i="52"/>
  <c r="DQ26" i="52"/>
  <c r="DM26" i="52"/>
  <c r="DK26" i="52"/>
  <c r="DJ26" i="52"/>
  <c r="DH26" i="52"/>
  <c r="DG26" i="52"/>
  <c r="DD26" i="52"/>
  <c r="CV26" i="52"/>
  <c r="CU26" i="52"/>
  <c r="CG26" i="52"/>
  <c r="CF26" i="52"/>
  <c r="CD26" i="52"/>
  <c r="CC26" i="52"/>
  <c r="BX26" i="52"/>
  <c r="BW26" i="52"/>
  <c r="BR26" i="52"/>
  <c r="BO26" i="52"/>
  <c r="BN26" i="52"/>
  <c r="BL26" i="52"/>
  <c r="BK26" i="52"/>
  <c r="EW25" i="52"/>
  <c r="EV25" i="52"/>
  <c r="ET25" i="52"/>
  <c r="ES25" i="52"/>
  <c r="EJ25" i="52"/>
  <c r="EI25" i="52"/>
  <c r="ED25" i="52"/>
  <c r="EC25" i="52"/>
  <c r="EA25" i="52"/>
  <c r="DZ25" i="52"/>
  <c r="DU25" i="52"/>
  <c r="DT25" i="52"/>
  <c r="DR25" i="52"/>
  <c r="DQ25" i="52"/>
  <c r="DM25" i="52"/>
  <c r="DK25" i="52"/>
  <c r="DJ25" i="52"/>
  <c r="DH25" i="52"/>
  <c r="DG25" i="52"/>
  <c r="DD25" i="52"/>
  <c r="CV25" i="52"/>
  <c r="CU25" i="52"/>
  <c r="CG25" i="52"/>
  <c r="CF25" i="52"/>
  <c r="CD25" i="52"/>
  <c r="CC25" i="52"/>
  <c r="BX25" i="52"/>
  <c r="BW25" i="52"/>
  <c r="BR25" i="52"/>
  <c r="BO25" i="52"/>
  <c r="BN25" i="52"/>
  <c r="BL25" i="52"/>
  <c r="BK25" i="52"/>
  <c r="BF25" i="52"/>
  <c r="EW24" i="52"/>
  <c r="EV24" i="52"/>
  <c r="ET24" i="52"/>
  <c r="ES24" i="52"/>
  <c r="EJ24" i="52"/>
  <c r="EI24" i="52"/>
  <c r="ED24" i="52"/>
  <c r="EC24" i="52"/>
  <c r="EA24" i="52"/>
  <c r="DZ24" i="52"/>
  <c r="DU24" i="52"/>
  <c r="DT24" i="52"/>
  <c r="DR24" i="52"/>
  <c r="DQ24" i="52"/>
  <c r="DM24" i="52"/>
  <c r="DK24" i="52"/>
  <c r="DJ24" i="52"/>
  <c r="DH24" i="52"/>
  <c r="DG24" i="52"/>
  <c r="DD24" i="52"/>
  <c r="CV24" i="52"/>
  <c r="CU24" i="52"/>
  <c r="CG24" i="52"/>
  <c r="CF24" i="52"/>
  <c r="CD24" i="52"/>
  <c r="CC24" i="52"/>
  <c r="BX24" i="52"/>
  <c r="BW24" i="52"/>
  <c r="BR24" i="52"/>
  <c r="BO24" i="52"/>
  <c r="BN24" i="52"/>
  <c r="BL24" i="52"/>
  <c r="BK24" i="52"/>
  <c r="BF24" i="52"/>
  <c r="EW23" i="52"/>
  <c r="EV23" i="52"/>
  <c r="ET23" i="52"/>
  <c r="ES23" i="52"/>
  <c r="EJ23" i="52"/>
  <c r="EI23" i="52"/>
  <c r="ED23" i="52"/>
  <c r="EC23" i="52"/>
  <c r="EA23" i="52"/>
  <c r="DZ23" i="52"/>
  <c r="DU23" i="52"/>
  <c r="DT23" i="52"/>
  <c r="DR23" i="52"/>
  <c r="DQ23" i="52"/>
  <c r="DM23" i="52"/>
  <c r="DK23" i="52"/>
  <c r="DJ23" i="52"/>
  <c r="DH23" i="52"/>
  <c r="DG23" i="52"/>
  <c r="DD23" i="52"/>
  <c r="CV23" i="52"/>
  <c r="CU23" i="52"/>
  <c r="CG23" i="52"/>
  <c r="CF23" i="52"/>
  <c r="CD23" i="52"/>
  <c r="CC23" i="52"/>
  <c r="BX23" i="52"/>
  <c r="BW23" i="52"/>
  <c r="BR23" i="52"/>
  <c r="BO23" i="52"/>
  <c r="BN23" i="52"/>
  <c r="BL23" i="52"/>
  <c r="BK23" i="52"/>
  <c r="EW22" i="52"/>
  <c r="EV22" i="52"/>
  <c r="ET22" i="52"/>
  <c r="ES22" i="52"/>
  <c r="EJ22" i="52"/>
  <c r="EI22" i="52"/>
  <c r="ED22" i="52"/>
  <c r="EC22" i="52"/>
  <c r="EA22" i="52"/>
  <c r="DZ22" i="52"/>
  <c r="DU22" i="52"/>
  <c r="DT22" i="52"/>
  <c r="DR22" i="52"/>
  <c r="DQ22" i="52"/>
  <c r="DM22" i="52"/>
  <c r="DK22" i="52"/>
  <c r="DJ22" i="52"/>
  <c r="DH22" i="52"/>
  <c r="DG22" i="52"/>
  <c r="DD22" i="52"/>
  <c r="CV22" i="52"/>
  <c r="CU22" i="52"/>
  <c r="CG22" i="52"/>
  <c r="CF22" i="52"/>
  <c r="CD22" i="52"/>
  <c r="CC22" i="52"/>
  <c r="BX22" i="52"/>
  <c r="BW22" i="52"/>
  <c r="BR22" i="52"/>
  <c r="BO22" i="52"/>
  <c r="BN22" i="52"/>
  <c r="BL22" i="52"/>
  <c r="BK22" i="52"/>
  <c r="EW21" i="52"/>
  <c r="EV21" i="52"/>
  <c r="ET21" i="52"/>
  <c r="ES21" i="52"/>
  <c r="EU21" i="52"/>
  <c r="EJ21" i="52"/>
  <c r="EI21" i="52"/>
  <c r="ED21" i="52"/>
  <c r="EC21" i="52"/>
  <c r="EA21" i="52"/>
  <c r="DZ21" i="52"/>
  <c r="DU21" i="52"/>
  <c r="DT21" i="52"/>
  <c r="DR21" i="52"/>
  <c r="DQ21" i="52"/>
  <c r="DM21" i="52"/>
  <c r="DK21" i="52"/>
  <c r="DJ21" i="52"/>
  <c r="DH21" i="52"/>
  <c r="DG21" i="52"/>
  <c r="DD21" i="52"/>
  <c r="DF21" i="52" s="1"/>
  <c r="CV21" i="52"/>
  <c r="CU21" i="52"/>
  <c r="CG21" i="52"/>
  <c r="CF21" i="52"/>
  <c r="CD21" i="52"/>
  <c r="CC21" i="52"/>
  <c r="BX21" i="52"/>
  <c r="BW21" i="52"/>
  <c r="BR21" i="52"/>
  <c r="BO21" i="52"/>
  <c r="BN21" i="52"/>
  <c r="BL21" i="52"/>
  <c r="BK21" i="52"/>
  <c r="BF21" i="52"/>
  <c r="EW20" i="52"/>
  <c r="EV20" i="52"/>
  <c r="ET20" i="52"/>
  <c r="ES20" i="52"/>
  <c r="EJ20" i="52"/>
  <c r="EI20" i="52"/>
  <c r="ED20" i="52"/>
  <c r="EC20" i="52"/>
  <c r="EA20" i="52"/>
  <c r="DZ20" i="52"/>
  <c r="DU20" i="52"/>
  <c r="DT20" i="52"/>
  <c r="DR20" i="52"/>
  <c r="DQ20" i="52"/>
  <c r="DM20" i="52"/>
  <c r="DK20" i="52"/>
  <c r="DJ20" i="52"/>
  <c r="DH20" i="52"/>
  <c r="DG20" i="52"/>
  <c r="DD20" i="52"/>
  <c r="CV20" i="52"/>
  <c r="CU20" i="52"/>
  <c r="CG20" i="52"/>
  <c r="CF20" i="52"/>
  <c r="CD20" i="52"/>
  <c r="CC20" i="52"/>
  <c r="BX20" i="52"/>
  <c r="BW20" i="52"/>
  <c r="BR20" i="52"/>
  <c r="BO20" i="52"/>
  <c r="BN20" i="52"/>
  <c r="BL20" i="52"/>
  <c r="BK20" i="52"/>
  <c r="EW19" i="52"/>
  <c r="EV19" i="52"/>
  <c r="ET19" i="52"/>
  <c r="ES19" i="52"/>
  <c r="EJ19" i="52"/>
  <c r="EI19" i="52"/>
  <c r="ED19" i="52"/>
  <c r="EC19" i="52"/>
  <c r="EA19" i="52"/>
  <c r="DZ19" i="52"/>
  <c r="DU19" i="52"/>
  <c r="DT19" i="52"/>
  <c r="DR19" i="52"/>
  <c r="DQ19" i="52"/>
  <c r="DM19" i="52"/>
  <c r="DK19" i="52"/>
  <c r="DJ19" i="52"/>
  <c r="DH19" i="52"/>
  <c r="DG19" i="52"/>
  <c r="DD19" i="52"/>
  <c r="CV19" i="52"/>
  <c r="CU19" i="52"/>
  <c r="CG19" i="52"/>
  <c r="CF19" i="52"/>
  <c r="CD19" i="52"/>
  <c r="CC19" i="52"/>
  <c r="BX19" i="52"/>
  <c r="BW19" i="52"/>
  <c r="BR19" i="52"/>
  <c r="BS19" i="52" s="1"/>
  <c r="BO19" i="52"/>
  <c r="BN19" i="52"/>
  <c r="BL19" i="52"/>
  <c r="BK19" i="52"/>
  <c r="EW18" i="52"/>
  <c r="EV18" i="52"/>
  <c r="ET18" i="52"/>
  <c r="ES18" i="52"/>
  <c r="EJ18" i="52"/>
  <c r="EI18" i="52"/>
  <c r="ED18" i="52"/>
  <c r="EC18" i="52"/>
  <c r="EA18" i="52"/>
  <c r="DZ18" i="52"/>
  <c r="DU18" i="52"/>
  <c r="DT18" i="52"/>
  <c r="DR18" i="52"/>
  <c r="DQ18" i="52"/>
  <c r="DM18" i="52"/>
  <c r="DK18" i="52"/>
  <c r="DJ18" i="52"/>
  <c r="DH18" i="52"/>
  <c r="DG18" i="52"/>
  <c r="DD18" i="52"/>
  <c r="CV18" i="52"/>
  <c r="CU18" i="52"/>
  <c r="CG18" i="52"/>
  <c r="CF18" i="52"/>
  <c r="CD18" i="52"/>
  <c r="CC18" i="52"/>
  <c r="BX18" i="52"/>
  <c r="BW18" i="52"/>
  <c r="BR18" i="52"/>
  <c r="BO18" i="52"/>
  <c r="BN18" i="52"/>
  <c r="BL18" i="52"/>
  <c r="BK18" i="52"/>
  <c r="EW17" i="52"/>
  <c r="EV17" i="52"/>
  <c r="ET17" i="52"/>
  <c r="ES17" i="52"/>
  <c r="EJ17" i="52"/>
  <c r="EI17" i="52"/>
  <c r="ED17" i="52"/>
  <c r="EC17" i="52"/>
  <c r="EA17" i="52"/>
  <c r="DZ17" i="52"/>
  <c r="DU17" i="52"/>
  <c r="DT17" i="52"/>
  <c r="DR17" i="52"/>
  <c r="DQ17" i="52"/>
  <c r="DM17" i="52"/>
  <c r="DK17" i="52"/>
  <c r="DJ17" i="52"/>
  <c r="DH17" i="52"/>
  <c r="DG17" i="52"/>
  <c r="DD17" i="52"/>
  <c r="CV17" i="52"/>
  <c r="CU17" i="52"/>
  <c r="CG17" i="52"/>
  <c r="CF17" i="52"/>
  <c r="CD17" i="52"/>
  <c r="CC17" i="52"/>
  <c r="BX17" i="52"/>
  <c r="BW17" i="52"/>
  <c r="BR17" i="52"/>
  <c r="BO17" i="52"/>
  <c r="BN17" i="52"/>
  <c r="BL17" i="52"/>
  <c r="BK17" i="52"/>
  <c r="EW16" i="52"/>
  <c r="EV16" i="52"/>
  <c r="ET16" i="52"/>
  <c r="ES16" i="52"/>
  <c r="EJ16" i="52"/>
  <c r="EI16" i="52"/>
  <c r="ED16" i="52"/>
  <c r="EC16" i="52"/>
  <c r="EA16" i="52"/>
  <c r="DZ16" i="52"/>
  <c r="DU16" i="52"/>
  <c r="DT16" i="52"/>
  <c r="DR16" i="52"/>
  <c r="DQ16" i="52"/>
  <c r="DM16" i="52"/>
  <c r="DK16" i="52"/>
  <c r="DJ16" i="52"/>
  <c r="DH16" i="52"/>
  <c r="DG16" i="52"/>
  <c r="DD16" i="52"/>
  <c r="CV16" i="52"/>
  <c r="CU16" i="52"/>
  <c r="CG16" i="52"/>
  <c r="CF16" i="52"/>
  <c r="CD16" i="52"/>
  <c r="CC16" i="52"/>
  <c r="BX16" i="52"/>
  <c r="BW16" i="52"/>
  <c r="BR16" i="52"/>
  <c r="BO16" i="52"/>
  <c r="BN16" i="52"/>
  <c r="BL16" i="52"/>
  <c r="BK16" i="52"/>
  <c r="EW15" i="52"/>
  <c r="EV15" i="52"/>
  <c r="ET15" i="52"/>
  <c r="ES15" i="52"/>
  <c r="EJ15" i="52"/>
  <c r="EI15" i="52"/>
  <c r="ED15" i="52"/>
  <c r="EC15" i="52"/>
  <c r="EA15" i="52"/>
  <c r="DZ15" i="52"/>
  <c r="DU15" i="52"/>
  <c r="DT15" i="52"/>
  <c r="DR15" i="52"/>
  <c r="DQ15" i="52"/>
  <c r="DM15" i="52"/>
  <c r="DK15" i="52"/>
  <c r="DJ15" i="52"/>
  <c r="DH15" i="52"/>
  <c r="DG15" i="52"/>
  <c r="DD15" i="52"/>
  <c r="CV15" i="52"/>
  <c r="CU15" i="52"/>
  <c r="CG15" i="52"/>
  <c r="CF15" i="52"/>
  <c r="CD15" i="52"/>
  <c r="CC15" i="52"/>
  <c r="BX15" i="52"/>
  <c r="BW15" i="52"/>
  <c r="BR15" i="52"/>
  <c r="BO15" i="52"/>
  <c r="BN15" i="52"/>
  <c r="BL15" i="52"/>
  <c r="BK15" i="52"/>
  <c r="EW14" i="52"/>
  <c r="EV14" i="52"/>
  <c r="ET14" i="52"/>
  <c r="ES14" i="52"/>
  <c r="EJ14" i="52"/>
  <c r="EI14" i="52"/>
  <c r="ED14" i="52"/>
  <c r="EC14" i="52"/>
  <c r="EA14" i="52"/>
  <c r="DZ14" i="52"/>
  <c r="DU14" i="52"/>
  <c r="DT14" i="52"/>
  <c r="DR14" i="52"/>
  <c r="DQ14" i="52"/>
  <c r="DM14" i="52"/>
  <c r="DK14" i="52"/>
  <c r="DJ14" i="52"/>
  <c r="DH14" i="52"/>
  <c r="DG14" i="52"/>
  <c r="DD14" i="52"/>
  <c r="CV14" i="52"/>
  <c r="CU14" i="52"/>
  <c r="CG14" i="52"/>
  <c r="CF14" i="52"/>
  <c r="CD14" i="52"/>
  <c r="CC14" i="52"/>
  <c r="BX14" i="52"/>
  <c r="BW14" i="52"/>
  <c r="BR14" i="52"/>
  <c r="BO14" i="52"/>
  <c r="BN14" i="52"/>
  <c r="BL14" i="52"/>
  <c r="BK14" i="52"/>
  <c r="EW13" i="52"/>
  <c r="EV13" i="52"/>
  <c r="EV66" i="52" s="1"/>
  <c r="ET13" i="52"/>
  <c r="ES13" i="52"/>
  <c r="EJ13" i="52"/>
  <c r="EI13" i="52"/>
  <c r="ED13" i="52"/>
  <c r="EC13" i="52"/>
  <c r="EA13" i="52"/>
  <c r="DZ13" i="52"/>
  <c r="DU13" i="52"/>
  <c r="DT13" i="52"/>
  <c r="DR13" i="52"/>
  <c r="DQ13" i="52"/>
  <c r="DQ66" i="52" s="1"/>
  <c r="DM13" i="52"/>
  <c r="DK13" i="52"/>
  <c r="DJ13" i="52"/>
  <c r="DH13" i="52"/>
  <c r="DG13" i="52"/>
  <c r="DD13" i="52"/>
  <c r="CV13" i="52"/>
  <c r="CU13" i="52"/>
  <c r="CG13" i="52"/>
  <c r="CF13" i="52"/>
  <c r="CD13" i="52"/>
  <c r="CC13" i="52"/>
  <c r="BX13" i="52"/>
  <c r="BW13" i="52"/>
  <c r="BR13" i="52"/>
  <c r="BO13" i="52"/>
  <c r="BN13" i="52"/>
  <c r="BL13" i="52"/>
  <c r="BK13" i="52"/>
  <c r="EW12" i="52"/>
  <c r="EV12" i="52"/>
  <c r="ET12" i="52"/>
  <c r="ET66" i="52" s="1"/>
  <c r="ES12" i="52"/>
  <c r="EJ12" i="52"/>
  <c r="EJ66" i="52" s="1"/>
  <c r="EI12" i="52"/>
  <c r="ED12" i="52"/>
  <c r="ED66" i="52" s="1"/>
  <c r="EC12" i="52"/>
  <c r="EC66" i="52" s="1"/>
  <c r="EA12" i="52"/>
  <c r="DZ12" i="52"/>
  <c r="DZ66" i="52" s="1"/>
  <c r="DU12" i="52"/>
  <c r="DU66" i="52" s="1"/>
  <c r="DT12" i="52"/>
  <c r="DR12" i="52"/>
  <c r="DQ12" i="52"/>
  <c r="DM12" i="52"/>
  <c r="DM66" i="52" s="1"/>
  <c r="DK12" i="52"/>
  <c r="DJ12" i="52"/>
  <c r="DJ66" i="52" s="1"/>
  <c r="DH12" i="52"/>
  <c r="DH66" i="52" s="1"/>
  <c r="DG12" i="52"/>
  <c r="DG66" i="52" s="1"/>
  <c r="DD12" i="52"/>
  <c r="CV12" i="52"/>
  <c r="CU12" i="52"/>
  <c r="CG12" i="52"/>
  <c r="CF12" i="52"/>
  <c r="CF66" i="52" s="1"/>
  <c r="CD12" i="52"/>
  <c r="CD66" i="52" s="1"/>
  <c r="CC12" i="52"/>
  <c r="CC66" i="52" s="1"/>
  <c r="BX12" i="52"/>
  <c r="BX66" i="52" s="1"/>
  <c r="BW12" i="52"/>
  <c r="BR12" i="52"/>
  <c r="BO12" i="52"/>
  <c r="BN12" i="52"/>
  <c r="BN66" i="52" s="1"/>
  <c r="BL12" i="52"/>
  <c r="BL66" i="52" s="1"/>
  <c r="BK12" i="52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D86" i="50"/>
  <c r="AB86" i="50" s="1"/>
  <c r="CE13" i="50"/>
  <c r="CF13" i="50"/>
  <c r="CE14" i="50"/>
  <c r="CF14" i="50"/>
  <c r="CE15" i="50"/>
  <c r="CF15" i="50"/>
  <c r="CG15" i="50" s="1"/>
  <c r="CE16" i="50"/>
  <c r="CG16" i="50" s="1"/>
  <c r="CF16" i="50"/>
  <c r="CE17" i="50"/>
  <c r="CF17" i="50"/>
  <c r="CE18" i="50"/>
  <c r="CF18" i="50"/>
  <c r="CE19" i="50"/>
  <c r="CF19" i="50"/>
  <c r="CE20" i="50"/>
  <c r="CF20" i="50"/>
  <c r="CE21" i="50"/>
  <c r="CG21" i="50" s="1"/>
  <c r="CF21" i="50"/>
  <c r="CE22" i="50"/>
  <c r="CF22" i="50"/>
  <c r="CE23" i="50"/>
  <c r="CF23" i="50"/>
  <c r="CE24" i="50"/>
  <c r="CF24" i="50"/>
  <c r="CE25" i="50"/>
  <c r="CF25" i="50"/>
  <c r="CE26" i="50"/>
  <c r="CF26" i="50"/>
  <c r="CE27" i="50"/>
  <c r="CF27" i="50"/>
  <c r="CE28" i="50"/>
  <c r="CF28" i="50"/>
  <c r="CE29" i="50"/>
  <c r="CF29" i="50"/>
  <c r="CE30" i="50"/>
  <c r="CF30" i="50"/>
  <c r="CE31" i="50"/>
  <c r="CF31" i="50"/>
  <c r="CE32" i="50"/>
  <c r="CG32" i="50" s="1"/>
  <c r="CF32" i="50"/>
  <c r="CE33" i="50"/>
  <c r="CG33" i="50"/>
  <c r="CF33" i="50"/>
  <c r="CE34" i="50"/>
  <c r="CF34" i="50"/>
  <c r="CG34" i="50" s="1"/>
  <c r="CE35" i="50"/>
  <c r="CG35" i="50" s="1"/>
  <c r="CF35" i="50"/>
  <c r="CE36" i="50"/>
  <c r="CF36" i="50"/>
  <c r="CE37" i="50"/>
  <c r="CF37" i="50"/>
  <c r="CG37" i="50"/>
  <c r="CE38" i="50"/>
  <c r="CF38" i="50"/>
  <c r="CE39" i="50"/>
  <c r="CF39" i="50"/>
  <c r="CE40" i="50"/>
  <c r="CF40" i="50"/>
  <c r="CE41" i="50"/>
  <c r="CF41" i="50"/>
  <c r="CE42" i="50"/>
  <c r="CF42" i="50"/>
  <c r="CE43" i="50"/>
  <c r="CG43" i="50"/>
  <c r="CF43" i="50"/>
  <c r="CE44" i="50"/>
  <c r="CF44" i="50"/>
  <c r="CG44" i="50"/>
  <c r="CE45" i="50"/>
  <c r="CG45" i="50" s="1"/>
  <c r="CF45" i="50"/>
  <c r="CE46" i="50"/>
  <c r="CF46" i="50"/>
  <c r="CE47" i="50"/>
  <c r="CF47" i="50"/>
  <c r="CG47" i="50" s="1"/>
  <c r="CE48" i="50"/>
  <c r="CF48" i="50"/>
  <c r="CE49" i="50"/>
  <c r="CF49" i="50"/>
  <c r="CE50" i="50"/>
  <c r="CF50" i="50"/>
  <c r="CE51" i="50"/>
  <c r="CF51" i="50"/>
  <c r="CE52" i="50"/>
  <c r="CF52" i="50"/>
  <c r="CE53" i="50"/>
  <c r="CF53" i="50"/>
  <c r="CE54" i="50"/>
  <c r="CG54" i="50" s="1"/>
  <c r="CF54" i="50"/>
  <c r="CE55" i="50"/>
  <c r="CF55" i="50"/>
  <c r="CE56" i="50"/>
  <c r="CF56" i="50"/>
  <c r="CE57" i="50"/>
  <c r="CF57" i="50"/>
  <c r="CE58" i="50"/>
  <c r="CF58" i="50"/>
  <c r="CE59" i="50"/>
  <c r="CG59" i="50" s="1"/>
  <c r="CF59" i="50"/>
  <c r="CE60" i="50"/>
  <c r="CF60" i="50"/>
  <c r="CE61" i="50"/>
  <c r="CG61" i="50" s="1"/>
  <c r="CF61" i="50"/>
  <c r="CE62" i="50"/>
  <c r="CF62" i="50"/>
  <c r="CG62" i="50" s="1"/>
  <c r="CE63" i="50"/>
  <c r="CF63" i="50"/>
  <c r="CG63" i="50" s="1"/>
  <c r="CE64" i="50"/>
  <c r="CG64" i="50" s="1"/>
  <c r="CF64" i="50"/>
  <c r="CF12" i="50"/>
  <c r="CF65" i="50" s="1"/>
  <c r="CE12" i="50"/>
  <c r="DU13" i="50"/>
  <c r="DU14" i="50"/>
  <c r="DU15" i="50"/>
  <c r="DU16" i="50"/>
  <c r="DU17" i="50"/>
  <c r="DU18" i="50"/>
  <c r="DU19" i="50"/>
  <c r="DU20" i="50"/>
  <c r="DU21" i="50"/>
  <c r="DU22" i="50"/>
  <c r="DU23" i="50"/>
  <c r="DU24" i="50"/>
  <c r="DU25" i="50"/>
  <c r="DU26" i="50"/>
  <c r="DU27" i="50"/>
  <c r="DU28" i="50"/>
  <c r="DU29" i="50"/>
  <c r="DU30" i="50"/>
  <c r="DU31" i="50"/>
  <c r="DU32" i="50"/>
  <c r="DU33" i="50"/>
  <c r="DU34" i="50"/>
  <c r="DU35" i="50"/>
  <c r="DU36" i="50"/>
  <c r="DU37" i="50"/>
  <c r="DU38" i="50"/>
  <c r="DU39" i="50"/>
  <c r="DU40" i="50"/>
  <c r="DU41" i="50"/>
  <c r="DU42" i="50"/>
  <c r="DU43" i="50"/>
  <c r="DU44" i="50"/>
  <c r="DU45" i="50"/>
  <c r="DU46" i="50"/>
  <c r="DU47" i="50"/>
  <c r="DU48" i="50"/>
  <c r="DU49" i="50"/>
  <c r="DU50" i="50"/>
  <c r="DU51" i="50"/>
  <c r="DU52" i="50"/>
  <c r="DU53" i="50"/>
  <c r="DU54" i="50"/>
  <c r="DU55" i="50"/>
  <c r="DU56" i="50"/>
  <c r="DU57" i="50"/>
  <c r="DU58" i="50"/>
  <c r="DU59" i="50"/>
  <c r="DU60" i="50"/>
  <c r="DU61" i="50"/>
  <c r="DU62" i="50"/>
  <c r="DU63" i="50"/>
  <c r="DU64" i="50"/>
  <c r="DU12" i="50"/>
  <c r="AE86" i="50"/>
  <c r="AF86" i="50"/>
  <c r="AG86" i="50"/>
  <c r="AH86" i="50"/>
  <c r="AI86" i="50"/>
  <c r="AJ86" i="50"/>
  <c r="AK86" i="50"/>
  <c r="AL86" i="50"/>
  <c r="AM86" i="50"/>
  <c r="AN86" i="50"/>
  <c r="AO86" i="50"/>
  <c r="AP86" i="50"/>
  <c r="AQ86" i="50"/>
  <c r="AR86" i="50"/>
  <c r="AS86" i="50"/>
  <c r="AT86" i="50"/>
  <c r="AU86" i="50"/>
  <c r="AV86" i="50"/>
  <c r="AW86" i="50"/>
  <c r="AX86" i="50"/>
  <c r="AY86" i="50"/>
  <c r="AZ86" i="50"/>
  <c r="AD86" i="50"/>
  <c r="AE72" i="50"/>
  <c r="AF72" i="50"/>
  <c r="AD72" i="50"/>
  <c r="AG72" i="50"/>
  <c r="AH72" i="50"/>
  <c r="AI72" i="50"/>
  <c r="AJ72" i="50"/>
  <c r="AK72" i="50"/>
  <c r="AL72" i="50"/>
  <c r="AM72" i="50"/>
  <c r="AN72" i="50"/>
  <c r="AO72" i="50"/>
  <c r="AP72" i="50"/>
  <c r="AQ72" i="50"/>
  <c r="AR72" i="50"/>
  <c r="AS72" i="50"/>
  <c r="AT72" i="50"/>
  <c r="AU72" i="50"/>
  <c r="AV72" i="50"/>
  <c r="AW72" i="50"/>
  <c r="AX72" i="50"/>
  <c r="AY72" i="50"/>
  <c r="AZ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D72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D87" i="50"/>
  <c r="AE111" i="50"/>
  <c r="AF111" i="50"/>
  <c r="AG111" i="50"/>
  <c r="AH111" i="50"/>
  <c r="AI111" i="50"/>
  <c r="AJ111" i="50"/>
  <c r="AK111" i="50"/>
  <c r="AL111" i="50"/>
  <c r="AM111" i="50"/>
  <c r="AN111" i="50"/>
  <c r="AO111" i="50"/>
  <c r="AP111" i="50"/>
  <c r="AQ111" i="50"/>
  <c r="AR111" i="50"/>
  <c r="AS111" i="50"/>
  <c r="AT111" i="50"/>
  <c r="AU111" i="50"/>
  <c r="AV111" i="50"/>
  <c r="AW111" i="50"/>
  <c r="AX111" i="50"/>
  <c r="AY111" i="50"/>
  <c r="AZ111" i="50"/>
  <c r="AD111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AD113" i="50"/>
  <c r="AE113" i="50"/>
  <c r="AF113" i="50"/>
  <c r="AG113" i="50"/>
  <c r="AH113" i="50"/>
  <c r="AI113" i="50"/>
  <c r="AJ113" i="50"/>
  <c r="AK113" i="50"/>
  <c r="AL113" i="50"/>
  <c r="AM113" i="50"/>
  <c r="AN113" i="50"/>
  <c r="AO113" i="50"/>
  <c r="AP113" i="50"/>
  <c r="AQ113" i="50"/>
  <c r="AR113" i="50"/>
  <c r="AS113" i="50"/>
  <c r="AT113" i="50"/>
  <c r="AU113" i="50"/>
  <c r="AV113" i="50"/>
  <c r="AW113" i="50"/>
  <c r="AX113" i="50"/>
  <c r="AY113" i="50"/>
  <c r="AZ113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AD114" i="50"/>
  <c r="AE114" i="50"/>
  <c r="AF114" i="50"/>
  <c r="AG114" i="50"/>
  <c r="AH114" i="50"/>
  <c r="AI114" i="50"/>
  <c r="AJ114" i="50"/>
  <c r="AK114" i="50"/>
  <c r="AL114" i="50"/>
  <c r="AM114" i="50"/>
  <c r="AN114" i="50"/>
  <c r="AO114" i="50"/>
  <c r="AP114" i="50"/>
  <c r="AQ114" i="50"/>
  <c r="AR114" i="50"/>
  <c r="AS114" i="50"/>
  <c r="AT114" i="50"/>
  <c r="AU114" i="50"/>
  <c r="AV114" i="50"/>
  <c r="AW114" i="50"/>
  <c r="AX114" i="50"/>
  <c r="AY114" i="50"/>
  <c r="AZ114" i="50"/>
  <c r="D114" i="50"/>
  <c r="D113" i="50"/>
  <c r="AE130" i="50"/>
  <c r="AF130" i="50"/>
  <c r="AG130" i="50"/>
  <c r="AH130" i="50"/>
  <c r="AI130" i="50"/>
  <c r="AJ130" i="50"/>
  <c r="AK130" i="50"/>
  <c r="AL130" i="50"/>
  <c r="AM130" i="50"/>
  <c r="AN130" i="50"/>
  <c r="AO130" i="50"/>
  <c r="AP130" i="50"/>
  <c r="AQ130" i="50"/>
  <c r="AR130" i="50"/>
  <c r="AS130" i="50"/>
  <c r="AT130" i="50"/>
  <c r="AU130" i="50"/>
  <c r="AV130" i="50"/>
  <c r="AW130" i="50"/>
  <c r="AX130" i="50"/>
  <c r="AY130" i="50"/>
  <c r="AZ130" i="50"/>
  <c r="AD130" i="50"/>
  <c r="AE87" i="50"/>
  <c r="AF87" i="50"/>
  <c r="AG87" i="50"/>
  <c r="AH87" i="50"/>
  <c r="AI87" i="50"/>
  <c r="AJ87" i="50"/>
  <c r="AK87" i="50"/>
  <c r="AL87" i="50"/>
  <c r="AM87" i="50"/>
  <c r="AN87" i="50"/>
  <c r="AO87" i="50"/>
  <c r="AP87" i="50"/>
  <c r="AQ87" i="50"/>
  <c r="AR87" i="50"/>
  <c r="AS87" i="50"/>
  <c r="AT87" i="50"/>
  <c r="AU87" i="50"/>
  <c r="AV87" i="50"/>
  <c r="AW87" i="50"/>
  <c r="AX87" i="50"/>
  <c r="AY87" i="50"/>
  <c r="AZ87" i="50"/>
  <c r="AE88" i="50"/>
  <c r="AF88" i="50"/>
  <c r="AG88" i="50"/>
  <c r="AH88" i="50"/>
  <c r="AI88" i="50"/>
  <c r="AJ88" i="50"/>
  <c r="AK88" i="50"/>
  <c r="AL88" i="50"/>
  <c r="AM88" i="50"/>
  <c r="AN88" i="50"/>
  <c r="AO88" i="50"/>
  <c r="AP88" i="50"/>
  <c r="AQ88" i="50"/>
  <c r="AR88" i="50"/>
  <c r="AS88" i="50"/>
  <c r="AT88" i="50"/>
  <c r="AU88" i="50"/>
  <c r="AV88" i="50"/>
  <c r="AW88" i="50"/>
  <c r="AX88" i="50"/>
  <c r="AY88" i="50"/>
  <c r="AZ88" i="50"/>
  <c r="AD88" i="50"/>
  <c r="AD87" i="50"/>
  <c r="AE75" i="50"/>
  <c r="AF75" i="50"/>
  <c r="AG75" i="50"/>
  <c r="AH75" i="50"/>
  <c r="AI75" i="50"/>
  <c r="AJ75" i="50"/>
  <c r="AK75" i="50"/>
  <c r="AL75" i="50"/>
  <c r="AM75" i="50"/>
  <c r="AN75" i="50"/>
  <c r="AO75" i="50"/>
  <c r="AP75" i="50"/>
  <c r="AQ75" i="50"/>
  <c r="AR75" i="50"/>
  <c r="AS75" i="50"/>
  <c r="AT75" i="50"/>
  <c r="AU75" i="50"/>
  <c r="AV75" i="50"/>
  <c r="AW75" i="50"/>
  <c r="AX75" i="50"/>
  <c r="AY75" i="50"/>
  <c r="AZ75" i="50"/>
  <c r="AD75" i="50"/>
  <c r="AH68" i="50"/>
  <c r="AI68" i="50"/>
  <c r="AJ68" i="50"/>
  <c r="AK68" i="50"/>
  <c r="AL68" i="50"/>
  <c r="AH69" i="50"/>
  <c r="AI69" i="50"/>
  <c r="AJ69" i="50"/>
  <c r="AK69" i="50"/>
  <c r="AL69" i="50"/>
  <c r="AH70" i="50"/>
  <c r="AI70" i="50"/>
  <c r="AJ70" i="50"/>
  <c r="AK70" i="50"/>
  <c r="AL70" i="50"/>
  <c r="AH71" i="50"/>
  <c r="AI71" i="50"/>
  <c r="AJ71" i="50"/>
  <c r="AK71" i="50"/>
  <c r="AL71" i="50"/>
  <c r="AH73" i="50"/>
  <c r="AI73" i="50"/>
  <c r="AJ73" i="50"/>
  <c r="AK73" i="50"/>
  <c r="AL73" i="50"/>
  <c r="AH74" i="50"/>
  <c r="AI74" i="50"/>
  <c r="AJ74" i="50"/>
  <c r="AK74" i="50"/>
  <c r="AL74" i="50"/>
  <c r="AH76" i="50"/>
  <c r="AI76" i="50"/>
  <c r="AJ76" i="50"/>
  <c r="AK76" i="50"/>
  <c r="AL76" i="50"/>
  <c r="AH77" i="50"/>
  <c r="AI77" i="50"/>
  <c r="AJ77" i="50"/>
  <c r="AK77" i="50"/>
  <c r="AL77" i="50"/>
  <c r="AH78" i="50"/>
  <c r="AI78" i="50"/>
  <c r="AJ78" i="50"/>
  <c r="AK78" i="50"/>
  <c r="AL78" i="50"/>
  <c r="AH79" i="50"/>
  <c r="AI79" i="50"/>
  <c r="AJ79" i="50"/>
  <c r="AK79" i="50"/>
  <c r="AL79" i="50"/>
  <c r="AH80" i="50"/>
  <c r="AI80" i="50"/>
  <c r="AJ80" i="50"/>
  <c r="AK80" i="50"/>
  <c r="AL80" i="50"/>
  <c r="AH81" i="50"/>
  <c r="AI81" i="50"/>
  <c r="AJ81" i="50"/>
  <c r="AK81" i="50"/>
  <c r="AL81" i="50"/>
  <c r="AH82" i="50"/>
  <c r="AI82" i="50"/>
  <c r="AJ82" i="50"/>
  <c r="AK82" i="50"/>
  <c r="AL82" i="50"/>
  <c r="AH83" i="50"/>
  <c r="AI83" i="50"/>
  <c r="AJ83" i="50"/>
  <c r="AK83" i="50"/>
  <c r="AL83" i="50"/>
  <c r="AH84" i="50"/>
  <c r="AI84" i="50"/>
  <c r="AJ84" i="50"/>
  <c r="AK84" i="50"/>
  <c r="AL84" i="50"/>
  <c r="AH85" i="50"/>
  <c r="AI85" i="50"/>
  <c r="AJ85" i="50"/>
  <c r="AK85" i="50"/>
  <c r="AL85" i="50"/>
  <c r="AH89" i="50"/>
  <c r="AI89" i="50"/>
  <c r="AJ89" i="50"/>
  <c r="AK89" i="50"/>
  <c r="AL89" i="50"/>
  <c r="AH90" i="50"/>
  <c r="AI90" i="50"/>
  <c r="AJ90" i="50"/>
  <c r="AK90" i="50"/>
  <c r="AL90" i="50"/>
  <c r="AH91" i="50"/>
  <c r="AI91" i="50"/>
  <c r="AJ91" i="50"/>
  <c r="AK91" i="50"/>
  <c r="AL91" i="50"/>
  <c r="AH92" i="50"/>
  <c r="AI92" i="50"/>
  <c r="AJ92" i="50"/>
  <c r="AK92" i="50"/>
  <c r="AL92" i="50"/>
  <c r="AH93" i="50"/>
  <c r="AI93" i="50"/>
  <c r="AJ93" i="50"/>
  <c r="AK93" i="50"/>
  <c r="AL93" i="50"/>
  <c r="AH94" i="50"/>
  <c r="AI94" i="50"/>
  <c r="AJ94" i="50"/>
  <c r="AK94" i="50"/>
  <c r="AL94" i="50"/>
  <c r="AH95" i="50"/>
  <c r="AI95" i="50"/>
  <c r="AJ95" i="50"/>
  <c r="AK95" i="50"/>
  <c r="AL95" i="50"/>
  <c r="AH96" i="50"/>
  <c r="AI96" i="50"/>
  <c r="AJ96" i="50"/>
  <c r="AK96" i="50"/>
  <c r="AL96" i="50"/>
  <c r="AH97" i="50"/>
  <c r="AI97" i="50"/>
  <c r="AJ97" i="50"/>
  <c r="AK97" i="50"/>
  <c r="AL97" i="50"/>
  <c r="AH98" i="50"/>
  <c r="AI98" i="50"/>
  <c r="AJ98" i="50"/>
  <c r="AK98" i="50"/>
  <c r="AL98" i="50"/>
  <c r="AH99" i="50"/>
  <c r="AI99" i="50"/>
  <c r="AJ99" i="50"/>
  <c r="AK99" i="50"/>
  <c r="AL99" i="50"/>
  <c r="AH100" i="50"/>
  <c r="AI100" i="50"/>
  <c r="AJ100" i="50"/>
  <c r="AK100" i="50"/>
  <c r="AL100" i="50"/>
  <c r="AH101" i="50"/>
  <c r="AI101" i="50"/>
  <c r="AJ101" i="50"/>
  <c r="AK101" i="50"/>
  <c r="AL101" i="50"/>
  <c r="AH102" i="50"/>
  <c r="AI102" i="50"/>
  <c r="AJ102" i="50"/>
  <c r="AK102" i="50"/>
  <c r="AL102" i="50"/>
  <c r="AH103" i="50"/>
  <c r="AI103" i="50"/>
  <c r="AJ103" i="50"/>
  <c r="AK103" i="50"/>
  <c r="AL103" i="50"/>
  <c r="AH104" i="50"/>
  <c r="AI104" i="50"/>
  <c r="AJ104" i="50"/>
  <c r="AK104" i="50"/>
  <c r="AL104" i="50"/>
  <c r="AH105" i="50"/>
  <c r="AI105" i="50"/>
  <c r="AJ105" i="50"/>
  <c r="AK105" i="50"/>
  <c r="AL105" i="50"/>
  <c r="AH106" i="50"/>
  <c r="AI106" i="50"/>
  <c r="AJ106" i="50"/>
  <c r="AK106" i="50"/>
  <c r="AL106" i="50"/>
  <c r="AH107" i="50"/>
  <c r="AI107" i="50"/>
  <c r="AJ107" i="50"/>
  <c r="AK107" i="50"/>
  <c r="AL107" i="50"/>
  <c r="AH108" i="50"/>
  <c r="AI108" i="50"/>
  <c r="AJ108" i="50"/>
  <c r="AK108" i="50"/>
  <c r="AL108" i="50"/>
  <c r="AH109" i="50"/>
  <c r="AI109" i="50"/>
  <c r="AJ109" i="50"/>
  <c r="AK109" i="50"/>
  <c r="AL109" i="50"/>
  <c r="AH110" i="50"/>
  <c r="AI110" i="50"/>
  <c r="AJ110" i="50"/>
  <c r="AK110" i="50"/>
  <c r="AL110" i="50"/>
  <c r="AH112" i="50"/>
  <c r="AI112" i="50"/>
  <c r="AJ112" i="50"/>
  <c r="AK112" i="50"/>
  <c r="AL112" i="50"/>
  <c r="AH115" i="50"/>
  <c r="AI115" i="50"/>
  <c r="AJ115" i="50"/>
  <c r="AK115" i="50"/>
  <c r="AL115" i="50"/>
  <c r="AH116" i="50"/>
  <c r="AI116" i="50"/>
  <c r="AJ116" i="50"/>
  <c r="AK116" i="50"/>
  <c r="AL116" i="50"/>
  <c r="AH117" i="50"/>
  <c r="AI117" i="50"/>
  <c r="AJ117" i="50"/>
  <c r="AK117" i="50"/>
  <c r="AL117" i="50"/>
  <c r="AH118" i="50"/>
  <c r="AI118" i="50"/>
  <c r="AJ118" i="50"/>
  <c r="AK118" i="50"/>
  <c r="AL118" i="50"/>
  <c r="AH119" i="50"/>
  <c r="AI119" i="50"/>
  <c r="AJ119" i="50"/>
  <c r="AK119" i="50"/>
  <c r="AL119" i="50"/>
  <c r="AH120" i="50"/>
  <c r="AI120" i="50"/>
  <c r="AJ120" i="50"/>
  <c r="AK120" i="50"/>
  <c r="AL120" i="50"/>
  <c r="AH121" i="50"/>
  <c r="AI121" i="50"/>
  <c r="AJ121" i="50"/>
  <c r="AK121" i="50"/>
  <c r="AL121" i="50"/>
  <c r="AH122" i="50"/>
  <c r="AI122" i="50"/>
  <c r="AJ122" i="50"/>
  <c r="AK122" i="50"/>
  <c r="AL122" i="50"/>
  <c r="AH123" i="50"/>
  <c r="AI123" i="50"/>
  <c r="AJ123" i="50"/>
  <c r="AK123" i="50"/>
  <c r="AL123" i="50"/>
  <c r="AH124" i="50"/>
  <c r="AI124" i="50"/>
  <c r="AJ124" i="50"/>
  <c r="AK124" i="50"/>
  <c r="AL124" i="50"/>
  <c r="AH125" i="50"/>
  <c r="AI125" i="50"/>
  <c r="AJ125" i="50"/>
  <c r="AK125" i="50"/>
  <c r="AL125" i="50"/>
  <c r="AH126" i="50"/>
  <c r="AI126" i="50"/>
  <c r="AJ126" i="50"/>
  <c r="AK126" i="50"/>
  <c r="AL126" i="50"/>
  <c r="AH127" i="50"/>
  <c r="AI127" i="50"/>
  <c r="AJ127" i="50"/>
  <c r="AK127" i="50"/>
  <c r="AL127" i="50"/>
  <c r="AH128" i="50"/>
  <c r="AI128" i="50"/>
  <c r="AJ128" i="50"/>
  <c r="AK128" i="50"/>
  <c r="AL128" i="50"/>
  <c r="AH129" i="50"/>
  <c r="AI129" i="50"/>
  <c r="AJ129" i="50"/>
  <c r="AK129" i="50"/>
  <c r="AL129" i="50"/>
  <c r="AH131" i="50"/>
  <c r="AI131" i="50"/>
  <c r="AJ131" i="50"/>
  <c r="AK131" i="50"/>
  <c r="AL131" i="50"/>
  <c r="AH132" i="50"/>
  <c r="AI132" i="50"/>
  <c r="AJ132" i="50"/>
  <c r="AK132" i="50"/>
  <c r="AL132" i="50"/>
  <c r="AH133" i="50"/>
  <c r="AI133" i="50"/>
  <c r="AJ133" i="50"/>
  <c r="AK133" i="50"/>
  <c r="AL133" i="50"/>
  <c r="AH134" i="50"/>
  <c r="AI134" i="50"/>
  <c r="AJ134" i="50"/>
  <c r="AK134" i="50"/>
  <c r="AL134" i="50"/>
  <c r="AZ93" i="50"/>
  <c r="AY93" i="50"/>
  <c r="AX93" i="50"/>
  <c r="AW93" i="50"/>
  <c r="AV93" i="50"/>
  <c r="AU93" i="50"/>
  <c r="AT93" i="50"/>
  <c r="AS93" i="50"/>
  <c r="AR93" i="50"/>
  <c r="AQ93" i="50"/>
  <c r="AP93" i="50"/>
  <c r="AO93" i="50"/>
  <c r="AN93" i="50"/>
  <c r="AM93" i="50"/>
  <c r="AG93" i="50"/>
  <c r="AF93" i="50"/>
  <c r="AE93" i="50"/>
  <c r="AD93" i="50"/>
  <c r="CZ64" i="50"/>
  <c r="CZ63" i="50"/>
  <c r="CZ62" i="50"/>
  <c r="CZ61" i="50"/>
  <c r="CZ60" i="50"/>
  <c r="CZ59" i="50"/>
  <c r="CZ58" i="50"/>
  <c r="CZ57" i="50"/>
  <c r="CZ56" i="50"/>
  <c r="CZ55" i="50"/>
  <c r="CZ54" i="50"/>
  <c r="CZ53" i="50"/>
  <c r="CZ52" i="50"/>
  <c r="CZ51" i="50"/>
  <c r="CZ50" i="50"/>
  <c r="CZ49" i="50"/>
  <c r="CZ48" i="50"/>
  <c r="CZ47" i="50"/>
  <c r="CZ46" i="50"/>
  <c r="CZ45" i="50"/>
  <c r="CZ44" i="50"/>
  <c r="CZ43" i="50"/>
  <c r="CZ42" i="50"/>
  <c r="CZ41" i="50"/>
  <c r="CZ40" i="50"/>
  <c r="CZ39" i="50"/>
  <c r="CZ38" i="50"/>
  <c r="CZ37" i="50"/>
  <c r="CZ36" i="50"/>
  <c r="CZ35" i="50"/>
  <c r="CZ34" i="50"/>
  <c r="CZ33" i="50"/>
  <c r="CZ32" i="50"/>
  <c r="CZ31" i="50"/>
  <c r="CZ30" i="50"/>
  <c r="CZ29" i="50"/>
  <c r="CZ28" i="50"/>
  <c r="CZ27" i="50"/>
  <c r="CZ26" i="50"/>
  <c r="CZ25" i="50"/>
  <c r="CZ24" i="50"/>
  <c r="CZ23" i="50"/>
  <c r="CZ22" i="50"/>
  <c r="CZ21" i="50"/>
  <c r="CZ20" i="50"/>
  <c r="CZ19" i="50"/>
  <c r="CZ18" i="50"/>
  <c r="CZ17" i="50"/>
  <c r="CZ16" i="50"/>
  <c r="CZ15" i="50"/>
  <c r="CZ14" i="50"/>
  <c r="CZ13" i="50"/>
  <c r="CZ12" i="50"/>
  <c r="CP13" i="50"/>
  <c r="CP14" i="50"/>
  <c r="CP15" i="50"/>
  <c r="CP16" i="50"/>
  <c r="CP17" i="50"/>
  <c r="CP18" i="50"/>
  <c r="CP19" i="50"/>
  <c r="CP20" i="50"/>
  <c r="CP21" i="50"/>
  <c r="CP22" i="50"/>
  <c r="CP23" i="50"/>
  <c r="CP24" i="50"/>
  <c r="CP25" i="50"/>
  <c r="CP26" i="50"/>
  <c r="CP27" i="50"/>
  <c r="CP28" i="50"/>
  <c r="CP29" i="50"/>
  <c r="CP30" i="50"/>
  <c r="CP31" i="50"/>
  <c r="CP32" i="50"/>
  <c r="CP33" i="50"/>
  <c r="CP34" i="50"/>
  <c r="CP35" i="50"/>
  <c r="CP36" i="50"/>
  <c r="CP37" i="50"/>
  <c r="CP38" i="50"/>
  <c r="CP39" i="50"/>
  <c r="CP40" i="50"/>
  <c r="CP41" i="50"/>
  <c r="CP42" i="50"/>
  <c r="CP43" i="50"/>
  <c r="CP44" i="50"/>
  <c r="CP45" i="50"/>
  <c r="CP46" i="50"/>
  <c r="CP47" i="50"/>
  <c r="CP48" i="50"/>
  <c r="CP49" i="50"/>
  <c r="CP50" i="50"/>
  <c r="CP51" i="50"/>
  <c r="CQ51" i="50"/>
  <c r="CP52" i="50"/>
  <c r="CP53" i="50"/>
  <c r="CP54" i="50"/>
  <c r="CP55" i="50"/>
  <c r="CP56" i="50"/>
  <c r="CP57" i="50"/>
  <c r="CP58" i="50"/>
  <c r="CP59" i="50"/>
  <c r="CP60" i="50"/>
  <c r="CP61" i="50"/>
  <c r="CP62" i="50"/>
  <c r="CQ62" i="50" s="1"/>
  <c r="CP63" i="50"/>
  <c r="CP64" i="50"/>
  <c r="CP12" i="50"/>
  <c r="CC13" i="50"/>
  <c r="CC14" i="50"/>
  <c r="CC15" i="50"/>
  <c r="CC16" i="50"/>
  <c r="CC17" i="50"/>
  <c r="CC18" i="50"/>
  <c r="CC19" i="50"/>
  <c r="CC20" i="50"/>
  <c r="CC21" i="50"/>
  <c r="CC22" i="50"/>
  <c r="CC23" i="50"/>
  <c r="CC24" i="50"/>
  <c r="CC25" i="50"/>
  <c r="CC26" i="50"/>
  <c r="CC27" i="50"/>
  <c r="CC28" i="50"/>
  <c r="CC29" i="50"/>
  <c r="CC30" i="50"/>
  <c r="CC31" i="50"/>
  <c r="CC32" i="50"/>
  <c r="CC33" i="50"/>
  <c r="CC34" i="50"/>
  <c r="CC35" i="50"/>
  <c r="CC36" i="50"/>
  <c r="CC37" i="50"/>
  <c r="CC38" i="50"/>
  <c r="CC39" i="50"/>
  <c r="CC40" i="50"/>
  <c r="CC41" i="50"/>
  <c r="CC42" i="50"/>
  <c r="CC43" i="50"/>
  <c r="CC44" i="50"/>
  <c r="CC45" i="50"/>
  <c r="CC46" i="50"/>
  <c r="CC47" i="50"/>
  <c r="CC48" i="50"/>
  <c r="CC49" i="50"/>
  <c r="CC50" i="50"/>
  <c r="CC51" i="50"/>
  <c r="CC52" i="50"/>
  <c r="CC53" i="50"/>
  <c r="CC54" i="50"/>
  <c r="CC55" i="50"/>
  <c r="CC56" i="50"/>
  <c r="CC57" i="50"/>
  <c r="CC58" i="50"/>
  <c r="CC59" i="50"/>
  <c r="CC60" i="50"/>
  <c r="CC61" i="50"/>
  <c r="CC62" i="50"/>
  <c r="CC63" i="50"/>
  <c r="CC64" i="50"/>
  <c r="CC12" i="50"/>
  <c r="CO13" i="50"/>
  <c r="CO14" i="50"/>
  <c r="CO15" i="50"/>
  <c r="CQ15" i="50" s="1"/>
  <c r="CO16" i="50"/>
  <c r="CO17" i="50"/>
  <c r="CO18" i="50"/>
  <c r="CO19" i="50"/>
  <c r="CQ19" i="50"/>
  <c r="CO20" i="50"/>
  <c r="CO21" i="50"/>
  <c r="CQ21" i="50" s="1"/>
  <c r="CO22" i="50"/>
  <c r="CO23" i="50"/>
  <c r="CQ23" i="50" s="1"/>
  <c r="CO24" i="50"/>
  <c r="CO25" i="50"/>
  <c r="CQ25" i="50"/>
  <c r="CO26" i="50"/>
  <c r="CQ26" i="50" s="1"/>
  <c r="CO27" i="50"/>
  <c r="CQ27" i="50" s="1"/>
  <c r="CO28" i="50"/>
  <c r="CO29" i="50"/>
  <c r="CQ29" i="50" s="1"/>
  <c r="CO30" i="50"/>
  <c r="CO31" i="50"/>
  <c r="CO32" i="50"/>
  <c r="CQ32" i="50" s="1"/>
  <c r="CO33" i="50"/>
  <c r="CQ33" i="50"/>
  <c r="CO34" i="50"/>
  <c r="CQ34" i="50" s="1"/>
  <c r="CO35" i="50"/>
  <c r="CQ35" i="50"/>
  <c r="CO36" i="50"/>
  <c r="CO37" i="50"/>
  <c r="CO38" i="50"/>
  <c r="CQ38" i="50"/>
  <c r="CO39" i="50"/>
  <c r="CO40" i="50"/>
  <c r="CO41" i="50"/>
  <c r="CO42" i="50"/>
  <c r="CO43" i="50"/>
  <c r="CO44" i="50"/>
  <c r="CO45" i="50"/>
  <c r="CO46" i="50"/>
  <c r="CO47" i="50"/>
  <c r="CO48" i="50"/>
  <c r="CO49" i="50"/>
  <c r="CO50" i="50"/>
  <c r="CO51" i="50"/>
  <c r="CO52" i="50"/>
  <c r="CO53" i="50"/>
  <c r="CO54" i="50"/>
  <c r="CQ54" i="50" s="1"/>
  <c r="CO55" i="50"/>
  <c r="CO56" i="50"/>
  <c r="CO57" i="50"/>
  <c r="CQ57" i="50"/>
  <c r="CO58" i="50"/>
  <c r="CO59" i="50"/>
  <c r="CO60" i="50"/>
  <c r="CO61" i="50"/>
  <c r="CQ61" i="50" s="1"/>
  <c r="CO62" i="50"/>
  <c r="CO63" i="50"/>
  <c r="CQ63" i="50" s="1"/>
  <c r="CO64" i="50"/>
  <c r="CQ64" i="50"/>
  <c r="CO12" i="50"/>
  <c r="CQ12" i="50" s="1"/>
  <c r="AH65" i="50"/>
  <c r="AI65" i="50"/>
  <c r="AJ65" i="50"/>
  <c r="AK65" i="50"/>
  <c r="AL65" i="50"/>
  <c r="G67" i="50"/>
  <c r="H67" i="50"/>
  <c r="I67" i="50"/>
  <c r="J67" i="50"/>
  <c r="K67" i="50"/>
  <c r="L67" i="50"/>
  <c r="G68" i="50"/>
  <c r="H68" i="50"/>
  <c r="I68" i="50"/>
  <c r="J68" i="50"/>
  <c r="K68" i="50"/>
  <c r="L68" i="50"/>
  <c r="G69" i="50"/>
  <c r="H69" i="50"/>
  <c r="I69" i="50"/>
  <c r="J69" i="50"/>
  <c r="K69" i="50"/>
  <c r="L69" i="50"/>
  <c r="G70" i="50"/>
  <c r="H70" i="50"/>
  <c r="I70" i="50"/>
  <c r="J70" i="50"/>
  <c r="K70" i="50"/>
  <c r="L70" i="50"/>
  <c r="G71" i="50"/>
  <c r="H71" i="50"/>
  <c r="I71" i="50"/>
  <c r="J71" i="50"/>
  <c r="K71" i="50"/>
  <c r="L71" i="50"/>
  <c r="G73" i="50"/>
  <c r="H73" i="50"/>
  <c r="I73" i="50"/>
  <c r="J73" i="50"/>
  <c r="K73" i="50"/>
  <c r="L73" i="50"/>
  <c r="G74" i="50"/>
  <c r="H74" i="50"/>
  <c r="I74" i="50"/>
  <c r="J74" i="50"/>
  <c r="K74" i="50"/>
  <c r="L74" i="50"/>
  <c r="G75" i="50"/>
  <c r="H75" i="50"/>
  <c r="I75" i="50"/>
  <c r="J75" i="50"/>
  <c r="K75" i="50"/>
  <c r="L75" i="50"/>
  <c r="G76" i="50"/>
  <c r="H76" i="50"/>
  <c r="I76" i="50"/>
  <c r="J76" i="50"/>
  <c r="K76" i="50"/>
  <c r="L76" i="50"/>
  <c r="G77" i="50"/>
  <c r="H77" i="50"/>
  <c r="I77" i="50"/>
  <c r="J77" i="50"/>
  <c r="K77" i="50"/>
  <c r="L77" i="50"/>
  <c r="G78" i="50"/>
  <c r="H78" i="50"/>
  <c r="I78" i="50"/>
  <c r="J78" i="50"/>
  <c r="K78" i="50"/>
  <c r="L78" i="50"/>
  <c r="G79" i="50"/>
  <c r="H79" i="50"/>
  <c r="I79" i="50"/>
  <c r="J79" i="50"/>
  <c r="K79" i="50"/>
  <c r="L79" i="50"/>
  <c r="G80" i="50"/>
  <c r="H80" i="50"/>
  <c r="I80" i="50"/>
  <c r="J80" i="50"/>
  <c r="K80" i="50"/>
  <c r="L80" i="50"/>
  <c r="G81" i="50"/>
  <c r="H81" i="50"/>
  <c r="I81" i="50"/>
  <c r="J81" i="50"/>
  <c r="K81" i="50"/>
  <c r="L81" i="50"/>
  <c r="G82" i="50"/>
  <c r="H82" i="50"/>
  <c r="I82" i="50"/>
  <c r="J82" i="50"/>
  <c r="K82" i="50"/>
  <c r="L82" i="50"/>
  <c r="G83" i="50"/>
  <c r="H83" i="50"/>
  <c r="I83" i="50"/>
  <c r="J83" i="50"/>
  <c r="K83" i="50"/>
  <c r="L83" i="50"/>
  <c r="G84" i="50"/>
  <c r="H84" i="50"/>
  <c r="I84" i="50"/>
  <c r="J84" i="50"/>
  <c r="K84" i="50"/>
  <c r="L84" i="50"/>
  <c r="G85" i="50"/>
  <c r="H85" i="50"/>
  <c r="I85" i="50"/>
  <c r="J85" i="50"/>
  <c r="K85" i="50"/>
  <c r="L85" i="50"/>
  <c r="G88" i="50"/>
  <c r="H88" i="50"/>
  <c r="I88" i="50"/>
  <c r="J88" i="50"/>
  <c r="K88" i="50"/>
  <c r="L88" i="50"/>
  <c r="G89" i="50"/>
  <c r="H89" i="50"/>
  <c r="I89" i="50"/>
  <c r="J89" i="50"/>
  <c r="K89" i="50"/>
  <c r="L89" i="50"/>
  <c r="G90" i="50"/>
  <c r="H90" i="50"/>
  <c r="I90" i="50"/>
  <c r="J90" i="50"/>
  <c r="K90" i="50"/>
  <c r="L90" i="50"/>
  <c r="G91" i="50"/>
  <c r="H91" i="50"/>
  <c r="I91" i="50"/>
  <c r="J91" i="50"/>
  <c r="K91" i="50"/>
  <c r="L91" i="50"/>
  <c r="G92" i="50"/>
  <c r="H92" i="50"/>
  <c r="I92" i="50"/>
  <c r="J92" i="50"/>
  <c r="K92" i="50"/>
  <c r="L92" i="50"/>
  <c r="G93" i="50"/>
  <c r="H93" i="50"/>
  <c r="I93" i="50"/>
  <c r="J93" i="50"/>
  <c r="K93" i="50"/>
  <c r="L93" i="50"/>
  <c r="G94" i="50"/>
  <c r="H94" i="50"/>
  <c r="I94" i="50"/>
  <c r="J94" i="50"/>
  <c r="K94" i="50"/>
  <c r="L94" i="50"/>
  <c r="G95" i="50"/>
  <c r="H95" i="50"/>
  <c r="I95" i="50"/>
  <c r="J95" i="50"/>
  <c r="K95" i="50"/>
  <c r="L95" i="50"/>
  <c r="G96" i="50"/>
  <c r="H96" i="50"/>
  <c r="I96" i="50"/>
  <c r="J96" i="50"/>
  <c r="K96" i="50"/>
  <c r="L96" i="50"/>
  <c r="G97" i="50"/>
  <c r="H97" i="50"/>
  <c r="I97" i="50"/>
  <c r="J97" i="50"/>
  <c r="K97" i="50"/>
  <c r="L97" i="50"/>
  <c r="G98" i="50"/>
  <c r="H98" i="50"/>
  <c r="I98" i="50"/>
  <c r="J98" i="50"/>
  <c r="K98" i="50"/>
  <c r="L98" i="50"/>
  <c r="G99" i="50"/>
  <c r="H99" i="50"/>
  <c r="I99" i="50"/>
  <c r="J99" i="50"/>
  <c r="K99" i="50"/>
  <c r="L99" i="50"/>
  <c r="G100" i="50"/>
  <c r="H100" i="50"/>
  <c r="I100" i="50"/>
  <c r="J100" i="50"/>
  <c r="K100" i="50"/>
  <c r="L100" i="50"/>
  <c r="G101" i="50"/>
  <c r="H101" i="50"/>
  <c r="I101" i="50"/>
  <c r="J101" i="50"/>
  <c r="K101" i="50"/>
  <c r="L101" i="50"/>
  <c r="G102" i="50"/>
  <c r="H102" i="50"/>
  <c r="I102" i="50"/>
  <c r="J102" i="50"/>
  <c r="K102" i="50"/>
  <c r="L102" i="50"/>
  <c r="G103" i="50"/>
  <c r="H103" i="50"/>
  <c r="I103" i="50"/>
  <c r="J103" i="50"/>
  <c r="K103" i="50"/>
  <c r="L103" i="50"/>
  <c r="G104" i="50"/>
  <c r="H104" i="50"/>
  <c r="I104" i="50"/>
  <c r="J104" i="50"/>
  <c r="K104" i="50"/>
  <c r="L104" i="50"/>
  <c r="G105" i="50"/>
  <c r="H105" i="50"/>
  <c r="I105" i="50"/>
  <c r="J105" i="50"/>
  <c r="K105" i="50"/>
  <c r="L105" i="50"/>
  <c r="G106" i="50"/>
  <c r="H106" i="50"/>
  <c r="I106" i="50"/>
  <c r="J106" i="50"/>
  <c r="K106" i="50"/>
  <c r="L106" i="50"/>
  <c r="G107" i="50"/>
  <c r="H107" i="50"/>
  <c r="I107" i="50"/>
  <c r="J107" i="50"/>
  <c r="K107" i="50"/>
  <c r="L107" i="50"/>
  <c r="G108" i="50"/>
  <c r="H108" i="50"/>
  <c r="I108" i="50"/>
  <c r="J108" i="50"/>
  <c r="K108" i="50"/>
  <c r="L108" i="50"/>
  <c r="G109" i="50"/>
  <c r="H109" i="50"/>
  <c r="I109" i="50"/>
  <c r="J109" i="50"/>
  <c r="K109" i="50"/>
  <c r="L109" i="50"/>
  <c r="G110" i="50"/>
  <c r="H110" i="50"/>
  <c r="I110" i="50"/>
  <c r="J110" i="50"/>
  <c r="K110" i="50"/>
  <c r="L110" i="50"/>
  <c r="G111" i="50"/>
  <c r="H111" i="50"/>
  <c r="I111" i="50"/>
  <c r="J111" i="50"/>
  <c r="K111" i="50"/>
  <c r="L111" i="50"/>
  <c r="G112" i="50"/>
  <c r="H112" i="50"/>
  <c r="I112" i="50"/>
  <c r="J112" i="50"/>
  <c r="K112" i="50"/>
  <c r="L112" i="50"/>
  <c r="G115" i="50"/>
  <c r="H115" i="50"/>
  <c r="I115" i="50"/>
  <c r="J115" i="50"/>
  <c r="K115" i="50"/>
  <c r="L115" i="50"/>
  <c r="G116" i="50"/>
  <c r="H116" i="50"/>
  <c r="I116" i="50"/>
  <c r="J116" i="50"/>
  <c r="K116" i="50"/>
  <c r="L116" i="50"/>
  <c r="G117" i="50"/>
  <c r="H117" i="50"/>
  <c r="I117" i="50"/>
  <c r="J117" i="50"/>
  <c r="K117" i="50"/>
  <c r="L117" i="50"/>
  <c r="G118" i="50"/>
  <c r="H118" i="50"/>
  <c r="I118" i="50"/>
  <c r="J118" i="50"/>
  <c r="K118" i="50"/>
  <c r="L118" i="50"/>
  <c r="G119" i="50"/>
  <c r="H119" i="50"/>
  <c r="I119" i="50"/>
  <c r="J119" i="50"/>
  <c r="K119" i="50"/>
  <c r="L119" i="50"/>
  <c r="G120" i="50"/>
  <c r="H120" i="50"/>
  <c r="I120" i="50"/>
  <c r="J120" i="50"/>
  <c r="K120" i="50"/>
  <c r="L120" i="50"/>
  <c r="G121" i="50"/>
  <c r="H121" i="50"/>
  <c r="I121" i="50"/>
  <c r="J121" i="50"/>
  <c r="K121" i="50"/>
  <c r="L121" i="50"/>
  <c r="G122" i="50"/>
  <c r="H122" i="50"/>
  <c r="I122" i="50"/>
  <c r="J122" i="50"/>
  <c r="K122" i="50"/>
  <c r="L122" i="50"/>
  <c r="G123" i="50"/>
  <c r="H123" i="50"/>
  <c r="I123" i="50"/>
  <c r="J123" i="50"/>
  <c r="K123" i="50"/>
  <c r="L123" i="50"/>
  <c r="G124" i="50"/>
  <c r="H124" i="50"/>
  <c r="I124" i="50"/>
  <c r="J124" i="50"/>
  <c r="K124" i="50"/>
  <c r="L124" i="50"/>
  <c r="G125" i="50"/>
  <c r="H125" i="50"/>
  <c r="I125" i="50"/>
  <c r="J125" i="50"/>
  <c r="K125" i="50"/>
  <c r="L125" i="50"/>
  <c r="G126" i="50"/>
  <c r="H126" i="50"/>
  <c r="I126" i="50"/>
  <c r="J126" i="50"/>
  <c r="K126" i="50"/>
  <c r="L126" i="50"/>
  <c r="G127" i="50"/>
  <c r="H127" i="50"/>
  <c r="I127" i="50"/>
  <c r="J127" i="50"/>
  <c r="K127" i="50"/>
  <c r="L127" i="50"/>
  <c r="G128" i="50"/>
  <c r="H128" i="50"/>
  <c r="I128" i="50"/>
  <c r="J128" i="50"/>
  <c r="K128" i="50"/>
  <c r="L128" i="50"/>
  <c r="G129" i="50"/>
  <c r="H129" i="50"/>
  <c r="I129" i="50"/>
  <c r="J129" i="50"/>
  <c r="K129" i="50"/>
  <c r="L129" i="50"/>
  <c r="G130" i="50"/>
  <c r="H130" i="50"/>
  <c r="I130" i="50"/>
  <c r="J130" i="50"/>
  <c r="K130" i="50"/>
  <c r="L130" i="50"/>
  <c r="G131" i="50"/>
  <c r="H131" i="50"/>
  <c r="I131" i="50"/>
  <c r="J131" i="50"/>
  <c r="K131" i="50"/>
  <c r="L131" i="50"/>
  <c r="G132" i="50"/>
  <c r="H132" i="50"/>
  <c r="I132" i="50"/>
  <c r="J132" i="50"/>
  <c r="K132" i="50"/>
  <c r="L132" i="50"/>
  <c r="G133" i="50"/>
  <c r="H133" i="50"/>
  <c r="I133" i="50"/>
  <c r="J133" i="50"/>
  <c r="K133" i="50"/>
  <c r="L133" i="50"/>
  <c r="G134" i="50"/>
  <c r="H134" i="50"/>
  <c r="I134" i="50"/>
  <c r="J134" i="50"/>
  <c r="K134" i="50"/>
  <c r="L134" i="50"/>
  <c r="AE120" i="50"/>
  <c r="AF120" i="50"/>
  <c r="AG120" i="50"/>
  <c r="AM120" i="50"/>
  <c r="AN120" i="50"/>
  <c r="AO120" i="50"/>
  <c r="AP120" i="50"/>
  <c r="AQ120" i="50"/>
  <c r="AR120" i="50"/>
  <c r="AS120" i="50"/>
  <c r="AT120" i="50"/>
  <c r="AU120" i="50"/>
  <c r="AV120" i="50"/>
  <c r="AW120" i="50"/>
  <c r="AX120" i="50"/>
  <c r="AY120" i="50"/>
  <c r="AZ120" i="50"/>
  <c r="AE121" i="50"/>
  <c r="AF121" i="50"/>
  <c r="AG121" i="50"/>
  <c r="AM121" i="50"/>
  <c r="AN121" i="50"/>
  <c r="AO121" i="50"/>
  <c r="AP121" i="50"/>
  <c r="AQ121" i="50"/>
  <c r="AR121" i="50"/>
  <c r="AS121" i="50"/>
  <c r="AT121" i="50"/>
  <c r="AU121" i="50"/>
  <c r="AV121" i="50"/>
  <c r="AW121" i="50"/>
  <c r="AX121" i="50"/>
  <c r="AY121" i="50"/>
  <c r="AZ121" i="50"/>
  <c r="AD121" i="50"/>
  <c r="AD120" i="50"/>
  <c r="AD129" i="50"/>
  <c r="AE129" i="50"/>
  <c r="AD131" i="50"/>
  <c r="AE131" i="50"/>
  <c r="AG131" i="50"/>
  <c r="AM131" i="50"/>
  <c r="AN131" i="50"/>
  <c r="AO131" i="50"/>
  <c r="AP131" i="50"/>
  <c r="AQ131" i="50"/>
  <c r="AR131" i="50"/>
  <c r="AS131" i="50"/>
  <c r="AT131" i="50"/>
  <c r="AU131" i="50"/>
  <c r="AV131" i="50"/>
  <c r="AW131" i="50"/>
  <c r="AX131" i="50"/>
  <c r="AY131" i="50"/>
  <c r="AZ131" i="50"/>
  <c r="AF131" i="50"/>
  <c r="AG129" i="50"/>
  <c r="AM129" i="50"/>
  <c r="AN129" i="50"/>
  <c r="AO129" i="50"/>
  <c r="AP129" i="50"/>
  <c r="AQ129" i="50"/>
  <c r="AR129" i="50"/>
  <c r="AS129" i="50"/>
  <c r="AT129" i="50"/>
  <c r="AU129" i="50"/>
  <c r="AV129" i="50"/>
  <c r="AW129" i="50"/>
  <c r="AX129" i="50"/>
  <c r="AY129" i="50"/>
  <c r="AZ129" i="50"/>
  <c r="AF129" i="50"/>
  <c r="AE79" i="50"/>
  <c r="AF79" i="50"/>
  <c r="AG79" i="50"/>
  <c r="AM79" i="50"/>
  <c r="AN79" i="50"/>
  <c r="AO79" i="50"/>
  <c r="AP79" i="50"/>
  <c r="AQ79" i="50"/>
  <c r="AR79" i="50"/>
  <c r="AS79" i="50"/>
  <c r="AT79" i="50"/>
  <c r="AU79" i="50"/>
  <c r="AV79" i="50"/>
  <c r="AW79" i="50"/>
  <c r="AX79" i="50"/>
  <c r="AY79" i="50"/>
  <c r="AZ79" i="50"/>
  <c r="AE80" i="50"/>
  <c r="AF80" i="50"/>
  <c r="AG80" i="50"/>
  <c r="AM80" i="50"/>
  <c r="AN80" i="50"/>
  <c r="AO80" i="50"/>
  <c r="AP80" i="50"/>
  <c r="AQ80" i="50"/>
  <c r="AR80" i="50"/>
  <c r="AS80" i="50"/>
  <c r="AT80" i="50"/>
  <c r="AU80" i="50"/>
  <c r="AV80" i="50"/>
  <c r="AW80" i="50"/>
  <c r="AX80" i="50"/>
  <c r="AY80" i="50"/>
  <c r="AZ80" i="50"/>
  <c r="AD80" i="50"/>
  <c r="AD79" i="50"/>
  <c r="AZ95" i="50"/>
  <c r="AY95" i="50"/>
  <c r="AX95" i="50"/>
  <c r="AW95" i="50"/>
  <c r="AV95" i="50"/>
  <c r="AU95" i="50"/>
  <c r="AT95" i="50"/>
  <c r="AS95" i="50"/>
  <c r="AR95" i="50"/>
  <c r="AQ95" i="50"/>
  <c r="AP95" i="50"/>
  <c r="AO95" i="50"/>
  <c r="AN95" i="50"/>
  <c r="AM95" i="50"/>
  <c r="AG95" i="50"/>
  <c r="AF95" i="50"/>
  <c r="AE95" i="50"/>
  <c r="AD95" i="50"/>
  <c r="DB64" i="50"/>
  <c r="DB63" i="50"/>
  <c r="DB62" i="50"/>
  <c r="DB61" i="50"/>
  <c r="DB60" i="50"/>
  <c r="DB59" i="50"/>
  <c r="DB58" i="50"/>
  <c r="DB57" i="50"/>
  <c r="DB56" i="50"/>
  <c r="DB55" i="50"/>
  <c r="DB54" i="50"/>
  <c r="DB53" i="50"/>
  <c r="DB52" i="50"/>
  <c r="DB51" i="50"/>
  <c r="DB50" i="50"/>
  <c r="DB49" i="50"/>
  <c r="DB48" i="50"/>
  <c r="DB47" i="50"/>
  <c r="DB46" i="50"/>
  <c r="DB45" i="50"/>
  <c r="DB44" i="50"/>
  <c r="DB43" i="50"/>
  <c r="DB42" i="50"/>
  <c r="DB41" i="50"/>
  <c r="DB40" i="50"/>
  <c r="DB39" i="50"/>
  <c r="DB38" i="50"/>
  <c r="DB37" i="50"/>
  <c r="DB36" i="50"/>
  <c r="DB35" i="50"/>
  <c r="DB34" i="50"/>
  <c r="DB33" i="50"/>
  <c r="DB32" i="50"/>
  <c r="DB31" i="50"/>
  <c r="DB30" i="50"/>
  <c r="DB29" i="50"/>
  <c r="DB28" i="50"/>
  <c r="DB27" i="50"/>
  <c r="DB26" i="50"/>
  <c r="DB25" i="50"/>
  <c r="DB24" i="50"/>
  <c r="DB23" i="50"/>
  <c r="DB22" i="50"/>
  <c r="DB21" i="50"/>
  <c r="DB20" i="50"/>
  <c r="DB19" i="50"/>
  <c r="DB18" i="50"/>
  <c r="DB17" i="50"/>
  <c r="DB16" i="50"/>
  <c r="DB15" i="50"/>
  <c r="DB14" i="50"/>
  <c r="DB13" i="50"/>
  <c r="DB12" i="50"/>
  <c r="AZ125" i="50"/>
  <c r="AY125" i="50"/>
  <c r="AX125" i="50"/>
  <c r="AW125" i="50"/>
  <c r="AV125" i="50"/>
  <c r="AU125" i="50"/>
  <c r="AT125" i="50"/>
  <c r="AS125" i="50"/>
  <c r="AR125" i="50"/>
  <c r="AQ125" i="50"/>
  <c r="AP125" i="50"/>
  <c r="AO125" i="50"/>
  <c r="AN125" i="50"/>
  <c r="AM125" i="50"/>
  <c r="AG125" i="50"/>
  <c r="AF125" i="50"/>
  <c r="AE125" i="50"/>
  <c r="AD125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M125" i="50"/>
  <c r="F125" i="50"/>
  <c r="E125" i="50"/>
  <c r="D125" i="50"/>
  <c r="CR64" i="50"/>
  <c r="CR63" i="50"/>
  <c r="CR62" i="50"/>
  <c r="CR61" i="50"/>
  <c r="CR60" i="50"/>
  <c r="CR59" i="50"/>
  <c r="CR58" i="50"/>
  <c r="CR57" i="50"/>
  <c r="CR56" i="50"/>
  <c r="CR55" i="50"/>
  <c r="CR54" i="50"/>
  <c r="CR53" i="50"/>
  <c r="CR52" i="50"/>
  <c r="CR51" i="50"/>
  <c r="CR50" i="50"/>
  <c r="CR49" i="50"/>
  <c r="CR48" i="50"/>
  <c r="CR47" i="50"/>
  <c r="CR46" i="50"/>
  <c r="CR45" i="50"/>
  <c r="CR44" i="50"/>
  <c r="CR43" i="50"/>
  <c r="CR42" i="50"/>
  <c r="CR41" i="50"/>
  <c r="CR40" i="50"/>
  <c r="CR39" i="50"/>
  <c r="CR38" i="50"/>
  <c r="CR37" i="50"/>
  <c r="CR36" i="50"/>
  <c r="CR35" i="50"/>
  <c r="CR34" i="50"/>
  <c r="CR33" i="50"/>
  <c r="CR32" i="50"/>
  <c r="CR31" i="50"/>
  <c r="CR30" i="50"/>
  <c r="CR29" i="50"/>
  <c r="CR28" i="50"/>
  <c r="CR27" i="50"/>
  <c r="CR26" i="50"/>
  <c r="CR25" i="50"/>
  <c r="CR24" i="50"/>
  <c r="CR23" i="50"/>
  <c r="CR22" i="50"/>
  <c r="CR21" i="50"/>
  <c r="CR20" i="50"/>
  <c r="CR19" i="50"/>
  <c r="CR18" i="50"/>
  <c r="CR17" i="50"/>
  <c r="CR16" i="50"/>
  <c r="CR15" i="50"/>
  <c r="CR14" i="50"/>
  <c r="CR13" i="50"/>
  <c r="CR12" i="50"/>
  <c r="E79" i="50"/>
  <c r="F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E80" i="50"/>
  <c r="F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D80" i="50"/>
  <c r="D79" i="50"/>
  <c r="E131" i="50"/>
  <c r="F131" i="50"/>
  <c r="M131" i="50"/>
  <c r="N131" i="50"/>
  <c r="O131" i="50"/>
  <c r="P131" i="50"/>
  <c r="Q131" i="50"/>
  <c r="R131" i="50"/>
  <c r="S131" i="50"/>
  <c r="T131" i="50"/>
  <c r="U131" i="50"/>
  <c r="V131" i="50"/>
  <c r="W131" i="50"/>
  <c r="X131" i="50"/>
  <c r="Y131" i="50"/>
  <c r="Z131" i="50"/>
  <c r="D131" i="50"/>
  <c r="E129" i="50"/>
  <c r="F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Y129" i="50"/>
  <c r="Z129" i="50"/>
  <c r="E130" i="50"/>
  <c r="F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D129" i="50"/>
  <c r="D130" i="50"/>
  <c r="E120" i="50"/>
  <c r="F120" i="50"/>
  <c r="M120" i="50"/>
  <c r="N120" i="50"/>
  <c r="O120" i="50"/>
  <c r="P120" i="50"/>
  <c r="Q120" i="50"/>
  <c r="R120" i="50"/>
  <c r="S120" i="50"/>
  <c r="T120" i="50"/>
  <c r="U120" i="50"/>
  <c r="V120" i="50"/>
  <c r="W120" i="50"/>
  <c r="X120" i="50"/>
  <c r="Y120" i="50"/>
  <c r="Z120" i="50"/>
  <c r="E121" i="50"/>
  <c r="F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D121" i="50"/>
  <c r="D120" i="50"/>
  <c r="E111" i="50"/>
  <c r="F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D111" i="50"/>
  <c r="E95" i="50"/>
  <c r="F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D95" i="50"/>
  <c r="E93" i="50"/>
  <c r="F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D93" i="50"/>
  <c r="E88" i="50"/>
  <c r="F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D88" i="50"/>
  <c r="AZ82" i="50"/>
  <c r="AY82" i="50"/>
  <c r="AX82" i="50"/>
  <c r="AW82" i="50"/>
  <c r="AV82" i="50"/>
  <c r="AU82" i="50"/>
  <c r="AT82" i="50"/>
  <c r="AS82" i="50"/>
  <c r="AR82" i="50"/>
  <c r="AQ82" i="50"/>
  <c r="AP82" i="50"/>
  <c r="AO82" i="50"/>
  <c r="AN82" i="50"/>
  <c r="AM82" i="50"/>
  <c r="AG82" i="50"/>
  <c r="AF82" i="50"/>
  <c r="AE82" i="50"/>
  <c r="AD82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M82" i="50"/>
  <c r="F82" i="50"/>
  <c r="E82" i="50"/>
  <c r="D82" i="50"/>
  <c r="CM64" i="50"/>
  <c r="CM63" i="50"/>
  <c r="CM62" i="50"/>
  <c r="CM61" i="50"/>
  <c r="CM60" i="50"/>
  <c r="CM59" i="50"/>
  <c r="CM58" i="50"/>
  <c r="CM57" i="50"/>
  <c r="CM56" i="50"/>
  <c r="CM55" i="50"/>
  <c r="CM54" i="50"/>
  <c r="CM53" i="50"/>
  <c r="CM52" i="50"/>
  <c r="CM51" i="50"/>
  <c r="CM50" i="50"/>
  <c r="CM49" i="50"/>
  <c r="CM48" i="50"/>
  <c r="CN48" i="50"/>
  <c r="CM47" i="50"/>
  <c r="CM46" i="50"/>
  <c r="CM45" i="50"/>
  <c r="CM44" i="50"/>
  <c r="CM43" i="50"/>
  <c r="CM42" i="50"/>
  <c r="CM41" i="50"/>
  <c r="CM40" i="50"/>
  <c r="CM39" i="50"/>
  <c r="CM38" i="50"/>
  <c r="CM37" i="50"/>
  <c r="CN37" i="50"/>
  <c r="CM36" i="50"/>
  <c r="CM35" i="50"/>
  <c r="CM34" i="50"/>
  <c r="CM33" i="50"/>
  <c r="CM32" i="50"/>
  <c r="CM31" i="50"/>
  <c r="CN31" i="50"/>
  <c r="CM30" i="50"/>
  <c r="CM29" i="50"/>
  <c r="CM28" i="50"/>
  <c r="CM27" i="50"/>
  <c r="CM26" i="50"/>
  <c r="CM25" i="50"/>
  <c r="CM24" i="50"/>
  <c r="CM23" i="50"/>
  <c r="CM22" i="50"/>
  <c r="CM21" i="50"/>
  <c r="CM20" i="50"/>
  <c r="CM19" i="50"/>
  <c r="CM18" i="50"/>
  <c r="CM17" i="50"/>
  <c r="CM16" i="50"/>
  <c r="CM15" i="50"/>
  <c r="CM14" i="50"/>
  <c r="CM13" i="50"/>
  <c r="CM12" i="50"/>
  <c r="AZ81" i="50"/>
  <c r="AY81" i="50"/>
  <c r="AX81" i="50"/>
  <c r="AW81" i="50"/>
  <c r="AV81" i="50"/>
  <c r="AU81" i="50"/>
  <c r="AT81" i="50"/>
  <c r="AS81" i="50"/>
  <c r="AR81" i="50"/>
  <c r="AQ81" i="50"/>
  <c r="AP81" i="50"/>
  <c r="AO81" i="50"/>
  <c r="AN81" i="50"/>
  <c r="AM81" i="50"/>
  <c r="AG81" i="50"/>
  <c r="AF81" i="50"/>
  <c r="AE81" i="50"/>
  <c r="AD81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M81" i="50"/>
  <c r="F81" i="50"/>
  <c r="E81" i="50"/>
  <c r="D81" i="50"/>
  <c r="CL64" i="50"/>
  <c r="CL63" i="50"/>
  <c r="CN63" i="50" s="1"/>
  <c r="CL62" i="50"/>
  <c r="CN62" i="50" s="1"/>
  <c r="CL61" i="50"/>
  <c r="CL60" i="50"/>
  <c r="CL59" i="50"/>
  <c r="CL58" i="50"/>
  <c r="CL57" i="50"/>
  <c r="CL56" i="50"/>
  <c r="CL55" i="50"/>
  <c r="CL54" i="50"/>
  <c r="CL53" i="50"/>
  <c r="CL52" i="50"/>
  <c r="CL51" i="50"/>
  <c r="CN51" i="50"/>
  <c r="CL50" i="50"/>
  <c r="CL49" i="50"/>
  <c r="CL48" i="50"/>
  <c r="CL47" i="50"/>
  <c r="CL46" i="50"/>
  <c r="CL45" i="50"/>
  <c r="CL44" i="50"/>
  <c r="CL43" i="50"/>
  <c r="CL42" i="50"/>
  <c r="CL41" i="50"/>
  <c r="CL40" i="50"/>
  <c r="CL39" i="50"/>
  <c r="CN39" i="50" s="1"/>
  <c r="CL38" i="50"/>
  <c r="CL37" i="50"/>
  <c r="CL36" i="50"/>
  <c r="CL35" i="50"/>
  <c r="CL34" i="50"/>
  <c r="CL33" i="50"/>
  <c r="CN33" i="50"/>
  <c r="CL32" i="50"/>
  <c r="CL31" i="50"/>
  <c r="CL30" i="50"/>
  <c r="CL29" i="50"/>
  <c r="CL28" i="50"/>
  <c r="CL27" i="50"/>
  <c r="CL26" i="50"/>
  <c r="CL25" i="50"/>
  <c r="CL24" i="50"/>
  <c r="CL23" i="50"/>
  <c r="CL22" i="50"/>
  <c r="CL21" i="50"/>
  <c r="CL20" i="50"/>
  <c r="CL19" i="50"/>
  <c r="CL18" i="50"/>
  <c r="CL17" i="50"/>
  <c r="CL16" i="50"/>
  <c r="CL15" i="50"/>
  <c r="CL14" i="50"/>
  <c r="CL13" i="50"/>
  <c r="CL12" i="50"/>
  <c r="EW13" i="50"/>
  <c r="EX13" i="50"/>
  <c r="EW14" i="50"/>
  <c r="EX14" i="50"/>
  <c r="EW15" i="50"/>
  <c r="EX15" i="50"/>
  <c r="EW16" i="50"/>
  <c r="EX16" i="50"/>
  <c r="EW17" i="50"/>
  <c r="EX17" i="50"/>
  <c r="EW18" i="50"/>
  <c r="EX18" i="50"/>
  <c r="EW19" i="50"/>
  <c r="EX19" i="50"/>
  <c r="EW20" i="50"/>
  <c r="EX20" i="50"/>
  <c r="EW21" i="50"/>
  <c r="EX21" i="50"/>
  <c r="EW22" i="50"/>
  <c r="EX22" i="50"/>
  <c r="EW23" i="50"/>
  <c r="EX23" i="50"/>
  <c r="EW24" i="50"/>
  <c r="EX24" i="50"/>
  <c r="EW25" i="50"/>
  <c r="EX25" i="50"/>
  <c r="EW26" i="50"/>
  <c r="EX26" i="50"/>
  <c r="EW27" i="50"/>
  <c r="EX27" i="50"/>
  <c r="EW28" i="50"/>
  <c r="EX28" i="50"/>
  <c r="EW29" i="50"/>
  <c r="EX29" i="50"/>
  <c r="EW30" i="50"/>
  <c r="EX30" i="50"/>
  <c r="EW31" i="50"/>
  <c r="EX31" i="50"/>
  <c r="EW32" i="50"/>
  <c r="EX32" i="50"/>
  <c r="EW33" i="50"/>
  <c r="EX33" i="50"/>
  <c r="EW34" i="50"/>
  <c r="EX34" i="50"/>
  <c r="EW35" i="50"/>
  <c r="EX35" i="50"/>
  <c r="EW36" i="50"/>
  <c r="EX36" i="50"/>
  <c r="EW37" i="50"/>
  <c r="EX37" i="50"/>
  <c r="EW38" i="50"/>
  <c r="EX38" i="50"/>
  <c r="EW39" i="50"/>
  <c r="EX39" i="50"/>
  <c r="EW40" i="50"/>
  <c r="EX40" i="50"/>
  <c r="EW41" i="50"/>
  <c r="EX41" i="50"/>
  <c r="EW42" i="50"/>
  <c r="EX42" i="50"/>
  <c r="EW43" i="50"/>
  <c r="EX43" i="50"/>
  <c r="EW44" i="50"/>
  <c r="EX44" i="50"/>
  <c r="EW45" i="50"/>
  <c r="EX45" i="50"/>
  <c r="EW46" i="50"/>
  <c r="EX46" i="50"/>
  <c r="EW47" i="50"/>
  <c r="EX47" i="50"/>
  <c r="EW48" i="50"/>
  <c r="EX48" i="50"/>
  <c r="EW49" i="50"/>
  <c r="EX49" i="50"/>
  <c r="EW50" i="50"/>
  <c r="EX50" i="50"/>
  <c r="EW51" i="50"/>
  <c r="EX51" i="50"/>
  <c r="EW52" i="50"/>
  <c r="EX52" i="50"/>
  <c r="EW53" i="50"/>
  <c r="EX53" i="50"/>
  <c r="EW54" i="50"/>
  <c r="EX54" i="50"/>
  <c r="EW55" i="50"/>
  <c r="EX55" i="50"/>
  <c r="EW56" i="50"/>
  <c r="EX56" i="50"/>
  <c r="EW57" i="50"/>
  <c r="EX57" i="50"/>
  <c r="EW58" i="50"/>
  <c r="EX58" i="50"/>
  <c r="EW59" i="50"/>
  <c r="EX59" i="50"/>
  <c r="EW60" i="50"/>
  <c r="EX60" i="50"/>
  <c r="EW61" i="50"/>
  <c r="EX61" i="50"/>
  <c r="EW62" i="50"/>
  <c r="EX62" i="50"/>
  <c r="EW63" i="50"/>
  <c r="EX63" i="50"/>
  <c r="EW64" i="50"/>
  <c r="EX64" i="50"/>
  <c r="EX12" i="50"/>
  <c r="EW12" i="50"/>
  <c r="FA13" i="50"/>
  <c r="FA14" i="50"/>
  <c r="FA15" i="50"/>
  <c r="FA16" i="50"/>
  <c r="FA17" i="50"/>
  <c r="FA18" i="50"/>
  <c r="FA19" i="50"/>
  <c r="FA20" i="50"/>
  <c r="FA21" i="50"/>
  <c r="FA22" i="50"/>
  <c r="FA23" i="50"/>
  <c r="FA24" i="50"/>
  <c r="FA25" i="50"/>
  <c r="FA26" i="50"/>
  <c r="FA27" i="50"/>
  <c r="FA28" i="50"/>
  <c r="FA29" i="50"/>
  <c r="FA30" i="50"/>
  <c r="FA31" i="50"/>
  <c r="FA32" i="50"/>
  <c r="FA33" i="50"/>
  <c r="FA34" i="50"/>
  <c r="FA35" i="50"/>
  <c r="FA36" i="50"/>
  <c r="FA37" i="50"/>
  <c r="FA38" i="50"/>
  <c r="FA39" i="50"/>
  <c r="FA40" i="50"/>
  <c r="FA41" i="50"/>
  <c r="FA42" i="50"/>
  <c r="FA43" i="50"/>
  <c r="FA44" i="50"/>
  <c r="FA45" i="50"/>
  <c r="FA46" i="50"/>
  <c r="FA47" i="50"/>
  <c r="FA48" i="50"/>
  <c r="FA49" i="50"/>
  <c r="FA50" i="50"/>
  <c r="FA51" i="50"/>
  <c r="FA52" i="50"/>
  <c r="FA53" i="50"/>
  <c r="FA54" i="50"/>
  <c r="FA55" i="50"/>
  <c r="FA56" i="50"/>
  <c r="FA57" i="50"/>
  <c r="FA58" i="50"/>
  <c r="FA59" i="50"/>
  <c r="FA60" i="50"/>
  <c r="FA61" i="50"/>
  <c r="FA62" i="50"/>
  <c r="FA63" i="50"/>
  <c r="FA64" i="50"/>
  <c r="FA12" i="50"/>
  <c r="BS13" i="50"/>
  <c r="BT13" i="50"/>
  <c r="BS14" i="50"/>
  <c r="BT14" i="50"/>
  <c r="BS15" i="50"/>
  <c r="BT15" i="50"/>
  <c r="BS16" i="50"/>
  <c r="BT16" i="50"/>
  <c r="BS17" i="50"/>
  <c r="BT17" i="50"/>
  <c r="BS18" i="50"/>
  <c r="BT18" i="50"/>
  <c r="BS19" i="50"/>
  <c r="BT19" i="50"/>
  <c r="BS20" i="50"/>
  <c r="BT20" i="50"/>
  <c r="BS21" i="50"/>
  <c r="BT21" i="50"/>
  <c r="BS22" i="50"/>
  <c r="BT22" i="50"/>
  <c r="BU22" i="50" s="1"/>
  <c r="BS23" i="50"/>
  <c r="BT23" i="50"/>
  <c r="BS24" i="50"/>
  <c r="BT24" i="50"/>
  <c r="BS25" i="50"/>
  <c r="BT25" i="50"/>
  <c r="BS26" i="50"/>
  <c r="BT26" i="50"/>
  <c r="BS27" i="50"/>
  <c r="BT27" i="50"/>
  <c r="BS28" i="50"/>
  <c r="BT28" i="50"/>
  <c r="BS29" i="50"/>
  <c r="BT29" i="50"/>
  <c r="BS30" i="50"/>
  <c r="BT30" i="50"/>
  <c r="BS31" i="50"/>
  <c r="BT31" i="50"/>
  <c r="BS32" i="50"/>
  <c r="BT32" i="50"/>
  <c r="BS33" i="50"/>
  <c r="BT33" i="50"/>
  <c r="BS34" i="50"/>
  <c r="BT34" i="50"/>
  <c r="BS35" i="50"/>
  <c r="BT35" i="50"/>
  <c r="BS36" i="50"/>
  <c r="BT36" i="50"/>
  <c r="BS37" i="50"/>
  <c r="BT37" i="50"/>
  <c r="BS38" i="50"/>
  <c r="BT38" i="50"/>
  <c r="BS39" i="50"/>
  <c r="BT39" i="50"/>
  <c r="BS40" i="50"/>
  <c r="BT40" i="50"/>
  <c r="BS41" i="50"/>
  <c r="BT41" i="50"/>
  <c r="BS42" i="50"/>
  <c r="BT42" i="50"/>
  <c r="BS43" i="50"/>
  <c r="BT43" i="50"/>
  <c r="BS44" i="50"/>
  <c r="BT44" i="50"/>
  <c r="BS45" i="50"/>
  <c r="BT45" i="50"/>
  <c r="BS46" i="50"/>
  <c r="BT46" i="50"/>
  <c r="BS47" i="50"/>
  <c r="BT47" i="50"/>
  <c r="BS48" i="50"/>
  <c r="BT48" i="50"/>
  <c r="BS49" i="50"/>
  <c r="BT49" i="50"/>
  <c r="BS50" i="50"/>
  <c r="BT50" i="50"/>
  <c r="BS51" i="50"/>
  <c r="BT51" i="50"/>
  <c r="BS52" i="50"/>
  <c r="BT52" i="50"/>
  <c r="BS53" i="50"/>
  <c r="BT53" i="50"/>
  <c r="BS54" i="50"/>
  <c r="BT54" i="50"/>
  <c r="BS55" i="50"/>
  <c r="BT55" i="50"/>
  <c r="BS56" i="50"/>
  <c r="BT56" i="50"/>
  <c r="BS57" i="50"/>
  <c r="BT57" i="50"/>
  <c r="BS58" i="50"/>
  <c r="BT58" i="50"/>
  <c r="BS59" i="50"/>
  <c r="BT59" i="50"/>
  <c r="BS60" i="50"/>
  <c r="BT60" i="50"/>
  <c r="BS61" i="50"/>
  <c r="BT61" i="50"/>
  <c r="BS62" i="50"/>
  <c r="BT62" i="50"/>
  <c r="BS63" i="50"/>
  <c r="BT63" i="50"/>
  <c r="BS64" i="50"/>
  <c r="BT64" i="50"/>
  <c r="BT12" i="50"/>
  <c r="BS12" i="50"/>
  <c r="EI13" i="50"/>
  <c r="EJ13" i="50"/>
  <c r="EI14" i="50"/>
  <c r="EJ14" i="50"/>
  <c r="EI15" i="50"/>
  <c r="EJ15" i="50"/>
  <c r="EI16" i="50"/>
  <c r="EJ16" i="50"/>
  <c r="EI17" i="50"/>
  <c r="EJ17" i="50"/>
  <c r="EI18" i="50"/>
  <c r="EJ18" i="50"/>
  <c r="EK18" i="50" s="1"/>
  <c r="EI19" i="50"/>
  <c r="EJ19" i="50"/>
  <c r="EI20" i="50"/>
  <c r="EJ20" i="50"/>
  <c r="EI21" i="50"/>
  <c r="EJ21" i="50"/>
  <c r="EI22" i="50"/>
  <c r="EJ22" i="50"/>
  <c r="EI23" i="50"/>
  <c r="EJ23" i="50"/>
  <c r="EI24" i="50"/>
  <c r="EJ24" i="50"/>
  <c r="EI25" i="50"/>
  <c r="EJ25" i="50"/>
  <c r="EI26" i="50"/>
  <c r="EJ26" i="50"/>
  <c r="EI27" i="50"/>
  <c r="EJ27" i="50"/>
  <c r="EI28" i="50"/>
  <c r="EJ28" i="50"/>
  <c r="EI29" i="50"/>
  <c r="EJ29" i="50"/>
  <c r="EI30" i="50"/>
  <c r="EJ30" i="50"/>
  <c r="EI31" i="50"/>
  <c r="EJ31" i="50"/>
  <c r="EI32" i="50"/>
  <c r="EJ32" i="50"/>
  <c r="EI33" i="50"/>
  <c r="EJ33" i="50"/>
  <c r="EI34" i="50"/>
  <c r="EJ34" i="50"/>
  <c r="EI35" i="50"/>
  <c r="EJ35" i="50"/>
  <c r="EI36" i="50"/>
  <c r="EJ36" i="50"/>
  <c r="EI37" i="50"/>
  <c r="EJ37" i="50"/>
  <c r="EI38" i="50"/>
  <c r="EJ38" i="50"/>
  <c r="EI39" i="50"/>
  <c r="EJ39" i="50"/>
  <c r="EI40" i="50"/>
  <c r="EJ40" i="50"/>
  <c r="EI41" i="50"/>
  <c r="EJ41" i="50"/>
  <c r="EI42" i="50"/>
  <c r="EJ42" i="50"/>
  <c r="EI43" i="50"/>
  <c r="EJ43" i="50"/>
  <c r="EI44" i="50"/>
  <c r="EJ44" i="50"/>
  <c r="EI45" i="50"/>
  <c r="EJ45" i="50"/>
  <c r="EI46" i="50"/>
  <c r="EJ46" i="50"/>
  <c r="EI47" i="50"/>
  <c r="EJ47" i="50"/>
  <c r="EI48" i="50"/>
  <c r="EJ48" i="50"/>
  <c r="EI49" i="50"/>
  <c r="EJ49" i="50"/>
  <c r="EI50" i="50"/>
  <c r="EJ50" i="50"/>
  <c r="EI51" i="50"/>
  <c r="EJ51" i="50"/>
  <c r="EI52" i="50"/>
  <c r="EJ52" i="50"/>
  <c r="EI53" i="50"/>
  <c r="EJ53" i="50"/>
  <c r="EI54" i="50"/>
  <c r="EJ54" i="50"/>
  <c r="EI55" i="50"/>
  <c r="EJ55" i="50"/>
  <c r="EI56" i="50"/>
  <c r="EJ56" i="50"/>
  <c r="EI57" i="50"/>
  <c r="EJ57" i="50"/>
  <c r="EI58" i="50"/>
  <c r="EJ58" i="50"/>
  <c r="EI59" i="50"/>
  <c r="EJ59" i="50"/>
  <c r="EI60" i="50"/>
  <c r="EJ60" i="50"/>
  <c r="EI61" i="50"/>
  <c r="EJ61" i="50"/>
  <c r="EI62" i="50"/>
  <c r="EJ62" i="50"/>
  <c r="EI63" i="50"/>
  <c r="EJ63" i="50"/>
  <c r="EI64" i="50"/>
  <c r="EJ64" i="50"/>
  <c r="EJ12" i="50"/>
  <c r="EI12" i="50"/>
  <c r="DW13" i="50"/>
  <c r="DW14" i="50"/>
  <c r="DW15" i="50"/>
  <c r="DW16" i="50"/>
  <c r="DW17" i="50"/>
  <c r="DW18" i="50"/>
  <c r="DW19" i="50"/>
  <c r="DW20" i="50"/>
  <c r="DW21" i="50"/>
  <c r="DW22" i="50"/>
  <c r="DW23" i="50"/>
  <c r="DW24" i="50"/>
  <c r="DW25" i="50"/>
  <c r="DW26" i="50"/>
  <c r="DW27" i="50"/>
  <c r="DW28" i="50"/>
  <c r="DW29" i="50"/>
  <c r="DW30" i="50"/>
  <c r="DW31" i="50"/>
  <c r="DW32" i="50"/>
  <c r="DW33" i="50"/>
  <c r="DW34" i="50"/>
  <c r="DW35" i="50"/>
  <c r="DW36" i="50"/>
  <c r="DW37" i="50"/>
  <c r="DW38" i="50"/>
  <c r="DW39" i="50"/>
  <c r="DW40" i="50"/>
  <c r="DW41" i="50"/>
  <c r="DW42" i="50"/>
  <c r="DY42" i="50" s="1"/>
  <c r="DW43" i="50"/>
  <c r="DW44" i="50"/>
  <c r="DW45" i="50"/>
  <c r="DW46" i="50"/>
  <c r="DW47" i="50"/>
  <c r="DW48" i="50"/>
  <c r="DW49" i="50"/>
  <c r="DW50" i="50"/>
  <c r="DW51" i="50"/>
  <c r="DW52" i="50"/>
  <c r="DW53" i="50"/>
  <c r="DW54" i="50"/>
  <c r="DW55" i="50"/>
  <c r="DW56" i="50"/>
  <c r="DW57" i="50"/>
  <c r="DW58" i="50"/>
  <c r="DW59" i="50"/>
  <c r="DW60" i="50"/>
  <c r="DW61" i="50"/>
  <c r="DW62" i="50"/>
  <c r="DW63" i="50"/>
  <c r="DW64" i="50"/>
  <c r="DW12" i="50"/>
  <c r="DT64" i="50"/>
  <c r="DT63" i="50"/>
  <c r="DT62" i="50"/>
  <c r="DT61" i="50"/>
  <c r="DT60" i="50"/>
  <c r="DV60" i="50" s="1"/>
  <c r="DT59" i="50"/>
  <c r="DT58" i="50"/>
  <c r="DT57" i="50"/>
  <c r="DT56" i="50"/>
  <c r="DT55" i="50"/>
  <c r="DT54" i="50"/>
  <c r="DT53" i="50"/>
  <c r="DT52" i="50"/>
  <c r="DV52" i="50"/>
  <c r="DT51" i="50"/>
  <c r="DV51" i="50" s="1"/>
  <c r="DT50" i="50"/>
  <c r="DT49" i="50"/>
  <c r="DV49" i="50"/>
  <c r="DT48" i="50"/>
  <c r="DV48" i="50" s="1"/>
  <c r="DT47" i="50"/>
  <c r="DV47" i="50"/>
  <c r="DT46" i="50"/>
  <c r="DT45" i="50"/>
  <c r="DT44" i="50"/>
  <c r="DV44" i="50"/>
  <c r="DT43" i="50"/>
  <c r="DT42" i="50"/>
  <c r="DV42" i="50" s="1"/>
  <c r="DT41" i="50"/>
  <c r="DT40" i="50"/>
  <c r="DT39" i="50"/>
  <c r="DV39" i="50" s="1"/>
  <c r="DT38" i="50"/>
  <c r="DV38" i="50"/>
  <c r="DT37" i="50"/>
  <c r="DT36" i="50"/>
  <c r="DT35" i="50"/>
  <c r="DV35" i="50"/>
  <c r="DT34" i="50"/>
  <c r="DT33" i="50"/>
  <c r="DV33" i="50" s="1"/>
  <c r="DT32" i="50"/>
  <c r="DT31" i="50"/>
  <c r="DV31" i="50" s="1"/>
  <c r="DT30" i="50"/>
  <c r="DV30" i="50"/>
  <c r="DT29" i="50"/>
  <c r="DV29" i="50" s="1"/>
  <c r="DT28" i="50"/>
  <c r="DT27" i="50"/>
  <c r="DV27" i="50"/>
  <c r="DT26" i="50"/>
  <c r="DT25" i="50"/>
  <c r="DT24" i="50"/>
  <c r="DT23" i="50"/>
  <c r="DV23" i="50" s="1"/>
  <c r="DT22" i="50"/>
  <c r="DT21" i="50"/>
  <c r="DV21" i="50"/>
  <c r="DT20" i="50"/>
  <c r="DT19" i="50"/>
  <c r="DV19" i="50"/>
  <c r="DT18" i="50"/>
  <c r="DT17" i="50"/>
  <c r="DT16" i="50"/>
  <c r="DV16" i="50" s="1"/>
  <c r="DT15" i="50"/>
  <c r="DT14" i="50"/>
  <c r="DV14" i="50" s="1"/>
  <c r="DT13" i="50"/>
  <c r="DV13" i="50"/>
  <c r="DT12" i="50"/>
  <c r="BH13" i="50"/>
  <c r="BH14" i="50"/>
  <c r="BH15" i="50"/>
  <c r="BH16" i="50"/>
  <c r="BH17" i="50"/>
  <c r="BH18" i="50"/>
  <c r="BH19" i="50"/>
  <c r="BH20" i="50"/>
  <c r="BH21" i="50"/>
  <c r="BH22" i="50"/>
  <c r="BH23" i="50"/>
  <c r="BH24" i="50"/>
  <c r="BH25" i="50"/>
  <c r="BH26" i="50"/>
  <c r="BH27" i="50"/>
  <c r="BH28" i="50"/>
  <c r="BH29" i="50"/>
  <c r="BH30" i="50"/>
  <c r="BH31" i="50"/>
  <c r="BH32" i="50"/>
  <c r="BH33" i="50"/>
  <c r="BH34" i="50"/>
  <c r="BH35" i="50"/>
  <c r="BH36" i="50"/>
  <c r="BH37" i="50"/>
  <c r="BH38" i="50"/>
  <c r="BH39" i="50"/>
  <c r="BH40" i="50"/>
  <c r="BH41" i="50"/>
  <c r="BH42" i="50"/>
  <c r="BH43" i="50"/>
  <c r="BH44" i="50"/>
  <c r="BH45" i="50"/>
  <c r="BH46" i="50"/>
  <c r="BH47" i="50"/>
  <c r="BH48" i="50"/>
  <c r="BH49" i="50"/>
  <c r="BH50" i="50"/>
  <c r="BH51" i="50"/>
  <c r="BH52" i="50"/>
  <c r="BH53" i="50"/>
  <c r="BH54" i="50"/>
  <c r="BH55" i="50"/>
  <c r="BH56" i="50"/>
  <c r="BH57" i="50"/>
  <c r="BH58" i="50"/>
  <c r="BH59" i="50"/>
  <c r="BH60" i="50"/>
  <c r="BH61" i="50"/>
  <c r="BH62" i="50"/>
  <c r="BH63" i="50"/>
  <c r="BH64" i="50"/>
  <c r="BH12" i="50"/>
  <c r="AZ117" i="50"/>
  <c r="AY117" i="50"/>
  <c r="AX117" i="50"/>
  <c r="AW117" i="50"/>
  <c r="AV117" i="50"/>
  <c r="AU117" i="50"/>
  <c r="AT117" i="50"/>
  <c r="AS117" i="50"/>
  <c r="AR117" i="50"/>
  <c r="AQ117" i="50"/>
  <c r="AP117" i="50"/>
  <c r="AO117" i="50"/>
  <c r="AN117" i="50"/>
  <c r="AM117" i="50"/>
  <c r="AG117" i="50"/>
  <c r="AF117" i="50"/>
  <c r="AE117" i="50"/>
  <c r="AD117" i="50"/>
  <c r="Z117" i="50"/>
  <c r="Y117" i="50"/>
  <c r="X117" i="50"/>
  <c r="W117" i="50"/>
  <c r="V117" i="50"/>
  <c r="U117" i="50"/>
  <c r="T117" i="50"/>
  <c r="S117" i="50"/>
  <c r="R117" i="50"/>
  <c r="Q117" i="50"/>
  <c r="P117" i="50"/>
  <c r="O117" i="50"/>
  <c r="N117" i="50"/>
  <c r="M117" i="50"/>
  <c r="F117" i="50"/>
  <c r="E117" i="50"/>
  <c r="D117" i="50"/>
  <c r="EC64" i="50"/>
  <c r="EC63" i="50"/>
  <c r="EC62" i="50"/>
  <c r="EE62" i="50" s="1"/>
  <c r="EC61" i="50"/>
  <c r="EC60" i="50"/>
  <c r="EC59" i="50"/>
  <c r="EC58" i="50"/>
  <c r="EC57" i="50"/>
  <c r="EC56" i="50"/>
  <c r="EC55" i="50"/>
  <c r="EC54" i="50"/>
  <c r="EC53" i="50"/>
  <c r="EC52" i="50"/>
  <c r="EC51" i="50"/>
  <c r="EC50" i="50"/>
  <c r="EC49" i="50"/>
  <c r="EC48" i="50"/>
  <c r="EC47" i="50"/>
  <c r="EC46" i="50"/>
  <c r="EC45" i="50"/>
  <c r="EC44" i="50"/>
  <c r="EC43" i="50"/>
  <c r="EC42" i="50"/>
  <c r="EC41" i="50"/>
  <c r="EC40" i="50"/>
  <c r="EC39" i="50"/>
  <c r="EC38" i="50"/>
  <c r="EC37" i="50"/>
  <c r="EC36" i="50"/>
  <c r="EC35" i="50"/>
  <c r="EC34" i="50"/>
  <c r="EC33" i="50"/>
  <c r="EC32" i="50"/>
  <c r="EC31" i="50"/>
  <c r="EC30" i="50"/>
  <c r="EC29" i="50"/>
  <c r="EC28" i="50"/>
  <c r="EC27" i="50"/>
  <c r="EC26" i="50"/>
  <c r="EC25" i="50"/>
  <c r="EC24" i="50"/>
  <c r="EC23" i="50"/>
  <c r="EC22" i="50"/>
  <c r="EC21" i="50"/>
  <c r="EC20" i="50"/>
  <c r="EC19" i="50"/>
  <c r="EC18" i="50"/>
  <c r="EC17" i="50"/>
  <c r="EC16" i="50"/>
  <c r="EC15" i="50"/>
  <c r="EC14" i="50"/>
  <c r="EC13" i="50"/>
  <c r="EC12" i="50"/>
  <c r="AZ116" i="50"/>
  <c r="AY116" i="50"/>
  <c r="AX116" i="50"/>
  <c r="AW116" i="50"/>
  <c r="AV116" i="50"/>
  <c r="AU116" i="50"/>
  <c r="AT116" i="50"/>
  <c r="AS116" i="50"/>
  <c r="AR116" i="50"/>
  <c r="AQ116" i="50"/>
  <c r="AP116" i="50"/>
  <c r="AO116" i="50"/>
  <c r="AN116" i="50"/>
  <c r="AM116" i="50"/>
  <c r="AG116" i="50"/>
  <c r="AF116" i="50"/>
  <c r="AE116" i="50"/>
  <c r="AD116" i="50"/>
  <c r="Z116" i="50"/>
  <c r="Y116" i="50"/>
  <c r="X116" i="50"/>
  <c r="W116" i="50"/>
  <c r="V116" i="50"/>
  <c r="U116" i="50"/>
  <c r="T116" i="50"/>
  <c r="S116" i="50"/>
  <c r="R116" i="50"/>
  <c r="Q116" i="50"/>
  <c r="P116" i="50"/>
  <c r="O116" i="50"/>
  <c r="N116" i="50"/>
  <c r="M116" i="50"/>
  <c r="F116" i="50"/>
  <c r="E116" i="50"/>
  <c r="D116" i="50"/>
  <c r="ED64" i="50"/>
  <c r="ED63" i="50"/>
  <c r="EE63" i="50" s="1"/>
  <c r="ED62" i="50"/>
  <c r="ED61" i="50"/>
  <c r="ED60" i="50"/>
  <c r="ED59" i="50"/>
  <c r="ED58" i="50"/>
  <c r="ED57" i="50"/>
  <c r="ED56" i="50"/>
  <c r="ED55" i="50"/>
  <c r="ED54" i="50"/>
  <c r="ED53" i="50"/>
  <c r="ED52" i="50"/>
  <c r="ED51" i="50"/>
  <c r="ED50" i="50"/>
  <c r="ED49" i="50"/>
  <c r="ED48" i="50"/>
  <c r="ED47" i="50"/>
  <c r="ED46" i="50"/>
  <c r="ED45" i="50"/>
  <c r="ED44" i="50"/>
  <c r="ED43" i="50"/>
  <c r="ED42" i="50"/>
  <c r="ED41" i="50"/>
  <c r="ED40" i="50"/>
  <c r="ED39" i="50"/>
  <c r="ED38" i="50"/>
  <c r="ED37" i="50"/>
  <c r="ED36" i="50"/>
  <c r="ED35" i="50"/>
  <c r="ED34" i="50"/>
  <c r="ED33" i="50"/>
  <c r="ED32" i="50"/>
  <c r="ED31" i="50"/>
  <c r="ED30" i="50"/>
  <c r="ED29" i="50"/>
  <c r="ED28" i="50"/>
  <c r="ED27" i="50"/>
  <c r="ED26" i="50"/>
  <c r="ED25" i="50"/>
  <c r="ED24" i="50"/>
  <c r="ED23" i="50"/>
  <c r="ED22" i="50"/>
  <c r="ED21" i="50"/>
  <c r="ED20" i="50"/>
  <c r="ED19" i="50"/>
  <c r="ED18" i="50"/>
  <c r="ED17" i="50"/>
  <c r="ED16" i="50"/>
  <c r="ED15" i="50"/>
  <c r="ED14" i="50"/>
  <c r="ED13" i="50"/>
  <c r="ED12" i="50"/>
  <c r="AZ94" i="50"/>
  <c r="AY94" i="50"/>
  <c r="AX94" i="50"/>
  <c r="AW94" i="50"/>
  <c r="AV94" i="50"/>
  <c r="AU94" i="50"/>
  <c r="AT94" i="50"/>
  <c r="AS94" i="50"/>
  <c r="AR94" i="50"/>
  <c r="AQ94" i="50"/>
  <c r="AP94" i="50"/>
  <c r="AO94" i="50"/>
  <c r="AN94" i="50"/>
  <c r="AM94" i="50"/>
  <c r="AG94" i="50"/>
  <c r="AF94" i="50"/>
  <c r="AE94" i="50"/>
  <c r="AD94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M94" i="50"/>
  <c r="F94" i="50"/>
  <c r="E94" i="50"/>
  <c r="D94" i="50"/>
  <c r="CY64" i="50"/>
  <c r="DA64" i="50" s="1"/>
  <c r="CY63" i="50"/>
  <c r="DA63" i="50" s="1"/>
  <c r="CY62" i="50"/>
  <c r="CY61" i="50"/>
  <c r="DA61" i="50" s="1"/>
  <c r="CY60" i="50"/>
  <c r="DA60" i="50" s="1"/>
  <c r="CY59" i="50"/>
  <c r="CY58" i="50"/>
  <c r="CY57" i="50"/>
  <c r="CY56" i="50"/>
  <c r="CY55" i="50"/>
  <c r="CY54" i="50"/>
  <c r="CY53" i="50"/>
  <c r="CY52" i="50"/>
  <c r="CY51" i="50"/>
  <c r="CY50" i="50"/>
  <c r="CY49" i="50"/>
  <c r="CY48" i="50"/>
  <c r="CY47" i="50"/>
  <c r="DA47" i="50"/>
  <c r="CY46" i="50"/>
  <c r="CY45" i="50"/>
  <c r="CY44" i="50"/>
  <c r="CY43" i="50"/>
  <c r="DA43" i="50"/>
  <c r="CY42" i="50"/>
  <c r="CY41" i="50"/>
  <c r="CY40" i="50"/>
  <c r="CY39" i="50"/>
  <c r="DA39" i="50" s="1"/>
  <c r="CY38" i="50"/>
  <c r="DA38" i="50"/>
  <c r="CY37" i="50"/>
  <c r="CY36" i="50"/>
  <c r="CY35" i="50"/>
  <c r="CY34" i="50"/>
  <c r="DA34" i="50"/>
  <c r="CY33" i="50"/>
  <c r="CY32" i="50"/>
  <c r="DA32" i="50" s="1"/>
  <c r="CY31" i="50"/>
  <c r="DA31" i="50"/>
  <c r="CY30" i="50"/>
  <c r="CY29" i="50"/>
  <c r="CY28" i="50"/>
  <c r="DA28" i="50"/>
  <c r="CY27" i="50"/>
  <c r="CY26" i="50"/>
  <c r="CY25" i="50"/>
  <c r="CY24" i="50"/>
  <c r="CY23" i="50"/>
  <c r="CY22" i="50"/>
  <c r="DA22" i="50"/>
  <c r="CY21" i="50"/>
  <c r="CY20" i="50"/>
  <c r="CY19" i="50"/>
  <c r="CY18" i="50"/>
  <c r="DA18" i="50"/>
  <c r="CY17" i="50"/>
  <c r="CY16" i="50"/>
  <c r="CY15" i="50"/>
  <c r="CY14" i="50"/>
  <c r="DA14" i="50" s="1"/>
  <c r="CY13" i="50"/>
  <c r="CY12" i="50"/>
  <c r="AZ92" i="50"/>
  <c r="AY92" i="50"/>
  <c r="AX92" i="50"/>
  <c r="AW92" i="50"/>
  <c r="AV92" i="50"/>
  <c r="AU92" i="50"/>
  <c r="AT92" i="50"/>
  <c r="AS92" i="50"/>
  <c r="AR92" i="50"/>
  <c r="AQ92" i="50"/>
  <c r="AP92" i="50"/>
  <c r="AO92" i="50"/>
  <c r="AN92" i="50"/>
  <c r="AM92" i="50"/>
  <c r="AG92" i="50"/>
  <c r="AF92" i="50"/>
  <c r="AE92" i="50"/>
  <c r="AD92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M92" i="50"/>
  <c r="F92" i="50"/>
  <c r="E92" i="50"/>
  <c r="D92" i="50"/>
  <c r="CX64" i="50"/>
  <c r="CX63" i="50"/>
  <c r="CX62" i="50"/>
  <c r="CX61" i="50"/>
  <c r="CX60" i="50"/>
  <c r="CX59" i="50"/>
  <c r="CX58" i="50"/>
  <c r="CX57" i="50"/>
  <c r="CX56" i="50"/>
  <c r="CX55" i="50"/>
  <c r="CX54" i="50"/>
  <c r="CX53" i="50"/>
  <c r="CX52" i="50"/>
  <c r="CX51" i="50"/>
  <c r="CX50" i="50"/>
  <c r="CX49" i="50"/>
  <c r="CX48" i="50"/>
  <c r="CX47" i="50"/>
  <c r="CX46" i="50"/>
  <c r="CX45" i="50"/>
  <c r="CX44" i="50"/>
  <c r="CX43" i="50"/>
  <c r="CX42" i="50"/>
  <c r="CX41" i="50"/>
  <c r="CX40" i="50"/>
  <c r="CX39" i="50"/>
  <c r="CX38" i="50"/>
  <c r="CX37" i="50"/>
  <c r="CX36" i="50"/>
  <c r="CX35" i="50"/>
  <c r="CX34" i="50"/>
  <c r="CX33" i="50"/>
  <c r="CX32" i="50"/>
  <c r="CX31" i="50"/>
  <c r="CX30" i="50"/>
  <c r="CX29" i="50"/>
  <c r="CX28" i="50"/>
  <c r="CX27" i="50"/>
  <c r="CX26" i="50"/>
  <c r="CX25" i="50"/>
  <c r="CX24" i="50"/>
  <c r="CX23" i="50"/>
  <c r="CX22" i="50"/>
  <c r="CX21" i="50"/>
  <c r="CX20" i="50"/>
  <c r="CX19" i="50"/>
  <c r="CX18" i="50"/>
  <c r="CX17" i="50"/>
  <c r="CX16" i="50"/>
  <c r="CX15" i="50"/>
  <c r="CX14" i="50"/>
  <c r="CX13" i="50"/>
  <c r="CX12" i="50"/>
  <c r="AZ96" i="50"/>
  <c r="AY96" i="50"/>
  <c r="AX96" i="50"/>
  <c r="AW96" i="50"/>
  <c r="AV96" i="50"/>
  <c r="AU96" i="50"/>
  <c r="AT96" i="50"/>
  <c r="AS96" i="50"/>
  <c r="AR96" i="50"/>
  <c r="AQ96" i="50"/>
  <c r="AP96" i="50"/>
  <c r="AO96" i="50"/>
  <c r="AN96" i="50"/>
  <c r="AM96" i="50"/>
  <c r="AG96" i="50"/>
  <c r="AF96" i="50"/>
  <c r="AE96" i="50"/>
  <c r="AD96" i="50"/>
  <c r="Z96" i="50"/>
  <c r="Y96" i="50"/>
  <c r="X96" i="50"/>
  <c r="W96" i="50"/>
  <c r="V96" i="50"/>
  <c r="U96" i="50"/>
  <c r="T96" i="50"/>
  <c r="S96" i="50"/>
  <c r="R96" i="50"/>
  <c r="Q96" i="50"/>
  <c r="P96" i="50"/>
  <c r="O96" i="50"/>
  <c r="N96" i="50"/>
  <c r="M96" i="50"/>
  <c r="F96" i="50"/>
  <c r="E96" i="50"/>
  <c r="D96" i="50"/>
  <c r="DD64" i="50"/>
  <c r="DD63" i="50"/>
  <c r="DD62" i="50"/>
  <c r="DD61" i="50"/>
  <c r="DD60" i="50"/>
  <c r="DD59" i="50"/>
  <c r="DD58" i="50"/>
  <c r="DD57" i="50"/>
  <c r="DD56" i="50"/>
  <c r="DD55" i="50"/>
  <c r="DD54" i="50"/>
  <c r="DD53" i="50"/>
  <c r="DD52" i="50"/>
  <c r="DD51" i="50"/>
  <c r="DD50" i="50"/>
  <c r="DD49" i="50"/>
  <c r="DD48" i="50"/>
  <c r="DD47" i="50"/>
  <c r="DD46" i="50"/>
  <c r="DD45" i="50"/>
  <c r="DD44" i="50"/>
  <c r="DD43" i="50"/>
  <c r="DD42" i="50"/>
  <c r="DD41" i="50"/>
  <c r="DD40" i="50"/>
  <c r="DD39" i="50"/>
  <c r="DD38" i="50"/>
  <c r="DD37" i="50"/>
  <c r="DD36" i="50"/>
  <c r="DD35" i="50"/>
  <c r="DD34" i="50"/>
  <c r="DD33" i="50"/>
  <c r="DD32" i="50"/>
  <c r="DD31" i="50"/>
  <c r="DD30" i="50"/>
  <c r="DD29" i="50"/>
  <c r="DD28" i="50"/>
  <c r="DD27" i="50"/>
  <c r="DD26" i="50"/>
  <c r="DD25" i="50"/>
  <c r="DD24" i="50"/>
  <c r="DD23" i="50"/>
  <c r="DD22" i="50"/>
  <c r="DD21" i="50"/>
  <c r="DD20" i="50"/>
  <c r="DD19" i="50"/>
  <c r="DD18" i="50"/>
  <c r="DD17" i="50"/>
  <c r="DD16" i="50"/>
  <c r="DD15" i="50"/>
  <c r="DD14" i="50"/>
  <c r="DD13" i="50"/>
  <c r="DD12" i="50"/>
  <c r="AZ132" i="50"/>
  <c r="AY132" i="50"/>
  <c r="AX132" i="50"/>
  <c r="AW132" i="50"/>
  <c r="AV132" i="50"/>
  <c r="AU132" i="50"/>
  <c r="AT132" i="50"/>
  <c r="AS132" i="50"/>
  <c r="AR132" i="50"/>
  <c r="AQ132" i="50"/>
  <c r="AP132" i="50"/>
  <c r="AO132" i="50"/>
  <c r="AN132" i="50"/>
  <c r="AM132" i="50"/>
  <c r="AG132" i="50"/>
  <c r="AF132" i="50"/>
  <c r="AE132" i="50"/>
  <c r="AD132" i="50"/>
  <c r="Z132" i="50"/>
  <c r="Y132" i="50"/>
  <c r="X132" i="50"/>
  <c r="W132" i="50"/>
  <c r="V132" i="50"/>
  <c r="U132" i="50"/>
  <c r="T132" i="50"/>
  <c r="S132" i="50"/>
  <c r="R132" i="50"/>
  <c r="Q132" i="50"/>
  <c r="P132" i="50"/>
  <c r="O132" i="50"/>
  <c r="N132" i="50"/>
  <c r="M132" i="50"/>
  <c r="F132" i="50"/>
  <c r="E132" i="50"/>
  <c r="D132" i="50"/>
  <c r="EZ64" i="50"/>
  <c r="EZ63" i="50"/>
  <c r="EZ62" i="50"/>
  <c r="EZ61" i="50"/>
  <c r="EZ60" i="50"/>
  <c r="EZ59" i="50"/>
  <c r="EZ58" i="50"/>
  <c r="EZ57" i="50"/>
  <c r="EZ56" i="50"/>
  <c r="EZ55" i="50"/>
  <c r="EZ54" i="50"/>
  <c r="EZ53" i="50"/>
  <c r="EZ52" i="50"/>
  <c r="EZ51" i="50"/>
  <c r="EZ50" i="50"/>
  <c r="EZ49" i="50"/>
  <c r="EZ48" i="50"/>
  <c r="EZ47" i="50"/>
  <c r="EZ46" i="50"/>
  <c r="EZ45" i="50"/>
  <c r="EZ44" i="50"/>
  <c r="EZ43" i="50"/>
  <c r="EZ42" i="50"/>
  <c r="EZ41" i="50"/>
  <c r="EZ40" i="50"/>
  <c r="EZ39" i="50"/>
  <c r="EZ38" i="50"/>
  <c r="EZ37" i="50"/>
  <c r="EZ36" i="50"/>
  <c r="EZ35" i="50"/>
  <c r="EZ34" i="50"/>
  <c r="EZ33" i="50"/>
  <c r="EZ32" i="50"/>
  <c r="EZ31" i="50"/>
  <c r="EZ30" i="50"/>
  <c r="EZ29" i="50"/>
  <c r="EZ28" i="50"/>
  <c r="EZ27" i="50"/>
  <c r="EZ26" i="50"/>
  <c r="EZ25" i="50"/>
  <c r="EZ24" i="50"/>
  <c r="EZ23" i="50"/>
  <c r="EZ22" i="50"/>
  <c r="EZ21" i="50"/>
  <c r="EZ20" i="50"/>
  <c r="EZ19" i="50"/>
  <c r="EZ18" i="50"/>
  <c r="EZ17" i="50"/>
  <c r="EZ16" i="50"/>
  <c r="EZ15" i="50"/>
  <c r="EZ14" i="50"/>
  <c r="EZ13" i="50"/>
  <c r="EZ12" i="50"/>
  <c r="AZ133" i="50"/>
  <c r="AY133" i="50"/>
  <c r="AX133" i="50"/>
  <c r="AW133" i="50"/>
  <c r="AV133" i="50"/>
  <c r="AU133" i="50"/>
  <c r="AT133" i="50"/>
  <c r="AS133" i="50"/>
  <c r="AR133" i="50"/>
  <c r="AQ133" i="50"/>
  <c r="AP133" i="50"/>
  <c r="AO133" i="50"/>
  <c r="AN133" i="50"/>
  <c r="AM133" i="50"/>
  <c r="AG133" i="50"/>
  <c r="AF133" i="50"/>
  <c r="AE133" i="50"/>
  <c r="AD133" i="50"/>
  <c r="Z133" i="50"/>
  <c r="Y133" i="50"/>
  <c r="X133" i="50"/>
  <c r="W133" i="50"/>
  <c r="V133" i="50"/>
  <c r="U133" i="50"/>
  <c r="T133" i="50"/>
  <c r="S133" i="50"/>
  <c r="R133" i="50"/>
  <c r="Q133" i="50"/>
  <c r="P133" i="50"/>
  <c r="O133" i="50"/>
  <c r="N133" i="50"/>
  <c r="M133" i="50"/>
  <c r="F133" i="50"/>
  <c r="E133" i="50"/>
  <c r="D133" i="50"/>
  <c r="EN64" i="50"/>
  <c r="EN63" i="50"/>
  <c r="EN62" i="50"/>
  <c r="EN61" i="50"/>
  <c r="EN60" i="50"/>
  <c r="EN59" i="50"/>
  <c r="EN58" i="50"/>
  <c r="EN57" i="50"/>
  <c r="EN56" i="50"/>
  <c r="EN55" i="50"/>
  <c r="EN54" i="50"/>
  <c r="EN53" i="50"/>
  <c r="EN52" i="50"/>
  <c r="EN51" i="50"/>
  <c r="EN50" i="50"/>
  <c r="EN49" i="50"/>
  <c r="EN48" i="50"/>
  <c r="EN47" i="50"/>
  <c r="EN46" i="50"/>
  <c r="EN45" i="50"/>
  <c r="EN44" i="50"/>
  <c r="EN43" i="50"/>
  <c r="EN42" i="50"/>
  <c r="EN41" i="50"/>
  <c r="EN40" i="50"/>
  <c r="EN39" i="50"/>
  <c r="EN38" i="50"/>
  <c r="EN37" i="50"/>
  <c r="EN36" i="50"/>
  <c r="EN35" i="50"/>
  <c r="EN34" i="50"/>
  <c r="EN33" i="50"/>
  <c r="EN32" i="50"/>
  <c r="EN31" i="50"/>
  <c r="EN30" i="50"/>
  <c r="EN29" i="50"/>
  <c r="EN28" i="50"/>
  <c r="EN27" i="50"/>
  <c r="EN26" i="50"/>
  <c r="EN25" i="50"/>
  <c r="EN24" i="50"/>
  <c r="EN23" i="50"/>
  <c r="EN22" i="50"/>
  <c r="EN21" i="50"/>
  <c r="EN20" i="50"/>
  <c r="EN19" i="50"/>
  <c r="EN18" i="50"/>
  <c r="EN17" i="50"/>
  <c r="EN16" i="50"/>
  <c r="EN15" i="50"/>
  <c r="EN14" i="50"/>
  <c r="EN13" i="50"/>
  <c r="EN12" i="50"/>
  <c r="AZ134" i="50"/>
  <c r="AY134" i="50"/>
  <c r="AX134" i="50"/>
  <c r="AW134" i="50"/>
  <c r="AV134" i="50"/>
  <c r="AU134" i="50"/>
  <c r="AT134" i="50"/>
  <c r="AS134" i="50"/>
  <c r="AR134" i="50"/>
  <c r="AQ134" i="50"/>
  <c r="AP134" i="50"/>
  <c r="AO134" i="50"/>
  <c r="AN134" i="50"/>
  <c r="AM134" i="50"/>
  <c r="AG134" i="50"/>
  <c r="AF134" i="50"/>
  <c r="AE134" i="50"/>
  <c r="AD134" i="50"/>
  <c r="Z134" i="50"/>
  <c r="Y134" i="50"/>
  <c r="X134" i="50"/>
  <c r="W134" i="50"/>
  <c r="V134" i="50"/>
  <c r="U134" i="50"/>
  <c r="T134" i="50"/>
  <c r="S134" i="50"/>
  <c r="R134" i="50"/>
  <c r="Q134" i="50"/>
  <c r="P134" i="50"/>
  <c r="O134" i="50"/>
  <c r="N134" i="50"/>
  <c r="M134" i="50"/>
  <c r="F134" i="50"/>
  <c r="E134" i="50"/>
  <c r="D134" i="50"/>
  <c r="EO64" i="50"/>
  <c r="EO63" i="50"/>
  <c r="EO62" i="50"/>
  <c r="EO61" i="50"/>
  <c r="EO60" i="50"/>
  <c r="EO59" i="50"/>
  <c r="EO58" i="50"/>
  <c r="EO57" i="50"/>
  <c r="EO56" i="50"/>
  <c r="EO55" i="50"/>
  <c r="EO54" i="50"/>
  <c r="EO53" i="50"/>
  <c r="EO52" i="50"/>
  <c r="EO51" i="50"/>
  <c r="EO50" i="50"/>
  <c r="EO49" i="50"/>
  <c r="EO48" i="50"/>
  <c r="EO47" i="50"/>
  <c r="EO46" i="50"/>
  <c r="EO45" i="50"/>
  <c r="EO44" i="50"/>
  <c r="EO43" i="50"/>
  <c r="EO42" i="50"/>
  <c r="EO41" i="50"/>
  <c r="EO40" i="50"/>
  <c r="EO39" i="50"/>
  <c r="EO38" i="50"/>
  <c r="EO37" i="50"/>
  <c r="EO36" i="50"/>
  <c r="EO35" i="50"/>
  <c r="EO34" i="50"/>
  <c r="EO33" i="50"/>
  <c r="EO32" i="50"/>
  <c r="EO31" i="50"/>
  <c r="EO30" i="50"/>
  <c r="EO29" i="50"/>
  <c r="EO28" i="50"/>
  <c r="EO27" i="50"/>
  <c r="EO26" i="50"/>
  <c r="EO25" i="50"/>
  <c r="EO24" i="50"/>
  <c r="EO23" i="50"/>
  <c r="EO22" i="50"/>
  <c r="EO21" i="50"/>
  <c r="EO20" i="50"/>
  <c r="EO19" i="50"/>
  <c r="EO18" i="50"/>
  <c r="EO17" i="50"/>
  <c r="EO16" i="50"/>
  <c r="EO15" i="50"/>
  <c r="EO14" i="50"/>
  <c r="EO13" i="50"/>
  <c r="EO12" i="50"/>
  <c r="AZ126" i="50"/>
  <c r="AY126" i="50"/>
  <c r="AX126" i="50"/>
  <c r="AW126" i="50"/>
  <c r="AV126" i="50"/>
  <c r="AU126" i="50"/>
  <c r="AT126" i="50"/>
  <c r="AS126" i="50"/>
  <c r="AR126" i="50"/>
  <c r="AQ126" i="50"/>
  <c r="AP126" i="50"/>
  <c r="AO126" i="50"/>
  <c r="AN126" i="50"/>
  <c r="AM126" i="50"/>
  <c r="AG126" i="50"/>
  <c r="AF126" i="50"/>
  <c r="AE126" i="50"/>
  <c r="AD126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M126" i="50"/>
  <c r="F126" i="50"/>
  <c r="E126" i="50"/>
  <c r="D126" i="50"/>
  <c r="CS64" i="50"/>
  <c r="CS63" i="50"/>
  <c r="CS62" i="50"/>
  <c r="CS61" i="50"/>
  <c r="CS60" i="50"/>
  <c r="CS59" i="50"/>
  <c r="CS58" i="50"/>
  <c r="CS57" i="50"/>
  <c r="CS56" i="50"/>
  <c r="CS55" i="50"/>
  <c r="CS54" i="50"/>
  <c r="CS53" i="50"/>
  <c r="CS52" i="50"/>
  <c r="CS51" i="50"/>
  <c r="CS50" i="50"/>
  <c r="CS49" i="50"/>
  <c r="CS48" i="50"/>
  <c r="CS47" i="50"/>
  <c r="CS46" i="50"/>
  <c r="CS45" i="50"/>
  <c r="CS44" i="50"/>
  <c r="CS43" i="50"/>
  <c r="CS42" i="50"/>
  <c r="CS41" i="50"/>
  <c r="CS40" i="50"/>
  <c r="CS39" i="50"/>
  <c r="CS38" i="50"/>
  <c r="CS37" i="50"/>
  <c r="CS36" i="50"/>
  <c r="CS35" i="50"/>
  <c r="CS34" i="50"/>
  <c r="CS33" i="50"/>
  <c r="CS32" i="50"/>
  <c r="CS31" i="50"/>
  <c r="CS30" i="50"/>
  <c r="CS29" i="50"/>
  <c r="CS28" i="50"/>
  <c r="CS27" i="50"/>
  <c r="CS26" i="50"/>
  <c r="CS25" i="50"/>
  <c r="CS24" i="50"/>
  <c r="CS23" i="50"/>
  <c r="CS22" i="50"/>
  <c r="CS21" i="50"/>
  <c r="CS20" i="50"/>
  <c r="CS19" i="50"/>
  <c r="CS18" i="50"/>
  <c r="CS17" i="50"/>
  <c r="CS16" i="50"/>
  <c r="CS15" i="50"/>
  <c r="CS14" i="50"/>
  <c r="CS13" i="50"/>
  <c r="CS12" i="50"/>
  <c r="EP64" i="50"/>
  <c r="EP63" i="50"/>
  <c r="EP62" i="50"/>
  <c r="EP61" i="50"/>
  <c r="EP60" i="50"/>
  <c r="EP59" i="50"/>
  <c r="EP58" i="50"/>
  <c r="EP57" i="50"/>
  <c r="EP56" i="50"/>
  <c r="EP55" i="50"/>
  <c r="EP54" i="50"/>
  <c r="EP53" i="50"/>
  <c r="EP52" i="50"/>
  <c r="EP51" i="50"/>
  <c r="EP50" i="50"/>
  <c r="EP49" i="50"/>
  <c r="EP48" i="50"/>
  <c r="EP47" i="50"/>
  <c r="EP46" i="50"/>
  <c r="EP45" i="50"/>
  <c r="EP44" i="50"/>
  <c r="EP43" i="50"/>
  <c r="EP42" i="50"/>
  <c r="EP41" i="50"/>
  <c r="EP40" i="50"/>
  <c r="EP39" i="50"/>
  <c r="EP38" i="50"/>
  <c r="EP37" i="50"/>
  <c r="EP36" i="50"/>
  <c r="EP35" i="50"/>
  <c r="EP34" i="50"/>
  <c r="EP33" i="50"/>
  <c r="EP32" i="50"/>
  <c r="EP31" i="50"/>
  <c r="EP30" i="50"/>
  <c r="EP29" i="50"/>
  <c r="EP28" i="50"/>
  <c r="EP27" i="50"/>
  <c r="EP26" i="50"/>
  <c r="EP25" i="50"/>
  <c r="EP24" i="50"/>
  <c r="EP23" i="50"/>
  <c r="EP22" i="50"/>
  <c r="EP21" i="50"/>
  <c r="EP20" i="50"/>
  <c r="EP19" i="50"/>
  <c r="EP18" i="50"/>
  <c r="EP17" i="50"/>
  <c r="EP16" i="50"/>
  <c r="EP15" i="50"/>
  <c r="EP14" i="50"/>
  <c r="EP13" i="50"/>
  <c r="EP12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G101" i="50"/>
  <c r="AF101" i="50"/>
  <c r="AE101" i="50"/>
  <c r="AD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F101" i="50"/>
  <c r="E101" i="50"/>
  <c r="D101" i="50"/>
  <c r="AZ100" i="50"/>
  <c r="AY100" i="50"/>
  <c r="AX100" i="50"/>
  <c r="AW100" i="50"/>
  <c r="AV100" i="50"/>
  <c r="AU100" i="50"/>
  <c r="AT100" i="50"/>
  <c r="AS100" i="50"/>
  <c r="AR100" i="50"/>
  <c r="AQ100" i="50"/>
  <c r="AP100" i="50"/>
  <c r="AO100" i="50"/>
  <c r="AN100" i="50"/>
  <c r="AM100" i="50"/>
  <c r="AG100" i="50"/>
  <c r="AF100" i="50"/>
  <c r="AE100" i="50"/>
  <c r="AD100" i="50"/>
  <c r="Z99" i="50"/>
  <c r="Y99" i="50"/>
  <c r="X99" i="50"/>
  <c r="W99" i="50"/>
  <c r="V99" i="50"/>
  <c r="U99" i="50"/>
  <c r="T99" i="50"/>
  <c r="S99" i="50"/>
  <c r="R99" i="50"/>
  <c r="Q99" i="50"/>
  <c r="P99" i="50"/>
  <c r="O99" i="50"/>
  <c r="N99" i="50"/>
  <c r="M99" i="50"/>
  <c r="F99" i="50"/>
  <c r="E99" i="50"/>
  <c r="D99" i="50"/>
  <c r="BZ64" i="50"/>
  <c r="BZ63" i="50"/>
  <c r="BZ62" i="50"/>
  <c r="BZ61" i="50"/>
  <c r="BZ60" i="50"/>
  <c r="BZ59" i="50"/>
  <c r="BZ58" i="50"/>
  <c r="BZ57" i="50"/>
  <c r="BZ56" i="50"/>
  <c r="BZ55" i="50"/>
  <c r="BZ54" i="50"/>
  <c r="BZ53" i="50"/>
  <c r="BZ52" i="50"/>
  <c r="BZ51" i="50"/>
  <c r="BZ50" i="50"/>
  <c r="BZ49" i="50"/>
  <c r="BZ48" i="50"/>
  <c r="BZ47" i="50"/>
  <c r="BZ46" i="50"/>
  <c r="BZ45" i="50"/>
  <c r="BZ44" i="50"/>
  <c r="BZ43" i="50"/>
  <c r="BZ42" i="50"/>
  <c r="BZ41" i="50"/>
  <c r="BZ40" i="50"/>
  <c r="BZ39" i="50"/>
  <c r="BZ38" i="50"/>
  <c r="BZ37" i="50"/>
  <c r="BZ36" i="50"/>
  <c r="BZ35" i="50"/>
  <c r="BZ34" i="50"/>
  <c r="BZ33" i="50"/>
  <c r="BZ32" i="50"/>
  <c r="BZ31" i="50"/>
  <c r="BZ30" i="50"/>
  <c r="BZ29" i="50"/>
  <c r="BZ28" i="50"/>
  <c r="BZ27" i="50"/>
  <c r="BZ26" i="50"/>
  <c r="BZ25" i="50"/>
  <c r="BZ24" i="50"/>
  <c r="BZ23" i="50"/>
  <c r="BZ22" i="50"/>
  <c r="BZ21" i="50"/>
  <c r="BZ20" i="50"/>
  <c r="BZ19" i="50"/>
  <c r="BZ18" i="50"/>
  <c r="BZ17" i="50"/>
  <c r="BZ16" i="50"/>
  <c r="BZ15" i="50"/>
  <c r="BZ14" i="50"/>
  <c r="BZ13" i="50"/>
  <c r="BZ12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M100" i="50"/>
  <c r="F100" i="50"/>
  <c r="E100" i="50"/>
  <c r="D100" i="50"/>
  <c r="AZ99" i="50"/>
  <c r="AY99" i="50"/>
  <c r="AX99" i="50"/>
  <c r="AW99" i="50"/>
  <c r="AV99" i="50"/>
  <c r="AU99" i="50"/>
  <c r="AT99" i="50"/>
  <c r="AS99" i="50"/>
  <c r="AR99" i="50"/>
  <c r="AQ99" i="50"/>
  <c r="AP99" i="50"/>
  <c r="AO99" i="50"/>
  <c r="AN99" i="50"/>
  <c r="AM99" i="50"/>
  <c r="AG99" i="50"/>
  <c r="AF99" i="50"/>
  <c r="AE99" i="50"/>
  <c r="AD99" i="50"/>
  <c r="BY64" i="50"/>
  <c r="CA64" i="50" s="1"/>
  <c r="BY63" i="50"/>
  <c r="BY62" i="50"/>
  <c r="CA62" i="50" s="1"/>
  <c r="BY61" i="50"/>
  <c r="BY60" i="50"/>
  <c r="BY59" i="50"/>
  <c r="BY58" i="50"/>
  <c r="BY57" i="50"/>
  <c r="BY56" i="50"/>
  <c r="BY55" i="50"/>
  <c r="BY54" i="50"/>
  <c r="BY53" i="50"/>
  <c r="BY52" i="50"/>
  <c r="BY51" i="50"/>
  <c r="BY50" i="50"/>
  <c r="BY49" i="50"/>
  <c r="BY48" i="50"/>
  <c r="BY47" i="50"/>
  <c r="BY46" i="50"/>
  <c r="BY45" i="50"/>
  <c r="BY44" i="50"/>
  <c r="BY43" i="50"/>
  <c r="BY42" i="50"/>
  <c r="BY41" i="50"/>
  <c r="BY40" i="50"/>
  <c r="BY39" i="50"/>
  <c r="BY38" i="50"/>
  <c r="BY37" i="50"/>
  <c r="BY36" i="50"/>
  <c r="BY35" i="50"/>
  <c r="BY34" i="50"/>
  <c r="BY33" i="50"/>
  <c r="BY32" i="50"/>
  <c r="BY31" i="50"/>
  <c r="BY30" i="50"/>
  <c r="BY29" i="50"/>
  <c r="BY28" i="50"/>
  <c r="BY27" i="50"/>
  <c r="BY26" i="50"/>
  <c r="BY25" i="50"/>
  <c r="BY24" i="50"/>
  <c r="BY23" i="50"/>
  <c r="BY22" i="50"/>
  <c r="BY21" i="50"/>
  <c r="BY20" i="50"/>
  <c r="BY19" i="50"/>
  <c r="BY18" i="50"/>
  <c r="BY17" i="50"/>
  <c r="BY16" i="50"/>
  <c r="BY15" i="50"/>
  <c r="BY14" i="50"/>
  <c r="BY13" i="50"/>
  <c r="BY12" i="50"/>
  <c r="AZ69" i="50"/>
  <c r="AY69" i="50"/>
  <c r="AX69" i="50"/>
  <c r="AW69" i="50"/>
  <c r="AV69" i="50"/>
  <c r="AU69" i="50"/>
  <c r="AT69" i="50"/>
  <c r="AS69" i="50"/>
  <c r="AR69" i="50"/>
  <c r="AQ69" i="50"/>
  <c r="AP69" i="50"/>
  <c r="AO69" i="50"/>
  <c r="AN69" i="50"/>
  <c r="AM69" i="50"/>
  <c r="AG69" i="50"/>
  <c r="AF69" i="50"/>
  <c r="AE69" i="50"/>
  <c r="AD69" i="50"/>
  <c r="BA69" i="50" s="1"/>
  <c r="BB69" i="50" s="1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M69" i="50"/>
  <c r="F69" i="50"/>
  <c r="E69" i="50"/>
  <c r="D69" i="50"/>
  <c r="BD64" i="50"/>
  <c r="BD63" i="50"/>
  <c r="BE63" i="50" s="1"/>
  <c r="BD62" i="50"/>
  <c r="BE62" i="50"/>
  <c r="BD61" i="50"/>
  <c r="BD60" i="50"/>
  <c r="BE60" i="50" s="1"/>
  <c r="BD59" i="50"/>
  <c r="BE59" i="50"/>
  <c r="BD58" i="50"/>
  <c r="BE58" i="50" s="1"/>
  <c r="BD57" i="50"/>
  <c r="BE57" i="50"/>
  <c r="BD56" i="50"/>
  <c r="BE56" i="50" s="1"/>
  <c r="BD55" i="50"/>
  <c r="BE55" i="50"/>
  <c r="BD54" i="50"/>
  <c r="BD53" i="50"/>
  <c r="BE53" i="50"/>
  <c r="BD52" i="50"/>
  <c r="BE52" i="50" s="1"/>
  <c r="BD51" i="50"/>
  <c r="BE51" i="50"/>
  <c r="BD50" i="50"/>
  <c r="BE50" i="50" s="1"/>
  <c r="BD49" i="50"/>
  <c r="BE49" i="50"/>
  <c r="BD48" i="50"/>
  <c r="BE48" i="50" s="1"/>
  <c r="BD47" i="50"/>
  <c r="BE47" i="50"/>
  <c r="BD46" i="50"/>
  <c r="BE46" i="50" s="1"/>
  <c r="BD45" i="50"/>
  <c r="BE45" i="50"/>
  <c r="BD44" i="50"/>
  <c r="BE44" i="50" s="1"/>
  <c r="BD43" i="50"/>
  <c r="BE43" i="50"/>
  <c r="BD42" i="50"/>
  <c r="BE42" i="50" s="1"/>
  <c r="BD41" i="50"/>
  <c r="BE41" i="50"/>
  <c r="BD40" i="50"/>
  <c r="BE40" i="50" s="1"/>
  <c r="BD39" i="50"/>
  <c r="BE39" i="50"/>
  <c r="BD38" i="50"/>
  <c r="BE38" i="50" s="1"/>
  <c r="BD37" i="50"/>
  <c r="BE37" i="50"/>
  <c r="BD36" i="50"/>
  <c r="BE36" i="50" s="1"/>
  <c r="BD35" i="50"/>
  <c r="BE35" i="50"/>
  <c r="BD34" i="50"/>
  <c r="BE34" i="50" s="1"/>
  <c r="BD33" i="50"/>
  <c r="BE33" i="50"/>
  <c r="BD32" i="50"/>
  <c r="BD31" i="50"/>
  <c r="BE31" i="50" s="1"/>
  <c r="BD30" i="50"/>
  <c r="BE30" i="50"/>
  <c r="BD29" i="50"/>
  <c r="BE29" i="50" s="1"/>
  <c r="BD28" i="50"/>
  <c r="BE28" i="50"/>
  <c r="BD27" i="50"/>
  <c r="BE27" i="50" s="1"/>
  <c r="BD26" i="50"/>
  <c r="BE26" i="50"/>
  <c r="BD25" i="50"/>
  <c r="BE25" i="50" s="1"/>
  <c r="BD24" i="50"/>
  <c r="BE24" i="50"/>
  <c r="BD23" i="50"/>
  <c r="BE23" i="50" s="1"/>
  <c r="BD22" i="50"/>
  <c r="BE22" i="50"/>
  <c r="BD21" i="50"/>
  <c r="BE21" i="50" s="1"/>
  <c r="BD20" i="50"/>
  <c r="BE20" i="50"/>
  <c r="BD19" i="50"/>
  <c r="BE19" i="50" s="1"/>
  <c r="BD18" i="50"/>
  <c r="BE18" i="50"/>
  <c r="BD17" i="50"/>
  <c r="BE17" i="50" s="1"/>
  <c r="BD16" i="50"/>
  <c r="BE16" i="50"/>
  <c r="BD15" i="50"/>
  <c r="BE15" i="50" s="1"/>
  <c r="BD14" i="50"/>
  <c r="BE14" i="50"/>
  <c r="BD13" i="50"/>
  <c r="BE13" i="50" s="1"/>
  <c r="BD12" i="50"/>
  <c r="AZ68" i="50"/>
  <c r="AY68" i="50"/>
  <c r="AX68" i="50"/>
  <c r="AW68" i="50"/>
  <c r="AV68" i="50"/>
  <c r="AU68" i="50"/>
  <c r="AT68" i="50"/>
  <c r="AS68" i="50"/>
  <c r="AR68" i="50"/>
  <c r="AQ68" i="50"/>
  <c r="AP68" i="50"/>
  <c r="AO68" i="50"/>
  <c r="AN68" i="50"/>
  <c r="AM68" i="50"/>
  <c r="AG68" i="50"/>
  <c r="AF68" i="50"/>
  <c r="AE68" i="50"/>
  <c r="AD68" i="50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M68" i="50"/>
  <c r="F68" i="50"/>
  <c r="E68" i="50"/>
  <c r="D68" i="50"/>
  <c r="BC64" i="50"/>
  <c r="BC63" i="50"/>
  <c r="BC62" i="50"/>
  <c r="BC61" i="50"/>
  <c r="BC60" i="50"/>
  <c r="BC59" i="50"/>
  <c r="BC58" i="50"/>
  <c r="BC57" i="50"/>
  <c r="BC56" i="50"/>
  <c r="BC55" i="50"/>
  <c r="BC54" i="50"/>
  <c r="BC53" i="50"/>
  <c r="BC52" i="50"/>
  <c r="BC51" i="50"/>
  <c r="BC50" i="50"/>
  <c r="BC49" i="50"/>
  <c r="BC48" i="50"/>
  <c r="BC47" i="50"/>
  <c r="BC46" i="50"/>
  <c r="BC45" i="50"/>
  <c r="BC44" i="50"/>
  <c r="BC43" i="50"/>
  <c r="BC42" i="50"/>
  <c r="BC41" i="50"/>
  <c r="BC40" i="50"/>
  <c r="BC39" i="50"/>
  <c r="BC38" i="50"/>
  <c r="BC37" i="50"/>
  <c r="BC36" i="50"/>
  <c r="BC35" i="50"/>
  <c r="BC34" i="50"/>
  <c r="BC33" i="50"/>
  <c r="BC32" i="50"/>
  <c r="BC31" i="50"/>
  <c r="BC30" i="50"/>
  <c r="BC29" i="50"/>
  <c r="BC28" i="50"/>
  <c r="BC27" i="50"/>
  <c r="BC26" i="50"/>
  <c r="BC25" i="50"/>
  <c r="BC24" i="50"/>
  <c r="BC23" i="50"/>
  <c r="BC22" i="50"/>
  <c r="BC21" i="50"/>
  <c r="BC20" i="50"/>
  <c r="BC19" i="50"/>
  <c r="BC18" i="50"/>
  <c r="BC17" i="50"/>
  <c r="BC16" i="50"/>
  <c r="BC15" i="50"/>
  <c r="BC14" i="50"/>
  <c r="BC13" i="50"/>
  <c r="BC12" i="50"/>
  <c r="H16" i="37"/>
  <c r="H15" i="37"/>
  <c r="H14" i="37"/>
  <c r="H13" i="37"/>
  <c r="H12" i="37"/>
  <c r="H11" i="37"/>
  <c r="H10" i="37"/>
  <c r="H9" i="37"/>
  <c r="H8" i="37"/>
  <c r="H7" i="37"/>
  <c r="H6" i="37"/>
  <c r="C10" i="37"/>
  <c r="C11" i="37"/>
  <c r="C12" i="37"/>
  <c r="C13" i="37"/>
  <c r="C14" i="37"/>
  <c r="C15" i="37"/>
  <c r="C16" i="37"/>
  <c r="C7" i="37"/>
  <c r="C8" i="37"/>
  <c r="C9" i="37"/>
  <c r="C6" i="37"/>
  <c r="AZ128" i="50"/>
  <c r="AY128" i="50"/>
  <c r="AX128" i="50"/>
  <c r="AW128" i="50"/>
  <c r="AV128" i="50"/>
  <c r="AU128" i="50"/>
  <c r="AT128" i="50"/>
  <c r="AS128" i="50"/>
  <c r="AR128" i="50"/>
  <c r="AQ128" i="50"/>
  <c r="AP128" i="50"/>
  <c r="AO128" i="50"/>
  <c r="AN128" i="50"/>
  <c r="AM128" i="50"/>
  <c r="AG128" i="50"/>
  <c r="AF128" i="50"/>
  <c r="AE128" i="50"/>
  <c r="AD128" i="50"/>
  <c r="Z128" i="50"/>
  <c r="Y128" i="50"/>
  <c r="X128" i="50"/>
  <c r="W128" i="50"/>
  <c r="V128" i="50"/>
  <c r="U128" i="50"/>
  <c r="T128" i="50"/>
  <c r="S128" i="50"/>
  <c r="R128" i="50"/>
  <c r="Q128" i="50"/>
  <c r="P128" i="50"/>
  <c r="O128" i="50"/>
  <c r="N128" i="50"/>
  <c r="M128" i="50"/>
  <c r="F128" i="50"/>
  <c r="E128" i="50"/>
  <c r="D128" i="50"/>
  <c r="AZ127" i="50"/>
  <c r="AY127" i="50"/>
  <c r="AX127" i="50"/>
  <c r="AW127" i="50"/>
  <c r="AV127" i="50"/>
  <c r="AU127" i="50"/>
  <c r="AT127" i="50"/>
  <c r="AS127" i="50"/>
  <c r="AR127" i="50"/>
  <c r="AQ127" i="50"/>
  <c r="AP127" i="50"/>
  <c r="AO127" i="50"/>
  <c r="AN127" i="50"/>
  <c r="AM127" i="50"/>
  <c r="AG127" i="50"/>
  <c r="AF127" i="50"/>
  <c r="AE127" i="50"/>
  <c r="AD127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M127" i="50"/>
  <c r="F127" i="50"/>
  <c r="E127" i="50"/>
  <c r="D127" i="50"/>
  <c r="AZ124" i="50"/>
  <c r="AY124" i="50"/>
  <c r="AX124" i="50"/>
  <c r="AW124" i="50"/>
  <c r="AV124" i="50"/>
  <c r="AU124" i="50"/>
  <c r="AT124" i="50"/>
  <c r="AS124" i="50"/>
  <c r="AR124" i="50"/>
  <c r="AQ124" i="50"/>
  <c r="AP124" i="50"/>
  <c r="AO124" i="50"/>
  <c r="AN124" i="50"/>
  <c r="AM124" i="50"/>
  <c r="AG124" i="50"/>
  <c r="AF124" i="50"/>
  <c r="AE124" i="50"/>
  <c r="AD124" i="50"/>
  <c r="Z124" i="50"/>
  <c r="Y124" i="50"/>
  <c r="X124" i="50"/>
  <c r="W124" i="50"/>
  <c r="V124" i="50"/>
  <c r="U124" i="50"/>
  <c r="T124" i="50"/>
  <c r="S124" i="50"/>
  <c r="R124" i="50"/>
  <c r="Q124" i="50"/>
  <c r="P124" i="50"/>
  <c r="O124" i="50"/>
  <c r="N124" i="50"/>
  <c r="M124" i="50"/>
  <c r="F124" i="50"/>
  <c r="E124" i="50"/>
  <c r="D124" i="50"/>
  <c r="AB124" i="50" s="1"/>
  <c r="AZ123" i="50"/>
  <c r="AY123" i="50"/>
  <c r="AX123" i="50"/>
  <c r="AW123" i="50"/>
  <c r="AV123" i="50"/>
  <c r="AU123" i="50"/>
  <c r="AT123" i="50"/>
  <c r="AS123" i="50"/>
  <c r="AR123" i="50"/>
  <c r="AQ123" i="50"/>
  <c r="AP123" i="50"/>
  <c r="AO123" i="50"/>
  <c r="AN123" i="50"/>
  <c r="AM123" i="50"/>
  <c r="AG123" i="50"/>
  <c r="AF123" i="50"/>
  <c r="AE123" i="50"/>
  <c r="AD123" i="50"/>
  <c r="Z123" i="50"/>
  <c r="Y123" i="50"/>
  <c r="X123" i="50"/>
  <c r="W123" i="50"/>
  <c r="V123" i="50"/>
  <c r="U123" i="50"/>
  <c r="T123" i="50"/>
  <c r="S123" i="50"/>
  <c r="R123" i="50"/>
  <c r="Q123" i="50"/>
  <c r="P123" i="50"/>
  <c r="O123" i="50"/>
  <c r="N123" i="50"/>
  <c r="M123" i="50"/>
  <c r="F123" i="50"/>
  <c r="E123" i="50"/>
  <c r="D123" i="50"/>
  <c r="AZ122" i="50"/>
  <c r="AY122" i="50"/>
  <c r="AX122" i="50"/>
  <c r="AW122" i="50"/>
  <c r="AV122" i="50"/>
  <c r="AU122" i="50"/>
  <c r="AT122" i="50"/>
  <c r="AS122" i="50"/>
  <c r="AR122" i="50"/>
  <c r="AQ122" i="50"/>
  <c r="AP122" i="50"/>
  <c r="AO122" i="50"/>
  <c r="AN122" i="50"/>
  <c r="AM122" i="50"/>
  <c r="AG122" i="50"/>
  <c r="AF122" i="50"/>
  <c r="AE122" i="50"/>
  <c r="AD122" i="50"/>
  <c r="BA122" i="50" s="1"/>
  <c r="BB122" i="50" s="1"/>
  <c r="Z122" i="50"/>
  <c r="Y122" i="50"/>
  <c r="X122" i="50"/>
  <c r="W122" i="50"/>
  <c r="V122" i="50"/>
  <c r="U122" i="50"/>
  <c r="T122" i="50"/>
  <c r="S122" i="50"/>
  <c r="R122" i="50"/>
  <c r="Q122" i="50"/>
  <c r="P122" i="50"/>
  <c r="O122" i="50"/>
  <c r="N122" i="50"/>
  <c r="M122" i="50"/>
  <c r="F122" i="50"/>
  <c r="E122" i="50"/>
  <c r="D122" i="50"/>
  <c r="AZ119" i="50"/>
  <c r="AY119" i="50"/>
  <c r="AX119" i="50"/>
  <c r="AW119" i="50"/>
  <c r="AV119" i="50"/>
  <c r="AU119" i="50"/>
  <c r="AT119" i="50"/>
  <c r="AS119" i="50"/>
  <c r="AR119" i="50"/>
  <c r="AQ119" i="50"/>
  <c r="AP119" i="50"/>
  <c r="AO119" i="50"/>
  <c r="AN119" i="50"/>
  <c r="AM119" i="50"/>
  <c r="AG119" i="50"/>
  <c r="AF119" i="50"/>
  <c r="AE119" i="50"/>
  <c r="AD119" i="50"/>
  <c r="Z119" i="50"/>
  <c r="Y119" i="50"/>
  <c r="X119" i="50"/>
  <c r="W119" i="50"/>
  <c r="V119" i="50"/>
  <c r="U119" i="50"/>
  <c r="T119" i="50"/>
  <c r="S119" i="50"/>
  <c r="R119" i="50"/>
  <c r="Q119" i="50"/>
  <c r="P119" i="50"/>
  <c r="O119" i="50"/>
  <c r="N119" i="50"/>
  <c r="M119" i="50"/>
  <c r="F119" i="50"/>
  <c r="E119" i="50"/>
  <c r="D119" i="50"/>
  <c r="AZ118" i="50"/>
  <c r="AY118" i="50"/>
  <c r="AX118" i="50"/>
  <c r="AW118" i="50"/>
  <c r="AV118" i="50"/>
  <c r="AU118" i="50"/>
  <c r="AT118" i="50"/>
  <c r="AS118" i="50"/>
  <c r="AR118" i="50"/>
  <c r="AQ118" i="50"/>
  <c r="AP118" i="50"/>
  <c r="AO118" i="50"/>
  <c r="AN118" i="50"/>
  <c r="AM118" i="50"/>
  <c r="AG118" i="50"/>
  <c r="AF118" i="50"/>
  <c r="AE118" i="50"/>
  <c r="AD118" i="50"/>
  <c r="Z118" i="50"/>
  <c r="Y118" i="50"/>
  <c r="X118" i="50"/>
  <c r="W118" i="50"/>
  <c r="V118" i="50"/>
  <c r="U118" i="50"/>
  <c r="T118" i="50"/>
  <c r="S118" i="50"/>
  <c r="R118" i="50"/>
  <c r="Q118" i="50"/>
  <c r="P118" i="50"/>
  <c r="O118" i="50"/>
  <c r="N118" i="50"/>
  <c r="M118" i="50"/>
  <c r="F118" i="50"/>
  <c r="E118" i="50"/>
  <c r="D118" i="50"/>
  <c r="AZ115" i="50"/>
  <c r="AY115" i="50"/>
  <c r="AX115" i="50"/>
  <c r="AW115" i="50"/>
  <c r="AV115" i="50"/>
  <c r="AU115" i="50"/>
  <c r="AT115" i="50"/>
  <c r="AS115" i="50"/>
  <c r="AR115" i="50"/>
  <c r="AQ115" i="50"/>
  <c r="AP115" i="50"/>
  <c r="AO115" i="50"/>
  <c r="AN115" i="50"/>
  <c r="AM115" i="50"/>
  <c r="AG115" i="50"/>
  <c r="AF115" i="50"/>
  <c r="AE115" i="50"/>
  <c r="AD115" i="50"/>
  <c r="Z115" i="50"/>
  <c r="Y115" i="50"/>
  <c r="X115" i="50"/>
  <c r="W115" i="50"/>
  <c r="V115" i="50"/>
  <c r="U115" i="50"/>
  <c r="T115" i="50"/>
  <c r="S115" i="50"/>
  <c r="R115" i="50"/>
  <c r="Q115" i="50"/>
  <c r="P115" i="50"/>
  <c r="O115" i="50"/>
  <c r="N115" i="50"/>
  <c r="M115" i="50"/>
  <c r="F115" i="50"/>
  <c r="E115" i="50"/>
  <c r="D115" i="50"/>
  <c r="AZ112" i="50"/>
  <c r="AY112" i="50"/>
  <c r="AX112" i="50"/>
  <c r="AW112" i="50"/>
  <c r="AV112" i="50"/>
  <c r="AU112" i="50"/>
  <c r="AT112" i="50"/>
  <c r="AS112" i="50"/>
  <c r="AR112" i="50"/>
  <c r="AQ112" i="50"/>
  <c r="AP112" i="50"/>
  <c r="AO112" i="50"/>
  <c r="AN112" i="50"/>
  <c r="AM112" i="50"/>
  <c r="AG112" i="50"/>
  <c r="AF112" i="50"/>
  <c r="AE112" i="50"/>
  <c r="AD112" i="50"/>
  <c r="Z112" i="50"/>
  <c r="Y112" i="50"/>
  <c r="X112" i="50"/>
  <c r="W112" i="50"/>
  <c r="V112" i="50"/>
  <c r="U112" i="50"/>
  <c r="T112" i="50"/>
  <c r="S112" i="50"/>
  <c r="R112" i="50"/>
  <c r="Q112" i="50"/>
  <c r="P112" i="50"/>
  <c r="O112" i="50"/>
  <c r="N112" i="50"/>
  <c r="M112" i="50"/>
  <c r="F112" i="50"/>
  <c r="E112" i="50"/>
  <c r="D112" i="50"/>
  <c r="AB112" i="50"/>
  <c r="AZ110" i="50"/>
  <c r="AY110" i="50"/>
  <c r="AX110" i="50"/>
  <c r="AW110" i="50"/>
  <c r="AV110" i="50"/>
  <c r="AU110" i="50"/>
  <c r="AT110" i="50"/>
  <c r="AS110" i="50"/>
  <c r="AR110" i="50"/>
  <c r="AQ110" i="50"/>
  <c r="AP110" i="50"/>
  <c r="AO110" i="50"/>
  <c r="AN110" i="50"/>
  <c r="AM110" i="50"/>
  <c r="AG110" i="50"/>
  <c r="AF110" i="50"/>
  <c r="AE110" i="50"/>
  <c r="AD110" i="50"/>
  <c r="Z110" i="50"/>
  <c r="Y110" i="50"/>
  <c r="X110" i="50"/>
  <c r="W110" i="50"/>
  <c r="V110" i="50"/>
  <c r="U110" i="50"/>
  <c r="T110" i="50"/>
  <c r="S110" i="50"/>
  <c r="R110" i="50"/>
  <c r="Q110" i="50"/>
  <c r="P110" i="50"/>
  <c r="O110" i="50"/>
  <c r="N110" i="50"/>
  <c r="M110" i="50"/>
  <c r="F110" i="50"/>
  <c r="E110" i="50"/>
  <c r="D110" i="50"/>
  <c r="AZ109" i="50"/>
  <c r="AY109" i="50"/>
  <c r="AX109" i="50"/>
  <c r="AW109" i="50"/>
  <c r="AV109" i="50"/>
  <c r="AU109" i="50"/>
  <c r="AT109" i="50"/>
  <c r="AS109" i="50"/>
  <c r="AR109" i="50"/>
  <c r="AQ109" i="50"/>
  <c r="AP109" i="50"/>
  <c r="AO109" i="50"/>
  <c r="AN109" i="50"/>
  <c r="AM109" i="50"/>
  <c r="AG109" i="50"/>
  <c r="AF109" i="50"/>
  <c r="AE109" i="50"/>
  <c r="AD109" i="50"/>
  <c r="Z109" i="50"/>
  <c r="Y109" i="50"/>
  <c r="X109" i="50"/>
  <c r="W109" i="50"/>
  <c r="V109" i="50"/>
  <c r="U109" i="50"/>
  <c r="T109" i="50"/>
  <c r="S109" i="50"/>
  <c r="R109" i="50"/>
  <c r="Q109" i="50"/>
  <c r="P109" i="50"/>
  <c r="O109" i="50"/>
  <c r="N109" i="50"/>
  <c r="M109" i="50"/>
  <c r="F109" i="50"/>
  <c r="E109" i="50"/>
  <c r="D109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G108" i="50"/>
  <c r="AF108" i="50"/>
  <c r="AE108" i="50"/>
  <c r="AD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F108" i="50"/>
  <c r="E108" i="50"/>
  <c r="D108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G107" i="50"/>
  <c r="AF107" i="50"/>
  <c r="AE107" i="50"/>
  <c r="AD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F107" i="50"/>
  <c r="E107" i="50"/>
  <c r="D107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G106" i="50"/>
  <c r="AF106" i="50"/>
  <c r="AE106" i="50"/>
  <c r="AD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F106" i="50"/>
  <c r="E106" i="50"/>
  <c r="D106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G105" i="50"/>
  <c r="AF105" i="50"/>
  <c r="AE105" i="50"/>
  <c r="AD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F105" i="50"/>
  <c r="E105" i="50"/>
  <c r="D105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G104" i="50"/>
  <c r="AF104" i="50"/>
  <c r="AE104" i="50"/>
  <c r="AD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F104" i="50"/>
  <c r="E104" i="50"/>
  <c r="D104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G103" i="50"/>
  <c r="AF103" i="50"/>
  <c r="AE103" i="50"/>
  <c r="AD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F103" i="50"/>
  <c r="E103" i="50"/>
  <c r="D103" i="50"/>
  <c r="AB103" i="50" s="1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G102" i="50"/>
  <c r="AF102" i="50"/>
  <c r="AE102" i="50"/>
  <c r="AD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F102" i="50"/>
  <c r="E102" i="50"/>
  <c r="D102" i="50"/>
  <c r="AZ98" i="50"/>
  <c r="AY98" i="50"/>
  <c r="AX98" i="50"/>
  <c r="AW98" i="50"/>
  <c r="AV98" i="50"/>
  <c r="AU98" i="50"/>
  <c r="AT98" i="50"/>
  <c r="AS98" i="50"/>
  <c r="AR98" i="50"/>
  <c r="AQ98" i="50"/>
  <c r="AP98" i="50"/>
  <c r="AO98" i="50"/>
  <c r="AN98" i="50"/>
  <c r="AM98" i="50"/>
  <c r="AG98" i="50"/>
  <c r="AF98" i="50"/>
  <c r="AE98" i="50"/>
  <c r="AD98" i="50"/>
  <c r="Z98" i="50"/>
  <c r="Y98" i="50"/>
  <c r="X98" i="50"/>
  <c r="W98" i="50"/>
  <c r="V98" i="50"/>
  <c r="U98" i="50"/>
  <c r="T98" i="50"/>
  <c r="S98" i="50"/>
  <c r="R98" i="50"/>
  <c r="Q98" i="50"/>
  <c r="P98" i="50"/>
  <c r="O98" i="50"/>
  <c r="N98" i="50"/>
  <c r="M98" i="50"/>
  <c r="F98" i="50"/>
  <c r="E98" i="50"/>
  <c r="D98" i="50"/>
  <c r="AZ97" i="50"/>
  <c r="AY97" i="50"/>
  <c r="AX97" i="50"/>
  <c r="AW97" i="50"/>
  <c r="AV97" i="50"/>
  <c r="AU97" i="50"/>
  <c r="AT97" i="50"/>
  <c r="AS97" i="50"/>
  <c r="AR97" i="50"/>
  <c r="AQ97" i="50"/>
  <c r="AP97" i="50"/>
  <c r="AO97" i="50"/>
  <c r="AN97" i="50"/>
  <c r="AM97" i="50"/>
  <c r="AG97" i="50"/>
  <c r="AF97" i="50"/>
  <c r="AE97" i="50"/>
  <c r="AD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N97" i="50"/>
  <c r="M97" i="50"/>
  <c r="F97" i="50"/>
  <c r="E97" i="50"/>
  <c r="D97" i="50"/>
  <c r="AZ91" i="50"/>
  <c r="AY91" i="50"/>
  <c r="AX91" i="50"/>
  <c r="AW91" i="50"/>
  <c r="AV91" i="50"/>
  <c r="AU91" i="50"/>
  <c r="AT91" i="50"/>
  <c r="AS91" i="50"/>
  <c r="AR91" i="50"/>
  <c r="AQ91" i="50"/>
  <c r="AP91" i="50"/>
  <c r="AO91" i="50"/>
  <c r="AN91" i="50"/>
  <c r="AM91" i="50"/>
  <c r="AG91" i="50"/>
  <c r="AF91" i="50"/>
  <c r="AE91" i="50"/>
  <c r="AD91" i="50"/>
  <c r="Z91" i="50"/>
  <c r="Y91" i="50"/>
  <c r="X91" i="50"/>
  <c r="W91" i="50"/>
  <c r="V91" i="50"/>
  <c r="U91" i="50"/>
  <c r="T91" i="50"/>
  <c r="S91" i="50"/>
  <c r="R91" i="50"/>
  <c r="Q91" i="50"/>
  <c r="P91" i="50"/>
  <c r="O91" i="50"/>
  <c r="N91" i="50"/>
  <c r="M91" i="50"/>
  <c r="F91" i="50"/>
  <c r="E91" i="50"/>
  <c r="D91" i="50"/>
  <c r="AZ90" i="50"/>
  <c r="AY90" i="50"/>
  <c r="AX90" i="50"/>
  <c r="AW90" i="50"/>
  <c r="AV90" i="50"/>
  <c r="AU90" i="50"/>
  <c r="AT90" i="50"/>
  <c r="AS90" i="50"/>
  <c r="AR90" i="50"/>
  <c r="AQ90" i="50"/>
  <c r="AP90" i="50"/>
  <c r="AO90" i="50"/>
  <c r="AN90" i="50"/>
  <c r="AM90" i="50"/>
  <c r="AG90" i="50"/>
  <c r="AF90" i="50"/>
  <c r="AE90" i="50"/>
  <c r="AD90" i="50"/>
  <c r="BA90" i="50" s="1"/>
  <c r="Z90" i="50"/>
  <c r="Y90" i="50"/>
  <c r="X90" i="50"/>
  <c r="W90" i="50"/>
  <c r="V90" i="50"/>
  <c r="U90" i="50"/>
  <c r="T90" i="50"/>
  <c r="S90" i="50"/>
  <c r="R90" i="50"/>
  <c r="Q90" i="50"/>
  <c r="P90" i="50"/>
  <c r="O90" i="50"/>
  <c r="N90" i="50"/>
  <c r="M90" i="50"/>
  <c r="F90" i="50"/>
  <c r="E90" i="50"/>
  <c r="D90" i="50"/>
  <c r="AZ89" i="50"/>
  <c r="AY89" i="50"/>
  <c r="AX89" i="50"/>
  <c r="AW89" i="50"/>
  <c r="AV89" i="50"/>
  <c r="AU89" i="50"/>
  <c r="AT89" i="50"/>
  <c r="AS89" i="50"/>
  <c r="AR89" i="50"/>
  <c r="AQ89" i="50"/>
  <c r="AP89" i="50"/>
  <c r="AO89" i="50"/>
  <c r="AN89" i="50"/>
  <c r="AM89" i="50"/>
  <c r="AG89" i="50"/>
  <c r="AF89" i="50"/>
  <c r="AE89" i="50"/>
  <c r="AD89" i="50"/>
  <c r="Z89" i="50"/>
  <c r="Y89" i="50"/>
  <c r="X89" i="50"/>
  <c r="W89" i="50"/>
  <c r="V89" i="50"/>
  <c r="U89" i="50"/>
  <c r="T89" i="50"/>
  <c r="S89" i="50"/>
  <c r="R89" i="50"/>
  <c r="Q89" i="50"/>
  <c r="P89" i="50"/>
  <c r="O89" i="50"/>
  <c r="N89" i="50"/>
  <c r="M89" i="50"/>
  <c r="F89" i="50"/>
  <c r="E89" i="50"/>
  <c r="D89" i="50"/>
  <c r="AZ85" i="50"/>
  <c r="AY85" i="50"/>
  <c r="AX85" i="50"/>
  <c r="AW85" i="50"/>
  <c r="AV85" i="50"/>
  <c r="AU85" i="50"/>
  <c r="AT85" i="50"/>
  <c r="AS85" i="50"/>
  <c r="AR85" i="50"/>
  <c r="AQ85" i="50"/>
  <c r="AP85" i="50"/>
  <c r="AO85" i="50"/>
  <c r="AN85" i="50"/>
  <c r="AM85" i="50"/>
  <c r="AG85" i="50"/>
  <c r="AF85" i="50"/>
  <c r="AE85" i="50"/>
  <c r="AD85" i="50"/>
  <c r="Z85" i="50"/>
  <c r="Y85" i="50"/>
  <c r="X85" i="50"/>
  <c r="W85" i="50"/>
  <c r="V85" i="50"/>
  <c r="U85" i="50"/>
  <c r="T85" i="50"/>
  <c r="S85" i="50"/>
  <c r="R85" i="50"/>
  <c r="Q85" i="50"/>
  <c r="P85" i="50"/>
  <c r="O85" i="50"/>
  <c r="N85" i="50"/>
  <c r="M85" i="50"/>
  <c r="F85" i="50"/>
  <c r="E85" i="50"/>
  <c r="D85" i="50"/>
  <c r="AZ84" i="50"/>
  <c r="AY84" i="50"/>
  <c r="AX84" i="50"/>
  <c r="AW84" i="50"/>
  <c r="AV84" i="50"/>
  <c r="AU84" i="50"/>
  <c r="AT84" i="50"/>
  <c r="AS84" i="50"/>
  <c r="AR84" i="50"/>
  <c r="AQ84" i="50"/>
  <c r="AP84" i="50"/>
  <c r="AO84" i="50"/>
  <c r="AN84" i="50"/>
  <c r="AM84" i="50"/>
  <c r="AG84" i="50"/>
  <c r="AF84" i="50"/>
  <c r="AE84" i="50"/>
  <c r="AD84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M84" i="50"/>
  <c r="F84" i="50"/>
  <c r="E84" i="50"/>
  <c r="D84" i="50"/>
  <c r="AZ83" i="50"/>
  <c r="AY83" i="50"/>
  <c r="AX83" i="50"/>
  <c r="AW83" i="50"/>
  <c r="AV83" i="50"/>
  <c r="AU83" i="50"/>
  <c r="AT83" i="50"/>
  <c r="AS83" i="50"/>
  <c r="AR83" i="50"/>
  <c r="AQ83" i="50"/>
  <c r="AP83" i="50"/>
  <c r="AO83" i="50"/>
  <c r="AN83" i="50"/>
  <c r="AM83" i="50"/>
  <c r="AG83" i="50"/>
  <c r="AF83" i="50"/>
  <c r="AE83" i="50"/>
  <c r="AD83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M83" i="50"/>
  <c r="F83" i="50"/>
  <c r="E83" i="50"/>
  <c r="D83" i="50"/>
  <c r="AZ78" i="50"/>
  <c r="AY78" i="50"/>
  <c r="AX78" i="50"/>
  <c r="AW78" i="50"/>
  <c r="AV78" i="50"/>
  <c r="AU78" i="50"/>
  <c r="AT78" i="50"/>
  <c r="AS78" i="50"/>
  <c r="AR78" i="50"/>
  <c r="AQ78" i="50"/>
  <c r="AP78" i="50"/>
  <c r="AO78" i="50"/>
  <c r="AN78" i="50"/>
  <c r="AM78" i="50"/>
  <c r="AG78" i="50"/>
  <c r="AF78" i="50"/>
  <c r="AE78" i="50"/>
  <c r="AD7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M78" i="50"/>
  <c r="F78" i="50"/>
  <c r="E78" i="50"/>
  <c r="AB78" i="50" s="1"/>
  <c r="D78" i="50"/>
  <c r="AZ77" i="50"/>
  <c r="AY77" i="50"/>
  <c r="AX77" i="50"/>
  <c r="AW77" i="50"/>
  <c r="AV77" i="50"/>
  <c r="AU77" i="50"/>
  <c r="AT77" i="50"/>
  <c r="AS77" i="50"/>
  <c r="AR77" i="50"/>
  <c r="AQ77" i="50"/>
  <c r="AP77" i="50"/>
  <c r="AO77" i="50"/>
  <c r="AN77" i="50"/>
  <c r="AM77" i="50"/>
  <c r="AG77" i="50"/>
  <c r="AF77" i="50"/>
  <c r="AE77" i="50"/>
  <c r="AD77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M77" i="50"/>
  <c r="F77" i="50"/>
  <c r="E77" i="50"/>
  <c r="D77" i="50"/>
  <c r="AZ76" i="50"/>
  <c r="AY76" i="50"/>
  <c r="AX76" i="50"/>
  <c r="AW76" i="50"/>
  <c r="AV76" i="50"/>
  <c r="AU76" i="50"/>
  <c r="AT76" i="50"/>
  <c r="AS76" i="50"/>
  <c r="AR76" i="50"/>
  <c r="AQ76" i="50"/>
  <c r="AP76" i="50"/>
  <c r="AO76" i="50"/>
  <c r="AN76" i="50"/>
  <c r="AM76" i="50"/>
  <c r="AG76" i="50"/>
  <c r="AF76" i="50"/>
  <c r="AE76" i="50"/>
  <c r="AD76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M76" i="50"/>
  <c r="F76" i="50"/>
  <c r="E76" i="50"/>
  <c r="D76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M75" i="50"/>
  <c r="F75" i="50"/>
  <c r="E75" i="50"/>
  <c r="D75" i="50"/>
  <c r="AZ74" i="50"/>
  <c r="AY74" i="50"/>
  <c r="AX74" i="50"/>
  <c r="AW74" i="50"/>
  <c r="AV74" i="50"/>
  <c r="AU74" i="50"/>
  <c r="AT74" i="50"/>
  <c r="AS74" i="50"/>
  <c r="AR74" i="50"/>
  <c r="AQ74" i="50"/>
  <c r="AP74" i="50"/>
  <c r="AO74" i="50"/>
  <c r="AN74" i="50"/>
  <c r="AM74" i="50"/>
  <c r="AG74" i="50"/>
  <c r="AF74" i="50"/>
  <c r="AE74" i="50"/>
  <c r="BA74" i="50" s="1"/>
  <c r="AD74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M74" i="50"/>
  <c r="F74" i="50"/>
  <c r="E74" i="50"/>
  <c r="D74" i="50"/>
  <c r="AZ73" i="50"/>
  <c r="AY73" i="50"/>
  <c r="AX73" i="50"/>
  <c r="AW73" i="50"/>
  <c r="AV73" i="50"/>
  <c r="AU73" i="50"/>
  <c r="AT73" i="50"/>
  <c r="AS73" i="50"/>
  <c r="AR73" i="50"/>
  <c r="AQ73" i="50"/>
  <c r="AP73" i="50"/>
  <c r="AO73" i="50"/>
  <c r="AN73" i="50"/>
  <c r="AM73" i="50"/>
  <c r="AG73" i="50"/>
  <c r="AF73" i="50"/>
  <c r="AE73" i="50"/>
  <c r="AD73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M73" i="50"/>
  <c r="F73" i="50"/>
  <c r="E73" i="50"/>
  <c r="D73" i="50"/>
  <c r="AZ71" i="50"/>
  <c r="AY71" i="50"/>
  <c r="AX71" i="50"/>
  <c r="AW71" i="50"/>
  <c r="AV71" i="50"/>
  <c r="AU71" i="50"/>
  <c r="AT71" i="50"/>
  <c r="AS71" i="50"/>
  <c r="AR71" i="50"/>
  <c r="AQ71" i="50"/>
  <c r="AP71" i="50"/>
  <c r="AO71" i="50"/>
  <c r="AN71" i="50"/>
  <c r="AM71" i="50"/>
  <c r="AG71" i="50"/>
  <c r="AF71" i="50"/>
  <c r="AE71" i="50"/>
  <c r="AD71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M71" i="50"/>
  <c r="F71" i="50"/>
  <c r="E71" i="50"/>
  <c r="D71" i="50"/>
  <c r="AZ70" i="50"/>
  <c r="AY70" i="50"/>
  <c r="AX70" i="50"/>
  <c r="AW70" i="50"/>
  <c r="AV70" i="50"/>
  <c r="AU70" i="50"/>
  <c r="AT70" i="50"/>
  <c r="AS70" i="50"/>
  <c r="AR70" i="50"/>
  <c r="AQ70" i="50"/>
  <c r="AP70" i="50"/>
  <c r="AO70" i="50"/>
  <c r="AN70" i="50"/>
  <c r="AM70" i="50"/>
  <c r="AG70" i="50"/>
  <c r="AF70" i="50"/>
  <c r="AE70" i="50"/>
  <c r="AD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F70" i="50"/>
  <c r="E70" i="50"/>
  <c r="D70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M67" i="50"/>
  <c r="F67" i="50"/>
  <c r="E67" i="50"/>
  <c r="D67" i="50"/>
  <c r="AZ65" i="50"/>
  <c r="AY65" i="50"/>
  <c r="AX65" i="50"/>
  <c r="AW65" i="50"/>
  <c r="AV65" i="50"/>
  <c r="AU65" i="50"/>
  <c r="AT65" i="50"/>
  <c r="AS65" i="50"/>
  <c r="AR65" i="50"/>
  <c r="AQ65" i="50"/>
  <c r="AP65" i="50"/>
  <c r="AO65" i="50"/>
  <c r="AN65" i="50"/>
  <c r="AM65" i="50"/>
  <c r="AG65" i="50"/>
  <c r="AF65" i="50"/>
  <c r="AE65" i="50"/>
  <c r="AD65" i="50"/>
  <c r="EU64" i="50"/>
  <c r="ET64" i="50"/>
  <c r="ER64" i="50"/>
  <c r="ES64" i="50"/>
  <c r="EQ64" i="50"/>
  <c r="EM64" i="50"/>
  <c r="EL64" i="50"/>
  <c r="EG64" i="50"/>
  <c r="EF64" i="50"/>
  <c r="EE64" i="50"/>
  <c r="EA64" i="50"/>
  <c r="EB64" i="50"/>
  <c r="DZ64" i="50"/>
  <c r="DX64" i="50"/>
  <c r="DR64" i="50"/>
  <c r="DQ64" i="50"/>
  <c r="DS64" i="50" s="1"/>
  <c r="DO64" i="50"/>
  <c r="DN64" i="50"/>
  <c r="DP64" i="50" s="1"/>
  <c r="DM64" i="50"/>
  <c r="DL64" i="50"/>
  <c r="DJ64" i="50"/>
  <c r="DI64" i="50"/>
  <c r="DG64" i="50"/>
  <c r="DF64" i="50"/>
  <c r="DH64" i="50" s="1"/>
  <c r="DC64" i="50"/>
  <c r="CW64" i="50"/>
  <c r="CU64" i="50"/>
  <c r="CT64" i="50"/>
  <c r="CV64" i="50"/>
  <c r="CJ64" i="50"/>
  <c r="CI64" i="50"/>
  <c r="CH64" i="50"/>
  <c r="CK64" i="50"/>
  <c r="CB64" i="50"/>
  <c r="CD64" i="50" s="1"/>
  <c r="BW64" i="50"/>
  <c r="BV64" i="50"/>
  <c r="BX64" i="50" s="1"/>
  <c r="BQ64" i="50"/>
  <c r="BP64" i="50"/>
  <c r="BR64" i="50"/>
  <c r="BN64" i="50"/>
  <c r="BM64" i="50"/>
  <c r="BK64" i="50"/>
  <c r="BJ64" i="50"/>
  <c r="BG64" i="50"/>
  <c r="BI64" i="50" s="1"/>
  <c r="BF64" i="50"/>
  <c r="BE64" i="50"/>
  <c r="EU63" i="50"/>
  <c r="EV63" i="50" s="1"/>
  <c r="ET63" i="50"/>
  <c r="ER63" i="50"/>
  <c r="EQ63" i="50"/>
  <c r="EM63" i="50"/>
  <c r="EL63" i="50"/>
  <c r="EG63" i="50"/>
  <c r="EF63" i="50"/>
  <c r="EA63" i="50"/>
  <c r="DZ63" i="50"/>
  <c r="DX63" i="50"/>
  <c r="DR63" i="50"/>
  <c r="DQ63" i="50"/>
  <c r="DS63" i="50"/>
  <c r="DO63" i="50"/>
  <c r="DN63" i="50"/>
  <c r="DM63" i="50"/>
  <c r="DL63" i="50"/>
  <c r="DJ63" i="50"/>
  <c r="DK63" i="50" s="1"/>
  <c r="DI63" i="50"/>
  <c r="DG63" i="50"/>
  <c r="DF63" i="50"/>
  <c r="DC63" i="50"/>
  <c r="CW63" i="50"/>
  <c r="CU63" i="50"/>
  <c r="CT63" i="50"/>
  <c r="CJ63" i="50"/>
  <c r="CI63" i="50"/>
  <c r="CH63" i="50"/>
  <c r="CB63" i="50"/>
  <c r="CD63" i="50" s="1"/>
  <c r="BW63" i="50"/>
  <c r="BV63" i="50"/>
  <c r="BX63" i="50" s="1"/>
  <c r="BQ63" i="50"/>
  <c r="BP63" i="50"/>
  <c r="BR63" i="50"/>
  <c r="BN63" i="50"/>
  <c r="BM63" i="50"/>
  <c r="BK63" i="50"/>
  <c r="BJ63" i="50"/>
  <c r="BL63" i="50" s="1"/>
  <c r="BG63" i="50"/>
  <c r="BI63" i="50"/>
  <c r="BF63" i="50"/>
  <c r="EU62" i="50"/>
  <c r="ET62" i="50"/>
  <c r="ER62" i="50"/>
  <c r="EQ62" i="50"/>
  <c r="ES62" i="50" s="1"/>
  <c r="EM62" i="50"/>
  <c r="EL62" i="50"/>
  <c r="EG62" i="50"/>
  <c r="EF62" i="50"/>
  <c r="EA62" i="50"/>
  <c r="DZ62" i="50"/>
  <c r="DX62" i="50"/>
  <c r="DR62" i="50"/>
  <c r="DS62" i="50" s="1"/>
  <c r="DQ62" i="50"/>
  <c r="DO62" i="50"/>
  <c r="DP62" i="50" s="1"/>
  <c r="DN62" i="50"/>
  <c r="DM62" i="50"/>
  <c r="DL62" i="50"/>
  <c r="DJ62" i="50"/>
  <c r="DK62" i="50" s="1"/>
  <c r="DI62" i="50"/>
  <c r="DG62" i="50"/>
  <c r="DH62" i="50" s="1"/>
  <c r="DF62" i="50"/>
  <c r="DC62" i="50"/>
  <c r="DA62" i="50"/>
  <c r="CW62" i="50"/>
  <c r="CU62" i="50"/>
  <c r="CT62" i="50"/>
  <c r="CV62" i="50" s="1"/>
  <c r="CJ62" i="50"/>
  <c r="CI62" i="50"/>
  <c r="CH62" i="50"/>
  <c r="CK62" i="50" s="1"/>
  <c r="CB62" i="50"/>
  <c r="CD62" i="50" s="1"/>
  <c r="BW62" i="50"/>
  <c r="BX62" i="50"/>
  <c r="BV62" i="50"/>
  <c r="BQ62" i="50"/>
  <c r="BP62" i="50"/>
  <c r="BR62" i="50" s="1"/>
  <c r="BN62" i="50"/>
  <c r="BM62" i="50"/>
  <c r="BK62" i="50"/>
  <c r="BJ62" i="50"/>
  <c r="BG62" i="50"/>
  <c r="BI62" i="50" s="1"/>
  <c r="BF62" i="50"/>
  <c r="EU61" i="50"/>
  <c r="ET61" i="50"/>
  <c r="ER61" i="50"/>
  <c r="EQ61" i="50"/>
  <c r="ES61" i="50" s="1"/>
  <c r="EM61" i="50"/>
  <c r="EL61" i="50"/>
  <c r="EG61" i="50"/>
  <c r="EF61" i="50"/>
  <c r="EA61" i="50"/>
  <c r="DZ61" i="50"/>
  <c r="DX61" i="50"/>
  <c r="DR61" i="50"/>
  <c r="DQ61" i="50"/>
  <c r="DO61" i="50"/>
  <c r="DN61" i="50"/>
  <c r="DP61" i="50" s="1"/>
  <c r="DM61" i="50"/>
  <c r="DL61" i="50"/>
  <c r="DJ61" i="50"/>
  <c r="DI61" i="50"/>
  <c r="DK61" i="50" s="1"/>
  <c r="DG61" i="50"/>
  <c r="DF61" i="50"/>
  <c r="DH61" i="50" s="1"/>
  <c r="DC61" i="50"/>
  <c r="CW61" i="50"/>
  <c r="CU61" i="50"/>
  <c r="CT61" i="50"/>
  <c r="CJ61" i="50"/>
  <c r="CI61" i="50"/>
  <c r="CH61" i="50"/>
  <c r="CK61" i="50" s="1"/>
  <c r="CB61" i="50"/>
  <c r="BW61" i="50"/>
  <c r="BV61" i="50"/>
  <c r="BX61" i="50" s="1"/>
  <c r="BQ61" i="50"/>
  <c r="BP61" i="50"/>
  <c r="BR61" i="50" s="1"/>
  <c r="BN61" i="50"/>
  <c r="BM61" i="50"/>
  <c r="BO61" i="50"/>
  <c r="BK61" i="50"/>
  <c r="BJ61" i="50"/>
  <c r="BL61" i="50" s="1"/>
  <c r="BG61" i="50"/>
  <c r="BI61" i="50" s="1"/>
  <c r="BF61" i="50"/>
  <c r="BE61" i="50"/>
  <c r="EU60" i="50"/>
  <c r="ET60" i="50"/>
  <c r="ER60" i="50"/>
  <c r="EQ60" i="50"/>
  <c r="EM60" i="50"/>
  <c r="EL60" i="50"/>
  <c r="EG60" i="50"/>
  <c r="EF60" i="50"/>
  <c r="EA60" i="50"/>
  <c r="DZ60" i="50"/>
  <c r="DX60" i="50"/>
  <c r="DR60" i="50"/>
  <c r="DQ60" i="50"/>
  <c r="DO60" i="50"/>
  <c r="DN60" i="50"/>
  <c r="DM60" i="50"/>
  <c r="DL60" i="50"/>
  <c r="DJ60" i="50"/>
  <c r="DI60" i="50"/>
  <c r="DG60" i="50"/>
  <c r="DF60" i="50"/>
  <c r="DC60" i="50"/>
  <c r="CW60" i="50"/>
  <c r="CU60" i="50"/>
  <c r="CT60" i="50"/>
  <c r="CJ60" i="50"/>
  <c r="CI60" i="50"/>
  <c r="CH60" i="50"/>
  <c r="CB60" i="50"/>
  <c r="BW60" i="50"/>
  <c r="BV60" i="50"/>
  <c r="BQ60" i="50"/>
  <c r="BP60" i="50"/>
  <c r="BN60" i="50"/>
  <c r="BM60" i="50"/>
  <c r="BK60" i="50"/>
  <c r="BJ60" i="50"/>
  <c r="BG60" i="50"/>
  <c r="BF60" i="50"/>
  <c r="EU59" i="50"/>
  <c r="ET59" i="50"/>
  <c r="ER59" i="50"/>
  <c r="EQ59" i="50"/>
  <c r="EM59" i="50"/>
  <c r="EL59" i="50"/>
  <c r="EG59" i="50"/>
  <c r="EF59" i="50"/>
  <c r="EA59" i="50"/>
  <c r="DZ59" i="50"/>
  <c r="DX59" i="50"/>
  <c r="DR59" i="50"/>
  <c r="DQ59" i="50"/>
  <c r="DO59" i="50"/>
  <c r="DN59" i="50"/>
  <c r="DM59" i="50"/>
  <c r="DL59" i="50"/>
  <c r="DJ59" i="50"/>
  <c r="DI59" i="50"/>
  <c r="DG59" i="50"/>
  <c r="DF59" i="50"/>
  <c r="DC59" i="50"/>
  <c r="CW59" i="50"/>
  <c r="CU59" i="50"/>
  <c r="CT59" i="50"/>
  <c r="CJ59" i="50"/>
  <c r="CI59" i="50"/>
  <c r="CH59" i="50"/>
  <c r="CB59" i="50"/>
  <c r="BW59" i="50"/>
  <c r="BV59" i="50"/>
  <c r="BQ59" i="50"/>
  <c r="BP59" i="50"/>
  <c r="BN59" i="50"/>
  <c r="BM59" i="50"/>
  <c r="BK59" i="50"/>
  <c r="BJ59" i="50"/>
  <c r="BG59" i="50"/>
  <c r="BI59" i="50" s="1"/>
  <c r="BF59" i="50"/>
  <c r="EU58" i="50"/>
  <c r="ET58" i="50"/>
  <c r="ER58" i="50"/>
  <c r="EQ58" i="50"/>
  <c r="EM58" i="50"/>
  <c r="EL58" i="50"/>
  <c r="EG58" i="50"/>
  <c r="EF58" i="50"/>
  <c r="EA58" i="50"/>
  <c r="DZ58" i="50"/>
  <c r="DX58" i="50"/>
  <c r="DR58" i="50"/>
  <c r="DQ58" i="50"/>
  <c r="DO58" i="50"/>
  <c r="DN58" i="50"/>
  <c r="DM58" i="50"/>
  <c r="DL58" i="50"/>
  <c r="DJ58" i="50"/>
  <c r="DI58" i="50"/>
  <c r="DG58" i="50"/>
  <c r="DF58" i="50"/>
  <c r="DC58" i="50"/>
  <c r="CW58" i="50"/>
  <c r="CU58" i="50"/>
  <c r="CT58" i="50"/>
  <c r="CJ58" i="50"/>
  <c r="CI58" i="50"/>
  <c r="CH58" i="50"/>
  <c r="CB58" i="50"/>
  <c r="BW58" i="50"/>
  <c r="BV58" i="50"/>
  <c r="BQ58" i="50"/>
  <c r="BP58" i="50"/>
  <c r="BN58" i="50"/>
  <c r="BM58" i="50"/>
  <c r="BK58" i="50"/>
  <c r="BJ58" i="50"/>
  <c r="BG58" i="50"/>
  <c r="BI58" i="50" s="1"/>
  <c r="BF58" i="50"/>
  <c r="EU57" i="50"/>
  <c r="ET57" i="50"/>
  <c r="ER57" i="50"/>
  <c r="EQ57" i="50"/>
  <c r="EM57" i="50"/>
  <c r="EL57" i="50"/>
  <c r="EG57" i="50"/>
  <c r="EF57" i="50"/>
  <c r="EA57" i="50"/>
  <c r="DZ57" i="50"/>
  <c r="DX57" i="50"/>
  <c r="DR57" i="50"/>
  <c r="DQ57" i="50"/>
  <c r="DO57" i="50"/>
  <c r="DN57" i="50"/>
  <c r="DM57" i="50"/>
  <c r="DL57" i="50"/>
  <c r="DJ57" i="50"/>
  <c r="DI57" i="50"/>
  <c r="DG57" i="50"/>
  <c r="DF57" i="50"/>
  <c r="DC57" i="50"/>
  <c r="CW57" i="50"/>
  <c r="CU57" i="50"/>
  <c r="CT57" i="50"/>
  <c r="CJ57" i="50"/>
  <c r="CI57" i="50"/>
  <c r="CH57" i="50"/>
  <c r="CB57" i="50"/>
  <c r="CD57" i="50"/>
  <c r="BW57" i="50"/>
  <c r="BV57" i="50"/>
  <c r="BQ57" i="50"/>
  <c r="BP57" i="50"/>
  <c r="BN57" i="50"/>
  <c r="BM57" i="50"/>
  <c r="BK57" i="50"/>
  <c r="BJ57" i="50"/>
  <c r="BG57" i="50"/>
  <c r="BF57" i="50"/>
  <c r="EU56" i="50"/>
  <c r="ET56" i="50"/>
  <c r="ER56" i="50"/>
  <c r="EQ56" i="50"/>
  <c r="EM56" i="50"/>
  <c r="EL56" i="50"/>
  <c r="EG56" i="50"/>
  <c r="EF56" i="50"/>
  <c r="EA56" i="50"/>
  <c r="DZ56" i="50"/>
  <c r="DX56" i="50"/>
  <c r="DR56" i="50"/>
  <c r="DQ56" i="50"/>
  <c r="DO56" i="50"/>
  <c r="DN56" i="50"/>
  <c r="DM56" i="50"/>
  <c r="DL56" i="50"/>
  <c r="DJ56" i="50"/>
  <c r="DI56" i="50"/>
  <c r="DG56" i="50"/>
  <c r="DF56" i="50"/>
  <c r="DC56" i="50"/>
  <c r="CW56" i="50"/>
  <c r="CU56" i="50"/>
  <c r="CT56" i="50"/>
  <c r="CJ56" i="50"/>
  <c r="CI56" i="50"/>
  <c r="CH56" i="50"/>
  <c r="CB56" i="50"/>
  <c r="BW56" i="50"/>
  <c r="BV56" i="50"/>
  <c r="BQ56" i="50"/>
  <c r="BP56" i="50"/>
  <c r="BN56" i="50"/>
  <c r="BM56" i="50"/>
  <c r="BK56" i="50"/>
  <c r="BJ56" i="50"/>
  <c r="BG56" i="50"/>
  <c r="BI56" i="50" s="1"/>
  <c r="BF56" i="50"/>
  <c r="EU55" i="50"/>
  <c r="ET55" i="50"/>
  <c r="ER55" i="50"/>
  <c r="EQ55" i="50"/>
  <c r="EM55" i="50"/>
  <c r="EL55" i="50"/>
  <c r="EG55" i="50"/>
  <c r="EF55" i="50"/>
  <c r="EA55" i="50"/>
  <c r="DZ55" i="50"/>
  <c r="DX55" i="50"/>
  <c r="DR55" i="50"/>
  <c r="DQ55" i="50"/>
  <c r="DO55" i="50"/>
  <c r="DN55" i="50"/>
  <c r="DM55" i="50"/>
  <c r="DL55" i="50"/>
  <c r="DJ55" i="50"/>
  <c r="DI55" i="50"/>
  <c r="DG55" i="50"/>
  <c r="DF55" i="50"/>
  <c r="DC55" i="50"/>
  <c r="CW55" i="50"/>
  <c r="CU55" i="50"/>
  <c r="CT55" i="50"/>
  <c r="CJ55" i="50"/>
  <c r="CI55" i="50"/>
  <c r="CH55" i="50"/>
  <c r="CB55" i="50"/>
  <c r="BW55" i="50"/>
  <c r="BV55" i="50"/>
  <c r="BQ55" i="50"/>
  <c r="BP55" i="50"/>
  <c r="BN55" i="50"/>
  <c r="BM55" i="50"/>
  <c r="BK55" i="50"/>
  <c r="BJ55" i="50"/>
  <c r="BG55" i="50"/>
  <c r="BI55" i="50" s="1"/>
  <c r="BF55" i="50"/>
  <c r="EU54" i="50"/>
  <c r="ET54" i="50"/>
  <c r="EV54" i="50" s="1"/>
  <c r="ER54" i="50"/>
  <c r="EQ54" i="50"/>
  <c r="ES54" i="50" s="1"/>
  <c r="EM54" i="50"/>
  <c r="EL54" i="50"/>
  <c r="EG54" i="50"/>
  <c r="EF54" i="50"/>
  <c r="EE54" i="50"/>
  <c r="EA54" i="50"/>
  <c r="DZ54" i="50"/>
  <c r="EB54" i="50" s="1"/>
  <c r="DX54" i="50"/>
  <c r="DR54" i="50"/>
  <c r="DQ54" i="50"/>
  <c r="DS54" i="50" s="1"/>
  <c r="DO54" i="50"/>
  <c r="DN54" i="50"/>
  <c r="DP54" i="50" s="1"/>
  <c r="DM54" i="50"/>
  <c r="DL54" i="50"/>
  <c r="DJ54" i="50"/>
  <c r="DI54" i="50"/>
  <c r="DK54" i="50" s="1"/>
  <c r="DG54" i="50"/>
  <c r="DF54" i="50"/>
  <c r="DC54" i="50"/>
  <c r="DA54" i="50"/>
  <c r="CW54" i="50"/>
  <c r="CU54" i="50"/>
  <c r="CT54" i="50"/>
  <c r="CJ54" i="50"/>
  <c r="CI54" i="50"/>
  <c r="CH54" i="50"/>
  <c r="CB54" i="50"/>
  <c r="BW54" i="50"/>
  <c r="BV54" i="50"/>
  <c r="BQ54" i="50"/>
  <c r="BP54" i="50"/>
  <c r="BR54" i="50" s="1"/>
  <c r="BN54" i="50"/>
  <c r="BM54" i="50"/>
  <c r="BK54" i="50"/>
  <c r="BJ54" i="50"/>
  <c r="BL54" i="50" s="1"/>
  <c r="BG54" i="50"/>
  <c r="BI54" i="50"/>
  <c r="BF54" i="50"/>
  <c r="BE54" i="50"/>
  <c r="EU53" i="50"/>
  <c r="ET53" i="50"/>
  <c r="ER53" i="50"/>
  <c r="EQ53" i="50"/>
  <c r="EM53" i="50"/>
  <c r="EL53" i="50"/>
  <c r="EG53" i="50"/>
  <c r="EF53" i="50"/>
  <c r="EA53" i="50"/>
  <c r="DZ53" i="50"/>
  <c r="DX53" i="50"/>
  <c r="DR53" i="50"/>
  <c r="DQ53" i="50"/>
  <c r="DO53" i="50"/>
  <c r="DN53" i="50"/>
  <c r="DM53" i="50"/>
  <c r="DL53" i="50"/>
  <c r="DJ53" i="50"/>
  <c r="DI53" i="50"/>
  <c r="DG53" i="50"/>
  <c r="DF53" i="50"/>
  <c r="DC53" i="50"/>
  <c r="CW53" i="50"/>
  <c r="CU53" i="50"/>
  <c r="CT53" i="50"/>
  <c r="CJ53" i="50"/>
  <c r="CI53" i="50"/>
  <c r="CH53" i="50"/>
  <c r="CB53" i="50"/>
  <c r="CD53" i="50"/>
  <c r="BW53" i="50"/>
  <c r="BV53" i="50"/>
  <c r="BQ53" i="50"/>
  <c r="BP53" i="50"/>
  <c r="BN53" i="50"/>
  <c r="BM53" i="50"/>
  <c r="BK53" i="50"/>
  <c r="BJ53" i="50"/>
  <c r="BG53" i="50"/>
  <c r="BF53" i="50"/>
  <c r="EU52" i="50"/>
  <c r="ET52" i="50"/>
  <c r="ER52" i="50"/>
  <c r="EQ52" i="50"/>
  <c r="EM52" i="50"/>
  <c r="EL52" i="50"/>
  <c r="EG52" i="50"/>
  <c r="EF52" i="50"/>
  <c r="EA52" i="50"/>
  <c r="DZ52" i="50"/>
  <c r="DX52" i="50"/>
  <c r="DR52" i="50"/>
  <c r="DQ52" i="50"/>
  <c r="DO52" i="50"/>
  <c r="DN52" i="50"/>
  <c r="DM52" i="50"/>
  <c r="DL52" i="50"/>
  <c r="DJ52" i="50"/>
  <c r="DI52" i="50"/>
  <c r="DG52" i="50"/>
  <c r="DF52" i="50"/>
  <c r="DC52" i="50"/>
  <c r="CW52" i="50"/>
  <c r="CU52" i="50"/>
  <c r="CT52" i="50"/>
  <c r="CJ52" i="50"/>
  <c r="CI52" i="50"/>
  <c r="CH52" i="50"/>
  <c r="CB52" i="50"/>
  <c r="BW52" i="50"/>
  <c r="BV52" i="50"/>
  <c r="BQ52" i="50"/>
  <c r="BP52" i="50"/>
  <c r="BN52" i="50"/>
  <c r="BM52" i="50"/>
  <c r="BK52" i="50"/>
  <c r="BJ52" i="50"/>
  <c r="BG52" i="50"/>
  <c r="BI52" i="50"/>
  <c r="BF52" i="50"/>
  <c r="EU51" i="50"/>
  <c r="ET51" i="50"/>
  <c r="ER51" i="50"/>
  <c r="EQ51" i="50"/>
  <c r="EM51" i="50"/>
  <c r="EL51" i="50"/>
  <c r="EG51" i="50"/>
  <c r="EF51" i="50"/>
  <c r="EA51" i="50"/>
  <c r="DZ51" i="50"/>
  <c r="DX51" i="50"/>
  <c r="DR51" i="50"/>
  <c r="DQ51" i="50"/>
  <c r="DO51" i="50"/>
  <c r="DN51" i="50"/>
  <c r="DM51" i="50"/>
  <c r="DL51" i="50"/>
  <c r="DJ51" i="50"/>
  <c r="DI51" i="50"/>
  <c r="DG51" i="50"/>
  <c r="DF51" i="50"/>
  <c r="DC51" i="50"/>
  <c r="CW51" i="50"/>
  <c r="CU51" i="50"/>
  <c r="CT51" i="50"/>
  <c r="CJ51" i="50"/>
  <c r="CI51" i="50"/>
  <c r="CH51" i="50"/>
  <c r="CB51" i="50"/>
  <c r="BW51" i="50"/>
  <c r="BV51" i="50"/>
  <c r="BQ51" i="50"/>
  <c r="BP51" i="50"/>
  <c r="BN51" i="50"/>
  <c r="BM51" i="50"/>
  <c r="BK51" i="50"/>
  <c r="BJ51" i="50"/>
  <c r="BG51" i="50"/>
  <c r="BF51" i="50"/>
  <c r="EU50" i="50"/>
  <c r="ET50" i="50"/>
  <c r="ER50" i="50"/>
  <c r="EQ50" i="50"/>
  <c r="EM50" i="50"/>
  <c r="EL50" i="50"/>
  <c r="EG50" i="50"/>
  <c r="EF50" i="50"/>
  <c r="EA50" i="50"/>
  <c r="DZ50" i="50"/>
  <c r="DX50" i="50"/>
  <c r="DR50" i="50"/>
  <c r="DQ50" i="50"/>
  <c r="DO50" i="50"/>
  <c r="DN50" i="50"/>
  <c r="DM50" i="50"/>
  <c r="DL50" i="50"/>
  <c r="DJ50" i="50"/>
  <c r="DI50" i="50"/>
  <c r="DG50" i="50"/>
  <c r="DF50" i="50"/>
  <c r="DC50" i="50"/>
  <c r="CW50" i="50"/>
  <c r="CU50" i="50"/>
  <c r="CT50" i="50"/>
  <c r="CJ50" i="50"/>
  <c r="CI50" i="50"/>
  <c r="CH50" i="50"/>
  <c r="CB50" i="50"/>
  <c r="BW50" i="50"/>
  <c r="BV50" i="50"/>
  <c r="BQ50" i="50"/>
  <c r="BP50" i="50"/>
  <c r="BN50" i="50"/>
  <c r="BM50" i="50"/>
  <c r="BK50" i="50"/>
  <c r="BJ50" i="50"/>
  <c r="BG50" i="50"/>
  <c r="BI50" i="50"/>
  <c r="BF50" i="50"/>
  <c r="EU49" i="50"/>
  <c r="ET49" i="50"/>
  <c r="ER49" i="50"/>
  <c r="EQ49" i="50"/>
  <c r="EM49" i="50"/>
  <c r="EL49" i="50"/>
  <c r="EG49" i="50"/>
  <c r="EF49" i="50"/>
  <c r="EA49" i="50"/>
  <c r="DZ49" i="50"/>
  <c r="DX49" i="50"/>
  <c r="DY49" i="50"/>
  <c r="DR49" i="50"/>
  <c r="DQ49" i="50"/>
  <c r="DO49" i="50"/>
  <c r="DN49" i="50"/>
  <c r="DM49" i="50"/>
  <c r="DL49" i="50"/>
  <c r="DJ49" i="50"/>
  <c r="DI49" i="50"/>
  <c r="DG49" i="50"/>
  <c r="DF49" i="50"/>
  <c r="DC49" i="50"/>
  <c r="CW49" i="50"/>
  <c r="CU49" i="50"/>
  <c r="CT49" i="50"/>
  <c r="CJ49" i="50"/>
  <c r="CI49" i="50"/>
  <c r="CH49" i="50"/>
  <c r="CB49" i="50"/>
  <c r="CD49" i="50"/>
  <c r="BW49" i="50"/>
  <c r="BV49" i="50"/>
  <c r="BQ49" i="50"/>
  <c r="BP49" i="50"/>
  <c r="BN49" i="50"/>
  <c r="BM49" i="50"/>
  <c r="BK49" i="50"/>
  <c r="BJ49" i="50"/>
  <c r="BG49" i="50"/>
  <c r="BI49" i="50" s="1"/>
  <c r="BF49" i="50"/>
  <c r="EU48" i="50"/>
  <c r="ET48" i="50"/>
  <c r="ER48" i="50"/>
  <c r="EQ48" i="50"/>
  <c r="EM48" i="50"/>
  <c r="EL48" i="50"/>
  <c r="EG48" i="50"/>
  <c r="EF48" i="50"/>
  <c r="EA48" i="50"/>
  <c r="DZ48" i="50"/>
  <c r="DX48" i="50"/>
  <c r="DR48" i="50"/>
  <c r="DQ48" i="50"/>
  <c r="DO48" i="50"/>
  <c r="DN48" i="50"/>
  <c r="DM48" i="50"/>
  <c r="DL48" i="50"/>
  <c r="DJ48" i="50"/>
  <c r="DI48" i="50"/>
  <c r="DG48" i="50"/>
  <c r="DF48" i="50"/>
  <c r="DC48" i="50"/>
  <c r="CW48" i="50"/>
  <c r="CU48" i="50"/>
  <c r="CT48" i="50"/>
  <c r="CJ48" i="50"/>
  <c r="CI48" i="50"/>
  <c r="CH48" i="50"/>
  <c r="CB48" i="50"/>
  <c r="BW48" i="50"/>
  <c r="BV48" i="50"/>
  <c r="BQ48" i="50"/>
  <c r="BP48" i="50"/>
  <c r="BN48" i="50"/>
  <c r="BM48" i="50"/>
  <c r="BK48" i="50"/>
  <c r="BJ48" i="50"/>
  <c r="BG48" i="50"/>
  <c r="BI48" i="50" s="1"/>
  <c r="BF48" i="50"/>
  <c r="EU47" i="50"/>
  <c r="ET47" i="50"/>
  <c r="ER47" i="50"/>
  <c r="EQ47" i="50"/>
  <c r="EM47" i="50"/>
  <c r="EL47" i="50"/>
  <c r="EG47" i="50"/>
  <c r="EF47" i="50"/>
  <c r="EA47" i="50"/>
  <c r="DZ47" i="50"/>
  <c r="DX47" i="50"/>
  <c r="DR47" i="50"/>
  <c r="DQ47" i="50"/>
  <c r="DO47" i="50"/>
  <c r="DN47" i="50"/>
  <c r="DM47" i="50"/>
  <c r="DL47" i="50"/>
  <c r="DJ47" i="50"/>
  <c r="DI47" i="50"/>
  <c r="DG47" i="50"/>
  <c r="DF47" i="50"/>
  <c r="DC47" i="50"/>
  <c r="CW47" i="50"/>
  <c r="CU47" i="50"/>
  <c r="CT47" i="50"/>
  <c r="CJ47" i="50"/>
  <c r="CI47" i="50"/>
  <c r="CH47" i="50"/>
  <c r="CB47" i="50"/>
  <c r="CD47" i="50" s="1"/>
  <c r="BW47" i="50"/>
  <c r="BV47" i="50"/>
  <c r="BQ47" i="50"/>
  <c r="BP47" i="50"/>
  <c r="BN47" i="50"/>
  <c r="BM47" i="50"/>
  <c r="BK47" i="50"/>
  <c r="BJ47" i="50"/>
  <c r="BG47" i="50"/>
  <c r="BI47" i="50" s="1"/>
  <c r="BF47" i="50"/>
  <c r="EU46" i="50"/>
  <c r="ET46" i="50"/>
  <c r="ER46" i="50"/>
  <c r="EQ46" i="50"/>
  <c r="EM46" i="50"/>
  <c r="EL46" i="50"/>
  <c r="EG46" i="50"/>
  <c r="EF46" i="50"/>
  <c r="EA46" i="50"/>
  <c r="DZ46" i="50"/>
  <c r="DX46" i="50"/>
  <c r="DR46" i="50"/>
  <c r="DQ46" i="50"/>
  <c r="DO46" i="50"/>
  <c r="DN46" i="50"/>
  <c r="DM46" i="50"/>
  <c r="DL46" i="50"/>
  <c r="DJ46" i="50"/>
  <c r="DI46" i="50"/>
  <c r="DG46" i="50"/>
  <c r="DF46" i="50"/>
  <c r="DC46" i="50"/>
  <c r="CW46" i="50"/>
  <c r="CU46" i="50"/>
  <c r="CT46" i="50"/>
  <c r="CJ46" i="50"/>
  <c r="CI46" i="50"/>
  <c r="CH46" i="50"/>
  <c r="CB46" i="50"/>
  <c r="BW46" i="50"/>
  <c r="BV46" i="50"/>
  <c r="BQ46" i="50"/>
  <c r="BP46" i="50"/>
  <c r="BN46" i="50"/>
  <c r="BM46" i="50"/>
  <c r="BK46" i="50"/>
  <c r="BJ46" i="50"/>
  <c r="BG46" i="50"/>
  <c r="BI46" i="50" s="1"/>
  <c r="BF46" i="50"/>
  <c r="EU45" i="50"/>
  <c r="ET45" i="50"/>
  <c r="ER45" i="50"/>
  <c r="EQ45" i="50"/>
  <c r="EM45" i="50"/>
  <c r="EL45" i="50"/>
  <c r="EG45" i="50"/>
  <c r="EF45" i="50"/>
  <c r="EA45" i="50"/>
  <c r="DZ45" i="50"/>
  <c r="DX45" i="50"/>
  <c r="DR45" i="50"/>
  <c r="DQ45" i="50"/>
  <c r="DO45" i="50"/>
  <c r="DN45" i="50"/>
  <c r="DM45" i="50"/>
  <c r="DL45" i="50"/>
  <c r="DJ45" i="50"/>
  <c r="DI45" i="50"/>
  <c r="DG45" i="50"/>
  <c r="DF45" i="50"/>
  <c r="DC45" i="50"/>
  <c r="CW45" i="50"/>
  <c r="CU45" i="50"/>
  <c r="CT45" i="50"/>
  <c r="CJ45" i="50"/>
  <c r="CI45" i="50"/>
  <c r="CH45" i="50"/>
  <c r="CB45" i="50"/>
  <c r="BW45" i="50"/>
  <c r="BV45" i="50"/>
  <c r="BQ45" i="50"/>
  <c r="BP45" i="50"/>
  <c r="BN45" i="50"/>
  <c r="BM45" i="50"/>
  <c r="BK45" i="50"/>
  <c r="BJ45" i="50"/>
  <c r="BG45" i="50"/>
  <c r="BI45" i="50" s="1"/>
  <c r="BF45" i="50"/>
  <c r="EU44" i="50"/>
  <c r="ET44" i="50"/>
  <c r="ER44" i="50"/>
  <c r="EQ44" i="50"/>
  <c r="EM44" i="50"/>
  <c r="EL44" i="50"/>
  <c r="EG44" i="50"/>
  <c r="EF44" i="50"/>
  <c r="EA44" i="50"/>
  <c r="DZ44" i="50"/>
  <c r="DX44" i="50"/>
  <c r="DR44" i="50"/>
  <c r="DQ44" i="50"/>
  <c r="DO44" i="50"/>
  <c r="DN44" i="50"/>
  <c r="DM44" i="50"/>
  <c r="DL44" i="50"/>
  <c r="DJ44" i="50"/>
  <c r="DI44" i="50"/>
  <c r="DG44" i="50"/>
  <c r="DF44" i="50"/>
  <c r="DC44" i="50"/>
  <c r="CW44" i="50"/>
  <c r="CU44" i="50"/>
  <c r="CT44" i="50"/>
  <c r="CJ44" i="50"/>
  <c r="CI44" i="50"/>
  <c r="CH44" i="50"/>
  <c r="CB44" i="50"/>
  <c r="BW44" i="50"/>
  <c r="BV44" i="50"/>
  <c r="BQ44" i="50"/>
  <c r="BP44" i="50"/>
  <c r="BN44" i="50"/>
  <c r="BM44" i="50"/>
  <c r="BK44" i="50"/>
  <c r="BJ44" i="50"/>
  <c r="BG44" i="50"/>
  <c r="BI44" i="50" s="1"/>
  <c r="BF44" i="50"/>
  <c r="EU43" i="50"/>
  <c r="ET43" i="50"/>
  <c r="ER43" i="50"/>
  <c r="EQ43" i="50"/>
  <c r="EM43" i="50"/>
  <c r="EL43" i="50"/>
  <c r="EG43" i="50"/>
  <c r="EF43" i="50"/>
  <c r="EA43" i="50"/>
  <c r="DZ43" i="50"/>
  <c r="DX43" i="50"/>
  <c r="DR43" i="50"/>
  <c r="DQ43" i="50"/>
  <c r="DO43" i="50"/>
  <c r="DN43" i="50"/>
  <c r="DM43" i="50"/>
  <c r="DL43" i="50"/>
  <c r="DJ43" i="50"/>
  <c r="DI43" i="50"/>
  <c r="DG43" i="50"/>
  <c r="DF43" i="50"/>
  <c r="DC43" i="50"/>
  <c r="DE43" i="50" s="1"/>
  <c r="CW43" i="50"/>
  <c r="CU43" i="50"/>
  <c r="CT43" i="50"/>
  <c r="CJ43" i="50"/>
  <c r="CI43" i="50"/>
  <c r="CH43" i="50"/>
  <c r="CB43" i="50"/>
  <c r="BW43" i="50"/>
  <c r="BV43" i="50"/>
  <c r="BQ43" i="50"/>
  <c r="BP43" i="50"/>
  <c r="BN43" i="50"/>
  <c r="BM43" i="50"/>
  <c r="BK43" i="50"/>
  <c r="BJ43" i="50"/>
  <c r="BG43" i="50"/>
  <c r="BF43" i="50"/>
  <c r="EU42" i="50"/>
  <c r="ET42" i="50"/>
  <c r="ER42" i="50"/>
  <c r="EQ42" i="50"/>
  <c r="EM42" i="50"/>
  <c r="EL42" i="50"/>
  <c r="EG42" i="50"/>
  <c r="EF42" i="50"/>
  <c r="EA42" i="50"/>
  <c r="DZ42" i="50"/>
  <c r="DX42" i="50"/>
  <c r="DR42" i="50"/>
  <c r="DQ42" i="50"/>
  <c r="DO42" i="50"/>
  <c r="DN42" i="50"/>
  <c r="DM42" i="50"/>
  <c r="DL42" i="50"/>
  <c r="DJ42" i="50"/>
  <c r="DI42" i="50"/>
  <c r="DG42" i="50"/>
  <c r="DF42" i="50"/>
  <c r="DC42" i="50"/>
  <c r="CW42" i="50"/>
  <c r="CU42" i="50"/>
  <c r="CT42" i="50"/>
  <c r="CJ42" i="50"/>
  <c r="CI42" i="50"/>
  <c r="CH42" i="50"/>
  <c r="CB42" i="50"/>
  <c r="BW42" i="50"/>
  <c r="BV42" i="50"/>
  <c r="BQ42" i="50"/>
  <c r="BP42" i="50"/>
  <c r="BN42" i="50"/>
  <c r="BM42" i="50"/>
  <c r="BK42" i="50"/>
  <c r="BJ42" i="50"/>
  <c r="BG42" i="50"/>
  <c r="BI42" i="50" s="1"/>
  <c r="BF42" i="50"/>
  <c r="EU41" i="50"/>
  <c r="ET41" i="50"/>
  <c r="ER41" i="50"/>
  <c r="EQ41" i="50"/>
  <c r="EM41" i="50"/>
  <c r="EL41" i="50"/>
  <c r="EG41" i="50"/>
  <c r="EF41" i="50"/>
  <c r="EA41" i="50"/>
  <c r="DZ41" i="50"/>
  <c r="DX41" i="50"/>
  <c r="DR41" i="50"/>
  <c r="DQ41" i="50"/>
  <c r="DO41" i="50"/>
  <c r="DN41" i="50"/>
  <c r="DM41" i="50"/>
  <c r="DL41" i="50"/>
  <c r="DJ41" i="50"/>
  <c r="DI41" i="50"/>
  <c r="DG41" i="50"/>
  <c r="DF41" i="50"/>
  <c r="DC41" i="50"/>
  <c r="CW41" i="50"/>
  <c r="CU41" i="50"/>
  <c r="CT41" i="50"/>
  <c r="CJ41" i="50"/>
  <c r="CI41" i="50"/>
  <c r="CH41" i="50"/>
  <c r="CB41" i="50"/>
  <c r="BW41" i="50"/>
  <c r="BV41" i="50"/>
  <c r="BQ41" i="50"/>
  <c r="BP41" i="50"/>
  <c r="BN41" i="50"/>
  <c r="BM41" i="50"/>
  <c r="BK41" i="50"/>
  <c r="BJ41" i="50"/>
  <c r="BG41" i="50"/>
  <c r="BI41" i="50" s="1"/>
  <c r="BF41" i="50"/>
  <c r="EU40" i="50"/>
  <c r="ET40" i="50"/>
  <c r="ER40" i="50"/>
  <c r="EQ40" i="50"/>
  <c r="EM40" i="50"/>
  <c r="EL40" i="50"/>
  <c r="EG40" i="50"/>
  <c r="EF40" i="50"/>
  <c r="EA40" i="50"/>
  <c r="DZ40" i="50"/>
  <c r="DX40" i="50"/>
  <c r="DR40" i="50"/>
  <c r="DQ40" i="50"/>
  <c r="DO40" i="50"/>
  <c r="DN40" i="50"/>
  <c r="DM40" i="50"/>
  <c r="DL40" i="50"/>
  <c r="DJ40" i="50"/>
  <c r="DI40" i="50"/>
  <c r="DG40" i="50"/>
  <c r="DF40" i="50"/>
  <c r="DC40" i="50"/>
  <c r="CW40" i="50"/>
  <c r="CU40" i="50"/>
  <c r="CT40" i="50"/>
  <c r="CJ40" i="50"/>
  <c r="CI40" i="50"/>
  <c r="CH40" i="50"/>
  <c r="CB40" i="50"/>
  <c r="CD40" i="50"/>
  <c r="BW40" i="50"/>
  <c r="BV40" i="50"/>
  <c r="BQ40" i="50"/>
  <c r="BP40" i="50"/>
  <c r="BN40" i="50"/>
  <c r="BM40" i="50"/>
  <c r="BK40" i="50"/>
  <c r="BJ40" i="50"/>
  <c r="BG40" i="50"/>
  <c r="BF40" i="50"/>
  <c r="EU39" i="50"/>
  <c r="ET39" i="50"/>
  <c r="ER39" i="50"/>
  <c r="EQ39" i="50"/>
  <c r="EM39" i="50"/>
  <c r="EL39" i="50"/>
  <c r="EG39" i="50"/>
  <c r="EF39" i="50"/>
  <c r="EA39" i="50"/>
  <c r="DZ39" i="50"/>
  <c r="DX39" i="50"/>
  <c r="DR39" i="50"/>
  <c r="DQ39" i="50"/>
  <c r="DO39" i="50"/>
  <c r="DN39" i="50"/>
  <c r="DM39" i="50"/>
  <c r="DL39" i="50"/>
  <c r="DJ39" i="50"/>
  <c r="DI39" i="50"/>
  <c r="DG39" i="50"/>
  <c r="DF39" i="50"/>
  <c r="DC39" i="50"/>
  <c r="CW39" i="50"/>
  <c r="CU39" i="50"/>
  <c r="CT39" i="50"/>
  <c r="CJ39" i="50"/>
  <c r="CI39" i="50"/>
  <c r="CH39" i="50"/>
  <c r="CB39" i="50"/>
  <c r="CD39" i="50"/>
  <c r="BW39" i="50"/>
  <c r="BV39" i="50"/>
  <c r="BQ39" i="50"/>
  <c r="BP39" i="50"/>
  <c r="BN39" i="50"/>
  <c r="BM39" i="50"/>
  <c r="BK39" i="50"/>
  <c r="BJ39" i="50"/>
  <c r="BG39" i="50"/>
  <c r="BI39" i="50" s="1"/>
  <c r="BF39" i="50"/>
  <c r="EU38" i="50"/>
  <c r="ET38" i="50"/>
  <c r="ER38" i="50"/>
  <c r="EQ38" i="50"/>
  <c r="EM38" i="50"/>
  <c r="EL38" i="50"/>
  <c r="EG38" i="50"/>
  <c r="EF38" i="50"/>
  <c r="EA38" i="50"/>
  <c r="DZ38" i="50"/>
  <c r="DX38" i="50"/>
  <c r="DR38" i="50"/>
  <c r="DQ38" i="50"/>
  <c r="DO38" i="50"/>
  <c r="DN38" i="50"/>
  <c r="DM38" i="50"/>
  <c r="DL38" i="50"/>
  <c r="DJ38" i="50"/>
  <c r="DI38" i="50"/>
  <c r="DG38" i="50"/>
  <c r="DF38" i="50"/>
  <c r="DC38" i="50"/>
  <c r="CW38" i="50"/>
  <c r="CU38" i="50"/>
  <c r="CT38" i="50"/>
  <c r="CJ38" i="50"/>
  <c r="CI38" i="50"/>
  <c r="CH38" i="50"/>
  <c r="CB38" i="50"/>
  <c r="BW38" i="50"/>
  <c r="BV38" i="50"/>
  <c r="BQ38" i="50"/>
  <c r="BP38" i="50"/>
  <c r="BN38" i="50"/>
  <c r="BM38" i="50"/>
  <c r="BK38" i="50"/>
  <c r="BJ38" i="50"/>
  <c r="BG38" i="50"/>
  <c r="BI38" i="50" s="1"/>
  <c r="BF38" i="50"/>
  <c r="EU37" i="50"/>
  <c r="ET37" i="50"/>
  <c r="ER37" i="50"/>
  <c r="EQ37" i="50"/>
  <c r="EM37" i="50"/>
  <c r="EL37" i="50"/>
  <c r="EG37" i="50"/>
  <c r="EF37" i="50"/>
  <c r="EA37" i="50"/>
  <c r="DZ37" i="50"/>
  <c r="DX37" i="50"/>
  <c r="DY37" i="50" s="1"/>
  <c r="DR37" i="50"/>
  <c r="DQ37" i="50"/>
  <c r="DO37" i="50"/>
  <c r="DN37" i="50"/>
  <c r="DM37" i="50"/>
  <c r="DL37" i="50"/>
  <c r="DJ37" i="50"/>
  <c r="DI37" i="50"/>
  <c r="DG37" i="50"/>
  <c r="DF37" i="50"/>
  <c r="DC37" i="50"/>
  <c r="CW37" i="50"/>
  <c r="CU37" i="50"/>
  <c r="CT37" i="50"/>
  <c r="CJ37" i="50"/>
  <c r="CI37" i="50"/>
  <c r="CH37" i="50"/>
  <c r="CB37" i="50"/>
  <c r="BW37" i="50"/>
  <c r="BV37" i="50"/>
  <c r="BQ37" i="50"/>
  <c r="BP37" i="50"/>
  <c r="BN37" i="50"/>
  <c r="BM37" i="50"/>
  <c r="BK37" i="50"/>
  <c r="BJ37" i="50"/>
  <c r="BG37" i="50"/>
  <c r="BI37" i="50" s="1"/>
  <c r="BF37" i="50"/>
  <c r="EU36" i="50"/>
  <c r="ET36" i="50"/>
  <c r="ER36" i="50"/>
  <c r="EQ36" i="50"/>
  <c r="EM36" i="50"/>
  <c r="EL36" i="50"/>
  <c r="EG36" i="50"/>
  <c r="EF36" i="50"/>
  <c r="EA36" i="50"/>
  <c r="DZ36" i="50"/>
  <c r="DX36" i="50"/>
  <c r="DR36" i="50"/>
  <c r="DQ36" i="50"/>
  <c r="DO36" i="50"/>
  <c r="DN36" i="50"/>
  <c r="DM36" i="50"/>
  <c r="DL36" i="50"/>
  <c r="DJ36" i="50"/>
  <c r="DI36" i="50"/>
  <c r="DG36" i="50"/>
  <c r="DF36" i="50"/>
  <c r="DC36" i="50"/>
  <c r="CW36" i="50"/>
  <c r="CU36" i="50"/>
  <c r="CT36" i="50"/>
  <c r="CJ36" i="50"/>
  <c r="CI36" i="50"/>
  <c r="CH36" i="50"/>
  <c r="CB36" i="50"/>
  <c r="BW36" i="50"/>
  <c r="BV36" i="50"/>
  <c r="BQ36" i="50"/>
  <c r="BP36" i="50"/>
  <c r="BN36" i="50"/>
  <c r="BM36" i="50"/>
  <c r="BK36" i="50"/>
  <c r="BJ36" i="50"/>
  <c r="BG36" i="50"/>
  <c r="BI36" i="50" s="1"/>
  <c r="BF36" i="50"/>
  <c r="EU35" i="50"/>
  <c r="ET35" i="50"/>
  <c r="ER35" i="50"/>
  <c r="EQ35" i="50"/>
  <c r="EM35" i="50"/>
  <c r="EL35" i="50"/>
  <c r="EG35" i="50"/>
  <c r="EF35" i="50"/>
  <c r="EA35" i="50"/>
  <c r="DZ35" i="50"/>
  <c r="DX35" i="50"/>
  <c r="DR35" i="50"/>
  <c r="DQ35" i="50"/>
  <c r="DO35" i="50"/>
  <c r="DN35" i="50"/>
  <c r="DM35" i="50"/>
  <c r="DL35" i="50"/>
  <c r="DJ35" i="50"/>
  <c r="DI35" i="50"/>
  <c r="DG35" i="50"/>
  <c r="DF35" i="50"/>
  <c r="DC35" i="50"/>
  <c r="CW35" i="50"/>
  <c r="CU35" i="50"/>
  <c r="CT35" i="50"/>
  <c r="CJ35" i="50"/>
  <c r="CI35" i="50"/>
  <c r="CH35" i="50"/>
  <c r="CB35" i="50"/>
  <c r="BW35" i="50"/>
  <c r="BV35" i="50"/>
  <c r="BQ35" i="50"/>
  <c r="BP35" i="50"/>
  <c r="BN35" i="50"/>
  <c r="BM35" i="50"/>
  <c r="BK35" i="50"/>
  <c r="BJ35" i="50"/>
  <c r="BG35" i="50"/>
  <c r="BI35" i="50" s="1"/>
  <c r="BF35" i="50"/>
  <c r="EU34" i="50"/>
  <c r="ET34" i="50"/>
  <c r="ER34" i="50"/>
  <c r="EQ34" i="50"/>
  <c r="ES34" i="50" s="1"/>
  <c r="EM34" i="50"/>
  <c r="EL34" i="50"/>
  <c r="EG34" i="50"/>
  <c r="EF34" i="50"/>
  <c r="EH34" i="50" s="1"/>
  <c r="EA34" i="50"/>
  <c r="DZ34" i="50"/>
  <c r="DX34" i="50"/>
  <c r="DR34" i="50"/>
  <c r="DQ34" i="50"/>
  <c r="DO34" i="50"/>
  <c r="DN34" i="50"/>
  <c r="DP34" i="50" s="1"/>
  <c r="DM34" i="50"/>
  <c r="DL34" i="50"/>
  <c r="DJ34" i="50"/>
  <c r="DI34" i="50"/>
  <c r="DK34" i="50" s="1"/>
  <c r="DG34" i="50"/>
  <c r="DF34" i="50"/>
  <c r="DC34" i="50"/>
  <c r="CW34" i="50"/>
  <c r="CU34" i="50"/>
  <c r="CT34" i="50"/>
  <c r="CV34" i="50" s="1"/>
  <c r="CJ34" i="50"/>
  <c r="CI34" i="50"/>
  <c r="CH34" i="50"/>
  <c r="CB34" i="50"/>
  <c r="BW34" i="50"/>
  <c r="BV34" i="50"/>
  <c r="BQ34" i="50"/>
  <c r="BP34" i="50"/>
  <c r="BN34" i="50"/>
  <c r="BM34" i="50"/>
  <c r="BO34" i="50"/>
  <c r="BK34" i="50"/>
  <c r="BJ34" i="50"/>
  <c r="BG34" i="50"/>
  <c r="BI34" i="50"/>
  <c r="BF34" i="50"/>
  <c r="EU33" i="50"/>
  <c r="ET33" i="50"/>
  <c r="ER33" i="50"/>
  <c r="EQ33" i="50"/>
  <c r="EM33" i="50"/>
  <c r="EL33" i="50"/>
  <c r="EG33" i="50"/>
  <c r="EF33" i="50"/>
  <c r="EH33" i="50" s="1"/>
  <c r="EA33" i="50"/>
  <c r="DZ33" i="50"/>
  <c r="DX33" i="50"/>
  <c r="DY33" i="50" s="1"/>
  <c r="DR33" i="50"/>
  <c r="DQ33" i="50"/>
  <c r="DS33" i="50" s="1"/>
  <c r="DO33" i="50"/>
  <c r="DN33" i="50"/>
  <c r="DM33" i="50"/>
  <c r="DL33" i="50"/>
  <c r="DJ33" i="50"/>
  <c r="DI33" i="50"/>
  <c r="DG33" i="50"/>
  <c r="DF33" i="50"/>
  <c r="DC33" i="50"/>
  <c r="CW33" i="50"/>
  <c r="CU33" i="50"/>
  <c r="CT33" i="50"/>
  <c r="CJ33" i="50"/>
  <c r="CI33" i="50"/>
  <c r="CH33" i="50"/>
  <c r="CB33" i="50"/>
  <c r="CD33" i="50"/>
  <c r="BW33" i="50"/>
  <c r="BV33" i="50"/>
  <c r="BQ33" i="50"/>
  <c r="BP33" i="50"/>
  <c r="BN33" i="50"/>
  <c r="BM33" i="50"/>
  <c r="BO33" i="50" s="1"/>
  <c r="BK33" i="50"/>
  <c r="BJ33" i="50"/>
  <c r="BG33" i="50"/>
  <c r="BI33" i="50" s="1"/>
  <c r="BF33" i="50"/>
  <c r="EU32" i="50"/>
  <c r="ET32" i="50"/>
  <c r="EV32" i="50" s="1"/>
  <c r="ER32" i="50"/>
  <c r="EQ32" i="50"/>
  <c r="ES32" i="50" s="1"/>
  <c r="EM32" i="50"/>
  <c r="EL32" i="50"/>
  <c r="EG32" i="50"/>
  <c r="EF32" i="50"/>
  <c r="EH32" i="50" s="1"/>
  <c r="EE32" i="50"/>
  <c r="EA32" i="50"/>
  <c r="DZ32" i="50"/>
  <c r="DX32" i="50"/>
  <c r="DR32" i="50"/>
  <c r="DQ32" i="50"/>
  <c r="DS32" i="50" s="1"/>
  <c r="DO32" i="50"/>
  <c r="DN32" i="50"/>
  <c r="DP32" i="50"/>
  <c r="DM32" i="50"/>
  <c r="DL32" i="50"/>
  <c r="DJ32" i="50"/>
  <c r="DI32" i="50"/>
  <c r="DK32" i="50" s="1"/>
  <c r="DG32" i="50"/>
  <c r="DF32" i="50"/>
  <c r="DH32" i="50"/>
  <c r="DC32" i="50"/>
  <c r="CW32" i="50"/>
  <c r="CU32" i="50"/>
  <c r="CT32" i="50"/>
  <c r="CV32" i="50" s="1"/>
  <c r="CJ32" i="50"/>
  <c r="CI32" i="50"/>
  <c r="CH32" i="50"/>
  <c r="CK32" i="50" s="1"/>
  <c r="CB32" i="50"/>
  <c r="BW32" i="50"/>
  <c r="BV32" i="50"/>
  <c r="BX32" i="50" s="1"/>
  <c r="BQ32" i="50"/>
  <c r="BP32" i="50"/>
  <c r="BR32" i="50"/>
  <c r="BN32" i="50"/>
  <c r="BM32" i="50"/>
  <c r="BO32" i="50" s="1"/>
  <c r="BK32" i="50"/>
  <c r="BJ32" i="50"/>
  <c r="BG32" i="50"/>
  <c r="BI32" i="50"/>
  <c r="BF32" i="50"/>
  <c r="BE32" i="50"/>
  <c r="EU31" i="50"/>
  <c r="ET31" i="50"/>
  <c r="ER31" i="50"/>
  <c r="EQ31" i="50"/>
  <c r="EM31" i="50"/>
  <c r="EL31" i="50"/>
  <c r="EG31" i="50"/>
  <c r="EF31" i="50"/>
  <c r="EA31" i="50"/>
  <c r="DZ31" i="50"/>
  <c r="DX31" i="50"/>
  <c r="DR31" i="50"/>
  <c r="DQ31" i="50"/>
  <c r="DO31" i="50"/>
  <c r="DN31" i="50"/>
  <c r="DM31" i="50"/>
  <c r="DL31" i="50"/>
  <c r="DJ31" i="50"/>
  <c r="DI31" i="50"/>
  <c r="DG31" i="50"/>
  <c r="DF31" i="50"/>
  <c r="DC31" i="50"/>
  <c r="CW31" i="50"/>
  <c r="CU31" i="50"/>
  <c r="CT31" i="50"/>
  <c r="CJ31" i="50"/>
  <c r="CI31" i="50"/>
  <c r="CH31" i="50"/>
  <c r="CB31" i="50"/>
  <c r="CD31" i="50"/>
  <c r="BW31" i="50"/>
  <c r="BV31" i="50"/>
  <c r="BQ31" i="50"/>
  <c r="BP31" i="50"/>
  <c r="BN31" i="50"/>
  <c r="BM31" i="50"/>
  <c r="BK31" i="50"/>
  <c r="BJ31" i="50"/>
  <c r="BG31" i="50"/>
  <c r="BF31" i="50"/>
  <c r="EU30" i="50"/>
  <c r="ET30" i="50"/>
  <c r="ER30" i="50"/>
  <c r="EQ30" i="50"/>
  <c r="EM30" i="50"/>
  <c r="EL30" i="50"/>
  <c r="EG30" i="50"/>
  <c r="EF30" i="50"/>
  <c r="EA30" i="50"/>
  <c r="DZ30" i="50"/>
  <c r="DX30" i="50"/>
  <c r="DR30" i="50"/>
  <c r="DQ30" i="50"/>
  <c r="DO30" i="50"/>
  <c r="DN30" i="50"/>
  <c r="DM30" i="50"/>
  <c r="DL30" i="50"/>
  <c r="DJ30" i="50"/>
  <c r="DI30" i="50"/>
  <c r="DG30" i="50"/>
  <c r="DF30" i="50"/>
  <c r="DC30" i="50"/>
  <c r="DE30" i="50"/>
  <c r="CW30" i="50"/>
  <c r="CU30" i="50"/>
  <c r="CT30" i="50"/>
  <c r="CJ30" i="50"/>
  <c r="CI30" i="50"/>
  <c r="CH30" i="50"/>
  <c r="CB30" i="50"/>
  <c r="CD30" i="50"/>
  <c r="BW30" i="50"/>
  <c r="BV30" i="50"/>
  <c r="BQ30" i="50"/>
  <c r="BP30" i="50"/>
  <c r="BN30" i="50"/>
  <c r="BM30" i="50"/>
  <c r="BK30" i="50"/>
  <c r="BJ30" i="50"/>
  <c r="BG30" i="50"/>
  <c r="BI30" i="50" s="1"/>
  <c r="BF30" i="50"/>
  <c r="EU29" i="50"/>
  <c r="ET29" i="50"/>
  <c r="ER29" i="50"/>
  <c r="EQ29" i="50"/>
  <c r="EM29" i="50"/>
  <c r="EL29" i="50"/>
  <c r="EG29" i="50"/>
  <c r="EF29" i="50"/>
  <c r="EA29" i="50"/>
  <c r="DZ29" i="50"/>
  <c r="DX29" i="50"/>
  <c r="DR29" i="50"/>
  <c r="DQ29" i="50"/>
  <c r="DO29" i="50"/>
  <c r="DN29" i="50"/>
  <c r="DM29" i="50"/>
  <c r="DL29" i="50"/>
  <c r="DJ29" i="50"/>
  <c r="DI29" i="50"/>
  <c r="DG29" i="50"/>
  <c r="DF29" i="50"/>
  <c r="DC29" i="50"/>
  <c r="DE29" i="50" s="1"/>
  <c r="CW29" i="50"/>
  <c r="CU29" i="50"/>
  <c r="CT29" i="50"/>
  <c r="CJ29" i="50"/>
  <c r="CI29" i="50"/>
  <c r="CH29" i="50"/>
  <c r="CB29" i="50"/>
  <c r="BW29" i="50"/>
  <c r="BV29" i="50"/>
  <c r="BQ29" i="50"/>
  <c r="BP29" i="50"/>
  <c r="BN29" i="50"/>
  <c r="BM29" i="50"/>
  <c r="BK29" i="50"/>
  <c r="BJ29" i="50"/>
  <c r="BG29" i="50"/>
  <c r="BI29" i="50"/>
  <c r="BF29" i="50"/>
  <c r="EU28" i="50"/>
  <c r="ET28" i="50"/>
  <c r="ER28" i="50"/>
  <c r="EQ28" i="50"/>
  <c r="EM28" i="50"/>
  <c r="EL28" i="50"/>
  <c r="EG28" i="50"/>
  <c r="EF28" i="50"/>
  <c r="EA28" i="50"/>
  <c r="DZ28" i="50"/>
  <c r="DX28" i="50"/>
  <c r="DR28" i="50"/>
  <c r="DQ28" i="50"/>
  <c r="DO28" i="50"/>
  <c r="DN28" i="50"/>
  <c r="DM28" i="50"/>
  <c r="DL28" i="50"/>
  <c r="DJ28" i="50"/>
  <c r="DI28" i="50"/>
  <c r="DG28" i="50"/>
  <c r="DF28" i="50"/>
  <c r="DC28" i="50"/>
  <c r="CW28" i="50"/>
  <c r="CU28" i="50"/>
  <c r="CT28" i="50"/>
  <c r="CJ28" i="50"/>
  <c r="CI28" i="50"/>
  <c r="CH28" i="50"/>
  <c r="CB28" i="50"/>
  <c r="CD28" i="50" s="1"/>
  <c r="BW28" i="50"/>
  <c r="BV28" i="50"/>
  <c r="BQ28" i="50"/>
  <c r="BP28" i="50"/>
  <c r="BN28" i="50"/>
  <c r="BM28" i="50"/>
  <c r="BK28" i="50"/>
  <c r="BJ28" i="50"/>
  <c r="BG28" i="50"/>
  <c r="BF28" i="50"/>
  <c r="EU27" i="50"/>
  <c r="ET27" i="50"/>
  <c r="ER27" i="50"/>
  <c r="EQ27" i="50"/>
  <c r="EM27" i="50"/>
  <c r="EL27" i="50"/>
  <c r="EG27" i="50"/>
  <c r="EF27" i="50"/>
  <c r="EA27" i="50"/>
  <c r="DZ27" i="50"/>
  <c r="DX27" i="50"/>
  <c r="DR27" i="50"/>
  <c r="DQ27" i="50"/>
  <c r="DO27" i="50"/>
  <c r="DN27" i="50"/>
  <c r="DM27" i="50"/>
  <c r="DL27" i="50"/>
  <c r="DJ27" i="50"/>
  <c r="DI27" i="50"/>
  <c r="DG27" i="50"/>
  <c r="DF27" i="50"/>
  <c r="DC27" i="50"/>
  <c r="CW27" i="50"/>
  <c r="CU27" i="50"/>
  <c r="CT27" i="50"/>
  <c r="CJ27" i="50"/>
  <c r="CI27" i="50"/>
  <c r="CH27" i="50"/>
  <c r="CB27" i="50"/>
  <c r="BW27" i="50"/>
  <c r="BV27" i="50"/>
  <c r="BQ27" i="50"/>
  <c r="BP27" i="50"/>
  <c r="BN27" i="50"/>
  <c r="BM27" i="50"/>
  <c r="BK27" i="50"/>
  <c r="BJ27" i="50"/>
  <c r="BG27" i="50"/>
  <c r="BI27" i="50"/>
  <c r="BF27" i="50"/>
  <c r="EU26" i="50"/>
  <c r="ET26" i="50"/>
  <c r="ER26" i="50"/>
  <c r="EQ26" i="50"/>
  <c r="EM26" i="50"/>
  <c r="EL26" i="50"/>
  <c r="EG26" i="50"/>
  <c r="EF26" i="50"/>
  <c r="EA26" i="50"/>
  <c r="DZ26" i="50"/>
  <c r="DX26" i="50"/>
  <c r="DR26" i="50"/>
  <c r="DQ26" i="50"/>
  <c r="DO26" i="50"/>
  <c r="DN26" i="50"/>
  <c r="DM26" i="50"/>
  <c r="DL26" i="50"/>
  <c r="DJ26" i="50"/>
  <c r="DI26" i="50"/>
  <c r="DG26" i="50"/>
  <c r="DF26" i="50"/>
  <c r="DC26" i="50"/>
  <c r="CW26" i="50"/>
  <c r="CU26" i="50"/>
  <c r="CT26" i="50"/>
  <c r="CV26" i="50" s="1"/>
  <c r="CJ26" i="50"/>
  <c r="CI26" i="50"/>
  <c r="CH26" i="50"/>
  <c r="CB26" i="50"/>
  <c r="CD26" i="50"/>
  <c r="BW26" i="50"/>
  <c r="BV26" i="50"/>
  <c r="BQ26" i="50"/>
  <c r="BP26" i="50"/>
  <c r="BN26" i="50"/>
  <c r="BM26" i="50"/>
  <c r="BK26" i="50"/>
  <c r="BJ26" i="50"/>
  <c r="BG26" i="50"/>
  <c r="BF26" i="50"/>
  <c r="EU25" i="50"/>
  <c r="ET25" i="50"/>
  <c r="EV25" i="50"/>
  <c r="ER25" i="50"/>
  <c r="EQ25" i="50"/>
  <c r="EM25" i="50"/>
  <c r="EL25" i="50"/>
  <c r="EG25" i="50"/>
  <c r="EF25" i="50"/>
  <c r="EA25" i="50"/>
  <c r="DZ25" i="50"/>
  <c r="DX25" i="50"/>
  <c r="DR25" i="50"/>
  <c r="DQ25" i="50"/>
  <c r="DS25" i="50"/>
  <c r="DO25" i="50"/>
  <c r="DP25" i="50" s="1"/>
  <c r="DN25" i="50"/>
  <c r="DM25" i="50"/>
  <c r="DL25" i="50"/>
  <c r="DJ25" i="50"/>
  <c r="DI25" i="50"/>
  <c r="DK25" i="50"/>
  <c r="DG25" i="50"/>
  <c r="DF25" i="50"/>
  <c r="DC25" i="50"/>
  <c r="CW25" i="50"/>
  <c r="CU25" i="50"/>
  <c r="CT25" i="50"/>
  <c r="CJ25" i="50"/>
  <c r="CI25" i="50"/>
  <c r="CH25" i="50"/>
  <c r="CB25" i="50"/>
  <c r="CD25" i="50"/>
  <c r="BW25" i="50"/>
  <c r="BX25" i="50" s="1"/>
  <c r="BV25" i="50"/>
  <c r="BQ25" i="50"/>
  <c r="BP25" i="50"/>
  <c r="BN25" i="50"/>
  <c r="BM25" i="50"/>
  <c r="BK25" i="50"/>
  <c r="BJ25" i="50"/>
  <c r="BG25" i="50"/>
  <c r="BI25" i="50" s="1"/>
  <c r="BF25" i="50"/>
  <c r="EU24" i="50"/>
  <c r="ET24" i="50"/>
  <c r="ER24" i="50"/>
  <c r="EQ24" i="50"/>
  <c r="EM24" i="50"/>
  <c r="EL24" i="50"/>
  <c r="EG24" i="50"/>
  <c r="EF24" i="50"/>
  <c r="EA24" i="50"/>
  <c r="DZ24" i="50"/>
  <c r="DX24" i="50"/>
  <c r="DR24" i="50"/>
  <c r="DQ24" i="50"/>
  <c r="DO24" i="50"/>
  <c r="DN24" i="50"/>
  <c r="DM24" i="50"/>
  <c r="DL24" i="50"/>
  <c r="DJ24" i="50"/>
  <c r="DI24" i="50"/>
  <c r="DG24" i="50"/>
  <c r="DF24" i="50"/>
  <c r="DC24" i="50"/>
  <c r="CW24" i="50"/>
  <c r="CU24" i="50"/>
  <c r="CT24" i="50"/>
  <c r="CJ24" i="50"/>
  <c r="CI24" i="50"/>
  <c r="CH24" i="50"/>
  <c r="CB24" i="50"/>
  <c r="CD24" i="50" s="1"/>
  <c r="BW24" i="50"/>
  <c r="BV24" i="50"/>
  <c r="BQ24" i="50"/>
  <c r="BP24" i="50"/>
  <c r="BN24" i="50"/>
  <c r="BM24" i="50"/>
  <c r="BK24" i="50"/>
  <c r="BK65" i="50" s="1"/>
  <c r="BJ24" i="50"/>
  <c r="BG24" i="50"/>
  <c r="BF24" i="50"/>
  <c r="EU23" i="50"/>
  <c r="ET23" i="50"/>
  <c r="ER23" i="50"/>
  <c r="EQ23" i="50"/>
  <c r="ES23" i="50" s="1"/>
  <c r="EM23" i="50"/>
  <c r="EL23" i="50"/>
  <c r="EG23" i="50"/>
  <c r="EF23" i="50"/>
  <c r="EA23" i="50"/>
  <c r="DZ23" i="50"/>
  <c r="DX23" i="50"/>
  <c r="DR23" i="50"/>
  <c r="DQ23" i="50"/>
  <c r="DO23" i="50"/>
  <c r="DN23" i="50"/>
  <c r="DP23" i="50" s="1"/>
  <c r="DM23" i="50"/>
  <c r="DL23" i="50"/>
  <c r="DJ23" i="50"/>
  <c r="DI23" i="50"/>
  <c r="DK23" i="50" s="1"/>
  <c r="DG23" i="50"/>
  <c r="DF23" i="50"/>
  <c r="DC23" i="50"/>
  <c r="CW23" i="50"/>
  <c r="CU23" i="50"/>
  <c r="CT23" i="50"/>
  <c r="CJ23" i="50"/>
  <c r="CI23" i="50"/>
  <c r="CH23" i="50"/>
  <c r="CB23" i="50"/>
  <c r="BW23" i="50"/>
  <c r="BV23" i="50"/>
  <c r="BX23" i="50" s="1"/>
  <c r="BQ23" i="50"/>
  <c r="BP23" i="50"/>
  <c r="BN23" i="50"/>
  <c r="BM23" i="50"/>
  <c r="BK23" i="50"/>
  <c r="BJ23" i="50"/>
  <c r="BG23" i="50"/>
  <c r="BI23" i="50" s="1"/>
  <c r="BF23" i="50"/>
  <c r="EU22" i="50"/>
  <c r="EV22" i="50" s="1"/>
  <c r="ET22" i="50"/>
  <c r="ER22" i="50"/>
  <c r="EQ22" i="50"/>
  <c r="EM22" i="50"/>
  <c r="EL22" i="50"/>
  <c r="EG22" i="50"/>
  <c r="EF22" i="50"/>
  <c r="EA22" i="50"/>
  <c r="DZ22" i="50"/>
  <c r="DX22" i="50"/>
  <c r="DR22" i="50"/>
  <c r="DQ22" i="50"/>
  <c r="DO22" i="50"/>
  <c r="DN22" i="50"/>
  <c r="DM22" i="50"/>
  <c r="DL22" i="50"/>
  <c r="DJ22" i="50"/>
  <c r="DI22" i="50"/>
  <c r="DK22" i="50" s="1"/>
  <c r="DG22" i="50"/>
  <c r="DF22" i="50"/>
  <c r="DC22" i="50"/>
  <c r="CW22" i="50"/>
  <c r="CU22" i="50"/>
  <c r="CT22" i="50"/>
  <c r="CJ22" i="50"/>
  <c r="CI22" i="50"/>
  <c r="CH22" i="50"/>
  <c r="CK22" i="50" s="1"/>
  <c r="CB22" i="50"/>
  <c r="CD22" i="50"/>
  <c r="BW22" i="50"/>
  <c r="BV22" i="50"/>
  <c r="BQ22" i="50"/>
  <c r="BP22" i="50"/>
  <c r="BN22" i="50"/>
  <c r="BM22" i="50"/>
  <c r="BK22" i="50"/>
  <c r="BJ22" i="50"/>
  <c r="BG22" i="50"/>
  <c r="BF22" i="50"/>
  <c r="EU21" i="50"/>
  <c r="ET21" i="50"/>
  <c r="ER21" i="50"/>
  <c r="EQ21" i="50"/>
  <c r="EM21" i="50"/>
  <c r="EL21" i="50"/>
  <c r="EG21" i="50"/>
  <c r="EF21" i="50"/>
  <c r="EH21" i="50" s="1"/>
  <c r="EA21" i="50"/>
  <c r="DZ21" i="50"/>
  <c r="EB21" i="50" s="1"/>
  <c r="DX21" i="50"/>
  <c r="DR21" i="50"/>
  <c r="DS21" i="50" s="1"/>
  <c r="DQ21" i="50"/>
  <c r="DO21" i="50"/>
  <c r="DN21" i="50"/>
  <c r="DM21" i="50"/>
  <c r="DL21" i="50"/>
  <c r="DJ21" i="50"/>
  <c r="DI21" i="50"/>
  <c r="DK21" i="50" s="1"/>
  <c r="DG21" i="50"/>
  <c r="DF21" i="50"/>
  <c r="DH21" i="50" s="1"/>
  <c r="DC21" i="50"/>
  <c r="DE21" i="50" s="1"/>
  <c r="CW21" i="50"/>
  <c r="CU21" i="50"/>
  <c r="CT21" i="50"/>
  <c r="CJ21" i="50"/>
  <c r="CI21" i="50"/>
  <c r="CH21" i="50"/>
  <c r="CK21" i="50" s="1"/>
  <c r="CB21" i="50"/>
  <c r="BW21" i="50"/>
  <c r="BV21" i="50"/>
  <c r="BX21" i="50" s="1"/>
  <c r="BQ21" i="50"/>
  <c r="BP21" i="50"/>
  <c r="BR21" i="50" s="1"/>
  <c r="BN21" i="50"/>
  <c r="BM21" i="50"/>
  <c r="BK21" i="50"/>
  <c r="BJ21" i="50"/>
  <c r="BG21" i="50"/>
  <c r="BI21" i="50" s="1"/>
  <c r="BF21" i="50"/>
  <c r="EU20" i="50"/>
  <c r="ET20" i="50"/>
  <c r="ER20" i="50"/>
  <c r="EQ20" i="50"/>
  <c r="EM20" i="50"/>
  <c r="EL20" i="50"/>
  <c r="EG20" i="50"/>
  <c r="EF20" i="50"/>
  <c r="EA20" i="50"/>
  <c r="DZ20" i="50"/>
  <c r="DX20" i="50"/>
  <c r="DR20" i="50"/>
  <c r="DQ20" i="50"/>
  <c r="DS20" i="50" s="1"/>
  <c r="DO20" i="50"/>
  <c r="DN20" i="50"/>
  <c r="DM20" i="50"/>
  <c r="DL20" i="50"/>
  <c r="DJ20" i="50"/>
  <c r="DI20" i="50"/>
  <c r="DG20" i="50"/>
  <c r="DF20" i="50"/>
  <c r="DH20" i="50" s="1"/>
  <c r="DC20" i="50"/>
  <c r="CW20" i="50"/>
  <c r="CU20" i="50"/>
  <c r="CT20" i="50"/>
  <c r="CJ20" i="50"/>
  <c r="CI20" i="50"/>
  <c r="CH20" i="50"/>
  <c r="CB20" i="50"/>
  <c r="CD20" i="50" s="1"/>
  <c r="BW20" i="50"/>
  <c r="BV20" i="50"/>
  <c r="BQ20" i="50"/>
  <c r="BP20" i="50"/>
  <c r="BN20" i="50"/>
  <c r="BM20" i="50"/>
  <c r="BK20" i="50"/>
  <c r="BJ20" i="50"/>
  <c r="BG20" i="50"/>
  <c r="BI20" i="50" s="1"/>
  <c r="BF20" i="50"/>
  <c r="EU19" i="50"/>
  <c r="ET19" i="50"/>
  <c r="ER19" i="50"/>
  <c r="EQ19" i="50"/>
  <c r="EM19" i="50"/>
  <c r="EL19" i="50"/>
  <c r="EG19" i="50"/>
  <c r="EF19" i="50"/>
  <c r="EA19" i="50"/>
  <c r="DZ19" i="50"/>
  <c r="DX19" i="50"/>
  <c r="DR19" i="50"/>
  <c r="DQ19" i="50"/>
  <c r="DO19" i="50"/>
  <c r="DN19" i="50"/>
  <c r="DM19" i="50"/>
  <c r="DL19" i="50"/>
  <c r="DJ19" i="50"/>
  <c r="DI19" i="50"/>
  <c r="DG19" i="50"/>
  <c r="DF19" i="50"/>
  <c r="DC19" i="50"/>
  <c r="CW19" i="50"/>
  <c r="CU19" i="50"/>
  <c r="CT19" i="50"/>
  <c r="CJ19" i="50"/>
  <c r="CI19" i="50"/>
  <c r="CH19" i="50"/>
  <c r="CB19" i="50"/>
  <c r="BW19" i="50"/>
  <c r="BV19" i="50"/>
  <c r="BQ19" i="50"/>
  <c r="BP19" i="50"/>
  <c r="BN19" i="50"/>
  <c r="BM19" i="50"/>
  <c r="BK19" i="50"/>
  <c r="BJ19" i="50"/>
  <c r="BG19" i="50"/>
  <c r="BI19" i="50" s="1"/>
  <c r="BF19" i="50"/>
  <c r="EU18" i="50"/>
  <c r="ET18" i="50"/>
  <c r="ER18" i="50"/>
  <c r="EQ18" i="50"/>
  <c r="EM18" i="50"/>
  <c r="EL18" i="50"/>
  <c r="EG18" i="50"/>
  <c r="EF18" i="50"/>
  <c r="EA18" i="50"/>
  <c r="DZ18" i="50"/>
  <c r="DX18" i="50"/>
  <c r="DR18" i="50"/>
  <c r="DQ18" i="50"/>
  <c r="DO18" i="50"/>
  <c r="DN18" i="50"/>
  <c r="DM18" i="50"/>
  <c r="DL18" i="50"/>
  <c r="DJ18" i="50"/>
  <c r="DI18" i="50"/>
  <c r="DG18" i="50"/>
  <c r="DF18" i="50"/>
  <c r="DC18" i="50"/>
  <c r="CW18" i="50"/>
  <c r="CU18" i="50"/>
  <c r="CT18" i="50"/>
  <c r="CJ18" i="50"/>
  <c r="CI18" i="50"/>
  <c r="CH18" i="50"/>
  <c r="CB18" i="50"/>
  <c r="BW18" i="50"/>
  <c r="BV18" i="50"/>
  <c r="BQ18" i="50"/>
  <c r="BP18" i="50"/>
  <c r="BN18" i="50"/>
  <c r="BM18" i="50"/>
  <c r="BK18" i="50"/>
  <c r="BJ18" i="50"/>
  <c r="BG18" i="50"/>
  <c r="BI18" i="50" s="1"/>
  <c r="BF18" i="50"/>
  <c r="EU17" i="50"/>
  <c r="ET17" i="50"/>
  <c r="ER17" i="50"/>
  <c r="EQ17" i="50"/>
  <c r="EM17" i="50"/>
  <c r="EL17" i="50"/>
  <c r="EG17" i="50"/>
  <c r="EF17" i="50"/>
  <c r="EA17" i="50"/>
  <c r="DZ17" i="50"/>
  <c r="DX17" i="50"/>
  <c r="DR17" i="50"/>
  <c r="DQ17" i="50"/>
  <c r="DS17" i="50"/>
  <c r="DO17" i="50"/>
  <c r="DP17" i="50" s="1"/>
  <c r="DN17" i="50"/>
  <c r="DM17" i="50"/>
  <c r="DL17" i="50"/>
  <c r="DJ17" i="50"/>
  <c r="DI17" i="50"/>
  <c r="DG17" i="50"/>
  <c r="DF17" i="50"/>
  <c r="DC17" i="50"/>
  <c r="CW17" i="50"/>
  <c r="CU17" i="50"/>
  <c r="CT17" i="50"/>
  <c r="CJ17" i="50"/>
  <c r="CI17" i="50"/>
  <c r="CH17" i="50"/>
  <c r="CB17" i="50"/>
  <c r="BW17" i="50"/>
  <c r="BV17" i="50"/>
  <c r="BQ17" i="50"/>
  <c r="BR17" i="50" s="1"/>
  <c r="BP17" i="50"/>
  <c r="BN17" i="50"/>
  <c r="BM17" i="50"/>
  <c r="BK17" i="50"/>
  <c r="BL17" i="50" s="1"/>
  <c r="BJ17" i="50"/>
  <c r="BG17" i="50"/>
  <c r="BI17" i="50" s="1"/>
  <c r="BF17" i="50"/>
  <c r="EU16" i="50"/>
  <c r="ET16" i="50"/>
  <c r="ER16" i="50"/>
  <c r="EQ16" i="50"/>
  <c r="EM16" i="50"/>
  <c r="EL16" i="50"/>
  <c r="EG16" i="50"/>
  <c r="EF16" i="50"/>
  <c r="EA16" i="50"/>
  <c r="DZ16" i="50"/>
  <c r="DX16" i="50"/>
  <c r="DR16" i="50"/>
  <c r="DQ16" i="50"/>
  <c r="DO16" i="50"/>
  <c r="DN16" i="50"/>
  <c r="DM16" i="50"/>
  <c r="DL16" i="50"/>
  <c r="DJ16" i="50"/>
  <c r="DI16" i="50"/>
  <c r="DG16" i="50"/>
  <c r="DF16" i="50"/>
  <c r="DC16" i="50"/>
  <c r="CW16" i="50"/>
  <c r="CU16" i="50"/>
  <c r="CT16" i="50"/>
  <c r="CJ16" i="50"/>
  <c r="CI16" i="50"/>
  <c r="CH16" i="50"/>
  <c r="CB16" i="50"/>
  <c r="BW16" i="50"/>
  <c r="BV16" i="50"/>
  <c r="BQ16" i="50"/>
  <c r="BP16" i="50"/>
  <c r="BN16" i="50"/>
  <c r="BM16" i="50"/>
  <c r="BK16" i="50"/>
  <c r="BJ16" i="50"/>
  <c r="BG16" i="50"/>
  <c r="BI16" i="50" s="1"/>
  <c r="BF16" i="50"/>
  <c r="EU15" i="50"/>
  <c r="ET15" i="50"/>
  <c r="ER15" i="50"/>
  <c r="EQ15" i="50"/>
  <c r="EM15" i="50"/>
  <c r="EL15" i="50"/>
  <c r="EG15" i="50"/>
  <c r="EF15" i="50"/>
  <c r="EA15" i="50"/>
  <c r="DZ15" i="50"/>
  <c r="DX15" i="50"/>
  <c r="DR15" i="50"/>
  <c r="DQ15" i="50"/>
  <c r="DO15" i="50"/>
  <c r="DN15" i="50"/>
  <c r="DM15" i="50"/>
  <c r="DL15" i="50"/>
  <c r="DJ15" i="50"/>
  <c r="DI15" i="50"/>
  <c r="DG15" i="50"/>
  <c r="DF15" i="50"/>
  <c r="DC15" i="50"/>
  <c r="DE15" i="50" s="1"/>
  <c r="CW15" i="50"/>
  <c r="CU15" i="50"/>
  <c r="CT15" i="50"/>
  <c r="CJ15" i="50"/>
  <c r="CI15" i="50"/>
  <c r="CH15" i="50"/>
  <c r="CB15" i="50"/>
  <c r="BW15" i="50"/>
  <c r="BV15" i="50"/>
  <c r="BQ15" i="50"/>
  <c r="BP15" i="50"/>
  <c r="BN15" i="50"/>
  <c r="BM15" i="50"/>
  <c r="BK15" i="50"/>
  <c r="BJ15" i="50"/>
  <c r="BG15" i="50"/>
  <c r="BI15" i="50" s="1"/>
  <c r="BF15" i="50"/>
  <c r="EU14" i="50"/>
  <c r="ET14" i="50"/>
  <c r="ER14" i="50"/>
  <c r="EQ14" i="50"/>
  <c r="EM14" i="50"/>
  <c r="EL14" i="50"/>
  <c r="EG14" i="50"/>
  <c r="EF14" i="50"/>
  <c r="EA14" i="50"/>
  <c r="DZ14" i="50"/>
  <c r="DX14" i="50"/>
  <c r="DR14" i="50"/>
  <c r="DQ14" i="50"/>
  <c r="DO14" i="50"/>
  <c r="DN14" i="50"/>
  <c r="DM14" i="50"/>
  <c r="DL14" i="50"/>
  <c r="DJ14" i="50"/>
  <c r="DI14" i="50"/>
  <c r="DG14" i="50"/>
  <c r="DF14" i="50"/>
  <c r="DC14" i="50"/>
  <c r="CW14" i="50"/>
  <c r="CU14" i="50"/>
  <c r="CT14" i="50"/>
  <c r="CJ14" i="50"/>
  <c r="CI14" i="50"/>
  <c r="CH14" i="50"/>
  <c r="CB14" i="50"/>
  <c r="BW14" i="50"/>
  <c r="BV14" i="50"/>
  <c r="BQ14" i="50"/>
  <c r="BP14" i="50"/>
  <c r="BN14" i="50"/>
  <c r="BM14" i="50"/>
  <c r="BK14" i="50"/>
  <c r="BJ14" i="50"/>
  <c r="BG14" i="50"/>
  <c r="BI14" i="50"/>
  <c r="BF14" i="50"/>
  <c r="EU13" i="50"/>
  <c r="ET13" i="50"/>
  <c r="ER13" i="50"/>
  <c r="EQ13" i="50"/>
  <c r="EM13" i="50"/>
  <c r="EL13" i="50"/>
  <c r="EG13" i="50"/>
  <c r="EF13" i="50"/>
  <c r="EA13" i="50"/>
  <c r="DZ13" i="50"/>
  <c r="DX13" i="50"/>
  <c r="DR13" i="50"/>
  <c r="DQ13" i="50"/>
  <c r="DO13" i="50"/>
  <c r="DN13" i="50"/>
  <c r="DM13" i="50"/>
  <c r="DL13" i="50"/>
  <c r="DJ13" i="50"/>
  <c r="DI13" i="50"/>
  <c r="DG13" i="50"/>
  <c r="DF13" i="50"/>
  <c r="DC13" i="50"/>
  <c r="CW13" i="50"/>
  <c r="CU13" i="50"/>
  <c r="CT13" i="50"/>
  <c r="CJ13" i="50"/>
  <c r="CI13" i="50"/>
  <c r="CH13" i="50"/>
  <c r="CB13" i="50"/>
  <c r="CD13" i="50" s="1"/>
  <c r="BW13" i="50"/>
  <c r="BV13" i="50"/>
  <c r="BQ13" i="50"/>
  <c r="BP13" i="50"/>
  <c r="BN13" i="50"/>
  <c r="BM13" i="50"/>
  <c r="BK13" i="50"/>
  <c r="BJ13" i="50"/>
  <c r="BG13" i="50"/>
  <c r="BI13" i="50"/>
  <c r="BF13" i="50"/>
  <c r="EU12" i="50"/>
  <c r="ET12" i="50"/>
  <c r="ER12" i="50"/>
  <c r="EQ12" i="50"/>
  <c r="EM12" i="50"/>
  <c r="EL12" i="50"/>
  <c r="EL65" i="50"/>
  <c r="EG12" i="50"/>
  <c r="EF12" i="50"/>
  <c r="EA12" i="50"/>
  <c r="DZ12" i="50"/>
  <c r="DX12" i="50"/>
  <c r="DR12" i="50"/>
  <c r="DQ12" i="50"/>
  <c r="DO12" i="50"/>
  <c r="DN12" i="50"/>
  <c r="DM12" i="50"/>
  <c r="DL12" i="50"/>
  <c r="DJ12" i="50"/>
  <c r="DI12" i="50"/>
  <c r="DG12" i="50"/>
  <c r="DF12" i="50"/>
  <c r="DC12" i="50"/>
  <c r="DE12" i="50" s="1"/>
  <c r="CW12" i="50"/>
  <c r="CU12" i="50"/>
  <c r="CT12" i="50"/>
  <c r="CJ12" i="50"/>
  <c r="CI12" i="50"/>
  <c r="CH12" i="50"/>
  <c r="CB12" i="50"/>
  <c r="BW12" i="50"/>
  <c r="BV12" i="50"/>
  <c r="BQ12" i="50"/>
  <c r="BP12" i="50"/>
  <c r="BN12" i="50"/>
  <c r="BM12" i="50"/>
  <c r="BK12" i="50"/>
  <c r="BJ12" i="50"/>
  <c r="BG12" i="50"/>
  <c r="BF12" i="50"/>
  <c r="AV130" i="49"/>
  <c r="AU130" i="49"/>
  <c r="AT130" i="49"/>
  <c r="AS130" i="49"/>
  <c r="AR130" i="49"/>
  <c r="AQ130" i="49"/>
  <c r="AP130" i="49"/>
  <c r="AO130" i="49"/>
  <c r="AN130" i="49"/>
  <c r="AM130" i="49"/>
  <c r="AL130" i="49"/>
  <c r="AK130" i="49"/>
  <c r="AJ130" i="49"/>
  <c r="AI130" i="49"/>
  <c r="AH130" i="49"/>
  <c r="AG130" i="49"/>
  <c r="AF130" i="49"/>
  <c r="AE130" i="49"/>
  <c r="AD130" i="49"/>
  <c r="AC130" i="49"/>
  <c r="AB130" i="49"/>
  <c r="AW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D130" i="49"/>
  <c r="AV129" i="49"/>
  <c r="AU129" i="49"/>
  <c r="AT129" i="49"/>
  <c r="AS129" i="49"/>
  <c r="AR129" i="49"/>
  <c r="AQ129" i="49"/>
  <c r="AP129" i="49"/>
  <c r="AO129" i="49"/>
  <c r="AN129" i="49"/>
  <c r="AM129" i="49"/>
  <c r="AL129" i="49"/>
  <c r="AK129" i="49"/>
  <c r="AJ129" i="49"/>
  <c r="AI129" i="49"/>
  <c r="AH129" i="49"/>
  <c r="AG129" i="49"/>
  <c r="AF129" i="49"/>
  <c r="AE129" i="49"/>
  <c r="AD129" i="49"/>
  <c r="AC129" i="49"/>
  <c r="AB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D129" i="49"/>
  <c r="AV128" i="49"/>
  <c r="AU128" i="49"/>
  <c r="AT128" i="49"/>
  <c r="AS128" i="49"/>
  <c r="AR128" i="49"/>
  <c r="AQ128" i="49"/>
  <c r="AP128" i="49"/>
  <c r="AO128" i="49"/>
  <c r="AN128" i="49"/>
  <c r="AM128" i="49"/>
  <c r="AL128" i="49"/>
  <c r="AK128" i="49"/>
  <c r="AJ128" i="49"/>
  <c r="AI128" i="49"/>
  <c r="AH128" i="49"/>
  <c r="AG128" i="49"/>
  <c r="AF128" i="49"/>
  <c r="AE128" i="49"/>
  <c r="AD128" i="49"/>
  <c r="AC128" i="49"/>
  <c r="AB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D128" i="49"/>
  <c r="AV127" i="49"/>
  <c r="AU127" i="49"/>
  <c r="AT127" i="49"/>
  <c r="AS127" i="49"/>
  <c r="AR127" i="49"/>
  <c r="AQ127" i="49"/>
  <c r="AP127" i="49"/>
  <c r="AO127" i="49"/>
  <c r="AN127" i="49"/>
  <c r="AM127" i="49"/>
  <c r="AL127" i="49"/>
  <c r="AK127" i="49"/>
  <c r="AJ127" i="49"/>
  <c r="AI127" i="49"/>
  <c r="AH127" i="49"/>
  <c r="AG127" i="49"/>
  <c r="AF127" i="49"/>
  <c r="AE127" i="49"/>
  <c r="AD127" i="49"/>
  <c r="AC127" i="49"/>
  <c r="AB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D127" i="49"/>
  <c r="AV126" i="49"/>
  <c r="AU126" i="49"/>
  <c r="AT126" i="49"/>
  <c r="AS126" i="49"/>
  <c r="AR126" i="49"/>
  <c r="AQ126" i="49"/>
  <c r="AP126" i="49"/>
  <c r="AO126" i="49"/>
  <c r="AN126" i="49"/>
  <c r="AM126" i="49"/>
  <c r="AL126" i="49"/>
  <c r="AK126" i="49"/>
  <c r="AJ126" i="49"/>
  <c r="AI126" i="49"/>
  <c r="AH126" i="49"/>
  <c r="AG126" i="49"/>
  <c r="AF126" i="49"/>
  <c r="AE126" i="49"/>
  <c r="AW126" i="49"/>
  <c r="AX126" i="49" s="1"/>
  <c r="AD126" i="49"/>
  <c r="AC126" i="49"/>
  <c r="AB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D126" i="49"/>
  <c r="AV125" i="49"/>
  <c r="AU125" i="49"/>
  <c r="AT125" i="49"/>
  <c r="AS125" i="49"/>
  <c r="AR125" i="49"/>
  <c r="AQ125" i="49"/>
  <c r="AP125" i="49"/>
  <c r="AO125" i="49"/>
  <c r="AN125" i="49"/>
  <c r="AM125" i="49"/>
  <c r="AL125" i="49"/>
  <c r="AK125" i="49"/>
  <c r="AJ125" i="49"/>
  <c r="AI125" i="49"/>
  <c r="AH125" i="49"/>
  <c r="AG125" i="49"/>
  <c r="AF125" i="49"/>
  <c r="AE125" i="49"/>
  <c r="AD125" i="49"/>
  <c r="AC125" i="49"/>
  <c r="AW125" i="49" s="1"/>
  <c r="AX125" i="49" s="1"/>
  <c r="AB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D125" i="49"/>
  <c r="AV124" i="49"/>
  <c r="AU124" i="49"/>
  <c r="AT124" i="49"/>
  <c r="AS124" i="49"/>
  <c r="AR124" i="49"/>
  <c r="AQ124" i="49"/>
  <c r="AP124" i="49"/>
  <c r="AO124" i="49"/>
  <c r="AN124" i="49"/>
  <c r="AM124" i="49"/>
  <c r="AL124" i="49"/>
  <c r="AK124" i="49"/>
  <c r="AJ124" i="49"/>
  <c r="AI124" i="49"/>
  <c r="AH124" i="49"/>
  <c r="AG124" i="49"/>
  <c r="AF124" i="49"/>
  <c r="AE124" i="49"/>
  <c r="AD124" i="49"/>
  <c r="AC124" i="49"/>
  <c r="AW124" i="49" s="1"/>
  <c r="AX124" i="49" s="1"/>
  <c r="AB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L124" i="49"/>
  <c r="K124" i="49"/>
  <c r="J124" i="49"/>
  <c r="I124" i="49"/>
  <c r="H124" i="49"/>
  <c r="G124" i="49"/>
  <c r="F124" i="49"/>
  <c r="E124" i="49"/>
  <c r="D124" i="49"/>
  <c r="AV123" i="49"/>
  <c r="AU123" i="49"/>
  <c r="AT123" i="49"/>
  <c r="AS123" i="49"/>
  <c r="AR123" i="49"/>
  <c r="AQ123" i="49"/>
  <c r="AP123" i="49"/>
  <c r="AO123" i="49"/>
  <c r="AN123" i="49"/>
  <c r="AM123" i="49"/>
  <c r="AL123" i="49"/>
  <c r="AK123" i="49"/>
  <c r="AJ123" i="49"/>
  <c r="AI123" i="49"/>
  <c r="AH123" i="49"/>
  <c r="AG123" i="49"/>
  <c r="AF123" i="49"/>
  <c r="AE123" i="49"/>
  <c r="AD123" i="49"/>
  <c r="AC123" i="49"/>
  <c r="AB123" i="49"/>
  <c r="AW123" i="49" s="1"/>
  <c r="AX123" i="49" s="1"/>
  <c r="X123" i="49"/>
  <c r="W123" i="49"/>
  <c r="V123" i="49"/>
  <c r="U123" i="49"/>
  <c r="T123" i="49"/>
  <c r="S123" i="49"/>
  <c r="R123" i="49"/>
  <c r="Q123" i="49"/>
  <c r="P123" i="49"/>
  <c r="O123" i="49"/>
  <c r="N123" i="49"/>
  <c r="M123" i="49"/>
  <c r="L123" i="49"/>
  <c r="K123" i="49"/>
  <c r="J123" i="49"/>
  <c r="I123" i="49"/>
  <c r="H123" i="49"/>
  <c r="G123" i="49"/>
  <c r="F123" i="49"/>
  <c r="E123" i="49"/>
  <c r="D123" i="49"/>
  <c r="AV122" i="49"/>
  <c r="AU122" i="49"/>
  <c r="AT122" i="49"/>
  <c r="AS122" i="49"/>
  <c r="AR122" i="49"/>
  <c r="AQ122" i="49"/>
  <c r="AP122" i="49"/>
  <c r="AO122" i="49"/>
  <c r="AN122" i="49"/>
  <c r="AM122" i="49"/>
  <c r="AL122" i="49"/>
  <c r="AK122" i="49"/>
  <c r="AJ122" i="49"/>
  <c r="AI122" i="49"/>
  <c r="AH122" i="49"/>
  <c r="AG122" i="49"/>
  <c r="AF122" i="49"/>
  <c r="AE122" i="49"/>
  <c r="AD122" i="49"/>
  <c r="AC122" i="49"/>
  <c r="AB122" i="49"/>
  <c r="X122" i="49"/>
  <c r="W122" i="49"/>
  <c r="V122" i="49"/>
  <c r="U122" i="49"/>
  <c r="T122" i="49"/>
  <c r="S122" i="49"/>
  <c r="R122" i="49"/>
  <c r="Q122" i="49"/>
  <c r="P122" i="49"/>
  <c r="O122" i="49"/>
  <c r="N122" i="49"/>
  <c r="M122" i="49"/>
  <c r="L122" i="49"/>
  <c r="K122" i="49"/>
  <c r="J122" i="49"/>
  <c r="I122" i="49"/>
  <c r="H122" i="49"/>
  <c r="G122" i="49"/>
  <c r="F122" i="49"/>
  <c r="E122" i="49"/>
  <c r="D122" i="49"/>
  <c r="AV121" i="49"/>
  <c r="AU121" i="49"/>
  <c r="AT121" i="49"/>
  <c r="AS121" i="49"/>
  <c r="AR121" i="49"/>
  <c r="AQ121" i="49"/>
  <c r="AP121" i="49"/>
  <c r="AO121" i="49"/>
  <c r="AN121" i="49"/>
  <c r="AM121" i="49"/>
  <c r="AL121" i="49"/>
  <c r="AK121" i="49"/>
  <c r="AJ121" i="49"/>
  <c r="AI121" i="49"/>
  <c r="AH121" i="49"/>
  <c r="AG121" i="49"/>
  <c r="AF121" i="49"/>
  <c r="AE121" i="49"/>
  <c r="AD121" i="49"/>
  <c r="AC121" i="49"/>
  <c r="AB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L121" i="49"/>
  <c r="K121" i="49"/>
  <c r="J121" i="49"/>
  <c r="I121" i="49"/>
  <c r="H121" i="49"/>
  <c r="G121" i="49"/>
  <c r="F121" i="49"/>
  <c r="E121" i="49"/>
  <c r="D121" i="49"/>
  <c r="AV120" i="49"/>
  <c r="AU120" i="49"/>
  <c r="AT120" i="49"/>
  <c r="AS120" i="49"/>
  <c r="AR120" i="49"/>
  <c r="AQ120" i="49"/>
  <c r="AP120" i="49"/>
  <c r="AO120" i="49"/>
  <c r="AN120" i="49"/>
  <c r="AM120" i="49"/>
  <c r="AL120" i="49"/>
  <c r="AK120" i="49"/>
  <c r="AJ120" i="49"/>
  <c r="AI120" i="49"/>
  <c r="AH120" i="49"/>
  <c r="AG120" i="49"/>
  <c r="AF120" i="49"/>
  <c r="AE120" i="49"/>
  <c r="AD120" i="49"/>
  <c r="AC120" i="49"/>
  <c r="AB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D120" i="49"/>
  <c r="AV119" i="49"/>
  <c r="AU119" i="49"/>
  <c r="AT119" i="49"/>
  <c r="AS119" i="49"/>
  <c r="AR119" i="49"/>
  <c r="AQ119" i="49"/>
  <c r="AP119" i="49"/>
  <c r="AO119" i="49"/>
  <c r="AN119" i="49"/>
  <c r="AM119" i="49"/>
  <c r="AL119" i="49"/>
  <c r="AK119" i="49"/>
  <c r="AJ119" i="49"/>
  <c r="AI119" i="49"/>
  <c r="AH119" i="49"/>
  <c r="AG119" i="49"/>
  <c r="AF119" i="49"/>
  <c r="AE119" i="49"/>
  <c r="AD119" i="49"/>
  <c r="AC119" i="49"/>
  <c r="AB119" i="49"/>
  <c r="AW119" i="49" s="1"/>
  <c r="X119" i="49"/>
  <c r="W119" i="49"/>
  <c r="V119" i="49"/>
  <c r="U119" i="49"/>
  <c r="T119" i="49"/>
  <c r="S119" i="49"/>
  <c r="R119" i="49"/>
  <c r="Q119" i="49"/>
  <c r="P119" i="49"/>
  <c r="O119" i="49"/>
  <c r="N119" i="49"/>
  <c r="M119" i="49"/>
  <c r="L119" i="49"/>
  <c r="K119" i="49"/>
  <c r="J119" i="49"/>
  <c r="I119" i="49"/>
  <c r="H119" i="49"/>
  <c r="G119" i="49"/>
  <c r="F119" i="49"/>
  <c r="E119" i="49"/>
  <c r="D119" i="49"/>
  <c r="AV118" i="49"/>
  <c r="AU118" i="49"/>
  <c r="AT118" i="49"/>
  <c r="AS118" i="49"/>
  <c r="AR118" i="49"/>
  <c r="AQ118" i="49"/>
  <c r="AP118" i="49"/>
  <c r="AO118" i="49"/>
  <c r="AN118" i="49"/>
  <c r="AM118" i="49"/>
  <c r="AL118" i="49"/>
  <c r="AK118" i="49"/>
  <c r="AJ118" i="49"/>
  <c r="AI118" i="49"/>
  <c r="AH118" i="49"/>
  <c r="AG118" i="49"/>
  <c r="AF118" i="49"/>
  <c r="AE118" i="49"/>
  <c r="AD118" i="49"/>
  <c r="AC118" i="49"/>
  <c r="AW118" i="49"/>
  <c r="AB118" i="49"/>
  <c r="X118" i="49"/>
  <c r="W118" i="49"/>
  <c r="V118" i="49"/>
  <c r="U118" i="49"/>
  <c r="T118" i="49"/>
  <c r="S118" i="49"/>
  <c r="R118" i="49"/>
  <c r="Q118" i="49"/>
  <c r="P118" i="49"/>
  <c r="O118" i="49"/>
  <c r="N118" i="49"/>
  <c r="M118" i="49"/>
  <c r="L118" i="49"/>
  <c r="K118" i="49"/>
  <c r="J118" i="49"/>
  <c r="I118" i="49"/>
  <c r="H118" i="49"/>
  <c r="G118" i="49"/>
  <c r="F118" i="49"/>
  <c r="E118" i="49"/>
  <c r="D118" i="49"/>
  <c r="AV117" i="49"/>
  <c r="AU117" i="49"/>
  <c r="AT117" i="49"/>
  <c r="AS117" i="49"/>
  <c r="AR117" i="49"/>
  <c r="AQ117" i="49"/>
  <c r="AP117" i="49"/>
  <c r="AO117" i="49"/>
  <c r="AN117" i="49"/>
  <c r="AM117" i="49"/>
  <c r="AL117" i="49"/>
  <c r="AK117" i="49"/>
  <c r="AJ117" i="49"/>
  <c r="AI117" i="49"/>
  <c r="AH117" i="49"/>
  <c r="AG117" i="49"/>
  <c r="AF117" i="49"/>
  <c r="AE117" i="49"/>
  <c r="AD117" i="49"/>
  <c r="AC117" i="49"/>
  <c r="AB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L117" i="49"/>
  <c r="K117" i="49"/>
  <c r="J117" i="49"/>
  <c r="I117" i="49"/>
  <c r="H117" i="49"/>
  <c r="G117" i="49"/>
  <c r="F117" i="49"/>
  <c r="E117" i="49"/>
  <c r="D117" i="49"/>
  <c r="AV116" i="49"/>
  <c r="AU116" i="49"/>
  <c r="AT116" i="49"/>
  <c r="AS116" i="49"/>
  <c r="AR116" i="49"/>
  <c r="AQ116" i="49"/>
  <c r="AP116" i="49"/>
  <c r="AO116" i="49"/>
  <c r="AN116" i="49"/>
  <c r="AM116" i="49"/>
  <c r="AL116" i="49"/>
  <c r="AK116" i="49"/>
  <c r="AJ116" i="49"/>
  <c r="AI116" i="49"/>
  <c r="AH116" i="49"/>
  <c r="AG116" i="49"/>
  <c r="AF116" i="49"/>
  <c r="AE116" i="49"/>
  <c r="AD116" i="49"/>
  <c r="AC116" i="49"/>
  <c r="AB116" i="49"/>
  <c r="AW116" i="49"/>
  <c r="X116" i="49"/>
  <c r="W116" i="49"/>
  <c r="V116" i="49"/>
  <c r="U116" i="49"/>
  <c r="T116" i="49"/>
  <c r="S116" i="49"/>
  <c r="R116" i="49"/>
  <c r="Q116" i="49"/>
  <c r="P116" i="49"/>
  <c r="O116" i="49"/>
  <c r="N116" i="49"/>
  <c r="M116" i="49"/>
  <c r="L116" i="49"/>
  <c r="K116" i="49"/>
  <c r="J116" i="49"/>
  <c r="I116" i="49"/>
  <c r="H116" i="49"/>
  <c r="G116" i="49"/>
  <c r="F116" i="49"/>
  <c r="E116" i="49"/>
  <c r="D116" i="49"/>
  <c r="AV115" i="49"/>
  <c r="AU115" i="49"/>
  <c r="AT115" i="49"/>
  <c r="AS115" i="49"/>
  <c r="AR115" i="49"/>
  <c r="AQ115" i="49"/>
  <c r="AP115" i="49"/>
  <c r="AO115" i="49"/>
  <c r="AN115" i="49"/>
  <c r="AM115" i="49"/>
  <c r="AL115" i="49"/>
  <c r="AK115" i="49"/>
  <c r="AJ115" i="49"/>
  <c r="AI115" i="49"/>
  <c r="AH115" i="49"/>
  <c r="AG115" i="49"/>
  <c r="AF115" i="49"/>
  <c r="AE115" i="49"/>
  <c r="AD115" i="49"/>
  <c r="AC115" i="49"/>
  <c r="AB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D115" i="49"/>
  <c r="AV114" i="49"/>
  <c r="AU114" i="49"/>
  <c r="AT114" i="49"/>
  <c r="AS114" i="49"/>
  <c r="AR114" i="49"/>
  <c r="AQ114" i="49"/>
  <c r="AP114" i="49"/>
  <c r="AO114" i="49"/>
  <c r="AN114" i="49"/>
  <c r="AM114" i="49"/>
  <c r="AL114" i="49"/>
  <c r="AK114" i="49"/>
  <c r="AJ114" i="49"/>
  <c r="AI114" i="49"/>
  <c r="AH114" i="49"/>
  <c r="AG114" i="49"/>
  <c r="AF114" i="49"/>
  <c r="AE114" i="49"/>
  <c r="AD114" i="49"/>
  <c r="AC114" i="49"/>
  <c r="AB114" i="49"/>
  <c r="X114" i="49"/>
  <c r="W114" i="49"/>
  <c r="V114" i="49"/>
  <c r="U114" i="49"/>
  <c r="T114" i="49"/>
  <c r="S114" i="49"/>
  <c r="R114" i="49"/>
  <c r="Q114" i="49"/>
  <c r="P114" i="49"/>
  <c r="O114" i="49"/>
  <c r="N114" i="49"/>
  <c r="M114" i="49"/>
  <c r="L114" i="49"/>
  <c r="K114" i="49"/>
  <c r="J114" i="49"/>
  <c r="I114" i="49"/>
  <c r="H114" i="49"/>
  <c r="G114" i="49"/>
  <c r="F114" i="49"/>
  <c r="E114" i="49"/>
  <c r="D114" i="49"/>
  <c r="AV113" i="49"/>
  <c r="AU113" i="49"/>
  <c r="AT113" i="49"/>
  <c r="AS113" i="49"/>
  <c r="AR113" i="49"/>
  <c r="AQ113" i="49"/>
  <c r="AP113" i="49"/>
  <c r="AO113" i="49"/>
  <c r="AN113" i="49"/>
  <c r="AM113" i="49"/>
  <c r="AL113" i="49"/>
  <c r="AK113" i="49"/>
  <c r="AJ113" i="49"/>
  <c r="AI113" i="49"/>
  <c r="AH113" i="49"/>
  <c r="AG113" i="49"/>
  <c r="AF113" i="49"/>
  <c r="AE113" i="49"/>
  <c r="AD113" i="49"/>
  <c r="AC113" i="49"/>
  <c r="AB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D113" i="49"/>
  <c r="AV112" i="49"/>
  <c r="AU112" i="49"/>
  <c r="AT112" i="49"/>
  <c r="AS112" i="49"/>
  <c r="AR112" i="49"/>
  <c r="AQ112" i="49"/>
  <c r="AP112" i="49"/>
  <c r="AO112" i="49"/>
  <c r="AN112" i="49"/>
  <c r="AM112" i="49"/>
  <c r="AL112" i="49"/>
  <c r="AK112" i="49"/>
  <c r="AJ112" i="49"/>
  <c r="AI112" i="49"/>
  <c r="AH112" i="49"/>
  <c r="AG112" i="49"/>
  <c r="AF112" i="49"/>
  <c r="AE112" i="49"/>
  <c r="AD112" i="49"/>
  <c r="AC112" i="49"/>
  <c r="AW112" i="49"/>
  <c r="AX112" i="49" s="1"/>
  <c r="AB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D112" i="49"/>
  <c r="AV111" i="49"/>
  <c r="AU111" i="49"/>
  <c r="AT111" i="49"/>
  <c r="AS111" i="49"/>
  <c r="AR111" i="49"/>
  <c r="AQ111" i="49"/>
  <c r="AP111" i="49"/>
  <c r="AO111" i="49"/>
  <c r="AN111" i="49"/>
  <c r="AM111" i="49"/>
  <c r="AL111" i="49"/>
  <c r="AK111" i="49"/>
  <c r="AJ111" i="49"/>
  <c r="AI111" i="49"/>
  <c r="AH111" i="49"/>
  <c r="AG111" i="49"/>
  <c r="AF111" i="49"/>
  <c r="AE111" i="49"/>
  <c r="AD111" i="49"/>
  <c r="AC111" i="49"/>
  <c r="AB111" i="49"/>
  <c r="AW111" i="49" s="1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D111" i="49"/>
  <c r="AV110" i="49"/>
  <c r="AU110" i="49"/>
  <c r="AT110" i="49"/>
  <c r="AS110" i="49"/>
  <c r="AR110" i="49"/>
  <c r="AQ110" i="49"/>
  <c r="AP110" i="49"/>
  <c r="AO110" i="49"/>
  <c r="AN110" i="49"/>
  <c r="AM110" i="49"/>
  <c r="AL110" i="49"/>
  <c r="AK110" i="49"/>
  <c r="AJ110" i="49"/>
  <c r="AI110" i="49"/>
  <c r="AH110" i="49"/>
  <c r="AG110" i="49"/>
  <c r="AF110" i="49"/>
  <c r="AE110" i="49"/>
  <c r="AD110" i="49"/>
  <c r="AC110" i="49"/>
  <c r="AB110" i="49"/>
  <c r="AW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D110" i="49"/>
  <c r="AV109" i="49"/>
  <c r="AU109" i="49"/>
  <c r="AT109" i="49"/>
  <c r="AS109" i="49"/>
  <c r="AR109" i="49"/>
  <c r="AQ109" i="49"/>
  <c r="AP109" i="49"/>
  <c r="AO109" i="49"/>
  <c r="AN109" i="49"/>
  <c r="AM109" i="49"/>
  <c r="AL109" i="49"/>
  <c r="AK109" i="49"/>
  <c r="AJ109" i="49"/>
  <c r="AI109" i="49"/>
  <c r="AH109" i="49"/>
  <c r="AG109" i="49"/>
  <c r="AF109" i="49"/>
  <c r="AE109" i="49"/>
  <c r="AD109" i="49"/>
  <c r="AC109" i="49"/>
  <c r="AB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J108" i="49"/>
  <c r="AI108" i="49"/>
  <c r="AH108" i="49"/>
  <c r="AG108" i="49"/>
  <c r="AF108" i="49"/>
  <c r="AE108" i="49"/>
  <c r="AD108" i="49"/>
  <c r="AC108" i="49"/>
  <c r="AB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W106" i="49" s="1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W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J101" i="49"/>
  <c r="AI101" i="49"/>
  <c r="AH101" i="49"/>
  <c r="AG101" i="49"/>
  <c r="AF101" i="49"/>
  <c r="AE101" i="49"/>
  <c r="AD101" i="49"/>
  <c r="AC101" i="49"/>
  <c r="AB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AV100" i="49"/>
  <c r="AU100" i="49"/>
  <c r="AT100" i="49"/>
  <c r="AS100" i="49"/>
  <c r="AR100" i="49"/>
  <c r="AQ100" i="49"/>
  <c r="AP100" i="49"/>
  <c r="AO100" i="49"/>
  <c r="AN100" i="49"/>
  <c r="AM100" i="49"/>
  <c r="AL100" i="49"/>
  <c r="AK100" i="49"/>
  <c r="AJ100" i="49"/>
  <c r="AI100" i="49"/>
  <c r="AH100" i="49"/>
  <c r="AG100" i="49"/>
  <c r="AF100" i="49"/>
  <c r="AE100" i="49"/>
  <c r="AD100" i="49"/>
  <c r="AC100" i="49"/>
  <c r="AB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AV99" i="49"/>
  <c r="AU99" i="49"/>
  <c r="AT99" i="49"/>
  <c r="AS99" i="49"/>
  <c r="AR99" i="49"/>
  <c r="AQ99" i="49"/>
  <c r="AP99" i="49"/>
  <c r="AO99" i="49"/>
  <c r="AN99" i="49"/>
  <c r="AM99" i="49"/>
  <c r="AL99" i="49"/>
  <c r="AK99" i="49"/>
  <c r="AJ99" i="49"/>
  <c r="AI99" i="49"/>
  <c r="AH99" i="49"/>
  <c r="AG99" i="49"/>
  <c r="AF99" i="49"/>
  <c r="AE99" i="49"/>
  <c r="AD99" i="49"/>
  <c r="AC99" i="49"/>
  <c r="AB99" i="49"/>
  <c r="AW99" i="49" s="1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AV98" i="49"/>
  <c r="AU98" i="49"/>
  <c r="AT98" i="49"/>
  <c r="AS98" i="49"/>
  <c r="AR98" i="49"/>
  <c r="AQ98" i="49"/>
  <c r="AP98" i="49"/>
  <c r="AO98" i="49"/>
  <c r="AN98" i="49"/>
  <c r="AM98" i="49"/>
  <c r="AL98" i="49"/>
  <c r="AK98" i="49"/>
  <c r="AJ98" i="49"/>
  <c r="AI98" i="49"/>
  <c r="AH98" i="49"/>
  <c r="AG98" i="49"/>
  <c r="AF98" i="49"/>
  <c r="AE98" i="49"/>
  <c r="AD98" i="49"/>
  <c r="AC98" i="49"/>
  <c r="AB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D98" i="49"/>
  <c r="AV97" i="49"/>
  <c r="AU97" i="49"/>
  <c r="AT97" i="49"/>
  <c r="AS97" i="49"/>
  <c r="AR97" i="49"/>
  <c r="AQ97" i="49"/>
  <c r="AP97" i="49"/>
  <c r="AO97" i="49"/>
  <c r="AN97" i="49"/>
  <c r="AM97" i="49"/>
  <c r="AL97" i="49"/>
  <c r="AK97" i="49"/>
  <c r="AJ97" i="49"/>
  <c r="AI97" i="49"/>
  <c r="AH97" i="49"/>
  <c r="AG97" i="49"/>
  <c r="AF97" i="49"/>
  <c r="AE97" i="49"/>
  <c r="AD97" i="49"/>
  <c r="AC97" i="49"/>
  <c r="AB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D97" i="49"/>
  <c r="AV96" i="49"/>
  <c r="AU96" i="49"/>
  <c r="AT96" i="49"/>
  <c r="AS96" i="49"/>
  <c r="AR96" i="49"/>
  <c r="AQ96" i="49"/>
  <c r="AP96" i="49"/>
  <c r="AO96" i="49"/>
  <c r="AN96" i="49"/>
  <c r="AM96" i="49"/>
  <c r="AL96" i="49"/>
  <c r="AK96" i="49"/>
  <c r="AJ96" i="49"/>
  <c r="AI96" i="49"/>
  <c r="AH96" i="49"/>
  <c r="AG96" i="49"/>
  <c r="AF96" i="49"/>
  <c r="AE96" i="49"/>
  <c r="AD96" i="49"/>
  <c r="AC96" i="49"/>
  <c r="AB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D96" i="49"/>
  <c r="AV95" i="49"/>
  <c r="AU95" i="49"/>
  <c r="AT95" i="49"/>
  <c r="AS95" i="49"/>
  <c r="AR95" i="49"/>
  <c r="AQ95" i="49"/>
  <c r="AP95" i="49"/>
  <c r="AO95" i="49"/>
  <c r="AN95" i="49"/>
  <c r="AM95" i="49"/>
  <c r="AL95" i="49"/>
  <c r="AK95" i="49"/>
  <c r="AJ95" i="49"/>
  <c r="AI95" i="49"/>
  <c r="AH95" i="49"/>
  <c r="AG95" i="49"/>
  <c r="AF95" i="49"/>
  <c r="AE95" i="49"/>
  <c r="AD95" i="49"/>
  <c r="AC95" i="49"/>
  <c r="AB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L95" i="49"/>
  <c r="K95" i="49"/>
  <c r="J95" i="49"/>
  <c r="I95" i="49"/>
  <c r="H95" i="49"/>
  <c r="G95" i="49"/>
  <c r="F95" i="49"/>
  <c r="E95" i="49"/>
  <c r="D95" i="49"/>
  <c r="AV94" i="49"/>
  <c r="AU94" i="49"/>
  <c r="AT94" i="49"/>
  <c r="AS94" i="49"/>
  <c r="AR94" i="49"/>
  <c r="AQ94" i="49"/>
  <c r="AP94" i="49"/>
  <c r="AO94" i="49"/>
  <c r="AN94" i="49"/>
  <c r="AM94" i="49"/>
  <c r="AL94" i="49"/>
  <c r="AK94" i="49"/>
  <c r="AJ94" i="49"/>
  <c r="AI94" i="49"/>
  <c r="AH94" i="49"/>
  <c r="AG94" i="49"/>
  <c r="AF94" i="49"/>
  <c r="AE94" i="49"/>
  <c r="AD94" i="49"/>
  <c r="AC94" i="49"/>
  <c r="AB94" i="49"/>
  <c r="X94" i="49"/>
  <c r="W94" i="49"/>
  <c r="V94" i="49"/>
  <c r="U94" i="49"/>
  <c r="T94" i="49"/>
  <c r="S94" i="49"/>
  <c r="R94" i="49"/>
  <c r="Q94" i="49"/>
  <c r="P94" i="49"/>
  <c r="O94" i="49"/>
  <c r="N94" i="49"/>
  <c r="M94" i="49"/>
  <c r="L94" i="49"/>
  <c r="K94" i="49"/>
  <c r="J94" i="49"/>
  <c r="I94" i="49"/>
  <c r="H94" i="49"/>
  <c r="G94" i="49"/>
  <c r="F94" i="49"/>
  <c r="E94" i="49"/>
  <c r="D94" i="49"/>
  <c r="AV93" i="49"/>
  <c r="AU93" i="49"/>
  <c r="AT93" i="49"/>
  <c r="AS93" i="49"/>
  <c r="AR93" i="49"/>
  <c r="AQ93" i="49"/>
  <c r="AP93" i="49"/>
  <c r="AO93" i="49"/>
  <c r="AN93" i="49"/>
  <c r="AM93" i="49"/>
  <c r="AL93" i="49"/>
  <c r="AK93" i="49"/>
  <c r="AJ93" i="49"/>
  <c r="AI93" i="49"/>
  <c r="AH93" i="49"/>
  <c r="AG93" i="49"/>
  <c r="AF93" i="49"/>
  <c r="AE93" i="49"/>
  <c r="AD93" i="49"/>
  <c r="AC93" i="49"/>
  <c r="AB93" i="49"/>
  <c r="X93" i="49"/>
  <c r="W93" i="49"/>
  <c r="V93" i="49"/>
  <c r="U93" i="49"/>
  <c r="T93" i="49"/>
  <c r="S93" i="49"/>
  <c r="R93" i="49"/>
  <c r="Q93" i="49"/>
  <c r="P93" i="49"/>
  <c r="O93" i="49"/>
  <c r="N93" i="49"/>
  <c r="M93" i="49"/>
  <c r="L93" i="49"/>
  <c r="K93" i="49"/>
  <c r="J93" i="49"/>
  <c r="I93" i="49"/>
  <c r="H93" i="49"/>
  <c r="G93" i="49"/>
  <c r="F93" i="49"/>
  <c r="E93" i="49"/>
  <c r="D93" i="49"/>
  <c r="AV92" i="49"/>
  <c r="AU92" i="49"/>
  <c r="AT92" i="49"/>
  <c r="AS92" i="49"/>
  <c r="AR92" i="49"/>
  <c r="AQ92" i="49"/>
  <c r="AP92" i="49"/>
  <c r="AO92" i="49"/>
  <c r="AN92" i="49"/>
  <c r="AM92" i="49"/>
  <c r="AL92" i="49"/>
  <c r="AK92" i="49"/>
  <c r="AJ92" i="49"/>
  <c r="AI92" i="49"/>
  <c r="AH92" i="49"/>
  <c r="AG92" i="49"/>
  <c r="AF92" i="49"/>
  <c r="AE92" i="49"/>
  <c r="AD92" i="49"/>
  <c r="AC92" i="49"/>
  <c r="AB92" i="49"/>
  <c r="X92" i="49"/>
  <c r="W92" i="49"/>
  <c r="V92" i="49"/>
  <c r="U92" i="49"/>
  <c r="T92" i="49"/>
  <c r="S92" i="49"/>
  <c r="R92" i="49"/>
  <c r="Q92" i="49"/>
  <c r="P92" i="49"/>
  <c r="O92" i="49"/>
  <c r="N92" i="49"/>
  <c r="M92" i="49"/>
  <c r="L92" i="49"/>
  <c r="K92" i="49"/>
  <c r="J92" i="49"/>
  <c r="I92" i="49"/>
  <c r="H92" i="49"/>
  <c r="G92" i="49"/>
  <c r="F92" i="49"/>
  <c r="E92" i="49"/>
  <c r="D92" i="49"/>
  <c r="AV91" i="49"/>
  <c r="AU91" i="49"/>
  <c r="AT91" i="49"/>
  <c r="AS91" i="49"/>
  <c r="AR91" i="49"/>
  <c r="AQ91" i="49"/>
  <c r="AP91" i="49"/>
  <c r="AO91" i="49"/>
  <c r="AN91" i="49"/>
  <c r="AM91" i="49"/>
  <c r="AL91" i="49"/>
  <c r="AK91" i="49"/>
  <c r="AJ91" i="49"/>
  <c r="AI91" i="49"/>
  <c r="AH91" i="49"/>
  <c r="AG91" i="49"/>
  <c r="AF91" i="49"/>
  <c r="AE91" i="49"/>
  <c r="AD91" i="49"/>
  <c r="AC91" i="49"/>
  <c r="AB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D91" i="49"/>
  <c r="AV90" i="49"/>
  <c r="AU90" i="49"/>
  <c r="AT90" i="49"/>
  <c r="AS90" i="49"/>
  <c r="AR90" i="49"/>
  <c r="AQ90" i="49"/>
  <c r="AP90" i="49"/>
  <c r="AO90" i="49"/>
  <c r="AN90" i="49"/>
  <c r="AM90" i="49"/>
  <c r="AL90" i="49"/>
  <c r="AK90" i="49"/>
  <c r="AJ90" i="49"/>
  <c r="AI90" i="49"/>
  <c r="AH90" i="49"/>
  <c r="AG90" i="49"/>
  <c r="AF90" i="49"/>
  <c r="AE90" i="49"/>
  <c r="AD90" i="49"/>
  <c r="AC90" i="49"/>
  <c r="AB90" i="49"/>
  <c r="AW90" i="49" s="1"/>
  <c r="AX90" i="49" s="1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D90" i="49"/>
  <c r="AV89" i="49"/>
  <c r="AU89" i="49"/>
  <c r="AT89" i="49"/>
  <c r="AS89" i="49"/>
  <c r="AR89" i="49"/>
  <c r="AQ89" i="49"/>
  <c r="AP89" i="49"/>
  <c r="AO89" i="49"/>
  <c r="AN89" i="49"/>
  <c r="AM89" i="49"/>
  <c r="AL89" i="49"/>
  <c r="AK89" i="49"/>
  <c r="AJ89" i="49"/>
  <c r="AI89" i="49"/>
  <c r="AH89" i="49"/>
  <c r="AG89" i="49"/>
  <c r="AF89" i="49"/>
  <c r="AE89" i="49"/>
  <c r="AD89" i="49"/>
  <c r="AC89" i="49"/>
  <c r="AB89" i="49"/>
  <c r="AW89" i="49" s="1"/>
  <c r="AX89" i="49" s="1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D89" i="49"/>
  <c r="AV88" i="49"/>
  <c r="AU88" i="49"/>
  <c r="AT88" i="49"/>
  <c r="AS88" i="49"/>
  <c r="AR88" i="49"/>
  <c r="AQ88" i="49"/>
  <c r="AP88" i="49"/>
  <c r="AO88" i="49"/>
  <c r="AN88" i="49"/>
  <c r="AM88" i="49"/>
  <c r="AL88" i="49"/>
  <c r="AK88" i="49"/>
  <c r="AJ88" i="49"/>
  <c r="AI88" i="49"/>
  <c r="AH88" i="49"/>
  <c r="AG88" i="49"/>
  <c r="AF88" i="49"/>
  <c r="AE88" i="49"/>
  <c r="AD88" i="49"/>
  <c r="AC88" i="49"/>
  <c r="AB88" i="49"/>
  <c r="AW88" i="49" s="1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D88" i="49"/>
  <c r="AV87" i="49"/>
  <c r="AU87" i="49"/>
  <c r="AT87" i="49"/>
  <c r="AS87" i="49"/>
  <c r="AR87" i="49"/>
  <c r="AQ87" i="49"/>
  <c r="AP87" i="49"/>
  <c r="AO87" i="49"/>
  <c r="AN87" i="49"/>
  <c r="AM87" i="49"/>
  <c r="AL87" i="49"/>
  <c r="AK87" i="49"/>
  <c r="AJ87" i="49"/>
  <c r="AI87" i="49"/>
  <c r="AH87" i="49"/>
  <c r="AG87" i="49"/>
  <c r="AF87" i="49"/>
  <c r="AE87" i="49"/>
  <c r="AD87" i="49"/>
  <c r="AC87" i="49"/>
  <c r="AB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D87" i="49"/>
  <c r="AV86" i="49"/>
  <c r="AU86" i="49"/>
  <c r="AT86" i="49"/>
  <c r="AS86" i="49"/>
  <c r="AR86" i="49"/>
  <c r="AQ86" i="49"/>
  <c r="AP86" i="49"/>
  <c r="AO86" i="49"/>
  <c r="AN86" i="49"/>
  <c r="AM86" i="49"/>
  <c r="AL86" i="49"/>
  <c r="AK86" i="49"/>
  <c r="AJ86" i="49"/>
  <c r="AI86" i="49"/>
  <c r="AH86" i="49"/>
  <c r="AG86" i="49"/>
  <c r="AF86" i="49"/>
  <c r="AE86" i="49"/>
  <c r="AD86" i="49"/>
  <c r="AC86" i="49"/>
  <c r="AB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D86" i="49"/>
  <c r="AV85" i="49"/>
  <c r="AU85" i="49"/>
  <c r="AT85" i="49"/>
  <c r="AS85" i="49"/>
  <c r="AR85" i="49"/>
  <c r="AQ85" i="49"/>
  <c r="AP85" i="49"/>
  <c r="AO85" i="49"/>
  <c r="AN85" i="49"/>
  <c r="AM85" i="49"/>
  <c r="AL85" i="49"/>
  <c r="AK85" i="49"/>
  <c r="AJ85" i="49"/>
  <c r="AI85" i="49"/>
  <c r="AH85" i="49"/>
  <c r="AG85" i="49"/>
  <c r="AF85" i="49"/>
  <c r="AE85" i="49"/>
  <c r="AD85" i="49"/>
  <c r="AC85" i="49"/>
  <c r="AB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D85" i="49"/>
  <c r="AV84" i="49"/>
  <c r="AU84" i="49"/>
  <c r="AT84" i="49"/>
  <c r="AS84" i="49"/>
  <c r="AR84" i="49"/>
  <c r="AQ84" i="49"/>
  <c r="AP84" i="49"/>
  <c r="AO84" i="49"/>
  <c r="AN84" i="49"/>
  <c r="AM84" i="49"/>
  <c r="AL84" i="49"/>
  <c r="AK84" i="49"/>
  <c r="AJ84" i="49"/>
  <c r="AI84" i="49"/>
  <c r="AH84" i="49"/>
  <c r="AG84" i="49"/>
  <c r="AF84" i="49"/>
  <c r="AE84" i="49"/>
  <c r="AD84" i="49"/>
  <c r="AC84" i="49"/>
  <c r="AB84" i="49"/>
  <c r="X84" i="49"/>
  <c r="W84" i="49"/>
  <c r="V84" i="49"/>
  <c r="U84" i="49"/>
  <c r="T84" i="49"/>
  <c r="S84" i="49"/>
  <c r="R84" i="49"/>
  <c r="Q84" i="49"/>
  <c r="P84" i="49"/>
  <c r="O84" i="49"/>
  <c r="N84" i="49"/>
  <c r="M84" i="49"/>
  <c r="L84" i="49"/>
  <c r="K84" i="49"/>
  <c r="J84" i="49"/>
  <c r="I84" i="49"/>
  <c r="H84" i="49"/>
  <c r="G84" i="49"/>
  <c r="F84" i="49"/>
  <c r="E84" i="49"/>
  <c r="D84" i="49"/>
  <c r="AV83" i="49"/>
  <c r="AU83" i="49"/>
  <c r="AT83" i="49"/>
  <c r="AS83" i="49"/>
  <c r="AR83" i="49"/>
  <c r="AQ83" i="49"/>
  <c r="AP83" i="49"/>
  <c r="AO83" i="49"/>
  <c r="AN83" i="49"/>
  <c r="AM83" i="49"/>
  <c r="AL83" i="49"/>
  <c r="AK83" i="49"/>
  <c r="AJ83" i="49"/>
  <c r="AI83" i="49"/>
  <c r="AH83" i="49"/>
  <c r="AG83" i="49"/>
  <c r="AF83" i="49"/>
  <c r="AE83" i="49"/>
  <c r="AD83" i="49"/>
  <c r="AC83" i="49"/>
  <c r="AB83" i="49"/>
  <c r="AW83" i="49"/>
  <c r="X83" i="49"/>
  <c r="W83" i="49"/>
  <c r="V83" i="49"/>
  <c r="U83" i="49"/>
  <c r="T83" i="49"/>
  <c r="S83" i="49"/>
  <c r="R83" i="49"/>
  <c r="Q83" i="49"/>
  <c r="P83" i="49"/>
  <c r="O83" i="49"/>
  <c r="N83" i="49"/>
  <c r="M83" i="49"/>
  <c r="L83" i="49"/>
  <c r="K83" i="49"/>
  <c r="J83" i="49"/>
  <c r="I83" i="49"/>
  <c r="H83" i="49"/>
  <c r="G83" i="49"/>
  <c r="F83" i="49"/>
  <c r="E83" i="49"/>
  <c r="D83" i="49"/>
  <c r="AV82" i="49"/>
  <c r="AU82" i="49"/>
  <c r="AT82" i="49"/>
  <c r="AS82" i="49"/>
  <c r="AR82" i="49"/>
  <c r="AQ82" i="49"/>
  <c r="AP82" i="49"/>
  <c r="AO82" i="49"/>
  <c r="AN82" i="49"/>
  <c r="AM82" i="49"/>
  <c r="AL82" i="49"/>
  <c r="AK82" i="49"/>
  <c r="AJ82" i="49"/>
  <c r="AI82" i="49"/>
  <c r="AH82" i="49"/>
  <c r="AG82" i="49"/>
  <c r="AF82" i="49"/>
  <c r="AE82" i="49"/>
  <c r="AD82" i="49"/>
  <c r="AW82" i="49" s="1"/>
  <c r="AC82" i="49"/>
  <c r="AB82" i="49"/>
  <c r="X82" i="49"/>
  <c r="W82" i="49"/>
  <c r="V82" i="49"/>
  <c r="U82" i="49"/>
  <c r="T82" i="49"/>
  <c r="S82" i="49"/>
  <c r="R82" i="49"/>
  <c r="Q82" i="49"/>
  <c r="P82" i="49"/>
  <c r="O82" i="49"/>
  <c r="N82" i="49"/>
  <c r="M82" i="49"/>
  <c r="L82" i="49"/>
  <c r="K82" i="49"/>
  <c r="J82" i="49"/>
  <c r="I82" i="49"/>
  <c r="H82" i="49"/>
  <c r="G82" i="49"/>
  <c r="F82" i="49"/>
  <c r="E82" i="49"/>
  <c r="D82" i="49"/>
  <c r="AV81" i="49"/>
  <c r="AU81" i="49"/>
  <c r="AT81" i="49"/>
  <c r="AS81" i="49"/>
  <c r="AR81" i="49"/>
  <c r="AQ81" i="49"/>
  <c r="AP81" i="49"/>
  <c r="AO81" i="49"/>
  <c r="AN81" i="49"/>
  <c r="AM81" i="49"/>
  <c r="AL81" i="49"/>
  <c r="AK81" i="49"/>
  <c r="AJ81" i="49"/>
  <c r="AI81" i="49"/>
  <c r="AH81" i="49"/>
  <c r="AG81" i="49"/>
  <c r="AF81" i="49"/>
  <c r="AE81" i="49"/>
  <c r="AD81" i="49"/>
  <c r="AC81" i="49"/>
  <c r="AB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L81" i="49"/>
  <c r="K81" i="49"/>
  <c r="J81" i="49"/>
  <c r="I81" i="49"/>
  <c r="H81" i="49"/>
  <c r="G81" i="49"/>
  <c r="F81" i="49"/>
  <c r="E81" i="49"/>
  <c r="D81" i="49"/>
  <c r="AV80" i="49"/>
  <c r="AU80" i="49"/>
  <c r="AT80" i="49"/>
  <c r="AS80" i="49"/>
  <c r="AR80" i="49"/>
  <c r="AQ80" i="49"/>
  <c r="AP80" i="49"/>
  <c r="AO80" i="49"/>
  <c r="AN80" i="49"/>
  <c r="AM80" i="49"/>
  <c r="AL80" i="49"/>
  <c r="AK80" i="49"/>
  <c r="AJ80" i="49"/>
  <c r="AI80" i="49"/>
  <c r="AH80" i="49"/>
  <c r="AG80" i="49"/>
  <c r="AF80" i="49"/>
  <c r="AE80" i="49"/>
  <c r="AD80" i="49"/>
  <c r="AC80" i="49"/>
  <c r="AB80" i="49"/>
  <c r="AW80" i="49" s="1"/>
  <c r="X80" i="49"/>
  <c r="W80" i="49"/>
  <c r="V80" i="49"/>
  <c r="U80" i="49"/>
  <c r="T80" i="49"/>
  <c r="S80" i="49"/>
  <c r="R80" i="49"/>
  <c r="Q80" i="49"/>
  <c r="P80" i="49"/>
  <c r="O80" i="49"/>
  <c r="N80" i="49"/>
  <c r="M80" i="49"/>
  <c r="L80" i="49"/>
  <c r="K80" i="49"/>
  <c r="J80" i="49"/>
  <c r="I80" i="49"/>
  <c r="H80" i="49"/>
  <c r="G80" i="49"/>
  <c r="F80" i="49"/>
  <c r="E80" i="49"/>
  <c r="D80" i="49"/>
  <c r="AV79" i="49"/>
  <c r="AU79" i="49"/>
  <c r="AT79" i="49"/>
  <c r="AS79" i="49"/>
  <c r="AR79" i="49"/>
  <c r="AQ79" i="49"/>
  <c r="AP79" i="49"/>
  <c r="AO79" i="49"/>
  <c r="AN79" i="49"/>
  <c r="AM79" i="49"/>
  <c r="AL79" i="49"/>
  <c r="AK79" i="49"/>
  <c r="AJ79" i="49"/>
  <c r="AI79" i="49"/>
  <c r="AH79" i="49"/>
  <c r="AG79" i="49"/>
  <c r="AF79" i="49"/>
  <c r="AE79" i="49"/>
  <c r="AD79" i="49"/>
  <c r="AC79" i="49"/>
  <c r="AB79" i="49"/>
  <c r="AW79" i="49"/>
  <c r="X79" i="49"/>
  <c r="W79" i="49"/>
  <c r="V79" i="49"/>
  <c r="U79" i="49"/>
  <c r="T79" i="49"/>
  <c r="S79" i="49"/>
  <c r="R79" i="49"/>
  <c r="Q79" i="49"/>
  <c r="P79" i="49"/>
  <c r="O79" i="49"/>
  <c r="N79" i="49"/>
  <c r="M79" i="49"/>
  <c r="L79" i="49"/>
  <c r="K79" i="49"/>
  <c r="J79" i="49"/>
  <c r="I79" i="49"/>
  <c r="H79" i="49"/>
  <c r="G79" i="49"/>
  <c r="F79" i="49"/>
  <c r="E79" i="49"/>
  <c r="D79" i="49"/>
  <c r="AV78" i="49"/>
  <c r="AU78" i="49"/>
  <c r="AT78" i="49"/>
  <c r="AS78" i="49"/>
  <c r="AR78" i="49"/>
  <c r="AQ78" i="49"/>
  <c r="AP78" i="49"/>
  <c r="AO78" i="49"/>
  <c r="AN78" i="49"/>
  <c r="AM78" i="49"/>
  <c r="AL78" i="49"/>
  <c r="AK78" i="49"/>
  <c r="AJ78" i="49"/>
  <c r="AI78" i="49"/>
  <c r="AH78" i="49"/>
  <c r="AG78" i="49"/>
  <c r="AF78" i="49"/>
  <c r="AE78" i="49"/>
  <c r="AD78" i="49"/>
  <c r="AC78" i="49"/>
  <c r="AB78" i="49"/>
  <c r="X78" i="49"/>
  <c r="W78" i="49"/>
  <c r="V78" i="49"/>
  <c r="U78" i="49"/>
  <c r="T78" i="49"/>
  <c r="S78" i="49"/>
  <c r="R78" i="49"/>
  <c r="Q78" i="49"/>
  <c r="P78" i="49"/>
  <c r="O78" i="49"/>
  <c r="N78" i="49"/>
  <c r="M78" i="49"/>
  <c r="L78" i="49"/>
  <c r="K78" i="49"/>
  <c r="J78" i="49"/>
  <c r="I78" i="49"/>
  <c r="H78" i="49"/>
  <c r="G78" i="49"/>
  <c r="F78" i="49"/>
  <c r="E78" i="49"/>
  <c r="D78" i="49"/>
  <c r="AV77" i="49"/>
  <c r="AU77" i="49"/>
  <c r="AT77" i="49"/>
  <c r="AS77" i="49"/>
  <c r="AR77" i="49"/>
  <c r="AQ77" i="49"/>
  <c r="AP77" i="49"/>
  <c r="AO77" i="49"/>
  <c r="AN77" i="49"/>
  <c r="AM77" i="49"/>
  <c r="AL77" i="49"/>
  <c r="AK77" i="49"/>
  <c r="AJ77" i="49"/>
  <c r="AI77" i="49"/>
  <c r="AH77" i="49"/>
  <c r="AG77" i="49"/>
  <c r="AF77" i="49"/>
  <c r="AE77" i="49"/>
  <c r="AD77" i="49"/>
  <c r="AC77" i="49"/>
  <c r="AB77" i="49"/>
  <c r="X77" i="49"/>
  <c r="W77" i="49"/>
  <c r="V77" i="49"/>
  <c r="U77" i="49"/>
  <c r="T77" i="49"/>
  <c r="S77" i="49"/>
  <c r="R77" i="49"/>
  <c r="Q77" i="49"/>
  <c r="P77" i="49"/>
  <c r="O77" i="49"/>
  <c r="N77" i="49"/>
  <c r="M77" i="49"/>
  <c r="L77" i="49"/>
  <c r="K77" i="49"/>
  <c r="J77" i="49"/>
  <c r="I77" i="49"/>
  <c r="H77" i="49"/>
  <c r="G77" i="49"/>
  <c r="F77" i="49"/>
  <c r="E77" i="49"/>
  <c r="D77" i="49"/>
  <c r="AV76" i="49"/>
  <c r="AU76" i="49"/>
  <c r="AT76" i="49"/>
  <c r="AS76" i="49"/>
  <c r="AR76" i="49"/>
  <c r="AQ76" i="49"/>
  <c r="AP76" i="49"/>
  <c r="AO76" i="49"/>
  <c r="AN76" i="49"/>
  <c r="AM76" i="49"/>
  <c r="AL76" i="49"/>
  <c r="AK76" i="49"/>
  <c r="AJ76" i="49"/>
  <c r="AI76" i="49"/>
  <c r="AH76" i="49"/>
  <c r="AG76" i="49"/>
  <c r="AF76" i="49"/>
  <c r="AE76" i="49"/>
  <c r="AD76" i="49"/>
  <c r="AC76" i="49"/>
  <c r="AB76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H76" i="49"/>
  <c r="G76" i="49"/>
  <c r="F76" i="49"/>
  <c r="E76" i="49"/>
  <c r="D76" i="49"/>
  <c r="AV75" i="49"/>
  <c r="AU75" i="49"/>
  <c r="AT75" i="49"/>
  <c r="AS75" i="49"/>
  <c r="AR75" i="49"/>
  <c r="AQ75" i="49"/>
  <c r="AP75" i="49"/>
  <c r="AO75" i="49"/>
  <c r="AN75" i="49"/>
  <c r="AM75" i="49"/>
  <c r="AL75" i="49"/>
  <c r="AK75" i="49"/>
  <c r="AJ75" i="49"/>
  <c r="AI75" i="49"/>
  <c r="AH75" i="49"/>
  <c r="AG75" i="49"/>
  <c r="AF75" i="49"/>
  <c r="AE75" i="49"/>
  <c r="AD75" i="49"/>
  <c r="AC75" i="49"/>
  <c r="AB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L75" i="49"/>
  <c r="K75" i="49"/>
  <c r="J75" i="49"/>
  <c r="I75" i="49"/>
  <c r="H75" i="49"/>
  <c r="G75" i="49"/>
  <c r="F75" i="49"/>
  <c r="E75" i="49"/>
  <c r="E131" i="49" s="1"/>
  <c r="D75" i="49"/>
  <c r="AV74" i="49"/>
  <c r="AU74" i="49"/>
  <c r="AT74" i="49"/>
  <c r="AS74" i="49"/>
  <c r="AR74" i="49"/>
  <c r="AQ74" i="49"/>
  <c r="AP74" i="49"/>
  <c r="AO74" i="49"/>
  <c r="AN74" i="49"/>
  <c r="AM74" i="49"/>
  <c r="AL74" i="49"/>
  <c r="AK74" i="49"/>
  <c r="AJ74" i="49"/>
  <c r="AI74" i="49"/>
  <c r="AH74" i="49"/>
  <c r="AG74" i="49"/>
  <c r="AF74" i="49"/>
  <c r="AE74" i="49"/>
  <c r="AD74" i="49"/>
  <c r="AC74" i="49"/>
  <c r="AB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L74" i="49"/>
  <c r="K74" i="49"/>
  <c r="J74" i="49"/>
  <c r="I74" i="49"/>
  <c r="H74" i="49"/>
  <c r="G74" i="49"/>
  <c r="F74" i="49"/>
  <c r="E74" i="49"/>
  <c r="D74" i="49"/>
  <c r="AV73" i="49"/>
  <c r="AU73" i="49"/>
  <c r="AT73" i="49"/>
  <c r="AS73" i="49"/>
  <c r="AR73" i="49"/>
  <c r="AQ73" i="49"/>
  <c r="AP73" i="49"/>
  <c r="AO73" i="49"/>
  <c r="AN73" i="49"/>
  <c r="AM73" i="49"/>
  <c r="AL73" i="49"/>
  <c r="AK73" i="49"/>
  <c r="AJ73" i="49"/>
  <c r="AI73" i="49"/>
  <c r="AH73" i="49"/>
  <c r="AG73" i="49"/>
  <c r="AF73" i="49"/>
  <c r="AE73" i="49"/>
  <c r="AD73" i="49"/>
  <c r="AC73" i="49"/>
  <c r="AB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L73" i="49"/>
  <c r="K73" i="49"/>
  <c r="J73" i="49"/>
  <c r="I73" i="49"/>
  <c r="H73" i="49"/>
  <c r="G73" i="49"/>
  <c r="F73" i="49"/>
  <c r="E73" i="49"/>
  <c r="D73" i="49"/>
  <c r="AV72" i="49"/>
  <c r="AU72" i="49"/>
  <c r="AT72" i="49"/>
  <c r="AS72" i="49"/>
  <c r="AR72" i="49"/>
  <c r="AQ72" i="49"/>
  <c r="AP72" i="49"/>
  <c r="AO72" i="49"/>
  <c r="AN72" i="49"/>
  <c r="AM72" i="49"/>
  <c r="AL72" i="49"/>
  <c r="AK72" i="49"/>
  <c r="AJ72" i="49"/>
  <c r="AI72" i="49"/>
  <c r="AH72" i="49"/>
  <c r="AG72" i="49"/>
  <c r="AF72" i="49"/>
  <c r="AE72" i="49"/>
  <c r="AD72" i="49"/>
  <c r="AC72" i="49"/>
  <c r="AB72" i="49"/>
  <c r="X72" i="49"/>
  <c r="W72" i="49"/>
  <c r="V72" i="49"/>
  <c r="U72" i="49"/>
  <c r="T72" i="49"/>
  <c r="S72" i="49"/>
  <c r="R72" i="49"/>
  <c r="Q72" i="49"/>
  <c r="P72" i="49"/>
  <c r="O72" i="49"/>
  <c r="O131" i="49" s="1"/>
  <c r="N72" i="49"/>
  <c r="M72" i="49"/>
  <c r="L72" i="49"/>
  <c r="K72" i="49"/>
  <c r="J72" i="49"/>
  <c r="I72" i="49"/>
  <c r="H72" i="49"/>
  <c r="G72" i="49"/>
  <c r="F72" i="49"/>
  <c r="E72" i="49"/>
  <c r="D72" i="49"/>
  <c r="AV71" i="49"/>
  <c r="AU71" i="49"/>
  <c r="AT71" i="49"/>
  <c r="AS71" i="49"/>
  <c r="AR71" i="49"/>
  <c r="AQ71" i="49"/>
  <c r="AP71" i="49"/>
  <c r="AO71" i="49"/>
  <c r="AN71" i="49"/>
  <c r="AM71" i="49"/>
  <c r="AL71" i="49"/>
  <c r="AK71" i="49"/>
  <c r="AJ71" i="49"/>
  <c r="AI71" i="49"/>
  <c r="AH71" i="49"/>
  <c r="AG71" i="49"/>
  <c r="AF71" i="49"/>
  <c r="AE71" i="49"/>
  <c r="AD71" i="49"/>
  <c r="AC71" i="49"/>
  <c r="AB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AV70" i="49"/>
  <c r="AU70" i="49"/>
  <c r="AT70" i="49"/>
  <c r="AS70" i="49"/>
  <c r="AR70" i="49"/>
  <c r="AQ70" i="49"/>
  <c r="AP70" i="49"/>
  <c r="AO70" i="49"/>
  <c r="AN70" i="49"/>
  <c r="AM70" i="49"/>
  <c r="AL70" i="49"/>
  <c r="AK70" i="49"/>
  <c r="AJ70" i="49"/>
  <c r="AI70" i="49"/>
  <c r="AH70" i="49"/>
  <c r="AG70" i="49"/>
  <c r="AF70" i="49"/>
  <c r="AE70" i="49"/>
  <c r="AD70" i="49"/>
  <c r="AC70" i="49"/>
  <c r="AW70" i="49" s="1"/>
  <c r="AX70" i="49" s="1"/>
  <c r="AB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AV69" i="49"/>
  <c r="AU69" i="49"/>
  <c r="AT69" i="49"/>
  <c r="AS69" i="49"/>
  <c r="AR69" i="49"/>
  <c r="AQ69" i="49"/>
  <c r="AP69" i="49"/>
  <c r="AO69" i="49"/>
  <c r="AN69" i="49"/>
  <c r="AM69" i="49"/>
  <c r="AL69" i="49"/>
  <c r="AK69" i="49"/>
  <c r="AJ69" i="49"/>
  <c r="AI69" i="49"/>
  <c r="AH69" i="49"/>
  <c r="AH131" i="49" s="1"/>
  <c r="AG69" i="49"/>
  <c r="AF69" i="49"/>
  <c r="AE69" i="49"/>
  <c r="AD69" i="49"/>
  <c r="AC69" i="49"/>
  <c r="AB69" i="49"/>
  <c r="AW69" i="49"/>
  <c r="AX69" i="49" s="1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AV68" i="49"/>
  <c r="AU68" i="49"/>
  <c r="AT68" i="49"/>
  <c r="AS68" i="49"/>
  <c r="AR68" i="49"/>
  <c r="AQ68" i="49"/>
  <c r="AP68" i="49"/>
  <c r="AO68" i="49"/>
  <c r="AN68" i="49"/>
  <c r="AM68" i="49"/>
  <c r="AL68" i="49"/>
  <c r="AK68" i="49"/>
  <c r="AJ68" i="49"/>
  <c r="AI68" i="49"/>
  <c r="AH68" i="49"/>
  <c r="AG68" i="49"/>
  <c r="AF68" i="49"/>
  <c r="AE68" i="49"/>
  <c r="AD68" i="49"/>
  <c r="AC68" i="49"/>
  <c r="AB68" i="49"/>
  <c r="X68" i="49"/>
  <c r="W68" i="49"/>
  <c r="V68" i="49"/>
  <c r="U68" i="49"/>
  <c r="U131" i="49" s="1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AV65" i="49"/>
  <c r="AU65" i="49"/>
  <c r="AT65" i="49"/>
  <c r="AS65" i="49"/>
  <c r="AR65" i="49"/>
  <c r="AQ65" i="49"/>
  <c r="AP65" i="49"/>
  <c r="AO65" i="49"/>
  <c r="AN65" i="49"/>
  <c r="AM65" i="49"/>
  <c r="AL65" i="49"/>
  <c r="AK65" i="49"/>
  <c r="AJ65" i="49"/>
  <c r="AI65" i="49"/>
  <c r="AH65" i="49"/>
  <c r="AG65" i="49"/>
  <c r="AF65" i="49"/>
  <c r="AE65" i="49"/>
  <c r="AD65" i="49"/>
  <c r="AC65" i="49"/>
  <c r="AB65" i="49"/>
  <c r="EK64" i="49"/>
  <c r="EJ64" i="49"/>
  <c r="EH64" i="49"/>
  <c r="EG64" i="49"/>
  <c r="EE64" i="49"/>
  <c r="ED64" i="49"/>
  <c r="EC64" i="49"/>
  <c r="EB64" i="49"/>
  <c r="EA64" i="49"/>
  <c r="DZ64" i="49"/>
  <c r="DX64" i="49"/>
  <c r="DW64" i="49"/>
  <c r="DU64" i="49"/>
  <c r="DT64" i="49"/>
  <c r="DV64" i="49" s="1"/>
  <c r="DR64" i="49"/>
  <c r="DQ64" i="49"/>
  <c r="DO64" i="49"/>
  <c r="DN64" i="49"/>
  <c r="DP64" i="49" s="1"/>
  <c r="DL64" i="49"/>
  <c r="DK64" i="49"/>
  <c r="DI64" i="49"/>
  <c r="DH64" i="49"/>
  <c r="DF64" i="49"/>
  <c r="DE64" i="49"/>
  <c r="DG64" i="49" s="1"/>
  <c r="DD64" i="49"/>
  <c r="DB64" i="49"/>
  <c r="DA64" i="49"/>
  <c r="CY64" i="49"/>
  <c r="CX64" i="49"/>
  <c r="CZ64" i="49"/>
  <c r="CV64" i="49"/>
  <c r="CU64" i="49"/>
  <c r="CT64" i="49"/>
  <c r="CW64" i="49"/>
  <c r="CR64" i="49"/>
  <c r="CQ64" i="49"/>
  <c r="CP64" i="49"/>
  <c r="CO64" i="49"/>
  <c r="CM64" i="49"/>
  <c r="CL64" i="49"/>
  <c r="CK64" i="49"/>
  <c r="CJ64" i="49"/>
  <c r="CI64" i="49"/>
  <c r="CG64" i="49"/>
  <c r="CF64" i="49"/>
  <c r="CD64" i="49"/>
  <c r="CC64" i="49"/>
  <c r="CE64" i="49" s="1"/>
  <c r="CB64" i="49"/>
  <c r="BZ64" i="49"/>
  <c r="BY64" i="49"/>
  <c r="BW64" i="49"/>
  <c r="BV64" i="49"/>
  <c r="BU64" i="49"/>
  <c r="BS64" i="49"/>
  <c r="BT64" i="49" s="1"/>
  <c r="BR64" i="49"/>
  <c r="BP64" i="49"/>
  <c r="BO64" i="49"/>
  <c r="BQ64" i="49" s="1"/>
  <c r="BM64" i="49"/>
  <c r="BL64" i="49"/>
  <c r="BJ64" i="49"/>
  <c r="BI64" i="49"/>
  <c r="BG64" i="49"/>
  <c r="BF64" i="49"/>
  <c r="BH64" i="49" s="1"/>
  <c r="BD64" i="49"/>
  <c r="BC64" i="49"/>
  <c r="BE64" i="49"/>
  <c r="BB64" i="49"/>
  <c r="AZ64" i="49"/>
  <c r="BA64" i="49" s="1"/>
  <c r="AY64" i="49"/>
  <c r="EK63" i="49"/>
  <c r="EJ63" i="49"/>
  <c r="EH63" i="49"/>
  <c r="EG63" i="49"/>
  <c r="EI63" i="49"/>
  <c r="EE63" i="49"/>
  <c r="ED63" i="49"/>
  <c r="EC63" i="49"/>
  <c r="EB63" i="49"/>
  <c r="EA63" i="49"/>
  <c r="DZ63" i="49"/>
  <c r="DX63" i="49"/>
  <c r="DW63" i="49"/>
  <c r="DU63" i="49"/>
  <c r="DT63" i="49"/>
  <c r="DR63" i="49"/>
  <c r="DQ63" i="49"/>
  <c r="DO63" i="49"/>
  <c r="DN63" i="49"/>
  <c r="DL63" i="49"/>
  <c r="DK63" i="49"/>
  <c r="DM63" i="49" s="1"/>
  <c r="DI63" i="49"/>
  <c r="DH63" i="49"/>
  <c r="DF63" i="49"/>
  <c r="DE63" i="49"/>
  <c r="DD63" i="49"/>
  <c r="DB63" i="49"/>
  <c r="DA63" i="49"/>
  <c r="DC63" i="49" s="1"/>
  <c r="CY63" i="49"/>
  <c r="CX63" i="49"/>
  <c r="CZ63" i="49"/>
  <c r="CV63" i="49"/>
  <c r="CU63" i="49"/>
  <c r="CT63" i="49"/>
  <c r="CW63" i="49" s="1"/>
  <c r="CR63" i="49"/>
  <c r="CQ63" i="49"/>
  <c r="CP63" i="49"/>
  <c r="CO63" i="49"/>
  <c r="CM63" i="49"/>
  <c r="CL63" i="49"/>
  <c r="CK63" i="49"/>
  <c r="CJ63" i="49"/>
  <c r="CI63" i="49"/>
  <c r="CG63" i="49"/>
  <c r="CF63" i="49"/>
  <c r="CH63" i="49"/>
  <c r="CD63" i="49"/>
  <c r="CC63" i="49"/>
  <c r="CB63" i="49"/>
  <c r="BZ63" i="49"/>
  <c r="BY63" i="49"/>
  <c r="BW63" i="49"/>
  <c r="BV63" i="49"/>
  <c r="BU63" i="49"/>
  <c r="BS63" i="49"/>
  <c r="BR63" i="49"/>
  <c r="BP63" i="49"/>
  <c r="BO63" i="49"/>
  <c r="BQ63" i="49" s="1"/>
  <c r="BM63" i="49"/>
  <c r="BL63" i="49"/>
  <c r="BJ63" i="49"/>
  <c r="BI63" i="49"/>
  <c r="BG63" i="49"/>
  <c r="BF63" i="49"/>
  <c r="BD63" i="49"/>
  <c r="BC63" i="49"/>
  <c r="BB63" i="49"/>
  <c r="AZ63" i="49"/>
  <c r="BA63" i="49" s="1"/>
  <c r="AY63" i="49"/>
  <c r="EK62" i="49"/>
  <c r="EJ62" i="49"/>
  <c r="EH62" i="49"/>
  <c r="EG62" i="49"/>
  <c r="EE62" i="49"/>
  <c r="ED62" i="49"/>
  <c r="EC62" i="49"/>
  <c r="EB62" i="49"/>
  <c r="EA62" i="49"/>
  <c r="DZ62" i="49"/>
  <c r="DX62" i="49"/>
  <c r="DW62" i="49"/>
  <c r="DY62" i="49" s="1"/>
  <c r="DU62" i="49"/>
  <c r="DT62" i="49"/>
  <c r="DV62" i="49"/>
  <c r="DR62" i="49"/>
  <c r="DQ62" i="49"/>
  <c r="DO62" i="49"/>
  <c r="DN62" i="49"/>
  <c r="DP62" i="49" s="1"/>
  <c r="DL62" i="49"/>
  <c r="DK62" i="49"/>
  <c r="DM62" i="49"/>
  <c r="DI62" i="49"/>
  <c r="DH62" i="49"/>
  <c r="DF62" i="49"/>
  <c r="DE62" i="49"/>
  <c r="DD62" i="49"/>
  <c r="DB62" i="49"/>
  <c r="DA62" i="49"/>
  <c r="DC62" i="49"/>
  <c r="CY62" i="49"/>
  <c r="CX62" i="49"/>
  <c r="CV62" i="49"/>
  <c r="CU62" i="49"/>
  <c r="CT62" i="49"/>
  <c r="CR62" i="49"/>
  <c r="CQ62" i="49"/>
  <c r="CP62" i="49"/>
  <c r="CO62" i="49"/>
  <c r="CM62" i="49"/>
  <c r="CL62" i="49"/>
  <c r="CK62" i="49"/>
  <c r="CJ62" i="49"/>
  <c r="CI62" i="49"/>
  <c r="CG62" i="49"/>
  <c r="CF62" i="49"/>
  <c r="CH62" i="49" s="1"/>
  <c r="CD62" i="49"/>
  <c r="CC62" i="49"/>
  <c r="CB62" i="49"/>
  <c r="CE62" i="49" s="1"/>
  <c r="BZ62" i="49"/>
  <c r="BY62" i="49"/>
  <c r="CA62" i="49"/>
  <c r="BW62" i="49"/>
  <c r="BV62" i="49"/>
  <c r="BU62" i="49"/>
  <c r="BS62" i="49"/>
  <c r="BR62" i="49"/>
  <c r="BP62" i="49"/>
  <c r="BO62" i="49"/>
  <c r="BM62" i="49"/>
  <c r="BL62" i="49"/>
  <c r="BN62" i="49" s="1"/>
  <c r="BJ62" i="49"/>
  <c r="BI62" i="49"/>
  <c r="BK62" i="49" s="1"/>
  <c r="BG62" i="49"/>
  <c r="BF62" i="49"/>
  <c r="BD62" i="49"/>
  <c r="BC62" i="49"/>
  <c r="BB62" i="49"/>
  <c r="AZ62" i="49"/>
  <c r="BA62" i="49"/>
  <c r="AY62" i="49"/>
  <c r="EK61" i="49"/>
  <c r="EJ61" i="49"/>
  <c r="EH61" i="49"/>
  <c r="EG61" i="49"/>
  <c r="EI61" i="49" s="1"/>
  <c r="EE61" i="49"/>
  <c r="ED61" i="49"/>
  <c r="EC61" i="49"/>
  <c r="EB61" i="49"/>
  <c r="EA61" i="49"/>
  <c r="DZ61" i="49"/>
  <c r="DX61" i="49"/>
  <c r="DW61" i="49"/>
  <c r="DU61" i="49"/>
  <c r="DT61" i="49"/>
  <c r="DV61" i="49" s="1"/>
  <c r="DR61" i="49"/>
  <c r="DQ61" i="49"/>
  <c r="DS61" i="49" s="1"/>
  <c r="DO61" i="49"/>
  <c r="DN61" i="49"/>
  <c r="DL61" i="49"/>
  <c r="DK61" i="49"/>
  <c r="DM61" i="49" s="1"/>
  <c r="DI61" i="49"/>
  <c r="DH61" i="49"/>
  <c r="DJ61" i="49" s="1"/>
  <c r="DF61" i="49"/>
  <c r="DG61" i="49" s="1"/>
  <c r="DE61" i="49"/>
  <c r="DD61" i="49"/>
  <c r="DB61" i="49"/>
  <c r="DA61" i="49"/>
  <c r="CY61" i="49"/>
  <c r="CX61" i="49"/>
  <c r="CV61" i="49"/>
  <c r="CU61" i="49"/>
  <c r="CT61" i="49"/>
  <c r="CW61" i="49"/>
  <c r="CR61" i="49"/>
  <c r="CS61" i="49" s="1"/>
  <c r="CQ61" i="49"/>
  <c r="CP61" i="49"/>
  <c r="CO61" i="49"/>
  <c r="CM61" i="49"/>
  <c r="CL61" i="49"/>
  <c r="CK61" i="49"/>
  <c r="CJ61" i="49"/>
  <c r="CI61" i="49"/>
  <c r="CG61" i="49"/>
  <c r="CF61" i="49"/>
  <c r="CD61" i="49"/>
  <c r="CC61" i="49"/>
  <c r="CB61" i="49"/>
  <c r="BZ61" i="49"/>
  <c r="CA61" i="49" s="1"/>
  <c r="BY61" i="49"/>
  <c r="BW61" i="49"/>
  <c r="BV61" i="49"/>
  <c r="BU61" i="49"/>
  <c r="BS61" i="49"/>
  <c r="BR61" i="49"/>
  <c r="BP61" i="49"/>
  <c r="BQ61" i="49" s="1"/>
  <c r="BO61" i="49"/>
  <c r="BM61" i="49"/>
  <c r="BL61" i="49"/>
  <c r="BN61" i="49" s="1"/>
  <c r="BJ61" i="49"/>
  <c r="BI61" i="49"/>
  <c r="BG61" i="49"/>
  <c r="BF61" i="49"/>
  <c r="BD61" i="49"/>
  <c r="BC61" i="49"/>
  <c r="BE61" i="49" s="1"/>
  <c r="BB61" i="49"/>
  <c r="AZ61" i="49"/>
  <c r="BA61" i="49" s="1"/>
  <c r="AY61" i="49"/>
  <c r="EK60" i="49"/>
  <c r="EJ60" i="49"/>
  <c r="EH60" i="49"/>
  <c r="EG60" i="49"/>
  <c r="EE60" i="49"/>
  <c r="ED60" i="49"/>
  <c r="EC60" i="49"/>
  <c r="EB60" i="49"/>
  <c r="EA60" i="49"/>
  <c r="DZ60" i="49"/>
  <c r="DX60" i="49"/>
  <c r="DW60" i="49"/>
  <c r="DU60" i="49"/>
  <c r="DT60" i="49"/>
  <c r="DR60" i="49"/>
  <c r="DQ60" i="49"/>
  <c r="DO60" i="49"/>
  <c r="DP60" i="49" s="1"/>
  <c r="DN60" i="49"/>
  <c r="DL60" i="49"/>
  <c r="DK60" i="49"/>
  <c r="DI60" i="49"/>
  <c r="DH60" i="49"/>
  <c r="DF60" i="49"/>
  <c r="DG60" i="49"/>
  <c r="DE60" i="49"/>
  <c r="DD60" i="49"/>
  <c r="DB60" i="49"/>
  <c r="DA60" i="49"/>
  <c r="CY60" i="49"/>
  <c r="CZ60" i="49" s="1"/>
  <c r="CX60" i="49"/>
  <c r="CV60" i="49"/>
  <c r="CU60" i="49"/>
  <c r="CW60" i="49" s="1"/>
  <c r="CT60" i="49"/>
  <c r="CR60" i="49"/>
  <c r="CQ60" i="49"/>
  <c r="CP60" i="49"/>
  <c r="CO60" i="49"/>
  <c r="CM60" i="49"/>
  <c r="CL60" i="49"/>
  <c r="CK60" i="49"/>
  <c r="CJ60" i="49"/>
  <c r="CI60" i="49"/>
  <c r="CG60" i="49"/>
  <c r="CF60" i="49"/>
  <c r="CD60" i="49"/>
  <c r="CC60" i="49"/>
  <c r="CB60" i="49"/>
  <c r="BZ60" i="49"/>
  <c r="BY60" i="49"/>
  <c r="BW60" i="49"/>
  <c r="BX60" i="49" s="1"/>
  <c r="BV60" i="49"/>
  <c r="BU60" i="49"/>
  <c r="BS60" i="49"/>
  <c r="BR60" i="49"/>
  <c r="BP60" i="49"/>
  <c r="BO60" i="49"/>
  <c r="BM60" i="49"/>
  <c r="BL60" i="49"/>
  <c r="BN60" i="49" s="1"/>
  <c r="BJ60" i="49"/>
  <c r="BI60" i="49"/>
  <c r="BG60" i="49"/>
  <c r="BF60" i="49"/>
  <c r="BH60" i="49" s="1"/>
  <c r="BD60" i="49"/>
  <c r="BC60" i="49"/>
  <c r="BB60" i="49"/>
  <c r="AZ60" i="49"/>
  <c r="BA60" i="49" s="1"/>
  <c r="AY60" i="49"/>
  <c r="EK59" i="49"/>
  <c r="EJ59" i="49"/>
  <c r="EH59" i="49"/>
  <c r="EG59" i="49"/>
  <c r="EE59" i="49"/>
  <c r="ED59" i="49"/>
  <c r="EC59" i="49"/>
  <c r="EB59" i="49"/>
  <c r="EA59" i="49"/>
  <c r="DZ59" i="49"/>
  <c r="DX59" i="49"/>
  <c r="DW59" i="49"/>
  <c r="DY59" i="49" s="1"/>
  <c r="DU59" i="49"/>
  <c r="DT59" i="49"/>
  <c r="DR59" i="49"/>
  <c r="DQ59" i="49"/>
  <c r="DO59" i="49"/>
  <c r="DN59" i="49"/>
  <c r="DL59" i="49"/>
  <c r="DM59" i="49" s="1"/>
  <c r="DK59" i="49"/>
  <c r="DI59" i="49"/>
  <c r="DH59" i="49"/>
  <c r="DF59" i="49"/>
  <c r="DE59" i="49"/>
  <c r="DD59" i="49"/>
  <c r="DB59" i="49"/>
  <c r="DC59" i="49" s="1"/>
  <c r="DA59" i="49"/>
  <c r="CY59" i="49"/>
  <c r="CX59" i="49"/>
  <c r="CZ59" i="49" s="1"/>
  <c r="CV59" i="49"/>
  <c r="CU59" i="49"/>
  <c r="CT59" i="49"/>
  <c r="CR59" i="49"/>
  <c r="CQ59" i="49"/>
  <c r="CP59" i="49"/>
  <c r="CO59" i="49"/>
  <c r="CM59" i="49"/>
  <c r="CL59" i="49"/>
  <c r="CK59" i="49"/>
  <c r="CJ59" i="49"/>
  <c r="CI59" i="49"/>
  <c r="CG59" i="49"/>
  <c r="CF59" i="49"/>
  <c r="CD59" i="49"/>
  <c r="CC59" i="49"/>
  <c r="CE59" i="49"/>
  <c r="CB59" i="49"/>
  <c r="BZ59" i="49"/>
  <c r="BY59" i="49"/>
  <c r="CA59" i="49"/>
  <c r="BW59" i="49"/>
  <c r="BV59" i="49"/>
  <c r="BU59" i="49"/>
  <c r="BX59" i="49" s="1"/>
  <c r="BS59" i="49"/>
  <c r="BR59" i="49"/>
  <c r="BP59" i="49"/>
  <c r="BO59" i="49"/>
  <c r="BM59" i="49"/>
  <c r="BL59" i="49"/>
  <c r="BJ59" i="49"/>
  <c r="BI59" i="49"/>
  <c r="BG59" i="49"/>
  <c r="BF59" i="49"/>
  <c r="BH59" i="49"/>
  <c r="BD59" i="49"/>
  <c r="BC59" i="49"/>
  <c r="BB59" i="49"/>
  <c r="AZ59" i="49"/>
  <c r="BA59" i="49" s="1"/>
  <c r="AY59" i="49"/>
  <c r="EK58" i="49"/>
  <c r="EJ58" i="49"/>
  <c r="EH58" i="49"/>
  <c r="EG58" i="49"/>
  <c r="EE58" i="49"/>
  <c r="ED58" i="49"/>
  <c r="EF58" i="49" s="1"/>
  <c r="EC58" i="49"/>
  <c r="EB58" i="49"/>
  <c r="EA58" i="49"/>
  <c r="DZ58" i="49"/>
  <c r="DX58" i="49"/>
  <c r="DW58" i="49"/>
  <c r="DY58" i="49" s="1"/>
  <c r="DU58" i="49"/>
  <c r="DT58" i="49"/>
  <c r="DR58" i="49"/>
  <c r="DQ58" i="49"/>
  <c r="DO58" i="49"/>
  <c r="DN58" i="49"/>
  <c r="DL58" i="49"/>
  <c r="DK58" i="49"/>
  <c r="DM58" i="49" s="1"/>
  <c r="DI58" i="49"/>
  <c r="DH58" i="49"/>
  <c r="DJ58" i="49"/>
  <c r="DF58" i="49"/>
  <c r="DE58" i="49"/>
  <c r="DD58" i="49"/>
  <c r="DB58" i="49"/>
  <c r="DA58" i="49"/>
  <c r="CY58" i="49"/>
  <c r="CX58" i="49"/>
  <c r="CV58" i="49"/>
  <c r="CU58" i="49"/>
  <c r="CT58" i="49"/>
  <c r="CR58" i="49"/>
  <c r="CQ58" i="49"/>
  <c r="CS58" i="49" s="1"/>
  <c r="CP58" i="49"/>
  <c r="CO58" i="49"/>
  <c r="CM58" i="49"/>
  <c r="CL58" i="49"/>
  <c r="CN58" i="49" s="1"/>
  <c r="CK58" i="49"/>
  <c r="CJ58" i="49"/>
  <c r="CI58" i="49"/>
  <c r="CG58" i="49"/>
  <c r="CF58" i="49"/>
  <c r="CH58" i="49" s="1"/>
  <c r="CD58" i="49"/>
  <c r="CC58" i="49"/>
  <c r="CB58" i="49"/>
  <c r="CE58" i="49" s="1"/>
  <c r="BZ58" i="49"/>
  <c r="BY58" i="49"/>
  <c r="BW58" i="49"/>
  <c r="BV58" i="49"/>
  <c r="BU58" i="49"/>
  <c r="BS58" i="49"/>
  <c r="BR58" i="49"/>
  <c r="BT58" i="49" s="1"/>
  <c r="BP58" i="49"/>
  <c r="BQ58" i="49"/>
  <c r="BO58" i="49"/>
  <c r="BM58" i="49"/>
  <c r="BL58" i="49"/>
  <c r="BJ58" i="49"/>
  <c r="BK58" i="49" s="1"/>
  <c r="BI58" i="49"/>
  <c r="BG58" i="49"/>
  <c r="BF58" i="49"/>
  <c r="BD58" i="49"/>
  <c r="BC58" i="49"/>
  <c r="BB58" i="49"/>
  <c r="AZ58" i="49"/>
  <c r="BA58" i="49" s="1"/>
  <c r="AY58" i="49"/>
  <c r="EK57" i="49"/>
  <c r="EJ57" i="49"/>
  <c r="EH57" i="49"/>
  <c r="EG57" i="49"/>
  <c r="EI57" i="49" s="1"/>
  <c r="EE57" i="49"/>
  <c r="ED57" i="49"/>
  <c r="EF57" i="49" s="1"/>
  <c r="EC57" i="49"/>
  <c r="EB57" i="49"/>
  <c r="EA57" i="49"/>
  <c r="DZ57" i="49"/>
  <c r="DX57" i="49"/>
  <c r="DW57" i="49"/>
  <c r="DU57" i="49"/>
  <c r="DT57" i="49"/>
  <c r="DV57" i="49" s="1"/>
  <c r="DR57" i="49"/>
  <c r="DQ57" i="49"/>
  <c r="DO57" i="49"/>
  <c r="DN57" i="49"/>
  <c r="DL57" i="49"/>
  <c r="DK57" i="49"/>
  <c r="DM57" i="49"/>
  <c r="DI57" i="49"/>
  <c r="DH57" i="49"/>
  <c r="DF57" i="49"/>
  <c r="DE57" i="49"/>
  <c r="DG57" i="49" s="1"/>
  <c r="DD57" i="49"/>
  <c r="DB57" i="49"/>
  <c r="DA57" i="49"/>
  <c r="CY57" i="49"/>
  <c r="CX57" i="49"/>
  <c r="CZ57" i="49" s="1"/>
  <c r="CV57" i="49"/>
  <c r="CU57" i="49"/>
  <c r="CT57" i="49"/>
  <c r="CW57" i="49" s="1"/>
  <c r="CR57" i="49"/>
  <c r="CQ57" i="49"/>
  <c r="CS57" i="49" s="1"/>
  <c r="CP57" i="49"/>
  <c r="CO57" i="49"/>
  <c r="CM57" i="49"/>
  <c r="CN57" i="49"/>
  <c r="CL57" i="49"/>
  <c r="CK57" i="49"/>
  <c r="CJ57" i="49"/>
  <c r="CI57" i="49"/>
  <c r="CG57" i="49"/>
  <c r="CF57" i="49"/>
  <c r="CD57" i="49"/>
  <c r="CC57" i="49"/>
  <c r="CB57" i="49"/>
  <c r="BZ57" i="49"/>
  <c r="BY57" i="49"/>
  <c r="BW57" i="49"/>
  <c r="BV57" i="49"/>
  <c r="BX57" i="49" s="1"/>
  <c r="BU57" i="49"/>
  <c r="BS57" i="49"/>
  <c r="BR57" i="49"/>
  <c r="BP57" i="49"/>
  <c r="BO57" i="49"/>
  <c r="BQ57" i="49"/>
  <c r="BM57" i="49"/>
  <c r="BL57" i="49"/>
  <c r="BN57" i="49" s="1"/>
  <c r="BJ57" i="49"/>
  <c r="BI57" i="49"/>
  <c r="BG57" i="49"/>
  <c r="BH57" i="49" s="1"/>
  <c r="BF57" i="49"/>
  <c r="BD57" i="49"/>
  <c r="BE57" i="49" s="1"/>
  <c r="BC57" i="49"/>
  <c r="BB57" i="49"/>
  <c r="AZ57" i="49"/>
  <c r="BA57" i="49" s="1"/>
  <c r="AY57" i="49"/>
  <c r="EK56" i="49"/>
  <c r="EJ56" i="49"/>
  <c r="EH56" i="49"/>
  <c r="EG56" i="49"/>
  <c r="EE56" i="49"/>
  <c r="ED56" i="49"/>
  <c r="EF56" i="49" s="1"/>
  <c r="EC56" i="49"/>
  <c r="EB56" i="49"/>
  <c r="EA56" i="49"/>
  <c r="DZ56" i="49"/>
  <c r="DX56" i="49"/>
  <c r="DW56" i="49"/>
  <c r="DU56" i="49"/>
  <c r="DT56" i="49"/>
  <c r="DV56" i="49" s="1"/>
  <c r="DR56" i="49"/>
  <c r="DQ56" i="49"/>
  <c r="DS56" i="49" s="1"/>
  <c r="DO56" i="49"/>
  <c r="DN56" i="49"/>
  <c r="DP56" i="49"/>
  <c r="DL56" i="49"/>
  <c r="DK56" i="49"/>
  <c r="DI56" i="49"/>
  <c r="DH56" i="49"/>
  <c r="DJ56" i="49" s="1"/>
  <c r="DF56" i="49"/>
  <c r="DE56" i="49"/>
  <c r="DG56" i="49"/>
  <c r="DD56" i="49"/>
  <c r="DB56" i="49"/>
  <c r="DA56" i="49"/>
  <c r="DC56" i="49"/>
  <c r="CY56" i="49"/>
  <c r="CX56" i="49"/>
  <c r="CV56" i="49"/>
  <c r="CU56" i="49"/>
  <c r="CT56" i="49"/>
  <c r="CR56" i="49"/>
  <c r="CQ56" i="49"/>
  <c r="CS56" i="49"/>
  <c r="CP56" i="49"/>
  <c r="CO56" i="49"/>
  <c r="CM56" i="49"/>
  <c r="CL56" i="49"/>
  <c r="CN56" i="49" s="1"/>
  <c r="CK56" i="49"/>
  <c r="CJ56" i="49"/>
  <c r="CI56" i="49"/>
  <c r="CG56" i="49"/>
  <c r="CF56" i="49"/>
  <c r="CD56" i="49"/>
  <c r="CC56" i="49"/>
  <c r="CB56" i="49"/>
  <c r="BZ56" i="49"/>
  <c r="CA56" i="49"/>
  <c r="BY56" i="49"/>
  <c r="BW56" i="49"/>
  <c r="BV56" i="49"/>
  <c r="BU56" i="49"/>
  <c r="BX56" i="49" s="1"/>
  <c r="BS56" i="49"/>
  <c r="BR56" i="49"/>
  <c r="BT56" i="49"/>
  <c r="BP56" i="49"/>
  <c r="BO56" i="49"/>
  <c r="BM56" i="49"/>
  <c r="BN56" i="49"/>
  <c r="BL56" i="49"/>
  <c r="BJ56" i="49"/>
  <c r="BI56" i="49"/>
  <c r="BG56" i="49"/>
  <c r="BF56" i="49"/>
  <c r="BH56" i="49" s="1"/>
  <c r="BD56" i="49"/>
  <c r="BC56" i="49"/>
  <c r="BB56" i="49"/>
  <c r="AZ56" i="49"/>
  <c r="BA56" i="49" s="1"/>
  <c r="AY56" i="49"/>
  <c r="EK55" i="49"/>
  <c r="EJ55" i="49"/>
  <c r="EH55" i="49"/>
  <c r="EG55" i="49"/>
  <c r="EI55" i="49" s="1"/>
  <c r="EE55" i="49"/>
  <c r="ED55" i="49"/>
  <c r="EC55" i="49"/>
  <c r="EB55" i="49"/>
  <c r="EA55" i="49"/>
  <c r="DZ55" i="49"/>
  <c r="DX55" i="49"/>
  <c r="DW55" i="49"/>
  <c r="DU55" i="49"/>
  <c r="DT55" i="49"/>
  <c r="DV55" i="49" s="1"/>
  <c r="DR55" i="49"/>
  <c r="DQ55" i="49"/>
  <c r="DO55" i="49"/>
  <c r="DP55" i="49" s="1"/>
  <c r="DN55" i="49"/>
  <c r="DL55" i="49"/>
  <c r="DK55" i="49"/>
  <c r="DM55" i="49" s="1"/>
  <c r="DI55" i="49"/>
  <c r="DH55" i="49"/>
  <c r="DJ55" i="49" s="1"/>
  <c r="DF55" i="49"/>
  <c r="DE55" i="49"/>
  <c r="DG55" i="49"/>
  <c r="DD55" i="49"/>
  <c r="DB55" i="49"/>
  <c r="DA55" i="49"/>
  <c r="DC55" i="49"/>
  <c r="CY55" i="49"/>
  <c r="CX55" i="49"/>
  <c r="CV55" i="49"/>
  <c r="CU55" i="49"/>
  <c r="CT55" i="49"/>
  <c r="CR55" i="49"/>
  <c r="CQ55" i="49"/>
  <c r="CS55" i="49"/>
  <c r="CP55" i="49"/>
  <c r="CO55" i="49"/>
  <c r="CM55" i="49"/>
  <c r="CL55" i="49"/>
  <c r="CN55" i="49" s="1"/>
  <c r="CK55" i="49"/>
  <c r="CJ55" i="49"/>
  <c r="CI55" i="49"/>
  <c r="CG55" i="49"/>
  <c r="CH55" i="49" s="1"/>
  <c r="CF55" i="49"/>
  <c r="CD55" i="49"/>
  <c r="CC55" i="49"/>
  <c r="CB55" i="49"/>
  <c r="BZ55" i="49"/>
  <c r="CA55" i="49" s="1"/>
  <c r="BY55" i="49"/>
  <c r="BW55" i="49"/>
  <c r="BV55" i="49"/>
  <c r="BU55" i="49"/>
  <c r="BX55" i="49" s="1"/>
  <c r="BS55" i="49"/>
  <c r="BR55" i="49"/>
  <c r="BP55" i="49"/>
  <c r="BQ55" i="49" s="1"/>
  <c r="BO55" i="49"/>
  <c r="BM55" i="49"/>
  <c r="BN55" i="49" s="1"/>
  <c r="BL55" i="49"/>
  <c r="BJ55" i="49"/>
  <c r="BK55" i="49"/>
  <c r="BI55" i="49"/>
  <c r="BG55" i="49"/>
  <c r="BF55" i="49"/>
  <c r="BD55" i="49"/>
  <c r="BE55" i="49" s="1"/>
  <c r="BC55" i="49"/>
  <c r="BB55" i="49"/>
  <c r="AZ55" i="49"/>
  <c r="BA55" i="49" s="1"/>
  <c r="AY55" i="49"/>
  <c r="EK54" i="49"/>
  <c r="EJ54" i="49"/>
  <c r="EH54" i="49"/>
  <c r="EG54" i="49"/>
  <c r="EE54" i="49"/>
  <c r="ED54" i="49"/>
  <c r="EF54" i="49" s="1"/>
  <c r="EC54" i="49"/>
  <c r="EB54" i="49"/>
  <c r="EA54" i="49"/>
  <c r="DZ54" i="49"/>
  <c r="DX54" i="49"/>
  <c r="DW54" i="49"/>
  <c r="DY54" i="49"/>
  <c r="DU54" i="49"/>
  <c r="DV54" i="49" s="1"/>
  <c r="DT54" i="49"/>
  <c r="DR54" i="49"/>
  <c r="DQ54" i="49"/>
  <c r="DO54" i="49"/>
  <c r="DN54" i="49"/>
  <c r="DP54" i="49"/>
  <c r="DL54" i="49"/>
  <c r="DK54" i="49"/>
  <c r="DM54" i="49" s="1"/>
  <c r="DI54" i="49"/>
  <c r="DJ54" i="49" s="1"/>
  <c r="DH54" i="49"/>
  <c r="DF54" i="49"/>
  <c r="DE54" i="49"/>
  <c r="DD54" i="49"/>
  <c r="DB54" i="49"/>
  <c r="DA54" i="49"/>
  <c r="CY54" i="49"/>
  <c r="CZ54" i="49" s="1"/>
  <c r="CX54" i="49"/>
  <c r="CV54" i="49"/>
  <c r="CW54" i="49"/>
  <c r="CU54" i="49"/>
  <c r="CT54" i="49"/>
  <c r="CR54" i="49"/>
  <c r="CQ54" i="49"/>
  <c r="CS54" i="49" s="1"/>
  <c r="CP54" i="49"/>
  <c r="CO54" i="49"/>
  <c r="CM54" i="49"/>
  <c r="CL54" i="49"/>
  <c r="CN54" i="49"/>
  <c r="CK54" i="49"/>
  <c r="CJ54" i="49"/>
  <c r="CI54" i="49"/>
  <c r="CG54" i="49"/>
  <c r="CH54" i="49" s="1"/>
  <c r="CF54" i="49"/>
  <c r="CD54" i="49"/>
  <c r="CC54" i="49"/>
  <c r="CB54" i="49"/>
  <c r="BZ54" i="49"/>
  <c r="BY54" i="49"/>
  <c r="CA54" i="49"/>
  <c r="BW54" i="49"/>
  <c r="BV54" i="49"/>
  <c r="BU54" i="49"/>
  <c r="BS54" i="49"/>
  <c r="BR54" i="49"/>
  <c r="BT54" i="49" s="1"/>
  <c r="BP54" i="49"/>
  <c r="BQ54" i="49"/>
  <c r="BO54" i="49"/>
  <c r="BM54" i="49"/>
  <c r="BL54" i="49"/>
  <c r="BN54" i="49"/>
  <c r="BJ54" i="49"/>
  <c r="BI54" i="49"/>
  <c r="BG54" i="49"/>
  <c r="BH54" i="49"/>
  <c r="BF54" i="49"/>
  <c r="BD54" i="49"/>
  <c r="BC54" i="49"/>
  <c r="BE54" i="49"/>
  <c r="BB54" i="49"/>
  <c r="AZ54" i="49"/>
  <c r="BA54" i="49" s="1"/>
  <c r="AY54" i="49"/>
  <c r="EK53" i="49"/>
  <c r="EJ53" i="49"/>
  <c r="EH53" i="49"/>
  <c r="EG53" i="49"/>
  <c r="EI53" i="49" s="1"/>
  <c r="EE53" i="49"/>
  <c r="ED53" i="49"/>
  <c r="EF53" i="49"/>
  <c r="EC53" i="49"/>
  <c r="EB53" i="49"/>
  <c r="EA53" i="49"/>
  <c r="DZ53" i="49"/>
  <c r="DX53" i="49"/>
  <c r="DY53" i="49" s="1"/>
  <c r="DW53" i="49"/>
  <c r="DU53" i="49"/>
  <c r="DT53" i="49"/>
  <c r="DV53" i="49" s="1"/>
  <c r="DR53" i="49"/>
  <c r="DQ53" i="49"/>
  <c r="DS53" i="49" s="1"/>
  <c r="DO53" i="49"/>
  <c r="DN53" i="49"/>
  <c r="DP53" i="49"/>
  <c r="DL53" i="49"/>
  <c r="DM53" i="49" s="1"/>
  <c r="DK53" i="49"/>
  <c r="DI53" i="49"/>
  <c r="DH53" i="49"/>
  <c r="DF53" i="49"/>
  <c r="DE53" i="49"/>
  <c r="DG53" i="49"/>
  <c r="DD53" i="49"/>
  <c r="DB53" i="49"/>
  <c r="DA53" i="49"/>
  <c r="DC53" i="49"/>
  <c r="CY53" i="49"/>
  <c r="CX53" i="49"/>
  <c r="CV53" i="49"/>
  <c r="CU53" i="49"/>
  <c r="CT53" i="49"/>
  <c r="CR53" i="49"/>
  <c r="CQ53" i="49"/>
  <c r="CS53" i="49"/>
  <c r="CP53" i="49"/>
  <c r="CO53" i="49"/>
  <c r="CM53" i="49"/>
  <c r="CN53" i="49"/>
  <c r="CL53" i="49"/>
  <c r="CK53" i="49"/>
  <c r="CJ53" i="49"/>
  <c r="CI53" i="49"/>
  <c r="CG53" i="49"/>
  <c r="CF53" i="49"/>
  <c r="CD53" i="49"/>
  <c r="CE53" i="49"/>
  <c r="CC53" i="49"/>
  <c r="CB53" i="49"/>
  <c r="BZ53" i="49"/>
  <c r="BY53" i="49"/>
  <c r="CA53" i="49" s="1"/>
  <c r="BW53" i="49"/>
  <c r="BV53" i="49"/>
  <c r="BX53" i="49"/>
  <c r="BU53" i="49"/>
  <c r="BS53" i="49"/>
  <c r="BR53" i="49"/>
  <c r="BT53" i="49" s="1"/>
  <c r="BP53" i="49"/>
  <c r="BO53" i="49"/>
  <c r="BM53" i="49"/>
  <c r="BL53" i="49"/>
  <c r="BN53" i="49" s="1"/>
  <c r="BJ53" i="49"/>
  <c r="BI53" i="49"/>
  <c r="BK53" i="49"/>
  <c r="BG53" i="49"/>
  <c r="BH53" i="49" s="1"/>
  <c r="BF53" i="49"/>
  <c r="BD53" i="49"/>
  <c r="BC53" i="49"/>
  <c r="BB53" i="49"/>
  <c r="AZ53" i="49"/>
  <c r="BA53" i="49"/>
  <c r="AY53" i="49"/>
  <c r="EK52" i="49"/>
  <c r="EJ52" i="49"/>
  <c r="EH52" i="49"/>
  <c r="EI52" i="49" s="1"/>
  <c r="EG52" i="49"/>
  <c r="EE52" i="49"/>
  <c r="ED52" i="49"/>
  <c r="EF52" i="49" s="1"/>
  <c r="EC52" i="49"/>
  <c r="EB52" i="49"/>
  <c r="EA52" i="49"/>
  <c r="DZ52" i="49"/>
  <c r="DX52" i="49"/>
  <c r="DW52" i="49"/>
  <c r="DU52" i="49"/>
  <c r="DT52" i="49"/>
  <c r="DR52" i="49"/>
  <c r="DQ52" i="49"/>
  <c r="DS52" i="49" s="1"/>
  <c r="DO52" i="49"/>
  <c r="DN52" i="49"/>
  <c r="DP52" i="49" s="1"/>
  <c r="DL52" i="49"/>
  <c r="DK52" i="49"/>
  <c r="DM52" i="49"/>
  <c r="DI52" i="49"/>
  <c r="DH52" i="49"/>
  <c r="DF52" i="49"/>
  <c r="DE52" i="49"/>
  <c r="DD52" i="49"/>
  <c r="DB52" i="49"/>
  <c r="DA52" i="49"/>
  <c r="CY52" i="49"/>
  <c r="CX52" i="49"/>
  <c r="CZ52" i="49" s="1"/>
  <c r="CV52" i="49"/>
  <c r="CU52" i="49"/>
  <c r="CT52" i="49"/>
  <c r="CW52" i="49" s="1"/>
  <c r="CR52" i="49"/>
  <c r="CQ52" i="49"/>
  <c r="CS52" i="49" s="1"/>
  <c r="CP52" i="49"/>
  <c r="CO52" i="49"/>
  <c r="CM52" i="49"/>
  <c r="CN52" i="49" s="1"/>
  <c r="CL52" i="49"/>
  <c r="CK52" i="49"/>
  <c r="CJ52" i="49"/>
  <c r="CI52" i="49"/>
  <c r="CG52" i="49"/>
  <c r="CF52" i="49"/>
  <c r="CH52" i="49"/>
  <c r="CD52" i="49"/>
  <c r="CC52" i="49"/>
  <c r="CB52" i="49"/>
  <c r="BZ52" i="49"/>
  <c r="BY52" i="49"/>
  <c r="CA52" i="49" s="1"/>
  <c r="BW52" i="49"/>
  <c r="BV52" i="49"/>
  <c r="BX52" i="49" s="1"/>
  <c r="BU52" i="49"/>
  <c r="BS52" i="49"/>
  <c r="BR52" i="49"/>
  <c r="BP52" i="49"/>
  <c r="BO52" i="49"/>
  <c r="BM52" i="49"/>
  <c r="BL52" i="49"/>
  <c r="BJ52" i="49"/>
  <c r="BI52" i="49"/>
  <c r="BG52" i="49"/>
  <c r="BF52" i="49"/>
  <c r="BD52" i="49"/>
  <c r="BC52" i="49"/>
  <c r="BB52" i="49"/>
  <c r="AZ52" i="49"/>
  <c r="BA52" i="49" s="1"/>
  <c r="AY52" i="49"/>
  <c r="EK51" i="49"/>
  <c r="EJ51" i="49"/>
  <c r="EH51" i="49"/>
  <c r="EI51" i="49"/>
  <c r="EG51" i="49"/>
  <c r="EE51" i="49"/>
  <c r="EF51" i="49" s="1"/>
  <c r="ED51" i="49"/>
  <c r="EC51" i="49"/>
  <c r="EB51" i="49"/>
  <c r="EA51" i="49"/>
  <c r="DZ51" i="49"/>
  <c r="DX51" i="49"/>
  <c r="DW51" i="49"/>
  <c r="DU51" i="49"/>
  <c r="DV51" i="49"/>
  <c r="DT51" i="49"/>
  <c r="DR51" i="49"/>
  <c r="DS51" i="49" s="1"/>
  <c r="DQ51" i="49"/>
  <c r="DO51" i="49"/>
  <c r="DN51" i="49"/>
  <c r="DL51" i="49"/>
  <c r="DK51" i="49"/>
  <c r="DI51" i="49"/>
  <c r="DH51" i="49"/>
  <c r="DF51" i="49"/>
  <c r="DE51" i="49"/>
  <c r="DG51" i="49" s="1"/>
  <c r="DD51" i="49"/>
  <c r="DB51" i="49"/>
  <c r="DA51" i="49"/>
  <c r="CY51" i="49"/>
  <c r="CX51" i="49"/>
  <c r="CZ51" i="49" s="1"/>
  <c r="CV51" i="49"/>
  <c r="CW51" i="49" s="1"/>
  <c r="CU51" i="49"/>
  <c r="CT51" i="49"/>
  <c r="CR51" i="49"/>
  <c r="CQ51" i="49"/>
  <c r="CP51" i="49"/>
  <c r="CO51" i="49"/>
  <c r="CM51" i="49"/>
  <c r="CL51" i="49"/>
  <c r="CK51" i="49"/>
  <c r="CJ51" i="49"/>
  <c r="CI51" i="49"/>
  <c r="CG51" i="49"/>
  <c r="CF51" i="49"/>
  <c r="CD51" i="49"/>
  <c r="CE51" i="49" s="1"/>
  <c r="CC51" i="49"/>
  <c r="CB51" i="49"/>
  <c r="BZ51" i="49"/>
  <c r="BY51" i="49"/>
  <c r="BW51" i="49"/>
  <c r="BV51" i="49"/>
  <c r="BU51" i="49"/>
  <c r="BS51" i="49"/>
  <c r="BR51" i="49"/>
  <c r="BP51" i="49"/>
  <c r="BO51" i="49"/>
  <c r="BQ51" i="49" s="1"/>
  <c r="BM51" i="49"/>
  <c r="BL51" i="49"/>
  <c r="BN51" i="49" s="1"/>
  <c r="BJ51" i="49"/>
  <c r="BI51" i="49"/>
  <c r="BG51" i="49"/>
  <c r="BF51" i="49"/>
  <c r="BH51" i="49" s="1"/>
  <c r="BD51" i="49"/>
  <c r="BC51" i="49"/>
  <c r="BE51" i="49" s="1"/>
  <c r="BB51" i="49"/>
  <c r="AZ51" i="49"/>
  <c r="BA51" i="49"/>
  <c r="AY51" i="49"/>
  <c r="EK50" i="49"/>
  <c r="EJ50" i="49"/>
  <c r="EH50" i="49"/>
  <c r="EI50" i="49"/>
  <c r="EG50" i="49"/>
  <c r="EE50" i="49"/>
  <c r="ED50" i="49"/>
  <c r="EF50" i="49" s="1"/>
  <c r="EC50" i="49"/>
  <c r="EB50" i="49"/>
  <c r="EA50" i="49"/>
  <c r="DZ50" i="49"/>
  <c r="DX50" i="49"/>
  <c r="DW50" i="49"/>
  <c r="DU50" i="49"/>
  <c r="DT50" i="49"/>
  <c r="DR50" i="49"/>
  <c r="DS50" i="49" s="1"/>
  <c r="DQ50" i="49"/>
  <c r="DO50" i="49"/>
  <c r="DN50" i="49"/>
  <c r="DL50" i="49"/>
  <c r="DK50" i="49"/>
  <c r="DM50" i="49" s="1"/>
  <c r="DI50" i="49"/>
  <c r="DH50" i="49"/>
  <c r="DF50" i="49"/>
  <c r="DG50" i="49"/>
  <c r="DE50" i="49"/>
  <c r="DD50" i="49"/>
  <c r="DB50" i="49"/>
  <c r="DA50" i="49"/>
  <c r="DC50" i="49" s="1"/>
  <c r="CY50" i="49"/>
  <c r="CX50" i="49"/>
  <c r="CV50" i="49"/>
  <c r="CU50" i="49"/>
  <c r="CT50" i="49"/>
  <c r="CR50" i="49"/>
  <c r="CQ50" i="49"/>
  <c r="CS50" i="49" s="1"/>
  <c r="CP50" i="49"/>
  <c r="CO50" i="49"/>
  <c r="CM50" i="49"/>
  <c r="CL50" i="49"/>
  <c r="CK50" i="49"/>
  <c r="CJ50" i="49"/>
  <c r="CI50" i="49"/>
  <c r="CG50" i="49"/>
  <c r="CF50" i="49"/>
  <c r="CD50" i="49"/>
  <c r="CC50" i="49"/>
  <c r="CB50" i="49"/>
  <c r="BZ50" i="49"/>
  <c r="BY50" i="49"/>
  <c r="CA50" i="49" s="1"/>
  <c r="BW50" i="49"/>
  <c r="BX50" i="49"/>
  <c r="BV50" i="49"/>
  <c r="BU50" i="49"/>
  <c r="BS50" i="49"/>
  <c r="BT50" i="49"/>
  <c r="BR50" i="49"/>
  <c r="BP50" i="49"/>
  <c r="BO50" i="49"/>
  <c r="BQ50" i="49" s="1"/>
  <c r="BM50" i="49"/>
  <c r="BL50" i="49"/>
  <c r="BJ50" i="49"/>
  <c r="BK50" i="49"/>
  <c r="BI50" i="49"/>
  <c r="BG50" i="49"/>
  <c r="BF50" i="49"/>
  <c r="BD50" i="49"/>
  <c r="BC50" i="49"/>
  <c r="BB50" i="49"/>
  <c r="AZ50" i="49"/>
  <c r="BA50" i="49"/>
  <c r="AY50" i="49"/>
  <c r="EK49" i="49"/>
  <c r="EJ49" i="49"/>
  <c r="EH49" i="49"/>
  <c r="EG49" i="49"/>
  <c r="EE49" i="49"/>
  <c r="ED49" i="49"/>
  <c r="EF49" i="49"/>
  <c r="EC49" i="49"/>
  <c r="EB49" i="49"/>
  <c r="EA49" i="49"/>
  <c r="DZ49" i="49"/>
  <c r="DX49" i="49"/>
  <c r="DY49" i="49"/>
  <c r="DW49" i="49"/>
  <c r="DU49" i="49"/>
  <c r="DT49" i="49"/>
  <c r="DR49" i="49"/>
  <c r="DQ49" i="49"/>
  <c r="DO49" i="49"/>
  <c r="DP49" i="49"/>
  <c r="DN49" i="49"/>
  <c r="DL49" i="49"/>
  <c r="DK49" i="49"/>
  <c r="DM49" i="49" s="1"/>
  <c r="DI49" i="49"/>
  <c r="DH49" i="49"/>
  <c r="DF49" i="49"/>
  <c r="DE49" i="49"/>
  <c r="DD49" i="49"/>
  <c r="DB49" i="49"/>
  <c r="DA49" i="49"/>
  <c r="DC49" i="49" s="1"/>
  <c r="CY49" i="49"/>
  <c r="CZ49" i="49" s="1"/>
  <c r="CX49" i="49"/>
  <c r="CV49" i="49"/>
  <c r="CU49" i="49"/>
  <c r="CT49" i="49"/>
  <c r="CR49" i="49"/>
  <c r="CQ49" i="49"/>
  <c r="CP49" i="49"/>
  <c r="CO49" i="49"/>
  <c r="CM49" i="49"/>
  <c r="CL49" i="49"/>
  <c r="CN49" i="49" s="1"/>
  <c r="CK49" i="49"/>
  <c r="CJ49" i="49"/>
  <c r="CI49" i="49"/>
  <c r="CG49" i="49"/>
  <c r="CH49" i="49" s="1"/>
  <c r="CF49" i="49"/>
  <c r="CD49" i="49"/>
  <c r="CC49" i="49"/>
  <c r="CB49" i="49"/>
  <c r="BZ49" i="49"/>
  <c r="BY49" i="49"/>
  <c r="CA49" i="49" s="1"/>
  <c r="BW49" i="49"/>
  <c r="BV49" i="49"/>
  <c r="BU49" i="49"/>
  <c r="BS49" i="49"/>
  <c r="BR49" i="49"/>
  <c r="BT49" i="49" s="1"/>
  <c r="BP49" i="49"/>
  <c r="BO49" i="49"/>
  <c r="BM49" i="49"/>
  <c r="BL49" i="49"/>
  <c r="BJ49" i="49"/>
  <c r="BI49" i="49"/>
  <c r="BG49" i="49"/>
  <c r="BF49" i="49"/>
  <c r="BD49" i="49"/>
  <c r="BC49" i="49"/>
  <c r="BB49" i="49"/>
  <c r="AZ49" i="49"/>
  <c r="BA49" i="49" s="1"/>
  <c r="AY49" i="49"/>
  <c r="EK48" i="49"/>
  <c r="EJ48" i="49"/>
  <c r="EH48" i="49"/>
  <c r="EI48" i="49"/>
  <c r="EG48" i="49"/>
  <c r="EE48" i="49"/>
  <c r="ED48" i="49"/>
  <c r="EF48" i="49"/>
  <c r="EC48" i="49"/>
  <c r="EB48" i="49"/>
  <c r="EA48" i="49"/>
  <c r="DZ48" i="49"/>
  <c r="DX48" i="49"/>
  <c r="DW48" i="49"/>
  <c r="DY48" i="49" s="1"/>
  <c r="DU48" i="49"/>
  <c r="DT48" i="49"/>
  <c r="DR48" i="49"/>
  <c r="DQ48" i="49"/>
  <c r="DO48" i="49"/>
  <c r="DN48" i="49"/>
  <c r="DP48" i="49" s="1"/>
  <c r="DL48" i="49"/>
  <c r="DK48" i="49"/>
  <c r="DM48" i="49" s="1"/>
  <c r="DI48" i="49"/>
  <c r="DJ48" i="49" s="1"/>
  <c r="DH48" i="49"/>
  <c r="DF48" i="49"/>
  <c r="DE48" i="49"/>
  <c r="DD48" i="49"/>
  <c r="DB48" i="49"/>
  <c r="DA48" i="49"/>
  <c r="DC48" i="49" s="1"/>
  <c r="CY48" i="49"/>
  <c r="CX48" i="49"/>
  <c r="CZ48" i="49"/>
  <c r="CV48" i="49"/>
  <c r="CU48" i="49"/>
  <c r="CT48" i="49"/>
  <c r="CR48" i="49"/>
  <c r="CS48" i="49" s="1"/>
  <c r="CQ48" i="49"/>
  <c r="CP48" i="49"/>
  <c r="CO48" i="49"/>
  <c r="CM48" i="49"/>
  <c r="CL48" i="49"/>
  <c r="CK48" i="49"/>
  <c r="CJ48" i="49"/>
  <c r="CI48" i="49"/>
  <c r="CG48" i="49"/>
  <c r="CF48" i="49"/>
  <c r="CD48" i="49"/>
  <c r="CC48" i="49"/>
  <c r="CB48" i="49"/>
  <c r="CE48" i="49" s="1"/>
  <c r="BZ48" i="49"/>
  <c r="CA48" i="49" s="1"/>
  <c r="BY48" i="49"/>
  <c r="BW48" i="49"/>
  <c r="BV48" i="49"/>
  <c r="BU48" i="49"/>
  <c r="BS48" i="49"/>
  <c r="BR48" i="49"/>
  <c r="BP48" i="49"/>
  <c r="BO48" i="49"/>
  <c r="BM48" i="49"/>
  <c r="BL48" i="49"/>
  <c r="BJ48" i="49"/>
  <c r="BI48" i="49"/>
  <c r="BK48" i="49" s="1"/>
  <c r="BG48" i="49"/>
  <c r="BF48" i="49"/>
  <c r="BD48" i="49"/>
  <c r="BC48" i="49"/>
  <c r="BB48" i="49"/>
  <c r="AZ48" i="49"/>
  <c r="BA48" i="49" s="1"/>
  <c r="AY48" i="49"/>
  <c r="EK47" i="49"/>
  <c r="EJ47" i="49"/>
  <c r="EH47" i="49"/>
  <c r="EG47" i="49"/>
  <c r="EE47" i="49"/>
  <c r="ED47" i="49"/>
  <c r="EC47" i="49"/>
  <c r="EB47" i="49"/>
  <c r="EA47" i="49"/>
  <c r="DZ47" i="49"/>
  <c r="DX47" i="49"/>
  <c r="DW47" i="49"/>
  <c r="DU47" i="49"/>
  <c r="DV47" i="49"/>
  <c r="DT47" i="49"/>
  <c r="DR47" i="49"/>
  <c r="DQ47" i="49"/>
  <c r="DS47" i="49" s="1"/>
  <c r="DO47" i="49"/>
  <c r="DP47" i="49" s="1"/>
  <c r="DN47" i="49"/>
  <c r="DL47" i="49"/>
  <c r="DK47" i="49"/>
  <c r="DI47" i="49"/>
  <c r="DH47" i="49"/>
  <c r="DJ47" i="49" s="1"/>
  <c r="DF47" i="49"/>
  <c r="DG47" i="49" s="1"/>
  <c r="DE47" i="49"/>
  <c r="DD47" i="49"/>
  <c r="DB47" i="49"/>
  <c r="DC47" i="49" s="1"/>
  <c r="DA47" i="49"/>
  <c r="CY47" i="49"/>
  <c r="CZ47" i="49" s="1"/>
  <c r="CX47" i="49"/>
  <c r="CV47" i="49"/>
  <c r="CU47" i="49"/>
  <c r="CT47" i="49"/>
  <c r="CR47" i="49"/>
  <c r="CQ47" i="49"/>
  <c r="CS47" i="49"/>
  <c r="CP47" i="49"/>
  <c r="CO47" i="49"/>
  <c r="CM47" i="49"/>
  <c r="CL47" i="49"/>
  <c r="CN47" i="49" s="1"/>
  <c r="CK47" i="49"/>
  <c r="CJ47" i="49"/>
  <c r="CI47" i="49"/>
  <c r="CG47" i="49"/>
  <c r="CF47" i="49"/>
  <c r="CD47" i="49"/>
  <c r="CC47" i="49"/>
  <c r="CB47" i="49"/>
  <c r="CE47" i="49"/>
  <c r="BZ47" i="49"/>
  <c r="BY47" i="49"/>
  <c r="BW47" i="49"/>
  <c r="BV47" i="49"/>
  <c r="BU47" i="49"/>
  <c r="BS47" i="49"/>
  <c r="BR47" i="49"/>
  <c r="BT47" i="49" s="1"/>
  <c r="BP47" i="49"/>
  <c r="BO47" i="49"/>
  <c r="BM47" i="49"/>
  <c r="BL47" i="49"/>
  <c r="BJ47" i="49"/>
  <c r="BI47" i="49"/>
  <c r="BK47" i="49"/>
  <c r="BG47" i="49"/>
  <c r="BH47" i="49"/>
  <c r="BF47" i="49"/>
  <c r="BD47" i="49"/>
  <c r="BC47" i="49"/>
  <c r="BB47" i="49"/>
  <c r="AZ47" i="49"/>
  <c r="BA47" i="49"/>
  <c r="AY47" i="49"/>
  <c r="EK46" i="49"/>
  <c r="EJ46" i="49"/>
  <c r="EH46" i="49"/>
  <c r="EG46" i="49"/>
  <c r="EE46" i="49"/>
  <c r="ED46" i="49"/>
  <c r="EC46" i="49"/>
  <c r="EB46" i="49"/>
  <c r="EA46" i="49"/>
  <c r="DZ46" i="49"/>
  <c r="DX46" i="49"/>
  <c r="DW46" i="49"/>
  <c r="DY46" i="49" s="1"/>
  <c r="DU46" i="49"/>
  <c r="DV46" i="49"/>
  <c r="DT46" i="49"/>
  <c r="DR46" i="49"/>
  <c r="DQ46" i="49"/>
  <c r="DO46" i="49"/>
  <c r="DN46" i="49"/>
  <c r="DL46" i="49"/>
  <c r="DK46" i="49"/>
  <c r="DM46" i="49"/>
  <c r="DI46" i="49"/>
  <c r="DJ46" i="49"/>
  <c r="DH46" i="49"/>
  <c r="DF46" i="49"/>
  <c r="DE46" i="49"/>
  <c r="DD46" i="49"/>
  <c r="DB46" i="49"/>
  <c r="DA46" i="49"/>
  <c r="DC46" i="49" s="1"/>
  <c r="CY46" i="49"/>
  <c r="CX46" i="49"/>
  <c r="CV46" i="49"/>
  <c r="CU46" i="49"/>
  <c r="CT46" i="49"/>
  <c r="CR46" i="49"/>
  <c r="CQ46" i="49"/>
  <c r="CP46" i="49"/>
  <c r="CO46" i="49"/>
  <c r="CM46" i="49"/>
  <c r="CL46" i="49"/>
  <c r="CK46" i="49"/>
  <c r="CJ46" i="49"/>
  <c r="CI46" i="49"/>
  <c r="CG46" i="49"/>
  <c r="CF46" i="49"/>
  <c r="CH46" i="49" s="1"/>
  <c r="CD46" i="49"/>
  <c r="CC46" i="49"/>
  <c r="CE46" i="49"/>
  <c r="CB46" i="49"/>
  <c r="BZ46" i="49"/>
  <c r="BY46" i="49"/>
  <c r="BW46" i="49"/>
  <c r="BV46" i="49"/>
  <c r="BU46" i="49"/>
  <c r="BS46" i="49"/>
  <c r="BR46" i="49"/>
  <c r="BP46" i="49"/>
  <c r="BQ46" i="49" s="1"/>
  <c r="BO46" i="49"/>
  <c r="BM46" i="49"/>
  <c r="BL46" i="49"/>
  <c r="BJ46" i="49"/>
  <c r="BI46" i="49"/>
  <c r="BK46" i="49"/>
  <c r="BG46" i="49"/>
  <c r="BF46" i="49"/>
  <c r="BD46" i="49"/>
  <c r="BC46" i="49"/>
  <c r="BE46" i="49" s="1"/>
  <c r="BB46" i="49"/>
  <c r="AZ46" i="49"/>
  <c r="BA46" i="49" s="1"/>
  <c r="AY46" i="49"/>
  <c r="EK45" i="49"/>
  <c r="EJ45" i="49"/>
  <c r="EH45" i="49"/>
  <c r="EG45" i="49"/>
  <c r="EI45" i="49" s="1"/>
  <c r="EE45" i="49"/>
  <c r="EF45" i="49" s="1"/>
  <c r="ED45" i="49"/>
  <c r="EC45" i="49"/>
  <c r="EB45" i="49"/>
  <c r="EA45" i="49"/>
  <c r="DZ45" i="49"/>
  <c r="DX45" i="49"/>
  <c r="DW45" i="49"/>
  <c r="DY45" i="49" s="1"/>
  <c r="DU45" i="49"/>
  <c r="DV45" i="49"/>
  <c r="DT45" i="49"/>
  <c r="DR45" i="49"/>
  <c r="DQ45" i="49"/>
  <c r="DO45" i="49"/>
  <c r="DP45" i="49" s="1"/>
  <c r="DN45" i="49"/>
  <c r="DL45" i="49"/>
  <c r="DM45" i="49"/>
  <c r="DK45" i="49"/>
  <c r="DI45" i="49"/>
  <c r="DH45" i="49"/>
  <c r="DJ45" i="49"/>
  <c r="DF45" i="49"/>
  <c r="DE45" i="49"/>
  <c r="DD45" i="49"/>
  <c r="DB45" i="49"/>
  <c r="DA45" i="49"/>
  <c r="CY45" i="49"/>
  <c r="CX45" i="49"/>
  <c r="CZ45" i="49"/>
  <c r="CV45" i="49"/>
  <c r="CU45" i="49"/>
  <c r="CT45" i="49"/>
  <c r="CW45" i="49"/>
  <c r="CR45" i="49"/>
  <c r="CS45" i="49" s="1"/>
  <c r="CQ45" i="49"/>
  <c r="CP45" i="49"/>
  <c r="CO45" i="49"/>
  <c r="CM45" i="49"/>
  <c r="CL45" i="49"/>
  <c r="CN45" i="49"/>
  <c r="CK45" i="49"/>
  <c r="CJ45" i="49"/>
  <c r="CI45" i="49"/>
  <c r="CG45" i="49"/>
  <c r="CF45" i="49"/>
  <c r="CD45" i="49"/>
  <c r="CC45" i="49"/>
  <c r="CB45" i="49"/>
  <c r="BZ45" i="49"/>
  <c r="BY45" i="49"/>
  <c r="CA45" i="49" s="1"/>
  <c r="BW45" i="49"/>
  <c r="BV45" i="49"/>
  <c r="BU45" i="49"/>
  <c r="BS45" i="49"/>
  <c r="BR45" i="49"/>
  <c r="BT45" i="49"/>
  <c r="BP45" i="49"/>
  <c r="BO45" i="49"/>
  <c r="BM45" i="49"/>
  <c r="BL45" i="49"/>
  <c r="BN45" i="49" s="1"/>
  <c r="BJ45" i="49"/>
  <c r="BI45" i="49"/>
  <c r="BK45" i="49" s="1"/>
  <c r="BG45" i="49"/>
  <c r="BF45" i="49"/>
  <c r="BH45" i="49"/>
  <c r="BD45" i="49"/>
  <c r="BC45" i="49"/>
  <c r="BB45" i="49"/>
  <c r="AZ45" i="49"/>
  <c r="BA45" i="49" s="1"/>
  <c r="AY45" i="49"/>
  <c r="EK44" i="49"/>
  <c r="EJ44" i="49"/>
  <c r="EH44" i="49"/>
  <c r="EG44" i="49"/>
  <c r="EE44" i="49"/>
  <c r="ED44" i="49"/>
  <c r="EF44" i="49" s="1"/>
  <c r="EC44" i="49"/>
  <c r="EB44" i="49"/>
  <c r="EA44" i="49"/>
  <c r="DZ44" i="49"/>
  <c r="DX44" i="49"/>
  <c r="DW44" i="49"/>
  <c r="DY44" i="49" s="1"/>
  <c r="DU44" i="49"/>
  <c r="DT44" i="49"/>
  <c r="DR44" i="49"/>
  <c r="DQ44" i="49"/>
  <c r="DS44" i="49" s="1"/>
  <c r="DO44" i="49"/>
  <c r="DN44" i="49"/>
  <c r="DP44" i="49" s="1"/>
  <c r="DL44" i="49"/>
  <c r="DM44" i="49" s="1"/>
  <c r="DK44" i="49"/>
  <c r="DI44" i="49"/>
  <c r="DH44" i="49"/>
  <c r="DF44" i="49"/>
  <c r="DE44" i="49"/>
  <c r="DG44" i="49"/>
  <c r="DD44" i="49"/>
  <c r="DB44" i="49"/>
  <c r="DA44" i="49"/>
  <c r="DC44" i="49"/>
  <c r="CY44" i="49"/>
  <c r="CZ44" i="49" s="1"/>
  <c r="CX44" i="49"/>
  <c r="CV44" i="49"/>
  <c r="CW44" i="49" s="1"/>
  <c r="CU44" i="49"/>
  <c r="CT44" i="49"/>
  <c r="CR44" i="49"/>
  <c r="CQ44" i="49"/>
  <c r="CS44" i="49" s="1"/>
  <c r="CP44" i="49"/>
  <c r="CO44" i="49"/>
  <c r="CM44" i="49"/>
  <c r="CL44" i="49"/>
  <c r="CN44" i="49" s="1"/>
  <c r="CK44" i="49"/>
  <c r="CJ44" i="49"/>
  <c r="CI44" i="49"/>
  <c r="CG44" i="49"/>
  <c r="CF44" i="49"/>
  <c r="CH44" i="49" s="1"/>
  <c r="CD44" i="49"/>
  <c r="CC44" i="49"/>
  <c r="CB44" i="49"/>
  <c r="BZ44" i="49"/>
  <c r="CA44" i="49" s="1"/>
  <c r="BY44" i="49"/>
  <c r="BW44" i="49"/>
  <c r="BV44" i="49"/>
  <c r="BU44" i="49"/>
  <c r="BX44" i="49" s="1"/>
  <c r="BS44" i="49"/>
  <c r="BR44" i="49"/>
  <c r="BT44" i="49" s="1"/>
  <c r="BP44" i="49"/>
  <c r="BQ44" i="49"/>
  <c r="BO44" i="49"/>
  <c r="BM44" i="49"/>
  <c r="BL44" i="49"/>
  <c r="BN44" i="49"/>
  <c r="BJ44" i="49"/>
  <c r="BK44" i="49" s="1"/>
  <c r="BI44" i="49"/>
  <c r="BG44" i="49"/>
  <c r="BF44" i="49"/>
  <c r="BH44" i="49" s="1"/>
  <c r="BD44" i="49"/>
  <c r="BC44" i="49"/>
  <c r="BB44" i="49"/>
  <c r="AZ44" i="49"/>
  <c r="BA44" i="49" s="1"/>
  <c r="AY44" i="49"/>
  <c r="EK43" i="49"/>
  <c r="EJ43" i="49"/>
  <c r="EH43" i="49"/>
  <c r="EG43" i="49"/>
  <c r="EI43" i="49" s="1"/>
  <c r="EE43" i="49"/>
  <c r="ED43" i="49"/>
  <c r="EF43" i="49"/>
  <c r="EC43" i="49"/>
  <c r="EB43" i="49"/>
  <c r="EA43" i="49"/>
  <c r="DZ43" i="49"/>
  <c r="DX43" i="49"/>
  <c r="DW43" i="49"/>
  <c r="DU43" i="49"/>
  <c r="DT43" i="49"/>
  <c r="DV43" i="49" s="1"/>
  <c r="DR43" i="49"/>
  <c r="DQ43" i="49"/>
  <c r="DS43" i="49"/>
  <c r="DO43" i="49"/>
  <c r="DP43" i="49" s="1"/>
  <c r="DN43" i="49"/>
  <c r="DL43" i="49"/>
  <c r="DM43" i="49" s="1"/>
  <c r="DK43" i="49"/>
  <c r="DI43" i="49"/>
  <c r="DH43" i="49"/>
  <c r="DF43" i="49"/>
  <c r="DE43" i="49"/>
  <c r="DG43" i="49" s="1"/>
  <c r="DD43" i="49"/>
  <c r="DB43" i="49"/>
  <c r="DA43" i="49"/>
  <c r="DC43" i="49" s="1"/>
  <c r="CY43" i="49"/>
  <c r="CZ43" i="49" s="1"/>
  <c r="CX43" i="49"/>
  <c r="CV43" i="49"/>
  <c r="CW43" i="49"/>
  <c r="CU43" i="49"/>
  <c r="CT43" i="49"/>
  <c r="CR43" i="49"/>
  <c r="CQ43" i="49"/>
  <c r="CP43" i="49"/>
  <c r="CO43" i="49"/>
  <c r="CM43" i="49"/>
  <c r="CN43" i="49"/>
  <c r="CL43" i="49"/>
  <c r="CK43" i="49"/>
  <c r="CJ43" i="49"/>
  <c r="CI43" i="49"/>
  <c r="CG43" i="49"/>
  <c r="CF43" i="49"/>
  <c r="CH43" i="49" s="1"/>
  <c r="CD43" i="49"/>
  <c r="CC43" i="49"/>
  <c r="CE43" i="49" s="1"/>
  <c r="CB43" i="49"/>
  <c r="BZ43" i="49"/>
  <c r="BY43" i="49"/>
  <c r="CA43" i="49" s="1"/>
  <c r="BW43" i="49"/>
  <c r="BV43" i="49"/>
  <c r="BU43" i="49"/>
  <c r="BX43" i="49" s="1"/>
  <c r="BS43" i="49"/>
  <c r="BT43" i="49"/>
  <c r="BR43" i="49"/>
  <c r="BP43" i="49"/>
  <c r="BO43" i="49"/>
  <c r="BQ43" i="49"/>
  <c r="BM43" i="49"/>
  <c r="BL43" i="49"/>
  <c r="BN43" i="49" s="1"/>
  <c r="BJ43" i="49"/>
  <c r="BI43" i="49"/>
  <c r="BK43" i="49" s="1"/>
  <c r="BG43" i="49"/>
  <c r="BH43" i="49"/>
  <c r="BF43" i="49"/>
  <c r="BD43" i="49"/>
  <c r="BC43" i="49"/>
  <c r="BB43" i="49"/>
  <c r="AZ43" i="49"/>
  <c r="BA43" i="49" s="1"/>
  <c r="AY43" i="49"/>
  <c r="EK42" i="49"/>
  <c r="EJ42" i="49"/>
  <c r="EH42" i="49"/>
  <c r="EG42" i="49"/>
  <c r="EI42" i="49" s="1"/>
  <c r="EE42" i="49"/>
  <c r="ED42" i="49"/>
  <c r="EF42" i="49" s="1"/>
  <c r="EC42" i="49"/>
  <c r="EB42" i="49"/>
  <c r="EA42" i="49"/>
  <c r="DZ42" i="49"/>
  <c r="DX42" i="49"/>
  <c r="DY42" i="49" s="1"/>
  <c r="DW42" i="49"/>
  <c r="DU42" i="49"/>
  <c r="DV42" i="49"/>
  <c r="DT42" i="49"/>
  <c r="DR42" i="49"/>
  <c r="DQ42" i="49"/>
  <c r="DS42" i="49" s="1"/>
  <c r="DO42" i="49"/>
  <c r="DN42" i="49"/>
  <c r="DP42" i="49" s="1"/>
  <c r="DL42" i="49"/>
  <c r="DK42" i="49"/>
  <c r="DM42" i="49" s="1"/>
  <c r="DI42" i="49"/>
  <c r="DH42" i="49"/>
  <c r="DJ42" i="49" s="1"/>
  <c r="DF42" i="49"/>
  <c r="DE42" i="49"/>
  <c r="DG42" i="49"/>
  <c r="DD42" i="49"/>
  <c r="DB42" i="49"/>
  <c r="DA42" i="49"/>
  <c r="DC42" i="49" s="1"/>
  <c r="CY42" i="49"/>
  <c r="CX42" i="49"/>
  <c r="CZ42" i="49" s="1"/>
  <c r="CV42" i="49"/>
  <c r="CU42" i="49"/>
  <c r="CW42" i="49" s="1"/>
  <c r="CT42" i="49"/>
  <c r="CR42" i="49"/>
  <c r="CS42" i="49" s="1"/>
  <c r="CQ42" i="49"/>
  <c r="CP42" i="49"/>
  <c r="CO42" i="49"/>
  <c r="CM42" i="49"/>
  <c r="CL42" i="49"/>
  <c r="CN42" i="49" s="1"/>
  <c r="CK42" i="49"/>
  <c r="CJ42" i="49"/>
  <c r="CI42" i="49"/>
  <c r="CG42" i="49"/>
  <c r="CF42" i="49"/>
  <c r="CH42" i="49" s="1"/>
  <c r="CD42" i="49"/>
  <c r="CC42" i="49"/>
  <c r="CB42" i="49"/>
  <c r="CE42" i="49" s="1"/>
  <c r="BZ42" i="49"/>
  <c r="BY42" i="49"/>
  <c r="CA42" i="49"/>
  <c r="BW42" i="49"/>
  <c r="BV42" i="49"/>
  <c r="BU42" i="49"/>
  <c r="BX42" i="49"/>
  <c r="BS42" i="49"/>
  <c r="BT42" i="49" s="1"/>
  <c r="BR42" i="49"/>
  <c r="BP42" i="49"/>
  <c r="BQ42" i="49" s="1"/>
  <c r="BO42" i="49"/>
  <c r="BM42" i="49"/>
  <c r="BL42" i="49"/>
  <c r="BN42" i="49" s="1"/>
  <c r="BJ42" i="49"/>
  <c r="BI42" i="49"/>
  <c r="BK42" i="49"/>
  <c r="BG42" i="49"/>
  <c r="BF42" i="49"/>
  <c r="BH42" i="49" s="1"/>
  <c r="BD42" i="49"/>
  <c r="BC42" i="49"/>
  <c r="BB42" i="49"/>
  <c r="AZ42" i="49"/>
  <c r="BA42" i="49"/>
  <c r="AY42" i="49"/>
  <c r="EK41" i="49"/>
  <c r="EJ41" i="49"/>
  <c r="EH41" i="49"/>
  <c r="EG41" i="49"/>
  <c r="EI41" i="49" s="1"/>
  <c r="EE41" i="49"/>
  <c r="ED41" i="49"/>
  <c r="EF41" i="49" s="1"/>
  <c r="EC41" i="49"/>
  <c r="EB41" i="49"/>
  <c r="EA41" i="49"/>
  <c r="DZ41" i="49"/>
  <c r="DX41" i="49"/>
  <c r="DW41" i="49"/>
  <c r="DY41" i="49"/>
  <c r="DU41" i="49"/>
  <c r="DT41" i="49"/>
  <c r="DV41" i="49" s="1"/>
  <c r="DR41" i="49"/>
  <c r="DQ41" i="49"/>
  <c r="DS41" i="49" s="1"/>
  <c r="DO41" i="49"/>
  <c r="DN41" i="49"/>
  <c r="DP41" i="49" s="1"/>
  <c r="DL41" i="49"/>
  <c r="DK41" i="49"/>
  <c r="DM41" i="49"/>
  <c r="DI41" i="49"/>
  <c r="DJ41" i="49" s="1"/>
  <c r="DH41" i="49"/>
  <c r="DF41" i="49"/>
  <c r="DG41" i="49" s="1"/>
  <c r="DE41" i="49"/>
  <c r="DD41" i="49"/>
  <c r="DB41" i="49"/>
  <c r="DA41" i="49"/>
  <c r="DC41" i="49" s="1"/>
  <c r="CY41" i="49"/>
  <c r="CX41" i="49"/>
  <c r="CZ41" i="49" s="1"/>
  <c r="CV41" i="49"/>
  <c r="CU41" i="49"/>
  <c r="CW41" i="49"/>
  <c r="CT41" i="49"/>
  <c r="CR41" i="49"/>
  <c r="CQ41" i="49"/>
  <c r="CS41" i="49"/>
  <c r="CP41" i="49"/>
  <c r="CO41" i="49"/>
  <c r="CM41" i="49"/>
  <c r="CL41" i="49"/>
  <c r="CK41" i="49"/>
  <c r="CJ41" i="49"/>
  <c r="CI41" i="49"/>
  <c r="CG41" i="49"/>
  <c r="CF41" i="49"/>
  <c r="CH41" i="49" s="1"/>
  <c r="CD41" i="49"/>
  <c r="CC41" i="49"/>
  <c r="CE41" i="49" s="1"/>
  <c r="CB41" i="49"/>
  <c r="BZ41" i="49"/>
  <c r="CA41" i="49"/>
  <c r="BY41" i="49"/>
  <c r="BW41" i="49"/>
  <c r="BV41" i="49"/>
  <c r="BU41" i="49"/>
  <c r="BX41" i="49" s="1"/>
  <c r="BS41" i="49"/>
  <c r="BR41" i="49"/>
  <c r="BT41" i="49"/>
  <c r="BP41" i="49"/>
  <c r="BO41" i="49"/>
  <c r="BQ41" i="49" s="1"/>
  <c r="BM41" i="49"/>
  <c r="BN41" i="49" s="1"/>
  <c r="BL41" i="49"/>
  <c r="BJ41" i="49"/>
  <c r="BK41" i="49"/>
  <c r="BI41" i="49"/>
  <c r="BG41" i="49"/>
  <c r="BF41" i="49"/>
  <c r="BD41" i="49"/>
  <c r="BC41" i="49"/>
  <c r="BE41" i="49" s="1"/>
  <c r="BB41" i="49"/>
  <c r="AZ41" i="49"/>
  <c r="BA41" i="49" s="1"/>
  <c r="AY41" i="49"/>
  <c r="EK40" i="49"/>
  <c r="EJ40" i="49"/>
  <c r="EH40" i="49"/>
  <c r="EG40" i="49"/>
  <c r="EI40" i="49" s="1"/>
  <c r="EE40" i="49"/>
  <c r="ED40" i="49"/>
  <c r="EF40" i="49" s="1"/>
  <c r="EC40" i="49"/>
  <c r="EB40" i="49"/>
  <c r="EA40" i="49"/>
  <c r="DZ40" i="49"/>
  <c r="DX40" i="49"/>
  <c r="DW40" i="49"/>
  <c r="DY40" i="49" s="1"/>
  <c r="DU40" i="49"/>
  <c r="DT40" i="49"/>
  <c r="DV40" i="49"/>
  <c r="DR40" i="49"/>
  <c r="DQ40" i="49"/>
  <c r="DS40" i="49" s="1"/>
  <c r="DO40" i="49"/>
  <c r="DN40" i="49"/>
  <c r="DP40" i="49" s="1"/>
  <c r="DL40" i="49"/>
  <c r="DM40" i="49"/>
  <c r="DK40" i="49"/>
  <c r="DI40" i="49"/>
  <c r="DH40" i="49"/>
  <c r="DJ40" i="49" s="1"/>
  <c r="DF40" i="49"/>
  <c r="DE40" i="49"/>
  <c r="DD40" i="49"/>
  <c r="DB40" i="49"/>
  <c r="DA40" i="49"/>
  <c r="DC40" i="49" s="1"/>
  <c r="CY40" i="49"/>
  <c r="CX40" i="49"/>
  <c r="CZ40" i="49" s="1"/>
  <c r="CV40" i="49"/>
  <c r="CU40" i="49"/>
  <c r="CT40" i="49"/>
  <c r="CW40" i="49" s="1"/>
  <c r="CR40" i="49"/>
  <c r="CQ40" i="49"/>
  <c r="CS40" i="49"/>
  <c r="CP40" i="49"/>
  <c r="CO40" i="49"/>
  <c r="CM40" i="49"/>
  <c r="CL40" i="49"/>
  <c r="CN40" i="49" s="1"/>
  <c r="CK40" i="49"/>
  <c r="CJ40" i="49"/>
  <c r="CI40" i="49"/>
  <c r="CG40" i="49"/>
  <c r="CF40" i="49"/>
  <c r="CH40" i="49" s="1"/>
  <c r="CD40" i="49"/>
  <c r="CE40" i="49" s="1"/>
  <c r="CC40" i="49"/>
  <c r="CB40" i="49"/>
  <c r="BZ40" i="49"/>
  <c r="BY40" i="49"/>
  <c r="CA40" i="49" s="1"/>
  <c r="BW40" i="49"/>
  <c r="BV40" i="49"/>
  <c r="BX40" i="49" s="1"/>
  <c r="BU40" i="49"/>
  <c r="BS40" i="49"/>
  <c r="BR40" i="49"/>
  <c r="BT40" i="49" s="1"/>
  <c r="BP40" i="49"/>
  <c r="BO40" i="49"/>
  <c r="BQ40" i="49" s="1"/>
  <c r="BM40" i="49"/>
  <c r="BN40" i="49" s="1"/>
  <c r="BL40" i="49"/>
  <c r="BJ40" i="49"/>
  <c r="BI40" i="49"/>
  <c r="BG40" i="49"/>
  <c r="BF40" i="49"/>
  <c r="BH40" i="49"/>
  <c r="BD40" i="49"/>
  <c r="BC40" i="49"/>
  <c r="BE40" i="49" s="1"/>
  <c r="BB40" i="49"/>
  <c r="AZ40" i="49"/>
  <c r="BA40" i="49" s="1"/>
  <c r="AY40" i="49"/>
  <c r="EK39" i="49"/>
  <c r="EJ39" i="49"/>
  <c r="EH39" i="49"/>
  <c r="EG39" i="49"/>
  <c r="EI39" i="49"/>
  <c r="EE39" i="49"/>
  <c r="EF39" i="49" s="1"/>
  <c r="ED39" i="49"/>
  <c r="EC39" i="49"/>
  <c r="EB39" i="49"/>
  <c r="EA39" i="49"/>
  <c r="DZ39" i="49"/>
  <c r="DX39" i="49"/>
  <c r="DW39" i="49"/>
  <c r="DY39" i="49" s="1"/>
  <c r="DU39" i="49"/>
  <c r="DT39" i="49"/>
  <c r="DV39" i="49" s="1"/>
  <c r="DR39" i="49"/>
  <c r="DQ39" i="49"/>
  <c r="DS39" i="49"/>
  <c r="DO39" i="49"/>
  <c r="DP39" i="49" s="1"/>
  <c r="DN39" i="49"/>
  <c r="DL39" i="49"/>
  <c r="DM39" i="49" s="1"/>
  <c r="DK39" i="49"/>
  <c r="DI39" i="49"/>
  <c r="DH39" i="49"/>
  <c r="DJ39" i="49" s="1"/>
  <c r="DF39" i="49"/>
  <c r="DE39" i="49"/>
  <c r="DG39" i="49"/>
  <c r="DD39" i="49"/>
  <c r="DB39" i="49"/>
  <c r="DA39" i="49"/>
  <c r="DC39" i="49"/>
  <c r="CY39" i="49"/>
  <c r="CZ39" i="49" s="1"/>
  <c r="CX39" i="49"/>
  <c r="CV39" i="49"/>
  <c r="CW39" i="49" s="1"/>
  <c r="CU39" i="49"/>
  <c r="CT39" i="49"/>
  <c r="CR39" i="49"/>
  <c r="CQ39" i="49"/>
  <c r="CS39" i="49" s="1"/>
  <c r="CP39" i="49"/>
  <c r="CO39" i="49"/>
  <c r="CM39" i="49"/>
  <c r="CL39" i="49"/>
  <c r="CN39" i="49" s="1"/>
  <c r="CK39" i="49"/>
  <c r="CJ39" i="49"/>
  <c r="CI39" i="49"/>
  <c r="CG39" i="49"/>
  <c r="CF39" i="49"/>
  <c r="CH39" i="49" s="1"/>
  <c r="CD39" i="49"/>
  <c r="CC39" i="49"/>
  <c r="CE39" i="49"/>
  <c r="CB39" i="49"/>
  <c r="BZ39" i="49"/>
  <c r="BY39" i="49"/>
  <c r="CA39" i="49"/>
  <c r="BW39" i="49"/>
  <c r="BV39" i="49"/>
  <c r="BU39" i="49"/>
  <c r="BX39" i="49"/>
  <c r="BS39" i="49"/>
  <c r="BT39" i="49" s="1"/>
  <c r="BR39" i="49"/>
  <c r="BP39" i="49"/>
  <c r="BQ39" i="49" s="1"/>
  <c r="BO39" i="49"/>
  <c r="BM39" i="49"/>
  <c r="BL39" i="49"/>
  <c r="BJ39" i="49"/>
  <c r="BI39" i="49"/>
  <c r="BK39" i="49" s="1"/>
  <c r="BG39" i="49"/>
  <c r="BF39" i="49"/>
  <c r="BH39" i="49" s="1"/>
  <c r="BD39" i="49"/>
  <c r="BC39" i="49"/>
  <c r="BE39" i="49" s="1"/>
  <c r="BB39" i="49"/>
  <c r="AZ39" i="49"/>
  <c r="BA39" i="49" s="1"/>
  <c r="AY39" i="49"/>
  <c r="EK38" i="49"/>
  <c r="EJ38" i="49"/>
  <c r="EH38" i="49"/>
  <c r="EI38" i="49" s="1"/>
  <c r="EG38" i="49"/>
  <c r="EE38" i="49"/>
  <c r="EF38" i="49"/>
  <c r="ED38" i="49"/>
  <c r="EC38" i="49"/>
  <c r="EB38" i="49"/>
  <c r="EA38" i="49"/>
  <c r="DZ38" i="49"/>
  <c r="DX38" i="49"/>
  <c r="DW38" i="49"/>
  <c r="DY38" i="49"/>
  <c r="DU38" i="49"/>
  <c r="DT38" i="49"/>
  <c r="DV38" i="49" s="1"/>
  <c r="DR38" i="49"/>
  <c r="DS38" i="49" s="1"/>
  <c r="DQ38" i="49"/>
  <c r="DO38" i="49"/>
  <c r="DP38" i="49"/>
  <c r="DN38" i="49"/>
  <c r="DL38" i="49"/>
  <c r="DK38" i="49"/>
  <c r="DI38" i="49"/>
  <c r="DH38" i="49"/>
  <c r="DJ38" i="49" s="1"/>
  <c r="DF38" i="49"/>
  <c r="DE38" i="49"/>
  <c r="DG38" i="49" s="1"/>
  <c r="DD38" i="49"/>
  <c r="DB38" i="49"/>
  <c r="DC38" i="49"/>
  <c r="DA38" i="49"/>
  <c r="CY38" i="49"/>
  <c r="CX38" i="49"/>
  <c r="CZ38" i="49" s="1"/>
  <c r="CV38" i="49"/>
  <c r="CU38" i="49"/>
  <c r="CT38" i="49"/>
  <c r="CW38" i="49" s="1"/>
  <c r="CR38" i="49"/>
  <c r="CQ38" i="49"/>
  <c r="CP38" i="49"/>
  <c r="CO38" i="49"/>
  <c r="CM38" i="49"/>
  <c r="CL38" i="49"/>
  <c r="CK38" i="49"/>
  <c r="CJ38" i="49"/>
  <c r="CI38" i="49"/>
  <c r="CG38" i="49"/>
  <c r="CF38" i="49"/>
  <c r="CH38" i="49"/>
  <c r="CD38" i="49"/>
  <c r="CC38" i="49"/>
  <c r="CB38" i="49"/>
  <c r="CE38" i="49" s="1"/>
  <c r="BZ38" i="49"/>
  <c r="CA38" i="49" s="1"/>
  <c r="BY38" i="49"/>
  <c r="BW38" i="49"/>
  <c r="BV38" i="49"/>
  <c r="BU38" i="49"/>
  <c r="BX38" i="49" s="1"/>
  <c r="BS38" i="49"/>
  <c r="BR38" i="49"/>
  <c r="BT38" i="49" s="1"/>
  <c r="BP38" i="49"/>
  <c r="BO38" i="49"/>
  <c r="BM38" i="49"/>
  <c r="BL38" i="49"/>
  <c r="BN38" i="49" s="1"/>
  <c r="BJ38" i="49"/>
  <c r="BI38" i="49"/>
  <c r="BK38" i="49" s="1"/>
  <c r="BG38" i="49"/>
  <c r="BF38" i="49"/>
  <c r="BH38" i="49" s="1"/>
  <c r="BD38" i="49"/>
  <c r="BC38" i="49"/>
  <c r="BE38" i="49" s="1"/>
  <c r="BB38" i="49"/>
  <c r="AZ38" i="49"/>
  <c r="BA38" i="49" s="1"/>
  <c r="AY38" i="49"/>
  <c r="EK37" i="49"/>
  <c r="EJ37" i="49"/>
  <c r="EH37" i="49"/>
  <c r="EG37" i="49"/>
  <c r="EI37" i="49" s="1"/>
  <c r="EE37" i="49"/>
  <c r="ED37" i="49"/>
  <c r="EC37" i="49"/>
  <c r="EB37" i="49"/>
  <c r="EA37" i="49"/>
  <c r="DZ37" i="49"/>
  <c r="DX37" i="49"/>
  <c r="DW37" i="49"/>
  <c r="DY37" i="49" s="1"/>
  <c r="DU37" i="49"/>
  <c r="DT37" i="49"/>
  <c r="DV37" i="49" s="1"/>
  <c r="DR37" i="49"/>
  <c r="DQ37" i="49"/>
  <c r="DS37" i="49" s="1"/>
  <c r="DO37" i="49"/>
  <c r="DP37" i="49" s="1"/>
  <c r="DN37" i="49"/>
  <c r="DL37" i="49"/>
  <c r="DK37" i="49"/>
  <c r="DM37" i="49" s="1"/>
  <c r="DI37" i="49"/>
  <c r="DH37" i="49"/>
  <c r="DJ37" i="49" s="1"/>
  <c r="DF37" i="49"/>
  <c r="DE37" i="49"/>
  <c r="DG37" i="49"/>
  <c r="DD37" i="49"/>
  <c r="DB37" i="49"/>
  <c r="DA37" i="49"/>
  <c r="DC37" i="49" s="1"/>
  <c r="CY37" i="49"/>
  <c r="CX37" i="49"/>
  <c r="CV37" i="49"/>
  <c r="CU37" i="49"/>
  <c r="CW37" i="49" s="1"/>
  <c r="CT37" i="49"/>
  <c r="CR37" i="49"/>
  <c r="CQ37" i="49"/>
  <c r="CS37" i="49" s="1"/>
  <c r="CP37" i="49"/>
  <c r="CO37" i="49"/>
  <c r="CM37" i="49"/>
  <c r="CL37" i="49"/>
  <c r="CK37" i="49"/>
  <c r="CJ37" i="49"/>
  <c r="CI37" i="49"/>
  <c r="CG37" i="49"/>
  <c r="CH37" i="49" s="1"/>
  <c r="CF37" i="49"/>
  <c r="CD37" i="49"/>
  <c r="CC37" i="49"/>
  <c r="CB37" i="49"/>
  <c r="BZ37" i="49"/>
  <c r="BY37" i="49"/>
  <c r="CA37" i="49" s="1"/>
  <c r="BW37" i="49"/>
  <c r="BV37" i="49"/>
  <c r="BU37" i="49"/>
  <c r="BX37" i="49" s="1"/>
  <c r="BS37" i="49"/>
  <c r="BR37" i="49"/>
  <c r="BT37" i="49"/>
  <c r="BP37" i="49"/>
  <c r="BO37" i="49"/>
  <c r="BQ37" i="49" s="1"/>
  <c r="BM37" i="49"/>
  <c r="BL37" i="49"/>
  <c r="BN37" i="49" s="1"/>
  <c r="BJ37" i="49"/>
  <c r="BI37" i="49"/>
  <c r="BK37" i="49" s="1"/>
  <c r="BG37" i="49"/>
  <c r="BF37" i="49"/>
  <c r="BD37" i="49"/>
  <c r="BC37" i="49"/>
  <c r="BE37" i="49" s="1"/>
  <c r="BB37" i="49"/>
  <c r="AZ37" i="49"/>
  <c r="BA37" i="49" s="1"/>
  <c r="AY37" i="49"/>
  <c r="EK36" i="49"/>
  <c r="EJ36" i="49"/>
  <c r="EH36" i="49"/>
  <c r="EG36" i="49"/>
  <c r="EE36" i="49"/>
  <c r="ED36" i="49"/>
  <c r="EF36" i="49" s="1"/>
  <c r="EC36" i="49"/>
  <c r="EB36" i="49"/>
  <c r="EA36" i="49"/>
  <c r="DZ36" i="49"/>
  <c r="DX36" i="49"/>
  <c r="DW36" i="49"/>
  <c r="DY36" i="49"/>
  <c r="DU36" i="49"/>
  <c r="DT36" i="49"/>
  <c r="DV36" i="49" s="1"/>
  <c r="DR36" i="49"/>
  <c r="DQ36" i="49"/>
  <c r="DS36" i="49" s="1"/>
  <c r="DO36" i="49"/>
  <c r="DN36" i="49"/>
  <c r="DP36" i="49" s="1"/>
  <c r="DL36" i="49"/>
  <c r="DK36" i="49"/>
  <c r="DM36" i="49"/>
  <c r="DI36" i="49"/>
  <c r="DJ36" i="49" s="1"/>
  <c r="DH36" i="49"/>
  <c r="DF36" i="49"/>
  <c r="DE36" i="49"/>
  <c r="DD36" i="49"/>
  <c r="DB36" i="49"/>
  <c r="DA36" i="49"/>
  <c r="CY36" i="49"/>
  <c r="CZ36" i="49" s="1"/>
  <c r="CX36" i="49"/>
  <c r="CV36" i="49"/>
  <c r="CU36" i="49"/>
  <c r="CT36" i="49"/>
  <c r="CW36" i="49" s="1"/>
  <c r="CR36" i="49"/>
  <c r="CQ36" i="49"/>
  <c r="CS36" i="49" s="1"/>
  <c r="CP36" i="49"/>
  <c r="CO36" i="49"/>
  <c r="CM36" i="49"/>
  <c r="CL36" i="49"/>
  <c r="CN36" i="49" s="1"/>
  <c r="CK36" i="49"/>
  <c r="CJ36" i="49"/>
  <c r="CI36" i="49"/>
  <c r="CG36" i="49"/>
  <c r="CF36" i="49"/>
  <c r="CH36" i="49" s="1"/>
  <c r="CD36" i="49"/>
  <c r="CC36" i="49"/>
  <c r="CB36" i="49"/>
  <c r="CE36" i="49" s="1"/>
  <c r="BZ36" i="49"/>
  <c r="BY36" i="49"/>
  <c r="CA36" i="49"/>
  <c r="BW36" i="49"/>
  <c r="BV36" i="49"/>
  <c r="BU36" i="49"/>
  <c r="BX36" i="49" s="1"/>
  <c r="BS36" i="49"/>
  <c r="BT36" i="49" s="1"/>
  <c r="BR36" i="49"/>
  <c r="BP36" i="49"/>
  <c r="BQ36" i="49" s="1"/>
  <c r="BO36" i="49"/>
  <c r="BM36" i="49"/>
  <c r="BL36" i="49"/>
  <c r="BN36" i="49" s="1"/>
  <c r="BJ36" i="49"/>
  <c r="BI36" i="49"/>
  <c r="BG36" i="49"/>
  <c r="BH36" i="49" s="1"/>
  <c r="BF36" i="49"/>
  <c r="BD36" i="49"/>
  <c r="BC36" i="49"/>
  <c r="BE36" i="49" s="1"/>
  <c r="BB36" i="49"/>
  <c r="AZ36" i="49"/>
  <c r="BA36" i="49"/>
  <c r="AY36" i="49"/>
  <c r="EK35" i="49"/>
  <c r="EJ35" i="49"/>
  <c r="EH35" i="49"/>
  <c r="EG35" i="49"/>
  <c r="EI35" i="49" s="1"/>
  <c r="EE35" i="49"/>
  <c r="ED35" i="49"/>
  <c r="EF35" i="49" s="1"/>
  <c r="EC35" i="49"/>
  <c r="EB35" i="49"/>
  <c r="EA35" i="49"/>
  <c r="DZ35" i="49"/>
  <c r="DX35" i="49"/>
  <c r="DW35" i="49"/>
  <c r="DY35" i="49"/>
  <c r="DU35" i="49"/>
  <c r="DT35" i="49"/>
  <c r="DR35" i="49"/>
  <c r="DQ35" i="49"/>
  <c r="DS35" i="49" s="1"/>
  <c r="DO35" i="49"/>
  <c r="DN35" i="49"/>
  <c r="DP35" i="49"/>
  <c r="DL35" i="49"/>
  <c r="DK35" i="49"/>
  <c r="DM35" i="49" s="1"/>
  <c r="DI35" i="49"/>
  <c r="DH35" i="49"/>
  <c r="DJ35" i="49" s="1"/>
  <c r="DF35" i="49"/>
  <c r="DE35" i="49"/>
  <c r="DG35" i="49" s="1"/>
  <c r="DD35" i="49"/>
  <c r="DB35" i="49"/>
  <c r="DA35" i="49"/>
  <c r="DC35" i="49" s="1"/>
  <c r="CY35" i="49"/>
  <c r="CX35" i="49"/>
  <c r="CZ35" i="49"/>
  <c r="CV35" i="49"/>
  <c r="CU35" i="49"/>
  <c r="CT35" i="49"/>
  <c r="CW35" i="49"/>
  <c r="CR35" i="49"/>
  <c r="CS35" i="49" s="1"/>
  <c r="CQ35" i="49"/>
  <c r="CP35" i="49"/>
  <c r="CO35" i="49"/>
  <c r="CM35" i="49"/>
  <c r="CL35" i="49"/>
  <c r="CN35" i="49"/>
  <c r="CK35" i="49"/>
  <c r="CJ35" i="49"/>
  <c r="CI35" i="49"/>
  <c r="CG35" i="49"/>
  <c r="CH35" i="49" s="1"/>
  <c r="CF35" i="49"/>
  <c r="CD35" i="49"/>
  <c r="CC35" i="49"/>
  <c r="CE35" i="49" s="1"/>
  <c r="CB35" i="49"/>
  <c r="BZ35" i="49"/>
  <c r="BY35" i="49"/>
  <c r="CA35" i="49" s="1"/>
  <c r="BW35" i="49"/>
  <c r="BV35" i="49"/>
  <c r="BU35" i="49"/>
  <c r="BS35" i="49"/>
  <c r="BR35" i="49"/>
  <c r="BT35" i="49" s="1"/>
  <c r="BP35" i="49"/>
  <c r="BO35" i="49"/>
  <c r="BQ35" i="49" s="1"/>
  <c r="BM35" i="49"/>
  <c r="BL35" i="49"/>
  <c r="BN35" i="49" s="1"/>
  <c r="BJ35" i="49"/>
  <c r="BI35" i="49"/>
  <c r="BK35" i="49"/>
  <c r="BG35" i="49"/>
  <c r="BF35" i="49"/>
  <c r="BH35" i="49" s="1"/>
  <c r="BD35" i="49"/>
  <c r="BE35" i="49" s="1"/>
  <c r="BC35" i="49"/>
  <c r="BB35" i="49"/>
  <c r="AZ35" i="49"/>
  <c r="BA35" i="49" s="1"/>
  <c r="AY35" i="49"/>
  <c r="EK34" i="49"/>
  <c r="EJ34" i="49"/>
  <c r="EH34" i="49"/>
  <c r="EG34" i="49"/>
  <c r="EI34" i="49" s="1"/>
  <c r="EE34" i="49"/>
  <c r="ED34" i="49"/>
  <c r="EF34" i="49" s="1"/>
  <c r="EC34" i="49"/>
  <c r="EB34" i="49"/>
  <c r="EA34" i="49"/>
  <c r="DZ34" i="49"/>
  <c r="DX34" i="49"/>
  <c r="DW34" i="49"/>
  <c r="DU34" i="49"/>
  <c r="DT34" i="49"/>
  <c r="DV34" i="49" s="1"/>
  <c r="DR34" i="49"/>
  <c r="DS34" i="49" s="1"/>
  <c r="DQ34" i="49"/>
  <c r="DO34" i="49"/>
  <c r="DP34" i="49"/>
  <c r="DN34" i="49"/>
  <c r="DL34" i="49"/>
  <c r="DK34" i="49"/>
  <c r="DM34" i="49"/>
  <c r="DI34" i="49"/>
  <c r="DH34" i="49"/>
  <c r="DJ34" i="49" s="1"/>
  <c r="DF34" i="49"/>
  <c r="DE34" i="49"/>
  <c r="DG34" i="49" s="1"/>
  <c r="DD34" i="49"/>
  <c r="DB34" i="49"/>
  <c r="DC34" i="49" s="1"/>
  <c r="DA34" i="49"/>
  <c r="CY34" i="49"/>
  <c r="CZ34" i="49"/>
  <c r="CX34" i="49"/>
  <c r="CV34" i="49"/>
  <c r="CU34" i="49"/>
  <c r="CT34" i="49"/>
  <c r="CW34" i="49" s="1"/>
  <c r="CR34" i="49"/>
  <c r="CQ34" i="49"/>
  <c r="CP34" i="49"/>
  <c r="CO34" i="49"/>
  <c r="CM34" i="49"/>
  <c r="CL34" i="49"/>
  <c r="CN34" i="49"/>
  <c r="CK34" i="49"/>
  <c r="CJ34" i="49"/>
  <c r="CI34" i="49"/>
  <c r="CG34" i="49"/>
  <c r="CF34" i="49"/>
  <c r="CH34" i="49" s="1"/>
  <c r="CD34" i="49"/>
  <c r="CC34" i="49"/>
  <c r="CE34" i="49" s="1"/>
  <c r="CB34" i="49"/>
  <c r="BZ34" i="49"/>
  <c r="CA34" i="49"/>
  <c r="BY34" i="49"/>
  <c r="BW34" i="49"/>
  <c r="BV34" i="49"/>
  <c r="BU34" i="49"/>
  <c r="BS34" i="49"/>
  <c r="BR34" i="49"/>
  <c r="BT34" i="49" s="1"/>
  <c r="BP34" i="49"/>
  <c r="BO34" i="49"/>
  <c r="BM34" i="49"/>
  <c r="BL34" i="49"/>
  <c r="BN34" i="49"/>
  <c r="BJ34" i="49"/>
  <c r="BI34" i="49"/>
  <c r="BK34" i="49" s="1"/>
  <c r="BG34" i="49"/>
  <c r="BF34" i="49"/>
  <c r="BH34" i="49" s="1"/>
  <c r="BD34" i="49"/>
  <c r="BE34" i="49"/>
  <c r="BC34" i="49"/>
  <c r="BB34" i="49"/>
  <c r="AZ34" i="49"/>
  <c r="BA34" i="49"/>
  <c r="AY34" i="49"/>
  <c r="EK33" i="49"/>
  <c r="EJ33" i="49"/>
  <c r="EH33" i="49"/>
  <c r="EG33" i="49"/>
  <c r="EI33" i="49" s="1"/>
  <c r="EE33" i="49"/>
  <c r="ED33" i="49"/>
  <c r="EC33" i="49"/>
  <c r="EB33" i="49"/>
  <c r="EA33" i="49"/>
  <c r="DZ33" i="49"/>
  <c r="DX33" i="49"/>
  <c r="DW33" i="49"/>
  <c r="DY33" i="49" s="1"/>
  <c r="DU33" i="49"/>
  <c r="DT33" i="49"/>
  <c r="DV33" i="49" s="1"/>
  <c r="DR33" i="49"/>
  <c r="DS33" i="49"/>
  <c r="DQ33" i="49"/>
  <c r="DO33" i="49"/>
  <c r="DN33" i="49"/>
  <c r="DP33" i="49" s="1"/>
  <c r="DL33" i="49"/>
  <c r="DK33" i="49"/>
  <c r="DI33" i="49"/>
  <c r="DH33" i="49"/>
  <c r="DJ33" i="49" s="1"/>
  <c r="DF33" i="49"/>
  <c r="DE33" i="49"/>
  <c r="DG33" i="49"/>
  <c r="DD33" i="49"/>
  <c r="DB33" i="49"/>
  <c r="DA33" i="49"/>
  <c r="DC33" i="49" s="1"/>
  <c r="CY33" i="49"/>
  <c r="CX33" i="49"/>
  <c r="CV33" i="49"/>
  <c r="CU33" i="49"/>
  <c r="CW33" i="49" s="1"/>
  <c r="CT33" i="49"/>
  <c r="CR33" i="49"/>
  <c r="CQ33" i="49"/>
  <c r="CS33" i="49" s="1"/>
  <c r="CP33" i="49"/>
  <c r="CO33" i="49"/>
  <c r="CM33" i="49"/>
  <c r="CL33" i="49"/>
  <c r="CK33" i="49"/>
  <c r="CJ33" i="49"/>
  <c r="CI33" i="49"/>
  <c r="CG33" i="49"/>
  <c r="CH33" i="49" s="1"/>
  <c r="CF33" i="49"/>
  <c r="CD33" i="49"/>
  <c r="CC33" i="49"/>
  <c r="CB33" i="49"/>
  <c r="CE33" i="49" s="1"/>
  <c r="BZ33" i="49"/>
  <c r="BY33" i="49"/>
  <c r="CA33" i="49" s="1"/>
  <c r="BW33" i="49"/>
  <c r="BX33" i="49"/>
  <c r="BV33" i="49"/>
  <c r="BU33" i="49"/>
  <c r="BS33" i="49"/>
  <c r="BR33" i="49"/>
  <c r="BT33" i="49" s="1"/>
  <c r="BP33" i="49"/>
  <c r="BO33" i="49"/>
  <c r="BQ33" i="49"/>
  <c r="BM33" i="49"/>
  <c r="BL33" i="49"/>
  <c r="BJ33" i="49"/>
  <c r="BI33" i="49"/>
  <c r="BK33" i="49" s="1"/>
  <c r="BG33" i="49"/>
  <c r="BF33" i="49"/>
  <c r="BD33" i="49"/>
  <c r="BC33" i="49"/>
  <c r="BE33" i="49" s="1"/>
  <c r="BB33" i="49"/>
  <c r="AZ33" i="49"/>
  <c r="BA33" i="49" s="1"/>
  <c r="AY33" i="49"/>
  <c r="EK32" i="49"/>
  <c r="EJ32" i="49"/>
  <c r="EH32" i="49"/>
  <c r="EI32" i="49" s="1"/>
  <c r="EG32" i="49"/>
  <c r="EE32" i="49"/>
  <c r="EF32" i="49" s="1"/>
  <c r="ED32" i="49"/>
  <c r="EC32" i="49"/>
  <c r="EB32" i="49"/>
  <c r="EA32" i="49"/>
  <c r="DZ32" i="49"/>
  <c r="DX32" i="49"/>
  <c r="DW32" i="49"/>
  <c r="DY32" i="49" s="1"/>
  <c r="DU32" i="49"/>
  <c r="DT32" i="49"/>
  <c r="DV32" i="49"/>
  <c r="DR32" i="49"/>
  <c r="DQ32" i="49"/>
  <c r="DO32" i="49"/>
  <c r="DN32" i="49"/>
  <c r="DP32" i="49" s="1"/>
  <c r="DL32" i="49"/>
  <c r="DK32" i="49"/>
  <c r="DM32" i="49"/>
  <c r="DI32" i="49"/>
  <c r="DJ32" i="49" s="1"/>
  <c r="DH32" i="49"/>
  <c r="DF32" i="49"/>
  <c r="DG32" i="49" s="1"/>
  <c r="DE32" i="49"/>
  <c r="DD32" i="49"/>
  <c r="DB32" i="49"/>
  <c r="DA32" i="49"/>
  <c r="CY32" i="49"/>
  <c r="CX32" i="49"/>
  <c r="CZ32" i="49"/>
  <c r="CV32" i="49"/>
  <c r="CU32" i="49"/>
  <c r="CT32" i="49"/>
  <c r="CW32" i="49"/>
  <c r="CR32" i="49"/>
  <c r="CS32" i="49" s="1"/>
  <c r="CQ32" i="49"/>
  <c r="CP32" i="49"/>
  <c r="CO32" i="49"/>
  <c r="CM32" i="49"/>
  <c r="CL32" i="49"/>
  <c r="CN32" i="49"/>
  <c r="CK32" i="49"/>
  <c r="CJ32" i="49"/>
  <c r="CI32" i="49"/>
  <c r="CG32" i="49"/>
  <c r="CH32" i="49" s="1"/>
  <c r="CF32" i="49"/>
  <c r="CD32" i="49"/>
  <c r="CE32" i="49"/>
  <c r="CC32" i="49"/>
  <c r="CB32" i="49"/>
  <c r="BZ32" i="49"/>
  <c r="BY32" i="49"/>
  <c r="BW32" i="49"/>
  <c r="BV32" i="49"/>
  <c r="BU32" i="49"/>
  <c r="BX32" i="49"/>
  <c r="BS32" i="49"/>
  <c r="BT32" i="49" s="1"/>
  <c r="BR32" i="49"/>
  <c r="BP32" i="49"/>
  <c r="BQ32" i="49" s="1"/>
  <c r="BO32" i="49"/>
  <c r="BM32" i="49"/>
  <c r="BL32" i="49"/>
  <c r="BN32" i="49" s="1"/>
  <c r="BJ32" i="49"/>
  <c r="BI32" i="49"/>
  <c r="BG32" i="49"/>
  <c r="BH32" i="49" s="1"/>
  <c r="BF32" i="49"/>
  <c r="BD32" i="49"/>
  <c r="BC32" i="49"/>
  <c r="BB32" i="49"/>
  <c r="AZ32" i="49"/>
  <c r="BA32" i="49" s="1"/>
  <c r="AY32" i="49"/>
  <c r="EK31" i="49"/>
  <c r="EJ31" i="49"/>
  <c r="EH31" i="49"/>
  <c r="EG31" i="49"/>
  <c r="EE31" i="49"/>
  <c r="ED31" i="49"/>
  <c r="EF31" i="49" s="1"/>
  <c r="EC31" i="49"/>
  <c r="EB31" i="49"/>
  <c r="EA31" i="49"/>
  <c r="DZ31" i="49"/>
  <c r="DX31" i="49"/>
  <c r="DW31" i="49"/>
  <c r="DY31" i="49" s="1"/>
  <c r="DU31" i="49"/>
  <c r="DT31" i="49"/>
  <c r="DV31" i="49" s="1"/>
  <c r="DR31" i="49"/>
  <c r="DQ31" i="49"/>
  <c r="DO31" i="49"/>
  <c r="DN31" i="49"/>
  <c r="DP31" i="49" s="1"/>
  <c r="DL31" i="49"/>
  <c r="DK31" i="49"/>
  <c r="DM31" i="49" s="1"/>
  <c r="DI31" i="49"/>
  <c r="DH31" i="49"/>
  <c r="DF31" i="49"/>
  <c r="DE31" i="49"/>
  <c r="DG31" i="49" s="1"/>
  <c r="DD31" i="49"/>
  <c r="DB31" i="49"/>
  <c r="DA31" i="49"/>
  <c r="DC31" i="49" s="1"/>
  <c r="CY31" i="49"/>
  <c r="CX31" i="49"/>
  <c r="CZ31" i="49" s="1"/>
  <c r="CV31" i="49"/>
  <c r="CU31" i="49"/>
  <c r="CT31" i="49"/>
  <c r="CW31" i="49" s="1"/>
  <c r="CR31" i="49"/>
  <c r="CQ31" i="49"/>
  <c r="CS31" i="49" s="1"/>
  <c r="CP31" i="49"/>
  <c r="CO31" i="49"/>
  <c r="CM31" i="49"/>
  <c r="CL31" i="49"/>
  <c r="CN31" i="49" s="1"/>
  <c r="CK31" i="49"/>
  <c r="CJ31" i="49"/>
  <c r="CI31" i="49"/>
  <c r="CG31" i="49"/>
  <c r="CF31" i="49"/>
  <c r="CD31" i="49"/>
  <c r="CC31" i="49"/>
  <c r="CE31" i="49" s="1"/>
  <c r="CB31" i="49"/>
  <c r="BZ31" i="49"/>
  <c r="BY31" i="49"/>
  <c r="CA31" i="49" s="1"/>
  <c r="BW31" i="49"/>
  <c r="BV31" i="49"/>
  <c r="BU31" i="49"/>
  <c r="BX31" i="49" s="1"/>
  <c r="BS31" i="49"/>
  <c r="BR31" i="49"/>
  <c r="BT31" i="49" s="1"/>
  <c r="BP31" i="49"/>
  <c r="BQ31" i="49" s="1"/>
  <c r="BO31" i="49"/>
  <c r="BM31" i="49"/>
  <c r="BL31" i="49"/>
  <c r="BJ31" i="49"/>
  <c r="BI31" i="49"/>
  <c r="BK31" i="49" s="1"/>
  <c r="BG31" i="49"/>
  <c r="BH31" i="49" s="1"/>
  <c r="BF31" i="49"/>
  <c r="BD31" i="49"/>
  <c r="BC31" i="49"/>
  <c r="BB31" i="49"/>
  <c r="AZ31" i="49"/>
  <c r="BA31" i="49"/>
  <c r="AY31" i="49"/>
  <c r="EK30" i="49"/>
  <c r="EJ30" i="49"/>
  <c r="EH30" i="49"/>
  <c r="EG30" i="49"/>
  <c r="EI30" i="49" s="1"/>
  <c r="EE30" i="49"/>
  <c r="ED30" i="49"/>
  <c r="EF30" i="49" s="1"/>
  <c r="EC30" i="49"/>
  <c r="EB30" i="49"/>
  <c r="EA30" i="49"/>
  <c r="DZ30" i="49"/>
  <c r="DX30" i="49"/>
  <c r="DW30" i="49"/>
  <c r="DY30" i="49"/>
  <c r="DU30" i="49"/>
  <c r="DT30" i="49"/>
  <c r="DV30" i="49" s="1"/>
  <c r="DR30" i="49"/>
  <c r="DQ30" i="49"/>
  <c r="DO30" i="49"/>
  <c r="DN30" i="49"/>
  <c r="DP30" i="49"/>
  <c r="DL30" i="49"/>
  <c r="DK30" i="49"/>
  <c r="DI30" i="49"/>
  <c r="DH30" i="49"/>
  <c r="DJ30" i="49" s="1"/>
  <c r="DF30" i="49"/>
  <c r="DE30" i="49"/>
  <c r="DG30" i="49"/>
  <c r="DD30" i="49"/>
  <c r="DB30" i="49"/>
  <c r="DA30" i="49"/>
  <c r="CY30" i="49"/>
  <c r="CX30" i="49"/>
  <c r="CZ30" i="49" s="1"/>
  <c r="CV30" i="49"/>
  <c r="CU30" i="49"/>
  <c r="CT30" i="49"/>
  <c r="CW30" i="49" s="1"/>
  <c r="CR30" i="49"/>
  <c r="CS30" i="49"/>
  <c r="CQ30" i="49"/>
  <c r="CP30" i="49"/>
  <c r="CO30" i="49"/>
  <c r="CM30" i="49"/>
  <c r="CL30" i="49"/>
  <c r="CN30" i="49" s="1"/>
  <c r="CK30" i="49"/>
  <c r="CJ30" i="49"/>
  <c r="CI30" i="49"/>
  <c r="CG30" i="49"/>
  <c r="CF30" i="49"/>
  <c r="CH30" i="49" s="1"/>
  <c r="CD30" i="49"/>
  <c r="CC30" i="49"/>
  <c r="CB30" i="49"/>
  <c r="BZ30" i="49"/>
  <c r="BY30" i="49"/>
  <c r="CA30" i="49" s="1"/>
  <c r="BW30" i="49"/>
  <c r="BV30" i="49"/>
  <c r="BU30" i="49"/>
  <c r="BS30" i="49"/>
  <c r="BR30" i="49"/>
  <c r="BT30" i="49"/>
  <c r="BP30" i="49"/>
  <c r="BO30" i="49"/>
  <c r="BQ30" i="49" s="1"/>
  <c r="BM30" i="49"/>
  <c r="BL30" i="49"/>
  <c r="BJ30" i="49"/>
  <c r="BI30" i="49"/>
  <c r="BK30" i="49"/>
  <c r="BG30" i="49"/>
  <c r="BF30" i="49"/>
  <c r="BH30" i="49" s="1"/>
  <c r="BD30" i="49"/>
  <c r="BC30" i="49"/>
  <c r="BB30" i="49"/>
  <c r="AZ30" i="49"/>
  <c r="BA30" i="49"/>
  <c r="AY30" i="49"/>
  <c r="EK29" i="49"/>
  <c r="EJ29" i="49"/>
  <c r="EH29" i="49"/>
  <c r="EI29" i="49" s="1"/>
  <c r="EG29" i="49"/>
  <c r="EE29" i="49"/>
  <c r="EF29" i="49"/>
  <c r="ED29" i="49"/>
  <c r="EC29" i="49"/>
  <c r="EB29" i="49"/>
  <c r="EA29" i="49"/>
  <c r="DZ29" i="49"/>
  <c r="DX29" i="49"/>
  <c r="DW29" i="49"/>
  <c r="DY29" i="49"/>
  <c r="DU29" i="49"/>
  <c r="DT29" i="49"/>
  <c r="DV29" i="49" s="1"/>
  <c r="DR29" i="49"/>
  <c r="DS29" i="49" s="1"/>
  <c r="DQ29" i="49"/>
  <c r="DO29" i="49"/>
  <c r="DN29" i="49"/>
  <c r="DL29" i="49"/>
  <c r="DK29" i="49"/>
  <c r="DM29" i="49" s="1"/>
  <c r="DI29" i="49"/>
  <c r="DJ29" i="49" s="1"/>
  <c r="DH29" i="49"/>
  <c r="DF29" i="49"/>
  <c r="DG29" i="49"/>
  <c r="DE29" i="49"/>
  <c r="DD29" i="49"/>
  <c r="DB29" i="49"/>
  <c r="DA29" i="49"/>
  <c r="DC29" i="49" s="1"/>
  <c r="CY29" i="49"/>
  <c r="CX29" i="49"/>
  <c r="CZ29" i="49"/>
  <c r="CV29" i="49"/>
  <c r="CU29" i="49"/>
  <c r="CT29" i="49"/>
  <c r="CW29" i="49" s="1"/>
  <c r="CR29" i="49"/>
  <c r="CQ29" i="49"/>
  <c r="CS29" i="49" s="1"/>
  <c r="CP29" i="49"/>
  <c r="CO29" i="49"/>
  <c r="CM29" i="49"/>
  <c r="CL29" i="49"/>
  <c r="CN29" i="49"/>
  <c r="CK29" i="49"/>
  <c r="CJ29" i="49"/>
  <c r="CI29" i="49"/>
  <c r="CG29" i="49"/>
  <c r="CF29" i="49"/>
  <c r="CH29" i="49" s="1"/>
  <c r="CD29" i="49"/>
  <c r="CC29" i="49"/>
  <c r="CE29" i="49" s="1"/>
  <c r="CB29" i="49"/>
  <c r="BZ29" i="49"/>
  <c r="CA29" i="49"/>
  <c r="BY29" i="49"/>
  <c r="BW29" i="49"/>
  <c r="BV29" i="49"/>
  <c r="BU29" i="49"/>
  <c r="BX29" i="49" s="1"/>
  <c r="BS29" i="49"/>
  <c r="BR29" i="49"/>
  <c r="BP29" i="49"/>
  <c r="BO29" i="49"/>
  <c r="BQ29" i="49" s="1"/>
  <c r="BM29" i="49"/>
  <c r="BL29" i="49"/>
  <c r="BJ29" i="49"/>
  <c r="BI29" i="49"/>
  <c r="BK29" i="49" s="1"/>
  <c r="BG29" i="49"/>
  <c r="BF29" i="49"/>
  <c r="BH29" i="49" s="1"/>
  <c r="BD29" i="49"/>
  <c r="BE29" i="49"/>
  <c r="BC29" i="49"/>
  <c r="BB29" i="49"/>
  <c r="AZ29" i="49"/>
  <c r="BA29" i="49"/>
  <c r="AY29" i="49"/>
  <c r="EK28" i="49"/>
  <c r="EJ28" i="49"/>
  <c r="EH28" i="49"/>
  <c r="EG28" i="49"/>
  <c r="EI28" i="49" s="1"/>
  <c r="EE28" i="49"/>
  <c r="ED28" i="49"/>
  <c r="EF28" i="49" s="1"/>
  <c r="EC28" i="49"/>
  <c r="EB28" i="49"/>
  <c r="EA28" i="49"/>
  <c r="DZ28" i="49"/>
  <c r="DX28" i="49"/>
  <c r="DW28" i="49"/>
  <c r="DY28" i="49" s="1"/>
  <c r="DU28" i="49"/>
  <c r="DT28" i="49"/>
  <c r="DV28" i="49" s="1"/>
  <c r="DR28" i="49"/>
  <c r="DQ28" i="49"/>
  <c r="DO28" i="49"/>
  <c r="DN28" i="49"/>
  <c r="DP28" i="49" s="1"/>
  <c r="DL28" i="49"/>
  <c r="DK28" i="49"/>
  <c r="DI28" i="49"/>
  <c r="DH28" i="49"/>
  <c r="DJ28" i="49" s="1"/>
  <c r="DF28" i="49"/>
  <c r="DE28" i="49"/>
  <c r="DG28" i="49"/>
  <c r="DD28" i="49"/>
  <c r="DB28" i="49"/>
  <c r="DA28" i="49"/>
  <c r="DC28" i="49" s="1"/>
  <c r="CY28" i="49"/>
  <c r="CZ28" i="49" s="1"/>
  <c r="CX28" i="49"/>
  <c r="CV28" i="49"/>
  <c r="CU28" i="49"/>
  <c r="CT28" i="49"/>
  <c r="CR28" i="49"/>
  <c r="CQ28" i="49"/>
  <c r="CS28" i="49" s="1"/>
  <c r="CP28" i="49"/>
  <c r="CO28" i="49"/>
  <c r="CM28" i="49"/>
  <c r="CL28" i="49"/>
  <c r="CN28" i="49" s="1"/>
  <c r="CK28" i="49"/>
  <c r="CJ28" i="49"/>
  <c r="CI28" i="49"/>
  <c r="CG28" i="49"/>
  <c r="CF28" i="49"/>
  <c r="CH28" i="49"/>
  <c r="CD28" i="49"/>
  <c r="CC28" i="49"/>
  <c r="CB28" i="49"/>
  <c r="CE28" i="49"/>
  <c r="BZ28" i="49"/>
  <c r="BY28" i="49"/>
  <c r="BW28" i="49"/>
  <c r="BV28" i="49"/>
  <c r="BX28" i="49" s="1"/>
  <c r="BU28" i="49"/>
  <c r="BS28" i="49"/>
  <c r="BR28" i="49"/>
  <c r="BT28" i="49" s="1"/>
  <c r="BP28" i="49"/>
  <c r="BO28" i="49"/>
  <c r="BQ28" i="49"/>
  <c r="BM28" i="49"/>
  <c r="BN28" i="49" s="1"/>
  <c r="BL28" i="49"/>
  <c r="BJ28" i="49"/>
  <c r="BK28" i="49" s="1"/>
  <c r="BI28" i="49"/>
  <c r="BG28" i="49"/>
  <c r="BF28" i="49"/>
  <c r="BD28" i="49"/>
  <c r="BC28" i="49"/>
  <c r="BE28" i="49" s="1"/>
  <c r="BB28" i="49"/>
  <c r="AZ28" i="49"/>
  <c r="BA28" i="49" s="1"/>
  <c r="AY28" i="49"/>
  <c r="EK27" i="49"/>
  <c r="EJ27" i="49"/>
  <c r="EH27" i="49"/>
  <c r="EG27" i="49"/>
  <c r="EE27" i="49"/>
  <c r="ED27" i="49"/>
  <c r="EC27" i="49"/>
  <c r="EB27" i="49"/>
  <c r="EA27" i="49"/>
  <c r="DZ27" i="49"/>
  <c r="DX27" i="49"/>
  <c r="DW27" i="49"/>
  <c r="DU27" i="49"/>
  <c r="DT27" i="49"/>
  <c r="DR27" i="49"/>
  <c r="DQ27" i="49"/>
  <c r="DO27" i="49"/>
  <c r="DN27" i="49"/>
  <c r="DL27" i="49"/>
  <c r="DK27" i="49"/>
  <c r="DI27" i="49"/>
  <c r="DH27" i="49"/>
  <c r="DF27" i="49"/>
  <c r="DE27" i="49"/>
  <c r="DD27" i="49"/>
  <c r="DB27" i="49"/>
  <c r="DA27" i="49"/>
  <c r="DC27" i="49" s="1"/>
  <c r="CY27" i="49"/>
  <c r="CX27" i="49"/>
  <c r="CZ27" i="49" s="1"/>
  <c r="CV27" i="49"/>
  <c r="CW27" i="49"/>
  <c r="CU27" i="49"/>
  <c r="CT27" i="49"/>
  <c r="CR27" i="49"/>
  <c r="CQ27" i="49"/>
  <c r="CP27" i="49"/>
  <c r="CO27" i="49"/>
  <c r="CM27" i="49"/>
  <c r="CL27" i="49"/>
  <c r="CK27" i="49"/>
  <c r="CJ27" i="49"/>
  <c r="CI27" i="49"/>
  <c r="CG27" i="49"/>
  <c r="CF27" i="49"/>
  <c r="CH27" i="49" s="1"/>
  <c r="CD27" i="49"/>
  <c r="CE27" i="49"/>
  <c r="CC27" i="49"/>
  <c r="CB27" i="49"/>
  <c r="BZ27" i="49"/>
  <c r="BY27" i="49"/>
  <c r="BW27" i="49"/>
  <c r="BV27" i="49"/>
  <c r="BU27" i="49"/>
  <c r="BX27" i="49"/>
  <c r="BS27" i="49"/>
  <c r="BR27" i="49"/>
  <c r="BT27" i="49" s="1"/>
  <c r="BP27" i="49"/>
  <c r="BO27" i="49"/>
  <c r="BQ27" i="49" s="1"/>
  <c r="BM27" i="49"/>
  <c r="BL27" i="49"/>
  <c r="BJ27" i="49"/>
  <c r="BI27" i="49"/>
  <c r="BK27" i="49" s="1"/>
  <c r="BG27" i="49"/>
  <c r="BF27" i="49"/>
  <c r="BH27" i="49" s="1"/>
  <c r="BD27" i="49"/>
  <c r="BC27" i="49"/>
  <c r="BE27" i="49" s="1"/>
  <c r="BB27" i="49"/>
  <c r="AZ27" i="49"/>
  <c r="BA27" i="49" s="1"/>
  <c r="AY27" i="49"/>
  <c r="EK26" i="49"/>
  <c r="EJ26" i="49"/>
  <c r="EH26" i="49"/>
  <c r="EI26" i="49" s="1"/>
  <c r="EG26" i="49"/>
  <c r="EE26" i="49"/>
  <c r="EF26" i="49"/>
  <c r="ED26" i="49"/>
  <c r="EC26" i="49"/>
  <c r="EB26" i="49"/>
  <c r="EA26" i="49"/>
  <c r="DZ26" i="49"/>
  <c r="DX26" i="49"/>
  <c r="DW26" i="49"/>
  <c r="DY26" i="49"/>
  <c r="DU26" i="49"/>
  <c r="DT26" i="49"/>
  <c r="DV26" i="49" s="1"/>
  <c r="DR26" i="49"/>
  <c r="DS26" i="49" s="1"/>
  <c r="DQ26" i="49"/>
  <c r="DO26" i="49"/>
  <c r="DP26" i="49"/>
  <c r="DN26" i="49"/>
  <c r="DL26" i="49"/>
  <c r="DK26" i="49"/>
  <c r="DI26" i="49"/>
  <c r="DJ26" i="49" s="1"/>
  <c r="DH26" i="49"/>
  <c r="DF26" i="49"/>
  <c r="DG26" i="49"/>
  <c r="DE26" i="49"/>
  <c r="DD26" i="49"/>
  <c r="DB26" i="49"/>
  <c r="DA26" i="49"/>
  <c r="CY26" i="49"/>
  <c r="CX26" i="49"/>
  <c r="CV26" i="49"/>
  <c r="CW26" i="49"/>
  <c r="CU26" i="49"/>
  <c r="CT26" i="49"/>
  <c r="CR26" i="49"/>
  <c r="CQ26" i="49"/>
  <c r="CS26" i="49" s="1"/>
  <c r="CP26" i="49"/>
  <c r="CO26" i="49"/>
  <c r="CM26" i="49"/>
  <c r="CL26" i="49"/>
  <c r="CN26" i="49" s="1"/>
  <c r="CK26" i="49"/>
  <c r="CJ26" i="49"/>
  <c r="CI26" i="49"/>
  <c r="CG26" i="49"/>
  <c r="CF26" i="49"/>
  <c r="CD26" i="49"/>
  <c r="CC26" i="49"/>
  <c r="CB26" i="49"/>
  <c r="BZ26" i="49"/>
  <c r="BY26" i="49"/>
  <c r="CA26" i="49" s="1"/>
  <c r="BW26" i="49"/>
  <c r="BV26" i="49"/>
  <c r="BX26" i="49"/>
  <c r="BU26" i="49"/>
  <c r="BS26" i="49"/>
  <c r="BR26" i="49"/>
  <c r="BP26" i="49"/>
  <c r="BO26" i="49"/>
  <c r="BM26" i="49"/>
  <c r="BL26" i="49"/>
  <c r="BJ26" i="49"/>
  <c r="BI26" i="49"/>
  <c r="BG26" i="49"/>
  <c r="BF26" i="49"/>
  <c r="BD26" i="49"/>
  <c r="BC26" i="49"/>
  <c r="BB26" i="49"/>
  <c r="AZ26" i="49"/>
  <c r="BA26" i="49"/>
  <c r="AY26" i="49"/>
  <c r="EK25" i="49"/>
  <c r="EJ25" i="49"/>
  <c r="EH25" i="49"/>
  <c r="EI25" i="49" s="1"/>
  <c r="EG25" i="49"/>
  <c r="EE25" i="49"/>
  <c r="EF25" i="49"/>
  <c r="ED25" i="49"/>
  <c r="EC25" i="49"/>
  <c r="EB25" i="49"/>
  <c r="EA25" i="49"/>
  <c r="DZ25" i="49"/>
  <c r="DX25" i="49"/>
  <c r="DW25" i="49"/>
  <c r="DY25" i="49"/>
  <c r="DU25" i="49"/>
  <c r="DT25" i="49"/>
  <c r="DV25" i="49" s="1"/>
  <c r="DR25" i="49"/>
  <c r="DQ25" i="49"/>
  <c r="DO25" i="49"/>
  <c r="DN25" i="49"/>
  <c r="DP25" i="49"/>
  <c r="DL25" i="49"/>
  <c r="DK25" i="49"/>
  <c r="DM25" i="49" s="1"/>
  <c r="DI25" i="49"/>
  <c r="DJ25" i="49" s="1"/>
  <c r="DH25" i="49"/>
  <c r="DF25" i="49"/>
  <c r="DG25" i="49"/>
  <c r="DE25" i="49"/>
  <c r="DD25" i="49"/>
  <c r="DB25" i="49"/>
  <c r="DA25" i="49"/>
  <c r="CY25" i="49"/>
  <c r="CX25" i="49"/>
  <c r="CV25" i="49"/>
  <c r="CU25" i="49"/>
  <c r="CT25" i="49"/>
  <c r="CR25" i="49"/>
  <c r="CQ25" i="49"/>
  <c r="CP25" i="49"/>
  <c r="CO25" i="49"/>
  <c r="CM25" i="49"/>
  <c r="CL25" i="49"/>
  <c r="CK25" i="49"/>
  <c r="CJ25" i="49"/>
  <c r="CI25" i="49"/>
  <c r="CG25" i="49"/>
  <c r="CF25" i="49"/>
  <c r="CD25" i="49"/>
  <c r="CC25" i="49"/>
  <c r="CB25" i="49"/>
  <c r="BZ25" i="49"/>
  <c r="BY25" i="49"/>
  <c r="CA25" i="49" s="1"/>
  <c r="BW25" i="49"/>
  <c r="BV25" i="49"/>
  <c r="BU25" i="49"/>
  <c r="BS25" i="49"/>
  <c r="BR25" i="49"/>
  <c r="BP25" i="49"/>
  <c r="BO25" i="49"/>
  <c r="BM25" i="49"/>
  <c r="BL25" i="49"/>
  <c r="BJ25" i="49"/>
  <c r="BI25" i="49"/>
  <c r="BG25" i="49"/>
  <c r="BF25" i="49"/>
  <c r="BD25" i="49"/>
  <c r="BC25" i="49"/>
  <c r="BB25" i="49"/>
  <c r="AZ25" i="49"/>
  <c r="BA25" i="49"/>
  <c r="AY25" i="49"/>
  <c r="EK24" i="49"/>
  <c r="EJ24" i="49"/>
  <c r="EH24" i="49"/>
  <c r="EG24" i="49"/>
  <c r="EE24" i="49"/>
  <c r="ED24" i="49"/>
  <c r="EC24" i="49"/>
  <c r="EB24" i="49"/>
  <c r="EA24" i="49"/>
  <c r="DZ24" i="49"/>
  <c r="DX24" i="49"/>
  <c r="DW24" i="49"/>
  <c r="DU24" i="49"/>
  <c r="DT24" i="49"/>
  <c r="DR24" i="49"/>
  <c r="DQ24" i="49"/>
  <c r="DO24" i="49"/>
  <c r="DN24" i="49"/>
  <c r="DL24" i="49"/>
  <c r="DK24" i="49"/>
  <c r="DI24" i="49"/>
  <c r="DH24" i="49"/>
  <c r="DF24" i="49"/>
  <c r="DE24" i="49"/>
  <c r="DD24" i="49"/>
  <c r="DB24" i="49"/>
  <c r="DA24" i="49"/>
  <c r="CY24" i="49"/>
  <c r="CX24" i="49"/>
  <c r="CV24" i="49"/>
  <c r="CU24" i="49"/>
  <c r="CT24" i="49"/>
  <c r="CR24" i="49"/>
  <c r="CQ24" i="49"/>
  <c r="CP24" i="49"/>
  <c r="CO24" i="49"/>
  <c r="CM24" i="49"/>
  <c r="CL24" i="49"/>
  <c r="CK24" i="49"/>
  <c r="CJ24" i="49"/>
  <c r="CI24" i="49"/>
  <c r="CG24" i="49"/>
  <c r="CF24" i="49"/>
  <c r="CD24" i="49"/>
  <c r="CC24" i="49"/>
  <c r="CB24" i="49"/>
  <c r="BZ24" i="49"/>
  <c r="BY24" i="49"/>
  <c r="BW24" i="49"/>
  <c r="BV24" i="49"/>
  <c r="BU24" i="49"/>
  <c r="BS24" i="49"/>
  <c r="BR24" i="49"/>
  <c r="BP24" i="49"/>
  <c r="BO24" i="49"/>
  <c r="BM24" i="49"/>
  <c r="BL24" i="49"/>
  <c r="BJ24" i="49"/>
  <c r="BI24" i="49"/>
  <c r="BG24" i="49"/>
  <c r="BF24" i="49"/>
  <c r="BD24" i="49"/>
  <c r="BC24" i="49"/>
  <c r="BB24" i="49"/>
  <c r="AZ24" i="49"/>
  <c r="BA24" i="49" s="1"/>
  <c r="AY24" i="49"/>
  <c r="EK23" i="49"/>
  <c r="EJ23" i="49"/>
  <c r="EH23" i="49"/>
  <c r="EI23" i="49"/>
  <c r="EG23" i="49"/>
  <c r="EE23" i="49"/>
  <c r="ED23" i="49"/>
  <c r="EF23" i="49" s="1"/>
  <c r="EC23" i="49"/>
  <c r="EB23" i="49"/>
  <c r="EA23" i="49"/>
  <c r="DZ23" i="49"/>
  <c r="DX23" i="49"/>
  <c r="DW23" i="49"/>
  <c r="DU23" i="49"/>
  <c r="DT23" i="49"/>
  <c r="DV23" i="49" s="1"/>
  <c r="DR23" i="49"/>
  <c r="DQ23" i="49"/>
  <c r="DO23" i="49"/>
  <c r="DN23" i="49"/>
  <c r="DP23" i="49" s="1"/>
  <c r="DL23" i="49"/>
  <c r="DK23" i="49"/>
  <c r="DM23" i="49" s="1"/>
  <c r="DI23" i="49"/>
  <c r="DH23" i="49"/>
  <c r="DJ23" i="49" s="1"/>
  <c r="DF23" i="49"/>
  <c r="DG23" i="49" s="1"/>
  <c r="DE23" i="49"/>
  <c r="DD23" i="49"/>
  <c r="DB23" i="49"/>
  <c r="DA23" i="49"/>
  <c r="CY23" i="49"/>
  <c r="CX23" i="49"/>
  <c r="CV23" i="49"/>
  <c r="CU23" i="49"/>
  <c r="CT23" i="49"/>
  <c r="CR23" i="49"/>
  <c r="CQ23" i="49"/>
  <c r="CS23" i="49" s="1"/>
  <c r="CP23" i="49"/>
  <c r="CO23" i="49"/>
  <c r="CM23" i="49"/>
  <c r="CN23" i="49" s="1"/>
  <c r="CL23" i="49"/>
  <c r="CK23" i="49"/>
  <c r="CJ23" i="49"/>
  <c r="CI23" i="49"/>
  <c r="CG23" i="49"/>
  <c r="CF23" i="49"/>
  <c r="CD23" i="49"/>
  <c r="CC23" i="49"/>
  <c r="CB23" i="49"/>
  <c r="BZ23" i="49"/>
  <c r="BY23" i="49"/>
  <c r="CA23" i="49" s="1"/>
  <c r="BW23" i="49"/>
  <c r="BV23" i="49"/>
  <c r="BU23" i="49"/>
  <c r="BS23" i="49"/>
  <c r="BR23" i="49"/>
  <c r="BP23" i="49"/>
  <c r="BO23" i="49"/>
  <c r="BM23" i="49"/>
  <c r="BL23" i="49"/>
  <c r="BJ23" i="49"/>
  <c r="BI23" i="49"/>
  <c r="BG23" i="49"/>
  <c r="BF23" i="49"/>
  <c r="BD23" i="49"/>
  <c r="BC23" i="49"/>
  <c r="BB23" i="49"/>
  <c r="AZ23" i="49"/>
  <c r="BA23" i="49"/>
  <c r="AY23" i="49"/>
  <c r="EK22" i="49"/>
  <c r="EJ22" i="49"/>
  <c r="EH22" i="49"/>
  <c r="EG22" i="49"/>
  <c r="EE22" i="49"/>
  <c r="ED22" i="49"/>
  <c r="EC22" i="49"/>
  <c r="EB22" i="49"/>
  <c r="EA22" i="49"/>
  <c r="DZ22" i="49"/>
  <c r="DX22" i="49"/>
  <c r="DW22" i="49"/>
  <c r="DU22" i="49"/>
  <c r="DT22" i="49"/>
  <c r="DR22" i="49"/>
  <c r="DQ22" i="49"/>
  <c r="DO22" i="49"/>
  <c r="DN22" i="49"/>
  <c r="DL22" i="49"/>
  <c r="DK22" i="49"/>
  <c r="DI22" i="49"/>
  <c r="DH22" i="49"/>
  <c r="DF22" i="49"/>
  <c r="DE22" i="49"/>
  <c r="DD22" i="49"/>
  <c r="DB22" i="49"/>
  <c r="DA22" i="49"/>
  <c r="CY22" i="49"/>
  <c r="CX22" i="49"/>
  <c r="CV22" i="49"/>
  <c r="CU22" i="49"/>
  <c r="CT22" i="49"/>
  <c r="CR22" i="49"/>
  <c r="CQ22" i="49"/>
  <c r="CP22" i="49"/>
  <c r="CO22" i="49"/>
  <c r="CM22" i="49"/>
  <c r="CL22" i="49"/>
  <c r="CK22" i="49"/>
  <c r="CJ22" i="49"/>
  <c r="CI22" i="49"/>
  <c r="CG22" i="49"/>
  <c r="CF22" i="49"/>
  <c r="CH22" i="49" s="1"/>
  <c r="CD22" i="49"/>
  <c r="CC22" i="49"/>
  <c r="CB22" i="49"/>
  <c r="BZ22" i="49"/>
  <c r="BY22" i="49"/>
  <c r="BW22" i="49"/>
  <c r="BV22" i="49"/>
  <c r="BU22" i="49"/>
  <c r="BS22" i="49"/>
  <c r="BR22" i="49"/>
  <c r="BT22" i="49"/>
  <c r="BP22" i="49"/>
  <c r="BO22" i="49"/>
  <c r="BM22" i="49"/>
  <c r="BL22" i="49"/>
  <c r="BN22" i="49" s="1"/>
  <c r="BJ22" i="49"/>
  <c r="BI22" i="49"/>
  <c r="BK22" i="49"/>
  <c r="BG22" i="49"/>
  <c r="BF22" i="49"/>
  <c r="BH22" i="49" s="1"/>
  <c r="BD22" i="49"/>
  <c r="BC22" i="49"/>
  <c r="BB22" i="49"/>
  <c r="AZ22" i="49"/>
  <c r="BA22" i="49"/>
  <c r="AY22" i="49"/>
  <c r="EK21" i="49"/>
  <c r="EJ21" i="49"/>
  <c r="EH21" i="49"/>
  <c r="EG21" i="49"/>
  <c r="EE21" i="49"/>
  <c r="ED21" i="49"/>
  <c r="EC21" i="49"/>
  <c r="EB21" i="49"/>
  <c r="EA21" i="49"/>
  <c r="DZ21" i="49"/>
  <c r="DX21" i="49"/>
  <c r="DY21" i="49" s="1"/>
  <c r="DW21" i="49"/>
  <c r="DU21" i="49"/>
  <c r="DV21" i="49"/>
  <c r="DT21" i="49"/>
  <c r="DR21" i="49"/>
  <c r="DQ21" i="49"/>
  <c r="DS21" i="49"/>
  <c r="DO21" i="49"/>
  <c r="DN21" i="49"/>
  <c r="DL21" i="49"/>
  <c r="DM21" i="49"/>
  <c r="DK21" i="49"/>
  <c r="DI21" i="49"/>
  <c r="DH21" i="49"/>
  <c r="DJ21" i="49"/>
  <c r="DF21" i="49"/>
  <c r="DE21" i="49"/>
  <c r="DG21" i="49" s="1"/>
  <c r="DD21" i="49"/>
  <c r="DB21" i="49"/>
  <c r="DA21" i="49"/>
  <c r="DC21" i="49" s="1"/>
  <c r="CY21" i="49"/>
  <c r="CX21" i="49"/>
  <c r="CV21" i="49"/>
  <c r="CU21" i="49"/>
  <c r="CT21" i="49"/>
  <c r="CR21" i="49"/>
  <c r="CS21" i="49" s="1"/>
  <c r="CQ21" i="49"/>
  <c r="CP21" i="49"/>
  <c r="CO21" i="49"/>
  <c r="CM21" i="49"/>
  <c r="CL21" i="49"/>
  <c r="CN21" i="49" s="1"/>
  <c r="CK21" i="49"/>
  <c r="CJ21" i="49"/>
  <c r="CI21" i="49"/>
  <c r="CG21" i="49"/>
  <c r="CF21" i="49"/>
  <c r="CH21" i="49" s="1"/>
  <c r="CD21" i="49"/>
  <c r="CC21" i="49"/>
  <c r="CB21" i="49"/>
  <c r="CE21" i="49" s="1"/>
  <c r="BZ21" i="49"/>
  <c r="CA21" i="49"/>
  <c r="BY21" i="49"/>
  <c r="BW21" i="49"/>
  <c r="BV21" i="49"/>
  <c r="BU21" i="49"/>
  <c r="BS21" i="49"/>
  <c r="BR21" i="49"/>
  <c r="BP21" i="49"/>
  <c r="BO21" i="49"/>
  <c r="BQ21" i="49" s="1"/>
  <c r="BM21" i="49"/>
  <c r="BL21" i="49"/>
  <c r="BN21" i="49"/>
  <c r="BJ21" i="49"/>
  <c r="BI21" i="49"/>
  <c r="BG21" i="49"/>
  <c r="BF21" i="49"/>
  <c r="BH21" i="49" s="1"/>
  <c r="BD21" i="49"/>
  <c r="BC21" i="49"/>
  <c r="BE21" i="49"/>
  <c r="BB21" i="49"/>
  <c r="AZ21" i="49"/>
  <c r="BA21" i="49" s="1"/>
  <c r="AY21" i="49"/>
  <c r="EK20" i="49"/>
  <c r="EJ20" i="49"/>
  <c r="EH20" i="49"/>
  <c r="EG20" i="49"/>
  <c r="EE20" i="49"/>
  <c r="ED20" i="49"/>
  <c r="EC20" i="49"/>
  <c r="EB20" i="49"/>
  <c r="EA20" i="49"/>
  <c r="DZ20" i="49"/>
  <c r="DX20" i="49"/>
  <c r="DW20" i="49"/>
  <c r="DU20" i="49"/>
  <c r="DT20" i="49"/>
  <c r="DR20" i="49"/>
  <c r="DQ20" i="49"/>
  <c r="DO20" i="49"/>
  <c r="DN20" i="49"/>
  <c r="DL20" i="49"/>
  <c r="DK20" i="49"/>
  <c r="DI20" i="49"/>
  <c r="DH20" i="49"/>
  <c r="DF20" i="49"/>
  <c r="DE20" i="49"/>
  <c r="DD20" i="49"/>
  <c r="DB20" i="49"/>
  <c r="DA20" i="49"/>
  <c r="CY20" i="49"/>
  <c r="CX20" i="49"/>
  <c r="CV20" i="49"/>
  <c r="CU20" i="49"/>
  <c r="CT20" i="49"/>
  <c r="CR20" i="49"/>
  <c r="CQ20" i="49"/>
  <c r="CP20" i="49"/>
  <c r="CO20" i="49"/>
  <c r="CM20" i="49"/>
  <c r="CL20" i="49"/>
  <c r="CK20" i="49"/>
  <c r="CJ20" i="49"/>
  <c r="CI20" i="49"/>
  <c r="CG20" i="49"/>
  <c r="CF20" i="49"/>
  <c r="CD20" i="49"/>
  <c r="CC20" i="49"/>
  <c r="CB20" i="49"/>
  <c r="BZ20" i="49"/>
  <c r="BY20" i="49"/>
  <c r="BW20" i="49"/>
  <c r="BV20" i="49"/>
  <c r="BU20" i="49"/>
  <c r="BS20" i="49"/>
  <c r="BR20" i="49"/>
  <c r="BP20" i="49"/>
  <c r="BO20" i="49"/>
  <c r="BM20" i="49"/>
  <c r="BL20" i="49"/>
  <c r="BJ20" i="49"/>
  <c r="BI20" i="49"/>
  <c r="BG20" i="49"/>
  <c r="BF20" i="49"/>
  <c r="BD20" i="49"/>
  <c r="BC20" i="49"/>
  <c r="BB20" i="49"/>
  <c r="AZ20" i="49"/>
  <c r="BA20" i="49" s="1"/>
  <c r="AY20" i="49"/>
  <c r="EK19" i="49"/>
  <c r="EJ19" i="49"/>
  <c r="EH19" i="49"/>
  <c r="EG19" i="49"/>
  <c r="EE19" i="49"/>
  <c r="ED19" i="49"/>
  <c r="EC19" i="49"/>
  <c r="EB19" i="49"/>
  <c r="EA19" i="49"/>
  <c r="DZ19" i="49"/>
  <c r="DX19" i="49"/>
  <c r="DW19" i="49"/>
  <c r="DU19" i="49"/>
  <c r="DT19" i="49"/>
  <c r="DR19" i="49"/>
  <c r="DQ19" i="49"/>
  <c r="DO19" i="49"/>
  <c r="DN19" i="49"/>
  <c r="DL19" i="49"/>
  <c r="DK19" i="49"/>
  <c r="DI19" i="49"/>
  <c r="DH19" i="49"/>
  <c r="DF19" i="49"/>
  <c r="DE19" i="49"/>
  <c r="DD19" i="49"/>
  <c r="DB19" i="49"/>
  <c r="DA19" i="49"/>
  <c r="CY19" i="49"/>
  <c r="CX19" i="49"/>
  <c r="CV19" i="49"/>
  <c r="CU19" i="49"/>
  <c r="CT19" i="49"/>
  <c r="CR19" i="49"/>
  <c r="CQ19" i="49"/>
  <c r="CP19" i="49"/>
  <c r="CO19" i="49"/>
  <c r="CM19" i="49"/>
  <c r="CL19" i="49"/>
  <c r="CK19" i="49"/>
  <c r="CJ19" i="49"/>
  <c r="CI19" i="49"/>
  <c r="CG19" i="49"/>
  <c r="CF19" i="49"/>
  <c r="CD19" i="49"/>
  <c r="CC19" i="49"/>
  <c r="CB19" i="49"/>
  <c r="BZ19" i="49"/>
  <c r="BY19" i="49"/>
  <c r="BW19" i="49"/>
  <c r="BV19" i="49"/>
  <c r="BU19" i="49"/>
  <c r="BS19" i="49"/>
  <c r="BR19" i="49"/>
  <c r="BP19" i="49"/>
  <c r="BO19" i="49"/>
  <c r="BM19" i="49"/>
  <c r="BL19" i="49"/>
  <c r="BJ19" i="49"/>
  <c r="BI19" i="49"/>
  <c r="BG19" i="49"/>
  <c r="BF19" i="49"/>
  <c r="BD19" i="49"/>
  <c r="BC19" i="49"/>
  <c r="BB19" i="49"/>
  <c r="AZ19" i="49"/>
  <c r="BA19" i="49" s="1"/>
  <c r="AY19" i="49"/>
  <c r="EK18" i="49"/>
  <c r="EJ18" i="49"/>
  <c r="EH18" i="49"/>
  <c r="EG18" i="49"/>
  <c r="EI18" i="49" s="1"/>
  <c r="EE18" i="49"/>
  <c r="ED18" i="49"/>
  <c r="EC18" i="49"/>
  <c r="EB18" i="49"/>
  <c r="EA18" i="49"/>
  <c r="DZ18" i="49"/>
  <c r="DX18" i="49"/>
  <c r="DW18" i="49"/>
  <c r="DU18" i="49"/>
  <c r="DV18" i="49" s="1"/>
  <c r="DT18" i="49"/>
  <c r="DR18" i="49"/>
  <c r="DS18" i="49"/>
  <c r="DQ18" i="49"/>
  <c r="DO18" i="49"/>
  <c r="DN18" i="49"/>
  <c r="DP18" i="49"/>
  <c r="DL18" i="49"/>
  <c r="DK18" i="49"/>
  <c r="DI18" i="49"/>
  <c r="DJ18" i="49"/>
  <c r="DH18" i="49"/>
  <c r="DF18" i="49"/>
  <c r="DE18" i="49"/>
  <c r="DG18" i="49"/>
  <c r="DD18" i="49"/>
  <c r="DB18" i="49"/>
  <c r="DA18" i="49"/>
  <c r="CY18" i="49"/>
  <c r="CX18" i="49"/>
  <c r="CV18" i="49"/>
  <c r="CU18" i="49"/>
  <c r="CT18" i="49"/>
  <c r="CR18" i="49"/>
  <c r="CQ18" i="49"/>
  <c r="CS18" i="49" s="1"/>
  <c r="CP18" i="49"/>
  <c r="CO18" i="49"/>
  <c r="CM18" i="49"/>
  <c r="CL18" i="49"/>
  <c r="CK18" i="49"/>
  <c r="CJ18" i="49"/>
  <c r="CI18" i="49"/>
  <c r="CG18" i="49"/>
  <c r="CF18" i="49"/>
  <c r="CD18" i="49"/>
  <c r="CC18" i="49"/>
  <c r="CB18" i="49"/>
  <c r="BZ18" i="49"/>
  <c r="BY18" i="49"/>
  <c r="CA18" i="49" s="1"/>
  <c r="BW18" i="49"/>
  <c r="BV18" i="49"/>
  <c r="BU18" i="49"/>
  <c r="BX18" i="49" s="1"/>
  <c r="BS18" i="49"/>
  <c r="BR18" i="49"/>
  <c r="BP18" i="49"/>
  <c r="BO18" i="49"/>
  <c r="BM18" i="49"/>
  <c r="BL18" i="49"/>
  <c r="BJ18" i="49"/>
  <c r="BI18" i="49"/>
  <c r="BG18" i="49"/>
  <c r="BF18" i="49"/>
  <c r="BD18" i="49"/>
  <c r="BC18" i="49"/>
  <c r="BB18" i="49"/>
  <c r="AZ18" i="49"/>
  <c r="BA18" i="49" s="1"/>
  <c r="AY18" i="49"/>
  <c r="EK17" i="49"/>
  <c r="EJ17" i="49"/>
  <c r="EH17" i="49"/>
  <c r="EG17" i="49"/>
  <c r="EE17" i="49"/>
  <c r="ED17" i="49"/>
  <c r="EC17" i="49"/>
  <c r="EB17" i="49"/>
  <c r="EA17" i="49"/>
  <c r="DZ17" i="49"/>
  <c r="DX17" i="49"/>
  <c r="DW17" i="49"/>
  <c r="DU17" i="49"/>
  <c r="DT17" i="49"/>
  <c r="DR17" i="49"/>
  <c r="DQ17" i="49"/>
  <c r="DO17" i="49"/>
  <c r="DN17" i="49"/>
  <c r="DL17" i="49"/>
  <c r="DK17" i="49"/>
  <c r="DI17" i="49"/>
  <c r="DH17" i="49"/>
  <c r="DF17" i="49"/>
  <c r="DE17" i="49"/>
  <c r="DD17" i="49"/>
  <c r="DB17" i="49"/>
  <c r="DA17" i="49"/>
  <c r="CY17" i="49"/>
  <c r="CX17" i="49"/>
  <c r="CV17" i="49"/>
  <c r="CU17" i="49"/>
  <c r="CT17" i="49"/>
  <c r="CR17" i="49"/>
  <c r="CQ17" i="49"/>
  <c r="CP17" i="49"/>
  <c r="CO17" i="49"/>
  <c r="CM17" i="49"/>
  <c r="CL17" i="49"/>
  <c r="CK17" i="49"/>
  <c r="CJ17" i="49"/>
  <c r="CI17" i="49"/>
  <c r="CG17" i="49"/>
  <c r="CF17" i="49"/>
  <c r="CD17" i="49"/>
  <c r="CC17" i="49"/>
  <c r="CB17" i="49"/>
  <c r="BZ17" i="49"/>
  <c r="BY17" i="49"/>
  <c r="BW17" i="49"/>
  <c r="BV17" i="49"/>
  <c r="BU17" i="49"/>
  <c r="BS17" i="49"/>
  <c r="BR17" i="49"/>
  <c r="BP17" i="49"/>
  <c r="BO17" i="49"/>
  <c r="BM17" i="49"/>
  <c r="BL17" i="49"/>
  <c r="BJ17" i="49"/>
  <c r="BI17" i="49"/>
  <c r="BG17" i="49"/>
  <c r="BF17" i="49"/>
  <c r="BD17" i="49"/>
  <c r="BC17" i="49"/>
  <c r="BB17" i="49"/>
  <c r="AZ17" i="49"/>
  <c r="BA17" i="49"/>
  <c r="AY17" i="49"/>
  <c r="EK16" i="49"/>
  <c r="EJ16" i="49"/>
  <c r="EH16" i="49"/>
  <c r="EG16" i="49"/>
  <c r="EI16" i="49" s="1"/>
  <c r="EE16" i="49"/>
  <c r="ED16" i="49"/>
  <c r="EF16" i="49" s="1"/>
  <c r="EC16" i="49"/>
  <c r="EB16" i="49"/>
  <c r="EA16" i="49"/>
  <c r="DZ16" i="49"/>
  <c r="DX16" i="49"/>
  <c r="DW16" i="49"/>
  <c r="DY16" i="49" s="1"/>
  <c r="DU16" i="49"/>
  <c r="DV16" i="49" s="1"/>
  <c r="DT16" i="49"/>
  <c r="DR16" i="49"/>
  <c r="DQ16" i="49"/>
  <c r="DS16" i="49" s="1"/>
  <c r="DO16" i="49"/>
  <c r="DN16" i="49"/>
  <c r="DP16" i="49" s="1"/>
  <c r="DL16" i="49"/>
  <c r="DK16" i="49"/>
  <c r="DM16" i="49"/>
  <c r="DI16" i="49"/>
  <c r="DH16" i="49"/>
  <c r="DF16" i="49"/>
  <c r="DE16" i="49"/>
  <c r="DG16" i="49" s="1"/>
  <c r="DD16" i="49"/>
  <c r="DB16" i="49"/>
  <c r="DA16" i="49"/>
  <c r="CY16" i="49"/>
  <c r="CX16" i="49"/>
  <c r="CV16" i="49"/>
  <c r="CU16" i="49"/>
  <c r="CT16" i="49"/>
  <c r="CR16" i="49"/>
  <c r="CQ16" i="49"/>
  <c r="CS16" i="49"/>
  <c r="CP16" i="49"/>
  <c r="CO16" i="49"/>
  <c r="CM16" i="49"/>
  <c r="CL16" i="49"/>
  <c r="CK16" i="49"/>
  <c r="CJ16" i="49"/>
  <c r="CI16" i="49"/>
  <c r="CG16" i="49"/>
  <c r="CF16" i="49"/>
  <c r="CD16" i="49"/>
  <c r="CC16" i="49"/>
  <c r="CB16" i="49"/>
  <c r="BZ16" i="49"/>
  <c r="BY16" i="49"/>
  <c r="CA16" i="49" s="1"/>
  <c r="BW16" i="49"/>
  <c r="BV16" i="49"/>
  <c r="BU16" i="49"/>
  <c r="BS16" i="49"/>
  <c r="BR16" i="49"/>
  <c r="BP16" i="49"/>
  <c r="BO16" i="49"/>
  <c r="BM16" i="49"/>
  <c r="BL16" i="49"/>
  <c r="BJ16" i="49"/>
  <c r="BI16" i="49"/>
  <c r="BG16" i="49"/>
  <c r="BF16" i="49"/>
  <c r="BD16" i="49"/>
  <c r="BC16" i="49"/>
  <c r="BB16" i="49"/>
  <c r="AZ16" i="49"/>
  <c r="BA16" i="49" s="1"/>
  <c r="AY16" i="49"/>
  <c r="EK15" i="49"/>
  <c r="EJ15" i="49"/>
  <c r="EH15" i="49"/>
  <c r="EG15" i="49"/>
  <c r="EI15" i="49" s="1"/>
  <c r="EE15" i="49"/>
  <c r="ED15" i="49"/>
  <c r="EC15" i="49"/>
  <c r="EB15" i="49"/>
  <c r="EA15" i="49"/>
  <c r="DZ15" i="49"/>
  <c r="DX15" i="49"/>
  <c r="DW15" i="49"/>
  <c r="DY15" i="49"/>
  <c r="DU15" i="49"/>
  <c r="DT15" i="49"/>
  <c r="DV15" i="49" s="1"/>
  <c r="DR15" i="49"/>
  <c r="DQ15" i="49"/>
  <c r="DS15" i="49" s="1"/>
  <c r="DO15" i="49"/>
  <c r="DN15" i="49"/>
  <c r="DL15" i="49"/>
  <c r="DK15" i="49"/>
  <c r="DM15" i="49" s="1"/>
  <c r="DI15" i="49"/>
  <c r="DH15" i="49"/>
  <c r="DJ15" i="49" s="1"/>
  <c r="DF15" i="49"/>
  <c r="DE15" i="49"/>
  <c r="DD15" i="49"/>
  <c r="DB15" i="49"/>
  <c r="DA15" i="49"/>
  <c r="CY15" i="49"/>
  <c r="CX15" i="49"/>
  <c r="CV15" i="49"/>
  <c r="CU15" i="49"/>
  <c r="CT15" i="49"/>
  <c r="CR15" i="49"/>
  <c r="CQ15" i="49"/>
  <c r="CS15" i="49" s="1"/>
  <c r="CP15" i="49"/>
  <c r="CO15" i="49"/>
  <c r="CM15" i="49"/>
  <c r="CL15" i="49"/>
  <c r="CK15" i="49"/>
  <c r="CJ15" i="49"/>
  <c r="CI15" i="49"/>
  <c r="CG15" i="49"/>
  <c r="CF15" i="49"/>
  <c r="CD15" i="49"/>
  <c r="CC15" i="49"/>
  <c r="CB15" i="49"/>
  <c r="BZ15" i="49"/>
  <c r="BY15" i="49"/>
  <c r="BW15" i="49"/>
  <c r="BV15" i="49"/>
  <c r="BU15" i="49"/>
  <c r="BS15" i="49"/>
  <c r="BR15" i="49"/>
  <c r="BP15" i="49"/>
  <c r="BO15" i="49"/>
  <c r="BM15" i="49"/>
  <c r="BL15" i="49"/>
  <c r="BJ15" i="49"/>
  <c r="BI15" i="49"/>
  <c r="BG15" i="49"/>
  <c r="BF15" i="49"/>
  <c r="BD15" i="49"/>
  <c r="BC15" i="49"/>
  <c r="BB15" i="49"/>
  <c r="AZ15" i="49"/>
  <c r="BA15" i="49" s="1"/>
  <c r="AY15" i="49"/>
  <c r="EK14" i="49"/>
  <c r="EJ14" i="49"/>
  <c r="EH14" i="49"/>
  <c r="EG14" i="49"/>
  <c r="EE14" i="49"/>
  <c r="EF14" i="49" s="1"/>
  <c r="ED14" i="49"/>
  <c r="EC14" i="49"/>
  <c r="EB14" i="49"/>
  <c r="EA14" i="49"/>
  <c r="DZ14" i="49"/>
  <c r="DX14" i="49"/>
  <c r="DW14" i="49"/>
  <c r="DY14" i="49" s="1"/>
  <c r="DU14" i="49"/>
  <c r="DT14" i="49"/>
  <c r="DV14" i="49" s="1"/>
  <c r="DR14" i="49"/>
  <c r="DQ14" i="49"/>
  <c r="DS14" i="49" s="1"/>
  <c r="DO14" i="49"/>
  <c r="DP14" i="49" s="1"/>
  <c r="DN14" i="49"/>
  <c r="DL14" i="49"/>
  <c r="DK14" i="49"/>
  <c r="DM14" i="49" s="1"/>
  <c r="DI14" i="49"/>
  <c r="DH14" i="49"/>
  <c r="DJ14" i="49" s="1"/>
  <c r="DF14" i="49"/>
  <c r="DE14" i="49"/>
  <c r="DD14" i="49"/>
  <c r="DB14" i="49"/>
  <c r="DA14" i="49"/>
  <c r="CY14" i="49"/>
  <c r="CX14" i="49"/>
  <c r="CZ14" i="49" s="1"/>
  <c r="CV14" i="49"/>
  <c r="CU14" i="49"/>
  <c r="CT14" i="49"/>
  <c r="CW14" i="49" s="1"/>
  <c r="CR14" i="49"/>
  <c r="CQ14" i="49"/>
  <c r="CS14" i="49" s="1"/>
  <c r="CP14" i="49"/>
  <c r="CO14" i="49"/>
  <c r="CM14" i="49"/>
  <c r="CL14" i="49"/>
  <c r="CN14" i="49" s="1"/>
  <c r="CK14" i="49"/>
  <c r="CJ14" i="49"/>
  <c r="CI14" i="49"/>
  <c r="CG14" i="49"/>
  <c r="CH14" i="49" s="1"/>
  <c r="CF14" i="49"/>
  <c r="CD14" i="49"/>
  <c r="CE14" i="49" s="1"/>
  <c r="CC14" i="49"/>
  <c r="CB14" i="49"/>
  <c r="BZ14" i="49"/>
  <c r="BY14" i="49"/>
  <c r="BW14" i="49"/>
  <c r="BV14" i="49"/>
  <c r="BU14" i="49"/>
  <c r="BX14" i="49" s="1"/>
  <c r="BS14" i="49"/>
  <c r="BR14" i="49"/>
  <c r="BT14" i="49"/>
  <c r="BP14" i="49"/>
  <c r="BO14" i="49"/>
  <c r="BQ14" i="49" s="1"/>
  <c r="BM14" i="49"/>
  <c r="BL14" i="49"/>
  <c r="BJ14" i="49"/>
  <c r="BI14" i="49"/>
  <c r="BG14" i="49"/>
  <c r="BF14" i="49"/>
  <c r="BH14" i="49" s="1"/>
  <c r="BD14" i="49"/>
  <c r="BC14" i="49"/>
  <c r="BE14" i="49" s="1"/>
  <c r="BB14" i="49"/>
  <c r="AZ14" i="49"/>
  <c r="BA14" i="49"/>
  <c r="AY14" i="49"/>
  <c r="EK13" i="49"/>
  <c r="EJ13" i="49"/>
  <c r="EH13" i="49"/>
  <c r="EI13" i="49" s="1"/>
  <c r="EG13" i="49"/>
  <c r="EE13" i="49"/>
  <c r="EF13" i="49"/>
  <c r="ED13" i="49"/>
  <c r="EC13" i="49"/>
  <c r="EB13" i="49"/>
  <c r="EA13" i="49"/>
  <c r="DZ13" i="49"/>
  <c r="DX13" i="49"/>
  <c r="DW13" i="49"/>
  <c r="DY13" i="49"/>
  <c r="DU13" i="49"/>
  <c r="DT13" i="49"/>
  <c r="DR13" i="49"/>
  <c r="DQ13" i="49"/>
  <c r="DS13" i="49" s="1"/>
  <c r="DO13" i="49"/>
  <c r="DN13" i="49"/>
  <c r="DP13" i="49"/>
  <c r="DL13" i="49"/>
  <c r="DK13" i="49"/>
  <c r="DM13" i="49" s="1"/>
  <c r="DI13" i="49"/>
  <c r="DH13" i="49"/>
  <c r="DJ13" i="49" s="1"/>
  <c r="DF13" i="49"/>
  <c r="DG13" i="49"/>
  <c r="DE13" i="49"/>
  <c r="DD13" i="49"/>
  <c r="DB13" i="49"/>
  <c r="DA13" i="49"/>
  <c r="CY13" i="49"/>
  <c r="CX13" i="49"/>
  <c r="CZ13" i="49" s="1"/>
  <c r="CV13" i="49"/>
  <c r="CU13" i="49"/>
  <c r="CT13" i="49"/>
  <c r="CW13" i="49" s="1"/>
  <c r="CR13" i="49"/>
  <c r="CQ13" i="49"/>
  <c r="CS13" i="49" s="1"/>
  <c r="CP13" i="49"/>
  <c r="CO13" i="49"/>
  <c r="CM13" i="49"/>
  <c r="CL13" i="49"/>
  <c r="CN13" i="49" s="1"/>
  <c r="CK13" i="49"/>
  <c r="CJ13" i="49"/>
  <c r="CI13" i="49"/>
  <c r="CG13" i="49"/>
  <c r="CF13" i="49"/>
  <c r="CD13" i="49"/>
  <c r="CC13" i="49"/>
  <c r="CB13" i="49"/>
  <c r="BZ13" i="49"/>
  <c r="BY13" i="49"/>
  <c r="BW13" i="49"/>
  <c r="BV13" i="49"/>
  <c r="BU13" i="49"/>
  <c r="BX13" i="49" s="1"/>
  <c r="BS13" i="49"/>
  <c r="BR13" i="49"/>
  <c r="BT13" i="49"/>
  <c r="BP13" i="49"/>
  <c r="BO13" i="49"/>
  <c r="BQ13" i="49" s="1"/>
  <c r="BM13" i="49"/>
  <c r="BL13" i="49"/>
  <c r="BJ13" i="49"/>
  <c r="BI13" i="49"/>
  <c r="BK13" i="49"/>
  <c r="BG13" i="49"/>
  <c r="BF13" i="49"/>
  <c r="BH13" i="49" s="1"/>
  <c r="BD13" i="49"/>
  <c r="BC13" i="49"/>
  <c r="BB13" i="49"/>
  <c r="AZ13" i="49"/>
  <c r="BA13" i="49"/>
  <c r="AY13" i="49"/>
  <c r="EK12" i="49"/>
  <c r="EJ12" i="49"/>
  <c r="EH12" i="49"/>
  <c r="EG12" i="49"/>
  <c r="EE12" i="49"/>
  <c r="ED12" i="49"/>
  <c r="EC12" i="49"/>
  <c r="EB12" i="49"/>
  <c r="EA12" i="49"/>
  <c r="DZ12" i="49"/>
  <c r="DX12" i="49"/>
  <c r="DW12" i="49"/>
  <c r="DU12" i="49"/>
  <c r="DT12" i="49"/>
  <c r="DR12" i="49"/>
  <c r="DQ12" i="49"/>
  <c r="DO12" i="49"/>
  <c r="DN12" i="49"/>
  <c r="DL12" i="49"/>
  <c r="DK12" i="49"/>
  <c r="DI12" i="49"/>
  <c r="DH12" i="49"/>
  <c r="DF12" i="49"/>
  <c r="DE12" i="49"/>
  <c r="DD12" i="49"/>
  <c r="DB12" i="49"/>
  <c r="DA12" i="49"/>
  <c r="CY12" i="49"/>
  <c r="CX12" i="49"/>
  <c r="CV12" i="49"/>
  <c r="CU12" i="49"/>
  <c r="CT12" i="49"/>
  <c r="CR12" i="49"/>
  <c r="CQ12" i="49"/>
  <c r="CP12" i="49"/>
  <c r="CO12" i="49"/>
  <c r="CM12" i="49"/>
  <c r="CL12" i="49"/>
  <c r="CK12" i="49"/>
  <c r="CJ12" i="49"/>
  <c r="CI12" i="49"/>
  <c r="CG12" i="49"/>
  <c r="CF12" i="49"/>
  <c r="CD12" i="49"/>
  <c r="CC12" i="49"/>
  <c r="CB12" i="49"/>
  <c r="BZ12" i="49"/>
  <c r="BY12" i="49"/>
  <c r="BW12" i="49"/>
  <c r="BV12" i="49"/>
  <c r="BU12" i="49"/>
  <c r="BS12" i="49"/>
  <c r="BR12" i="49"/>
  <c r="BP12" i="49"/>
  <c r="BO12" i="49"/>
  <c r="BM12" i="49"/>
  <c r="BL12" i="49"/>
  <c r="BJ12" i="49"/>
  <c r="BI12" i="49"/>
  <c r="BG12" i="49"/>
  <c r="BF12" i="49"/>
  <c r="BD12" i="49"/>
  <c r="BC12" i="49"/>
  <c r="BB12" i="49"/>
  <c r="AZ12" i="49"/>
  <c r="AY12" i="49"/>
  <c r="BW13" i="48"/>
  <c r="BW14" i="48"/>
  <c r="BW15" i="48"/>
  <c r="BW16" i="48"/>
  <c r="BW17" i="48"/>
  <c r="BW18" i="48"/>
  <c r="BW19" i="48"/>
  <c r="BW20" i="48"/>
  <c r="BW21" i="48"/>
  <c r="BW22" i="48"/>
  <c r="BW23" i="48"/>
  <c r="BW24" i="48"/>
  <c r="BW25" i="48"/>
  <c r="BW26" i="48"/>
  <c r="BW27" i="48"/>
  <c r="BW28" i="48"/>
  <c r="BW29" i="48"/>
  <c r="BW30" i="48"/>
  <c r="BW31" i="48"/>
  <c r="BW32" i="48"/>
  <c r="BW33" i="48"/>
  <c r="BW34" i="48"/>
  <c r="BW35" i="48"/>
  <c r="BW36" i="48"/>
  <c r="BW37" i="48"/>
  <c r="BW38" i="48"/>
  <c r="BW39" i="48"/>
  <c r="BW40" i="48"/>
  <c r="BW41" i="48"/>
  <c r="BW42" i="48"/>
  <c r="BW43" i="48"/>
  <c r="BW44" i="48"/>
  <c r="BW45" i="48"/>
  <c r="BW46" i="48"/>
  <c r="BW47" i="48"/>
  <c r="BW48" i="48"/>
  <c r="BW49" i="48"/>
  <c r="BW50" i="48"/>
  <c r="BW51" i="48"/>
  <c r="BW52" i="48"/>
  <c r="BW53" i="48"/>
  <c r="BW54" i="48"/>
  <c r="BW55" i="48"/>
  <c r="BW56" i="48"/>
  <c r="BW57" i="48"/>
  <c r="BW58" i="48"/>
  <c r="BW59" i="48"/>
  <c r="BW60" i="48"/>
  <c r="BW61" i="48"/>
  <c r="BW62" i="48"/>
  <c r="BW63" i="48"/>
  <c r="BW64" i="48"/>
  <c r="BW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1" i="48"/>
  <c r="CJ42" i="48"/>
  <c r="CJ43" i="48"/>
  <c r="CJ44" i="48"/>
  <c r="CJ45" i="48"/>
  <c r="CJ46" i="48"/>
  <c r="CJ47" i="48"/>
  <c r="CJ48" i="48"/>
  <c r="CJ49" i="48"/>
  <c r="CJ50" i="48"/>
  <c r="CJ51" i="48"/>
  <c r="CJ52" i="48"/>
  <c r="CJ53" i="48"/>
  <c r="CJ54" i="48"/>
  <c r="CJ55" i="48"/>
  <c r="CJ56" i="48"/>
  <c r="CJ57" i="48"/>
  <c r="CJ58" i="48"/>
  <c r="CJ59" i="48"/>
  <c r="CJ60" i="48"/>
  <c r="CJ61" i="48"/>
  <c r="CJ62" i="48"/>
  <c r="CJ63" i="48"/>
  <c r="CJ64" i="48"/>
  <c r="CJ12" i="48"/>
  <c r="BD13" i="48"/>
  <c r="BD14" i="48"/>
  <c r="BD15" i="48"/>
  <c r="BD16" i="48"/>
  <c r="BD17" i="48"/>
  <c r="BD18" i="48"/>
  <c r="BD19" i="48"/>
  <c r="BD20" i="48"/>
  <c r="BD21" i="48"/>
  <c r="BD22" i="48"/>
  <c r="BD23" i="48"/>
  <c r="BD24" i="48"/>
  <c r="BD25" i="48"/>
  <c r="BD26" i="48"/>
  <c r="BD27" i="48"/>
  <c r="BD28" i="48"/>
  <c r="BD29" i="48"/>
  <c r="BD30" i="48"/>
  <c r="BD31" i="48"/>
  <c r="BD32" i="48"/>
  <c r="BD33" i="48"/>
  <c r="BD34" i="48"/>
  <c r="BD35" i="48"/>
  <c r="BD36" i="48"/>
  <c r="BD37" i="48"/>
  <c r="BD38" i="48"/>
  <c r="BD39" i="48"/>
  <c r="BD40" i="48"/>
  <c r="BD41" i="48"/>
  <c r="BD42" i="48"/>
  <c r="BD43" i="48"/>
  <c r="BD44" i="48"/>
  <c r="BD45" i="48"/>
  <c r="BD46" i="48"/>
  <c r="BD47" i="48"/>
  <c r="BD48" i="48"/>
  <c r="BD49" i="48"/>
  <c r="BD50" i="48"/>
  <c r="BD51" i="48"/>
  <c r="BD52" i="48"/>
  <c r="BD53" i="48"/>
  <c r="BD54" i="48"/>
  <c r="BD55" i="48"/>
  <c r="BD56" i="48"/>
  <c r="BD57" i="48"/>
  <c r="BD58" i="48"/>
  <c r="BD59" i="48"/>
  <c r="BD60" i="48"/>
  <c r="BD61" i="48"/>
  <c r="BD62" i="48"/>
  <c r="BD63" i="48"/>
  <c r="BD64" i="48"/>
  <c r="BD12" i="48"/>
  <c r="AC83" i="48"/>
  <c r="AD83" i="48"/>
  <c r="AE83" i="48"/>
  <c r="AF83" i="48"/>
  <c r="AG83" i="48"/>
  <c r="AH83" i="48"/>
  <c r="AI83" i="48"/>
  <c r="AJ83" i="48"/>
  <c r="AK83" i="48"/>
  <c r="AL83" i="48"/>
  <c r="AM83" i="48"/>
  <c r="AN83" i="48"/>
  <c r="AO83" i="48"/>
  <c r="AP83" i="48"/>
  <c r="AQ83" i="48"/>
  <c r="AR83" i="48"/>
  <c r="AS83" i="48"/>
  <c r="AT83" i="48"/>
  <c r="AU83" i="48"/>
  <c r="AV83" i="48"/>
  <c r="AC84" i="48"/>
  <c r="AD84" i="48"/>
  <c r="AE84" i="48"/>
  <c r="AF84" i="48"/>
  <c r="AG84" i="48"/>
  <c r="AH84" i="48"/>
  <c r="AI84" i="48"/>
  <c r="AJ84" i="48"/>
  <c r="AK84" i="48"/>
  <c r="AL84" i="48"/>
  <c r="AM84" i="48"/>
  <c r="AN84" i="48"/>
  <c r="AO84" i="48"/>
  <c r="AP84" i="48"/>
  <c r="AQ84" i="48"/>
  <c r="AR84" i="48"/>
  <c r="AS84" i="48"/>
  <c r="AT84" i="48"/>
  <c r="AU84" i="48"/>
  <c r="AV84" i="48"/>
  <c r="AB84" i="48"/>
  <c r="AB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T83" i="48"/>
  <c r="U83" i="48"/>
  <c r="V83" i="48"/>
  <c r="W83" i="48"/>
  <c r="X83" i="48"/>
  <c r="E84" i="48"/>
  <c r="F84" i="48"/>
  <c r="G84" i="48"/>
  <c r="H84" i="48"/>
  <c r="Z84" i="48" s="1"/>
  <c r="I84" i="48"/>
  <c r="J84" i="48"/>
  <c r="K84" i="48"/>
  <c r="L84" i="48"/>
  <c r="M84" i="48"/>
  <c r="N84" i="48"/>
  <c r="O84" i="48"/>
  <c r="P84" i="48"/>
  <c r="Q84" i="48"/>
  <c r="R84" i="48"/>
  <c r="S84" i="48"/>
  <c r="T84" i="48"/>
  <c r="U84" i="48"/>
  <c r="V84" i="48"/>
  <c r="W84" i="48"/>
  <c r="X84" i="48"/>
  <c r="D84" i="48"/>
  <c r="D83" i="48"/>
  <c r="BZ64" i="48"/>
  <c r="BZ63" i="48"/>
  <c r="BZ62" i="48"/>
  <c r="BZ61" i="48"/>
  <c r="BZ60" i="48"/>
  <c r="BZ59" i="48"/>
  <c r="BZ58" i="48"/>
  <c r="BZ57" i="48"/>
  <c r="BZ56" i="48"/>
  <c r="BZ55" i="48"/>
  <c r="BZ54" i="48"/>
  <c r="BZ53" i="48"/>
  <c r="BZ52" i="48"/>
  <c r="BZ51" i="48"/>
  <c r="BZ50" i="48"/>
  <c r="BZ49" i="48"/>
  <c r="BZ48" i="48"/>
  <c r="BZ47" i="48"/>
  <c r="BZ46" i="48"/>
  <c r="BZ45" i="48"/>
  <c r="BZ44" i="48"/>
  <c r="BZ43" i="48"/>
  <c r="BZ42" i="48"/>
  <c r="BZ41" i="48"/>
  <c r="BZ40" i="48"/>
  <c r="BZ39" i="48"/>
  <c r="BZ38" i="48"/>
  <c r="BZ37" i="48"/>
  <c r="BZ36" i="48"/>
  <c r="BZ35" i="48"/>
  <c r="BZ34" i="48"/>
  <c r="BZ33" i="48"/>
  <c r="BZ32" i="48"/>
  <c r="BZ31" i="48"/>
  <c r="BZ30" i="48"/>
  <c r="BZ29" i="48"/>
  <c r="BZ28" i="48"/>
  <c r="BZ27" i="48"/>
  <c r="BZ26" i="48"/>
  <c r="BZ25" i="48"/>
  <c r="BZ24" i="48"/>
  <c r="BZ23" i="48"/>
  <c r="BZ22" i="48"/>
  <c r="BZ21" i="48"/>
  <c r="BZ20" i="48"/>
  <c r="BZ19" i="48"/>
  <c r="BZ18" i="48"/>
  <c r="BZ17" i="48"/>
  <c r="BZ16" i="48"/>
  <c r="BZ15" i="48"/>
  <c r="BZ14" i="48"/>
  <c r="BZ13" i="48"/>
  <c r="BZ12" i="48"/>
  <c r="BY64" i="48"/>
  <c r="BY63" i="48"/>
  <c r="BY62" i="48"/>
  <c r="BY61" i="48"/>
  <c r="BY60" i="48"/>
  <c r="BY59" i="48"/>
  <c r="BY58" i="48"/>
  <c r="CA58" i="48" s="1"/>
  <c r="BY57" i="48"/>
  <c r="BY56" i="48"/>
  <c r="BY55" i="48"/>
  <c r="CA55" i="48" s="1"/>
  <c r="BY54" i="48"/>
  <c r="CA54" i="48"/>
  <c r="BY53" i="48"/>
  <c r="CA53" i="48" s="1"/>
  <c r="BY52" i="48"/>
  <c r="BY51" i="48"/>
  <c r="BY50" i="48"/>
  <c r="CA50" i="48" s="1"/>
  <c r="BY49" i="48"/>
  <c r="CA49" i="48" s="1"/>
  <c r="BY48" i="48"/>
  <c r="BY47" i="48"/>
  <c r="CA47" i="48" s="1"/>
  <c r="BY46" i="48"/>
  <c r="BY45" i="48"/>
  <c r="BY44" i="48"/>
  <c r="BY43" i="48"/>
  <c r="CA43" i="48" s="1"/>
  <c r="BY42" i="48"/>
  <c r="BY41" i="48"/>
  <c r="BY40" i="48"/>
  <c r="BY39" i="48"/>
  <c r="BY38" i="48"/>
  <c r="BY37" i="48"/>
  <c r="BY36" i="48"/>
  <c r="BY35" i="48"/>
  <c r="BY34" i="48"/>
  <c r="BY33" i="48"/>
  <c r="CA33" i="48" s="1"/>
  <c r="BY32" i="48"/>
  <c r="BY31" i="48"/>
  <c r="BY30" i="48"/>
  <c r="BY29" i="48"/>
  <c r="BY28" i="48"/>
  <c r="BY27" i="48"/>
  <c r="BY26" i="48"/>
  <c r="BY25" i="48"/>
  <c r="BY24" i="48"/>
  <c r="BY23" i="48"/>
  <c r="BY22" i="48"/>
  <c r="BY21" i="48"/>
  <c r="BY20" i="48"/>
  <c r="BY19" i="48"/>
  <c r="BY18" i="48"/>
  <c r="BY17" i="48"/>
  <c r="BY16" i="48"/>
  <c r="BY15" i="48"/>
  <c r="BY14" i="48"/>
  <c r="BY13" i="48"/>
  <c r="CA13" i="48" s="1"/>
  <c r="BY12" i="48"/>
  <c r="AC85" i="48"/>
  <c r="AD85" i="48"/>
  <c r="AE85" i="48"/>
  <c r="AF85" i="48"/>
  <c r="AG85" i="48"/>
  <c r="AH85" i="48"/>
  <c r="AI85" i="48"/>
  <c r="AJ85" i="48"/>
  <c r="AK85" i="48"/>
  <c r="AL85" i="48"/>
  <c r="AM85" i="48"/>
  <c r="AN85" i="48"/>
  <c r="AO85" i="48"/>
  <c r="AP85" i="48"/>
  <c r="AQ85" i="48"/>
  <c r="AR85" i="48"/>
  <c r="AS85" i="48"/>
  <c r="AT85" i="48"/>
  <c r="AU85" i="48"/>
  <c r="AV85" i="48"/>
  <c r="AC86" i="48"/>
  <c r="AD86" i="48"/>
  <c r="AE86" i="48"/>
  <c r="AF86" i="48"/>
  <c r="AG86" i="48"/>
  <c r="AH86" i="48"/>
  <c r="AI86" i="48"/>
  <c r="AJ86" i="48"/>
  <c r="AK86" i="48"/>
  <c r="AL86" i="48"/>
  <c r="AM86" i="48"/>
  <c r="AN86" i="48"/>
  <c r="AO86" i="48"/>
  <c r="AP86" i="48"/>
  <c r="AQ86" i="48"/>
  <c r="AR86" i="48"/>
  <c r="AS86" i="48"/>
  <c r="AT86" i="48"/>
  <c r="AU86" i="48"/>
  <c r="AV86" i="48"/>
  <c r="AB86" i="48"/>
  <c r="AB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T85" i="48"/>
  <c r="U85" i="48"/>
  <c r="V85" i="48"/>
  <c r="W85" i="48"/>
  <c r="X85" i="48"/>
  <c r="E86" i="48"/>
  <c r="F86" i="48"/>
  <c r="G86" i="48"/>
  <c r="H86" i="48"/>
  <c r="I86" i="48"/>
  <c r="J86" i="48"/>
  <c r="K86" i="48"/>
  <c r="L86" i="48"/>
  <c r="M86" i="48"/>
  <c r="N86" i="48"/>
  <c r="O86" i="48"/>
  <c r="P86" i="48"/>
  <c r="Q86" i="48"/>
  <c r="R86" i="48"/>
  <c r="S86" i="48"/>
  <c r="T86" i="48"/>
  <c r="U86" i="48"/>
  <c r="V86" i="48"/>
  <c r="W86" i="48"/>
  <c r="X86" i="48"/>
  <c r="D86" i="48"/>
  <c r="D85" i="48"/>
  <c r="AC122" i="48"/>
  <c r="AD122" i="48"/>
  <c r="AE122" i="48"/>
  <c r="AF122" i="48"/>
  <c r="AG122" i="48"/>
  <c r="AH122" i="48"/>
  <c r="AI122" i="48"/>
  <c r="AJ122" i="48"/>
  <c r="AK122" i="48"/>
  <c r="AL122" i="48"/>
  <c r="AM122" i="48"/>
  <c r="AN122" i="48"/>
  <c r="AO122" i="48"/>
  <c r="AP122" i="48"/>
  <c r="AQ122" i="48"/>
  <c r="AR122" i="48"/>
  <c r="AS122" i="48"/>
  <c r="AT122" i="48"/>
  <c r="AU122" i="48"/>
  <c r="AV122" i="48"/>
  <c r="AB122" i="48"/>
  <c r="E122" i="48"/>
  <c r="F122" i="48"/>
  <c r="G122" i="48"/>
  <c r="H122" i="48"/>
  <c r="I122" i="48"/>
  <c r="J122" i="48"/>
  <c r="K122" i="48"/>
  <c r="L122" i="48"/>
  <c r="M122" i="48"/>
  <c r="N122" i="48"/>
  <c r="O122" i="48"/>
  <c r="P122" i="48"/>
  <c r="Q122" i="48"/>
  <c r="R122" i="48"/>
  <c r="S122" i="48"/>
  <c r="T122" i="48"/>
  <c r="U122" i="48"/>
  <c r="V122" i="48"/>
  <c r="W122" i="48"/>
  <c r="X122" i="48"/>
  <c r="D122" i="48"/>
  <c r="AC72" i="48"/>
  <c r="AD72" i="48"/>
  <c r="AE72" i="48"/>
  <c r="AF72" i="48"/>
  <c r="AG72" i="48"/>
  <c r="AH72" i="48"/>
  <c r="AI72" i="48"/>
  <c r="AJ72" i="48"/>
  <c r="AK72" i="48"/>
  <c r="AL72" i="48"/>
  <c r="AM72" i="48"/>
  <c r="AN72" i="48"/>
  <c r="AO72" i="48"/>
  <c r="AP72" i="48"/>
  <c r="AQ72" i="48"/>
  <c r="AR72" i="48"/>
  <c r="AS72" i="48"/>
  <c r="AT72" i="48"/>
  <c r="AU72" i="48"/>
  <c r="AV72" i="48"/>
  <c r="AB72" i="48"/>
  <c r="E72" i="48"/>
  <c r="F72" i="48"/>
  <c r="G72" i="48"/>
  <c r="H72" i="48"/>
  <c r="I72" i="48"/>
  <c r="J72" i="48"/>
  <c r="K72" i="48"/>
  <c r="L72" i="48"/>
  <c r="M72" i="48"/>
  <c r="N72" i="48"/>
  <c r="O72" i="48"/>
  <c r="P72" i="48"/>
  <c r="Q72" i="48"/>
  <c r="R72" i="48"/>
  <c r="S72" i="48"/>
  <c r="T72" i="48"/>
  <c r="U72" i="48"/>
  <c r="V72" i="48"/>
  <c r="W72" i="48"/>
  <c r="X72" i="48"/>
  <c r="D72" i="48"/>
  <c r="AC99" i="48"/>
  <c r="AD99" i="48"/>
  <c r="AE99" i="48"/>
  <c r="AF99" i="48"/>
  <c r="AG99" i="48"/>
  <c r="AH99" i="48"/>
  <c r="AI99" i="48"/>
  <c r="AJ99" i="48"/>
  <c r="AK99" i="48"/>
  <c r="AL99" i="48"/>
  <c r="AM99" i="48"/>
  <c r="AN99" i="48"/>
  <c r="AO99" i="48"/>
  <c r="AP99" i="48"/>
  <c r="AQ99" i="48"/>
  <c r="AR99" i="48"/>
  <c r="AS99" i="48"/>
  <c r="AT99" i="48"/>
  <c r="AU99" i="48"/>
  <c r="AV99" i="48"/>
  <c r="AB99" i="48"/>
  <c r="E99" i="48"/>
  <c r="F99" i="48"/>
  <c r="G99" i="48"/>
  <c r="H99" i="48"/>
  <c r="I99" i="48"/>
  <c r="J99" i="48"/>
  <c r="K99" i="48"/>
  <c r="L99" i="48"/>
  <c r="M99" i="48"/>
  <c r="N99" i="48"/>
  <c r="O99" i="48"/>
  <c r="P99" i="48"/>
  <c r="Q99" i="48"/>
  <c r="R99" i="48"/>
  <c r="S99" i="48"/>
  <c r="T99" i="48"/>
  <c r="U99" i="48"/>
  <c r="V99" i="48"/>
  <c r="W99" i="48"/>
  <c r="X99" i="48"/>
  <c r="D99" i="48"/>
  <c r="AV130" i="48"/>
  <c r="AU130" i="48"/>
  <c r="AT130" i="48"/>
  <c r="AS130" i="48"/>
  <c r="AR130" i="48"/>
  <c r="AQ130" i="48"/>
  <c r="AP130" i="48"/>
  <c r="AO130" i="48"/>
  <c r="AN130" i="48"/>
  <c r="AM130" i="48"/>
  <c r="AL130" i="48"/>
  <c r="AK130" i="48"/>
  <c r="AJ130" i="48"/>
  <c r="AI130" i="48"/>
  <c r="AH130" i="48"/>
  <c r="AG130" i="48"/>
  <c r="AF130" i="48"/>
  <c r="AE130" i="48"/>
  <c r="AD130" i="48"/>
  <c r="AC130" i="48"/>
  <c r="AB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AV129" i="48"/>
  <c r="AU129" i="48"/>
  <c r="AT129" i="48"/>
  <c r="AS129" i="48"/>
  <c r="AR129" i="48"/>
  <c r="AQ129" i="48"/>
  <c r="AP129" i="48"/>
  <c r="AO129" i="48"/>
  <c r="AN129" i="48"/>
  <c r="AM129" i="48"/>
  <c r="AL129" i="48"/>
  <c r="AK129" i="48"/>
  <c r="AJ129" i="48"/>
  <c r="AI129" i="48"/>
  <c r="AH129" i="48"/>
  <c r="AG129" i="48"/>
  <c r="AF129" i="48"/>
  <c r="AE129" i="48"/>
  <c r="AD129" i="48"/>
  <c r="AC129" i="48"/>
  <c r="AB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AV128" i="48"/>
  <c r="AU128" i="48"/>
  <c r="AT128" i="48"/>
  <c r="AS128" i="48"/>
  <c r="AR128" i="48"/>
  <c r="AQ128" i="48"/>
  <c r="AP128" i="48"/>
  <c r="AO128" i="48"/>
  <c r="AN128" i="48"/>
  <c r="AM128" i="48"/>
  <c r="AL128" i="48"/>
  <c r="AK128" i="48"/>
  <c r="AJ128" i="48"/>
  <c r="AI128" i="48"/>
  <c r="AH128" i="48"/>
  <c r="AG128" i="48"/>
  <c r="AF128" i="48"/>
  <c r="AE128" i="48"/>
  <c r="AD128" i="48"/>
  <c r="AC128" i="48"/>
  <c r="AB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Z128" i="48"/>
  <c r="AA128" i="48" s="1"/>
  <c r="AV127" i="48"/>
  <c r="AU127" i="48"/>
  <c r="AT127" i="48"/>
  <c r="AS127" i="48"/>
  <c r="AR127" i="48"/>
  <c r="AQ127" i="48"/>
  <c r="AP127" i="48"/>
  <c r="AO127" i="48"/>
  <c r="AN127" i="48"/>
  <c r="AM127" i="48"/>
  <c r="AL127" i="48"/>
  <c r="AK127" i="48"/>
  <c r="AJ127" i="48"/>
  <c r="AI127" i="48"/>
  <c r="AH127" i="48"/>
  <c r="AG127" i="48"/>
  <c r="AF127" i="48"/>
  <c r="AE127" i="48"/>
  <c r="AD127" i="48"/>
  <c r="AC127" i="48"/>
  <c r="AB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AV126" i="48"/>
  <c r="AU126" i="48"/>
  <c r="AT126" i="48"/>
  <c r="AS126" i="48"/>
  <c r="AR126" i="48"/>
  <c r="AQ126" i="48"/>
  <c r="AP126" i="48"/>
  <c r="AO126" i="48"/>
  <c r="AN126" i="48"/>
  <c r="AM126" i="48"/>
  <c r="AL126" i="48"/>
  <c r="AK126" i="48"/>
  <c r="AJ126" i="48"/>
  <c r="AI126" i="48"/>
  <c r="AH126" i="48"/>
  <c r="AG126" i="48"/>
  <c r="AF126" i="48"/>
  <c r="AE126" i="48"/>
  <c r="AD126" i="48"/>
  <c r="AC126" i="48"/>
  <c r="AB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AV125" i="48"/>
  <c r="AU125" i="48"/>
  <c r="AT125" i="48"/>
  <c r="AS125" i="48"/>
  <c r="AR125" i="48"/>
  <c r="AQ125" i="48"/>
  <c r="AP125" i="48"/>
  <c r="AO125" i="48"/>
  <c r="AN125" i="48"/>
  <c r="AM125" i="48"/>
  <c r="AL125" i="48"/>
  <c r="AK125" i="48"/>
  <c r="AJ125" i="48"/>
  <c r="AI125" i="48"/>
  <c r="AH125" i="48"/>
  <c r="AG125" i="48"/>
  <c r="AF125" i="48"/>
  <c r="AE125" i="48"/>
  <c r="AD125" i="48"/>
  <c r="AC125" i="48"/>
  <c r="AB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AV124" i="48"/>
  <c r="AU124" i="48"/>
  <c r="AT124" i="48"/>
  <c r="AS124" i="48"/>
  <c r="AR124" i="48"/>
  <c r="AQ124" i="48"/>
  <c r="AP124" i="48"/>
  <c r="AO124" i="48"/>
  <c r="AN124" i="48"/>
  <c r="AM124" i="48"/>
  <c r="AL124" i="48"/>
  <c r="AK124" i="48"/>
  <c r="AJ124" i="48"/>
  <c r="AI124" i="48"/>
  <c r="AH124" i="48"/>
  <c r="AG124" i="48"/>
  <c r="AF124" i="48"/>
  <c r="AE124" i="48"/>
  <c r="AD124" i="48"/>
  <c r="AC124" i="48"/>
  <c r="AB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D124" i="48"/>
  <c r="Z124" i="48" s="1"/>
  <c r="AA124" i="48" s="1"/>
  <c r="AV123" i="48"/>
  <c r="AU123" i="48"/>
  <c r="AT123" i="48"/>
  <c r="AS123" i="48"/>
  <c r="AR123" i="48"/>
  <c r="AQ123" i="48"/>
  <c r="AP123" i="48"/>
  <c r="AO123" i="48"/>
  <c r="AN123" i="48"/>
  <c r="AM123" i="48"/>
  <c r="AL123" i="48"/>
  <c r="AK123" i="48"/>
  <c r="AJ123" i="48"/>
  <c r="AI123" i="48"/>
  <c r="AH123" i="48"/>
  <c r="AG123" i="48"/>
  <c r="AF123" i="48"/>
  <c r="AE123" i="48"/>
  <c r="AD123" i="48"/>
  <c r="AC123" i="48"/>
  <c r="AB123" i="48"/>
  <c r="X123" i="48"/>
  <c r="W123" i="48"/>
  <c r="V123" i="48"/>
  <c r="U123" i="48"/>
  <c r="T123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G123" i="48"/>
  <c r="F123" i="48"/>
  <c r="E123" i="48"/>
  <c r="D123" i="48"/>
  <c r="AV121" i="48"/>
  <c r="AU121" i="48"/>
  <c r="AT121" i="48"/>
  <c r="AS121" i="48"/>
  <c r="AR121" i="48"/>
  <c r="AQ121" i="48"/>
  <c r="AP121" i="48"/>
  <c r="AO121" i="48"/>
  <c r="AN121" i="48"/>
  <c r="AM121" i="48"/>
  <c r="AL121" i="48"/>
  <c r="AK121" i="48"/>
  <c r="AJ121" i="48"/>
  <c r="AI121" i="48"/>
  <c r="AH121" i="48"/>
  <c r="AG121" i="48"/>
  <c r="AF121" i="48"/>
  <c r="AE121" i="48"/>
  <c r="AD121" i="48"/>
  <c r="AC121" i="48"/>
  <c r="AB121" i="48"/>
  <c r="X121" i="48"/>
  <c r="W121" i="48"/>
  <c r="V121" i="48"/>
  <c r="U121" i="48"/>
  <c r="T121" i="48"/>
  <c r="S121" i="48"/>
  <c r="R121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E121" i="48"/>
  <c r="D121" i="48"/>
  <c r="AV120" i="48"/>
  <c r="AU120" i="48"/>
  <c r="AT120" i="48"/>
  <c r="AS120" i="48"/>
  <c r="AR120" i="48"/>
  <c r="AQ120" i="48"/>
  <c r="AP120" i="48"/>
  <c r="AO120" i="48"/>
  <c r="AN120" i="48"/>
  <c r="AM120" i="48"/>
  <c r="AL120" i="48"/>
  <c r="AK120" i="48"/>
  <c r="AJ120" i="48"/>
  <c r="AI120" i="48"/>
  <c r="AH120" i="48"/>
  <c r="AG120" i="48"/>
  <c r="AF120" i="48"/>
  <c r="AE120" i="48"/>
  <c r="AD120" i="48"/>
  <c r="AC120" i="48"/>
  <c r="AB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D120" i="48"/>
  <c r="AV119" i="48"/>
  <c r="AU119" i="48"/>
  <c r="AT119" i="48"/>
  <c r="AS119" i="48"/>
  <c r="AR119" i="48"/>
  <c r="AQ119" i="48"/>
  <c r="AP119" i="48"/>
  <c r="AO119" i="48"/>
  <c r="AN119" i="48"/>
  <c r="AM119" i="48"/>
  <c r="AL119" i="48"/>
  <c r="AK119" i="48"/>
  <c r="AJ119" i="48"/>
  <c r="AI119" i="48"/>
  <c r="AH119" i="48"/>
  <c r="AG119" i="48"/>
  <c r="AF119" i="48"/>
  <c r="AE119" i="48"/>
  <c r="AD119" i="48"/>
  <c r="AC119" i="48"/>
  <c r="AB119" i="48"/>
  <c r="X119" i="48"/>
  <c r="W119" i="48"/>
  <c r="V119" i="48"/>
  <c r="U119" i="48"/>
  <c r="T119" i="48"/>
  <c r="S119" i="48"/>
  <c r="R119" i="48"/>
  <c r="Q119" i="48"/>
  <c r="P119" i="48"/>
  <c r="O119" i="48"/>
  <c r="N119" i="48"/>
  <c r="M119" i="48"/>
  <c r="L119" i="48"/>
  <c r="K119" i="48"/>
  <c r="J119" i="48"/>
  <c r="I119" i="48"/>
  <c r="H119" i="48"/>
  <c r="G119" i="48"/>
  <c r="F119" i="48"/>
  <c r="E119" i="48"/>
  <c r="D119" i="48"/>
  <c r="AV118" i="48"/>
  <c r="AU118" i="48"/>
  <c r="AT118" i="48"/>
  <c r="AS118" i="48"/>
  <c r="AR118" i="48"/>
  <c r="AQ118" i="48"/>
  <c r="AP118" i="48"/>
  <c r="AO118" i="48"/>
  <c r="AN118" i="48"/>
  <c r="AM118" i="48"/>
  <c r="AL118" i="48"/>
  <c r="AK118" i="48"/>
  <c r="AJ118" i="48"/>
  <c r="AI118" i="48"/>
  <c r="AH118" i="48"/>
  <c r="AG118" i="48"/>
  <c r="AF118" i="48"/>
  <c r="AE118" i="48"/>
  <c r="AD118" i="48"/>
  <c r="AC118" i="48"/>
  <c r="AB118" i="48"/>
  <c r="X118" i="48"/>
  <c r="W118" i="48"/>
  <c r="V118" i="48"/>
  <c r="U118" i="48"/>
  <c r="T118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E118" i="48"/>
  <c r="D118" i="48"/>
  <c r="AV117" i="48"/>
  <c r="AU117" i="48"/>
  <c r="AT117" i="48"/>
  <c r="AS117" i="48"/>
  <c r="AR117" i="48"/>
  <c r="AQ117" i="48"/>
  <c r="AP117" i="48"/>
  <c r="AO117" i="48"/>
  <c r="AN117" i="48"/>
  <c r="AM117" i="48"/>
  <c r="AL117" i="48"/>
  <c r="AK117" i="48"/>
  <c r="AJ117" i="48"/>
  <c r="AI117" i="48"/>
  <c r="AH117" i="48"/>
  <c r="AG117" i="48"/>
  <c r="AF117" i="48"/>
  <c r="AE117" i="48"/>
  <c r="AD117" i="48"/>
  <c r="AC117" i="48"/>
  <c r="AB117" i="48"/>
  <c r="X117" i="48"/>
  <c r="W117" i="48"/>
  <c r="V117" i="48"/>
  <c r="U117" i="48"/>
  <c r="T117" i="48"/>
  <c r="S117" i="48"/>
  <c r="R117" i="48"/>
  <c r="Q117" i="48"/>
  <c r="P117" i="48"/>
  <c r="O117" i="48"/>
  <c r="N117" i="48"/>
  <c r="M117" i="48"/>
  <c r="L117" i="48"/>
  <c r="K117" i="48"/>
  <c r="J117" i="48"/>
  <c r="I117" i="48"/>
  <c r="H117" i="48"/>
  <c r="G117" i="48"/>
  <c r="F117" i="48"/>
  <c r="E117" i="48"/>
  <c r="D117" i="48"/>
  <c r="AV116" i="48"/>
  <c r="AU116" i="48"/>
  <c r="AT116" i="48"/>
  <c r="AS116" i="48"/>
  <c r="AR116" i="48"/>
  <c r="AQ116" i="48"/>
  <c r="AP116" i="48"/>
  <c r="AO116" i="48"/>
  <c r="AN116" i="48"/>
  <c r="AM116" i="48"/>
  <c r="AL116" i="48"/>
  <c r="AK116" i="48"/>
  <c r="AJ116" i="48"/>
  <c r="AI116" i="48"/>
  <c r="AH116" i="48"/>
  <c r="AG116" i="48"/>
  <c r="AF116" i="48"/>
  <c r="AE116" i="48"/>
  <c r="AD116" i="48"/>
  <c r="AC116" i="48"/>
  <c r="AB116" i="48"/>
  <c r="X116" i="48"/>
  <c r="W116" i="48"/>
  <c r="V116" i="48"/>
  <c r="U116" i="48"/>
  <c r="T116" i="48"/>
  <c r="S116" i="48"/>
  <c r="R116" i="48"/>
  <c r="Q116" i="48"/>
  <c r="P116" i="48"/>
  <c r="O116" i="48"/>
  <c r="N116" i="48"/>
  <c r="M116" i="48"/>
  <c r="L116" i="48"/>
  <c r="K116" i="48"/>
  <c r="J116" i="48"/>
  <c r="I116" i="48"/>
  <c r="H116" i="48"/>
  <c r="G116" i="48"/>
  <c r="F116" i="48"/>
  <c r="E116" i="48"/>
  <c r="D116" i="48"/>
  <c r="Z116" i="48" s="1"/>
  <c r="AV115" i="48"/>
  <c r="AU115" i="48"/>
  <c r="AT115" i="48"/>
  <c r="AS115" i="48"/>
  <c r="AR115" i="48"/>
  <c r="AQ115" i="48"/>
  <c r="AP115" i="48"/>
  <c r="AO115" i="48"/>
  <c r="AN115" i="48"/>
  <c r="AM115" i="48"/>
  <c r="AL115" i="48"/>
  <c r="AK115" i="48"/>
  <c r="AJ115" i="48"/>
  <c r="AI115" i="48"/>
  <c r="AH115" i="48"/>
  <c r="AG115" i="48"/>
  <c r="AF115" i="48"/>
  <c r="AE115" i="48"/>
  <c r="AD115" i="48"/>
  <c r="AC115" i="48"/>
  <c r="AB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D115" i="48"/>
  <c r="AV114" i="48"/>
  <c r="AU114" i="48"/>
  <c r="AT114" i="48"/>
  <c r="AS114" i="48"/>
  <c r="AR114" i="48"/>
  <c r="AQ114" i="48"/>
  <c r="AP114" i="48"/>
  <c r="AO114" i="48"/>
  <c r="AN114" i="48"/>
  <c r="AM114" i="48"/>
  <c r="AL114" i="48"/>
  <c r="AK114" i="48"/>
  <c r="AJ114" i="48"/>
  <c r="AI114" i="48"/>
  <c r="AH114" i="48"/>
  <c r="AG114" i="48"/>
  <c r="AF114" i="48"/>
  <c r="AE114" i="48"/>
  <c r="AD114" i="48"/>
  <c r="AC114" i="48"/>
  <c r="AB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AV113" i="48"/>
  <c r="AU113" i="48"/>
  <c r="AT113" i="48"/>
  <c r="AS113" i="48"/>
  <c r="AR113" i="48"/>
  <c r="AQ113" i="48"/>
  <c r="AP113" i="48"/>
  <c r="AO113" i="48"/>
  <c r="AN113" i="48"/>
  <c r="AM113" i="48"/>
  <c r="AL113" i="48"/>
  <c r="AK113" i="48"/>
  <c r="AJ113" i="48"/>
  <c r="AI113" i="48"/>
  <c r="AH113" i="48"/>
  <c r="AG113" i="48"/>
  <c r="AF113" i="48"/>
  <c r="AE113" i="48"/>
  <c r="AD113" i="48"/>
  <c r="AC113" i="48"/>
  <c r="AB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AV112" i="48"/>
  <c r="AU112" i="48"/>
  <c r="AT112" i="48"/>
  <c r="AS112" i="48"/>
  <c r="AR112" i="48"/>
  <c r="AQ112" i="48"/>
  <c r="AP112" i="48"/>
  <c r="AO112" i="48"/>
  <c r="AN112" i="48"/>
  <c r="AM112" i="48"/>
  <c r="AL112" i="48"/>
  <c r="AK112" i="48"/>
  <c r="AJ112" i="48"/>
  <c r="AI112" i="48"/>
  <c r="AH112" i="48"/>
  <c r="AG112" i="48"/>
  <c r="AF112" i="48"/>
  <c r="AE112" i="48"/>
  <c r="AD112" i="48"/>
  <c r="AC112" i="48"/>
  <c r="AB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AV111" i="48"/>
  <c r="AU111" i="48"/>
  <c r="AT111" i="48"/>
  <c r="AS111" i="48"/>
  <c r="AR111" i="48"/>
  <c r="AQ111" i="48"/>
  <c r="AP111" i="48"/>
  <c r="AO111" i="48"/>
  <c r="AN111" i="48"/>
  <c r="AM111" i="48"/>
  <c r="AL111" i="48"/>
  <c r="AK111" i="48"/>
  <c r="AJ111" i="48"/>
  <c r="AI111" i="48"/>
  <c r="AH111" i="48"/>
  <c r="AG111" i="48"/>
  <c r="AF111" i="48"/>
  <c r="AE111" i="48"/>
  <c r="AD111" i="48"/>
  <c r="AC111" i="48"/>
  <c r="AB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AV110" i="48"/>
  <c r="AU110" i="48"/>
  <c r="AT110" i="48"/>
  <c r="AS110" i="48"/>
  <c r="AR110" i="48"/>
  <c r="AQ110" i="48"/>
  <c r="AP110" i="48"/>
  <c r="AO110" i="48"/>
  <c r="AN110" i="48"/>
  <c r="AM110" i="48"/>
  <c r="AL110" i="48"/>
  <c r="AK110" i="48"/>
  <c r="AJ110" i="48"/>
  <c r="AI110" i="48"/>
  <c r="AH110" i="48"/>
  <c r="AG110" i="48"/>
  <c r="AF110" i="48"/>
  <c r="AE110" i="48"/>
  <c r="AD110" i="48"/>
  <c r="AC110" i="48"/>
  <c r="AB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AV109" i="48"/>
  <c r="AU109" i="48"/>
  <c r="AT109" i="48"/>
  <c r="AS109" i="48"/>
  <c r="AR109" i="48"/>
  <c r="AQ109" i="48"/>
  <c r="AP109" i="48"/>
  <c r="AO109" i="48"/>
  <c r="AN109" i="48"/>
  <c r="AM109" i="48"/>
  <c r="AL109" i="48"/>
  <c r="AK109" i="48"/>
  <c r="AJ109" i="48"/>
  <c r="AI109" i="48"/>
  <c r="AH109" i="48"/>
  <c r="AG109" i="48"/>
  <c r="AF109" i="48"/>
  <c r="AE109" i="48"/>
  <c r="AD109" i="48"/>
  <c r="AC109" i="48"/>
  <c r="AB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Z109" i="48" s="1"/>
  <c r="AV108" i="48"/>
  <c r="AU108" i="48"/>
  <c r="AT108" i="48"/>
  <c r="AS108" i="48"/>
  <c r="AR108" i="48"/>
  <c r="AQ108" i="48"/>
  <c r="AP108" i="48"/>
  <c r="AO108" i="48"/>
  <c r="AN108" i="48"/>
  <c r="AM108" i="48"/>
  <c r="AL108" i="48"/>
  <c r="AK108" i="48"/>
  <c r="AJ108" i="48"/>
  <c r="AI108" i="48"/>
  <c r="AH108" i="48"/>
  <c r="AG108" i="48"/>
  <c r="AF108" i="48"/>
  <c r="AE108" i="48"/>
  <c r="AD108" i="48"/>
  <c r="AC108" i="48"/>
  <c r="AB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Z106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Z102" i="48" s="1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AV100" i="48"/>
  <c r="AU100" i="48"/>
  <c r="AT100" i="48"/>
  <c r="AS100" i="48"/>
  <c r="AR100" i="48"/>
  <c r="AQ100" i="48"/>
  <c r="AP100" i="48"/>
  <c r="AO100" i="48"/>
  <c r="AN100" i="48"/>
  <c r="AM100" i="48"/>
  <c r="AL100" i="48"/>
  <c r="AK100" i="48"/>
  <c r="AJ100" i="48"/>
  <c r="AI100" i="48"/>
  <c r="AH100" i="48"/>
  <c r="AG100" i="48"/>
  <c r="AF100" i="48"/>
  <c r="AE100" i="48"/>
  <c r="AD100" i="48"/>
  <c r="AC100" i="48"/>
  <c r="AB100" i="48"/>
  <c r="AW100" i="48" s="1"/>
  <c r="AX100" i="48" s="1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D100" i="48"/>
  <c r="AV98" i="48"/>
  <c r="AU98" i="48"/>
  <c r="AT98" i="48"/>
  <c r="AS98" i="48"/>
  <c r="AR98" i="48"/>
  <c r="AQ98" i="48"/>
  <c r="AP98" i="48"/>
  <c r="AO98" i="48"/>
  <c r="AN98" i="48"/>
  <c r="AM98" i="48"/>
  <c r="AL98" i="48"/>
  <c r="AK98" i="48"/>
  <c r="AJ98" i="48"/>
  <c r="AI98" i="48"/>
  <c r="AH98" i="48"/>
  <c r="AG98" i="48"/>
  <c r="AF98" i="48"/>
  <c r="AE98" i="48"/>
  <c r="AD98" i="48"/>
  <c r="AC98" i="48"/>
  <c r="AB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AV97" i="48"/>
  <c r="AU97" i="48"/>
  <c r="AT97" i="48"/>
  <c r="AS97" i="48"/>
  <c r="AR97" i="48"/>
  <c r="AQ97" i="48"/>
  <c r="AP97" i="48"/>
  <c r="AO97" i="48"/>
  <c r="AN97" i="48"/>
  <c r="AM97" i="48"/>
  <c r="AL97" i="48"/>
  <c r="AK97" i="48"/>
  <c r="AJ97" i="48"/>
  <c r="AI97" i="48"/>
  <c r="AH97" i="48"/>
  <c r="AG97" i="48"/>
  <c r="AF97" i="48"/>
  <c r="AE97" i="48"/>
  <c r="AD97" i="48"/>
  <c r="AC97" i="48"/>
  <c r="AB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AV96" i="48"/>
  <c r="AU96" i="48"/>
  <c r="AT96" i="48"/>
  <c r="AS96" i="48"/>
  <c r="AR96" i="48"/>
  <c r="AQ96" i="48"/>
  <c r="AP96" i="48"/>
  <c r="AO96" i="48"/>
  <c r="AN96" i="48"/>
  <c r="AM96" i="48"/>
  <c r="AL96" i="48"/>
  <c r="AK96" i="48"/>
  <c r="AJ96" i="48"/>
  <c r="AI96" i="48"/>
  <c r="AH96" i="48"/>
  <c r="AG96" i="48"/>
  <c r="AF96" i="48"/>
  <c r="AE96" i="48"/>
  <c r="AD96" i="48"/>
  <c r="AC96" i="48"/>
  <c r="AB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AV95" i="48"/>
  <c r="AU95" i="48"/>
  <c r="AT95" i="48"/>
  <c r="AS95" i="48"/>
  <c r="AR95" i="48"/>
  <c r="AQ95" i="48"/>
  <c r="AP95" i="48"/>
  <c r="AO95" i="48"/>
  <c r="AN95" i="48"/>
  <c r="AM95" i="48"/>
  <c r="AL95" i="48"/>
  <c r="AK95" i="48"/>
  <c r="AJ95" i="48"/>
  <c r="AI95" i="48"/>
  <c r="AH95" i="48"/>
  <c r="AG95" i="48"/>
  <c r="AF95" i="48"/>
  <c r="AE95" i="48"/>
  <c r="AD95" i="48"/>
  <c r="AC95" i="48"/>
  <c r="AB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AV94" i="48"/>
  <c r="AU94" i="48"/>
  <c r="AT94" i="48"/>
  <c r="AS94" i="48"/>
  <c r="AR94" i="48"/>
  <c r="AQ94" i="48"/>
  <c r="AP94" i="48"/>
  <c r="AO94" i="48"/>
  <c r="AN94" i="48"/>
  <c r="AM94" i="48"/>
  <c r="AL94" i="48"/>
  <c r="AK94" i="48"/>
  <c r="AJ94" i="48"/>
  <c r="AI94" i="48"/>
  <c r="AH94" i="48"/>
  <c r="AG94" i="48"/>
  <c r="AF94" i="48"/>
  <c r="AE94" i="48"/>
  <c r="AD94" i="48"/>
  <c r="AC94" i="48"/>
  <c r="AB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Z94" i="48" s="1"/>
  <c r="AV93" i="48"/>
  <c r="AU93" i="48"/>
  <c r="AT93" i="48"/>
  <c r="AS93" i="48"/>
  <c r="AR93" i="48"/>
  <c r="AQ93" i="48"/>
  <c r="AP93" i="48"/>
  <c r="AO93" i="48"/>
  <c r="AN93" i="48"/>
  <c r="AM93" i="48"/>
  <c r="AL93" i="48"/>
  <c r="AK93" i="48"/>
  <c r="AJ93" i="48"/>
  <c r="AI93" i="48"/>
  <c r="AH93" i="48"/>
  <c r="AG93" i="48"/>
  <c r="AF93" i="48"/>
  <c r="AE93" i="48"/>
  <c r="AD93" i="48"/>
  <c r="AC93" i="48"/>
  <c r="AB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AV92" i="48"/>
  <c r="AU92" i="48"/>
  <c r="AT92" i="48"/>
  <c r="AS92" i="48"/>
  <c r="AR92" i="48"/>
  <c r="AQ92" i="48"/>
  <c r="AP92" i="48"/>
  <c r="AO92" i="48"/>
  <c r="AN92" i="48"/>
  <c r="AM92" i="48"/>
  <c r="AL92" i="48"/>
  <c r="AK92" i="48"/>
  <c r="AJ92" i="48"/>
  <c r="AI92" i="48"/>
  <c r="AH92" i="48"/>
  <c r="AG92" i="48"/>
  <c r="AF92" i="48"/>
  <c r="AE92" i="48"/>
  <c r="AD92" i="48"/>
  <c r="AC92" i="48"/>
  <c r="AB92" i="48"/>
  <c r="AW92" i="48" s="1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Z92" i="48" s="1"/>
  <c r="AV91" i="48"/>
  <c r="AU91" i="48"/>
  <c r="AT91" i="48"/>
  <c r="AS91" i="48"/>
  <c r="AR91" i="48"/>
  <c r="AQ91" i="48"/>
  <c r="AP91" i="48"/>
  <c r="AO91" i="48"/>
  <c r="AN91" i="48"/>
  <c r="AM91" i="48"/>
  <c r="AL91" i="48"/>
  <c r="AK91" i="48"/>
  <c r="AJ91" i="48"/>
  <c r="AI91" i="48"/>
  <c r="AH91" i="48"/>
  <c r="AG91" i="48"/>
  <c r="AF91" i="48"/>
  <c r="AE91" i="48"/>
  <c r="AD91" i="48"/>
  <c r="AC91" i="48"/>
  <c r="AB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AV90" i="48"/>
  <c r="AU90" i="48"/>
  <c r="AT90" i="48"/>
  <c r="AS90" i="48"/>
  <c r="AR90" i="48"/>
  <c r="AQ90" i="48"/>
  <c r="AP90" i="48"/>
  <c r="AO90" i="48"/>
  <c r="AN90" i="48"/>
  <c r="AM90" i="48"/>
  <c r="AL90" i="48"/>
  <c r="AK90" i="48"/>
  <c r="AJ90" i="48"/>
  <c r="AI90" i="48"/>
  <c r="AH90" i="48"/>
  <c r="AG90" i="48"/>
  <c r="AF90" i="48"/>
  <c r="AE90" i="48"/>
  <c r="AD90" i="48"/>
  <c r="AC90" i="48"/>
  <c r="AB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Z90" i="48" s="1"/>
  <c r="AV89" i="48"/>
  <c r="AU89" i="48"/>
  <c r="AT89" i="48"/>
  <c r="AS89" i="48"/>
  <c r="AR89" i="48"/>
  <c r="AQ89" i="48"/>
  <c r="AP89" i="48"/>
  <c r="AO89" i="48"/>
  <c r="AN89" i="48"/>
  <c r="AM89" i="48"/>
  <c r="AL89" i="48"/>
  <c r="AK89" i="48"/>
  <c r="AJ89" i="48"/>
  <c r="AI89" i="48"/>
  <c r="AH89" i="48"/>
  <c r="AG89" i="48"/>
  <c r="AF89" i="48"/>
  <c r="AE89" i="48"/>
  <c r="AD89" i="48"/>
  <c r="AC89" i="48"/>
  <c r="AB89" i="48"/>
  <c r="AW89" i="48" s="1"/>
  <c r="AX89" i="48" s="1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AV88" i="48"/>
  <c r="AU88" i="48"/>
  <c r="AT88" i="48"/>
  <c r="AS88" i="48"/>
  <c r="AR88" i="48"/>
  <c r="AQ88" i="48"/>
  <c r="AP88" i="48"/>
  <c r="AO88" i="48"/>
  <c r="AN88" i="48"/>
  <c r="AM88" i="48"/>
  <c r="AL88" i="48"/>
  <c r="AK88" i="48"/>
  <c r="AJ88" i="48"/>
  <c r="AI88" i="48"/>
  <c r="AH88" i="48"/>
  <c r="AG88" i="48"/>
  <c r="AF88" i="48"/>
  <c r="AE88" i="48"/>
  <c r="AD88" i="48"/>
  <c r="AC88" i="48"/>
  <c r="AW88" i="48" s="1"/>
  <c r="AB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AV87" i="48"/>
  <c r="AU87" i="48"/>
  <c r="AT87" i="48"/>
  <c r="AS87" i="48"/>
  <c r="AR87" i="48"/>
  <c r="AQ87" i="48"/>
  <c r="AP87" i="48"/>
  <c r="AO87" i="48"/>
  <c r="AN87" i="48"/>
  <c r="AM87" i="48"/>
  <c r="AL87" i="48"/>
  <c r="AK87" i="48"/>
  <c r="AJ87" i="48"/>
  <c r="AI87" i="48"/>
  <c r="AH87" i="48"/>
  <c r="AG87" i="48"/>
  <c r="AF87" i="48"/>
  <c r="AE87" i="48"/>
  <c r="AD87" i="48"/>
  <c r="AC87" i="48"/>
  <c r="AB87" i="48"/>
  <c r="X87" i="48"/>
  <c r="W87" i="48"/>
  <c r="V87" i="48"/>
  <c r="U87" i="48"/>
  <c r="T87" i="48"/>
  <c r="S87" i="48"/>
  <c r="R87" i="48"/>
  <c r="Q87" i="48"/>
  <c r="P87" i="48"/>
  <c r="O87" i="48"/>
  <c r="N87" i="48"/>
  <c r="M87" i="48"/>
  <c r="L87" i="48"/>
  <c r="K87" i="48"/>
  <c r="J87" i="48"/>
  <c r="I87" i="48"/>
  <c r="H87" i="48"/>
  <c r="G87" i="48"/>
  <c r="F87" i="48"/>
  <c r="E87" i="48"/>
  <c r="D87" i="48"/>
  <c r="AV82" i="48"/>
  <c r="AU82" i="48"/>
  <c r="AT82" i="48"/>
  <c r="AS82" i="48"/>
  <c r="AR82" i="48"/>
  <c r="AQ82" i="48"/>
  <c r="AP82" i="48"/>
  <c r="AO82" i="48"/>
  <c r="AN82" i="48"/>
  <c r="AM82" i="48"/>
  <c r="AL82" i="48"/>
  <c r="AK82" i="48"/>
  <c r="AJ82" i="48"/>
  <c r="AI82" i="48"/>
  <c r="AH82" i="48"/>
  <c r="AG82" i="48"/>
  <c r="AF82" i="48"/>
  <c r="AE82" i="48"/>
  <c r="AD82" i="48"/>
  <c r="AC82" i="48"/>
  <c r="AB82" i="48"/>
  <c r="X82" i="48"/>
  <c r="W82" i="48"/>
  <c r="V82" i="48"/>
  <c r="U82" i="48"/>
  <c r="T82" i="48"/>
  <c r="S82" i="48"/>
  <c r="R82" i="48"/>
  <c r="Q82" i="48"/>
  <c r="P82" i="48"/>
  <c r="O82" i="48"/>
  <c r="N82" i="48"/>
  <c r="M82" i="48"/>
  <c r="L82" i="48"/>
  <c r="K82" i="48"/>
  <c r="J82" i="48"/>
  <c r="I82" i="48"/>
  <c r="H82" i="48"/>
  <c r="G82" i="48"/>
  <c r="F82" i="48"/>
  <c r="E82" i="48"/>
  <c r="D82" i="48"/>
  <c r="AV81" i="48"/>
  <c r="AU81" i="48"/>
  <c r="AT81" i="48"/>
  <c r="AS81" i="48"/>
  <c r="AR81" i="48"/>
  <c r="AQ81" i="48"/>
  <c r="AP81" i="48"/>
  <c r="AO81" i="48"/>
  <c r="AN81" i="48"/>
  <c r="AM81" i="48"/>
  <c r="AL81" i="48"/>
  <c r="AK81" i="48"/>
  <c r="AJ81" i="48"/>
  <c r="AI81" i="48"/>
  <c r="AH81" i="48"/>
  <c r="AG81" i="48"/>
  <c r="AF81" i="48"/>
  <c r="AE81" i="48"/>
  <c r="AD81" i="48"/>
  <c r="AC81" i="48"/>
  <c r="AB81" i="48"/>
  <c r="X81" i="48"/>
  <c r="W81" i="48"/>
  <c r="V81" i="48"/>
  <c r="U81" i="48"/>
  <c r="T81" i="48"/>
  <c r="S81" i="48"/>
  <c r="R81" i="48"/>
  <c r="Q81" i="48"/>
  <c r="P81" i="48"/>
  <c r="O81" i="48"/>
  <c r="N81" i="48"/>
  <c r="M81" i="48"/>
  <c r="L81" i="48"/>
  <c r="K81" i="48"/>
  <c r="J81" i="48"/>
  <c r="I81" i="48"/>
  <c r="H81" i="48"/>
  <c r="G81" i="48"/>
  <c r="F81" i="48"/>
  <c r="E81" i="48"/>
  <c r="D81" i="48"/>
  <c r="AV80" i="48"/>
  <c r="AU80" i="48"/>
  <c r="AT80" i="48"/>
  <c r="AS80" i="48"/>
  <c r="AR80" i="48"/>
  <c r="AQ80" i="48"/>
  <c r="AP80" i="48"/>
  <c r="AO80" i="48"/>
  <c r="AN80" i="48"/>
  <c r="AM80" i="48"/>
  <c r="AL80" i="48"/>
  <c r="AK80" i="48"/>
  <c r="AJ80" i="48"/>
  <c r="AI80" i="48"/>
  <c r="AH80" i="48"/>
  <c r="AG80" i="48"/>
  <c r="AF80" i="48"/>
  <c r="AE80" i="48"/>
  <c r="AD80" i="48"/>
  <c r="AC80" i="48"/>
  <c r="AB80" i="48"/>
  <c r="X80" i="48"/>
  <c r="W80" i="48"/>
  <c r="V80" i="48"/>
  <c r="U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D80" i="48"/>
  <c r="AV79" i="48"/>
  <c r="AU79" i="48"/>
  <c r="AT79" i="48"/>
  <c r="AS79" i="48"/>
  <c r="AR79" i="48"/>
  <c r="AQ79" i="48"/>
  <c r="AP79" i="48"/>
  <c r="AO79" i="48"/>
  <c r="AN79" i="48"/>
  <c r="AM79" i="48"/>
  <c r="AL79" i="48"/>
  <c r="AK79" i="48"/>
  <c r="AJ79" i="48"/>
  <c r="AI79" i="48"/>
  <c r="AH79" i="48"/>
  <c r="AG79" i="48"/>
  <c r="AF79" i="48"/>
  <c r="AE79" i="48"/>
  <c r="AD79" i="48"/>
  <c r="AC79" i="48"/>
  <c r="AW79" i="48" s="1"/>
  <c r="AB79" i="48"/>
  <c r="X79" i="48"/>
  <c r="W79" i="48"/>
  <c r="V79" i="48"/>
  <c r="U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D79" i="48"/>
  <c r="AV78" i="48"/>
  <c r="AU78" i="48"/>
  <c r="AT78" i="48"/>
  <c r="AS78" i="48"/>
  <c r="AR78" i="48"/>
  <c r="AQ78" i="48"/>
  <c r="AP78" i="48"/>
  <c r="AO78" i="48"/>
  <c r="AN78" i="48"/>
  <c r="AM78" i="48"/>
  <c r="AL78" i="48"/>
  <c r="AK78" i="48"/>
  <c r="AJ78" i="48"/>
  <c r="AI78" i="48"/>
  <c r="AH78" i="48"/>
  <c r="AG78" i="48"/>
  <c r="AF78" i="48"/>
  <c r="AE78" i="48"/>
  <c r="AD78" i="48"/>
  <c r="AC78" i="48"/>
  <c r="AB78" i="48"/>
  <c r="X78" i="48"/>
  <c r="W78" i="48"/>
  <c r="V78" i="48"/>
  <c r="U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D78" i="48"/>
  <c r="AV77" i="48"/>
  <c r="AU77" i="48"/>
  <c r="AT77" i="48"/>
  <c r="AS77" i="48"/>
  <c r="AR77" i="48"/>
  <c r="AQ77" i="48"/>
  <c r="AP77" i="48"/>
  <c r="AO77" i="48"/>
  <c r="AN77" i="48"/>
  <c r="AM77" i="48"/>
  <c r="AL77" i="48"/>
  <c r="AK77" i="48"/>
  <c r="AJ77" i="48"/>
  <c r="AI77" i="48"/>
  <c r="AH77" i="48"/>
  <c r="AG77" i="48"/>
  <c r="AF77" i="48"/>
  <c r="AE77" i="48"/>
  <c r="AD77" i="48"/>
  <c r="AC77" i="48"/>
  <c r="AB77" i="48"/>
  <c r="X77" i="48"/>
  <c r="W77" i="48"/>
  <c r="V77" i="48"/>
  <c r="U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D77" i="48"/>
  <c r="AV76" i="48"/>
  <c r="AU76" i="48"/>
  <c r="AT76" i="48"/>
  <c r="AS76" i="48"/>
  <c r="AR76" i="48"/>
  <c r="AQ76" i="48"/>
  <c r="AP76" i="48"/>
  <c r="AO76" i="48"/>
  <c r="AN76" i="48"/>
  <c r="AM76" i="48"/>
  <c r="AL76" i="48"/>
  <c r="AK76" i="48"/>
  <c r="AJ76" i="48"/>
  <c r="AI76" i="48"/>
  <c r="AH76" i="48"/>
  <c r="AG76" i="48"/>
  <c r="AF76" i="48"/>
  <c r="AE76" i="48"/>
  <c r="AD76" i="48"/>
  <c r="AC76" i="48"/>
  <c r="AB76" i="48"/>
  <c r="AW76" i="48" s="1"/>
  <c r="X76" i="48"/>
  <c r="W76" i="48"/>
  <c r="V76" i="48"/>
  <c r="U76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H76" i="48"/>
  <c r="G76" i="48"/>
  <c r="F76" i="48"/>
  <c r="E76" i="48"/>
  <c r="D76" i="48"/>
  <c r="AV75" i="48"/>
  <c r="AU75" i="48"/>
  <c r="AT75" i="48"/>
  <c r="AS75" i="48"/>
  <c r="AR75" i="48"/>
  <c r="AQ75" i="48"/>
  <c r="AP75" i="48"/>
  <c r="AO75" i="48"/>
  <c r="AN75" i="48"/>
  <c r="AM75" i="48"/>
  <c r="AL75" i="48"/>
  <c r="AK75" i="48"/>
  <c r="AJ75" i="48"/>
  <c r="AI75" i="48"/>
  <c r="AH75" i="48"/>
  <c r="AG75" i="48"/>
  <c r="AF75" i="48"/>
  <c r="AE75" i="48"/>
  <c r="AD75" i="48"/>
  <c r="AC75" i="48"/>
  <c r="AB75" i="48"/>
  <c r="X75" i="48"/>
  <c r="W75" i="48"/>
  <c r="V75" i="48"/>
  <c r="U75" i="48"/>
  <c r="T75" i="48"/>
  <c r="S75" i="48"/>
  <c r="R75" i="48"/>
  <c r="Q75" i="48"/>
  <c r="P75" i="48"/>
  <c r="O75" i="48"/>
  <c r="N75" i="48"/>
  <c r="M75" i="48"/>
  <c r="L75" i="48"/>
  <c r="K75" i="48"/>
  <c r="J75" i="48"/>
  <c r="I75" i="48"/>
  <c r="H75" i="48"/>
  <c r="G75" i="48"/>
  <c r="F75" i="48"/>
  <c r="E75" i="48"/>
  <c r="D75" i="48"/>
  <c r="Z75" i="48" s="1"/>
  <c r="AV74" i="48"/>
  <c r="AU74" i="48"/>
  <c r="AT74" i="48"/>
  <c r="AS74" i="48"/>
  <c r="AR74" i="48"/>
  <c r="AQ74" i="48"/>
  <c r="AP74" i="48"/>
  <c r="AO74" i="48"/>
  <c r="AN74" i="48"/>
  <c r="AM74" i="48"/>
  <c r="AL74" i="48"/>
  <c r="AK74" i="48"/>
  <c r="AJ74" i="48"/>
  <c r="AI74" i="48"/>
  <c r="AH74" i="48"/>
  <c r="AG74" i="48"/>
  <c r="AF74" i="48"/>
  <c r="AE74" i="48"/>
  <c r="AD74" i="48"/>
  <c r="AC74" i="48"/>
  <c r="AB74" i="48"/>
  <c r="X74" i="48"/>
  <c r="W74" i="48"/>
  <c r="V74" i="48"/>
  <c r="U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D74" i="48"/>
  <c r="Z74" i="48" s="1"/>
  <c r="AV73" i="48"/>
  <c r="AU73" i="48"/>
  <c r="AT73" i="48"/>
  <c r="AS73" i="48"/>
  <c r="AR73" i="48"/>
  <c r="AQ73" i="48"/>
  <c r="AP73" i="48"/>
  <c r="AO73" i="48"/>
  <c r="AN73" i="48"/>
  <c r="AM73" i="48"/>
  <c r="AL73" i="48"/>
  <c r="AK73" i="48"/>
  <c r="AJ73" i="48"/>
  <c r="AI73" i="48"/>
  <c r="AH73" i="48"/>
  <c r="AG73" i="48"/>
  <c r="AF73" i="48"/>
  <c r="AE73" i="48"/>
  <c r="AD73" i="48"/>
  <c r="AC73" i="48"/>
  <c r="AB73" i="48"/>
  <c r="AW73" i="48" s="1"/>
  <c r="X73" i="48"/>
  <c r="W73" i="48"/>
  <c r="V73" i="48"/>
  <c r="U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D73" i="48"/>
  <c r="AV71" i="48"/>
  <c r="AU71" i="48"/>
  <c r="AT71" i="48"/>
  <c r="AS71" i="48"/>
  <c r="AR71" i="48"/>
  <c r="AQ71" i="48"/>
  <c r="AP71" i="48"/>
  <c r="AO71" i="48"/>
  <c r="AN71" i="48"/>
  <c r="AM71" i="48"/>
  <c r="AL71" i="48"/>
  <c r="AK71" i="48"/>
  <c r="AJ71" i="48"/>
  <c r="AI71" i="48"/>
  <c r="AH71" i="48"/>
  <c r="AG71" i="48"/>
  <c r="AF71" i="48"/>
  <c r="AE71" i="48"/>
  <c r="AD71" i="48"/>
  <c r="AC71" i="48"/>
  <c r="AW71" i="48" s="1"/>
  <c r="AB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AV70" i="48"/>
  <c r="AU70" i="48"/>
  <c r="AT70" i="48"/>
  <c r="AS70" i="48"/>
  <c r="AR70" i="48"/>
  <c r="AQ70" i="48"/>
  <c r="AP70" i="48"/>
  <c r="AO70" i="48"/>
  <c r="AN70" i="48"/>
  <c r="AM70" i="48"/>
  <c r="AL70" i="48"/>
  <c r="AK70" i="48"/>
  <c r="AJ70" i="48"/>
  <c r="AI70" i="48"/>
  <c r="AH70" i="48"/>
  <c r="AG70" i="48"/>
  <c r="AF70" i="48"/>
  <c r="AE70" i="48"/>
  <c r="AD70" i="48"/>
  <c r="AC70" i="48"/>
  <c r="AB70" i="48"/>
  <c r="AW70" i="48" s="1"/>
  <c r="AX70" i="48" s="1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AV69" i="48"/>
  <c r="AU69" i="48"/>
  <c r="AT69" i="48"/>
  <c r="AS69" i="48"/>
  <c r="AR69" i="48"/>
  <c r="AQ69" i="48"/>
  <c r="AP69" i="48"/>
  <c r="AO69" i="48"/>
  <c r="AN69" i="48"/>
  <c r="AM69" i="48"/>
  <c r="AL69" i="48"/>
  <c r="AK69" i="48"/>
  <c r="AJ69" i="48"/>
  <c r="AI69" i="48"/>
  <c r="AH69" i="48"/>
  <c r="AG69" i="48"/>
  <c r="AF69" i="48"/>
  <c r="AE69" i="48"/>
  <c r="AD69" i="48"/>
  <c r="AC69" i="48"/>
  <c r="AB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AV68" i="48"/>
  <c r="AU68" i="48"/>
  <c r="AT68" i="48"/>
  <c r="AS68" i="48"/>
  <c r="AR68" i="48"/>
  <c r="AQ68" i="48"/>
  <c r="AP68" i="48"/>
  <c r="AP131" i="48" s="1"/>
  <c r="AO68" i="48"/>
  <c r="AN68" i="48"/>
  <c r="AM68" i="48"/>
  <c r="AL68" i="48"/>
  <c r="AL131" i="48" s="1"/>
  <c r="AK68" i="48"/>
  <c r="AJ68" i="48"/>
  <c r="AI68" i="48"/>
  <c r="AH68" i="48"/>
  <c r="AG68" i="48"/>
  <c r="AF68" i="48"/>
  <c r="AE68" i="48"/>
  <c r="AD68" i="48"/>
  <c r="AC68" i="48"/>
  <c r="AB68" i="48"/>
  <c r="X68" i="48"/>
  <c r="W68" i="48"/>
  <c r="V68" i="48"/>
  <c r="U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D131" i="48" s="1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AV65" i="48"/>
  <c r="AU65" i="48"/>
  <c r="AT65" i="48"/>
  <c r="AS65" i="48"/>
  <c r="AR65" i="48"/>
  <c r="AQ65" i="48"/>
  <c r="AP65" i="48"/>
  <c r="AO65" i="48"/>
  <c r="AN65" i="48"/>
  <c r="AM65" i="48"/>
  <c r="AL65" i="48"/>
  <c r="AK65" i="48"/>
  <c r="AJ65" i="48"/>
  <c r="AI65" i="48"/>
  <c r="AH65" i="48"/>
  <c r="AG65" i="48"/>
  <c r="AF65" i="48"/>
  <c r="AE65" i="48"/>
  <c r="AD65" i="48"/>
  <c r="AC65" i="48"/>
  <c r="AB65" i="48"/>
  <c r="AW65" i="48"/>
  <c r="EK64" i="48"/>
  <c r="EJ64" i="48"/>
  <c r="EH64" i="48"/>
  <c r="EG64" i="48"/>
  <c r="EE64" i="48"/>
  <c r="ED64" i="48"/>
  <c r="EC64" i="48"/>
  <c r="EB64" i="48"/>
  <c r="EA64" i="48"/>
  <c r="DZ64" i="48"/>
  <c r="DX64" i="48"/>
  <c r="DY64" i="48"/>
  <c r="DW64" i="48"/>
  <c r="DU64" i="48"/>
  <c r="DT64" i="48"/>
  <c r="DV64" i="48"/>
  <c r="DR64" i="48"/>
  <c r="DQ64" i="48"/>
  <c r="DO64" i="48"/>
  <c r="DN64" i="48"/>
  <c r="DL64" i="48"/>
  <c r="DK64" i="48"/>
  <c r="DI64" i="48"/>
  <c r="DH64" i="48"/>
  <c r="DF64" i="48"/>
  <c r="DE64" i="48"/>
  <c r="DG64" i="48" s="1"/>
  <c r="DD64" i="48"/>
  <c r="DB64" i="48"/>
  <c r="DA64" i="48"/>
  <c r="CY64" i="48"/>
  <c r="CX64" i="48"/>
  <c r="CZ64" i="48" s="1"/>
  <c r="CV64" i="48"/>
  <c r="CU64" i="48"/>
  <c r="CW64" i="48"/>
  <c r="CT64" i="48"/>
  <c r="CR64" i="48"/>
  <c r="CQ64" i="48"/>
  <c r="CP64" i="48"/>
  <c r="CO64" i="48"/>
  <c r="CM64" i="48"/>
  <c r="CL64" i="48"/>
  <c r="CN64" i="48"/>
  <c r="CK64" i="48"/>
  <c r="CI64" i="48"/>
  <c r="CG64" i="48"/>
  <c r="CF64" i="48"/>
  <c r="CH64" i="48" s="1"/>
  <c r="CD64" i="48"/>
  <c r="CC64" i="48"/>
  <c r="CB64" i="48"/>
  <c r="BV64" i="48"/>
  <c r="BU64" i="48"/>
  <c r="BS64" i="48"/>
  <c r="BR64" i="48"/>
  <c r="BP64" i="48"/>
  <c r="BO64" i="48"/>
  <c r="BM64" i="48"/>
  <c r="BN64" i="48"/>
  <c r="BL64" i="48"/>
  <c r="BJ64" i="48"/>
  <c r="BI64" i="48"/>
  <c r="BK64" i="48"/>
  <c r="BG64" i="48"/>
  <c r="BF64" i="48"/>
  <c r="BC64" i="48"/>
  <c r="BB64" i="48"/>
  <c r="AZ64" i="48"/>
  <c r="BA64" i="48" s="1"/>
  <c r="AY64" i="48"/>
  <c r="EK63" i="48"/>
  <c r="EJ63" i="48"/>
  <c r="EH63" i="48"/>
  <c r="EG63" i="48"/>
  <c r="EE63" i="48"/>
  <c r="ED63" i="48"/>
  <c r="EC63" i="48"/>
  <c r="EB63" i="48"/>
  <c r="EA63" i="48"/>
  <c r="DZ63" i="48"/>
  <c r="DX63" i="48"/>
  <c r="DW63" i="48"/>
  <c r="DU63" i="48"/>
  <c r="DT63" i="48"/>
  <c r="DR63" i="48"/>
  <c r="DQ63" i="48"/>
  <c r="DO63" i="48"/>
  <c r="DN63" i="48"/>
  <c r="DL63" i="48"/>
  <c r="DK63" i="48"/>
  <c r="DI63" i="48"/>
  <c r="DH63" i="48"/>
  <c r="DJ63" i="48" s="1"/>
  <c r="DF63" i="48"/>
  <c r="DE63" i="48"/>
  <c r="DD63" i="48"/>
  <c r="DB63" i="48"/>
  <c r="DA63" i="48"/>
  <c r="CY63" i="48"/>
  <c r="CX63" i="48"/>
  <c r="CV63" i="48"/>
  <c r="CU63" i="48"/>
  <c r="CT63" i="48"/>
  <c r="CR63" i="48"/>
  <c r="CQ63" i="48"/>
  <c r="CP63" i="48"/>
  <c r="CO63" i="48"/>
  <c r="CM63" i="48"/>
  <c r="CL63" i="48"/>
  <c r="CN63" i="48" s="1"/>
  <c r="CK63" i="48"/>
  <c r="CI63" i="48"/>
  <c r="CG63" i="48"/>
  <c r="CF63" i="48"/>
  <c r="CD63" i="48"/>
  <c r="CC63" i="48"/>
  <c r="CB63" i="48"/>
  <c r="BV63" i="48"/>
  <c r="BU63" i="48"/>
  <c r="BS63" i="48"/>
  <c r="BR63" i="48"/>
  <c r="BP63" i="48"/>
  <c r="BO63" i="48"/>
  <c r="BM63" i="48"/>
  <c r="BL63" i="48"/>
  <c r="BJ63" i="48"/>
  <c r="BI63" i="48"/>
  <c r="BG63" i="48"/>
  <c r="BF63" i="48"/>
  <c r="BC63" i="48"/>
  <c r="BE63" i="48"/>
  <c r="BB63" i="48"/>
  <c r="AZ63" i="48"/>
  <c r="BA63" i="48" s="1"/>
  <c r="AY63" i="48"/>
  <c r="EK62" i="48"/>
  <c r="EJ62" i="48"/>
  <c r="EH62" i="48"/>
  <c r="EG62" i="48"/>
  <c r="EE62" i="48"/>
  <c r="ED62" i="48"/>
  <c r="EC62" i="48"/>
  <c r="EB62" i="48"/>
  <c r="EA62" i="48"/>
  <c r="DZ62" i="48"/>
  <c r="DX62" i="48"/>
  <c r="DW62" i="48"/>
  <c r="DU62" i="48"/>
  <c r="DT62" i="48"/>
  <c r="DR62" i="48"/>
  <c r="DQ62" i="48"/>
  <c r="DO62" i="48"/>
  <c r="DN62" i="48"/>
  <c r="DL62" i="48"/>
  <c r="DK62" i="48"/>
  <c r="DI62" i="48"/>
  <c r="DH62" i="48"/>
  <c r="DF62" i="48"/>
  <c r="DE62" i="48"/>
  <c r="DD62" i="48"/>
  <c r="DB62" i="48"/>
  <c r="DA62" i="48"/>
  <c r="CY62" i="48"/>
  <c r="CX62" i="48"/>
  <c r="CZ62" i="48" s="1"/>
  <c r="CV62" i="48"/>
  <c r="CU62" i="48"/>
  <c r="CT62" i="48"/>
  <c r="CR62" i="48"/>
  <c r="CQ62" i="48"/>
  <c r="CP62" i="48"/>
  <c r="CO62" i="48"/>
  <c r="CM62" i="48"/>
  <c r="CL62" i="48"/>
  <c r="CN62" i="48"/>
  <c r="CK62" i="48"/>
  <c r="CI62" i="48"/>
  <c r="CG62" i="48"/>
  <c r="CH62" i="48"/>
  <c r="CF62" i="48"/>
  <c r="CD62" i="48"/>
  <c r="CC62" i="48"/>
  <c r="CB62" i="48"/>
  <c r="BV62" i="48"/>
  <c r="BU62" i="48"/>
  <c r="BS62" i="48"/>
  <c r="BR62" i="48"/>
  <c r="BP62" i="48"/>
  <c r="BO62" i="48"/>
  <c r="BM62" i="48"/>
  <c r="BL62" i="48"/>
  <c r="BN62" i="48" s="1"/>
  <c r="BJ62" i="48"/>
  <c r="BI62" i="48"/>
  <c r="BG62" i="48"/>
  <c r="BF62" i="48"/>
  <c r="BC62" i="48"/>
  <c r="BB62" i="48"/>
  <c r="AZ62" i="48"/>
  <c r="BA62" i="48" s="1"/>
  <c r="AY62" i="48"/>
  <c r="EK61" i="48"/>
  <c r="EJ61" i="48"/>
  <c r="EH61" i="48"/>
  <c r="EG61" i="48"/>
  <c r="EE61" i="48"/>
  <c r="ED61" i="48"/>
  <c r="EC61" i="48"/>
  <c r="EB61" i="48"/>
  <c r="EA61" i="48"/>
  <c r="DZ61" i="48"/>
  <c r="DX61" i="48"/>
  <c r="DW61" i="48"/>
  <c r="DU61" i="48"/>
  <c r="DT61" i="48"/>
  <c r="DR61" i="48"/>
  <c r="DQ61" i="48"/>
  <c r="DS61" i="48" s="1"/>
  <c r="DO61" i="48"/>
  <c r="DN61" i="48"/>
  <c r="DL61" i="48"/>
  <c r="DK61" i="48"/>
  <c r="DI61" i="48"/>
  <c r="DH61" i="48"/>
  <c r="DF61" i="48"/>
  <c r="DE61" i="48"/>
  <c r="DD61" i="48"/>
  <c r="DB61" i="48"/>
  <c r="DA61" i="48"/>
  <c r="DC61" i="48" s="1"/>
  <c r="CY61" i="48"/>
  <c r="CX61" i="48"/>
  <c r="CV61" i="48"/>
  <c r="CU61" i="48"/>
  <c r="CT61" i="48"/>
  <c r="CR61" i="48"/>
  <c r="CQ61" i="48"/>
  <c r="CP61" i="48"/>
  <c r="CO61" i="48"/>
  <c r="CM61" i="48"/>
  <c r="CL61" i="48"/>
  <c r="CN61" i="48" s="1"/>
  <c r="CK61" i="48"/>
  <c r="CI61" i="48"/>
  <c r="CG61" i="48"/>
  <c r="CF61" i="48"/>
  <c r="CH61" i="48"/>
  <c r="CD61" i="48"/>
  <c r="CC61" i="48"/>
  <c r="CB61" i="48"/>
  <c r="BV61" i="48"/>
  <c r="BU61" i="48"/>
  <c r="BX61" i="48" s="1"/>
  <c r="BS61" i="48"/>
  <c r="BR61" i="48"/>
  <c r="BT61" i="48" s="1"/>
  <c r="BP61" i="48"/>
  <c r="BO61" i="48"/>
  <c r="BM61" i="48"/>
  <c r="BL61" i="48"/>
  <c r="BN61" i="48" s="1"/>
  <c r="BJ61" i="48"/>
  <c r="BI61" i="48"/>
  <c r="BK61" i="48" s="1"/>
  <c r="BG61" i="48"/>
  <c r="BF61" i="48"/>
  <c r="BC61" i="48"/>
  <c r="BE61" i="48" s="1"/>
  <c r="BB61" i="48"/>
  <c r="AZ61" i="48"/>
  <c r="BA61" i="48"/>
  <c r="AY61" i="48"/>
  <c r="EK60" i="48"/>
  <c r="EJ60" i="48"/>
  <c r="EH60" i="48"/>
  <c r="EG60" i="48"/>
  <c r="EI60" i="48" s="1"/>
  <c r="EE60" i="48"/>
  <c r="ED60" i="48"/>
  <c r="EC60" i="48"/>
  <c r="EB60" i="48"/>
  <c r="EA60" i="48"/>
  <c r="DZ60" i="48"/>
  <c r="DX60" i="48"/>
  <c r="DW60" i="48"/>
  <c r="DY60" i="48" s="1"/>
  <c r="DU60" i="48"/>
  <c r="DV60" i="48" s="1"/>
  <c r="DT60" i="48"/>
  <c r="DR60" i="48"/>
  <c r="DQ60" i="48"/>
  <c r="DO60" i="48"/>
  <c r="DN60" i="48"/>
  <c r="DL60" i="48"/>
  <c r="DK60" i="48"/>
  <c r="DI60" i="48"/>
  <c r="DH60" i="48"/>
  <c r="DF60" i="48"/>
  <c r="DE60" i="48"/>
  <c r="DG60" i="48" s="1"/>
  <c r="DD60" i="48"/>
  <c r="DB60" i="48"/>
  <c r="DA60" i="48"/>
  <c r="CY60" i="48"/>
  <c r="CX60" i="48"/>
  <c r="CV60" i="48"/>
  <c r="CU60" i="48"/>
  <c r="CT60" i="48"/>
  <c r="CR60" i="48"/>
  <c r="CQ60" i="48"/>
  <c r="CP60" i="48"/>
  <c r="CO60" i="48"/>
  <c r="CM60" i="48"/>
  <c r="CL60" i="48"/>
  <c r="CK60" i="48"/>
  <c r="CI60" i="48"/>
  <c r="CG60" i="48"/>
  <c r="CF60" i="48"/>
  <c r="CD60" i="48"/>
  <c r="CC60" i="48"/>
  <c r="CB60" i="48"/>
  <c r="BV60" i="48"/>
  <c r="BU60" i="48"/>
  <c r="BS60" i="48"/>
  <c r="BR60" i="48"/>
  <c r="BP60" i="48"/>
  <c r="BO60" i="48"/>
  <c r="BM60" i="48"/>
  <c r="BL60" i="48"/>
  <c r="BJ60" i="48"/>
  <c r="BI60" i="48"/>
  <c r="BG60" i="48"/>
  <c r="BF60" i="48"/>
  <c r="BC60" i="48"/>
  <c r="BE60" i="48"/>
  <c r="BB60" i="48"/>
  <c r="AZ60" i="48"/>
  <c r="BA60" i="48" s="1"/>
  <c r="AY60" i="48"/>
  <c r="EK59" i="48"/>
  <c r="EJ59" i="48"/>
  <c r="EH59" i="48"/>
  <c r="EG59" i="48"/>
  <c r="EE59" i="48"/>
  <c r="ED59" i="48"/>
  <c r="EC59" i="48"/>
  <c r="EB59" i="48"/>
  <c r="EA59" i="48"/>
  <c r="DZ59" i="48"/>
  <c r="DX59" i="48"/>
  <c r="DW59" i="48"/>
  <c r="DU59" i="48"/>
  <c r="DT59" i="48"/>
  <c r="DR59" i="48"/>
  <c r="DQ59" i="48"/>
  <c r="DO59" i="48"/>
  <c r="DN59" i="48"/>
  <c r="DP59" i="48" s="1"/>
  <c r="DL59" i="48"/>
  <c r="DK59" i="48"/>
  <c r="DI59" i="48"/>
  <c r="DH59" i="48"/>
  <c r="DF59" i="48"/>
  <c r="DE59" i="48"/>
  <c r="DG59" i="48" s="1"/>
  <c r="DD59" i="48"/>
  <c r="DB59" i="48"/>
  <c r="DA59" i="48"/>
  <c r="CY59" i="48"/>
  <c r="CX59" i="48"/>
  <c r="CZ59" i="48"/>
  <c r="CV59" i="48"/>
  <c r="CU59" i="48"/>
  <c r="CT59" i="48"/>
  <c r="CR59" i="48"/>
  <c r="CQ59" i="48"/>
  <c r="CP59" i="48"/>
  <c r="CO59" i="48"/>
  <c r="CM59" i="48"/>
  <c r="CL59" i="48"/>
  <c r="CK59" i="48"/>
  <c r="CI59" i="48"/>
  <c r="CG59" i="48"/>
  <c r="CF59" i="48"/>
  <c r="CD59" i="48"/>
  <c r="CC59" i="48"/>
  <c r="CB59" i="48"/>
  <c r="BV59" i="48"/>
  <c r="BU59" i="48"/>
  <c r="BS59" i="48"/>
  <c r="BR59" i="48"/>
  <c r="BT59" i="48" s="1"/>
  <c r="BP59" i="48"/>
  <c r="BO59" i="48"/>
  <c r="BQ59" i="48"/>
  <c r="BM59" i="48"/>
  <c r="BL59" i="48"/>
  <c r="BJ59" i="48"/>
  <c r="BI59" i="48"/>
  <c r="BK59" i="48" s="1"/>
  <c r="BG59" i="48"/>
  <c r="BF59" i="48"/>
  <c r="BC59" i="48"/>
  <c r="BE59" i="48" s="1"/>
  <c r="BB59" i="48"/>
  <c r="AZ59" i="48"/>
  <c r="BA59" i="48"/>
  <c r="AY59" i="48"/>
  <c r="EK58" i="48"/>
  <c r="EJ58" i="48"/>
  <c r="EH58" i="48"/>
  <c r="EG58" i="48"/>
  <c r="EE58" i="48"/>
  <c r="ED58" i="48"/>
  <c r="EC58" i="48"/>
  <c r="EB58" i="48"/>
  <c r="EA58" i="48"/>
  <c r="DZ58" i="48"/>
  <c r="DX58" i="48"/>
  <c r="DW58" i="48"/>
  <c r="DU58" i="48"/>
  <c r="DT58" i="48"/>
  <c r="DR58" i="48"/>
  <c r="DQ58" i="48"/>
  <c r="DO58" i="48"/>
  <c r="DN58" i="48"/>
  <c r="DL58" i="48"/>
  <c r="DK58" i="48"/>
  <c r="DI58" i="48"/>
  <c r="DH58" i="48"/>
  <c r="DF58" i="48"/>
  <c r="DE58" i="48"/>
  <c r="DD58" i="48"/>
  <c r="DB58" i="48"/>
  <c r="DA58" i="48"/>
  <c r="CY58" i="48"/>
  <c r="CX58" i="48"/>
  <c r="CV58" i="48"/>
  <c r="CU58" i="48"/>
  <c r="CT58" i="48"/>
  <c r="CR58" i="48"/>
  <c r="CQ58" i="48"/>
  <c r="CP58" i="48"/>
  <c r="CO58" i="48"/>
  <c r="CM58" i="48"/>
  <c r="CL58" i="48"/>
  <c r="CK58" i="48"/>
  <c r="CI58" i="48"/>
  <c r="CG58" i="48"/>
  <c r="CF58" i="48"/>
  <c r="CD58" i="48"/>
  <c r="CC58" i="48"/>
  <c r="CB58" i="48"/>
  <c r="BV58" i="48"/>
  <c r="BU58" i="48"/>
  <c r="BS58" i="48"/>
  <c r="BR58" i="48"/>
  <c r="BP58" i="48"/>
  <c r="BO58" i="48"/>
  <c r="BM58" i="48"/>
  <c r="BL58" i="48"/>
  <c r="BJ58" i="48"/>
  <c r="BI58" i="48"/>
  <c r="BG58" i="48"/>
  <c r="BF58" i="48"/>
  <c r="BC58" i="48"/>
  <c r="BE58" i="48"/>
  <c r="BB58" i="48"/>
  <c r="AZ58" i="48"/>
  <c r="BA58" i="48" s="1"/>
  <c r="AY58" i="48"/>
  <c r="EK57" i="48"/>
  <c r="EJ57" i="48"/>
  <c r="EH57" i="48"/>
  <c r="EG57" i="48"/>
  <c r="EE57" i="48"/>
  <c r="ED57" i="48"/>
  <c r="EC57" i="48"/>
  <c r="EB57" i="48"/>
  <c r="EA57" i="48"/>
  <c r="DZ57" i="48"/>
  <c r="DX57" i="48"/>
  <c r="DW57" i="48"/>
  <c r="DU57" i="48"/>
  <c r="DT57" i="48"/>
  <c r="DR57" i="48"/>
  <c r="DQ57" i="48"/>
  <c r="DO57" i="48"/>
  <c r="DN57" i="48"/>
  <c r="DL57" i="48"/>
  <c r="DK57" i="48"/>
  <c r="DI57" i="48"/>
  <c r="DH57" i="48"/>
  <c r="DF57" i="48"/>
  <c r="DE57" i="48"/>
  <c r="DD57" i="48"/>
  <c r="DB57" i="48"/>
  <c r="DA57" i="48"/>
  <c r="CY57" i="48"/>
  <c r="CX57" i="48"/>
  <c r="CV57" i="48"/>
  <c r="CU57" i="48"/>
  <c r="CT57" i="48"/>
  <c r="CR57" i="48"/>
  <c r="CQ57" i="48"/>
  <c r="CP57" i="48"/>
  <c r="CO57" i="48"/>
  <c r="CM57" i="48"/>
  <c r="CL57" i="48"/>
  <c r="CK57" i="48"/>
  <c r="CI57" i="48"/>
  <c r="CG57" i="48"/>
  <c r="CF57" i="48"/>
  <c r="CD57" i="48"/>
  <c r="CC57" i="48"/>
  <c r="CB57" i="48"/>
  <c r="BV57" i="48"/>
  <c r="BU57" i="48"/>
  <c r="BS57" i="48"/>
  <c r="BR57" i="48"/>
  <c r="BP57" i="48"/>
  <c r="BO57" i="48"/>
  <c r="BM57" i="48"/>
  <c r="BL57" i="48"/>
  <c r="BJ57" i="48"/>
  <c r="BI57" i="48"/>
  <c r="BG57" i="48"/>
  <c r="BF57" i="48"/>
  <c r="BC57" i="48"/>
  <c r="BE57" i="48" s="1"/>
  <c r="BB57" i="48"/>
  <c r="AZ57" i="48"/>
  <c r="BA57" i="48" s="1"/>
  <c r="AY57" i="48"/>
  <c r="EK56" i="48"/>
  <c r="EJ56" i="48"/>
  <c r="EH56" i="48"/>
  <c r="EG56" i="48"/>
  <c r="EE56" i="48"/>
  <c r="ED56" i="48"/>
  <c r="EC56" i="48"/>
  <c r="EB56" i="48"/>
  <c r="EA56" i="48"/>
  <c r="DZ56" i="48"/>
  <c r="DX56" i="48"/>
  <c r="DW56" i="48"/>
  <c r="DU56" i="48"/>
  <c r="DT56" i="48"/>
  <c r="DR56" i="48"/>
  <c r="DQ56" i="48"/>
  <c r="DS56" i="48"/>
  <c r="DO56" i="48"/>
  <c r="DN56" i="48"/>
  <c r="DP56" i="48" s="1"/>
  <c r="DL56" i="48"/>
  <c r="DK56" i="48"/>
  <c r="DI56" i="48"/>
  <c r="DH56" i="48"/>
  <c r="DF56" i="48"/>
  <c r="DE56" i="48"/>
  <c r="DD56" i="48"/>
  <c r="DB56" i="48"/>
  <c r="DA56" i="48"/>
  <c r="CY56" i="48"/>
  <c r="CX56" i="48"/>
  <c r="CV56" i="48"/>
  <c r="CU56" i="48"/>
  <c r="CT56" i="48"/>
  <c r="CR56" i="48"/>
  <c r="CQ56" i="48"/>
  <c r="CP56" i="48"/>
  <c r="CO56" i="48"/>
  <c r="CM56" i="48"/>
  <c r="CL56" i="48"/>
  <c r="CN56" i="48"/>
  <c r="CK56" i="48"/>
  <c r="CI56" i="48"/>
  <c r="CG56" i="48"/>
  <c r="CF56" i="48"/>
  <c r="CD56" i="48"/>
  <c r="CC56" i="48"/>
  <c r="CB56" i="48"/>
  <c r="CA56" i="48"/>
  <c r="BV56" i="48"/>
  <c r="BU56" i="48"/>
  <c r="BS56" i="48"/>
  <c r="BR56" i="48"/>
  <c r="BP56" i="48"/>
  <c r="BO56" i="48"/>
  <c r="BM56" i="48"/>
  <c r="BL56" i="48"/>
  <c r="BJ56" i="48"/>
  <c r="BI56" i="48"/>
  <c r="BG56" i="48"/>
  <c r="BF56" i="48"/>
  <c r="BC56" i="48"/>
  <c r="BE56" i="48" s="1"/>
  <c r="BB56" i="48"/>
  <c r="AZ56" i="48"/>
  <c r="BA56" i="48" s="1"/>
  <c r="AY56" i="48"/>
  <c r="EK55" i="48"/>
  <c r="EJ55" i="48"/>
  <c r="EH55" i="48"/>
  <c r="EG55" i="48"/>
  <c r="EE55" i="48"/>
  <c r="ED55" i="48"/>
  <c r="EC55" i="48"/>
  <c r="EB55" i="48"/>
  <c r="EA55" i="48"/>
  <c r="DZ55" i="48"/>
  <c r="DX55" i="48"/>
  <c r="DW55" i="48"/>
  <c r="DU55" i="48"/>
  <c r="DT55" i="48"/>
  <c r="DR55" i="48"/>
  <c r="DQ55" i="48"/>
  <c r="DO55" i="48"/>
  <c r="DN55" i="48"/>
  <c r="DL55" i="48"/>
  <c r="DK55" i="48"/>
  <c r="DI55" i="48"/>
  <c r="DH55" i="48"/>
  <c r="DF55" i="48"/>
  <c r="DE55" i="48"/>
  <c r="DD55" i="48"/>
  <c r="DB55" i="48"/>
  <c r="DA55" i="48"/>
  <c r="CY55" i="48"/>
  <c r="CX55" i="48"/>
  <c r="CV55" i="48"/>
  <c r="CU55" i="48"/>
  <c r="CT55" i="48"/>
  <c r="CR55" i="48"/>
  <c r="CQ55" i="48"/>
  <c r="CP55" i="48"/>
  <c r="CO55" i="48"/>
  <c r="CM55" i="48"/>
  <c r="CN55" i="48"/>
  <c r="CL55" i="48"/>
  <c r="CK55" i="48"/>
  <c r="CI55" i="48"/>
  <c r="CG55" i="48"/>
  <c r="CF55" i="48"/>
  <c r="CD55" i="48"/>
  <c r="CC55" i="48"/>
  <c r="CB55" i="48"/>
  <c r="BV55" i="48"/>
  <c r="BU55" i="48"/>
  <c r="BS55" i="48"/>
  <c r="BR55" i="48"/>
  <c r="BP55" i="48"/>
  <c r="BO55" i="48"/>
  <c r="BM55" i="48"/>
  <c r="BL55" i="48"/>
  <c r="BJ55" i="48"/>
  <c r="BI55" i="48"/>
  <c r="BG55" i="48"/>
  <c r="BF55" i="48"/>
  <c r="BC55" i="48"/>
  <c r="BE55" i="48" s="1"/>
  <c r="BB55" i="48"/>
  <c r="AZ55" i="48"/>
  <c r="BA55" i="48" s="1"/>
  <c r="AY55" i="48"/>
  <c r="EK54" i="48"/>
  <c r="EJ54" i="48"/>
  <c r="EH54" i="48"/>
  <c r="EG54" i="48"/>
  <c r="EI54" i="48" s="1"/>
  <c r="EE54" i="48"/>
  <c r="ED54" i="48"/>
  <c r="EF54" i="48" s="1"/>
  <c r="EC54" i="48"/>
  <c r="EB54" i="48"/>
  <c r="EA54" i="48"/>
  <c r="DZ54" i="48"/>
  <c r="DX54" i="48"/>
  <c r="DW54" i="48"/>
  <c r="DU54" i="48"/>
  <c r="DT54" i="48"/>
  <c r="DV54" i="48" s="1"/>
  <c r="DR54" i="48"/>
  <c r="DQ54" i="48"/>
  <c r="DO54" i="48"/>
  <c r="DN54" i="48"/>
  <c r="DL54" i="48"/>
  <c r="DK54" i="48"/>
  <c r="DI54" i="48"/>
  <c r="DH54" i="48"/>
  <c r="DF54" i="48"/>
  <c r="DE54" i="48"/>
  <c r="DG54" i="48" s="1"/>
  <c r="DD54" i="48"/>
  <c r="DB54" i="48"/>
  <c r="DA54" i="48"/>
  <c r="CY54" i="48"/>
  <c r="CX54" i="48"/>
  <c r="CV54" i="48"/>
  <c r="CU54" i="48"/>
  <c r="CT54" i="48"/>
  <c r="CW54" i="48" s="1"/>
  <c r="CR54" i="48"/>
  <c r="CQ54" i="48"/>
  <c r="CP54" i="48"/>
  <c r="CO54" i="48"/>
  <c r="CM54" i="48"/>
  <c r="CL54" i="48"/>
  <c r="CN54" i="48" s="1"/>
  <c r="CK54" i="48"/>
  <c r="CI54" i="48"/>
  <c r="CG54" i="48"/>
  <c r="CF54" i="48"/>
  <c r="CD54" i="48"/>
  <c r="CC54" i="48"/>
  <c r="CB54" i="48"/>
  <c r="BV54" i="48"/>
  <c r="BU54" i="48"/>
  <c r="BX54" i="48"/>
  <c r="BS54" i="48"/>
  <c r="BR54" i="48"/>
  <c r="BP54" i="48"/>
  <c r="BO54" i="48"/>
  <c r="BM54" i="48"/>
  <c r="BL54" i="48"/>
  <c r="BN54" i="48" s="1"/>
  <c r="BJ54" i="48"/>
  <c r="BI54" i="48"/>
  <c r="BK54" i="48" s="1"/>
  <c r="BG54" i="48"/>
  <c r="BF54" i="48"/>
  <c r="BH54" i="48" s="1"/>
  <c r="BC54" i="48"/>
  <c r="BB54" i="48"/>
  <c r="AZ54" i="48"/>
  <c r="BA54" i="48" s="1"/>
  <c r="AY54" i="48"/>
  <c r="EK53" i="48"/>
  <c r="EJ53" i="48"/>
  <c r="EH53" i="48"/>
  <c r="EG53" i="48"/>
  <c r="EE53" i="48"/>
  <c r="EF53" i="48"/>
  <c r="ED53" i="48"/>
  <c r="EC53" i="48"/>
  <c r="EB53" i="48"/>
  <c r="EA53" i="48"/>
  <c r="DZ53" i="48"/>
  <c r="DX53" i="48"/>
  <c r="DW53" i="48"/>
  <c r="DU53" i="48"/>
  <c r="DT53" i="48"/>
  <c r="DR53" i="48"/>
  <c r="DQ53" i="48"/>
  <c r="DO53" i="48"/>
  <c r="DN53" i="48"/>
  <c r="DP53" i="48" s="1"/>
  <c r="DL53" i="48"/>
  <c r="DK53" i="48"/>
  <c r="DI53" i="48"/>
  <c r="DH53" i="48"/>
  <c r="DF53" i="48"/>
  <c r="DE53" i="48"/>
  <c r="DD53" i="48"/>
  <c r="DB53" i="48"/>
  <c r="DA53" i="48"/>
  <c r="DC53" i="48"/>
  <c r="CY53" i="48"/>
  <c r="CX53" i="48"/>
  <c r="CV53" i="48"/>
  <c r="CU53" i="48"/>
  <c r="CT53" i="48"/>
  <c r="CR53" i="48"/>
  <c r="CQ53" i="48"/>
  <c r="CP53" i="48"/>
  <c r="CO53" i="48"/>
  <c r="CM53" i="48"/>
  <c r="CL53" i="48"/>
  <c r="CK53" i="48"/>
  <c r="CI53" i="48"/>
  <c r="CG53" i="48"/>
  <c r="CF53" i="48"/>
  <c r="CD53" i="48"/>
  <c r="CC53" i="48"/>
  <c r="CB53" i="48"/>
  <c r="BV53" i="48"/>
  <c r="BU53" i="48"/>
  <c r="BS53" i="48"/>
  <c r="BR53" i="48"/>
  <c r="BP53" i="48"/>
  <c r="BO53" i="48"/>
  <c r="BM53" i="48"/>
  <c r="BL53" i="48"/>
  <c r="BJ53" i="48"/>
  <c r="BI53" i="48"/>
  <c r="BK53" i="48" s="1"/>
  <c r="BG53" i="48"/>
  <c r="BF53" i="48"/>
  <c r="BH53" i="48"/>
  <c r="BC53" i="48"/>
  <c r="BE53" i="48" s="1"/>
  <c r="BB53" i="48"/>
  <c r="AZ53" i="48"/>
  <c r="BA53" i="48" s="1"/>
  <c r="AY53" i="48"/>
  <c r="EK52" i="48"/>
  <c r="EJ52" i="48"/>
  <c r="EH52" i="48"/>
  <c r="EG52" i="48"/>
  <c r="EE52" i="48"/>
  <c r="ED52" i="48"/>
  <c r="EC52" i="48"/>
  <c r="EB52" i="48"/>
  <c r="EA52" i="48"/>
  <c r="DZ52" i="48"/>
  <c r="DX52" i="48"/>
  <c r="DW52" i="48"/>
  <c r="DY52" i="48" s="1"/>
  <c r="DU52" i="48"/>
  <c r="DT52" i="48"/>
  <c r="DR52" i="48"/>
  <c r="DQ52" i="48"/>
  <c r="DO52" i="48"/>
  <c r="DN52" i="48"/>
  <c r="DL52" i="48"/>
  <c r="DK52" i="48"/>
  <c r="DM52" i="48" s="1"/>
  <c r="DI52" i="48"/>
  <c r="DH52" i="48"/>
  <c r="DF52" i="48"/>
  <c r="DE52" i="48"/>
  <c r="DD52" i="48"/>
  <c r="DB52" i="48"/>
  <c r="DA52" i="48"/>
  <c r="CY52" i="48"/>
  <c r="CX52" i="48"/>
  <c r="CV52" i="48"/>
  <c r="CU52" i="48"/>
  <c r="CT52" i="48"/>
  <c r="CR52" i="48"/>
  <c r="CQ52" i="48"/>
  <c r="CP52" i="48"/>
  <c r="CO52" i="48"/>
  <c r="CM52" i="48"/>
  <c r="CL52" i="48"/>
  <c r="CK52" i="48"/>
  <c r="CI52" i="48"/>
  <c r="CG52" i="48"/>
  <c r="CF52" i="48"/>
  <c r="CD52" i="48"/>
  <c r="CC52" i="48"/>
  <c r="CB52" i="48"/>
  <c r="BV52" i="48"/>
  <c r="BU52" i="48"/>
  <c r="BS52" i="48"/>
  <c r="BR52" i="48"/>
  <c r="BP52" i="48"/>
  <c r="BO52" i="48"/>
  <c r="BM52" i="48"/>
  <c r="BL52" i="48"/>
  <c r="BJ52" i="48"/>
  <c r="BI52" i="48"/>
  <c r="BK52" i="48"/>
  <c r="BG52" i="48"/>
  <c r="BF52" i="48"/>
  <c r="BC52" i="48"/>
  <c r="BE52" i="48"/>
  <c r="BB52" i="48"/>
  <c r="AZ52" i="48"/>
  <c r="BA52" i="48" s="1"/>
  <c r="AY52" i="48"/>
  <c r="EK51" i="48"/>
  <c r="EJ51" i="48"/>
  <c r="EH51" i="48"/>
  <c r="EG51" i="48"/>
  <c r="EE51" i="48"/>
  <c r="ED51" i="48"/>
  <c r="EC51" i="48"/>
  <c r="EB51" i="48"/>
  <c r="EA51" i="48"/>
  <c r="DZ51" i="48"/>
  <c r="DX51" i="48"/>
  <c r="DW51" i="48"/>
  <c r="DU51" i="48"/>
  <c r="DT51" i="48"/>
  <c r="DR51" i="48"/>
  <c r="DQ51" i="48"/>
  <c r="DO51" i="48"/>
  <c r="DN51" i="48"/>
  <c r="DL51" i="48"/>
  <c r="DK51" i="48"/>
  <c r="DI51" i="48"/>
  <c r="DH51" i="48"/>
  <c r="DF51" i="48"/>
  <c r="DE51" i="48"/>
  <c r="DD51" i="48"/>
  <c r="DB51" i="48"/>
  <c r="DA51" i="48"/>
  <c r="CY51" i="48"/>
  <c r="CX51" i="48"/>
  <c r="CV51" i="48"/>
  <c r="CU51" i="48"/>
  <c r="CT51" i="48"/>
  <c r="CR51" i="48"/>
  <c r="CQ51" i="48"/>
  <c r="CP51" i="48"/>
  <c r="CO51" i="48"/>
  <c r="CM51" i="48"/>
  <c r="CL51" i="48"/>
  <c r="CK51" i="48"/>
  <c r="CI51" i="48"/>
  <c r="CG51" i="48"/>
  <c r="CF51" i="48"/>
  <c r="CD51" i="48"/>
  <c r="CC51" i="48"/>
  <c r="CB51" i="48"/>
  <c r="BV51" i="48"/>
  <c r="BU51" i="48"/>
  <c r="BX51" i="48"/>
  <c r="BS51" i="48"/>
  <c r="BR51" i="48"/>
  <c r="BP51" i="48"/>
  <c r="BO51" i="48"/>
  <c r="BM51" i="48"/>
  <c r="BL51" i="48"/>
  <c r="BJ51" i="48"/>
  <c r="BI51" i="48"/>
  <c r="BG51" i="48"/>
  <c r="BF51" i="48"/>
  <c r="BC51" i="48"/>
  <c r="BE51" i="48"/>
  <c r="BB51" i="48"/>
  <c r="AZ51" i="48"/>
  <c r="BA51" i="48" s="1"/>
  <c r="AY51" i="48"/>
  <c r="EK50" i="48"/>
  <c r="EJ50" i="48"/>
  <c r="EH50" i="48"/>
  <c r="EG50" i="48"/>
  <c r="EE50" i="48"/>
  <c r="ED50" i="48"/>
  <c r="EC50" i="48"/>
  <c r="EB50" i="48"/>
  <c r="EA50" i="48"/>
  <c r="DZ50" i="48"/>
  <c r="DX50" i="48"/>
  <c r="DW50" i="48"/>
  <c r="DU50" i="48"/>
  <c r="DT50" i="48"/>
  <c r="DV50" i="48" s="1"/>
  <c r="DR50" i="48"/>
  <c r="DQ50" i="48"/>
  <c r="DO50" i="48"/>
  <c r="DN50" i="48"/>
  <c r="DL50" i="48"/>
  <c r="DK50" i="48"/>
  <c r="DI50" i="48"/>
  <c r="DH50" i="48"/>
  <c r="DF50" i="48"/>
  <c r="DE50" i="48"/>
  <c r="DD50" i="48"/>
  <c r="DB50" i="48"/>
  <c r="DA50" i="48"/>
  <c r="CY50" i="48"/>
  <c r="CX50" i="48"/>
  <c r="CZ50" i="48" s="1"/>
  <c r="CV50" i="48"/>
  <c r="CU50" i="48"/>
  <c r="CT50" i="48"/>
  <c r="CR50" i="48"/>
  <c r="CQ50" i="48"/>
  <c r="CP50" i="48"/>
  <c r="CO50" i="48"/>
  <c r="CM50" i="48"/>
  <c r="CL50" i="48"/>
  <c r="CK50" i="48"/>
  <c r="CI50" i="48"/>
  <c r="CG50" i="48"/>
  <c r="CF50" i="48"/>
  <c r="CD50" i="48"/>
  <c r="CC50" i="48"/>
  <c r="CB50" i="48"/>
  <c r="BV50" i="48"/>
  <c r="BU50" i="48"/>
  <c r="BX50" i="48" s="1"/>
  <c r="BS50" i="48"/>
  <c r="BT50" i="48" s="1"/>
  <c r="BR50" i="48"/>
  <c r="BP50" i="48"/>
  <c r="BO50" i="48"/>
  <c r="BQ50" i="48" s="1"/>
  <c r="BM50" i="48"/>
  <c r="BL50" i="48"/>
  <c r="BN50" i="48"/>
  <c r="BJ50" i="48"/>
  <c r="BI50" i="48"/>
  <c r="BG50" i="48"/>
  <c r="BF50" i="48"/>
  <c r="BH50" i="48" s="1"/>
  <c r="BC50" i="48"/>
  <c r="BB50" i="48"/>
  <c r="AZ50" i="48"/>
  <c r="BA50" i="48" s="1"/>
  <c r="AY50" i="48"/>
  <c r="EK49" i="48"/>
  <c r="EJ49" i="48"/>
  <c r="EH49" i="48"/>
  <c r="EG49" i="48"/>
  <c r="EI49" i="48" s="1"/>
  <c r="EE49" i="48"/>
  <c r="ED49" i="48"/>
  <c r="EC49" i="48"/>
  <c r="EB49" i="48"/>
  <c r="EA49" i="48"/>
  <c r="DZ49" i="48"/>
  <c r="DX49" i="48"/>
  <c r="DW49" i="48"/>
  <c r="DU49" i="48"/>
  <c r="DT49" i="48"/>
  <c r="DR49" i="48"/>
  <c r="DQ49" i="48"/>
  <c r="DS49" i="48"/>
  <c r="DO49" i="48"/>
  <c r="DN49" i="48"/>
  <c r="DL49" i="48"/>
  <c r="DK49" i="48"/>
  <c r="DI49" i="48"/>
  <c r="DH49" i="48"/>
  <c r="DF49" i="48"/>
  <c r="DE49" i="48"/>
  <c r="DD49" i="48"/>
  <c r="DB49" i="48"/>
  <c r="DA49" i="48"/>
  <c r="CY49" i="48"/>
  <c r="CX49" i="48"/>
  <c r="CV49" i="48"/>
  <c r="CU49" i="48"/>
  <c r="CT49" i="48"/>
  <c r="CR49" i="48"/>
  <c r="CQ49" i="48"/>
  <c r="CP49" i="48"/>
  <c r="CO49" i="48"/>
  <c r="CM49" i="48"/>
  <c r="CL49" i="48"/>
  <c r="CK49" i="48"/>
  <c r="CI49" i="48"/>
  <c r="CG49" i="48"/>
  <c r="CF49" i="48"/>
  <c r="CD49" i="48"/>
  <c r="CC49" i="48"/>
  <c r="CB49" i="48"/>
  <c r="BV49" i="48"/>
  <c r="BU49" i="48"/>
  <c r="BX49" i="48"/>
  <c r="BS49" i="48"/>
  <c r="BR49" i="48"/>
  <c r="BP49" i="48"/>
  <c r="BO49" i="48"/>
  <c r="BM49" i="48"/>
  <c r="BL49" i="48"/>
  <c r="BJ49" i="48"/>
  <c r="BI49" i="48"/>
  <c r="BG49" i="48"/>
  <c r="BF49" i="48"/>
  <c r="BC49" i="48"/>
  <c r="BE49" i="48"/>
  <c r="BB49" i="48"/>
  <c r="AZ49" i="48"/>
  <c r="BA49" i="48" s="1"/>
  <c r="AY49" i="48"/>
  <c r="EK48" i="48"/>
  <c r="EJ48" i="48"/>
  <c r="EH48" i="48"/>
  <c r="EG48" i="48"/>
  <c r="EE48" i="48"/>
  <c r="ED48" i="48"/>
  <c r="EC48" i="48"/>
  <c r="EB48" i="48"/>
  <c r="EA48" i="48"/>
  <c r="DZ48" i="48"/>
  <c r="DX48" i="48"/>
  <c r="DW48" i="48"/>
  <c r="DU48" i="48"/>
  <c r="DT48" i="48"/>
  <c r="DR48" i="48"/>
  <c r="DQ48" i="48"/>
  <c r="DO48" i="48"/>
  <c r="DN48" i="48"/>
  <c r="DP48" i="48" s="1"/>
  <c r="DL48" i="48"/>
  <c r="DK48" i="48"/>
  <c r="DI48" i="48"/>
  <c r="DH48" i="48"/>
  <c r="DF48" i="48"/>
  <c r="DE48" i="48"/>
  <c r="DD48" i="48"/>
  <c r="DB48" i="48"/>
  <c r="DA48" i="48"/>
  <c r="CY48" i="48"/>
  <c r="CX48" i="48"/>
  <c r="CV48" i="48"/>
  <c r="CU48" i="48"/>
  <c r="CT48" i="48"/>
  <c r="CR48" i="48"/>
  <c r="CQ48" i="48"/>
  <c r="CP48" i="48"/>
  <c r="CO48" i="48"/>
  <c r="CM48" i="48"/>
  <c r="CL48" i="48"/>
  <c r="CK48" i="48"/>
  <c r="CI48" i="48"/>
  <c r="CG48" i="48"/>
  <c r="CF48" i="48"/>
  <c r="CD48" i="48"/>
  <c r="CC48" i="48"/>
  <c r="CB48" i="48"/>
  <c r="CA48" i="48"/>
  <c r="BV48" i="48"/>
  <c r="BU48" i="48"/>
  <c r="BS48" i="48"/>
  <c r="BR48" i="48"/>
  <c r="BP48" i="48"/>
  <c r="BO48" i="48"/>
  <c r="BM48" i="48"/>
  <c r="BL48" i="48"/>
  <c r="BJ48" i="48"/>
  <c r="BI48" i="48"/>
  <c r="BG48" i="48"/>
  <c r="BF48" i="48"/>
  <c r="BC48" i="48"/>
  <c r="BB48" i="48"/>
  <c r="AZ48" i="48"/>
  <c r="BA48" i="48" s="1"/>
  <c r="AY48" i="48"/>
  <c r="EK47" i="48"/>
  <c r="EJ47" i="48"/>
  <c r="EH47" i="48"/>
  <c r="EI47" i="48"/>
  <c r="EG47" i="48"/>
  <c r="EE47" i="48"/>
  <c r="ED47" i="48"/>
  <c r="EF47" i="48"/>
  <c r="EC47" i="48"/>
  <c r="EB47" i="48"/>
  <c r="EA47" i="48"/>
  <c r="DZ47" i="48"/>
  <c r="DX47" i="48"/>
  <c r="DW47" i="48"/>
  <c r="DU47" i="48"/>
  <c r="DT47" i="48"/>
  <c r="DR47" i="48"/>
  <c r="DQ47" i="48"/>
  <c r="DO47" i="48"/>
  <c r="DN47" i="48"/>
  <c r="DL47" i="48"/>
  <c r="DK47" i="48"/>
  <c r="DI47" i="48"/>
  <c r="DH47" i="48"/>
  <c r="DF47" i="48"/>
  <c r="DE47" i="48"/>
  <c r="DD47" i="48"/>
  <c r="DB47" i="48"/>
  <c r="DA47" i="48"/>
  <c r="DC47" i="48" s="1"/>
  <c r="CY47" i="48"/>
  <c r="CX47" i="48"/>
  <c r="CV47" i="48"/>
  <c r="CU47" i="48"/>
  <c r="CT47" i="48"/>
  <c r="CR47" i="48"/>
  <c r="CQ47" i="48"/>
  <c r="CP47" i="48"/>
  <c r="CO47" i="48"/>
  <c r="CM47" i="48"/>
  <c r="CL47" i="48"/>
  <c r="CN47" i="48" s="1"/>
  <c r="CK47" i="48"/>
  <c r="CI47" i="48"/>
  <c r="CG47" i="48"/>
  <c r="CF47" i="48"/>
  <c r="CD47" i="48"/>
  <c r="CC47" i="48"/>
  <c r="CB47" i="48"/>
  <c r="BV47" i="48"/>
  <c r="BU47" i="48"/>
  <c r="BX47" i="48" s="1"/>
  <c r="BS47" i="48"/>
  <c r="BR47" i="48"/>
  <c r="BP47" i="48"/>
  <c r="BO47" i="48"/>
  <c r="BM47" i="48"/>
  <c r="BL47" i="48"/>
  <c r="BJ47" i="48"/>
  <c r="BI47" i="48"/>
  <c r="BK47" i="48" s="1"/>
  <c r="BG47" i="48"/>
  <c r="BF47" i="48"/>
  <c r="BH47" i="48"/>
  <c r="BC47" i="48"/>
  <c r="BE47" i="48" s="1"/>
  <c r="BB47" i="48"/>
  <c r="AZ47" i="48"/>
  <c r="BA47" i="48" s="1"/>
  <c r="AY47" i="48"/>
  <c r="EK46" i="48"/>
  <c r="EJ46" i="48"/>
  <c r="EH46" i="48"/>
  <c r="EI46" i="48" s="1"/>
  <c r="EG46" i="48"/>
  <c r="EE46" i="48"/>
  <c r="ED46" i="48"/>
  <c r="EC46" i="48"/>
  <c r="EB46" i="48"/>
  <c r="EA46" i="48"/>
  <c r="DZ46" i="48"/>
  <c r="DX46" i="48"/>
  <c r="DW46" i="48"/>
  <c r="DU46" i="48"/>
  <c r="DT46" i="48"/>
  <c r="DR46" i="48"/>
  <c r="DQ46" i="48"/>
  <c r="DO46" i="48"/>
  <c r="DN46" i="48"/>
  <c r="DL46" i="48"/>
  <c r="DK46" i="48"/>
  <c r="DM46" i="48" s="1"/>
  <c r="DI46" i="48"/>
  <c r="DH46" i="48"/>
  <c r="DF46" i="48"/>
  <c r="DE46" i="48"/>
  <c r="DD46" i="48"/>
  <c r="DB46" i="48"/>
  <c r="DA46" i="48"/>
  <c r="CY46" i="48"/>
  <c r="CX46" i="48"/>
  <c r="CV46" i="48"/>
  <c r="CU46" i="48"/>
  <c r="CT46" i="48"/>
  <c r="CR46" i="48"/>
  <c r="CQ46" i="48"/>
  <c r="CP46" i="48"/>
  <c r="CO46" i="48"/>
  <c r="CM46" i="48"/>
  <c r="CL46" i="48"/>
  <c r="CK46" i="48"/>
  <c r="CI46" i="48"/>
  <c r="CG46" i="48"/>
  <c r="CF46" i="48"/>
  <c r="CD46" i="48"/>
  <c r="CC46" i="48"/>
  <c r="CB46" i="48"/>
  <c r="BV46" i="48"/>
  <c r="BU46" i="48"/>
  <c r="BS46" i="48"/>
  <c r="BR46" i="48"/>
  <c r="BP46" i="48"/>
  <c r="BO46" i="48"/>
  <c r="BM46" i="48"/>
  <c r="BL46" i="48"/>
  <c r="BJ46" i="48"/>
  <c r="BI46" i="48"/>
  <c r="BK46" i="48"/>
  <c r="BG46" i="48"/>
  <c r="BF46" i="48"/>
  <c r="BC46" i="48"/>
  <c r="BB46" i="48"/>
  <c r="AZ46" i="48"/>
  <c r="BA46" i="48" s="1"/>
  <c r="AY46" i="48"/>
  <c r="EK45" i="48"/>
  <c r="EJ45" i="48"/>
  <c r="EH45" i="48"/>
  <c r="EG45" i="48"/>
  <c r="EI45" i="48" s="1"/>
  <c r="EE45" i="48"/>
  <c r="ED45" i="48"/>
  <c r="EC45" i="48"/>
  <c r="EB45" i="48"/>
  <c r="EA45" i="48"/>
  <c r="DZ45" i="48"/>
  <c r="DX45" i="48"/>
  <c r="DW45" i="48"/>
  <c r="DU45" i="48"/>
  <c r="DT45" i="48"/>
  <c r="DR45" i="48"/>
  <c r="DS45" i="48"/>
  <c r="DQ45" i="48"/>
  <c r="DO45" i="48"/>
  <c r="DN45" i="48"/>
  <c r="DL45" i="48"/>
  <c r="DK45" i="48"/>
  <c r="DI45" i="48"/>
  <c r="DH45" i="48"/>
  <c r="DF45" i="48"/>
  <c r="DE45" i="48"/>
  <c r="DG45" i="48" s="1"/>
  <c r="DD45" i="48"/>
  <c r="DB45" i="48"/>
  <c r="DA45" i="48"/>
  <c r="DC45" i="48" s="1"/>
  <c r="CY45" i="48"/>
  <c r="CX45" i="48"/>
  <c r="CV45" i="48"/>
  <c r="CU45" i="48"/>
  <c r="CT45" i="48"/>
  <c r="CW45" i="48" s="1"/>
  <c r="CR45" i="48"/>
  <c r="CQ45" i="48"/>
  <c r="CP45" i="48"/>
  <c r="CO45" i="48"/>
  <c r="CM45" i="48"/>
  <c r="CL45" i="48"/>
  <c r="CK45" i="48"/>
  <c r="CI45" i="48"/>
  <c r="CG45" i="48"/>
  <c r="CF45" i="48"/>
  <c r="CD45" i="48"/>
  <c r="CC45" i="48"/>
  <c r="CB45" i="48"/>
  <c r="BV45" i="48"/>
  <c r="BU45" i="48"/>
  <c r="BX45" i="48" s="1"/>
  <c r="BS45" i="48"/>
  <c r="BR45" i="48"/>
  <c r="BT45" i="48" s="1"/>
  <c r="BP45" i="48"/>
  <c r="BO45" i="48"/>
  <c r="BM45" i="48"/>
  <c r="BL45" i="48"/>
  <c r="BN45" i="48" s="1"/>
  <c r="BJ45" i="48"/>
  <c r="BI45" i="48"/>
  <c r="BG45" i="48"/>
  <c r="BF45" i="48"/>
  <c r="BC45" i="48"/>
  <c r="BE45" i="48" s="1"/>
  <c r="BB45" i="48"/>
  <c r="AZ45" i="48"/>
  <c r="BA45" i="48" s="1"/>
  <c r="AY45" i="48"/>
  <c r="EK44" i="48"/>
  <c r="EJ44" i="48"/>
  <c r="EH44" i="48"/>
  <c r="EG44" i="48"/>
  <c r="EE44" i="48"/>
  <c r="ED44" i="48"/>
  <c r="EC44" i="48"/>
  <c r="EB44" i="48"/>
  <c r="EA44" i="48"/>
  <c r="DZ44" i="48"/>
  <c r="DX44" i="48"/>
  <c r="DW44" i="48"/>
  <c r="DU44" i="48"/>
  <c r="DT44" i="48"/>
  <c r="DR44" i="48"/>
  <c r="DQ44" i="48"/>
  <c r="DO44" i="48"/>
  <c r="DN44" i="48"/>
  <c r="DL44" i="48"/>
  <c r="DK44" i="48"/>
  <c r="DI44" i="48"/>
  <c r="DH44" i="48"/>
  <c r="DF44" i="48"/>
  <c r="DE44" i="48"/>
  <c r="DD44" i="48"/>
  <c r="DB44" i="48"/>
  <c r="DA44" i="48"/>
  <c r="DC44" i="48" s="1"/>
  <c r="CY44" i="48"/>
  <c r="CX44" i="48"/>
  <c r="CV44" i="48"/>
  <c r="CU44" i="48"/>
  <c r="CT44" i="48"/>
  <c r="CR44" i="48"/>
  <c r="CQ44" i="48"/>
  <c r="CS44" i="48" s="1"/>
  <c r="CP44" i="48"/>
  <c r="CO44" i="48"/>
  <c r="CM44" i="48"/>
  <c r="CL44" i="48"/>
  <c r="CK44" i="48"/>
  <c r="CI44" i="48"/>
  <c r="CG44" i="48"/>
  <c r="CF44" i="48"/>
  <c r="CH44" i="48" s="1"/>
  <c r="CD44" i="48"/>
  <c r="CC44" i="48"/>
  <c r="CB44" i="48"/>
  <c r="BV44" i="48"/>
  <c r="BX44" i="48"/>
  <c r="BU44" i="48"/>
  <c r="BS44" i="48"/>
  <c r="BR44" i="48"/>
  <c r="BP44" i="48"/>
  <c r="BO44" i="48"/>
  <c r="BQ44" i="48" s="1"/>
  <c r="BM44" i="48"/>
  <c r="BL44" i="48"/>
  <c r="BJ44" i="48"/>
  <c r="BI44" i="48"/>
  <c r="BG44" i="48"/>
  <c r="BF44" i="48"/>
  <c r="BC44" i="48"/>
  <c r="BB44" i="48"/>
  <c r="AZ44" i="48"/>
  <c r="BA44" i="48"/>
  <c r="AY44" i="48"/>
  <c r="EK43" i="48"/>
  <c r="EJ43" i="48"/>
  <c r="EH43" i="48"/>
  <c r="EG43" i="48"/>
  <c r="EE43" i="48"/>
  <c r="ED43" i="48"/>
  <c r="EC43" i="48"/>
  <c r="EB43" i="48"/>
  <c r="EA43" i="48"/>
  <c r="DZ43" i="48"/>
  <c r="DX43" i="48"/>
  <c r="DW43" i="48"/>
  <c r="DU43" i="48"/>
  <c r="DT43" i="48"/>
  <c r="DV43" i="48"/>
  <c r="DR43" i="48"/>
  <c r="DQ43" i="48"/>
  <c r="DO43" i="48"/>
  <c r="DN43" i="48"/>
  <c r="DL43" i="48"/>
  <c r="DK43" i="48"/>
  <c r="DI43" i="48"/>
  <c r="DH43" i="48"/>
  <c r="DF43" i="48"/>
  <c r="DE43" i="48"/>
  <c r="DG43" i="48" s="1"/>
  <c r="DD43" i="48"/>
  <c r="DB43" i="48"/>
  <c r="DA43" i="48"/>
  <c r="CY43" i="48"/>
  <c r="CX43" i="48"/>
  <c r="CV43" i="48"/>
  <c r="CU43" i="48"/>
  <c r="CT43" i="48"/>
  <c r="CR43" i="48"/>
  <c r="CQ43" i="48"/>
  <c r="CP43" i="48"/>
  <c r="CO43" i="48"/>
  <c r="CM43" i="48"/>
  <c r="CL43" i="48"/>
  <c r="CK43" i="48"/>
  <c r="CI43" i="48"/>
  <c r="CG43" i="48"/>
  <c r="CF43" i="48"/>
  <c r="CH43" i="48" s="1"/>
  <c r="CD43" i="48"/>
  <c r="CC43" i="48"/>
  <c r="CB43" i="48"/>
  <c r="BV43" i="48"/>
  <c r="BU43" i="48"/>
  <c r="BS43" i="48"/>
  <c r="BR43" i="48"/>
  <c r="BP43" i="48"/>
  <c r="BO43" i="48"/>
  <c r="BQ43" i="48"/>
  <c r="BM43" i="48"/>
  <c r="BL43" i="48"/>
  <c r="BN43" i="48" s="1"/>
  <c r="BJ43" i="48"/>
  <c r="BI43" i="48"/>
  <c r="BK43" i="48" s="1"/>
  <c r="BG43" i="48"/>
  <c r="BF43" i="48"/>
  <c r="BC43" i="48"/>
  <c r="BE43" i="48" s="1"/>
  <c r="BB43" i="48"/>
  <c r="AZ43" i="48"/>
  <c r="BA43" i="48" s="1"/>
  <c r="AY43" i="48"/>
  <c r="EK42" i="48"/>
  <c r="EJ42" i="48"/>
  <c r="EH42" i="48"/>
  <c r="EG42" i="48"/>
  <c r="EE42" i="48"/>
  <c r="ED42" i="48"/>
  <c r="EC42" i="48"/>
  <c r="EB42" i="48"/>
  <c r="EA42" i="48"/>
  <c r="DZ42" i="48"/>
  <c r="DX42" i="48"/>
  <c r="DW42" i="48"/>
  <c r="DU42" i="48"/>
  <c r="DT42" i="48"/>
  <c r="DR42" i="48"/>
  <c r="DQ42" i="48"/>
  <c r="DO42" i="48"/>
  <c r="DN42" i="48"/>
  <c r="DL42" i="48"/>
  <c r="DK42" i="48"/>
  <c r="DI42" i="48"/>
  <c r="DH42" i="48"/>
  <c r="DF42" i="48"/>
  <c r="DE42" i="48"/>
  <c r="DD42" i="48"/>
  <c r="DB42" i="48"/>
  <c r="DA42" i="48"/>
  <c r="CY42" i="48"/>
  <c r="CX42" i="48"/>
  <c r="CV42" i="48"/>
  <c r="CU42" i="48"/>
  <c r="CT42" i="48"/>
  <c r="CW42" i="48" s="1"/>
  <c r="CR42" i="48"/>
  <c r="CQ42" i="48"/>
  <c r="CP42" i="48"/>
  <c r="CO42" i="48"/>
  <c r="CM42" i="48"/>
  <c r="CL42" i="48"/>
  <c r="CK42" i="48"/>
  <c r="CI42" i="48"/>
  <c r="CG42" i="48"/>
  <c r="CF42" i="48"/>
  <c r="CH42" i="48" s="1"/>
  <c r="CD42" i="48"/>
  <c r="CC42" i="48"/>
  <c r="CB42" i="48"/>
  <c r="CA42" i="48"/>
  <c r="BV42" i="48"/>
  <c r="BU42" i="48"/>
  <c r="BS42" i="48"/>
  <c r="BR42" i="48"/>
  <c r="BP42" i="48"/>
  <c r="BO42" i="48"/>
  <c r="BM42" i="48"/>
  <c r="BL42" i="48"/>
  <c r="BJ42" i="48"/>
  <c r="BI42" i="48"/>
  <c r="BG42" i="48"/>
  <c r="BF42" i="48"/>
  <c r="BC42" i="48"/>
  <c r="BE42" i="48" s="1"/>
  <c r="BB42" i="48"/>
  <c r="AZ42" i="48"/>
  <c r="BA42" i="48"/>
  <c r="AY42" i="48"/>
  <c r="EK41" i="48"/>
  <c r="EJ41" i="48"/>
  <c r="EH41" i="48"/>
  <c r="EG41" i="48"/>
  <c r="EE41" i="48"/>
  <c r="ED41" i="48"/>
  <c r="EC41" i="48"/>
  <c r="EB41" i="48"/>
  <c r="EA41" i="48"/>
  <c r="DZ41" i="48"/>
  <c r="DX41" i="48"/>
  <c r="DW41" i="48"/>
  <c r="DU41" i="48"/>
  <c r="DT41" i="48"/>
  <c r="DR41" i="48"/>
  <c r="DQ41" i="48"/>
  <c r="DO41" i="48"/>
  <c r="DN41" i="48"/>
  <c r="DL41" i="48"/>
  <c r="DK41" i="48"/>
  <c r="DI41" i="48"/>
  <c r="DH41" i="48"/>
  <c r="DF41" i="48"/>
  <c r="DE41" i="48"/>
  <c r="DD41" i="48"/>
  <c r="DB41" i="48"/>
  <c r="DA41" i="48"/>
  <c r="CY41" i="48"/>
  <c r="CX41" i="48"/>
  <c r="CV41" i="48"/>
  <c r="CU41" i="48"/>
  <c r="CT41" i="48"/>
  <c r="CR41" i="48"/>
  <c r="CQ41" i="48"/>
  <c r="CP41" i="48"/>
  <c r="CO41" i="48"/>
  <c r="CM41" i="48"/>
  <c r="CL41" i="48"/>
  <c r="CK41" i="48"/>
  <c r="CI41" i="48"/>
  <c r="CG41" i="48"/>
  <c r="CF41" i="48"/>
  <c r="CD41" i="48"/>
  <c r="CC41" i="48"/>
  <c r="CB41" i="48"/>
  <c r="BV41" i="48"/>
  <c r="BU41" i="48"/>
  <c r="BS41" i="48"/>
  <c r="BR41" i="48"/>
  <c r="BP41" i="48"/>
  <c r="BO41" i="48"/>
  <c r="BM41" i="48"/>
  <c r="BL41" i="48"/>
  <c r="BJ41" i="48"/>
  <c r="BI41" i="48"/>
  <c r="BG41" i="48"/>
  <c r="BF41" i="48"/>
  <c r="BC41" i="48"/>
  <c r="BE41" i="48"/>
  <c r="BB41" i="48"/>
  <c r="AZ41" i="48"/>
  <c r="BA41" i="48" s="1"/>
  <c r="AY41" i="48"/>
  <c r="EK40" i="48"/>
  <c r="EJ40" i="48"/>
  <c r="EH40" i="48"/>
  <c r="EG40" i="48"/>
  <c r="EE40" i="48"/>
  <c r="ED40" i="48"/>
  <c r="EC40" i="48"/>
  <c r="EB40" i="48"/>
  <c r="EA40" i="48"/>
  <c r="DZ40" i="48"/>
  <c r="DX40" i="48"/>
  <c r="DW40" i="48"/>
  <c r="DU40" i="48"/>
  <c r="DT40" i="48"/>
  <c r="DR40" i="48"/>
  <c r="DQ40" i="48"/>
  <c r="DO40" i="48"/>
  <c r="DN40" i="48"/>
  <c r="DL40" i="48"/>
  <c r="DK40" i="48"/>
  <c r="DI40" i="48"/>
  <c r="DH40" i="48"/>
  <c r="DF40" i="48"/>
  <c r="DE40" i="48"/>
  <c r="DD40" i="48"/>
  <c r="DB40" i="48"/>
  <c r="DA40" i="48"/>
  <c r="CY40" i="48"/>
  <c r="CX40" i="48"/>
  <c r="CV40" i="48"/>
  <c r="CU40" i="48"/>
  <c r="CT40" i="48"/>
  <c r="CR40" i="48"/>
  <c r="CQ40" i="48"/>
  <c r="CP40" i="48"/>
  <c r="CO40" i="48"/>
  <c r="CM40" i="48"/>
  <c r="CL40" i="48"/>
  <c r="CK40" i="48"/>
  <c r="CI40" i="48"/>
  <c r="CG40" i="48"/>
  <c r="CF40" i="48"/>
  <c r="CD40" i="48"/>
  <c r="CC40" i="48"/>
  <c r="CB40" i="48"/>
  <c r="BV40" i="48"/>
  <c r="BU40" i="48"/>
  <c r="BS40" i="48"/>
  <c r="BR40" i="48"/>
  <c r="BP40" i="48"/>
  <c r="BO40" i="48"/>
  <c r="BM40" i="48"/>
  <c r="BL40" i="48"/>
  <c r="BJ40" i="48"/>
  <c r="BI40" i="48"/>
  <c r="BG40" i="48"/>
  <c r="BF40" i="48"/>
  <c r="BC40" i="48"/>
  <c r="BE40" i="48" s="1"/>
  <c r="BB40" i="48"/>
  <c r="AZ40" i="48"/>
  <c r="BA40" i="48" s="1"/>
  <c r="AY40" i="48"/>
  <c r="EK39" i="48"/>
  <c r="EJ39" i="48"/>
  <c r="EH39" i="48"/>
  <c r="EG39" i="48"/>
  <c r="EE39" i="48"/>
  <c r="ED39" i="48"/>
  <c r="EC39" i="48"/>
  <c r="EB39" i="48"/>
  <c r="EA39" i="48"/>
  <c r="DZ39" i="48"/>
  <c r="DX39" i="48"/>
  <c r="DW39" i="48"/>
  <c r="DU39" i="48"/>
  <c r="DT39" i="48"/>
  <c r="DR39" i="48"/>
  <c r="DQ39" i="48"/>
  <c r="DO39" i="48"/>
  <c r="DN39" i="48"/>
  <c r="DL39" i="48"/>
  <c r="DK39" i="48"/>
  <c r="DI39" i="48"/>
  <c r="DH39" i="48"/>
  <c r="DF39" i="48"/>
  <c r="DE39" i="48"/>
  <c r="DD39" i="48"/>
  <c r="DB39" i="48"/>
  <c r="DA39" i="48"/>
  <c r="CY39" i="48"/>
  <c r="CX39" i="48"/>
  <c r="CV39" i="48"/>
  <c r="CU39" i="48"/>
  <c r="CT39" i="48"/>
  <c r="CR39" i="48"/>
  <c r="CQ39" i="48"/>
  <c r="CP39" i="48"/>
  <c r="CO39" i="48"/>
  <c r="CM39" i="48"/>
  <c r="CL39" i="48"/>
  <c r="CK39" i="48"/>
  <c r="CI39" i="48"/>
  <c r="CG39" i="48"/>
  <c r="CF39" i="48"/>
  <c r="CD39" i="48"/>
  <c r="CC39" i="48"/>
  <c r="CB39" i="48"/>
  <c r="BV39" i="48"/>
  <c r="BU39" i="48"/>
  <c r="BS39" i="48"/>
  <c r="BR39" i="48"/>
  <c r="BP39" i="48"/>
  <c r="BO39" i="48"/>
  <c r="BM39" i="48"/>
  <c r="BL39" i="48"/>
  <c r="BJ39" i="48"/>
  <c r="BI39" i="48"/>
  <c r="BG39" i="48"/>
  <c r="BF39" i="48"/>
  <c r="BC39" i="48"/>
  <c r="BE39" i="48" s="1"/>
  <c r="BB39" i="48"/>
  <c r="AZ39" i="48"/>
  <c r="BA39" i="48" s="1"/>
  <c r="AY39" i="48"/>
  <c r="EK38" i="48"/>
  <c r="EJ38" i="48"/>
  <c r="EH38" i="48"/>
  <c r="EG38" i="48"/>
  <c r="EE38" i="48"/>
  <c r="ED38" i="48"/>
  <c r="EC38" i="48"/>
  <c r="EB38" i="48"/>
  <c r="EA38" i="48"/>
  <c r="DZ38" i="48"/>
  <c r="DX38" i="48"/>
  <c r="DW38" i="48"/>
  <c r="DY38" i="48" s="1"/>
  <c r="DU38" i="48"/>
  <c r="DT38" i="48"/>
  <c r="DR38" i="48"/>
  <c r="DQ38" i="48"/>
  <c r="DO38" i="48"/>
  <c r="DN38" i="48"/>
  <c r="DL38" i="48"/>
  <c r="DK38" i="48"/>
  <c r="DM38" i="48" s="1"/>
  <c r="DI38" i="48"/>
  <c r="DH38" i="48"/>
  <c r="DF38" i="48"/>
  <c r="DE38" i="48"/>
  <c r="DD38" i="48"/>
  <c r="DB38" i="48"/>
  <c r="DA38" i="48"/>
  <c r="CY38" i="48"/>
  <c r="CX38" i="48"/>
  <c r="CV38" i="48"/>
  <c r="CU38" i="48"/>
  <c r="CT38" i="48"/>
  <c r="CR38" i="48"/>
  <c r="CQ38" i="48"/>
  <c r="CP38" i="48"/>
  <c r="CO38" i="48"/>
  <c r="CM38" i="48"/>
  <c r="CL38" i="48"/>
  <c r="CK38" i="48"/>
  <c r="CI38" i="48"/>
  <c r="CG38" i="48"/>
  <c r="CF38" i="48"/>
  <c r="CD38" i="48"/>
  <c r="CC38" i="48"/>
  <c r="CB38" i="48"/>
  <c r="BV38" i="48"/>
  <c r="BU38" i="48"/>
  <c r="BX38" i="48"/>
  <c r="BS38" i="48"/>
  <c r="BR38" i="48"/>
  <c r="BP38" i="48"/>
  <c r="BO38" i="48"/>
  <c r="BQ38" i="48" s="1"/>
  <c r="BM38" i="48"/>
  <c r="BL38" i="48"/>
  <c r="BN38" i="48"/>
  <c r="BJ38" i="48"/>
  <c r="BI38" i="48"/>
  <c r="BK38" i="48" s="1"/>
  <c r="BG38" i="48"/>
  <c r="BF38" i="48"/>
  <c r="BC38" i="48"/>
  <c r="BB38" i="48"/>
  <c r="AZ38" i="48"/>
  <c r="BA38" i="48" s="1"/>
  <c r="AY38" i="48"/>
  <c r="EK37" i="48"/>
  <c r="EJ37" i="48"/>
  <c r="EH37" i="48"/>
  <c r="EG37" i="48"/>
  <c r="EE37" i="48"/>
  <c r="ED37" i="48"/>
  <c r="EC37" i="48"/>
  <c r="EB37" i="48"/>
  <c r="EA37" i="48"/>
  <c r="DZ37" i="48"/>
  <c r="DX37" i="48"/>
  <c r="DW37" i="48"/>
  <c r="DU37" i="48"/>
  <c r="DT37" i="48"/>
  <c r="DR37" i="48"/>
  <c r="DQ37" i="48"/>
  <c r="DO37" i="48"/>
  <c r="DN37" i="48"/>
  <c r="DL37" i="48"/>
  <c r="DK37" i="48"/>
  <c r="DI37" i="48"/>
  <c r="DH37" i="48"/>
  <c r="DF37" i="48"/>
  <c r="DE37" i="48"/>
  <c r="DD37" i="48"/>
  <c r="DB37" i="48"/>
  <c r="DA37" i="48"/>
  <c r="CY37" i="48"/>
  <c r="CX37" i="48"/>
  <c r="CV37" i="48"/>
  <c r="CU37" i="48"/>
  <c r="CT37" i="48"/>
  <c r="CR37" i="48"/>
  <c r="CQ37" i="48"/>
  <c r="CP37" i="48"/>
  <c r="CO37" i="48"/>
  <c r="CM37" i="48"/>
  <c r="CL37" i="48"/>
  <c r="CK37" i="48"/>
  <c r="CI37" i="48"/>
  <c r="CG37" i="48"/>
  <c r="CF37" i="48"/>
  <c r="CD37" i="48"/>
  <c r="CC37" i="48"/>
  <c r="CB37" i="48"/>
  <c r="BV37" i="48"/>
  <c r="BU37" i="48"/>
  <c r="BS37" i="48"/>
  <c r="BR37" i="48"/>
  <c r="BP37" i="48"/>
  <c r="BO37" i="48"/>
  <c r="BM37" i="48"/>
  <c r="BL37" i="48"/>
  <c r="BJ37" i="48"/>
  <c r="BI37" i="48"/>
  <c r="BG37" i="48"/>
  <c r="BF37" i="48"/>
  <c r="BC37" i="48"/>
  <c r="BE37" i="48" s="1"/>
  <c r="BB37" i="48"/>
  <c r="AZ37" i="48"/>
  <c r="BA37" i="48"/>
  <c r="AY37" i="48"/>
  <c r="EK36" i="48"/>
  <c r="EJ36" i="48"/>
  <c r="EH36" i="48"/>
  <c r="EG36" i="48"/>
  <c r="EE36" i="48"/>
  <c r="ED36" i="48"/>
  <c r="EC36" i="48"/>
  <c r="EB36" i="48"/>
  <c r="EA36" i="48"/>
  <c r="DZ36" i="48"/>
  <c r="DX36" i="48"/>
  <c r="DW36" i="48"/>
  <c r="DU36" i="48"/>
  <c r="DT36" i="48"/>
  <c r="DR36" i="48"/>
  <c r="DQ36" i="48"/>
  <c r="DO36" i="48"/>
  <c r="DN36" i="48"/>
  <c r="DL36" i="48"/>
  <c r="DK36" i="48"/>
  <c r="DI36" i="48"/>
  <c r="DH36" i="48"/>
  <c r="DF36" i="48"/>
  <c r="DE36" i="48"/>
  <c r="DD36" i="48"/>
  <c r="DB36" i="48"/>
  <c r="DA36" i="48"/>
  <c r="CY36" i="48"/>
  <c r="CX36" i="48"/>
  <c r="CV36" i="48"/>
  <c r="CU36" i="48"/>
  <c r="CT36" i="48"/>
  <c r="CR36" i="48"/>
  <c r="CQ36" i="48"/>
  <c r="CP36" i="48"/>
  <c r="CO36" i="48"/>
  <c r="CM36" i="48"/>
  <c r="CL36" i="48"/>
  <c r="CK36" i="48"/>
  <c r="CI36" i="48"/>
  <c r="CG36" i="48"/>
  <c r="CF36" i="48"/>
  <c r="CD36" i="48"/>
  <c r="CC36" i="48"/>
  <c r="CB36" i="48"/>
  <c r="BV36" i="48"/>
  <c r="BU36" i="48"/>
  <c r="BS36" i="48"/>
  <c r="BR36" i="48"/>
  <c r="BP36" i="48"/>
  <c r="BO36" i="48"/>
  <c r="BM36" i="48"/>
  <c r="BL36" i="48"/>
  <c r="BJ36" i="48"/>
  <c r="BI36" i="48"/>
  <c r="BG36" i="48"/>
  <c r="BF36" i="48"/>
  <c r="BC36" i="48"/>
  <c r="BE36" i="48"/>
  <c r="BB36" i="48"/>
  <c r="AZ36" i="48"/>
  <c r="BA36" i="48" s="1"/>
  <c r="AY36" i="48"/>
  <c r="EK35" i="48"/>
  <c r="EJ35" i="48"/>
  <c r="EH35" i="48"/>
  <c r="EG35" i="48"/>
  <c r="EE35" i="48"/>
  <c r="ED35" i="48"/>
  <c r="EC35" i="48"/>
  <c r="EB35" i="48"/>
  <c r="EA35" i="48"/>
  <c r="DZ35" i="48"/>
  <c r="DX35" i="48"/>
  <c r="DW35" i="48"/>
  <c r="DU35" i="48"/>
  <c r="DT35" i="48"/>
  <c r="DR35" i="48"/>
  <c r="DQ35" i="48"/>
  <c r="DO35" i="48"/>
  <c r="DN35" i="48"/>
  <c r="DL35" i="48"/>
  <c r="DK35" i="48"/>
  <c r="DI35" i="48"/>
  <c r="DH35" i="48"/>
  <c r="DF35" i="48"/>
  <c r="DE35" i="48"/>
  <c r="DD35" i="48"/>
  <c r="DB35" i="48"/>
  <c r="DA35" i="48"/>
  <c r="CY35" i="48"/>
  <c r="CX35" i="48"/>
  <c r="CV35" i="48"/>
  <c r="CU35" i="48"/>
  <c r="CT35" i="48"/>
  <c r="CR35" i="48"/>
  <c r="CQ35" i="48"/>
  <c r="CP35" i="48"/>
  <c r="CO35" i="48"/>
  <c r="CM35" i="48"/>
  <c r="CL35" i="48"/>
  <c r="CK35" i="48"/>
  <c r="CI35" i="48"/>
  <c r="CG35" i="48"/>
  <c r="CF35" i="48"/>
  <c r="CD35" i="48"/>
  <c r="CC35" i="48"/>
  <c r="CB35" i="48"/>
  <c r="BV35" i="48"/>
  <c r="BU35" i="48"/>
  <c r="BS35" i="48"/>
  <c r="BR35" i="48"/>
  <c r="BP35" i="48"/>
  <c r="BO35" i="48"/>
  <c r="BM35" i="48"/>
  <c r="BL35" i="48"/>
  <c r="BJ35" i="48"/>
  <c r="BI35" i="48"/>
  <c r="BG35" i="48"/>
  <c r="BF35" i="48"/>
  <c r="BC35" i="48"/>
  <c r="BE35" i="48" s="1"/>
  <c r="BB35" i="48"/>
  <c r="AZ35" i="48"/>
  <c r="BA35" i="48" s="1"/>
  <c r="AY35" i="48"/>
  <c r="EK34" i="48"/>
  <c r="EJ34" i="48"/>
  <c r="EH34" i="48"/>
  <c r="EG34" i="48"/>
  <c r="EE34" i="48"/>
  <c r="ED34" i="48"/>
  <c r="EC34" i="48"/>
  <c r="EB34" i="48"/>
  <c r="EA34" i="48"/>
  <c r="DZ34" i="48"/>
  <c r="DX34" i="48"/>
  <c r="DW34" i="48"/>
  <c r="DU34" i="48"/>
  <c r="DT34" i="48"/>
  <c r="DR34" i="48"/>
  <c r="DQ34" i="48"/>
  <c r="DO34" i="48"/>
  <c r="DN34" i="48"/>
  <c r="DL34" i="48"/>
  <c r="DK34" i="48"/>
  <c r="DM34" i="48" s="1"/>
  <c r="DI34" i="48"/>
  <c r="DH34" i="48"/>
  <c r="DJ34" i="48" s="1"/>
  <c r="DF34" i="48"/>
  <c r="DE34" i="48"/>
  <c r="DD34" i="48"/>
  <c r="DB34" i="48"/>
  <c r="DA34" i="48"/>
  <c r="CY34" i="48"/>
  <c r="CX34" i="48"/>
  <c r="CV34" i="48"/>
  <c r="CU34" i="48"/>
  <c r="CT34" i="48"/>
  <c r="CR34" i="48"/>
  <c r="CQ34" i="48"/>
  <c r="CS34" i="48" s="1"/>
  <c r="CP34" i="48"/>
  <c r="CO34" i="48"/>
  <c r="CM34" i="48"/>
  <c r="CL34" i="48"/>
  <c r="CK34" i="48"/>
  <c r="CI34" i="48"/>
  <c r="CG34" i="48"/>
  <c r="CF34" i="48"/>
  <c r="CD34" i="48"/>
  <c r="CC34" i="48"/>
  <c r="CB34" i="48"/>
  <c r="CA34" i="48"/>
  <c r="BV34" i="48"/>
  <c r="BU34" i="48"/>
  <c r="BX34" i="48" s="1"/>
  <c r="BS34" i="48"/>
  <c r="BR34" i="48"/>
  <c r="BT34" i="48" s="1"/>
  <c r="BP34" i="48"/>
  <c r="BO34" i="48"/>
  <c r="BM34" i="48"/>
  <c r="BL34" i="48"/>
  <c r="BJ34" i="48"/>
  <c r="BI34" i="48"/>
  <c r="BG34" i="48"/>
  <c r="BF34" i="48"/>
  <c r="BC34" i="48"/>
  <c r="BE34" i="48"/>
  <c r="BB34" i="48"/>
  <c r="AZ34" i="48"/>
  <c r="BA34" i="48" s="1"/>
  <c r="AY34" i="48"/>
  <c r="EK33" i="48"/>
  <c r="EJ33" i="48"/>
  <c r="EH33" i="48"/>
  <c r="EG33" i="48"/>
  <c r="EE33" i="48"/>
  <c r="ED33" i="48"/>
  <c r="EC33" i="48"/>
  <c r="EB33" i="48"/>
  <c r="EA33" i="48"/>
  <c r="DZ33" i="48"/>
  <c r="DX33" i="48"/>
  <c r="DW33" i="48"/>
  <c r="DU33" i="48"/>
  <c r="DT33" i="48"/>
  <c r="DR33" i="48"/>
  <c r="DQ33" i="48"/>
  <c r="DS33" i="48" s="1"/>
  <c r="DO33" i="48"/>
  <c r="DN33" i="48"/>
  <c r="DP33" i="48"/>
  <c r="DL33" i="48"/>
  <c r="DK33" i="48"/>
  <c r="DM33" i="48" s="1"/>
  <c r="DI33" i="48"/>
  <c r="DH33" i="48"/>
  <c r="DF33" i="48"/>
  <c r="DE33" i="48"/>
  <c r="DG33" i="48"/>
  <c r="DD33" i="48"/>
  <c r="DB33" i="48"/>
  <c r="DA33" i="48"/>
  <c r="CY33" i="48"/>
  <c r="CX33" i="48"/>
  <c r="CZ33" i="48" s="1"/>
  <c r="CV33" i="48"/>
  <c r="CU33" i="48"/>
  <c r="CT33" i="48"/>
  <c r="CR33" i="48"/>
  <c r="CQ33" i="48"/>
  <c r="CP33" i="48"/>
  <c r="CO33" i="48"/>
  <c r="CM33" i="48"/>
  <c r="CL33" i="48"/>
  <c r="CK33" i="48"/>
  <c r="CI33" i="48"/>
  <c r="CG33" i="48"/>
  <c r="CF33" i="48"/>
  <c r="CD33" i="48"/>
  <c r="CC33" i="48"/>
  <c r="CB33" i="48"/>
  <c r="BV33" i="48"/>
  <c r="BX33" i="48"/>
  <c r="BU33" i="48"/>
  <c r="BS33" i="48"/>
  <c r="BR33" i="48"/>
  <c r="BP33" i="48"/>
  <c r="BO33" i="48"/>
  <c r="BM33" i="48"/>
  <c r="BL33" i="48"/>
  <c r="BJ33" i="48"/>
  <c r="BI33" i="48"/>
  <c r="BG33" i="48"/>
  <c r="BF33" i="48"/>
  <c r="BC33" i="48"/>
  <c r="BE33" i="48" s="1"/>
  <c r="BB33" i="48"/>
  <c r="AZ33" i="48"/>
  <c r="BA33" i="48"/>
  <c r="AY33" i="48"/>
  <c r="EK32" i="48"/>
  <c r="EJ32" i="48"/>
  <c r="EH32" i="48"/>
  <c r="EG32" i="48"/>
  <c r="EE32" i="48"/>
  <c r="ED32" i="48"/>
  <c r="EF32" i="48" s="1"/>
  <c r="EC32" i="48"/>
  <c r="EB32" i="48"/>
  <c r="EA32" i="48"/>
  <c r="DZ32" i="48"/>
  <c r="DX32" i="48"/>
  <c r="DW32" i="48"/>
  <c r="DY32" i="48" s="1"/>
  <c r="DU32" i="48"/>
  <c r="DT32" i="48"/>
  <c r="DV32" i="48" s="1"/>
  <c r="DR32" i="48"/>
  <c r="DQ32" i="48"/>
  <c r="DO32" i="48"/>
  <c r="DN32" i="48"/>
  <c r="DP32" i="48" s="1"/>
  <c r="DL32" i="48"/>
  <c r="DK32" i="48"/>
  <c r="DI32" i="48"/>
  <c r="DH32" i="48"/>
  <c r="DF32" i="48"/>
  <c r="DE32" i="48"/>
  <c r="DD32" i="48"/>
  <c r="DB32" i="48"/>
  <c r="DA32" i="48"/>
  <c r="CY32" i="48"/>
  <c r="CX32" i="48"/>
  <c r="CV32" i="48"/>
  <c r="CU32" i="48"/>
  <c r="CT32" i="48"/>
  <c r="CR32" i="48"/>
  <c r="CQ32" i="48"/>
  <c r="CP32" i="48"/>
  <c r="CO32" i="48"/>
  <c r="CM32" i="48"/>
  <c r="CL32" i="48"/>
  <c r="CN32" i="48" s="1"/>
  <c r="CK32" i="48"/>
  <c r="CI32" i="48"/>
  <c r="CG32" i="48"/>
  <c r="CF32" i="48"/>
  <c r="CD32" i="48"/>
  <c r="CC32" i="48"/>
  <c r="CB32" i="48"/>
  <c r="CE32" i="48" s="1"/>
  <c r="BV32" i="48"/>
  <c r="BU32" i="48"/>
  <c r="BX32" i="48"/>
  <c r="BS32" i="48"/>
  <c r="BR32" i="48"/>
  <c r="BP32" i="48"/>
  <c r="BO32" i="48"/>
  <c r="BM32" i="48"/>
  <c r="BL32" i="48"/>
  <c r="BJ32" i="48"/>
  <c r="BI32" i="48"/>
  <c r="BG32" i="48"/>
  <c r="BF32" i="48"/>
  <c r="BH32" i="48" s="1"/>
  <c r="BC32" i="48"/>
  <c r="BB32" i="48"/>
  <c r="AZ32" i="48"/>
  <c r="BA32" i="48" s="1"/>
  <c r="AY32" i="48"/>
  <c r="EK31" i="48"/>
  <c r="EJ31" i="48"/>
  <c r="EH31" i="48"/>
  <c r="EG31" i="48"/>
  <c r="EE31" i="48"/>
  <c r="ED31" i="48"/>
  <c r="EC31" i="48"/>
  <c r="EB31" i="48"/>
  <c r="EA31" i="48"/>
  <c r="DZ31" i="48"/>
  <c r="DX31" i="48"/>
  <c r="DW31" i="48"/>
  <c r="DU31" i="48"/>
  <c r="DT31" i="48"/>
  <c r="DR31" i="48"/>
  <c r="DQ31" i="48"/>
  <c r="DO31" i="48"/>
  <c r="DN31" i="48"/>
  <c r="DL31" i="48"/>
  <c r="DK31" i="48"/>
  <c r="DI31" i="48"/>
  <c r="DH31" i="48"/>
  <c r="DF31" i="48"/>
  <c r="DE31" i="48"/>
  <c r="DD31" i="48"/>
  <c r="DB31" i="48"/>
  <c r="DA31" i="48"/>
  <c r="CY31" i="48"/>
  <c r="CX31" i="48"/>
  <c r="CV31" i="48"/>
  <c r="CU31" i="48"/>
  <c r="CT31" i="48"/>
  <c r="CR31" i="48"/>
  <c r="CQ31" i="48"/>
  <c r="CP31" i="48"/>
  <c r="CO31" i="48"/>
  <c r="CM31" i="48"/>
  <c r="CL31" i="48"/>
  <c r="CK31" i="48"/>
  <c r="CI31" i="48"/>
  <c r="CG31" i="48"/>
  <c r="CF31" i="48"/>
  <c r="CD31" i="48"/>
  <c r="CC31" i="48"/>
  <c r="CB31" i="48"/>
  <c r="BV31" i="48"/>
  <c r="BU31" i="48"/>
  <c r="BS31" i="48"/>
  <c r="BR31" i="48"/>
  <c r="BP31" i="48"/>
  <c r="BO31" i="48"/>
  <c r="BM31" i="48"/>
  <c r="BL31" i="48"/>
  <c r="BJ31" i="48"/>
  <c r="BI31" i="48"/>
  <c r="BG31" i="48"/>
  <c r="BF31" i="48"/>
  <c r="BC31" i="48"/>
  <c r="BE31" i="48" s="1"/>
  <c r="BB31" i="48"/>
  <c r="AZ31" i="48"/>
  <c r="BA31" i="48" s="1"/>
  <c r="AY31" i="48"/>
  <c r="EK30" i="48"/>
  <c r="EJ30" i="48"/>
  <c r="EH30" i="48"/>
  <c r="EG30" i="48"/>
  <c r="EE30" i="48"/>
  <c r="ED30" i="48"/>
  <c r="EC30" i="48"/>
  <c r="EB30" i="48"/>
  <c r="EA30" i="48"/>
  <c r="DZ30" i="48"/>
  <c r="DX30" i="48"/>
  <c r="DW30" i="48"/>
  <c r="DU30" i="48"/>
  <c r="DT30" i="48"/>
  <c r="DR30" i="48"/>
  <c r="DQ30" i="48"/>
  <c r="DO30" i="48"/>
  <c r="DN30" i="48"/>
  <c r="DL30" i="48"/>
  <c r="DK30" i="48"/>
  <c r="DI30" i="48"/>
  <c r="DH30" i="48"/>
  <c r="DF30" i="48"/>
  <c r="DE30" i="48"/>
  <c r="DD30" i="48"/>
  <c r="DB30" i="48"/>
  <c r="DA30" i="48"/>
  <c r="CY30" i="48"/>
  <c r="CX30" i="48"/>
  <c r="CV30" i="48"/>
  <c r="CU30" i="48"/>
  <c r="CT30" i="48"/>
  <c r="CR30" i="48"/>
  <c r="CQ30" i="48"/>
  <c r="CP30" i="48"/>
  <c r="CO30" i="48"/>
  <c r="CM30" i="48"/>
  <c r="CL30" i="48"/>
  <c r="CK30" i="48"/>
  <c r="CI30" i="48"/>
  <c r="CG30" i="48"/>
  <c r="CF30" i="48"/>
  <c r="CD30" i="48"/>
  <c r="CC30" i="48"/>
  <c r="CB30" i="48"/>
  <c r="BV30" i="48"/>
  <c r="BU30" i="48"/>
  <c r="BS30" i="48"/>
  <c r="BR30" i="48"/>
  <c r="BP30" i="48"/>
  <c r="BO30" i="48"/>
  <c r="BM30" i="48"/>
  <c r="BL30" i="48"/>
  <c r="BJ30" i="48"/>
  <c r="BI30" i="48"/>
  <c r="BG30" i="48"/>
  <c r="BF30" i="48"/>
  <c r="BC30" i="48"/>
  <c r="BE30" i="48" s="1"/>
  <c r="BB30" i="48"/>
  <c r="AZ30" i="48"/>
  <c r="BA30" i="48" s="1"/>
  <c r="AY30" i="48"/>
  <c r="EK29" i="48"/>
  <c r="EJ29" i="48"/>
  <c r="EH29" i="48"/>
  <c r="EG29" i="48"/>
  <c r="EE29" i="48"/>
  <c r="ED29" i="48"/>
  <c r="EC29" i="48"/>
  <c r="EB29" i="48"/>
  <c r="EA29" i="48"/>
  <c r="DZ29" i="48"/>
  <c r="DX29" i="48"/>
  <c r="DW29" i="48"/>
  <c r="DU29" i="48"/>
  <c r="DT29" i="48"/>
  <c r="DR29" i="48"/>
  <c r="DQ29" i="48"/>
  <c r="DO29" i="48"/>
  <c r="DN29" i="48"/>
  <c r="DL29" i="48"/>
  <c r="DK29" i="48"/>
  <c r="DI29" i="48"/>
  <c r="DH29" i="48"/>
  <c r="DF29" i="48"/>
  <c r="DE29" i="48"/>
  <c r="DD29" i="48"/>
  <c r="DB29" i="48"/>
  <c r="DA29" i="48"/>
  <c r="CY29" i="48"/>
  <c r="CX29" i="48"/>
  <c r="CV29" i="48"/>
  <c r="CU29" i="48"/>
  <c r="CT29" i="48"/>
  <c r="CR29" i="48"/>
  <c r="CQ29" i="48"/>
  <c r="CP29" i="48"/>
  <c r="CO29" i="48"/>
  <c r="CM29" i="48"/>
  <c r="CL29" i="48"/>
  <c r="CK29" i="48"/>
  <c r="CI29" i="48"/>
  <c r="CG29" i="48"/>
  <c r="CF29" i="48"/>
  <c r="CD29" i="48"/>
  <c r="CC29" i="48"/>
  <c r="CB29" i="48"/>
  <c r="CA29" i="48"/>
  <c r="BV29" i="48"/>
  <c r="BU29" i="48"/>
  <c r="BS29" i="48"/>
  <c r="BR29" i="48"/>
  <c r="BP29" i="48"/>
  <c r="BO29" i="48"/>
  <c r="BM29" i="48"/>
  <c r="BL29" i="48"/>
  <c r="BJ29" i="48"/>
  <c r="BI29" i="48"/>
  <c r="BG29" i="48"/>
  <c r="BF29" i="48"/>
  <c r="BC29" i="48"/>
  <c r="BE29" i="48" s="1"/>
  <c r="BB29" i="48"/>
  <c r="AZ29" i="48"/>
  <c r="BA29" i="48" s="1"/>
  <c r="AY29" i="48"/>
  <c r="EK28" i="48"/>
  <c r="EJ28" i="48"/>
  <c r="EH28" i="48"/>
  <c r="EG28" i="48"/>
  <c r="EE28" i="48"/>
  <c r="ED28" i="48"/>
  <c r="EC28" i="48"/>
  <c r="EB28" i="48"/>
  <c r="EA28" i="48"/>
  <c r="DZ28" i="48"/>
  <c r="DX28" i="48"/>
  <c r="DW28" i="48"/>
  <c r="DU28" i="48"/>
  <c r="DT28" i="48"/>
  <c r="DR28" i="48"/>
  <c r="DQ28" i="48"/>
  <c r="DO28" i="48"/>
  <c r="DN28" i="48"/>
  <c r="DL28" i="48"/>
  <c r="DK28" i="48"/>
  <c r="DI28" i="48"/>
  <c r="DH28" i="48"/>
  <c r="DF28" i="48"/>
  <c r="DE28" i="48"/>
  <c r="DD28" i="48"/>
  <c r="DB28" i="48"/>
  <c r="DA28" i="48"/>
  <c r="CY28" i="48"/>
  <c r="CX28" i="48"/>
  <c r="CV28" i="48"/>
  <c r="CU28" i="48"/>
  <c r="CT28" i="48"/>
  <c r="CR28" i="48"/>
  <c r="CQ28" i="48"/>
  <c r="CP28" i="48"/>
  <c r="CO28" i="48"/>
  <c r="CM28" i="48"/>
  <c r="CL28" i="48"/>
  <c r="CK28" i="48"/>
  <c r="CI28" i="48"/>
  <c r="CG28" i="48"/>
  <c r="CF28" i="48"/>
  <c r="CD28" i="48"/>
  <c r="CC28" i="48"/>
  <c r="CB28" i="48"/>
  <c r="CE28" i="48"/>
  <c r="BV28" i="48"/>
  <c r="BX28" i="48" s="1"/>
  <c r="BU28" i="48"/>
  <c r="BS28" i="48"/>
  <c r="BR28" i="48"/>
  <c r="BP28" i="48"/>
  <c r="BO28" i="48"/>
  <c r="BQ28" i="48"/>
  <c r="BM28" i="48"/>
  <c r="BL28" i="48"/>
  <c r="BJ28" i="48"/>
  <c r="BI28" i="48"/>
  <c r="BG28" i="48"/>
  <c r="BF28" i="48"/>
  <c r="BC28" i="48"/>
  <c r="BE28" i="48"/>
  <c r="BB28" i="48"/>
  <c r="AZ28" i="48"/>
  <c r="BA28" i="48" s="1"/>
  <c r="AY28" i="48"/>
  <c r="EK27" i="48"/>
  <c r="EJ27" i="48"/>
  <c r="EH27" i="48"/>
  <c r="EG27" i="48"/>
  <c r="EE27" i="48"/>
  <c r="ED27" i="48"/>
  <c r="EC27" i="48"/>
  <c r="EB27" i="48"/>
  <c r="EA27" i="48"/>
  <c r="DZ27" i="48"/>
  <c r="DX27" i="48"/>
  <c r="DW27" i="48"/>
  <c r="DU27" i="48"/>
  <c r="DT27" i="48"/>
  <c r="DR27" i="48"/>
  <c r="DQ27" i="48"/>
  <c r="DO27" i="48"/>
  <c r="DN27" i="48"/>
  <c r="DL27" i="48"/>
  <c r="DK27" i="48"/>
  <c r="DI27" i="48"/>
  <c r="DH27" i="48"/>
  <c r="DF27" i="48"/>
  <c r="DE27" i="48"/>
  <c r="DD27" i="48"/>
  <c r="DB27" i="48"/>
  <c r="DA27" i="48"/>
  <c r="CY27" i="48"/>
  <c r="CX27" i="48"/>
  <c r="CV27" i="48"/>
  <c r="CU27" i="48"/>
  <c r="CT27" i="48"/>
  <c r="CR27" i="48"/>
  <c r="CQ27" i="48"/>
  <c r="CP27" i="48"/>
  <c r="CO27" i="48"/>
  <c r="CM27" i="48"/>
  <c r="CL27" i="48"/>
  <c r="CK27" i="48"/>
  <c r="CI27" i="48"/>
  <c r="CG27" i="48"/>
  <c r="CF27" i="48"/>
  <c r="CD27" i="48"/>
  <c r="CC27" i="48"/>
  <c r="CB27" i="48"/>
  <c r="BV27" i="48"/>
  <c r="BU27" i="48"/>
  <c r="BX27" i="48" s="1"/>
  <c r="BS27" i="48"/>
  <c r="BR27" i="48"/>
  <c r="BP27" i="48"/>
  <c r="BO27" i="48"/>
  <c r="BQ27" i="48" s="1"/>
  <c r="BM27" i="48"/>
  <c r="BL27" i="48"/>
  <c r="BJ27" i="48"/>
  <c r="BI27" i="48"/>
  <c r="BG27" i="48"/>
  <c r="BF27" i="48"/>
  <c r="BC27" i="48"/>
  <c r="BE27" i="48" s="1"/>
  <c r="BB27" i="48"/>
  <c r="AZ27" i="48"/>
  <c r="BA27" i="48"/>
  <c r="AY27" i="48"/>
  <c r="EK26" i="48"/>
  <c r="EJ26" i="48"/>
  <c r="EH26" i="48"/>
  <c r="EG26" i="48"/>
  <c r="EE26" i="48"/>
  <c r="ED26" i="48"/>
  <c r="EF26" i="48" s="1"/>
  <c r="EC26" i="48"/>
  <c r="EB26" i="48"/>
  <c r="EA26" i="48"/>
  <c r="DZ26" i="48"/>
  <c r="DX26" i="48"/>
  <c r="DW26" i="48"/>
  <c r="DY26" i="48" s="1"/>
  <c r="DU26" i="48"/>
  <c r="DT26" i="48"/>
  <c r="DV26" i="48" s="1"/>
  <c r="DR26" i="48"/>
  <c r="DQ26" i="48"/>
  <c r="DO26" i="48"/>
  <c r="DN26" i="48"/>
  <c r="DP26" i="48" s="1"/>
  <c r="DL26" i="48"/>
  <c r="DK26" i="48"/>
  <c r="DI26" i="48"/>
  <c r="DH26" i="48"/>
  <c r="DF26" i="48"/>
  <c r="DE26" i="48"/>
  <c r="DD26" i="48"/>
  <c r="DB26" i="48"/>
  <c r="DA26" i="48"/>
  <c r="CY26" i="48"/>
  <c r="CX26" i="48"/>
  <c r="CV26" i="48"/>
  <c r="CU26" i="48"/>
  <c r="CT26" i="48"/>
  <c r="CR26" i="48"/>
  <c r="CQ26" i="48"/>
  <c r="CP26" i="48"/>
  <c r="CO26" i="48"/>
  <c r="CM26" i="48"/>
  <c r="CL26" i="48"/>
  <c r="CK26" i="48"/>
  <c r="CI26" i="48"/>
  <c r="CG26" i="48"/>
  <c r="CF26" i="48"/>
  <c r="CD26" i="48"/>
  <c r="CC26" i="48"/>
  <c r="CB26" i="48"/>
  <c r="BV26" i="48"/>
  <c r="BU26" i="48"/>
  <c r="BS26" i="48"/>
  <c r="BR26" i="48"/>
  <c r="BP26" i="48"/>
  <c r="BO26" i="48"/>
  <c r="BM26" i="48"/>
  <c r="BL26" i="48"/>
  <c r="BJ26" i="48"/>
  <c r="BI26" i="48"/>
  <c r="BG26" i="48"/>
  <c r="BF26" i="48"/>
  <c r="BC26" i="48"/>
  <c r="BE26" i="48" s="1"/>
  <c r="BB26" i="48"/>
  <c r="AZ26" i="48"/>
  <c r="BA26" i="48" s="1"/>
  <c r="AY26" i="48"/>
  <c r="EK25" i="48"/>
  <c r="EJ25" i="48"/>
  <c r="EH25" i="48"/>
  <c r="EG25" i="48"/>
  <c r="EE25" i="48"/>
  <c r="ED25" i="48"/>
  <c r="EC25" i="48"/>
  <c r="EB25" i="48"/>
  <c r="EA25" i="48"/>
  <c r="DZ25" i="48"/>
  <c r="DX25" i="48"/>
  <c r="DW25" i="48"/>
  <c r="DU25" i="48"/>
  <c r="DT25" i="48"/>
  <c r="DR25" i="48"/>
  <c r="DQ25" i="48"/>
  <c r="DO25" i="48"/>
  <c r="DN25" i="48"/>
  <c r="DL25" i="48"/>
  <c r="DK25" i="48"/>
  <c r="DI25" i="48"/>
  <c r="DH25" i="48"/>
  <c r="DF25" i="48"/>
  <c r="DE25" i="48"/>
  <c r="DD25" i="48"/>
  <c r="DB25" i="48"/>
  <c r="DA25" i="48"/>
  <c r="CY25" i="48"/>
  <c r="CX25" i="48"/>
  <c r="CV25" i="48"/>
  <c r="CU25" i="48"/>
  <c r="CT25" i="48"/>
  <c r="CR25" i="48"/>
  <c r="CQ25" i="48"/>
  <c r="CP25" i="48"/>
  <c r="CO25" i="48"/>
  <c r="CM25" i="48"/>
  <c r="CL25" i="48"/>
  <c r="CK25" i="48"/>
  <c r="CI25" i="48"/>
  <c r="CG25" i="48"/>
  <c r="CF25" i="48"/>
  <c r="CD25" i="48"/>
  <c r="CC25" i="48"/>
  <c r="CB25" i="48"/>
  <c r="CA25" i="48"/>
  <c r="BV25" i="48"/>
  <c r="BU25" i="48"/>
  <c r="BS25" i="48"/>
  <c r="BR25" i="48"/>
  <c r="BP25" i="48"/>
  <c r="BO25" i="48"/>
  <c r="BM25" i="48"/>
  <c r="BL25" i="48"/>
  <c r="BJ25" i="48"/>
  <c r="BI25" i="48"/>
  <c r="BG25" i="48"/>
  <c r="BF25" i="48"/>
  <c r="BC25" i="48"/>
  <c r="BE25" i="48" s="1"/>
  <c r="BB25" i="48"/>
  <c r="AZ25" i="48"/>
  <c r="BA25" i="48" s="1"/>
  <c r="AY25" i="48"/>
  <c r="EK24" i="48"/>
  <c r="EJ24" i="48"/>
  <c r="EH24" i="48"/>
  <c r="EG24" i="48"/>
  <c r="EE24" i="48"/>
  <c r="ED24" i="48"/>
  <c r="EC24" i="48"/>
  <c r="EB24" i="48"/>
  <c r="EA24" i="48"/>
  <c r="DZ24" i="48"/>
  <c r="DX24" i="48"/>
  <c r="DW24" i="48"/>
  <c r="DU24" i="48"/>
  <c r="DT24" i="48"/>
  <c r="DR24" i="48"/>
  <c r="DQ24" i="48"/>
  <c r="DO24" i="48"/>
  <c r="DN24" i="48"/>
  <c r="DL24" i="48"/>
  <c r="DK24" i="48"/>
  <c r="DI24" i="48"/>
  <c r="DH24" i="48"/>
  <c r="DF24" i="48"/>
  <c r="DE24" i="48"/>
  <c r="DD24" i="48"/>
  <c r="DB24" i="48"/>
  <c r="DA24" i="48"/>
  <c r="CY24" i="48"/>
  <c r="CX24" i="48"/>
  <c r="CV24" i="48"/>
  <c r="CU24" i="48"/>
  <c r="CT24" i="48"/>
  <c r="CR24" i="48"/>
  <c r="CQ24" i="48"/>
  <c r="CP24" i="48"/>
  <c r="CO24" i="48"/>
  <c r="CM24" i="48"/>
  <c r="CL24" i="48"/>
  <c r="CN24" i="48" s="1"/>
  <c r="CK24" i="48"/>
  <c r="CI24" i="48"/>
  <c r="CG24" i="48"/>
  <c r="CF24" i="48"/>
  <c r="CH24" i="48" s="1"/>
  <c r="CD24" i="48"/>
  <c r="CC24" i="48"/>
  <c r="CB24" i="48"/>
  <c r="BV24" i="48"/>
  <c r="BU24" i="48"/>
  <c r="BX24" i="48" s="1"/>
  <c r="BS24" i="48"/>
  <c r="BR24" i="48"/>
  <c r="BP24" i="48"/>
  <c r="BO24" i="48"/>
  <c r="BM24" i="48"/>
  <c r="BL24" i="48"/>
  <c r="BJ24" i="48"/>
  <c r="BI24" i="48"/>
  <c r="BG24" i="48"/>
  <c r="BF24" i="48"/>
  <c r="BC24" i="48"/>
  <c r="BB24" i="48"/>
  <c r="AZ24" i="48"/>
  <c r="BA24" i="48" s="1"/>
  <c r="AY24" i="48"/>
  <c r="EK23" i="48"/>
  <c r="EJ23" i="48"/>
  <c r="EH23" i="48"/>
  <c r="EG23" i="48"/>
  <c r="EE23" i="48"/>
  <c r="ED23" i="48"/>
  <c r="EF23" i="48" s="1"/>
  <c r="EC23" i="48"/>
  <c r="EB23" i="48"/>
  <c r="EA23" i="48"/>
  <c r="DZ23" i="48"/>
  <c r="DX23" i="48"/>
  <c r="DW23" i="48"/>
  <c r="DY23" i="48" s="1"/>
  <c r="DU23" i="48"/>
  <c r="DT23" i="48"/>
  <c r="DR23" i="48"/>
  <c r="DQ23" i="48"/>
  <c r="DO23" i="48"/>
  <c r="DN23" i="48"/>
  <c r="DL23" i="48"/>
  <c r="DK23" i="48"/>
  <c r="DI23" i="48"/>
  <c r="DH23" i="48"/>
  <c r="DF23" i="48"/>
  <c r="DG23" i="48" s="1"/>
  <c r="DE23" i="48"/>
  <c r="DD23" i="48"/>
  <c r="DB23" i="48"/>
  <c r="DA23" i="48"/>
  <c r="DC23" i="48" s="1"/>
  <c r="CY23" i="48"/>
  <c r="CX23" i="48"/>
  <c r="CV23" i="48"/>
  <c r="CU23" i="48"/>
  <c r="CT23" i="48"/>
  <c r="CR23" i="48"/>
  <c r="CQ23" i="48"/>
  <c r="CP23" i="48"/>
  <c r="CO23" i="48"/>
  <c r="CM23" i="48"/>
  <c r="CL23" i="48"/>
  <c r="CK23" i="48"/>
  <c r="CI23" i="48"/>
  <c r="CG23" i="48"/>
  <c r="CF23" i="48"/>
  <c r="CD23" i="48"/>
  <c r="CC23" i="48"/>
  <c r="CE23" i="48" s="1"/>
  <c r="CB23" i="48"/>
  <c r="BV23" i="48"/>
  <c r="BU23" i="48"/>
  <c r="BX23" i="48" s="1"/>
  <c r="BS23" i="48"/>
  <c r="BR23" i="48"/>
  <c r="BP23" i="48"/>
  <c r="BQ23" i="48" s="1"/>
  <c r="BO23" i="48"/>
  <c r="BM23" i="48"/>
  <c r="BL23" i="48"/>
  <c r="BN23" i="48" s="1"/>
  <c r="BJ23" i="48"/>
  <c r="BI23" i="48"/>
  <c r="BG23" i="48"/>
  <c r="BF23" i="48"/>
  <c r="BC23" i="48"/>
  <c r="BE23" i="48" s="1"/>
  <c r="BB23" i="48"/>
  <c r="AZ23" i="48"/>
  <c r="BA23" i="48" s="1"/>
  <c r="AY23" i="48"/>
  <c r="EK22" i="48"/>
  <c r="EJ22" i="48"/>
  <c r="EH22" i="48"/>
  <c r="EG22" i="48"/>
  <c r="EI22" i="48"/>
  <c r="EE22" i="48"/>
  <c r="EF22" i="48" s="1"/>
  <c r="ED22" i="48"/>
  <c r="EC22" i="48"/>
  <c r="EB22" i="48"/>
  <c r="EA22" i="48"/>
  <c r="DZ22" i="48"/>
  <c r="DX22" i="48"/>
  <c r="DW22" i="48"/>
  <c r="DU22" i="48"/>
  <c r="DT22" i="48"/>
  <c r="DV22" i="48"/>
  <c r="DR22" i="48"/>
  <c r="DQ22" i="48"/>
  <c r="DO22" i="48"/>
  <c r="DN22" i="48"/>
  <c r="DP22" i="48" s="1"/>
  <c r="DL22" i="48"/>
  <c r="DK22" i="48"/>
  <c r="DI22" i="48"/>
  <c r="DJ22" i="48" s="1"/>
  <c r="DH22" i="48"/>
  <c r="DF22" i="48"/>
  <c r="DE22" i="48"/>
  <c r="DG22" i="48" s="1"/>
  <c r="DD22" i="48"/>
  <c r="DB22" i="48"/>
  <c r="DA22" i="48"/>
  <c r="DC22" i="48" s="1"/>
  <c r="CY22" i="48"/>
  <c r="CX22" i="48"/>
  <c r="CV22" i="48"/>
  <c r="CU22" i="48"/>
  <c r="CT22" i="48"/>
  <c r="CR22" i="48"/>
  <c r="CQ22" i="48"/>
  <c r="CP22" i="48"/>
  <c r="CO22" i="48"/>
  <c r="CM22" i="48"/>
  <c r="CL22" i="48"/>
  <c r="CK22" i="48"/>
  <c r="CI22" i="48"/>
  <c r="CG22" i="48"/>
  <c r="CH22" i="48"/>
  <c r="CF22" i="48"/>
  <c r="CD22" i="48"/>
  <c r="CC22" i="48"/>
  <c r="CB22" i="48"/>
  <c r="BV22" i="48"/>
  <c r="BU22" i="48"/>
  <c r="BX22" i="48" s="1"/>
  <c r="BS22" i="48"/>
  <c r="BR22" i="48"/>
  <c r="BP22" i="48"/>
  <c r="BO22" i="48"/>
  <c r="BQ22" i="48"/>
  <c r="BM22" i="48"/>
  <c r="BL22" i="48"/>
  <c r="BJ22" i="48"/>
  <c r="BI22" i="48"/>
  <c r="BG22" i="48"/>
  <c r="BF22" i="48"/>
  <c r="BH22" i="48" s="1"/>
  <c r="BC22" i="48"/>
  <c r="BB22" i="48"/>
  <c r="AZ22" i="48"/>
  <c r="BA22" i="48" s="1"/>
  <c r="AY22" i="48"/>
  <c r="EK21" i="48"/>
  <c r="EJ21" i="48"/>
  <c r="EH21" i="48"/>
  <c r="EG21" i="48"/>
  <c r="EE21" i="48"/>
  <c r="ED21" i="48"/>
  <c r="EF21" i="48" s="1"/>
  <c r="EC21" i="48"/>
  <c r="EB21" i="48"/>
  <c r="EA21" i="48"/>
  <c r="DZ21" i="48"/>
  <c r="DX21" i="48"/>
  <c r="DW21" i="48"/>
  <c r="DU21" i="48"/>
  <c r="DT21" i="48"/>
  <c r="DR21" i="48"/>
  <c r="DQ21" i="48"/>
  <c r="DO21" i="48"/>
  <c r="DN21" i="48"/>
  <c r="DP21" i="48"/>
  <c r="DL21" i="48"/>
  <c r="DK21" i="48"/>
  <c r="DI21" i="48"/>
  <c r="DJ21" i="48"/>
  <c r="DH21" i="48"/>
  <c r="DF21" i="48"/>
  <c r="DE21" i="48"/>
  <c r="DD21" i="48"/>
  <c r="DB21" i="48"/>
  <c r="DA21" i="48"/>
  <c r="CY21" i="48"/>
  <c r="CX21" i="48"/>
  <c r="CV21" i="48"/>
  <c r="CU21" i="48"/>
  <c r="CT21" i="48"/>
  <c r="CR21" i="48"/>
  <c r="CQ21" i="48"/>
  <c r="CP21" i="48"/>
  <c r="CO21" i="48"/>
  <c r="CM21" i="48"/>
  <c r="CL21" i="48"/>
  <c r="CN21" i="48" s="1"/>
  <c r="CK21" i="48"/>
  <c r="CI21" i="48"/>
  <c r="CG21" i="48"/>
  <c r="CF21" i="48"/>
  <c r="CD21" i="48"/>
  <c r="CC21" i="48"/>
  <c r="CB21" i="48"/>
  <c r="CA21" i="48"/>
  <c r="BV21" i="48"/>
  <c r="BU21" i="48"/>
  <c r="BS21" i="48"/>
  <c r="BR21" i="48"/>
  <c r="BP21" i="48"/>
  <c r="BO21" i="48"/>
  <c r="BM21" i="48"/>
  <c r="BL21" i="48"/>
  <c r="BN21" i="48" s="1"/>
  <c r="BJ21" i="48"/>
  <c r="BI21" i="48"/>
  <c r="BG21" i="48"/>
  <c r="BF21" i="48"/>
  <c r="BH21" i="48"/>
  <c r="BC21" i="48"/>
  <c r="BE21" i="48" s="1"/>
  <c r="BB21" i="48"/>
  <c r="AZ21" i="48"/>
  <c r="BA21" i="48" s="1"/>
  <c r="AY21" i="48"/>
  <c r="EK20" i="48"/>
  <c r="EJ20" i="48"/>
  <c r="EH20" i="48"/>
  <c r="EG20" i="48"/>
  <c r="EE20" i="48"/>
  <c r="ED20" i="48"/>
  <c r="EC20" i="48"/>
  <c r="EB20" i="48"/>
  <c r="EA20" i="48"/>
  <c r="DZ20" i="48"/>
  <c r="DX20" i="48"/>
  <c r="DW20" i="48"/>
  <c r="DU20" i="48"/>
  <c r="DT20" i="48"/>
  <c r="DR20" i="48"/>
  <c r="DQ20" i="48"/>
  <c r="DS20" i="48" s="1"/>
  <c r="DO20" i="48"/>
  <c r="DN20" i="48"/>
  <c r="DL20" i="48"/>
  <c r="DK20" i="48"/>
  <c r="DM20" i="48"/>
  <c r="DI20" i="48"/>
  <c r="DH20" i="48"/>
  <c r="DJ20" i="48" s="1"/>
  <c r="DF20" i="48"/>
  <c r="DE20" i="48"/>
  <c r="DD20" i="48"/>
  <c r="DB20" i="48"/>
  <c r="DA20" i="48"/>
  <c r="DC20" i="48" s="1"/>
  <c r="CY20" i="48"/>
  <c r="CX20" i="48"/>
  <c r="CV20" i="48"/>
  <c r="CU20" i="48"/>
  <c r="CT20" i="48"/>
  <c r="CR20" i="48"/>
  <c r="CQ20" i="48"/>
  <c r="CP20" i="48"/>
  <c r="CO20" i="48"/>
  <c r="CM20" i="48"/>
  <c r="CL20" i="48"/>
  <c r="CK20" i="48"/>
  <c r="CI20" i="48"/>
  <c r="CG20" i="48"/>
  <c r="CH20" i="48"/>
  <c r="CF20" i="48"/>
  <c r="CD20" i="48"/>
  <c r="CC20" i="48"/>
  <c r="CB20" i="48"/>
  <c r="CE20" i="48" s="1"/>
  <c r="BV20" i="48"/>
  <c r="BU20" i="48"/>
  <c r="BX20" i="48"/>
  <c r="BS20" i="48"/>
  <c r="BR20" i="48"/>
  <c r="BP20" i="48"/>
  <c r="BO20" i="48"/>
  <c r="BM20" i="48"/>
  <c r="BL20" i="48"/>
  <c r="BN20" i="48" s="1"/>
  <c r="BJ20" i="48"/>
  <c r="BI20" i="48"/>
  <c r="BK20" i="48" s="1"/>
  <c r="BG20" i="48"/>
  <c r="BF20" i="48"/>
  <c r="BH20" i="48" s="1"/>
  <c r="BC20" i="48"/>
  <c r="BB20" i="48"/>
  <c r="AZ20" i="48"/>
  <c r="BA20" i="48" s="1"/>
  <c r="AY20" i="48"/>
  <c r="EK19" i="48"/>
  <c r="EJ19" i="48"/>
  <c r="EH19" i="48"/>
  <c r="EG19" i="48"/>
  <c r="EE19" i="48"/>
  <c r="ED19" i="48"/>
  <c r="EC19" i="48"/>
  <c r="EB19" i="48"/>
  <c r="EA19" i="48"/>
  <c r="DZ19" i="48"/>
  <c r="DX19" i="48"/>
  <c r="DW19" i="48"/>
  <c r="DU19" i="48"/>
  <c r="DT19" i="48"/>
  <c r="DR19" i="48"/>
  <c r="DQ19" i="48"/>
  <c r="DO19" i="48"/>
  <c r="DN19" i="48"/>
  <c r="DL19" i="48"/>
  <c r="DK19" i="48"/>
  <c r="DI19" i="48"/>
  <c r="DH19" i="48"/>
  <c r="DF19" i="48"/>
  <c r="DE19" i="48"/>
  <c r="DD19" i="48"/>
  <c r="DB19" i="48"/>
  <c r="DA19" i="48"/>
  <c r="CY19" i="48"/>
  <c r="CX19" i="48"/>
  <c r="CV19" i="48"/>
  <c r="CU19" i="48"/>
  <c r="CT19" i="48"/>
  <c r="CR19" i="48"/>
  <c r="CQ19" i="48"/>
  <c r="CP19" i="48"/>
  <c r="CO19" i="48"/>
  <c r="CM19" i="48"/>
  <c r="CL19" i="48"/>
  <c r="CK19" i="48"/>
  <c r="CI19" i="48"/>
  <c r="CG19" i="48"/>
  <c r="CF19" i="48"/>
  <c r="CD19" i="48"/>
  <c r="CC19" i="48"/>
  <c r="CB19" i="48"/>
  <c r="BV19" i="48"/>
  <c r="BU19" i="48"/>
  <c r="BX19" i="48" s="1"/>
  <c r="BS19" i="48"/>
  <c r="BR19" i="48"/>
  <c r="BP19" i="48"/>
  <c r="BO19" i="48"/>
  <c r="BQ19" i="48" s="1"/>
  <c r="BM19" i="48"/>
  <c r="BL19" i="48"/>
  <c r="BJ19" i="48"/>
  <c r="BI19" i="48"/>
  <c r="BK19" i="48" s="1"/>
  <c r="BG19" i="48"/>
  <c r="BF19" i="48"/>
  <c r="BC19" i="48"/>
  <c r="BE19" i="48"/>
  <c r="BB19" i="48"/>
  <c r="AZ19" i="48"/>
  <c r="BA19" i="48" s="1"/>
  <c r="AY19" i="48"/>
  <c r="EK18" i="48"/>
  <c r="EJ18" i="48"/>
  <c r="EH18" i="48"/>
  <c r="EI18" i="48"/>
  <c r="EG18" i="48"/>
  <c r="EE18" i="48"/>
  <c r="ED18" i="48"/>
  <c r="EF18" i="48" s="1"/>
  <c r="EC18" i="48"/>
  <c r="EB18" i="48"/>
  <c r="EA18" i="48"/>
  <c r="DZ18" i="48"/>
  <c r="DX18" i="48"/>
  <c r="DW18" i="48"/>
  <c r="DY18" i="48" s="1"/>
  <c r="DU18" i="48"/>
  <c r="DT18" i="48"/>
  <c r="DR18" i="48"/>
  <c r="DQ18" i="48"/>
  <c r="DS18" i="48"/>
  <c r="DO18" i="48"/>
  <c r="DN18" i="48"/>
  <c r="DL18" i="48"/>
  <c r="DK18" i="48"/>
  <c r="DI18" i="48"/>
  <c r="DH18" i="48"/>
  <c r="DF18" i="48"/>
  <c r="DG18" i="48"/>
  <c r="DE18" i="48"/>
  <c r="DD18" i="48"/>
  <c r="DB18" i="48"/>
  <c r="DA18" i="48"/>
  <c r="CY18" i="48"/>
  <c r="CX18" i="48"/>
  <c r="CV18" i="48"/>
  <c r="CW18" i="48"/>
  <c r="CU18" i="48"/>
  <c r="CT18" i="48"/>
  <c r="CR18" i="48"/>
  <c r="CQ18" i="48"/>
  <c r="CS18" i="48" s="1"/>
  <c r="CP18" i="48"/>
  <c r="CO18" i="48"/>
  <c r="CM18" i="48"/>
  <c r="CL18" i="48"/>
  <c r="CK18" i="48"/>
  <c r="CI18" i="48"/>
  <c r="CG18" i="48"/>
  <c r="CF18" i="48"/>
  <c r="CD18" i="48"/>
  <c r="CC18" i="48"/>
  <c r="CB18" i="48"/>
  <c r="BV18" i="48"/>
  <c r="BU18" i="48"/>
  <c r="BX18" i="48" s="1"/>
  <c r="BS18" i="48"/>
  <c r="BR18" i="48"/>
  <c r="BP18" i="48"/>
  <c r="BO18" i="48"/>
  <c r="BM18" i="48"/>
  <c r="BL18" i="48"/>
  <c r="BJ18" i="48"/>
  <c r="BI18" i="48"/>
  <c r="BK18" i="48" s="1"/>
  <c r="BG18" i="48"/>
  <c r="BF18" i="48"/>
  <c r="BC18" i="48"/>
  <c r="BB18" i="48"/>
  <c r="AZ18" i="48"/>
  <c r="BA18" i="48" s="1"/>
  <c r="AY18" i="48"/>
  <c r="EK17" i="48"/>
  <c r="EJ17" i="48"/>
  <c r="EH17" i="48"/>
  <c r="EG17" i="48"/>
  <c r="EE17" i="48"/>
  <c r="ED17" i="48"/>
  <c r="EC17" i="48"/>
  <c r="EB17" i="48"/>
  <c r="EA17" i="48"/>
  <c r="DZ17" i="48"/>
  <c r="DX17" i="48"/>
  <c r="DW17" i="48"/>
  <c r="DU17" i="48"/>
  <c r="DT17" i="48"/>
  <c r="DR17" i="48"/>
  <c r="DQ17" i="48"/>
  <c r="DO17" i="48"/>
  <c r="DN17" i="48"/>
  <c r="DL17" i="48"/>
  <c r="DK17" i="48"/>
  <c r="DI17" i="48"/>
  <c r="DH17" i="48"/>
  <c r="DF17" i="48"/>
  <c r="DE17" i="48"/>
  <c r="DD17" i="48"/>
  <c r="DB17" i="48"/>
  <c r="DA17" i="48"/>
  <c r="CY17" i="48"/>
  <c r="CX17" i="48"/>
  <c r="CV17" i="48"/>
  <c r="CU17" i="48"/>
  <c r="CT17" i="48"/>
  <c r="CR17" i="48"/>
  <c r="CQ17" i="48"/>
  <c r="CP17" i="48"/>
  <c r="CO17" i="48"/>
  <c r="CM17" i="48"/>
  <c r="CL17" i="48"/>
  <c r="CK17" i="48"/>
  <c r="CI17" i="48"/>
  <c r="CG17" i="48"/>
  <c r="CF17" i="48"/>
  <c r="CD17" i="48"/>
  <c r="CC17" i="48"/>
  <c r="CB17" i="48"/>
  <c r="BV17" i="48"/>
  <c r="BU17" i="48"/>
  <c r="BX17" i="48"/>
  <c r="BS17" i="48"/>
  <c r="BR17" i="48"/>
  <c r="BP17" i="48"/>
  <c r="BO17" i="48"/>
  <c r="BM17" i="48"/>
  <c r="BL17" i="48"/>
  <c r="BJ17" i="48"/>
  <c r="BI17" i="48"/>
  <c r="BG17" i="48"/>
  <c r="BF17" i="48"/>
  <c r="BC17" i="48"/>
  <c r="BB17" i="48"/>
  <c r="AZ17" i="48"/>
  <c r="BA17" i="48" s="1"/>
  <c r="AY17" i="48"/>
  <c r="EK16" i="48"/>
  <c r="EJ16" i="48"/>
  <c r="EH16" i="48"/>
  <c r="EG16" i="48"/>
  <c r="EE16" i="48"/>
  <c r="ED16" i="48"/>
  <c r="EC16" i="48"/>
  <c r="EB16" i="48"/>
  <c r="EA16" i="48"/>
  <c r="DZ16" i="48"/>
  <c r="DX16" i="48"/>
  <c r="DW16" i="48"/>
  <c r="DY16" i="48" s="1"/>
  <c r="DU16" i="48"/>
  <c r="DT16" i="48"/>
  <c r="DR16" i="48"/>
  <c r="DQ16" i="48"/>
  <c r="DO16" i="48"/>
  <c r="DN16" i="48"/>
  <c r="DL16" i="48"/>
  <c r="DK16" i="48"/>
  <c r="DI16" i="48"/>
  <c r="DH16" i="48"/>
  <c r="DF16" i="48"/>
  <c r="DE16" i="48"/>
  <c r="DD16" i="48"/>
  <c r="DB16" i="48"/>
  <c r="DA16" i="48"/>
  <c r="CY16" i="48"/>
  <c r="CX16" i="48"/>
  <c r="CV16" i="48"/>
  <c r="CU16" i="48"/>
  <c r="CT16" i="48"/>
  <c r="CR16" i="48"/>
  <c r="CQ16" i="48"/>
  <c r="CP16" i="48"/>
  <c r="CO16" i="48"/>
  <c r="CM16" i="48"/>
  <c r="CL16" i="48"/>
  <c r="CK16" i="48"/>
  <c r="CI16" i="48"/>
  <c r="CG16" i="48"/>
  <c r="CF16" i="48"/>
  <c r="CD16" i="48"/>
  <c r="CC16" i="48"/>
  <c r="CB16" i="48"/>
  <c r="BV16" i="48"/>
  <c r="BU16" i="48"/>
  <c r="BX16" i="48"/>
  <c r="BS16" i="48"/>
  <c r="BR16" i="48"/>
  <c r="BP16" i="48"/>
  <c r="BO16" i="48"/>
  <c r="BQ16" i="48" s="1"/>
  <c r="BM16" i="48"/>
  <c r="BL16" i="48"/>
  <c r="BJ16" i="48"/>
  <c r="BI16" i="48"/>
  <c r="BG16" i="48"/>
  <c r="BF16" i="48"/>
  <c r="BC16" i="48"/>
  <c r="BE16" i="48" s="1"/>
  <c r="BB16" i="48"/>
  <c r="AZ16" i="48"/>
  <c r="BA16" i="48"/>
  <c r="AY16" i="48"/>
  <c r="EK15" i="48"/>
  <c r="EJ15" i="48"/>
  <c r="EH15" i="48"/>
  <c r="EG15" i="48"/>
  <c r="EE15" i="48"/>
  <c r="ED15" i="48"/>
  <c r="EC15" i="48"/>
  <c r="EB15" i="48"/>
  <c r="EA15" i="48"/>
  <c r="DZ15" i="48"/>
  <c r="DX15" i="48"/>
  <c r="DW15" i="48"/>
  <c r="DU15" i="48"/>
  <c r="DT15" i="48"/>
  <c r="DR15" i="48"/>
  <c r="DQ15" i="48"/>
  <c r="DO15" i="48"/>
  <c r="DN15" i="48"/>
  <c r="DL15" i="48"/>
  <c r="DK15" i="48"/>
  <c r="DI15" i="48"/>
  <c r="DH15" i="48"/>
  <c r="DF15" i="48"/>
  <c r="DE15" i="48"/>
  <c r="DD15" i="48"/>
  <c r="DB15" i="48"/>
  <c r="DA15" i="48"/>
  <c r="CY15" i="48"/>
  <c r="CX15" i="48"/>
  <c r="CV15" i="48"/>
  <c r="CU15" i="48"/>
  <c r="CT15" i="48"/>
  <c r="CR15" i="48"/>
  <c r="CQ15" i="48"/>
  <c r="CP15" i="48"/>
  <c r="CO15" i="48"/>
  <c r="CM15" i="48"/>
  <c r="CL15" i="48"/>
  <c r="CK15" i="48"/>
  <c r="CI15" i="48"/>
  <c r="CG15" i="48"/>
  <c r="CF15" i="48"/>
  <c r="CD15" i="48"/>
  <c r="CC15" i="48"/>
  <c r="CB15" i="48"/>
  <c r="BV15" i="48"/>
  <c r="BU15" i="48"/>
  <c r="BX15" i="48" s="1"/>
  <c r="BS15" i="48"/>
  <c r="BR15" i="48"/>
  <c r="BP15" i="48"/>
  <c r="BO15" i="48"/>
  <c r="BM15" i="48"/>
  <c r="BL15" i="48"/>
  <c r="BJ15" i="48"/>
  <c r="BI15" i="48"/>
  <c r="BG15" i="48"/>
  <c r="BF15" i="48"/>
  <c r="BC15" i="48"/>
  <c r="BE15" i="48" s="1"/>
  <c r="BB15" i="48"/>
  <c r="AZ15" i="48"/>
  <c r="BA15" i="48"/>
  <c r="AY15" i="48"/>
  <c r="EK14" i="48"/>
  <c r="EJ14" i="48"/>
  <c r="EH14" i="48"/>
  <c r="EG14" i="48"/>
  <c r="EE14" i="48"/>
  <c r="ED14" i="48"/>
  <c r="EC14" i="48"/>
  <c r="EB14" i="48"/>
  <c r="EA14" i="48"/>
  <c r="DZ14" i="48"/>
  <c r="DX14" i="48"/>
  <c r="DW14" i="48"/>
  <c r="DU14" i="48"/>
  <c r="DT14" i="48"/>
  <c r="DR14" i="48"/>
  <c r="DQ14" i="48"/>
  <c r="DO14" i="48"/>
  <c r="DN14" i="48"/>
  <c r="DL14" i="48"/>
  <c r="DK14" i="48"/>
  <c r="DI14" i="48"/>
  <c r="DH14" i="48"/>
  <c r="DF14" i="48"/>
  <c r="DE14" i="48"/>
  <c r="DD14" i="48"/>
  <c r="DB14" i="48"/>
  <c r="DA14" i="48"/>
  <c r="CY14" i="48"/>
  <c r="CX14" i="48"/>
  <c r="CV14" i="48"/>
  <c r="CU14" i="48"/>
  <c r="CT14" i="48"/>
  <c r="CR14" i="48"/>
  <c r="CQ14" i="48"/>
  <c r="CP14" i="48"/>
  <c r="CO14" i="48"/>
  <c r="CM14" i="48"/>
  <c r="CL14" i="48"/>
  <c r="CK14" i="48"/>
  <c r="CI14" i="48"/>
  <c r="CG14" i="48"/>
  <c r="CF14" i="48"/>
  <c r="CD14" i="48"/>
  <c r="CC14" i="48"/>
  <c r="CB14" i="48"/>
  <c r="BV14" i="48"/>
  <c r="BU14" i="48"/>
  <c r="BS14" i="48"/>
  <c r="BR14" i="48"/>
  <c r="BP14" i="48"/>
  <c r="BO14" i="48"/>
  <c r="BM14" i="48"/>
  <c r="BL14" i="48"/>
  <c r="BJ14" i="48"/>
  <c r="BI14" i="48"/>
  <c r="BG14" i="48"/>
  <c r="BF14" i="48"/>
  <c r="BC14" i="48"/>
  <c r="BE14" i="48"/>
  <c r="BB14" i="48"/>
  <c r="AZ14" i="48"/>
  <c r="BA14" i="48" s="1"/>
  <c r="AY14" i="48"/>
  <c r="EK13" i="48"/>
  <c r="EJ13" i="48"/>
  <c r="EH13" i="48"/>
  <c r="EG13" i="48"/>
  <c r="EE13" i="48"/>
  <c r="ED13" i="48"/>
  <c r="EC13" i="48"/>
  <c r="EB13" i="48"/>
  <c r="EA13" i="48"/>
  <c r="DZ13" i="48"/>
  <c r="DX13" i="48"/>
  <c r="DW13" i="48"/>
  <c r="DU13" i="48"/>
  <c r="DT13" i="48"/>
  <c r="DR13" i="48"/>
  <c r="DQ13" i="48"/>
  <c r="DO13" i="48"/>
  <c r="DN13" i="48"/>
  <c r="DL13" i="48"/>
  <c r="DK13" i="48"/>
  <c r="DI13" i="48"/>
  <c r="DH13" i="48"/>
  <c r="DF13" i="48"/>
  <c r="DE13" i="48"/>
  <c r="DD13" i="48"/>
  <c r="DB13" i="48"/>
  <c r="DA13" i="48"/>
  <c r="CY13" i="48"/>
  <c r="CX13" i="48"/>
  <c r="CV13" i="48"/>
  <c r="CU13" i="48"/>
  <c r="CT13" i="48"/>
  <c r="CR13" i="48"/>
  <c r="CQ13" i="48"/>
  <c r="CP13" i="48"/>
  <c r="CO13" i="48"/>
  <c r="CM13" i="48"/>
  <c r="CL13" i="48"/>
  <c r="CK13" i="48"/>
  <c r="CI13" i="48"/>
  <c r="CG13" i="48"/>
  <c r="CF13" i="48"/>
  <c r="CD13" i="48"/>
  <c r="CC13" i="48"/>
  <c r="CB13" i="48"/>
  <c r="BV13" i="48"/>
  <c r="BU13" i="48"/>
  <c r="BS13" i="48"/>
  <c r="BR13" i="48"/>
  <c r="BP13" i="48"/>
  <c r="BO13" i="48"/>
  <c r="BM13" i="48"/>
  <c r="BL13" i="48"/>
  <c r="BJ13" i="48"/>
  <c r="BI13" i="48"/>
  <c r="BG13" i="48"/>
  <c r="BF13" i="48"/>
  <c r="BC13" i="48"/>
  <c r="BE13" i="48" s="1"/>
  <c r="BB13" i="48"/>
  <c r="AZ13" i="48"/>
  <c r="BA13" i="48" s="1"/>
  <c r="AY13" i="48"/>
  <c r="EK12" i="48"/>
  <c r="EJ12" i="48"/>
  <c r="EH12" i="48"/>
  <c r="EG12" i="48"/>
  <c r="EE12" i="48"/>
  <c r="ED12" i="48"/>
  <c r="EF12" i="48" s="1"/>
  <c r="EC12" i="48"/>
  <c r="EB12" i="48"/>
  <c r="EA12" i="48"/>
  <c r="DZ12" i="48"/>
  <c r="DX12" i="48"/>
  <c r="DW12" i="48"/>
  <c r="DU12" i="48"/>
  <c r="DT12" i="48"/>
  <c r="DR12" i="48"/>
  <c r="DQ12" i="48"/>
  <c r="DO12" i="48"/>
  <c r="DN12" i="48"/>
  <c r="DP12" i="48" s="1"/>
  <c r="DL12" i="48"/>
  <c r="DK12" i="48"/>
  <c r="DI12" i="48"/>
  <c r="DH12" i="48"/>
  <c r="DF12" i="48"/>
  <c r="DE12" i="48"/>
  <c r="DD12" i="48"/>
  <c r="DB12" i="48"/>
  <c r="DA12" i="48"/>
  <c r="CY12" i="48"/>
  <c r="CZ12" i="48" s="1"/>
  <c r="CX12" i="48"/>
  <c r="CV12" i="48"/>
  <c r="CU12" i="48"/>
  <c r="CT12" i="48"/>
  <c r="CR12" i="48"/>
  <c r="CQ12" i="48"/>
  <c r="CP12" i="48"/>
  <c r="CO12" i="48"/>
  <c r="CM12" i="48"/>
  <c r="CL12" i="48"/>
  <c r="CK12" i="48"/>
  <c r="CI12" i="48"/>
  <c r="CG12" i="48"/>
  <c r="CF12" i="48"/>
  <c r="CD12" i="48"/>
  <c r="CC12" i="48"/>
  <c r="CB12" i="48"/>
  <c r="CE12" i="48"/>
  <c r="BV12" i="48"/>
  <c r="BU12" i="48"/>
  <c r="BS12" i="48"/>
  <c r="BR12" i="48"/>
  <c r="BP12" i="48"/>
  <c r="BO12" i="48"/>
  <c r="BM12" i="48"/>
  <c r="BL12" i="48"/>
  <c r="BJ12" i="48"/>
  <c r="BI12" i="48"/>
  <c r="BG12" i="48"/>
  <c r="BF12" i="48"/>
  <c r="BC12" i="48"/>
  <c r="BE12" i="48" s="1"/>
  <c r="BB12" i="48"/>
  <c r="AZ12" i="48"/>
  <c r="AY12" i="48"/>
  <c r="DZ13" i="47"/>
  <c r="DZ14" i="47"/>
  <c r="DZ15" i="47"/>
  <c r="DZ16" i="47"/>
  <c r="DZ17" i="47"/>
  <c r="DZ18" i="47"/>
  <c r="DZ19" i="47"/>
  <c r="DZ20" i="47"/>
  <c r="DZ21" i="47"/>
  <c r="DZ22" i="47"/>
  <c r="DZ23" i="47"/>
  <c r="DZ24" i="47"/>
  <c r="DZ25" i="47"/>
  <c r="DZ26" i="47"/>
  <c r="DZ27" i="47"/>
  <c r="DZ28" i="47"/>
  <c r="DZ29" i="47"/>
  <c r="DZ30" i="47"/>
  <c r="DZ31" i="47"/>
  <c r="DZ32" i="47"/>
  <c r="DZ33" i="47"/>
  <c r="DZ34" i="47"/>
  <c r="DZ35" i="47"/>
  <c r="DZ36" i="47"/>
  <c r="DZ37" i="47"/>
  <c r="DZ38" i="47"/>
  <c r="DZ39" i="47"/>
  <c r="DZ40" i="47"/>
  <c r="DZ41" i="47"/>
  <c r="DZ42" i="47"/>
  <c r="DZ43" i="47"/>
  <c r="DZ44" i="47"/>
  <c r="DZ45" i="47"/>
  <c r="DZ46" i="47"/>
  <c r="DZ47" i="47"/>
  <c r="DZ48" i="47"/>
  <c r="DZ49" i="47"/>
  <c r="DZ50" i="47"/>
  <c r="DZ51" i="47"/>
  <c r="DZ52" i="47"/>
  <c r="DZ53" i="47"/>
  <c r="DZ54" i="47"/>
  <c r="DZ55" i="47"/>
  <c r="DZ56" i="47"/>
  <c r="DZ57" i="47"/>
  <c r="DZ58" i="47"/>
  <c r="DZ59" i="47"/>
  <c r="DZ60" i="47"/>
  <c r="DZ61" i="47"/>
  <c r="DZ62" i="47"/>
  <c r="DZ63" i="47"/>
  <c r="DZ64" i="47"/>
  <c r="DZ12" i="47"/>
  <c r="CM13" i="47"/>
  <c r="CM14" i="47"/>
  <c r="CM15" i="47"/>
  <c r="CM16" i="47"/>
  <c r="CM17" i="47"/>
  <c r="CM18" i="47"/>
  <c r="CM19" i="47"/>
  <c r="CM20" i="47"/>
  <c r="CM21" i="47"/>
  <c r="CM22" i="47"/>
  <c r="CM23" i="47"/>
  <c r="CM24" i="47"/>
  <c r="CM25" i="47"/>
  <c r="CM26" i="47"/>
  <c r="CM27" i="47"/>
  <c r="CM28" i="47"/>
  <c r="CM29" i="47"/>
  <c r="CM30" i="47"/>
  <c r="CM31" i="47"/>
  <c r="CM32" i="47"/>
  <c r="CM33" i="47"/>
  <c r="CM34" i="47"/>
  <c r="CM35" i="47"/>
  <c r="CM36" i="47"/>
  <c r="CM37" i="47"/>
  <c r="CM38" i="47"/>
  <c r="CM39" i="47"/>
  <c r="CM40" i="47"/>
  <c r="CM41" i="47"/>
  <c r="CM42" i="47"/>
  <c r="CM43" i="47"/>
  <c r="CM44" i="47"/>
  <c r="CM45" i="47"/>
  <c r="CM46" i="47"/>
  <c r="CM47" i="47"/>
  <c r="CM48" i="47"/>
  <c r="CM49" i="47"/>
  <c r="CM50" i="47"/>
  <c r="CM51" i="47"/>
  <c r="CM52" i="47"/>
  <c r="CM53" i="47"/>
  <c r="CM54" i="47"/>
  <c r="CM55" i="47"/>
  <c r="CM56" i="47"/>
  <c r="CM57" i="47"/>
  <c r="CM58" i="47"/>
  <c r="CM59" i="47"/>
  <c r="CM60" i="47"/>
  <c r="CM61" i="47"/>
  <c r="CM62" i="47"/>
  <c r="CM63" i="47"/>
  <c r="CM64" i="47"/>
  <c r="CM12" i="47"/>
  <c r="CN21" i="47"/>
  <c r="CN22" i="47"/>
  <c r="CP22" i="47" s="1"/>
  <c r="CN23" i="47"/>
  <c r="CP23" i="47" s="1"/>
  <c r="CN24" i="47"/>
  <c r="CP24" i="47" s="1"/>
  <c r="CN25" i="47"/>
  <c r="CP25" i="47" s="1"/>
  <c r="CN26" i="47"/>
  <c r="CN27" i="47"/>
  <c r="CN28" i="47"/>
  <c r="CP28" i="47" s="1"/>
  <c r="CN29" i="47"/>
  <c r="CN30" i="47"/>
  <c r="CP30" i="47" s="1"/>
  <c r="CN31" i="47"/>
  <c r="CN32" i="47"/>
  <c r="CN33" i="47"/>
  <c r="CN34" i="47"/>
  <c r="CN35" i="47"/>
  <c r="CN36" i="47"/>
  <c r="CP36" i="47" s="1"/>
  <c r="CN37" i="47"/>
  <c r="CN38" i="47"/>
  <c r="CN39" i="47"/>
  <c r="CN40" i="47"/>
  <c r="CN41" i="47"/>
  <c r="CN42" i="47"/>
  <c r="CP42" i="47" s="1"/>
  <c r="CN43" i="47"/>
  <c r="CN44" i="47"/>
  <c r="CP44" i="47" s="1"/>
  <c r="CN45" i="47"/>
  <c r="CN46" i="47"/>
  <c r="CP46" i="47" s="1"/>
  <c r="CN47" i="47"/>
  <c r="CN48" i="47"/>
  <c r="CN49" i="47"/>
  <c r="CP49" i="47" s="1"/>
  <c r="CN50" i="47"/>
  <c r="CN51" i="47"/>
  <c r="CN52" i="47"/>
  <c r="CN53" i="47"/>
  <c r="CP53" i="47" s="1"/>
  <c r="CN54" i="47"/>
  <c r="CP54" i="47" s="1"/>
  <c r="CN55" i="47"/>
  <c r="CN56" i="47"/>
  <c r="CP56" i="47" s="1"/>
  <c r="CN57" i="47"/>
  <c r="CP57" i="47" s="1"/>
  <c r="CN58" i="47"/>
  <c r="CN59" i="47"/>
  <c r="CN60" i="47"/>
  <c r="CP60" i="47" s="1"/>
  <c r="CN61" i="47"/>
  <c r="CN62" i="47"/>
  <c r="CP62" i="47" s="1"/>
  <c r="CN63" i="47"/>
  <c r="CN64" i="47"/>
  <c r="CN13" i="47"/>
  <c r="CN14" i="47"/>
  <c r="CP14" i="47" s="1"/>
  <c r="CN15" i="47"/>
  <c r="CN16" i="47"/>
  <c r="CN17" i="47"/>
  <c r="CP17" i="47" s="1"/>
  <c r="CN18" i="47"/>
  <c r="CN19" i="47"/>
  <c r="CN20" i="47"/>
  <c r="CO13" i="47"/>
  <c r="CO14" i="47"/>
  <c r="CO15" i="47"/>
  <c r="CO16" i="47"/>
  <c r="CO17" i="47"/>
  <c r="CO18" i="47"/>
  <c r="CO19" i="47"/>
  <c r="CO20" i="47"/>
  <c r="CO21" i="47"/>
  <c r="CO22" i="47"/>
  <c r="CO23" i="47"/>
  <c r="CO24" i="47"/>
  <c r="CO25" i="47"/>
  <c r="CO26" i="47"/>
  <c r="CO27" i="47"/>
  <c r="CP27" i="47" s="1"/>
  <c r="CO28" i="47"/>
  <c r="CO29" i="47"/>
  <c r="CP29" i="47" s="1"/>
  <c r="CO30" i="47"/>
  <c r="CO31" i="47"/>
  <c r="CP31" i="47" s="1"/>
  <c r="CO32" i="47"/>
  <c r="CO33" i="47"/>
  <c r="CO34" i="47"/>
  <c r="CO35" i="47"/>
  <c r="CO36" i="47"/>
  <c r="CO37" i="47"/>
  <c r="CP37" i="47" s="1"/>
  <c r="CO38" i="47"/>
  <c r="CP38" i="47" s="1"/>
  <c r="CO39" i="47"/>
  <c r="CO40" i="47"/>
  <c r="CO41" i="47"/>
  <c r="CO42" i="47"/>
  <c r="CO43" i="47"/>
  <c r="CP43" i="47" s="1"/>
  <c r="CO44" i="47"/>
  <c r="CO45" i="47"/>
  <c r="CP45" i="47" s="1"/>
  <c r="CO46" i="47"/>
  <c r="CO47" i="47"/>
  <c r="CO48" i="47"/>
  <c r="CP48" i="47" s="1"/>
  <c r="CO49" i="47"/>
  <c r="CO50" i="47"/>
  <c r="CO51" i="47"/>
  <c r="CP51" i="47" s="1"/>
  <c r="CO52" i="47"/>
  <c r="CP52" i="47" s="1"/>
  <c r="CO53" i="47"/>
  <c r="CO54" i="47"/>
  <c r="CO55" i="47"/>
  <c r="CO56" i="47"/>
  <c r="CO57" i="47"/>
  <c r="CO58" i="47"/>
  <c r="CO59" i="47"/>
  <c r="CP59" i="47" s="1"/>
  <c r="CO60" i="47"/>
  <c r="CO61" i="47"/>
  <c r="CP61" i="47" s="1"/>
  <c r="CO62" i="47"/>
  <c r="CO63" i="47"/>
  <c r="CP63" i="47" s="1"/>
  <c r="CO64" i="47"/>
  <c r="CP15" i="47"/>
  <c r="CP16" i="47"/>
  <c r="CP18" i="47"/>
  <c r="CP26" i="47"/>
  <c r="CP32" i="47"/>
  <c r="CP33" i="47"/>
  <c r="CP34" i="47"/>
  <c r="CP40" i="47"/>
  <c r="CP41" i="47"/>
  <c r="CP50" i="47"/>
  <c r="CP58" i="47"/>
  <c r="CP64" i="47"/>
  <c r="CN12" i="47"/>
  <c r="CO12" i="47"/>
  <c r="CP12" i="47"/>
  <c r="AV93" i="47"/>
  <c r="AU93" i="47"/>
  <c r="AT93" i="47"/>
  <c r="AS93" i="47"/>
  <c r="AR93" i="47"/>
  <c r="AQ93" i="47"/>
  <c r="AP93" i="47"/>
  <c r="AO93" i="47"/>
  <c r="AN93" i="47"/>
  <c r="AM93" i="47"/>
  <c r="AL93" i="47"/>
  <c r="AK93" i="47"/>
  <c r="AJ93" i="47"/>
  <c r="AI93" i="47"/>
  <c r="AH93" i="47"/>
  <c r="AG93" i="47"/>
  <c r="AF93" i="47"/>
  <c r="AE93" i="47"/>
  <c r="AD93" i="47"/>
  <c r="AC93" i="47"/>
  <c r="AB93" i="47"/>
  <c r="X93" i="47"/>
  <c r="W93" i="47"/>
  <c r="V93" i="47"/>
  <c r="U93" i="47"/>
  <c r="T93" i="47"/>
  <c r="S93" i="47"/>
  <c r="R93" i="47"/>
  <c r="Q93" i="47"/>
  <c r="P93" i="47"/>
  <c r="O93" i="47"/>
  <c r="N93" i="47"/>
  <c r="M93" i="47"/>
  <c r="L93" i="47"/>
  <c r="K93" i="47"/>
  <c r="J93" i="47"/>
  <c r="I93" i="47"/>
  <c r="H93" i="47"/>
  <c r="G93" i="47"/>
  <c r="F93" i="47"/>
  <c r="E93" i="47"/>
  <c r="D93" i="47"/>
  <c r="BN64" i="47"/>
  <c r="BN63" i="47"/>
  <c r="BN62" i="47"/>
  <c r="BN61" i="47"/>
  <c r="BN60" i="47"/>
  <c r="BN59" i="47"/>
  <c r="BN58" i="47"/>
  <c r="BN57" i="47"/>
  <c r="BN56" i="47"/>
  <c r="BN55" i="47"/>
  <c r="BN54" i="47"/>
  <c r="BN53" i="47"/>
  <c r="BN52" i="47"/>
  <c r="BN51" i="47"/>
  <c r="BN50" i="47"/>
  <c r="BN49" i="47"/>
  <c r="BN48" i="47"/>
  <c r="BN47" i="47"/>
  <c r="BN46" i="47"/>
  <c r="BN45" i="47"/>
  <c r="BN44" i="47"/>
  <c r="BN43" i="47"/>
  <c r="BN42" i="47"/>
  <c r="BN41" i="47"/>
  <c r="BN40" i="47"/>
  <c r="BN39" i="47"/>
  <c r="BO39" i="47" s="1"/>
  <c r="BN38" i="47"/>
  <c r="BN37" i="47"/>
  <c r="BN36" i="47"/>
  <c r="BN35" i="47"/>
  <c r="BN34" i="47"/>
  <c r="BN33" i="47"/>
  <c r="BN32" i="47"/>
  <c r="BN31" i="47"/>
  <c r="BN30" i="47"/>
  <c r="BN29" i="47"/>
  <c r="BN28" i="47"/>
  <c r="BN27" i="47"/>
  <c r="BO27" i="47" s="1"/>
  <c r="BN26" i="47"/>
  <c r="BN25" i="47"/>
  <c r="BN24" i="47"/>
  <c r="BN23" i="47"/>
  <c r="BN22" i="47"/>
  <c r="BN21" i="47"/>
  <c r="BN20" i="47"/>
  <c r="BN19" i="47"/>
  <c r="BO19" i="47" s="1"/>
  <c r="BN18" i="47"/>
  <c r="BN17" i="47"/>
  <c r="BN16" i="47"/>
  <c r="BN15" i="47"/>
  <c r="BN14" i="47"/>
  <c r="BN13" i="47"/>
  <c r="BN12" i="47"/>
  <c r="BT64" i="47"/>
  <c r="BT63" i="47"/>
  <c r="BT62" i="47"/>
  <c r="BT61" i="47"/>
  <c r="BT60" i="47"/>
  <c r="BT59" i="47"/>
  <c r="BT58" i="47"/>
  <c r="BT57" i="47"/>
  <c r="BT56" i="47"/>
  <c r="BT55" i="47"/>
  <c r="BT54" i="47"/>
  <c r="BT53" i="47"/>
  <c r="BU53" i="47"/>
  <c r="BT52" i="47"/>
  <c r="BT51" i="47"/>
  <c r="BT50" i="47"/>
  <c r="BT49" i="47"/>
  <c r="BT48" i="47"/>
  <c r="BT47" i="47"/>
  <c r="BT46" i="47"/>
  <c r="BT45" i="47"/>
  <c r="BT44" i="47"/>
  <c r="BT43" i="47"/>
  <c r="BT42" i="47"/>
  <c r="BT41" i="47"/>
  <c r="BT40" i="47"/>
  <c r="BT39" i="47"/>
  <c r="BT38" i="47"/>
  <c r="BT37" i="47"/>
  <c r="BT36" i="47"/>
  <c r="BT35" i="47"/>
  <c r="BT34" i="47"/>
  <c r="BT33" i="47"/>
  <c r="BT32" i="47"/>
  <c r="BU32" i="47" s="1"/>
  <c r="BT31" i="47"/>
  <c r="BT30" i="47"/>
  <c r="BT29" i="47"/>
  <c r="BT28" i="47"/>
  <c r="BT27" i="47"/>
  <c r="BT26" i="47"/>
  <c r="BT25" i="47"/>
  <c r="BT24" i="47"/>
  <c r="BT23" i="47"/>
  <c r="BT22" i="47"/>
  <c r="BU22" i="47" s="1"/>
  <c r="BT21" i="47"/>
  <c r="BT20" i="47"/>
  <c r="BT19" i="47"/>
  <c r="BT18" i="47"/>
  <c r="BT17" i="47"/>
  <c r="BT16" i="47"/>
  <c r="BT15" i="47"/>
  <c r="BT14" i="47"/>
  <c r="BT13" i="47"/>
  <c r="BT12" i="47"/>
  <c r="BS64" i="47"/>
  <c r="BS63" i="47"/>
  <c r="BU63" i="47" s="1"/>
  <c r="BS62" i="47"/>
  <c r="BS61" i="47"/>
  <c r="BU61" i="47" s="1"/>
  <c r="BS60" i="47"/>
  <c r="BS59" i="47"/>
  <c r="BU59" i="47" s="1"/>
  <c r="BS58" i="47"/>
  <c r="BS57" i="47"/>
  <c r="BU57" i="47" s="1"/>
  <c r="BS56" i="47"/>
  <c r="BS55" i="47"/>
  <c r="BS54" i="47"/>
  <c r="BU54" i="47" s="1"/>
  <c r="BS53" i="47"/>
  <c r="BS52" i="47"/>
  <c r="BS51" i="47"/>
  <c r="BS50" i="47"/>
  <c r="BS49" i="47"/>
  <c r="BS48" i="47"/>
  <c r="BS47" i="47"/>
  <c r="BS46" i="47"/>
  <c r="BS45" i="47"/>
  <c r="BS44" i="47"/>
  <c r="BS43" i="47"/>
  <c r="BS42" i="47"/>
  <c r="BS41" i="47"/>
  <c r="BS40" i="47"/>
  <c r="BS39" i="47"/>
  <c r="BS38" i="47"/>
  <c r="BU38" i="47" s="1"/>
  <c r="BS37" i="47"/>
  <c r="BS36" i="47"/>
  <c r="BS35" i="47"/>
  <c r="BS34" i="47"/>
  <c r="BS33" i="47"/>
  <c r="BS32" i="47"/>
  <c r="BS31" i="47"/>
  <c r="BS30" i="47"/>
  <c r="BU30" i="47" s="1"/>
  <c r="BS29" i="47"/>
  <c r="BS28" i="47"/>
  <c r="BS27" i="47"/>
  <c r="BU27" i="47" s="1"/>
  <c r="BS26" i="47"/>
  <c r="BS25" i="47"/>
  <c r="BS24" i="47"/>
  <c r="BS23" i="47"/>
  <c r="BU23" i="47" s="1"/>
  <c r="BS22" i="47"/>
  <c r="BS21" i="47"/>
  <c r="BU21" i="47" s="1"/>
  <c r="BS20" i="47"/>
  <c r="BS19" i="47"/>
  <c r="BS18" i="47"/>
  <c r="BS17" i="47"/>
  <c r="BS16" i="47"/>
  <c r="BS15" i="47"/>
  <c r="BU15" i="47"/>
  <c r="BS14" i="47"/>
  <c r="BS13" i="47"/>
  <c r="BS12" i="47"/>
  <c r="E67" i="47"/>
  <c r="F67" i="47"/>
  <c r="G67" i="47"/>
  <c r="H67" i="47"/>
  <c r="I67" i="47"/>
  <c r="J67" i="47"/>
  <c r="K67" i="47"/>
  <c r="L67" i="47"/>
  <c r="M67" i="47"/>
  <c r="N67" i="47"/>
  <c r="O67" i="47"/>
  <c r="P67" i="47"/>
  <c r="Q67" i="47"/>
  <c r="R67" i="47"/>
  <c r="S67" i="47"/>
  <c r="T67" i="47"/>
  <c r="U67" i="47"/>
  <c r="V67" i="47"/>
  <c r="W67" i="47"/>
  <c r="X67" i="47"/>
  <c r="D67" i="47"/>
  <c r="AM81" i="47"/>
  <c r="AL81" i="47"/>
  <c r="AK81" i="47"/>
  <c r="AJ81" i="47"/>
  <c r="AI81" i="47"/>
  <c r="AH81" i="47"/>
  <c r="AG81" i="47"/>
  <c r="AF81" i="47"/>
  <c r="AE81" i="47"/>
  <c r="AD81" i="47"/>
  <c r="AC81" i="47"/>
  <c r="AB81" i="47"/>
  <c r="X81" i="47"/>
  <c r="W81" i="47"/>
  <c r="V81" i="47"/>
  <c r="U81" i="47"/>
  <c r="T81" i="47"/>
  <c r="S81" i="47"/>
  <c r="R81" i="47"/>
  <c r="O81" i="47"/>
  <c r="N81" i="47"/>
  <c r="M81" i="47"/>
  <c r="L81" i="47"/>
  <c r="K81" i="47"/>
  <c r="J81" i="47"/>
  <c r="I81" i="47"/>
  <c r="H81" i="47"/>
  <c r="G81" i="47"/>
  <c r="F81" i="47"/>
  <c r="E81" i="47"/>
  <c r="D81" i="47"/>
  <c r="CA64" i="47"/>
  <c r="CA63" i="47"/>
  <c r="CA62" i="47"/>
  <c r="CA61" i="47"/>
  <c r="CA60" i="47"/>
  <c r="CA59" i="47"/>
  <c r="CA58" i="47"/>
  <c r="CA57" i="47"/>
  <c r="CA56" i="47"/>
  <c r="CA55" i="47"/>
  <c r="CA54" i="47"/>
  <c r="CA53" i="47"/>
  <c r="CA52" i="47"/>
  <c r="CA51" i="47"/>
  <c r="CA50" i="47"/>
  <c r="CA49" i="47"/>
  <c r="CA48" i="47"/>
  <c r="CA47" i="47"/>
  <c r="CA46" i="47"/>
  <c r="CA45" i="47"/>
  <c r="CA44" i="47"/>
  <c r="CA43" i="47"/>
  <c r="CA42" i="47"/>
  <c r="CA41" i="47"/>
  <c r="CA40" i="47"/>
  <c r="CA39" i="47"/>
  <c r="CA38" i="47"/>
  <c r="CA37" i="47"/>
  <c r="CA36" i="47"/>
  <c r="CA35" i="47"/>
  <c r="CA34" i="47"/>
  <c r="CA33" i="47"/>
  <c r="CA32" i="47"/>
  <c r="CA31" i="47"/>
  <c r="CA30" i="47"/>
  <c r="CA29" i="47"/>
  <c r="CA28" i="47"/>
  <c r="CA27" i="47"/>
  <c r="CA26" i="47"/>
  <c r="CA25" i="47"/>
  <c r="CA24" i="47"/>
  <c r="CA23" i="47"/>
  <c r="CA22" i="47"/>
  <c r="CA21" i="47"/>
  <c r="CA20" i="47"/>
  <c r="CA19" i="47"/>
  <c r="CA18" i="47"/>
  <c r="CA17" i="47"/>
  <c r="CA16" i="47"/>
  <c r="CA15" i="47"/>
  <c r="CA14" i="47"/>
  <c r="CA13" i="47"/>
  <c r="CA12" i="47"/>
  <c r="AY12" i="47"/>
  <c r="AZ12" i="47"/>
  <c r="BA12" i="47"/>
  <c r="BB12" i="47"/>
  <c r="BC12" i="47"/>
  <c r="BD12" i="47"/>
  <c r="BE12" i="47"/>
  <c r="BG12" i="47"/>
  <c r="BH12" i="47"/>
  <c r="BJ12" i="47"/>
  <c r="BK12" i="47"/>
  <c r="BM12" i="47"/>
  <c r="BP12" i="47"/>
  <c r="BQ12" i="47"/>
  <c r="BV12" i="47"/>
  <c r="BW12" i="47"/>
  <c r="BX12" i="47"/>
  <c r="BZ12" i="47"/>
  <c r="CB12" i="47"/>
  <c r="CD12" i="47"/>
  <c r="CE12" i="47"/>
  <c r="CG12" i="47"/>
  <c r="CH12" i="47"/>
  <c r="CI12" i="47"/>
  <c r="CJ12" i="47"/>
  <c r="CL12" i="47"/>
  <c r="CQ12" i="47"/>
  <c r="CR12" i="47"/>
  <c r="CS12" i="47"/>
  <c r="CU12" i="47"/>
  <c r="CV12" i="47"/>
  <c r="CX12" i="47"/>
  <c r="CY12" i="47"/>
  <c r="DA12" i="47"/>
  <c r="DB12" i="47"/>
  <c r="DC12" i="47"/>
  <c r="DE12" i="47"/>
  <c r="DF12" i="47"/>
  <c r="DH12" i="47"/>
  <c r="DI12" i="47"/>
  <c r="DK12" i="47"/>
  <c r="DL12" i="47"/>
  <c r="DN12" i="47"/>
  <c r="DO12" i="47"/>
  <c r="DQ12" i="47"/>
  <c r="DR12" i="47"/>
  <c r="DT12" i="47"/>
  <c r="DU12" i="47"/>
  <c r="DW12" i="47"/>
  <c r="DX12" i="47"/>
  <c r="DY12" i="47"/>
  <c r="EA12" i="47"/>
  <c r="EB12" i="47"/>
  <c r="ED12" i="47"/>
  <c r="EE12" i="47"/>
  <c r="EG12" i="47"/>
  <c r="EH12" i="47"/>
  <c r="AY13" i="47"/>
  <c r="AZ13" i="47"/>
  <c r="BA13" i="47"/>
  <c r="BB13" i="47"/>
  <c r="BC13" i="47"/>
  <c r="BD13" i="47"/>
  <c r="BF13" i="47"/>
  <c r="BE13" i="47"/>
  <c r="BG13" i="47"/>
  <c r="BH13" i="47"/>
  <c r="BJ13" i="47"/>
  <c r="BK13" i="47"/>
  <c r="BM13" i="47"/>
  <c r="BP13" i="47"/>
  <c r="BR13" i="47"/>
  <c r="BQ13" i="47"/>
  <c r="BV13" i="47"/>
  <c r="BW13" i="47"/>
  <c r="BX13" i="47"/>
  <c r="BZ13" i="47"/>
  <c r="CB13" i="47"/>
  <c r="CD13" i="47"/>
  <c r="CE13" i="47"/>
  <c r="CG13" i="47"/>
  <c r="CH13" i="47"/>
  <c r="CI13" i="47"/>
  <c r="CJ13" i="47"/>
  <c r="CK13" i="47" s="1"/>
  <c r="CL13" i="47"/>
  <c r="CQ13" i="47"/>
  <c r="CR13" i="47"/>
  <c r="CS13" i="47"/>
  <c r="CU13" i="47"/>
  <c r="CV13" i="47"/>
  <c r="CX13" i="47"/>
  <c r="CY13" i="47"/>
  <c r="DA13" i="47"/>
  <c r="DB13" i="47"/>
  <c r="DD13" i="47"/>
  <c r="DC13" i="47"/>
  <c r="DE13" i="47"/>
  <c r="DF13" i="47"/>
  <c r="DG13" i="47" s="1"/>
  <c r="DH13" i="47"/>
  <c r="DI13" i="47"/>
  <c r="DK13" i="47"/>
  <c r="DM13" i="47"/>
  <c r="DL13" i="47"/>
  <c r="DN13" i="47"/>
  <c r="DO13" i="47"/>
  <c r="DQ13" i="47"/>
  <c r="DS13" i="47" s="1"/>
  <c r="DR13" i="47"/>
  <c r="DT13" i="47"/>
  <c r="DV13" i="47"/>
  <c r="DU13" i="47"/>
  <c r="DW13" i="47"/>
  <c r="DX13" i="47"/>
  <c r="DY13" i="47"/>
  <c r="EA13" i="47"/>
  <c r="EC13" i="47" s="1"/>
  <c r="EB13" i="47"/>
  <c r="ED13" i="47"/>
  <c r="EE13" i="47"/>
  <c r="EG13" i="47"/>
  <c r="EH13" i="47"/>
  <c r="AY14" i="47"/>
  <c r="AZ14" i="47"/>
  <c r="BA14" i="47" s="1"/>
  <c r="BB14" i="47"/>
  <c r="BC14" i="47"/>
  <c r="BD14" i="47"/>
  <c r="BE14" i="47"/>
  <c r="BG14" i="47"/>
  <c r="BH14" i="47"/>
  <c r="BJ14" i="47"/>
  <c r="BK14" i="47"/>
  <c r="BM14" i="47"/>
  <c r="BP14" i="47"/>
  <c r="BQ14" i="47"/>
  <c r="BV14" i="47"/>
  <c r="BW14" i="47"/>
  <c r="BX14" i="47"/>
  <c r="BZ14" i="47"/>
  <c r="CB14" i="47"/>
  <c r="CD14" i="47"/>
  <c r="CE14" i="47"/>
  <c r="CG14" i="47"/>
  <c r="CH14" i="47"/>
  <c r="CI14" i="47"/>
  <c r="CJ14" i="47"/>
  <c r="CL14" i="47"/>
  <c r="CQ14" i="47"/>
  <c r="CR14" i="47"/>
  <c r="CS14" i="47"/>
  <c r="CU14" i="47"/>
  <c r="CV14" i="47"/>
  <c r="CX14" i="47"/>
  <c r="CY14" i="47"/>
  <c r="DA14" i="47"/>
  <c r="DB14" i="47"/>
  <c r="DC14" i="47"/>
  <c r="DE14" i="47"/>
  <c r="DF14" i="47"/>
  <c r="DH14" i="47"/>
  <c r="DI14" i="47"/>
  <c r="DK14" i="47"/>
  <c r="DL14" i="47"/>
  <c r="DN14" i="47"/>
  <c r="DO14" i="47"/>
  <c r="DQ14" i="47"/>
  <c r="DR14" i="47"/>
  <c r="DT14" i="47"/>
  <c r="DU14" i="47"/>
  <c r="DW14" i="47"/>
  <c r="DX14" i="47"/>
  <c r="DY14" i="47"/>
  <c r="EA14" i="47"/>
  <c r="EB14" i="47"/>
  <c r="ED14" i="47"/>
  <c r="EE14" i="47"/>
  <c r="EG14" i="47"/>
  <c r="EH14" i="47"/>
  <c r="AY15" i="47"/>
  <c r="AZ15" i="47"/>
  <c r="BA15" i="47"/>
  <c r="BB15" i="47"/>
  <c r="BC15" i="47"/>
  <c r="BD15" i="47"/>
  <c r="BE15" i="47"/>
  <c r="BG15" i="47"/>
  <c r="BH15" i="47"/>
  <c r="BJ15" i="47"/>
  <c r="BK15" i="47"/>
  <c r="BM15" i="47"/>
  <c r="BO15" i="47" s="1"/>
  <c r="BP15" i="47"/>
  <c r="BQ15" i="47"/>
  <c r="BV15" i="47"/>
  <c r="BW15" i="47"/>
  <c r="BX15" i="47"/>
  <c r="BZ15" i="47"/>
  <c r="CB15" i="47"/>
  <c r="CD15" i="47"/>
  <c r="CE15" i="47"/>
  <c r="CG15" i="47"/>
  <c r="CH15" i="47"/>
  <c r="CI15" i="47"/>
  <c r="CJ15" i="47"/>
  <c r="CL15" i="47"/>
  <c r="CQ15" i="47"/>
  <c r="CR15" i="47"/>
  <c r="CS15" i="47"/>
  <c r="CU15" i="47"/>
  <c r="CV15" i="47"/>
  <c r="CX15" i="47"/>
  <c r="CY15" i="47"/>
  <c r="DA15" i="47"/>
  <c r="DB15" i="47"/>
  <c r="DC15" i="47"/>
  <c r="DE15" i="47"/>
  <c r="DF15" i="47"/>
  <c r="DH15" i="47"/>
  <c r="DI15" i="47"/>
  <c r="DK15" i="47"/>
  <c r="DL15" i="47"/>
  <c r="DN15" i="47"/>
  <c r="DO15" i="47"/>
  <c r="DQ15" i="47"/>
  <c r="DR15" i="47"/>
  <c r="DT15" i="47"/>
  <c r="DU15" i="47"/>
  <c r="DW15" i="47"/>
  <c r="DX15" i="47"/>
  <c r="DY15" i="47"/>
  <c r="EA15" i="47"/>
  <c r="EB15" i="47"/>
  <c r="ED15" i="47"/>
  <c r="EE15" i="47"/>
  <c r="EG15" i="47"/>
  <c r="EH15" i="47"/>
  <c r="AY16" i="47"/>
  <c r="AZ16" i="47"/>
  <c r="BA16" i="47"/>
  <c r="BB16" i="47"/>
  <c r="BC16" i="47"/>
  <c r="BD16" i="47"/>
  <c r="BE16" i="47"/>
  <c r="BG16" i="47"/>
  <c r="BH16" i="47"/>
  <c r="BJ16" i="47"/>
  <c r="BK16" i="47"/>
  <c r="BM16" i="47"/>
  <c r="BP16" i="47"/>
  <c r="BQ16" i="47"/>
  <c r="BV16" i="47"/>
  <c r="BW16" i="47"/>
  <c r="BX16" i="47"/>
  <c r="BZ16" i="47"/>
  <c r="CB16" i="47"/>
  <c r="CD16" i="47"/>
  <c r="CE16" i="47"/>
  <c r="CG16" i="47"/>
  <c r="CH16" i="47"/>
  <c r="CI16" i="47"/>
  <c r="CJ16" i="47"/>
  <c r="CL16" i="47"/>
  <c r="CQ16" i="47"/>
  <c r="CR16" i="47"/>
  <c r="CS16" i="47"/>
  <c r="CU16" i="47"/>
  <c r="CV16" i="47"/>
  <c r="CX16" i="47"/>
  <c r="CY16" i="47"/>
  <c r="DA16" i="47"/>
  <c r="DB16" i="47"/>
  <c r="DC16" i="47"/>
  <c r="DE16" i="47"/>
  <c r="DF16" i="47"/>
  <c r="DH16" i="47"/>
  <c r="DI16" i="47"/>
  <c r="DK16" i="47"/>
  <c r="DL16" i="47"/>
  <c r="DN16" i="47"/>
  <c r="DO16" i="47"/>
  <c r="DQ16" i="47"/>
  <c r="DR16" i="47"/>
  <c r="DT16" i="47"/>
  <c r="DU16" i="47"/>
  <c r="DW16" i="47"/>
  <c r="DX16" i="47"/>
  <c r="DY16" i="47"/>
  <c r="EA16" i="47"/>
  <c r="EB16" i="47"/>
  <c r="ED16" i="47"/>
  <c r="EE16" i="47"/>
  <c r="EG16" i="47"/>
  <c r="EH16" i="47"/>
  <c r="AY17" i="47"/>
  <c r="AZ17" i="47"/>
  <c r="BA17" i="47" s="1"/>
  <c r="BB17" i="47"/>
  <c r="BC17" i="47"/>
  <c r="BD17" i="47"/>
  <c r="BE17" i="47"/>
  <c r="BG17" i="47"/>
  <c r="BH17" i="47"/>
  <c r="BJ17" i="47"/>
  <c r="BK17" i="47"/>
  <c r="BM17" i="47"/>
  <c r="BP17" i="47"/>
  <c r="BQ17" i="47"/>
  <c r="BV17" i="47"/>
  <c r="BW17" i="47"/>
  <c r="BX17" i="47"/>
  <c r="BZ17" i="47"/>
  <c r="CC17" i="47" s="1"/>
  <c r="CB17" i="47"/>
  <c r="CD17" i="47"/>
  <c r="CE17" i="47"/>
  <c r="CG17" i="47"/>
  <c r="CH17" i="47"/>
  <c r="CI17" i="47"/>
  <c r="CJ17" i="47"/>
  <c r="CL17" i="47"/>
  <c r="CQ17" i="47"/>
  <c r="CR17" i="47"/>
  <c r="CS17" i="47"/>
  <c r="CU17" i="47"/>
  <c r="CW17" i="47" s="1"/>
  <c r="CV17" i="47"/>
  <c r="CX17" i="47"/>
  <c r="CZ17" i="47" s="1"/>
  <c r="CY17" i="47"/>
  <c r="DA17" i="47"/>
  <c r="DB17" i="47"/>
  <c r="DC17" i="47"/>
  <c r="DE17" i="47"/>
  <c r="DF17" i="47"/>
  <c r="DH17" i="47"/>
  <c r="DI17" i="47"/>
  <c r="DK17" i="47"/>
  <c r="DL17" i="47"/>
  <c r="DN17" i="47"/>
  <c r="DO17" i="47"/>
  <c r="DQ17" i="47"/>
  <c r="DR17" i="47"/>
  <c r="DT17" i="47"/>
  <c r="DV17" i="47" s="1"/>
  <c r="DU17" i="47"/>
  <c r="DW17" i="47"/>
  <c r="DX17" i="47"/>
  <c r="DY17" i="47"/>
  <c r="EA17" i="47"/>
  <c r="EB17" i="47"/>
  <c r="ED17" i="47"/>
  <c r="EF17" i="47" s="1"/>
  <c r="EE17" i="47"/>
  <c r="EG17" i="47"/>
  <c r="EH17" i="47"/>
  <c r="AY18" i="47"/>
  <c r="AZ18" i="47"/>
  <c r="BA18" i="47"/>
  <c r="BB18" i="47"/>
  <c r="BC18" i="47"/>
  <c r="BD18" i="47"/>
  <c r="BE18" i="47"/>
  <c r="BG18" i="47"/>
  <c r="BH18" i="47"/>
  <c r="BJ18" i="47"/>
  <c r="BK18" i="47"/>
  <c r="BM18" i="47"/>
  <c r="BO18" i="47" s="1"/>
  <c r="BP18" i="47"/>
  <c r="BQ18" i="47"/>
  <c r="BV18" i="47"/>
  <c r="BW18" i="47"/>
  <c r="BX18" i="47"/>
  <c r="BZ18" i="47"/>
  <c r="CB18" i="47"/>
  <c r="CD18" i="47"/>
  <c r="CE18" i="47"/>
  <c r="CG18" i="47"/>
  <c r="CH18" i="47"/>
  <c r="CI18" i="47"/>
  <c r="CJ18" i="47"/>
  <c r="CL18" i="47"/>
  <c r="CQ18" i="47"/>
  <c r="CR18" i="47"/>
  <c r="CS18" i="47"/>
  <c r="CU18" i="47"/>
  <c r="CV18" i="47"/>
  <c r="CX18" i="47"/>
  <c r="CY18" i="47"/>
  <c r="DA18" i="47"/>
  <c r="DB18" i="47"/>
  <c r="DC18" i="47"/>
  <c r="DE18" i="47"/>
  <c r="DF18" i="47"/>
  <c r="DH18" i="47"/>
  <c r="DI18" i="47"/>
  <c r="DK18" i="47"/>
  <c r="DL18" i="47"/>
  <c r="DN18" i="47"/>
  <c r="DO18" i="47"/>
  <c r="DQ18" i="47"/>
  <c r="DR18" i="47"/>
  <c r="DT18" i="47"/>
  <c r="DU18" i="47"/>
  <c r="DW18" i="47"/>
  <c r="DX18" i="47"/>
  <c r="DY18" i="47"/>
  <c r="EA18" i="47"/>
  <c r="EB18" i="47"/>
  <c r="ED18" i="47"/>
  <c r="EE18" i="47"/>
  <c r="EG18" i="47"/>
  <c r="EH18" i="47"/>
  <c r="AY19" i="47"/>
  <c r="AZ19" i="47"/>
  <c r="BA19" i="47" s="1"/>
  <c r="BB19" i="47"/>
  <c r="BC19" i="47"/>
  <c r="BD19" i="47"/>
  <c r="BE19" i="47"/>
  <c r="BG19" i="47"/>
  <c r="BH19" i="47"/>
  <c r="BJ19" i="47"/>
  <c r="BK19" i="47"/>
  <c r="BM19" i="47"/>
  <c r="BP19" i="47"/>
  <c r="BQ19" i="47"/>
  <c r="BV19" i="47"/>
  <c r="BW19" i="47"/>
  <c r="BX19" i="47"/>
  <c r="BZ19" i="47"/>
  <c r="CB19" i="47"/>
  <c r="CD19" i="47"/>
  <c r="CE19" i="47"/>
  <c r="CG19" i="47"/>
  <c r="CH19" i="47"/>
  <c r="CI19" i="47"/>
  <c r="CJ19" i="47"/>
  <c r="CL19" i="47"/>
  <c r="CQ19" i="47"/>
  <c r="CR19" i="47"/>
  <c r="CS19" i="47"/>
  <c r="CU19" i="47"/>
  <c r="CV19" i="47"/>
  <c r="CX19" i="47"/>
  <c r="CY19" i="47"/>
  <c r="DA19" i="47"/>
  <c r="DB19" i="47"/>
  <c r="DC19" i="47"/>
  <c r="DE19" i="47"/>
  <c r="DF19" i="47"/>
  <c r="DH19" i="47"/>
  <c r="DI19" i="47"/>
  <c r="DK19" i="47"/>
  <c r="DL19" i="47"/>
  <c r="DN19" i="47"/>
  <c r="DO19" i="47"/>
  <c r="DQ19" i="47"/>
  <c r="DR19" i="47"/>
  <c r="DT19" i="47"/>
  <c r="DU19" i="47"/>
  <c r="DW19" i="47"/>
  <c r="DX19" i="47"/>
  <c r="DY19" i="47"/>
  <c r="EA19" i="47"/>
  <c r="EB19" i="47"/>
  <c r="ED19" i="47"/>
  <c r="EE19" i="47"/>
  <c r="EG19" i="47"/>
  <c r="EH19" i="47"/>
  <c r="AY20" i="47"/>
  <c r="AZ20" i="47"/>
  <c r="BA20" i="47" s="1"/>
  <c r="BB20" i="47"/>
  <c r="BC20" i="47"/>
  <c r="BD20" i="47"/>
  <c r="BE20" i="47"/>
  <c r="BG20" i="47"/>
  <c r="BH20" i="47"/>
  <c r="BJ20" i="47"/>
  <c r="BK20" i="47"/>
  <c r="BM20" i="47"/>
  <c r="BP20" i="47"/>
  <c r="BQ20" i="47"/>
  <c r="BV20" i="47"/>
  <c r="BW20" i="47"/>
  <c r="BX20" i="47"/>
  <c r="BZ20" i="47"/>
  <c r="CB20" i="47"/>
  <c r="CD20" i="47"/>
  <c r="CE20" i="47"/>
  <c r="CG20" i="47"/>
  <c r="CH20" i="47"/>
  <c r="CI20" i="47"/>
  <c r="CJ20" i="47"/>
  <c r="CL20" i="47"/>
  <c r="CQ20" i="47"/>
  <c r="CR20" i="47"/>
  <c r="CS20" i="47"/>
  <c r="CU20" i="47"/>
  <c r="CV20" i="47"/>
  <c r="CX20" i="47"/>
  <c r="CY20" i="47"/>
  <c r="DA20" i="47"/>
  <c r="DB20" i="47"/>
  <c r="DC20" i="47"/>
  <c r="DE20" i="47"/>
  <c r="DF20" i="47"/>
  <c r="DH20" i="47"/>
  <c r="DI20" i="47"/>
  <c r="DK20" i="47"/>
  <c r="DL20" i="47"/>
  <c r="DN20" i="47"/>
  <c r="DO20" i="47"/>
  <c r="DQ20" i="47"/>
  <c r="DR20" i="47"/>
  <c r="DT20" i="47"/>
  <c r="DU20" i="47"/>
  <c r="DW20" i="47"/>
  <c r="DX20" i="47"/>
  <c r="DY20" i="47"/>
  <c r="EA20" i="47"/>
  <c r="EB20" i="47"/>
  <c r="ED20" i="47"/>
  <c r="EE20" i="47"/>
  <c r="EG20" i="47"/>
  <c r="EH20" i="47"/>
  <c r="AY21" i="47"/>
  <c r="AZ21" i="47"/>
  <c r="BA21" i="47"/>
  <c r="BB21" i="47"/>
  <c r="BC21" i="47"/>
  <c r="BD21" i="47"/>
  <c r="BE21" i="47"/>
  <c r="BF21" i="47"/>
  <c r="BG21" i="47"/>
  <c r="BI21" i="47" s="1"/>
  <c r="BH21" i="47"/>
  <c r="BJ21" i="47"/>
  <c r="BL21" i="47" s="1"/>
  <c r="BK21" i="47"/>
  <c r="BM21" i="47"/>
  <c r="BO21" i="47"/>
  <c r="BP21" i="47"/>
  <c r="BR21" i="47" s="1"/>
  <c r="BQ21" i="47"/>
  <c r="BV21" i="47"/>
  <c r="BW21" i="47"/>
  <c r="BX21" i="47"/>
  <c r="BZ21" i="47"/>
  <c r="CC21" i="47"/>
  <c r="CB21" i="47"/>
  <c r="CD21" i="47"/>
  <c r="CE21" i="47"/>
  <c r="CF21" i="47" s="1"/>
  <c r="CG21" i="47"/>
  <c r="CH21" i="47"/>
  <c r="CI21" i="47"/>
  <c r="CK21" i="47"/>
  <c r="CJ21" i="47"/>
  <c r="CL21" i="47"/>
  <c r="CQ21" i="47"/>
  <c r="CT21" i="47"/>
  <c r="CR21" i="47"/>
  <c r="CS21" i="47"/>
  <c r="CU21" i="47"/>
  <c r="CW21" i="47"/>
  <c r="CV21" i="47"/>
  <c r="CX21" i="47"/>
  <c r="CY21" i="47"/>
  <c r="CZ21" i="47"/>
  <c r="DA21" i="47"/>
  <c r="DB21" i="47"/>
  <c r="DC21" i="47"/>
  <c r="DD21" i="47" s="1"/>
  <c r="DE21" i="47"/>
  <c r="DF21" i="47"/>
  <c r="DH21" i="47"/>
  <c r="DJ21" i="47"/>
  <c r="DI21" i="47"/>
  <c r="DK21" i="47"/>
  <c r="DL21" i="47"/>
  <c r="DM21" i="47" s="1"/>
  <c r="DN21" i="47"/>
  <c r="DP21" i="47" s="1"/>
  <c r="DO21" i="47"/>
  <c r="DQ21" i="47"/>
  <c r="DS21" i="47" s="1"/>
  <c r="DR21" i="47"/>
  <c r="DT21" i="47"/>
  <c r="DU21" i="47"/>
  <c r="DV21" i="47" s="1"/>
  <c r="DW21" i="47"/>
  <c r="DX21" i="47"/>
  <c r="DY21" i="47"/>
  <c r="EA21" i="47"/>
  <c r="EC21" i="47" s="1"/>
  <c r="EB21" i="47"/>
  <c r="ED21" i="47"/>
  <c r="EE21" i="47"/>
  <c r="EG21" i="47"/>
  <c r="EH21" i="47"/>
  <c r="AY22" i="47"/>
  <c r="AZ22" i="47"/>
  <c r="BA22" i="47" s="1"/>
  <c r="BB22" i="47"/>
  <c r="BC22" i="47"/>
  <c r="BD22" i="47"/>
  <c r="BE22" i="47"/>
  <c r="BG22" i="47"/>
  <c r="BH22" i="47"/>
  <c r="BJ22" i="47"/>
  <c r="BK22" i="47"/>
  <c r="BM22" i="47"/>
  <c r="BO22" i="47"/>
  <c r="BP22" i="47"/>
  <c r="BR22" i="47" s="1"/>
  <c r="BQ22" i="47"/>
  <c r="BV22" i="47"/>
  <c r="BW22" i="47"/>
  <c r="BX22" i="47"/>
  <c r="BZ22" i="47"/>
  <c r="CB22" i="47"/>
  <c r="CD22" i="47"/>
  <c r="CE22" i="47"/>
  <c r="CG22" i="47"/>
  <c r="CH22" i="47"/>
  <c r="CI22" i="47"/>
  <c r="CJ22" i="47"/>
  <c r="CL22" i="47"/>
  <c r="CQ22" i="47"/>
  <c r="CR22" i="47"/>
  <c r="CS22" i="47"/>
  <c r="CU22" i="47"/>
  <c r="CV22" i="47"/>
  <c r="CX22" i="47"/>
  <c r="CY22" i="47"/>
  <c r="DA22" i="47"/>
  <c r="DB22" i="47"/>
  <c r="DD22" i="47" s="1"/>
  <c r="DC22" i="47"/>
  <c r="DE22" i="47"/>
  <c r="DF22" i="47"/>
  <c r="DH22" i="47"/>
  <c r="DI22" i="47"/>
  <c r="DK22" i="47"/>
  <c r="DL22" i="47"/>
  <c r="DN22" i="47"/>
  <c r="DO22" i="47"/>
  <c r="DQ22" i="47"/>
  <c r="DR22" i="47"/>
  <c r="DT22" i="47"/>
  <c r="DU22" i="47"/>
  <c r="DW22" i="47"/>
  <c r="DX22" i="47"/>
  <c r="DY22" i="47"/>
  <c r="EA22" i="47"/>
  <c r="EB22" i="47"/>
  <c r="ED22" i="47"/>
  <c r="EE22" i="47"/>
  <c r="EG22" i="47"/>
  <c r="EH22" i="47"/>
  <c r="AY23" i="47"/>
  <c r="AZ23" i="47"/>
  <c r="BA23" i="47" s="1"/>
  <c r="BB23" i="47"/>
  <c r="BC23" i="47"/>
  <c r="BD23" i="47"/>
  <c r="BE23" i="47"/>
  <c r="BG23" i="47"/>
  <c r="BH23" i="47"/>
  <c r="BJ23" i="47"/>
  <c r="BK23" i="47"/>
  <c r="BM23" i="47"/>
  <c r="BP23" i="47"/>
  <c r="BR23" i="47" s="1"/>
  <c r="BQ23" i="47"/>
  <c r="BV23" i="47"/>
  <c r="BW23" i="47"/>
  <c r="BX23" i="47"/>
  <c r="BZ23" i="47"/>
  <c r="CB23" i="47"/>
  <c r="CD23" i="47"/>
  <c r="CF23" i="47" s="1"/>
  <c r="CE23" i="47"/>
  <c r="CG23" i="47"/>
  <c r="CH23" i="47"/>
  <c r="CI23" i="47"/>
  <c r="CJ23" i="47"/>
  <c r="CL23" i="47"/>
  <c r="CQ23" i="47"/>
  <c r="CR23" i="47"/>
  <c r="CS23" i="47"/>
  <c r="CU23" i="47"/>
  <c r="CV23" i="47"/>
  <c r="CX23" i="47"/>
  <c r="CY23" i="47"/>
  <c r="DA23" i="47"/>
  <c r="DB23" i="47"/>
  <c r="DC23" i="47"/>
  <c r="DE23" i="47"/>
  <c r="DF23" i="47"/>
  <c r="DH23" i="47"/>
  <c r="DI23" i="47"/>
  <c r="DK23" i="47"/>
  <c r="DL23" i="47"/>
  <c r="DN23" i="47"/>
  <c r="DO23" i="47"/>
  <c r="DQ23" i="47"/>
  <c r="DR23" i="47"/>
  <c r="DT23" i="47"/>
  <c r="DU23" i="47"/>
  <c r="DW23" i="47"/>
  <c r="DX23" i="47"/>
  <c r="DY23" i="47"/>
  <c r="EA23" i="47"/>
  <c r="EB23" i="47"/>
  <c r="ED23" i="47"/>
  <c r="EE23" i="47"/>
  <c r="EG23" i="47"/>
  <c r="EH23" i="47"/>
  <c r="AY24" i="47"/>
  <c r="AZ24" i="47"/>
  <c r="BA24" i="47" s="1"/>
  <c r="BB24" i="47"/>
  <c r="BC24" i="47"/>
  <c r="BD24" i="47"/>
  <c r="BE24" i="47"/>
  <c r="BG24" i="47"/>
  <c r="BH24" i="47"/>
  <c r="BJ24" i="47"/>
  <c r="BK24" i="47"/>
  <c r="BM24" i="47"/>
  <c r="BP24" i="47"/>
  <c r="BQ24" i="47"/>
  <c r="BV24" i="47"/>
  <c r="BW24" i="47"/>
  <c r="BX24" i="47"/>
  <c r="BZ24" i="47"/>
  <c r="CB24" i="47"/>
  <c r="CD24" i="47"/>
  <c r="CE24" i="47"/>
  <c r="CG24" i="47"/>
  <c r="CH24" i="47"/>
  <c r="CI24" i="47"/>
  <c r="CJ24" i="47"/>
  <c r="CL24" i="47"/>
  <c r="CQ24" i="47"/>
  <c r="CR24" i="47"/>
  <c r="CS24" i="47"/>
  <c r="CU24" i="47"/>
  <c r="CV24" i="47"/>
  <c r="CX24" i="47"/>
  <c r="CY24" i="47"/>
  <c r="DA24" i="47"/>
  <c r="DB24" i="47"/>
  <c r="DC24" i="47"/>
  <c r="DE24" i="47"/>
  <c r="DF24" i="47"/>
  <c r="DH24" i="47"/>
  <c r="DI24" i="47"/>
  <c r="DK24" i="47"/>
  <c r="DL24" i="47"/>
  <c r="DN24" i="47"/>
  <c r="DO24" i="47"/>
  <c r="DQ24" i="47"/>
  <c r="DR24" i="47"/>
  <c r="DT24" i="47"/>
  <c r="DU24" i="47"/>
  <c r="DW24" i="47"/>
  <c r="DX24" i="47"/>
  <c r="DY24" i="47"/>
  <c r="EA24" i="47"/>
  <c r="EB24" i="47"/>
  <c r="ED24" i="47"/>
  <c r="EE24" i="47"/>
  <c r="EG24" i="47"/>
  <c r="EH24" i="47"/>
  <c r="AY25" i="47"/>
  <c r="AZ25" i="47"/>
  <c r="BA25" i="47" s="1"/>
  <c r="BB25" i="47"/>
  <c r="BC25" i="47"/>
  <c r="BD25" i="47"/>
  <c r="BE25" i="47"/>
  <c r="BG25" i="47"/>
  <c r="BH25" i="47"/>
  <c r="BJ25" i="47"/>
  <c r="BK25" i="47"/>
  <c r="BM25" i="47"/>
  <c r="BP25" i="47"/>
  <c r="BQ25" i="47"/>
  <c r="BV25" i="47"/>
  <c r="BW25" i="47"/>
  <c r="BX25" i="47"/>
  <c r="BZ25" i="47"/>
  <c r="CB25" i="47"/>
  <c r="CD25" i="47"/>
  <c r="CE25" i="47"/>
  <c r="CG25" i="47"/>
  <c r="CH25" i="47"/>
  <c r="CI25" i="47"/>
  <c r="CJ25" i="47"/>
  <c r="CL25" i="47"/>
  <c r="CQ25" i="47"/>
  <c r="CR25" i="47"/>
  <c r="CS25" i="47"/>
  <c r="CU25" i="47"/>
  <c r="CV25" i="47"/>
  <c r="CX25" i="47"/>
  <c r="CY25" i="47"/>
  <c r="DA25" i="47"/>
  <c r="DB25" i="47"/>
  <c r="DC25" i="47"/>
  <c r="DE25" i="47"/>
  <c r="DF25" i="47"/>
  <c r="DH25" i="47"/>
  <c r="DI25" i="47"/>
  <c r="DK25" i="47"/>
  <c r="DL25" i="47"/>
  <c r="DN25" i="47"/>
  <c r="DO25" i="47"/>
  <c r="DQ25" i="47"/>
  <c r="DR25" i="47"/>
  <c r="DT25" i="47"/>
  <c r="DU25" i="47"/>
  <c r="DW25" i="47"/>
  <c r="DX25" i="47"/>
  <c r="DY25" i="47"/>
  <c r="EA25" i="47"/>
  <c r="EB25" i="47"/>
  <c r="ED25" i="47"/>
  <c r="EE25" i="47"/>
  <c r="EG25" i="47"/>
  <c r="EH25" i="47"/>
  <c r="AY26" i="47"/>
  <c r="AZ26" i="47"/>
  <c r="BA26" i="47"/>
  <c r="BB26" i="47"/>
  <c r="BC26" i="47"/>
  <c r="BD26" i="47"/>
  <c r="BE26" i="47"/>
  <c r="BG26" i="47"/>
  <c r="BH26" i="47"/>
  <c r="BJ26" i="47"/>
  <c r="BK26" i="47"/>
  <c r="BM26" i="47"/>
  <c r="BP26" i="47"/>
  <c r="BQ26" i="47"/>
  <c r="BV26" i="47"/>
  <c r="BW26" i="47"/>
  <c r="BX26" i="47"/>
  <c r="BZ26" i="47"/>
  <c r="CB26" i="47"/>
  <c r="CD26" i="47"/>
  <c r="CE26" i="47"/>
  <c r="CG26" i="47"/>
  <c r="CH26" i="47"/>
  <c r="CI26" i="47"/>
  <c r="CJ26" i="47"/>
  <c r="CL26" i="47"/>
  <c r="CQ26" i="47"/>
  <c r="CR26" i="47"/>
  <c r="CS26" i="47"/>
  <c r="CU26" i="47"/>
  <c r="CV26" i="47"/>
  <c r="CX26" i="47"/>
  <c r="CY26" i="47"/>
  <c r="DA26" i="47"/>
  <c r="DB26" i="47"/>
  <c r="DC26" i="47"/>
  <c r="DE26" i="47"/>
  <c r="DF26" i="47"/>
  <c r="DH26" i="47"/>
  <c r="DI26" i="47"/>
  <c r="DK26" i="47"/>
  <c r="DL26" i="47"/>
  <c r="DN26" i="47"/>
  <c r="DO26" i="47"/>
  <c r="DQ26" i="47"/>
  <c r="DR26" i="47"/>
  <c r="DT26" i="47"/>
  <c r="DU26" i="47"/>
  <c r="DW26" i="47"/>
  <c r="DX26" i="47"/>
  <c r="DY26" i="47"/>
  <c r="EA26" i="47"/>
  <c r="EB26" i="47"/>
  <c r="ED26" i="47"/>
  <c r="EE26" i="47"/>
  <c r="EG26" i="47"/>
  <c r="EH26" i="47"/>
  <c r="AY27" i="47"/>
  <c r="AZ27" i="47"/>
  <c r="BA27" i="47"/>
  <c r="BB27" i="47"/>
  <c r="BC27" i="47"/>
  <c r="BD27" i="47"/>
  <c r="BE27" i="47"/>
  <c r="BG27" i="47"/>
  <c r="BH27" i="47"/>
  <c r="BJ27" i="47"/>
  <c r="BL27" i="47"/>
  <c r="BK27" i="47"/>
  <c r="BM27" i="47"/>
  <c r="BP27" i="47"/>
  <c r="BQ27" i="47"/>
  <c r="BV27" i="47"/>
  <c r="BW27" i="47"/>
  <c r="BX27" i="47"/>
  <c r="BZ27" i="47"/>
  <c r="CC27" i="47" s="1"/>
  <c r="CB27" i="47"/>
  <c r="CD27" i="47"/>
  <c r="CE27" i="47"/>
  <c r="CG27" i="47"/>
  <c r="CH27" i="47"/>
  <c r="CI27" i="47"/>
  <c r="CJ27" i="47"/>
  <c r="CL27" i="47"/>
  <c r="CQ27" i="47"/>
  <c r="CR27" i="47"/>
  <c r="CS27" i="47"/>
  <c r="CU27" i="47"/>
  <c r="CV27" i="47"/>
  <c r="CX27" i="47"/>
  <c r="CY27" i="47"/>
  <c r="DA27" i="47"/>
  <c r="DB27" i="47"/>
  <c r="DD27" i="47" s="1"/>
  <c r="DC27" i="47"/>
  <c r="DE27" i="47"/>
  <c r="DF27" i="47"/>
  <c r="DH27" i="47"/>
  <c r="DI27" i="47"/>
  <c r="DK27" i="47"/>
  <c r="DL27" i="47"/>
  <c r="DN27" i="47"/>
  <c r="DO27" i="47"/>
  <c r="DQ27" i="47"/>
  <c r="DR27" i="47"/>
  <c r="DT27" i="47"/>
  <c r="DV27" i="47" s="1"/>
  <c r="DU27" i="47"/>
  <c r="DW27" i="47"/>
  <c r="DX27" i="47"/>
  <c r="DY27" i="47"/>
  <c r="EA27" i="47"/>
  <c r="EB27" i="47"/>
  <c r="ED27" i="47"/>
  <c r="EE27" i="47"/>
  <c r="EG27" i="47"/>
  <c r="EH27" i="47"/>
  <c r="AY28" i="47"/>
  <c r="AZ28" i="47"/>
  <c r="BA28" i="47"/>
  <c r="BB28" i="47"/>
  <c r="BC28" i="47"/>
  <c r="BD28" i="47"/>
  <c r="BE28" i="47"/>
  <c r="BG28" i="47"/>
  <c r="BH28" i="47"/>
  <c r="BJ28" i="47"/>
  <c r="BK28" i="47"/>
  <c r="BM28" i="47"/>
  <c r="BP28" i="47"/>
  <c r="BQ28" i="47"/>
  <c r="BV28" i="47"/>
  <c r="BW28" i="47"/>
  <c r="BX28" i="47"/>
  <c r="BZ28" i="47"/>
  <c r="CB28" i="47"/>
  <c r="CD28" i="47"/>
  <c r="CE28" i="47"/>
  <c r="CG28" i="47"/>
  <c r="CH28" i="47"/>
  <c r="CI28" i="47"/>
  <c r="CJ28" i="47"/>
  <c r="CL28" i="47"/>
  <c r="CQ28" i="47"/>
  <c r="CR28" i="47"/>
  <c r="CS28" i="47"/>
  <c r="CU28" i="47"/>
  <c r="CV28" i="47"/>
  <c r="CX28" i="47"/>
  <c r="CY28" i="47"/>
  <c r="DA28" i="47"/>
  <c r="DB28" i="47"/>
  <c r="DC28" i="47"/>
  <c r="DE28" i="47"/>
  <c r="DF28" i="47"/>
  <c r="DH28" i="47"/>
  <c r="DI28" i="47"/>
  <c r="DK28" i="47"/>
  <c r="DL28" i="47"/>
  <c r="DN28" i="47"/>
  <c r="DO28" i="47"/>
  <c r="DQ28" i="47"/>
  <c r="DR28" i="47"/>
  <c r="DT28" i="47"/>
  <c r="DU28" i="47"/>
  <c r="DW28" i="47"/>
  <c r="DX28" i="47"/>
  <c r="DY28" i="47"/>
  <c r="EA28" i="47"/>
  <c r="EB28" i="47"/>
  <c r="ED28" i="47"/>
  <c r="EE28" i="47"/>
  <c r="EG28" i="47"/>
  <c r="EH28" i="47"/>
  <c r="AY29" i="47"/>
  <c r="AZ29" i="47"/>
  <c r="BA29" i="47"/>
  <c r="BB29" i="47"/>
  <c r="BC29" i="47"/>
  <c r="BD29" i="47"/>
  <c r="BE29" i="47"/>
  <c r="BG29" i="47"/>
  <c r="BH29" i="47"/>
  <c r="BJ29" i="47"/>
  <c r="BK29" i="47"/>
  <c r="BM29" i="47"/>
  <c r="BP29" i="47"/>
  <c r="BQ29" i="47"/>
  <c r="BV29" i="47"/>
  <c r="BW29" i="47"/>
  <c r="BX29" i="47"/>
  <c r="BZ29" i="47"/>
  <c r="CB29" i="47"/>
  <c r="CD29" i="47"/>
  <c r="CE29" i="47"/>
  <c r="CG29" i="47"/>
  <c r="CH29" i="47"/>
  <c r="CI29" i="47"/>
  <c r="CJ29" i="47"/>
  <c r="CL29" i="47"/>
  <c r="CQ29" i="47"/>
  <c r="CR29" i="47"/>
  <c r="CS29" i="47"/>
  <c r="CU29" i="47"/>
  <c r="CV29" i="47"/>
  <c r="CX29" i="47"/>
  <c r="CY29" i="47"/>
  <c r="DA29" i="47"/>
  <c r="DB29" i="47"/>
  <c r="DC29" i="47"/>
  <c r="DE29" i="47"/>
  <c r="DF29" i="47"/>
  <c r="DH29" i="47"/>
  <c r="DI29" i="47"/>
  <c r="DK29" i="47"/>
  <c r="DL29" i="47"/>
  <c r="DN29" i="47"/>
  <c r="DO29" i="47"/>
  <c r="DQ29" i="47"/>
  <c r="DR29" i="47"/>
  <c r="DT29" i="47"/>
  <c r="DU29" i="47"/>
  <c r="DW29" i="47"/>
  <c r="DX29" i="47"/>
  <c r="DY29" i="47"/>
  <c r="EA29" i="47"/>
  <c r="EB29" i="47"/>
  <c r="ED29" i="47"/>
  <c r="EE29" i="47"/>
  <c r="EG29" i="47"/>
  <c r="EH29" i="47"/>
  <c r="AY30" i="47"/>
  <c r="AZ30" i="47"/>
  <c r="BA30" i="47" s="1"/>
  <c r="BB30" i="47"/>
  <c r="BC30" i="47"/>
  <c r="BD30" i="47"/>
  <c r="BE30" i="47"/>
  <c r="BG30" i="47"/>
  <c r="BH30" i="47"/>
  <c r="BI30" i="47" s="1"/>
  <c r="BJ30" i="47"/>
  <c r="BK30" i="47"/>
  <c r="BM30" i="47"/>
  <c r="BP30" i="47"/>
  <c r="BQ30" i="47"/>
  <c r="BV30" i="47"/>
  <c r="BW30" i="47"/>
  <c r="BX30" i="47"/>
  <c r="BZ30" i="47"/>
  <c r="CB30" i="47"/>
  <c r="CD30" i="47"/>
  <c r="CE30" i="47"/>
  <c r="CF30" i="47" s="1"/>
  <c r="CG30" i="47"/>
  <c r="CH30" i="47"/>
  <c r="CI30" i="47"/>
  <c r="CJ30" i="47"/>
  <c r="CL30" i="47"/>
  <c r="CQ30" i="47"/>
  <c r="CR30" i="47"/>
  <c r="CS30" i="47"/>
  <c r="CU30" i="47"/>
  <c r="CV30" i="47"/>
  <c r="CX30" i="47"/>
  <c r="CZ30" i="47" s="1"/>
  <c r="CY30" i="47"/>
  <c r="DA30" i="47"/>
  <c r="DB30" i="47"/>
  <c r="DD30" i="47" s="1"/>
  <c r="DC30" i="47"/>
  <c r="DE30" i="47"/>
  <c r="DF30" i="47"/>
  <c r="DH30" i="47"/>
  <c r="DI30" i="47"/>
  <c r="DK30" i="47"/>
  <c r="DL30" i="47"/>
  <c r="DN30" i="47"/>
  <c r="DO30" i="47"/>
  <c r="DQ30" i="47"/>
  <c r="DR30" i="47"/>
  <c r="DS30" i="47" s="1"/>
  <c r="DT30" i="47"/>
  <c r="DU30" i="47"/>
  <c r="DW30" i="47"/>
  <c r="DX30" i="47"/>
  <c r="DY30" i="47"/>
  <c r="EA30" i="47"/>
  <c r="EB30" i="47"/>
  <c r="ED30" i="47"/>
  <c r="EE30" i="47"/>
  <c r="EG30" i="47"/>
  <c r="EH30" i="47"/>
  <c r="AY31" i="47"/>
  <c r="AZ31" i="47"/>
  <c r="BA31" i="47"/>
  <c r="BB31" i="47"/>
  <c r="BC31" i="47"/>
  <c r="BD31" i="47"/>
  <c r="BE31" i="47"/>
  <c r="BG31" i="47"/>
  <c r="BH31" i="47"/>
  <c r="BJ31" i="47"/>
  <c r="BK31" i="47"/>
  <c r="BM31" i="47"/>
  <c r="BP31" i="47"/>
  <c r="BQ31" i="47"/>
  <c r="BV31" i="47"/>
  <c r="BW31" i="47"/>
  <c r="BX31" i="47"/>
  <c r="BZ31" i="47"/>
  <c r="CB31" i="47"/>
  <c r="CD31" i="47"/>
  <c r="CE31" i="47"/>
  <c r="CG31" i="47"/>
  <c r="CH31" i="47"/>
  <c r="CI31" i="47"/>
  <c r="CJ31" i="47"/>
  <c r="CL31" i="47"/>
  <c r="CQ31" i="47"/>
  <c r="CR31" i="47"/>
  <c r="CS31" i="47"/>
  <c r="CU31" i="47"/>
  <c r="CV31" i="47"/>
  <c r="CX31" i="47"/>
  <c r="CY31" i="47"/>
  <c r="DA31" i="47"/>
  <c r="DB31" i="47"/>
  <c r="DC31" i="47"/>
  <c r="DE31" i="47"/>
  <c r="DF31" i="47"/>
  <c r="DH31" i="47"/>
  <c r="DI31" i="47"/>
  <c r="DK31" i="47"/>
  <c r="DL31" i="47"/>
  <c r="DN31" i="47"/>
  <c r="DO31" i="47"/>
  <c r="DQ31" i="47"/>
  <c r="DR31" i="47"/>
  <c r="DT31" i="47"/>
  <c r="DU31" i="47"/>
  <c r="DW31" i="47"/>
  <c r="DX31" i="47"/>
  <c r="DY31" i="47"/>
  <c r="EA31" i="47"/>
  <c r="EB31" i="47"/>
  <c r="ED31" i="47"/>
  <c r="EE31" i="47"/>
  <c r="EG31" i="47"/>
  <c r="EH31" i="47"/>
  <c r="AY32" i="47"/>
  <c r="AZ32" i="47"/>
  <c r="BA32" i="47" s="1"/>
  <c r="BB32" i="47"/>
  <c r="BC32" i="47"/>
  <c r="BD32" i="47"/>
  <c r="BF32" i="47" s="1"/>
  <c r="BE32" i="47"/>
  <c r="BG32" i="47"/>
  <c r="BH32" i="47"/>
  <c r="BI32" i="47" s="1"/>
  <c r="BJ32" i="47"/>
  <c r="BK32" i="47"/>
  <c r="BL32" i="47" s="1"/>
  <c r="BM32" i="47"/>
  <c r="BO32" i="47" s="1"/>
  <c r="BP32" i="47"/>
  <c r="BQ32" i="47"/>
  <c r="BR32" i="47" s="1"/>
  <c r="BV32" i="47"/>
  <c r="BY32" i="47" s="1"/>
  <c r="BW32" i="47"/>
  <c r="BX32" i="47"/>
  <c r="BZ32" i="47"/>
  <c r="CB32" i="47"/>
  <c r="CD32" i="47"/>
  <c r="CE32" i="47"/>
  <c r="CF32" i="47" s="1"/>
  <c r="CG32" i="47"/>
  <c r="CH32" i="47"/>
  <c r="CI32" i="47"/>
  <c r="CJ32" i="47"/>
  <c r="CK32" i="47" s="1"/>
  <c r="CL32" i="47"/>
  <c r="CQ32" i="47"/>
  <c r="CT32" i="47" s="1"/>
  <c r="CR32" i="47"/>
  <c r="CS32" i="47"/>
  <c r="CU32" i="47"/>
  <c r="CV32" i="47"/>
  <c r="CW32" i="47" s="1"/>
  <c r="CX32" i="47"/>
  <c r="CY32" i="47"/>
  <c r="CZ32" i="47" s="1"/>
  <c r="DA32" i="47"/>
  <c r="DB32" i="47"/>
  <c r="DC32" i="47"/>
  <c r="DD32" i="47" s="1"/>
  <c r="DE32" i="47"/>
  <c r="DF32" i="47"/>
  <c r="DH32" i="47"/>
  <c r="DI32" i="47"/>
  <c r="DJ32" i="47" s="1"/>
  <c r="DK32" i="47"/>
  <c r="DL32" i="47"/>
  <c r="DM32" i="47"/>
  <c r="DN32" i="47"/>
  <c r="DP32" i="47" s="1"/>
  <c r="DO32" i="47"/>
  <c r="DQ32" i="47"/>
  <c r="DR32" i="47"/>
  <c r="DT32" i="47"/>
  <c r="DU32" i="47"/>
  <c r="DV32" i="47"/>
  <c r="DW32" i="47"/>
  <c r="DX32" i="47"/>
  <c r="DY32" i="47"/>
  <c r="EA32" i="47"/>
  <c r="EC32" i="47" s="1"/>
  <c r="EB32" i="47"/>
  <c r="ED32" i="47"/>
  <c r="EE32" i="47"/>
  <c r="EG32" i="47"/>
  <c r="EH32" i="47"/>
  <c r="AY33" i="47"/>
  <c r="AZ33" i="47"/>
  <c r="BA33" i="47" s="1"/>
  <c r="BB33" i="47"/>
  <c r="BC33" i="47"/>
  <c r="BD33" i="47"/>
  <c r="BE33" i="47"/>
  <c r="BG33" i="47"/>
  <c r="BH33" i="47"/>
  <c r="BJ33" i="47"/>
  <c r="BK33" i="47"/>
  <c r="BM33" i="47"/>
  <c r="BP33" i="47"/>
  <c r="BQ33" i="47"/>
  <c r="BV33" i="47"/>
  <c r="BW33" i="47"/>
  <c r="BX33" i="47"/>
  <c r="BZ33" i="47"/>
  <c r="CB33" i="47"/>
  <c r="CD33" i="47"/>
  <c r="CE33" i="47"/>
  <c r="CG33" i="47"/>
  <c r="CH33" i="47"/>
  <c r="CI33" i="47"/>
  <c r="CJ33" i="47"/>
  <c r="CL33" i="47"/>
  <c r="CQ33" i="47"/>
  <c r="CR33" i="47"/>
  <c r="CS33" i="47"/>
  <c r="CU33" i="47"/>
  <c r="CV33" i="47"/>
  <c r="CX33" i="47"/>
  <c r="CY33" i="47"/>
  <c r="DA33" i="47"/>
  <c r="DB33" i="47"/>
  <c r="DC33" i="47"/>
  <c r="DE33" i="47"/>
  <c r="DF33" i="47"/>
  <c r="DH33" i="47"/>
  <c r="DI33" i="47"/>
  <c r="DK33" i="47"/>
  <c r="DL33" i="47"/>
  <c r="DN33" i="47"/>
  <c r="DO33" i="47"/>
  <c r="DQ33" i="47"/>
  <c r="DR33" i="47"/>
  <c r="DT33" i="47"/>
  <c r="DU33" i="47"/>
  <c r="DW33" i="47"/>
  <c r="DX33" i="47"/>
  <c r="DY33" i="47"/>
  <c r="EA33" i="47"/>
  <c r="EB33" i="47"/>
  <c r="ED33" i="47"/>
  <c r="EE33" i="47"/>
  <c r="EG33" i="47"/>
  <c r="EH33" i="47"/>
  <c r="AY34" i="47"/>
  <c r="AZ34" i="47"/>
  <c r="BA34" i="47" s="1"/>
  <c r="BB34" i="47"/>
  <c r="BC34" i="47"/>
  <c r="BD34" i="47"/>
  <c r="BE34" i="47"/>
  <c r="BG34" i="47"/>
  <c r="BH34" i="47"/>
  <c r="BJ34" i="47"/>
  <c r="BK34" i="47"/>
  <c r="BM34" i="47"/>
  <c r="BP34" i="47"/>
  <c r="BQ34" i="47"/>
  <c r="BV34" i="47"/>
  <c r="BW34" i="47"/>
  <c r="BX34" i="47"/>
  <c r="BZ34" i="47"/>
  <c r="CB34" i="47"/>
  <c r="CD34" i="47"/>
  <c r="CE34" i="47"/>
  <c r="CG34" i="47"/>
  <c r="CH34" i="47"/>
  <c r="CI34" i="47"/>
  <c r="CJ34" i="47"/>
  <c r="CL34" i="47"/>
  <c r="CQ34" i="47"/>
  <c r="CR34" i="47"/>
  <c r="CS34" i="47"/>
  <c r="CU34" i="47"/>
  <c r="CV34" i="47"/>
  <c r="CX34" i="47"/>
  <c r="CY34" i="47"/>
  <c r="DA34" i="47"/>
  <c r="DB34" i="47"/>
  <c r="DC34" i="47"/>
  <c r="DE34" i="47"/>
  <c r="DF34" i="47"/>
  <c r="DH34" i="47"/>
  <c r="DI34" i="47"/>
  <c r="DK34" i="47"/>
  <c r="DL34" i="47"/>
  <c r="DN34" i="47"/>
  <c r="DO34" i="47"/>
  <c r="DQ34" i="47"/>
  <c r="DR34" i="47"/>
  <c r="DT34" i="47"/>
  <c r="DU34" i="47"/>
  <c r="DW34" i="47"/>
  <c r="DX34" i="47"/>
  <c r="DY34" i="47"/>
  <c r="EA34" i="47"/>
  <c r="EB34" i="47"/>
  <c r="ED34" i="47"/>
  <c r="EE34" i="47"/>
  <c r="EG34" i="47"/>
  <c r="EH34" i="47"/>
  <c r="AY35" i="47"/>
  <c r="AZ35" i="47"/>
  <c r="BA35" i="47"/>
  <c r="BB35" i="47"/>
  <c r="BC35" i="47"/>
  <c r="BD35" i="47"/>
  <c r="BE35" i="47"/>
  <c r="BG35" i="47"/>
  <c r="BH35" i="47"/>
  <c r="BJ35" i="47"/>
  <c r="BK35" i="47"/>
  <c r="BM35" i="47"/>
  <c r="BP35" i="47"/>
  <c r="BQ35" i="47"/>
  <c r="BV35" i="47"/>
  <c r="BW35" i="47"/>
  <c r="BX35" i="47"/>
  <c r="BZ35" i="47"/>
  <c r="CB35" i="47"/>
  <c r="CD35" i="47"/>
  <c r="CE35" i="47"/>
  <c r="CG35" i="47"/>
  <c r="CH35" i="47"/>
  <c r="CI35" i="47"/>
  <c r="CJ35" i="47"/>
  <c r="CL35" i="47"/>
  <c r="CQ35" i="47"/>
  <c r="CR35" i="47"/>
  <c r="CS35" i="47"/>
  <c r="CU35" i="47"/>
  <c r="CV35" i="47"/>
  <c r="CX35" i="47"/>
  <c r="CY35" i="47"/>
  <c r="DA35" i="47"/>
  <c r="DB35" i="47"/>
  <c r="DC35" i="47"/>
  <c r="DE35" i="47"/>
  <c r="DF35" i="47"/>
  <c r="DH35" i="47"/>
  <c r="DI35" i="47"/>
  <c r="DK35" i="47"/>
  <c r="DL35" i="47"/>
  <c r="DN35" i="47"/>
  <c r="DO35" i="47"/>
  <c r="DQ35" i="47"/>
  <c r="DR35" i="47"/>
  <c r="DT35" i="47"/>
  <c r="DU35" i="47"/>
  <c r="DW35" i="47"/>
  <c r="DX35" i="47"/>
  <c r="DY35" i="47"/>
  <c r="EA35" i="47"/>
  <c r="EB35" i="47"/>
  <c r="ED35" i="47"/>
  <c r="EE35" i="47"/>
  <c r="EG35" i="47"/>
  <c r="EH35" i="47"/>
  <c r="AY36" i="47"/>
  <c r="AZ36" i="47"/>
  <c r="BA36" i="47"/>
  <c r="BB36" i="47"/>
  <c r="BC36" i="47"/>
  <c r="BD36" i="47"/>
  <c r="BE36" i="47"/>
  <c r="BG36" i="47"/>
  <c r="BH36" i="47"/>
  <c r="BJ36" i="47"/>
  <c r="BK36" i="47"/>
  <c r="BM36" i="47"/>
  <c r="BP36" i="47"/>
  <c r="BQ36" i="47"/>
  <c r="BV36" i="47"/>
  <c r="BW36" i="47"/>
  <c r="BX36" i="47"/>
  <c r="BZ36" i="47"/>
  <c r="CB36" i="47"/>
  <c r="CD36" i="47"/>
  <c r="CE36" i="47"/>
  <c r="CG36" i="47"/>
  <c r="CH36" i="47"/>
  <c r="CI36" i="47"/>
  <c r="CJ36" i="47"/>
  <c r="CL36" i="47"/>
  <c r="CQ36" i="47"/>
  <c r="CR36" i="47"/>
  <c r="CS36" i="47"/>
  <c r="CU36" i="47"/>
  <c r="CV36" i="47"/>
  <c r="CX36" i="47"/>
  <c r="CY36" i="47"/>
  <c r="DA36" i="47"/>
  <c r="DB36" i="47"/>
  <c r="DC36" i="47"/>
  <c r="DE36" i="47"/>
  <c r="DF36" i="47"/>
  <c r="DH36" i="47"/>
  <c r="DJ36" i="47" s="1"/>
  <c r="DI36" i="47"/>
  <c r="DK36" i="47"/>
  <c r="DL36" i="47"/>
  <c r="DN36" i="47"/>
  <c r="DO36" i="47"/>
  <c r="DQ36" i="47"/>
  <c r="DR36" i="47"/>
  <c r="DT36" i="47"/>
  <c r="DU36" i="47"/>
  <c r="DW36" i="47"/>
  <c r="DX36" i="47"/>
  <c r="DY36" i="47"/>
  <c r="EA36" i="47"/>
  <c r="EB36" i="47"/>
  <c r="ED36" i="47"/>
  <c r="EE36" i="47"/>
  <c r="EG36" i="47"/>
  <c r="EH36" i="47"/>
  <c r="AY37" i="47"/>
  <c r="AZ37" i="47"/>
  <c r="BA37" i="47" s="1"/>
  <c r="BB37" i="47"/>
  <c r="BC37" i="47"/>
  <c r="BD37" i="47"/>
  <c r="BE37" i="47"/>
  <c r="BG37" i="47"/>
  <c r="BH37" i="47"/>
  <c r="BJ37" i="47"/>
  <c r="BK37" i="47"/>
  <c r="BM37" i="47"/>
  <c r="BP37" i="47"/>
  <c r="BQ37" i="47"/>
  <c r="BV37" i="47"/>
  <c r="BW37" i="47"/>
  <c r="BX37" i="47"/>
  <c r="BZ37" i="47"/>
  <c r="CB37" i="47"/>
  <c r="CD37" i="47"/>
  <c r="CE37" i="47"/>
  <c r="CG37" i="47"/>
  <c r="CH37" i="47"/>
  <c r="CI37" i="47"/>
  <c r="CJ37" i="47"/>
  <c r="CL37" i="47"/>
  <c r="CQ37" i="47"/>
  <c r="CR37" i="47"/>
  <c r="CS37" i="47"/>
  <c r="CU37" i="47"/>
  <c r="CV37" i="47"/>
  <c r="CX37" i="47"/>
  <c r="CY37" i="47"/>
  <c r="DA37" i="47"/>
  <c r="DB37" i="47"/>
  <c r="DC37" i="47"/>
  <c r="DE37" i="47"/>
  <c r="DF37" i="47"/>
  <c r="DH37" i="47"/>
  <c r="DI37" i="47"/>
  <c r="DK37" i="47"/>
  <c r="DL37" i="47"/>
  <c r="DN37" i="47"/>
  <c r="DO37" i="47"/>
  <c r="DQ37" i="47"/>
  <c r="DR37" i="47"/>
  <c r="DT37" i="47"/>
  <c r="DU37" i="47"/>
  <c r="DW37" i="47"/>
  <c r="DX37" i="47"/>
  <c r="DY37" i="47"/>
  <c r="EA37" i="47"/>
  <c r="EB37" i="47"/>
  <c r="ED37" i="47"/>
  <c r="EE37" i="47"/>
  <c r="EG37" i="47"/>
  <c r="EH37" i="47"/>
  <c r="AY38" i="47"/>
  <c r="AZ38" i="47"/>
  <c r="BA38" i="47"/>
  <c r="BB38" i="47"/>
  <c r="BC38" i="47"/>
  <c r="BD38" i="47"/>
  <c r="BE38" i="47"/>
  <c r="BG38" i="47"/>
  <c r="BH38" i="47"/>
  <c r="BJ38" i="47"/>
  <c r="BK38" i="47"/>
  <c r="BM38" i="47"/>
  <c r="BP38" i="47"/>
  <c r="BQ38" i="47"/>
  <c r="BV38" i="47"/>
  <c r="BW38" i="47"/>
  <c r="BX38" i="47"/>
  <c r="BZ38" i="47"/>
  <c r="CB38" i="47"/>
  <c r="CD38" i="47"/>
  <c r="CE38" i="47"/>
  <c r="CG38" i="47"/>
  <c r="CH38" i="47"/>
  <c r="CI38" i="47"/>
  <c r="CJ38" i="47"/>
  <c r="CL38" i="47"/>
  <c r="CQ38" i="47"/>
  <c r="CR38" i="47"/>
  <c r="CS38" i="47"/>
  <c r="CU38" i="47"/>
  <c r="CV38" i="47"/>
  <c r="CW38" i="47" s="1"/>
  <c r="CX38" i="47"/>
  <c r="CY38" i="47"/>
  <c r="DA38" i="47"/>
  <c r="DB38" i="47"/>
  <c r="DC38" i="47"/>
  <c r="DE38" i="47"/>
  <c r="DF38" i="47"/>
  <c r="DH38" i="47"/>
  <c r="DI38" i="47"/>
  <c r="DK38" i="47"/>
  <c r="DL38" i="47"/>
  <c r="DN38" i="47"/>
  <c r="DO38" i="47"/>
  <c r="DQ38" i="47"/>
  <c r="DR38" i="47"/>
  <c r="DT38" i="47"/>
  <c r="DU38" i="47"/>
  <c r="DW38" i="47"/>
  <c r="DX38" i="47"/>
  <c r="DY38" i="47"/>
  <c r="EA38" i="47"/>
  <c r="EB38" i="47"/>
  <c r="ED38" i="47"/>
  <c r="EE38" i="47"/>
  <c r="EG38" i="47"/>
  <c r="EH38" i="47"/>
  <c r="AY39" i="47"/>
  <c r="AZ39" i="47"/>
  <c r="BA39" i="47"/>
  <c r="BB39" i="47"/>
  <c r="BC39" i="47"/>
  <c r="BD39" i="47"/>
  <c r="BE39" i="47"/>
  <c r="BG39" i="47"/>
  <c r="BH39" i="47"/>
  <c r="BJ39" i="47"/>
  <c r="BK39" i="47"/>
  <c r="BM39" i="47"/>
  <c r="BP39" i="47"/>
  <c r="BQ39" i="47"/>
  <c r="BV39" i="47"/>
  <c r="BW39" i="47"/>
  <c r="BX39" i="47"/>
  <c r="BZ39" i="47"/>
  <c r="CB39" i="47"/>
  <c r="CD39" i="47"/>
  <c r="CE39" i="47"/>
  <c r="CG39" i="47"/>
  <c r="CH39" i="47"/>
  <c r="CI39" i="47"/>
  <c r="CJ39" i="47"/>
  <c r="CL39" i="47"/>
  <c r="CQ39" i="47"/>
  <c r="CR39" i="47"/>
  <c r="CS39" i="47"/>
  <c r="CU39" i="47"/>
  <c r="CV39" i="47"/>
  <c r="CX39" i="47"/>
  <c r="CY39" i="47"/>
  <c r="DA39" i="47"/>
  <c r="DB39" i="47"/>
  <c r="DC39" i="47"/>
  <c r="DE39" i="47"/>
  <c r="DF39" i="47"/>
  <c r="DH39" i="47"/>
  <c r="DI39" i="47"/>
  <c r="DK39" i="47"/>
  <c r="DL39" i="47"/>
  <c r="DN39" i="47"/>
  <c r="DO39" i="47"/>
  <c r="DQ39" i="47"/>
  <c r="DR39" i="47"/>
  <c r="DT39" i="47"/>
  <c r="DU39" i="47"/>
  <c r="DW39" i="47"/>
  <c r="DX39" i="47"/>
  <c r="DY39" i="47"/>
  <c r="EA39" i="47"/>
  <c r="EB39" i="47"/>
  <c r="ED39" i="47"/>
  <c r="EE39" i="47"/>
  <c r="EG39" i="47"/>
  <c r="EH39" i="47"/>
  <c r="AY40" i="47"/>
  <c r="AZ40" i="47"/>
  <c r="BA40" i="47"/>
  <c r="BB40" i="47"/>
  <c r="BC40" i="47"/>
  <c r="BD40" i="47"/>
  <c r="BE40" i="47"/>
  <c r="BG40" i="47"/>
  <c r="BH40" i="47"/>
  <c r="BJ40" i="47"/>
  <c r="BK40" i="47"/>
  <c r="BM40" i="47"/>
  <c r="BP40" i="47"/>
  <c r="BQ40" i="47"/>
  <c r="BV40" i="47"/>
  <c r="BW40" i="47"/>
  <c r="BX40" i="47"/>
  <c r="BZ40" i="47"/>
  <c r="CB40" i="47"/>
  <c r="CD40" i="47"/>
  <c r="CE40" i="47"/>
  <c r="CG40" i="47"/>
  <c r="CH40" i="47"/>
  <c r="CI40" i="47"/>
  <c r="CJ40" i="47"/>
  <c r="CL40" i="47"/>
  <c r="CQ40" i="47"/>
  <c r="CR40" i="47"/>
  <c r="CS40" i="47"/>
  <c r="CU40" i="47"/>
  <c r="CV40" i="47"/>
  <c r="CX40" i="47"/>
  <c r="CY40" i="47"/>
  <c r="DA40" i="47"/>
  <c r="DB40" i="47"/>
  <c r="DC40" i="47"/>
  <c r="DE40" i="47"/>
  <c r="DF40" i="47"/>
  <c r="DH40" i="47"/>
  <c r="DI40" i="47"/>
  <c r="DK40" i="47"/>
  <c r="DL40" i="47"/>
  <c r="DN40" i="47"/>
  <c r="DO40" i="47"/>
  <c r="DQ40" i="47"/>
  <c r="DR40" i="47"/>
  <c r="DT40" i="47"/>
  <c r="DU40" i="47"/>
  <c r="DW40" i="47"/>
  <c r="DX40" i="47"/>
  <c r="DY40" i="47"/>
  <c r="EA40" i="47"/>
  <c r="EB40" i="47"/>
  <c r="ED40" i="47"/>
  <c r="EE40" i="47"/>
  <c r="EG40" i="47"/>
  <c r="EH40" i="47"/>
  <c r="AY41" i="47"/>
  <c r="AZ41" i="47"/>
  <c r="BA41" i="47"/>
  <c r="BB41" i="47"/>
  <c r="BC41" i="47"/>
  <c r="BD41" i="47"/>
  <c r="BE41" i="47"/>
  <c r="BG41" i="47"/>
  <c r="BH41" i="47"/>
  <c r="BJ41" i="47"/>
  <c r="BK41" i="47"/>
  <c r="BM41" i="47"/>
  <c r="BP41" i="47"/>
  <c r="BQ41" i="47"/>
  <c r="BV41" i="47"/>
  <c r="BW41" i="47"/>
  <c r="BX41" i="47"/>
  <c r="BZ41" i="47"/>
  <c r="CB41" i="47"/>
  <c r="CD41" i="47"/>
  <c r="CE41" i="47"/>
  <c r="CG41" i="47"/>
  <c r="CH41" i="47"/>
  <c r="CI41" i="47"/>
  <c r="CJ41" i="47"/>
  <c r="CL41" i="47"/>
  <c r="CQ41" i="47"/>
  <c r="CR41" i="47"/>
  <c r="CS41" i="47"/>
  <c r="CU41" i="47"/>
  <c r="CV41" i="47"/>
  <c r="CX41" i="47"/>
  <c r="CY41" i="47"/>
  <c r="DA41" i="47"/>
  <c r="DB41" i="47"/>
  <c r="DC41" i="47"/>
  <c r="DE41" i="47"/>
  <c r="DF41" i="47"/>
  <c r="DH41" i="47"/>
  <c r="DI41" i="47"/>
  <c r="DK41" i="47"/>
  <c r="DL41" i="47"/>
  <c r="DN41" i="47"/>
  <c r="DO41" i="47"/>
  <c r="DQ41" i="47"/>
  <c r="DR41" i="47"/>
  <c r="DT41" i="47"/>
  <c r="DU41" i="47"/>
  <c r="DW41" i="47"/>
  <c r="DX41" i="47"/>
  <c r="DY41" i="47"/>
  <c r="EA41" i="47"/>
  <c r="EB41" i="47"/>
  <c r="ED41" i="47"/>
  <c r="EE41" i="47"/>
  <c r="EG41" i="47"/>
  <c r="EH41" i="47"/>
  <c r="AY42" i="47"/>
  <c r="AZ42" i="47"/>
  <c r="BA42" i="47" s="1"/>
  <c r="BB42" i="47"/>
  <c r="BC42" i="47"/>
  <c r="BD42" i="47"/>
  <c r="BE42" i="47"/>
  <c r="BG42" i="47"/>
  <c r="BH42" i="47"/>
  <c r="BI42" i="47"/>
  <c r="BJ42" i="47"/>
  <c r="BK42" i="47"/>
  <c r="BM42" i="47"/>
  <c r="BO42" i="47"/>
  <c r="BP42" i="47"/>
  <c r="BR42" i="47" s="1"/>
  <c r="BQ42" i="47"/>
  <c r="BV42" i="47"/>
  <c r="BW42" i="47"/>
  <c r="BX42" i="47"/>
  <c r="BZ42" i="47"/>
  <c r="CB42" i="47"/>
  <c r="CD42" i="47"/>
  <c r="CF42" i="47" s="1"/>
  <c r="CE42" i="47"/>
  <c r="CG42" i="47"/>
  <c r="CH42" i="47"/>
  <c r="CI42" i="47"/>
  <c r="CJ42" i="47"/>
  <c r="CL42" i="47"/>
  <c r="CQ42" i="47"/>
  <c r="CR42" i="47"/>
  <c r="CS42" i="47"/>
  <c r="CU42" i="47"/>
  <c r="CV42" i="47"/>
  <c r="CX42" i="47"/>
  <c r="CY42" i="47"/>
  <c r="DA42" i="47"/>
  <c r="DB42" i="47"/>
  <c r="DD42" i="47" s="1"/>
  <c r="DC42" i="47"/>
  <c r="DE42" i="47"/>
  <c r="DF42" i="47"/>
  <c r="DH42" i="47"/>
  <c r="DI42" i="47"/>
  <c r="DK42" i="47"/>
  <c r="DL42" i="47"/>
  <c r="DN42" i="47"/>
  <c r="DO42" i="47"/>
  <c r="DP42" i="47" s="1"/>
  <c r="DQ42" i="47"/>
  <c r="DS42" i="47" s="1"/>
  <c r="DR42" i="47"/>
  <c r="DT42" i="47"/>
  <c r="DU42" i="47"/>
  <c r="DW42" i="47"/>
  <c r="DX42" i="47"/>
  <c r="DY42" i="47"/>
  <c r="EA42" i="47"/>
  <c r="EB42" i="47"/>
  <c r="ED42" i="47"/>
  <c r="EE42" i="47"/>
  <c r="EG42" i="47"/>
  <c r="EH42" i="47"/>
  <c r="AY43" i="47"/>
  <c r="AZ43" i="47"/>
  <c r="BA43" i="47" s="1"/>
  <c r="BB43" i="47"/>
  <c r="BC43" i="47"/>
  <c r="BD43" i="47"/>
  <c r="BF43" i="47" s="1"/>
  <c r="BE43" i="47"/>
  <c r="BG43" i="47"/>
  <c r="BH43" i="47"/>
  <c r="BJ43" i="47"/>
  <c r="BL43" i="47" s="1"/>
  <c r="BK43" i="47"/>
  <c r="BM43" i="47"/>
  <c r="BO43" i="47"/>
  <c r="BP43" i="47"/>
  <c r="BQ43" i="47"/>
  <c r="BV43" i="47"/>
  <c r="BW43" i="47"/>
  <c r="BX43" i="47"/>
  <c r="BZ43" i="47"/>
  <c r="CB43" i="47"/>
  <c r="CD43" i="47"/>
  <c r="CF43" i="47" s="1"/>
  <c r="CE43" i="47"/>
  <c r="CG43" i="47"/>
  <c r="CH43" i="47"/>
  <c r="CI43" i="47"/>
  <c r="CJ43" i="47"/>
  <c r="CK43" i="47" s="1"/>
  <c r="CL43" i="47"/>
  <c r="CQ43" i="47"/>
  <c r="CR43" i="47"/>
  <c r="CS43" i="47"/>
  <c r="CT43" i="47" s="1"/>
  <c r="CU43" i="47"/>
  <c r="CV43" i="47"/>
  <c r="CX43" i="47"/>
  <c r="CY43" i="47"/>
  <c r="DA43" i="47"/>
  <c r="DB43" i="47"/>
  <c r="DC43" i="47"/>
  <c r="DD43" i="47" s="1"/>
  <c r="DE43" i="47"/>
  <c r="DF43" i="47"/>
  <c r="DG43" i="47" s="1"/>
  <c r="DH43" i="47"/>
  <c r="DJ43" i="47" s="1"/>
  <c r="DI43" i="47"/>
  <c r="DK43" i="47"/>
  <c r="DL43" i="47"/>
  <c r="DN43" i="47"/>
  <c r="DO43" i="47"/>
  <c r="DP43" i="47" s="1"/>
  <c r="DQ43" i="47"/>
  <c r="DS43" i="47" s="1"/>
  <c r="DR43" i="47"/>
  <c r="DT43" i="47"/>
  <c r="DV43" i="47" s="1"/>
  <c r="DU43" i="47"/>
  <c r="DW43" i="47"/>
  <c r="DX43" i="47"/>
  <c r="DY43" i="47"/>
  <c r="EA43" i="47"/>
  <c r="EB43" i="47"/>
  <c r="EC43" i="47"/>
  <c r="ED43" i="47"/>
  <c r="EE43" i="47"/>
  <c r="EG43" i="47"/>
  <c r="EH43" i="47"/>
  <c r="AY44" i="47"/>
  <c r="AZ44" i="47"/>
  <c r="BA44" i="47"/>
  <c r="BB44" i="47"/>
  <c r="BC44" i="47"/>
  <c r="BD44" i="47"/>
  <c r="BE44" i="47"/>
  <c r="BG44" i="47"/>
  <c r="BH44" i="47"/>
  <c r="BJ44" i="47"/>
  <c r="BK44" i="47"/>
  <c r="BM44" i="47"/>
  <c r="BP44" i="47"/>
  <c r="BQ44" i="47"/>
  <c r="BV44" i="47"/>
  <c r="BW44" i="47"/>
  <c r="BX44" i="47"/>
  <c r="BZ44" i="47"/>
  <c r="CB44" i="47"/>
  <c r="CD44" i="47"/>
  <c r="CE44" i="47"/>
  <c r="CG44" i="47"/>
  <c r="CH44" i="47"/>
  <c r="CI44" i="47"/>
  <c r="CJ44" i="47"/>
  <c r="CL44" i="47"/>
  <c r="CQ44" i="47"/>
  <c r="CR44" i="47"/>
  <c r="CS44" i="47"/>
  <c r="CU44" i="47"/>
  <c r="CV44" i="47"/>
  <c r="CX44" i="47"/>
  <c r="CY44" i="47"/>
  <c r="DA44" i="47"/>
  <c r="DB44" i="47"/>
  <c r="DC44" i="47"/>
  <c r="DE44" i="47"/>
  <c r="DG44" i="47" s="1"/>
  <c r="DF44" i="47"/>
  <c r="DH44" i="47"/>
  <c r="DI44" i="47"/>
  <c r="DK44" i="47"/>
  <c r="DL44" i="47"/>
  <c r="DM44" i="47"/>
  <c r="DN44" i="47"/>
  <c r="DO44" i="47"/>
  <c r="DQ44" i="47"/>
  <c r="DR44" i="47"/>
  <c r="DT44" i="47"/>
  <c r="DU44" i="47"/>
  <c r="DW44" i="47"/>
  <c r="DX44" i="47"/>
  <c r="DY44" i="47"/>
  <c r="EA44" i="47"/>
  <c r="EB44" i="47"/>
  <c r="ED44" i="47"/>
  <c r="EE44" i="47"/>
  <c r="EG44" i="47"/>
  <c r="EH44" i="47"/>
  <c r="AY45" i="47"/>
  <c r="AZ45" i="47"/>
  <c r="BA45" i="47" s="1"/>
  <c r="BB45" i="47"/>
  <c r="BC45" i="47"/>
  <c r="BD45" i="47"/>
  <c r="BE45" i="47"/>
  <c r="BG45" i="47"/>
  <c r="BH45" i="47"/>
  <c r="BJ45" i="47"/>
  <c r="BK45" i="47"/>
  <c r="BM45" i="47"/>
  <c r="BO45" i="47"/>
  <c r="BP45" i="47"/>
  <c r="BQ45" i="47"/>
  <c r="BV45" i="47"/>
  <c r="BW45" i="47"/>
  <c r="BX45" i="47"/>
  <c r="BZ45" i="47"/>
  <c r="CB45" i="47"/>
  <c r="CD45" i="47"/>
  <c r="CE45" i="47"/>
  <c r="CG45" i="47"/>
  <c r="CH45" i="47"/>
  <c r="CI45" i="47"/>
  <c r="CJ45" i="47"/>
  <c r="CL45" i="47"/>
  <c r="CQ45" i="47"/>
  <c r="CR45" i="47"/>
  <c r="CS45" i="47"/>
  <c r="CU45" i="47"/>
  <c r="CV45" i="47"/>
  <c r="CX45" i="47"/>
  <c r="CY45" i="47"/>
  <c r="DA45" i="47"/>
  <c r="DB45" i="47"/>
  <c r="DC45" i="47"/>
  <c r="DE45" i="47"/>
  <c r="DF45" i="47"/>
  <c r="DH45" i="47"/>
  <c r="DI45" i="47"/>
  <c r="DK45" i="47"/>
  <c r="DL45" i="47"/>
  <c r="DN45" i="47"/>
  <c r="DO45" i="47"/>
  <c r="DQ45" i="47"/>
  <c r="DR45" i="47"/>
  <c r="DT45" i="47"/>
  <c r="DU45" i="47"/>
  <c r="DW45" i="47"/>
  <c r="DX45" i="47"/>
  <c r="DY45" i="47"/>
  <c r="EA45" i="47"/>
  <c r="EB45" i="47"/>
  <c r="ED45" i="47"/>
  <c r="EE45" i="47"/>
  <c r="EG45" i="47"/>
  <c r="EH45" i="47"/>
  <c r="AY46" i="47"/>
  <c r="AZ46" i="47"/>
  <c r="BA46" i="47"/>
  <c r="BB46" i="47"/>
  <c r="BC46" i="47"/>
  <c r="BD46" i="47"/>
  <c r="BE46" i="47"/>
  <c r="BG46" i="47"/>
  <c r="BH46" i="47"/>
  <c r="BJ46" i="47"/>
  <c r="BK46" i="47"/>
  <c r="BM46" i="47"/>
  <c r="BP46" i="47"/>
  <c r="BQ46" i="47"/>
  <c r="BV46" i="47"/>
  <c r="BW46" i="47"/>
  <c r="BX46" i="47"/>
  <c r="BZ46" i="47"/>
  <c r="CB46" i="47"/>
  <c r="CD46" i="47"/>
  <c r="CF46" i="47" s="1"/>
  <c r="CE46" i="47"/>
  <c r="CG46" i="47"/>
  <c r="CH46" i="47"/>
  <c r="CI46" i="47"/>
  <c r="CJ46" i="47"/>
  <c r="CL46" i="47"/>
  <c r="CQ46" i="47"/>
  <c r="CR46" i="47"/>
  <c r="CS46" i="47"/>
  <c r="CU46" i="47"/>
  <c r="CV46" i="47"/>
  <c r="CX46" i="47"/>
  <c r="CY46" i="47"/>
  <c r="DA46" i="47"/>
  <c r="DB46" i="47"/>
  <c r="DC46" i="47"/>
  <c r="DE46" i="47"/>
  <c r="DF46" i="47"/>
  <c r="DH46" i="47"/>
  <c r="DI46" i="47"/>
  <c r="DK46" i="47"/>
  <c r="DL46" i="47"/>
  <c r="DN46" i="47"/>
  <c r="DO46" i="47"/>
  <c r="DQ46" i="47"/>
  <c r="DR46" i="47"/>
  <c r="DT46" i="47"/>
  <c r="DU46" i="47"/>
  <c r="DW46" i="47"/>
  <c r="DX46" i="47"/>
  <c r="DY46" i="47"/>
  <c r="EA46" i="47"/>
  <c r="EB46" i="47"/>
  <c r="ED46" i="47"/>
  <c r="EE46" i="47"/>
  <c r="EG46" i="47"/>
  <c r="EH46" i="47"/>
  <c r="AY47" i="47"/>
  <c r="AZ47" i="47"/>
  <c r="BA47" i="47" s="1"/>
  <c r="BB47" i="47"/>
  <c r="BC47" i="47"/>
  <c r="BD47" i="47"/>
  <c r="BE47" i="47"/>
  <c r="BG47" i="47"/>
  <c r="BH47" i="47"/>
  <c r="BJ47" i="47"/>
  <c r="BK47" i="47"/>
  <c r="BM47" i="47"/>
  <c r="BP47" i="47"/>
  <c r="BQ47" i="47"/>
  <c r="BV47" i="47"/>
  <c r="BW47" i="47"/>
  <c r="BX47" i="47"/>
  <c r="BZ47" i="47"/>
  <c r="CB47" i="47"/>
  <c r="CD47" i="47"/>
  <c r="CF47" i="47"/>
  <c r="CE47" i="47"/>
  <c r="CG47" i="47"/>
  <c r="CH47" i="47"/>
  <c r="CI47" i="47"/>
  <c r="CJ47" i="47"/>
  <c r="CL47" i="47"/>
  <c r="CQ47" i="47"/>
  <c r="CR47" i="47"/>
  <c r="CS47" i="47"/>
  <c r="CU47" i="47"/>
  <c r="CV47" i="47"/>
  <c r="CX47" i="47"/>
  <c r="CY47" i="47"/>
  <c r="DA47" i="47"/>
  <c r="DB47" i="47"/>
  <c r="DC47" i="47"/>
  <c r="DE47" i="47"/>
  <c r="DF47" i="47"/>
  <c r="DH47" i="47"/>
  <c r="DI47" i="47"/>
  <c r="DK47" i="47"/>
  <c r="DM47" i="47" s="1"/>
  <c r="DL47" i="47"/>
  <c r="DN47" i="47"/>
  <c r="DO47" i="47"/>
  <c r="DQ47" i="47"/>
  <c r="DR47" i="47"/>
  <c r="DT47" i="47"/>
  <c r="DU47" i="47"/>
  <c r="DW47" i="47"/>
  <c r="DX47" i="47"/>
  <c r="DY47" i="47"/>
  <c r="EA47" i="47"/>
  <c r="EB47" i="47"/>
  <c r="ED47" i="47"/>
  <c r="EE47" i="47"/>
  <c r="EG47" i="47"/>
  <c r="EH47" i="47"/>
  <c r="AY48" i="47"/>
  <c r="AZ48" i="47"/>
  <c r="BA48" i="47"/>
  <c r="BB48" i="47"/>
  <c r="BC48" i="47"/>
  <c r="BD48" i="47"/>
  <c r="BE48" i="47"/>
  <c r="BG48" i="47"/>
  <c r="BH48" i="47"/>
  <c r="BJ48" i="47"/>
  <c r="BK48" i="47"/>
  <c r="BM48" i="47"/>
  <c r="BP48" i="47"/>
  <c r="BQ48" i="47"/>
  <c r="BV48" i="47"/>
  <c r="BW48" i="47"/>
  <c r="BX48" i="47"/>
  <c r="BZ48" i="47"/>
  <c r="CB48" i="47"/>
  <c r="CD48" i="47"/>
  <c r="CE48" i="47"/>
  <c r="CG48" i="47"/>
  <c r="CH48" i="47"/>
  <c r="CI48" i="47"/>
  <c r="CJ48" i="47"/>
  <c r="CL48" i="47"/>
  <c r="CQ48" i="47"/>
  <c r="CR48" i="47"/>
  <c r="CS48" i="47"/>
  <c r="CU48" i="47"/>
  <c r="CV48" i="47"/>
  <c r="CX48" i="47"/>
  <c r="CY48" i="47"/>
  <c r="DA48" i="47"/>
  <c r="DB48" i="47"/>
  <c r="DC48" i="47"/>
  <c r="DE48" i="47"/>
  <c r="DF48" i="47"/>
  <c r="DH48" i="47"/>
  <c r="DI48" i="47"/>
  <c r="DK48" i="47"/>
  <c r="DL48" i="47"/>
  <c r="DN48" i="47"/>
  <c r="DO48" i="47"/>
  <c r="DQ48" i="47"/>
  <c r="DR48" i="47"/>
  <c r="DT48" i="47"/>
  <c r="DU48" i="47"/>
  <c r="DW48" i="47"/>
  <c r="DX48" i="47"/>
  <c r="DY48" i="47"/>
  <c r="EA48" i="47"/>
  <c r="EB48" i="47"/>
  <c r="ED48" i="47"/>
  <c r="EE48" i="47"/>
  <c r="EG48" i="47"/>
  <c r="EH48" i="47"/>
  <c r="AY49" i="47"/>
  <c r="AZ49" i="47"/>
  <c r="BA49" i="47" s="1"/>
  <c r="BB49" i="47"/>
  <c r="BC49" i="47"/>
  <c r="BD49" i="47"/>
  <c r="BE49" i="47"/>
  <c r="BG49" i="47"/>
  <c r="BH49" i="47"/>
  <c r="BJ49" i="47"/>
  <c r="BK49" i="47"/>
  <c r="BM49" i="47"/>
  <c r="BP49" i="47"/>
  <c r="BQ49" i="47"/>
  <c r="BV49" i="47"/>
  <c r="BW49" i="47"/>
  <c r="BX49" i="47"/>
  <c r="BZ49" i="47"/>
  <c r="CB49" i="47"/>
  <c r="CD49" i="47"/>
  <c r="CE49" i="47"/>
  <c r="CG49" i="47"/>
  <c r="CH49" i="47"/>
  <c r="CI49" i="47"/>
  <c r="CJ49" i="47"/>
  <c r="CL49" i="47"/>
  <c r="CQ49" i="47"/>
  <c r="CR49" i="47"/>
  <c r="CS49" i="47"/>
  <c r="CU49" i="47"/>
  <c r="CV49" i="47"/>
  <c r="CX49" i="47"/>
  <c r="CY49" i="47"/>
  <c r="DA49" i="47"/>
  <c r="DB49" i="47"/>
  <c r="DC49" i="47"/>
  <c r="DE49" i="47"/>
  <c r="DF49" i="47"/>
  <c r="DH49" i="47"/>
  <c r="DI49" i="47"/>
  <c r="DK49" i="47"/>
  <c r="DL49" i="47"/>
  <c r="DN49" i="47"/>
  <c r="DO49" i="47"/>
  <c r="DQ49" i="47"/>
  <c r="DR49" i="47"/>
  <c r="DT49" i="47"/>
  <c r="DU49" i="47"/>
  <c r="DW49" i="47"/>
  <c r="DX49" i="47"/>
  <c r="DY49" i="47"/>
  <c r="EA49" i="47"/>
  <c r="EB49" i="47"/>
  <c r="ED49" i="47"/>
  <c r="EE49" i="47"/>
  <c r="EG49" i="47"/>
  <c r="EH49" i="47"/>
  <c r="AY50" i="47"/>
  <c r="AZ50" i="47"/>
  <c r="BA50" i="47"/>
  <c r="BB50" i="47"/>
  <c r="BC50" i="47"/>
  <c r="BD50" i="47"/>
  <c r="BE50" i="47"/>
  <c r="BG50" i="47"/>
  <c r="BH50" i="47"/>
  <c r="BJ50" i="47"/>
  <c r="BK50" i="47"/>
  <c r="BM50" i="47"/>
  <c r="BP50" i="47"/>
  <c r="BQ50" i="47"/>
  <c r="BV50" i="47"/>
  <c r="BW50" i="47"/>
  <c r="BX50" i="47"/>
  <c r="BZ50" i="47"/>
  <c r="CB50" i="47"/>
  <c r="CD50" i="47"/>
  <c r="CE50" i="47"/>
  <c r="CG50" i="47"/>
  <c r="CH50" i="47"/>
  <c r="CI50" i="47"/>
  <c r="CJ50" i="47"/>
  <c r="CL50" i="47"/>
  <c r="CQ50" i="47"/>
  <c r="CR50" i="47"/>
  <c r="CS50" i="47"/>
  <c r="CU50" i="47"/>
  <c r="CV50" i="47"/>
  <c r="CX50" i="47"/>
  <c r="CY50" i="47"/>
  <c r="DA50" i="47"/>
  <c r="DB50" i="47"/>
  <c r="DC50" i="47"/>
  <c r="DE50" i="47"/>
  <c r="DF50" i="47"/>
  <c r="DH50" i="47"/>
  <c r="DI50" i="47"/>
  <c r="DK50" i="47"/>
  <c r="DL50" i="47"/>
  <c r="DN50" i="47"/>
  <c r="DO50" i="47"/>
  <c r="DQ50" i="47"/>
  <c r="DR50" i="47"/>
  <c r="DT50" i="47"/>
  <c r="DU50" i="47"/>
  <c r="DW50" i="47"/>
  <c r="DX50" i="47"/>
  <c r="DY50" i="47"/>
  <c r="EA50" i="47"/>
  <c r="EB50" i="47"/>
  <c r="ED50" i="47"/>
  <c r="EE50" i="47"/>
  <c r="EG50" i="47"/>
  <c r="EH50" i="47"/>
  <c r="AY51" i="47"/>
  <c r="AZ51" i="47"/>
  <c r="BA51" i="47"/>
  <c r="BB51" i="47"/>
  <c r="BC51" i="47"/>
  <c r="BD51" i="47"/>
  <c r="BE51" i="47"/>
  <c r="BF51" i="47"/>
  <c r="BG51" i="47"/>
  <c r="BH51" i="47"/>
  <c r="BJ51" i="47"/>
  <c r="BK51" i="47"/>
  <c r="BM51" i="47"/>
  <c r="BP51" i="47"/>
  <c r="BQ51" i="47"/>
  <c r="BV51" i="47"/>
  <c r="BW51" i="47"/>
  <c r="BX51" i="47"/>
  <c r="BZ51" i="47"/>
  <c r="CB51" i="47"/>
  <c r="CD51" i="47"/>
  <c r="CE51" i="47"/>
  <c r="CF51" i="47"/>
  <c r="CG51" i="47"/>
  <c r="CH51" i="47"/>
  <c r="CI51" i="47"/>
  <c r="CJ51" i="47"/>
  <c r="CK51" i="47"/>
  <c r="CL51" i="47"/>
  <c r="CQ51" i="47"/>
  <c r="CR51" i="47"/>
  <c r="CT51" i="47" s="1"/>
  <c r="CS51" i="47"/>
  <c r="CU51" i="47"/>
  <c r="CV51" i="47"/>
  <c r="CX51" i="47"/>
  <c r="CY51" i="47"/>
  <c r="DA51" i="47"/>
  <c r="DB51" i="47"/>
  <c r="DC51" i="47"/>
  <c r="DE51" i="47"/>
  <c r="DF51" i="47"/>
  <c r="DH51" i="47"/>
  <c r="DI51" i="47"/>
  <c r="DK51" i="47"/>
  <c r="DL51" i="47"/>
  <c r="DN51" i="47"/>
  <c r="DO51" i="47"/>
  <c r="DQ51" i="47"/>
  <c r="DR51" i="47"/>
  <c r="DS51" i="47"/>
  <c r="DT51" i="47"/>
  <c r="DV51" i="47" s="1"/>
  <c r="DU51" i="47"/>
  <c r="DW51" i="47"/>
  <c r="DX51" i="47"/>
  <c r="DY51" i="47"/>
  <c r="EA51" i="47"/>
  <c r="EB51" i="47"/>
  <c r="ED51" i="47"/>
  <c r="EE51" i="47"/>
  <c r="EG51" i="47"/>
  <c r="EH51" i="47"/>
  <c r="AY52" i="47"/>
  <c r="AZ52" i="47"/>
  <c r="BA52" i="47"/>
  <c r="BB52" i="47"/>
  <c r="BC52" i="47"/>
  <c r="BD52" i="47"/>
  <c r="BE52" i="47"/>
  <c r="BG52" i="47"/>
  <c r="BH52" i="47"/>
  <c r="BJ52" i="47"/>
  <c r="BK52" i="47"/>
  <c r="BM52" i="47"/>
  <c r="BO52" i="47" s="1"/>
  <c r="BP52" i="47"/>
  <c r="BQ52" i="47"/>
  <c r="BV52" i="47"/>
  <c r="BW52" i="47"/>
  <c r="BX52" i="47"/>
  <c r="BZ52" i="47"/>
  <c r="CB52" i="47"/>
  <c r="CD52" i="47"/>
  <c r="CE52" i="47"/>
  <c r="CG52" i="47"/>
  <c r="CH52" i="47"/>
  <c r="CI52" i="47"/>
  <c r="CJ52" i="47"/>
  <c r="CL52" i="47"/>
  <c r="CQ52" i="47"/>
  <c r="CR52" i="47"/>
  <c r="CS52" i="47"/>
  <c r="CU52" i="47"/>
  <c r="CV52" i="47"/>
  <c r="CX52" i="47"/>
  <c r="CY52" i="47"/>
  <c r="DA52" i="47"/>
  <c r="DB52" i="47"/>
  <c r="DC52" i="47"/>
  <c r="DE52" i="47"/>
  <c r="DF52" i="47"/>
  <c r="DH52" i="47"/>
  <c r="DI52" i="47"/>
  <c r="DK52" i="47"/>
  <c r="DL52" i="47"/>
  <c r="DN52" i="47"/>
  <c r="DO52" i="47"/>
  <c r="DQ52" i="47"/>
  <c r="DR52" i="47"/>
  <c r="DT52" i="47"/>
  <c r="DU52" i="47"/>
  <c r="DW52" i="47"/>
  <c r="DX52" i="47"/>
  <c r="DY52" i="47"/>
  <c r="EA52" i="47"/>
  <c r="EC52" i="47" s="1"/>
  <c r="EB52" i="47"/>
  <c r="ED52" i="47"/>
  <c r="EE52" i="47"/>
  <c r="EG52" i="47"/>
  <c r="EH52" i="47"/>
  <c r="AY53" i="47"/>
  <c r="AZ53" i="47"/>
  <c r="BA53" i="47" s="1"/>
  <c r="BB53" i="47"/>
  <c r="BC53" i="47"/>
  <c r="BD53" i="47"/>
  <c r="BE53" i="47"/>
  <c r="BG53" i="47"/>
  <c r="BH53" i="47"/>
  <c r="BJ53" i="47"/>
  <c r="BL53" i="47" s="1"/>
  <c r="BK53" i="47"/>
  <c r="BM53" i="47"/>
  <c r="BO53" i="47"/>
  <c r="BP53" i="47"/>
  <c r="BQ53" i="47"/>
  <c r="BV53" i="47"/>
  <c r="BW53" i="47"/>
  <c r="BX53" i="47"/>
  <c r="BZ53" i="47"/>
  <c r="CB53" i="47"/>
  <c r="CD53" i="47"/>
  <c r="CE53" i="47"/>
  <c r="CG53" i="47"/>
  <c r="CH53" i="47"/>
  <c r="CI53" i="47"/>
  <c r="CJ53" i="47"/>
  <c r="CL53" i="47"/>
  <c r="CQ53" i="47"/>
  <c r="CR53" i="47"/>
  <c r="CS53" i="47"/>
  <c r="CU53" i="47"/>
  <c r="CV53" i="47"/>
  <c r="CX53" i="47"/>
  <c r="CY53" i="47"/>
  <c r="DA53" i="47"/>
  <c r="DB53" i="47"/>
  <c r="DC53" i="47"/>
  <c r="DE53" i="47"/>
  <c r="DF53" i="47"/>
  <c r="DH53" i="47"/>
  <c r="DI53" i="47"/>
  <c r="DK53" i="47"/>
  <c r="DL53" i="47"/>
  <c r="DN53" i="47"/>
  <c r="DO53" i="47"/>
  <c r="DQ53" i="47"/>
  <c r="DR53" i="47"/>
  <c r="DS53" i="47" s="1"/>
  <c r="DT53" i="47"/>
  <c r="DU53" i="47"/>
  <c r="DW53" i="47"/>
  <c r="DX53" i="47"/>
  <c r="DY53" i="47"/>
  <c r="EA53" i="47"/>
  <c r="EB53" i="47"/>
  <c r="EC53" i="47" s="1"/>
  <c r="ED53" i="47"/>
  <c r="EE53" i="47"/>
  <c r="EG53" i="47"/>
  <c r="EH53" i="47"/>
  <c r="AY54" i="47"/>
  <c r="AZ54" i="47"/>
  <c r="BA54" i="47"/>
  <c r="BB54" i="47"/>
  <c r="BC54" i="47"/>
  <c r="BD54" i="47"/>
  <c r="BE54" i="47"/>
  <c r="BF54" i="47" s="1"/>
  <c r="BG54" i="47"/>
  <c r="BI54" i="47" s="1"/>
  <c r="BH54" i="47"/>
  <c r="BJ54" i="47"/>
  <c r="BK54" i="47"/>
  <c r="BM54" i="47"/>
  <c r="BO54" i="47"/>
  <c r="BP54" i="47"/>
  <c r="BQ54" i="47"/>
  <c r="BV54" i="47"/>
  <c r="BY54" i="47" s="1"/>
  <c r="BW54" i="47"/>
  <c r="BX54" i="47"/>
  <c r="BZ54" i="47"/>
  <c r="CB54" i="47"/>
  <c r="CD54" i="47"/>
  <c r="CE54" i="47"/>
  <c r="CG54" i="47"/>
  <c r="CH54" i="47"/>
  <c r="CI54" i="47"/>
  <c r="CJ54" i="47"/>
  <c r="CK54" i="47" s="1"/>
  <c r="CL54" i="47"/>
  <c r="CQ54" i="47"/>
  <c r="CT54" i="47" s="1"/>
  <c r="CR54" i="47"/>
  <c r="CS54" i="47"/>
  <c r="CU54" i="47"/>
  <c r="CW54" i="47"/>
  <c r="CV54" i="47"/>
  <c r="CX54" i="47"/>
  <c r="CY54" i="47"/>
  <c r="DA54" i="47"/>
  <c r="DB54" i="47"/>
  <c r="DC54" i="47"/>
  <c r="DE54" i="47"/>
  <c r="DG54" i="47"/>
  <c r="DF54" i="47"/>
  <c r="DH54" i="47"/>
  <c r="DI54" i="47"/>
  <c r="DJ54" i="47"/>
  <c r="DK54" i="47"/>
  <c r="DM54" i="47" s="1"/>
  <c r="DL54" i="47"/>
  <c r="DN54" i="47"/>
  <c r="DO54" i="47"/>
  <c r="DQ54" i="47"/>
  <c r="DR54" i="47"/>
  <c r="DS54" i="47"/>
  <c r="DT54" i="47"/>
  <c r="DV54" i="47" s="1"/>
  <c r="DU54" i="47"/>
  <c r="DW54" i="47"/>
  <c r="DX54" i="47"/>
  <c r="DY54" i="47"/>
  <c r="EA54" i="47"/>
  <c r="EB54" i="47"/>
  <c r="EC54" i="47" s="1"/>
  <c r="ED54" i="47"/>
  <c r="EE54" i="47"/>
  <c r="EF54" i="47" s="1"/>
  <c r="EG54" i="47"/>
  <c r="EH54" i="47"/>
  <c r="AY55" i="47"/>
  <c r="AZ55" i="47"/>
  <c r="BA55" i="47"/>
  <c r="BB55" i="47"/>
  <c r="BC55" i="47"/>
  <c r="BD55" i="47"/>
  <c r="BE55" i="47"/>
  <c r="BG55" i="47"/>
  <c r="BH55" i="47"/>
  <c r="BJ55" i="47"/>
  <c r="BK55" i="47"/>
  <c r="BM55" i="47"/>
  <c r="BP55" i="47"/>
  <c r="BQ55" i="47"/>
  <c r="BV55" i="47"/>
  <c r="BW55" i="47"/>
  <c r="BX55" i="47"/>
  <c r="BZ55" i="47"/>
  <c r="CB55" i="47"/>
  <c r="CD55" i="47"/>
  <c r="CE55" i="47"/>
  <c r="CG55" i="47"/>
  <c r="CH55" i="47"/>
  <c r="CI55" i="47"/>
  <c r="CJ55" i="47"/>
  <c r="CL55" i="47"/>
  <c r="CQ55" i="47"/>
  <c r="CR55" i="47"/>
  <c r="CS55" i="47"/>
  <c r="CU55" i="47"/>
  <c r="CV55" i="47"/>
  <c r="CX55" i="47"/>
  <c r="CY55" i="47"/>
  <c r="DA55" i="47"/>
  <c r="DB55" i="47"/>
  <c r="DC55" i="47"/>
  <c r="DE55" i="47"/>
  <c r="DG55" i="47" s="1"/>
  <c r="DF55" i="47"/>
  <c r="DH55" i="47"/>
  <c r="DI55" i="47"/>
  <c r="DK55" i="47"/>
  <c r="DL55" i="47"/>
  <c r="DN55" i="47"/>
  <c r="DO55" i="47"/>
  <c r="DQ55" i="47"/>
  <c r="DR55" i="47"/>
  <c r="DT55" i="47"/>
  <c r="DU55" i="47"/>
  <c r="DW55" i="47"/>
  <c r="DX55" i="47"/>
  <c r="DY55" i="47"/>
  <c r="EA55" i="47"/>
  <c r="EB55" i="47"/>
  <c r="ED55" i="47"/>
  <c r="EE55" i="47"/>
  <c r="EG55" i="47"/>
  <c r="EH55" i="47"/>
  <c r="AY56" i="47"/>
  <c r="AZ56" i="47"/>
  <c r="BA56" i="47"/>
  <c r="BB56" i="47"/>
  <c r="BC56" i="47"/>
  <c r="BD56" i="47"/>
  <c r="BE56" i="47"/>
  <c r="BG56" i="47"/>
  <c r="BH56" i="47"/>
  <c r="BJ56" i="47"/>
  <c r="BK56" i="47"/>
  <c r="BM56" i="47"/>
  <c r="BP56" i="47"/>
  <c r="BQ56" i="47"/>
  <c r="BV56" i="47"/>
  <c r="BW56" i="47"/>
  <c r="BX56" i="47"/>
  <c r="BZ56" i="47"/>
  <c r="CB56" i="47"/>
  <c r="CD56" i="47"/>
  <c r="CE56" i="47"/>
  <c r="CG56" i="47"/>
  <c r="CH56" i="47"/>
  <c r="CI56" i="47"/>
  <c r="CJ56" i="47"/>
  <c r="CL56" i="47"/>
  <c r="CQ56" i="47"/>
  <c r="CR56" i="47"/>
  <c r="CS56" i="47"/>
  <c r="CU56" i="47"/>
  <c r="CV56" i="47"/>
  <c r="CX56" i="47"/>
  <c r="CY56" i="47"/>
  <c r="DA56" i="47"/>
  <c r="DB56" i="47"/>
  <c r="DC56" i="47"/>
  <c r="DE56" i="47"/>
  <c r="DF56" i="47"/>
  <c r="DH56" i="47"/>
  <c r="DI56" i="47"/>
  <c r="DK56" i="47"/>
  <c r="DL56" i="47"/>
  <c r="DN56" i="47"/>
  <c r="DO56" i="47"/>
  <c r="DQ56" i="47"/>
  <c r="DR56" i="47"/>
  <c r="DT56" i="47"/>
  <c r="DV56" i="47" s="1"/>
  <c r="DU56" i="47"/>
  <c r="DW56" i="47"/>
  <c r="DX56" i="47"/>
  <c r="DY56" i="47"/>
  <c r="EA56" i="47"/>
  <c r="EB56" i="47"/>
  <c r="ED56" i="47"/>
  <c r="EF56" i="47" s="1"/>
  <c r="EE56" i="47"/>
  <c r="EG56" i="47"/>
  <c r="EH56" i="47"/>
  <c r="AY57" i="47"/>
  <c r="AZ57" i="47"/>
  <c r="BA57" i="47" s="1"/>
  <c r="BB57" i="47"/>
  <c r="BC57" i="47"/>
  <c r="BD57" i="47"/>
  <c r="BE57" i="47"/>
  <c r="BG57" i="47"/>
  <c r="BH57" i="47"/>
  <c r="BJ57" i="47"/>
  <c r="BK57" i="47"/>
  <c r="BM57" i="47"/>
  <c r="BP57" i="47"/>
  <c r="BQ57" i="47"/>
  <c r="BV57" i="47"/>
  <c r="BW57" i="47"/>
  <c r="BX57" i="47"/>
  <c r="BZ57" i="47"/>
  <c r="CB57" i="47"/>
  <c r="CD57" i="47"/>
  <c r="CF57" i="47" s="1"/>
  <c r="CE57" i="47"/>
  <c r="CG57" i="47"/>
  <c r="CH57" i="47"/>
  <c r="CI57" i="47"/>
  <c r="CJ57" i="47"/>
  <c r="CL57" i="47"/>
  <c r="CQ57" i="47"/>
  <c r="CT57" i="47" s="1"/>
  <c r="CR57" i="47"/>
  <c r="CS57" i="47"/>
  <c r="CU57" i="47"/>
  <c r="CW57" i="47" s="1"/>
  <c r="CV57" i="47"/>
  <c r="CX57" i="47"/>
  <c r="CY57" i="47"/>
  <c r="DA57" i="47"/>
  <c r="DB57" i="47"/>
  <c r="DC57" i="47"/>
  <c r="DE57" i="47"/>
  <c r="DF57" i="47"/>
  <c r="DH57" i="47"/>
  <c r="DI57" i="47"/>
  <c r="DK57" i="47"/>
  <c r="DL57" i="47"/>
  <c r="DN57" i="47"/>
  <c r="DO57" i="47"/>
  <c r="DQ57" i="47"/>
  <c r="DR57" i="47"/>
  <c r="DT57" i="47"/>
  <c r="DV57" i="47" s="1"/>
  <c r="DU57" i="47"/>
  <c r="DW57" i="47"/>
  <c r="DX57" i="47"/>
  <c r="DY57" i="47"/>
  <c r="EA57" i="47"/>
  <c r="EB57" i="47"/>
  <c r="ED57" i="47"/>
  <c r="EE57" i="47"/>
  <c r="EG57" i="47"/>
  <c r="EH57" i="47"/>
  <c r="AY58" i="47"/>
  <c r="AZ58" i="47"/>
  <c r="BA58" i="47"/>
  <c r="BB58" i="47"/>
  <c r="BC58" i="47"/>
  <c r="BD58" i="47"/>
  <c r="BE58" i="47"/>
  <c r="BG58" i="47"/>
  <c r="BH58" i="47"/>
  <c r="BJ58" i="47"/>
  <c r="BK58" i="47"/>
  <c r="BM58" i="47"/>
  <c r="BP58" i="47"/>
  <c r="BQ58" i="47"/>
  <c r="BV58" i="47"/>
  <c r="BW58" i="47"/>
  <c r="BX58" i="47"/>
  <c r="BZ58" i="47"/>
  <c r="CB58" i="47"/>
  <c r="CD58" i="47"/>
  <c r="CE58" i="47"/>
  <c r="CG58" i="47"/>
  <c r="CH58" i="47"/>
  <c r="CI58" i="47"/>
  <c r="CJ58" i="47"/>
  <c r="CL58" i="47"/>
  <c r="CQ58" i="47"/>
  <c r="CR58" i="47"/>
  <c r="CS58" i="47"/>
  <c r="CU58" i="47"/>
  <c r="CV58" i="47"/>
  <c r="CX58" i="47"/>
  <c r="CY58" i="47"/>
  <c r="DA58" i="47"/>
  <c r="DB58" i="47"/>
  <c r="DC58" i="47"/>
  <c r="DE58" i="47"/>
  <c r="DF58" i="47"/>
  <c r="DH58" i="47"/>
  <c r="DI58" i="47"/>
  <c r="DK58" i="47"/>
  <c r="DL58" i="47"/>
  <c r="DN58" i="47"/>
  <c r="DO58" i="47"/>
  <c r="DQ58" i="47"/>
  <c r="DR58" i="47"/>
  <c r="DT58" i="47"/>
  <c r="DU58" i="47"/>
  <c r="DW58" i="47"/>
  <c r="DX58" i="47"/>
  <c r="DY58" i="47"/>
  <c r="EA58" i="47"/>
  <c r="EB58" i="47"/>
  <c r="ED58" i="47"/>
  <c r="EE58" i="47"/>
  <c r="EG58" i="47"/>
  <c r="EH58" i="47"/>
  <c r="AY59" i="47"/>
  <c r="AZ59" i="47"/>
  <c r="BA59" i="47" s="1"/>
  <c r="BB59" i="47"/>
  <c r="BC59" i="47"/>
  <c r="BD59" i="47"/>
  <c r="BE59" i="47"/>
  <c r="BG59" i="47"/>
  <c r="BH59" i="47"/>
  <c r="BJ59" i="47"/>
  <c r="BK59" i="47"/>
  <c r="BM59" i="47"/>
  <c r="BP59" i="47"/>
  <c r="BQ59" i="47"/>
  <c r="BV59" i="47"/>
  <c r="BW59" i="47"/>
  <c r="BX59" i="47"/>
  <c r="BZ59" i="47"/>
  <c r="CB59" i="47"/>
  <c r="CD59" i="47"/>
  <c r="CE59" i="47"/>
  <c r="CG59" i="47"/>
  <c r="CH59" i="47"/>
  <c r="CI59" i="47"/>
  <c r="CJ59" i="47"/>
  <c r="CL59" i="47"/>
  <c r="CQ59" i="47"/>
  <c r="CR59" i="47"/>
  <c r="CS59" i="47"/>
  <c r="CU59" i="47"/>
  <c r="CV59" i="47"/>
  <c r="CX59" i="47"/>
  <c r="CY59" i="47"/>
  <c r="DA59" i="47"/>
  <c r="DB59" i="47"/>
  <c r="DC59" i="47"/>
  <c r="DE59" i="47"/>
  <c r="DF59" i="47"/>
  <c r="DH59" i="47"/>
  <c r="DI59" i="47"/>
  <c r="DK59" i="47"/>
  <c r="DL59" i="47"/>
  <c r="DN59" i="47"/>
  <c r="DO59" i="47"/>
  <c r="DQ59" i="47"/>
  <c r="DR59" i="47"/>
  <c r="DT59" i="47"/>
  <c r="DU59" i="47"/>
  <c r="DW59" i="47"/>
  <c r="DX59" i="47"/>
  <c r="DY59" i="47"/>
  <c r="EA59" i="47"/>
  <c r="EB59" i="47"/>
  <c r="ED59" i="47"/>
  <c r="EE59" i="47"/>
  <c r="EG59" i="47"/>
  <c r="EH59" i="47"/>
  <c r="AY60" i="47"/>
  <c r="AZ60" i="47"/>
  <c r="BA60" i="47"/>
  <c r="BB60" i="47"/>
  <c r="BC60" i="47"/>
  <c r="BD60" i="47"/>
  <c r="BE60" i="47"/>
  <c r="BG60" i="47"/>
  <c r="BH60" i="47"/>
  <c r="BJ60" i="47"/>
  <c r="BK60" i="47"/>
  <c r="BM60" i="47"/>
  <c r="BO60" i="47" s="1"/>
  <c r="BP60" i="47"/>
  <c r="BQ60" i="47"/>
  <c r="BV60" i="47"/>
  <c r="BW60" i="47"/>
  <c r="BX60" i="47"/>
  <c r="BZ60" i="47"/>
  <c r="CB60" i="47"/>
  <c r="CD60" i="47"/>
  <c r="CE60" i="47"/>
  <c r="CG60" i="47"/>
  <c r="CH60" i="47"/>
  <c r="CI60" i="47"/>
  <c r="CJ60" i="47"/>
  <c r="CL60" i="47"/>
  <c r="CQ60" i="47"/>
  <c r="CR60" i="47"/>
  <c r="CS60" i="47"/>
  <c r="CU60" i="47"/>
  <c r="CV60" i="47"/>
  <c r="CX60" i="47"/>
  <c r="CY60" i="47"/>
  <c r="DA60" i="47"/>
  <c r="DB60" i="47"/>
  <c r="DC60" i="47"/>
  <c r="DE60" i="47"/>
  <c r="DF60" i="47"/>
  <c r="DH60" i="47"/>
  <c r="DI60" i="47"/>
  <c r="DK60" i="47"/>
  <c r="DL60" i="47"/>
  <c r="DN60" i="47"/>
  <c r="DO60" i="47"/>
  <c r="DQ60" i="47"/>
  <c r="DR60" i="47"/>
  <c r="DT60" i="47"/>
  <c r="DU60" i="47"/>
  <c r="DW60" i="47"/>
  <c r="DX60" i="47"/>
  <c r="DY60" i="47"/>
  <c r="EA60" i="47"/>
  <c r="EB60" i="47"/>
  <c r="ED60" i="47"/>
  <c r="EE60" i="47"/>
  <c r="EG60" i="47"/>
  <c r="EH60" i="47"/>
  <c r="AY61" i="47"/>
  <c r="AZ61" i="47"/>
  <c r="BA61" i="47" s="1"/>
  <c r="BB61" i="47"/>
  <c r="BC61" i="47"/>
  <c r="BD61" i="47"/>
  <c r="BF61" i="47" s="1"/>
  <c r="BE61" i="47"/>
  <c r="BG61" i="47"/>
  <c r="BI61" i="47" s="1"/>
  <c r="BH61" i="47"/>
  <c r="BJ61" i="47"/>
  <c r="BK61" i="47"/>
  <c r="BL61" i="47" s="1"/>
  <c r="BM61" i="47"/>
  <c r="BO61" i="47" s="1"/>
  <c r="BP61" i="47"/>
  <c r="BR61" i="47"/>
  <c r="BQ61" i="47"/>
  <c r="BV61" i="47"/>
  <c r="BW61" i="47"/>
  <c r="BX61" i="47"/>
  <c r="BZ61" i="47"/>
  <c r="CC61" i="47" s="1"/>
  <c r="CB61" i="47"/>
  <c r="CD61" i="47"/>
  <c r="CF61" i="47" s="1"/>
  <c r="CE61" i="47"/>
  <c r="CG61" i="47"/>
  <c r="CH61" i="47"/>
  <c r="CI61" i="47"/>
  <c r="CK61" i="47" s="1"/>
  <c r="CJ61" i="47"/>
  <c r="CL61" i="47"/>
  <c r="CQ61" i="47"/>
  <c r="CR61" i="47"/>
  <c r="CS61" i="47"/>
  <c r="CU61" i="47"/>
  <c r="CW61" i="47"/>
  <c r="CV61" i="47"/>
  <c r="CX61" i="47"/>
  <c r="CY61" i="47"/>
  <c r="CZ61" i="47" s="1"/>
  <c r="DA61" i="47"/>
  <c r="DB61" i="47"/>
  <c r="DC61" i="47"/>
  <c r="DD61" i="47"/>
  <c r="DE61" i="47"/>
  <c r="DF61" i="47"/>
  <c r="DH61" i="47"/>
  <c r="DJ61" i="47"/>
  <c r="DI61" i="47"/>
  <c r="DK61" i="47"/>
  <c r="DL61" i="47"/>
  <c r="DM61" i="47"/>
  <c r="DN61" i="47"/>
  <c r="DO61" i="47"/>
  <c r="DQ61" i="47"/>
  <c r="DS61" i="47"/>
  <c r="DR61" i="47"/>
  <c r="DT61" i="47"/>
  <c r="DU61" i="47"/>
  <c r="DV61" i="47"/>
  <c r="DW61" i="47"/>
  <c r="DX61" i="47"/>
  <c r="DY61" i="47"/>
  <c r="EA61" i="47"/>
  <c r="EB61" i="47"/>
  <c r="ED61" i="47"/>
  <c r="EE61" i="47"/>
  <c r="EF61" i="47" s="1"/>
  <c r="EG61" i="47"/>
  <c r="EH61" i="47"/>
  <c r="AY62" i="47"/>
  <c r="AZ62" i="47"/>
  <c r="BA62" i="47" s="1"/>
  <c r="BB62" i="47"/>
  <c r="BC62" i="47"/>
  <c r="BD62" i="47"/>
  <c r="BE62" i="47"/>
  <c r="BG62" i="47"/>
  <c r="BH62" i="47"/>
  <c r="BJ62" i="47"/>
  <c r="BL62" i="47"/>
  <c r="BK62" i="47"/>
  <c r="BM62" i="47"/>
  <c r="BO62" i="47" s="1"/>
  <c r="BP62" i="47"/>
  <c r="BQ62" i="47"/>
  <c r="BU62" i="47"/>
  <c r="BV62" i="47"/>
  <c r="BW62" i="47"/>
  <c r="BY62" i="47" s="1"/>
  <c r="BX62" i="47"/>
  <c r="BZ62" i="47"/>
  <c r="CB62" i="47"/>
  <c r="CD62" i="47"/>
  <c r="CE62" i="47"/>
  <c r="CG62" i="47"/>
  <c r="CH62" i="47"/>
  <c r="CI62" i="47"/>
  <c r="CK62" i="47" s="1"/>
  <c r="CJ62" i="47"/>
  <c r="CL62" i="47"/>
  <c r="CQ62" i="47"/>
  <c r="CT62" i="47"/>
  <c r="CR62" i="47"/>
  <c r="CS62" i="47"/>
  <c r="CU62" i="47"/>
  <c r="CV62" i="47"/>
  <c r="CX62" i="47"/>
  <c r="CY62" i="47"/>
  <c r="CZ62" i="47" s="1"/>
  <c r="DA62" i="47"/>
  <c r="DB62" i="47"/>
  <c r="DC62" i="47"/>
  <c r="DD62" i="47" s="1"/>
  <c r="DE62" i="47"/>
  <c r="DG62" i="47" s="1"/>
  <c r="DF62" i="47"/>
  <c r="DH62" i="47"/>
  <c r="DI62" i="47"/>
  <c r="DK62" i="47"/>
  <c r="DL62" i="47"/>
  <c r="DN62" i="47"/>
  <c r="DO62" i="47"/>
  <c r="DP62" i="47"/>
  <c r="DQ62" i="47"/>
  <c r="DR62" i="47"/>
  <c r="DT62" i="47"/>
  <c r="DV62" i="47" s="1"/>
  <c r="DU62" i="47"/>
  <c r="DW62" i="47"/>
  <c r="DX62" i="47"/>
  <c r="DY62" i="47"/>
  <c r="EA62" i="47"/>
  <c r="EB62" i="47"/>
  <c r="ED62" i="47"/>
  <c r="EF62" i="47" s="1"/>
  <c r="EE62" i="47"/>
  <c r="EG62" i="47"/>
  <c r="EH62" i="47"/>
  <c r="AY63" i="47"/>
  <c r="AZ63" i="47"/>
  <c r="BA63" i="47"/>
  <c r="BB63" i="47"/>
  <c r="BC63" i="47"/>
  <c r="BD63" i="47"/>
  <c r="BE63" i="47"/>
  <c r="BG63" i="47"/>
  <c r="BH63" i="47"/>
  <c r="BJ63" i="47"/>
  <c r="BL63" i="47" s="1"/>
  <c r="BK63" i="47"/>
  <c r="BM63" i="47"/>
  <c r="BO63" i="47"/>
  <c r="BP63" i="47"/>
  <c r="BQ63" i="47"/>
  <c r="BV63" i="47"/>
  <c r="BY63" i="47" s="1"/>
  <c r="BW63" i="47"/>
  <c r="BX63" i="47"/>
  <c r="BZ63" i="47"/>
  <c r="CC63" i="47" s="1"/>
  <c r="CB63" i="47"/>
  <c r="CD63" i="47"/>
  <c r="CE63" i="47"/>
  <c r="CF63" i="47" s="1"/>
  <c r="CG63" i="47"/>
  <c r="CH63" i="47"/>
  <c r="CI63" i="47"/>
  <c r="CJ63" i="47"/>
  <c r="CL63" i="47"/>
  <c r="CQ63" i="47"/>
  <c r="CR63" i="47"/>
  <c r="CT63" i="47" s="1"/>
  <c r="CS63" i="47"/>
  <c r="CU63" i="47"/>
  <c r="CV63" i="47"/>
  <c r="CX63" i="47"/>
  <c r="CZ63" i="47" s="1"/>
  <c r="CY63" i="47"/>
  <c r="DA63" i="47"/>
  <c r="DB63" i="47"/>
  <c r="DD63" i="47" s="1"/>
  <c r="DC63" i="47"/>
  <c r="DE63" i="47"/>
  <c r="DG63" i="47" s="1"/>
  <c r="DF63" i="47"/>
  <c r="DH63" i="47"/>
  <c r="DI63" i="47"/>
  <c r="DK63" i="47"/>
  <c r="DM63" i="47" s="1"/>
  <c r="DL63" i="47"/>
  <c r="DN63" i="47"/>
  <c r="DP63" i="47" s="1"/>
  <c r="DO63" i="47"/>
  <c r="DQ63" i="47"/>
  <c r="DR63" i="47"/>
  <c r="DS63" i="47" s="1"/>
  <c r="DT63" i="47"/>
  <c r="DU63" i="47"/>
  <c r="DW63" i="47"/>
  <c r="DX63" i="47"/>
  <c r="DY63" i="47"/>
  <c r="EA63" i="47"/>
  <c r="EB63" i="47"/>
  <c r="EC63" i="47" s="1"/>
  <c r="ED63" i="47"/>
  <c r="EE63" i="47"/>
  <c r="EG63" i="47"/>
  <c r="EH63" i="47"/>
  <c r="AY64" i="47"/>
  <c r="AZ64" i="47"/>
  <c r="BA64" i="47"/>
  <c r="BB64" i="47"/>
  <c r="BC64" i="47"/>
  <c r="BD64" i="47"/>
  <c r="BE64" i="47"/>
  <c r="BF64" i="47" s="1"/>
  <c r="BG64" i="47"/>
  <c r="BH64" i="47"/>
  <c r="BI64" i="47"/>
  <c r="BJ64" i="47"/>
  <c r="BL64" i="47" s="1"/>
  <c r="BK64" i="47"/>
  <c r="BM64" i="47"/>
  <c r="BO64" i="47"/>
  <c r="BP64" i="47"/>
  <c r="BQ64" i="47"/>
  <c r="BR64" i="47" s="1"/>
  <c r="BU64" i="47"/>
  <c r="BV64" i="47"/>
  <c r="BW64" i="47"/>
  <c r="BY64" i="47" s="1"/>
  <c r="BX64" i="47"/>
  <c r="BZ64" i="47"/>
  <c r="CB64" i="47"/>
  <c r="CC64" i="47" s="1"/>
  <c r="CD64" i="47"/>
  <c r="CF64" i="47" s="1"/>
  <c r="CE64" i="47"/>
  <c r="CG64" i="47"/>
  <c r="CH64" i="47"/>
  <c r="CI64" i="47"/>
  <c r="CK64" i="47"/>
  <c r="CJ64" i="47"/>
  <c r="CL64" i="47"/>
  <c r="CQ64" i="47"/>
  <c r="CT64" i="47"/>
  <c r="CR64" i="47"/>
  <c r="CS64" i="47"/>
  <c r="CU64" i="47"/>
  <c r="CW64" i="47"/>
  <c r="CV64" i="47"/>
  <c r="CX64" i="47"/>
  <c r="CY64" i="47"/>
  <c r="DA64" i="47"/>
  <c r="DB64" i="47"/>
  <c r="DC64" i="47"/>
  <c r="DE64" i="47"/>
  <c r="DG64" i="47" s="1"/>
  <c r="DF64" i="47"/>
  <c r="DH64" i="47"/>
  <c r="DI64" i="47"/>
  <c r="DJ64" i="47" s="1"/>
  <c r="DK64" i="47"/>
  <c r="DL64" i="47"/>
  <c r="DM64" i="47" s="1"/>
  <c r="DN64" i="47"/>
  <c r="DP64" i="47" s="1"/>
  <c r="DO64" i="47"/>
  <c r="DQ64" i="47"/>
  <c r="DR64" i="47"/>
  <c r="DT64" i="47"/>
  <c r="DV64" i="47" s="1"/>
  <c r="DU64" i="47"/>
  <c r="DW64" i="47"/>
  <c r="DX64" i="47"/>
  <c r="DY64" i="47"/>
  <c r="EA64" i="47"/>
  <c r="EB64" i="47"/>
  <c r="ED64" i="47"/>
  <c r="EF64" i="47" s="1"/>
  <c r="EE64" i="47"/>
  <c r="EG64" i="47"/>
  <c r="EH64" i="47"/>
  <c r="AB65" i="47"/>
  <c r="AC65" i="47"/>
  <c r="AD65" i="47"/>
  <c r="AE65" i="47"/>
  <c r="AF65" i="47"/>
  <c r="AG65" i="47"/>
  <c r="AH65" i="47"/>
  <c r="AI65" i="47"/>
  <c r="AJ65" i="47"/>
  <c r="AK65" i="47"/>
  <c r="AL65" i="47"/>
  <c r="AM65" i="47"/>
  <c r="AN65" i="47"/>
  <c r="AO65" i="47"/>
  <c r="AP65" i="47"/>
  <c r="AQ65" i="47"/>
  <c r="AR65" i="47"/>
  <c r="AS65" i="47"/>
  <c r="AT65" i="47"/>
  <c r="AU65" i="47"/>
  <c r="AV65" i="47"/>
  <c r="D68" i="47"/>
  <c r="E68" i="47"/>
  <c r="F68" i="47"/>
  <c r="G68" i="47"/>
  <c r="H68" i="47"/>
  <c r="I68" i="47"/>
  <c r="J68" i="47"/>
  <c r="K68" i="47"/>
  <c r="L68" i="47"/>
  <c r="M68" i="47"/>
  <c r="N68" i="47"/>
  <c r="O68" i="47"/>
  <c r="P68" i="47"/>
  <c r="Q68" i="47"/>
  <c r="R68" i="47"/>
  <c r="S68" i="47"/>
  <c r="T68" i="47"/>
  <c r="U68" i="47"/>
  <c r="V68" i="47"/>
  <c r="W68" i="47"/>
  <c r="X68" i="47"/>
  <c r="AB68" i="47"/>
  <c r="AC68" i="47"/>
  <c r="AD68" i="47"/>
  <c r="AE68" i="47"/>
  <c r="AF68" i="47"/>
  <c r="AG68" i="47"/>
  <c r="AH68" i="47"/>
  <c r="AI68" i="47"/>
  <c r="AJ68" i="47"/>
  <c r="AK68" i="47"/>
  <c r="AL68" i="47"/>
  <c r="AM68" i="47"/>
  <c r="AN68" i="47"/>
  <c r="AO68" i="47"/>
  <c r="AP68" i="47"/>
  <c r="AQ68" i="47"/>
  <c r="AR68" i="47"/>
  <c r="AS68" i="47"/>
  <c r="AT68" i="47"/>
  <c r="AU68" i="47"/>
  <c r="AV68" i="47"/>
  <c r="D69" i="47"/>
  <c r="E69" i="47"/>
  <c r="F69" i="47"/>
  <c r="G69" i="47"/>
  <c r="H69" i="47"/>
  <c r="I69" i="47"/>
  <c r="J69" i="47"/>
  <c r="K69" i="47"/>
  <c r="L69" i="47"/>
  <c r="M69" i="47"/>
  <c r="N69" i="47"/>
  <c r="O69" i="47"/>
  <c r="P69" i="47"/>
  <c r="Q69" i="47"/>
  <c r="R69" i="47"/>
  <c r="S69" i="47"/>
  <c r="T69" i="47"/>
  <c r="U69" i="47"/>
  <c r="V69" i="47"/>
  <c r="W69" i="47"/>
  <c r="X69" i="47"/>
  <c r="AB69" i="47"/>
  <c r="AC69" i="47"/>
  <c r="AD69" i="47"/>
  <c r="AE69" i="47"/>
  <c r="AF69" i="47"/>
  <c r="AG69" i="47"/>
  <c r="AH69" i="47"/>
  <c r="AI69" i="47"/>
  <c r="AJ69" i="47"/>
  <c r="AK69" i="47"/>
  <c r="AL69" i="47"/>
  <c r="AM69" i="47"/>
  <c r="AN69" i="47"/>
  <c r="AO69" i="47"/>
  <c r="AP69" i="47"/>
  <c r="AQ69" i="47"/>
  <c r="AR69" i="47"/>
  <c r="AS69" i="47"/>
  <c r="AT69" i="47"/>
  <c r="AU69" i="47"/>
  <c r="AV69" i="47"/>
  <c r="D70" i="47"/>
  <c r="E70" i="47"/>
  <c r="F70" i="47"/>
  <c r="G70" i="47"/>
  <c r="H70" i="47"/>
  <c r="I70" i="47"/>
  <c r="J70" i="47"/>
  <c r="K70" i="47"/>
  <c r="L70" i="47"/>
  <c r="M70" i="47"/>
  <c r="N70" i="47"/>
  <c r="O70" i="47"/>
  <c r="P70" i="47"/>
  <c r="Q70" i="47"/>
  <c r="R70" i="47"/>
  <c r="S70" i="47"/>
  <c r="T70" i="47"/>
  <c r="U70" i="47"/>
  <c r="V70" i="47"/>
  <c r="W70" i="47"/>
  <c r="X70" i="47"/>
  <c r="AB70" i="47"/>
  <c r="AC70" i="47"/>
  <c r="AD70" i="47"/>
  <c r="AE70" i="47"/>
  <c r="AF70" i="47"/>
  <c r="AG70" i="47"/>
  <c r="AH70" i="47"/>
  <c r="AI70" i="47"/>
  <c r="AJ70" i="47"/>
  <c r="AK70" i="47"/>
  <c r="AL70" i="47"/>
  <c r="AM70" i="47"/>
  <c r="AN70" i="47"/>
  <c r="AO70" i="47"/>
  <c r="AP70" i="47"/>
  <c r="AQ70" i="47"/>
  <c r="AR70" i="47"/>
  <c r="AS70" i="47"/>
  <c r="AT70" i="47"/>
  <c r="AU70" i="47"/>
  <c r="AV70" i="47"/>
  <c r="D71" i="47"/>
  <c r="E71" i="47"/>
  <c r="F71" i="47"/>
  <c r="G71" i="47"/>
  <c r="H71" i="47"/>
  <c r="I71" i="47"/>
  <c r="J71" i="47"/>
  <c r="K71" i="47"/>
  <c r="L71" i="47"/>
  <c r="M71" i="47"/>
  <c r="N71" i="47"/>
  <c r="O71" i="47"/>
  <c r="P71" i="47"/>
  <c r="Q71" i="47"/>
  <c r="R71" i="47"/>
  <c r="S71" i="47"/>
  <c r="T71" i="47"/>
  <c r="U71" i="47"/>
  <c r="V71" i="47"/>
  <c r="W71" i="47"/>
  <c r="X71" i="47"/>
  <c r="AB71" i="47"/>
  <c r="AC71" i="47"/>
  <c r="AD71" i="47"/>
  <c r="AE71" i="47"/>
  <c r="AF71" i="47"/>
  <c r="AG71" i="47"/>
  <c r="AH71" i="47"/>
  <c r="AI71" i="47"/>
  <c r="AJ71" i="47"/>
  <c r="AK71" i="47"/>
  <c r="AL71" i="47"/>
  <c r="AM71" i="47"/>
  <c r="AN71" i="47"/>
  <c r="AO71" i="47"/>
  <c r="AP71" i="47"/>
  <c r="AQ71" i="47"/>
  <c r="AR71" i="47"/>
  <c r="AS71" i="47"/>
  <c r="AT71" i="47"/>
  <c r="AU71" i="47"/>
  <c r="AV71" i="47"/>
  <c r="D72" i="47"/>
  <c r="E72" i="47"/>
  <c r="F72" i="47"/>
  <c r="G72" i="47"/>
  <c r="H72" i="47"/>
  <c r="I72" i="47"/>
  <c r="J72" i="47"/>
  <c r="K72" i="47"/>
  <c r="L72" i="47"/>
  <c r="M72" i="47"/>
  <c r="N72" i="47"/>
  <c r="O72" i="47"/>
  <c r="P72" i="47"/>
  <c r="Q72" i="47"/>
  <c r="R72" i="47"/>
  <c r="S72" i="47"/>
  <c r="T72" i="47"/>
  <c r="U72" i="47"/>
  <c r="V72" i="47"/>
  <c r="W72" i="47"/>
  <c r="X72" i="47"/>
  <c r="AB72" i="47"/>
  <c r="AC72" i="47"/>
  <c r="AD72" i="47"/>
  <c r="AE72" i="47"/>
  <c r="AF72" i="47"/>
  <c r="AG72" i="47"/>
  <c r="AH72" i="47"/>
  <c r="AI72" i="47"/>
  <c r="AJ72" i="47"/>
  <c r="AK72" i="47"/>
  <c r="AL72" i="47"/>
  <c r="AM72" i="47"/>
  <c r="AN72" i="47"/>
  <c r="AO72" i="47"/>
  <c r="AP72" i="47"/>
  <c r="AQ72" i="47"/>
  <c r="AR72" i="47"/>
  <c r="AS72" i="47"/>
  <c r="AT72" i="47"/>
  <c r="AU72" i="47"/>
  <c r="AV72" i="47"/>
  <c r="D73" i="47"/>
  <c r="E73" i="47"/>
  <c r="F73" i="47"/>
  <c r="G73" i="47"/>
  <c r="H73" i="47"/>
  <c r="I73" i="47"/>
  <c r="J73" i="47"/>
  <c r="K73" i="47"/>
  <c r="L73" i="47"/>
  <c r="M73" i="47"/>
  <c r="N73" i="47"/>
  <c r="O73" i="47"/>
  <c r="P73" i="47"/>
  <c r="Q73" i="47"/>
  <c r="R73" i="47"/>
  <c r="S73" i="47"/>
  <c r="T73" i="47"/>
  <c r="U73" i="47"/>
  <c r="V73" i="47"/>
  <c r="W73" i="47"/>
  <c r="X73" i="47"/>
  <c r="AB73" i="47"/>
  <c r="AC73" i="47"/>
  <c r="AD73" i="47"/>
  <c r="AE73" i="47"/>
  <c r="AF73" i="47"/>
  <c r="AG73" i="47"/>
  <c r="AH73" i="47"/>
  <c r="AI73" i="47"/>
  <c r="AJ73" i="47"/>
  <c r="AK73" i="47"/>
  <c r="AL73" i="47"/>
  <c r="AM73" i="47"/>
  <c r="AN73" i="47"/>
  <c r="AO73" i="47"/>
  <c r="AP73" i="47"/>
  <c r="AQ73" i="47"/>
  <c r="AR73" i="47"/>
  <c r="AS73" i="47"/>
  <c r="AT73" i="47"/>
  <c r="AU73" i="47"/>
  <c r="AV73" i="47"/>
  <c r="D74" i="47"/>
  <c r="E74" i="47"/>
  <c r="F74" i="47"/>
  <c r="G74" i="47"/>
  <c r="H74" i="47"/>
  <c r="I74" i="47"/>
  <c r="J74" i="47"/>
  <c r="K74" i="47"/>
  <c r="L74" i="47"/>
  <c r="M74" i="47"/>
  <c r="N74" i="47"/>
  <c r="O74" i="47"/>
  <c r="P74" i="47"/>
  <c r="Q74" i="47"/>
  <c r="R74" i="47"/>
  <c r="S74" i="47"/>
  <c r="T74" i="47"/>
  <c r="U74" i="47"/>
  <c r="V74" i="47"/>
  <c r="W74" i="47"/>
  <c r="X74" i="47"/>
  <c r="AB74" i="47"/>
  <c r="AC74" i="47"/>
  <c r="AD74" i="47"/>
  <c r="AE74" i="47"/>
  <c r="AF74" i="47"/>
  <c r="AG74" i="47"/>
  <c r="AH74" i="47"/>
  <c r="AI74" i="47"/>
  <c r="AJ74" i="47"/>
  <c r="AK74" i="47"/>
  <c r="AL74" i="47"/>
  <c r="AM74" i="47"/>
  <c r="AN74" i="47"/>
  <c r="AO74" i="47"/>
  <c r="AP74" i="47"/>
  <c r="AQ74" i="47"/>
  <c r="AR74" i="47"/>
  <c r="AS74" i="47"/>
  <c r="AT74" i="47"/>
  <c r="AU74" i="47"/>
  <c r="AV74" i="47"/>
  <c r="D75" i="47"/>
  <c r="E75" i="47"/>
  <c r="F75" i="47"/>
  <c r="G75" i="47"/>
  <c r="H75" i="47"/>
  <c r="I75" i="47"/>
  <c r="J75" i="47"/>
  <c r="K75" i="47"/>
  <c r="L75" i="47"/>
  <c r="M75" i="47"/>
  <c r="N75" i="47"/>
  <c r="O75" i="47"/>
  <c r="P75" i="47"/>
  <c r="Q75" i="47"/>
  <c r="R75" i="47"/>
  <c r="S75" i="47"/>
  <c r="T75" i="47"/>
  <c r="U75" i="47"/>
  <c r="V75" i="47"/>
  <c r="W75" i="47"/>
  <c r="X75" i="47"/>
  <c r="AB75" i="47"/>
  <c r="AC75" i="47"/>
  <c r="AD75" i="47"/>
  <c r="AE75" i="47"/>
  <c r="AF75" i="47"/>
  <c r="AG75" i="47"/>
  <c r="AH75" i="47"/>
  <c r="AI75" i="47"/>
  <c r="AJ75" i="47"/>
  <c r="AK75" i="47"/>
  <c r="AL75" i="47"/>
  <c r="AM75" i="47"/>
  <c r="AN75" i="47"/>
  <c r="AO75" i="47"/>
  <c r="AP75" i="47"/>
  <c r="AQ75" i="47"/>
  <c r="AR75" i="47"/>
  <c r="AS75" i="47"/>
  <c r="AT75" i="47"/>
  <c r="AU75" i="47"/>
  <c r="AV75" i="47"/>
  <c r="D76" i="47"/>
  <c r="E76" i="47"/>
  <c r="F76" i="47"/>
  <c r="G76" i="47"/>
  <c r="H76" i="47"/>
  <c r="I76" i="47"/>
  <c r="J76" i="47"/>
  <c r="K76" i="47"/>
  <c r="L76" i="47"/>
  <c r="M76" i="47"/>
  <c r="N76" i="47"/>
  <c r="O76" i="47"/>
  <c r="P76" i="47"/>
  <c r="Q76" i="47"/>
  <c r="R76" i="47"/>
  <c r="S76" i="47"/>
  <c r="T76" i="47"/>
  <c r="U76" i="47"/>
  <c r="V76" i="47"/>
  <c r="W76" i="47"/>
  <c r="X76" i="47"/>
  <c r="AB76" i="47"/>
  <c r="AC76" i="47"/>
  <c r="AD76" i="47"/>
  <c r="AE76" i="47"/>
  <c r="AF76" i="47"/>
  <c r="AG76" i="47"/>
  <c r="AH76" i="47"/>
  <c r="AI76" i="47"/>
  <c r="AJ76" i="47"/>
  <c r="AK76" i="47"/>
  <c r="AL76" i="47"/>
  <c r="AM76" i="47"/>
  <c r="AN76" i="47"/>
  <c r="AO76" i="47"/>
  <c r="AP76" i="47"/>
  <c r="AQ76" i="47"/>
  <c r="AR76" i="47"/>
  <c r="AS76" i="47"/>
  <c r="AT76" i="47"/>
  <c r="AU76" i="47"/>
  <c r="AV76" i="47"/>
  <c r="D77" i="47"/>
  <c r="E77" i="47"/>
  <c r="F77" i="47"/>
  <c r="G77" i="47"/>
  <c r="H77" i="47"/>
  <c r="I77" i="47"/>
  <c r="J77" i="47"/>
  <c r="K77" i="47"/>
  <c r="L77" i="47"/>
  <c r="M77" i="47"/>
  <c r="N77" i="47"/>
  <c r="O77" i="47"/>
  <c r="P77" i="47"/>
  <c r="Q77" i="47"/>
  <c r="R77" i="47"/>
  <c r="S77" i="47"/>
  <c r="T77" i="47"/>
  <c r="U77" i="47"/>
  <c r="V77" i="47"/>
  <c r="W77" i="47"/>
  <c r="X77" i="47"/>
  <c r="AB77" i="47"/>
  <c r="AC77" i="47"/>
  <c r="AD77" i="47"/>
  <c r="AE77" i="47"/>
  <c r="AF77" i="47"/>
  <c r="AG77" i="47"/>
  <c r="AH77" i="47"/>
  <c r="AI77" i="47"/>
  <c r="AJ77" i="47"/>
  <c r="AK77" i="47"/>
  <c r="AL77" i="47"/>
  <c r="AM77" i="47"/>
  <c r="AN77" i="47"/>
  <c r="AO77" i="47"/>
  <c r="AP77" i="47"/>
  <c r="AQ77" i="47"/>
  <c r="AR77" i="47"/>
  <c r="AS77" i="47"/>
  <c r="AT77" i="47"/>
  <c r="AU77" i="47"/>
  <c r="AV77" i="47"/>
  <c r="D78" i="47"/>
  <c r="E78" i="47"/>
  <c r="F78" i="47"/>
  <c r="G78" i="47"/>
  <c r="H78" i="47"/>
  <c r="I78" i="47"/>
  <c r="J78" i="47"/>
  <c r="K78" i="47"/>
  <c r="L78" i="47"/>
  <c r="M78" i="47"/>
  <c r="N78" i="47"/>
  <c r="O78" i="47"/>
  <c r="P78" i="47"/>
  <c r="Q78" i="47"/>
  <c r="R78" i="47"/>
  <c r="S78" i="47"/>
  <c r="T78" i="47"/>
  <c r="U78" i="47"/>
  <c r="V78" i="47"/>
  <c r="W78" i="47"/>
  <c r="X78" i="47"/>
  <c r="AB78" i="47"/>
  <c r="AC78" i="47"/>
  <c r="AD78" i="47"/>
  <c r="AE78" i="47"/>
  <c r="AF78" i="47"/>
  <c r="AG78" i="47"/>
  <c r="AH78" i="47"/>
  <c r="AI78" i="47"/>
  <c r="AJ78" i="47"/>
  <c r="AK78" i="47"/>
  <c r="AL78" i="47"/>
  <c r="AM78" i="47"/>
  <c r="AN78" i="47"/>
  <c r="AO78" i="47"/>
  <c r="AP78" i="47"/>
  <c r="AQ78" i="47"/>
  <c r="AR78" i="47"/>
  <c r="AS78" i="47"/>
  <c r="AT78" i="47"/>
  <c r="AU78" i="47"/>
  <c r="AV78" i="47"/>
  <c r="D79" i="47"/>
  <c r="E79" i="47"/>
  <c r="F79" i="47"/>
  <c r="G79" i="47"/>
  <c r="H79" i="47"/>
  <c r="I79" i="47"/>
  <c r="J79" i="47"/>
  <c r="K79" i="47"/>
  <c r="L79" i="47"/>
  <c r="M79" i="47"/>
  <c r="N79" i="47"/>
  <c r="O79" i="47"/>
  <c r="P79" i="47"/>
  <c r="Q79" i="47"/>
  <c r="R79" i="47"/>
  <c r="S79" i="47"/>
  <c r="T79" i="47"/>
  <c r="U79" i="47"/>
  <c r="V79" i="47"/>
  <c r="W79" i="47"/>
  <c r="X79" i="47"/>
  <c r="AB79" i="47"/>
  <c r="AC79" i="47"/>
  <c r="AD79" i="47"/>
  <c r="AE79" i="47"/>
  <c r="AF79" i="47"/>
  <c r="AG79" i="47"/>
  <c r="AH79" i="47"/>
  <c r="AI79" i="47"/>
  <c r="AJ79" i="47"/>
  <c r="AK79" i="47"/>
  <c r="AL79" i="47"/>
  <c r="AM79" i="47"/>
  <c r="AN79" i="47"/>
  <c r="AO79" i="47"/>
  <c r="AP79" i="47"/>
  <c r="AQ79" i="47"/>
  <c r="AR79" i="47"/>
  <c r="AS79" i="47"/>
  <c r="AT79" i="47"/>
  <c r="AU79" i="47"/>
  <c r="AV79" i="47"/>
  <c r="D80" i="47"/>
  <c r="E80" i="47"/>
  <c r="F80" i="47"/>
  <c r="G80" i="47"/>
  <c r="H80" i="47"/>
  <c r="I80" i="47"/>
  <c r="J80" i="47"/>
  <c r="K80" i="47"/>
  <c r="L80" i="47"/>
  <c r="M80" i="47"/>
  <c r="N80" i="47"/>
  <c r="O80" i="47"/>
  <c r="P80" i="47"/>
  <c r="Q80" i="47"/>
  <c r="R80" i="47"/>
  <c r="S80" i="47"/>
  <c r="T80" i="47"/>
  <c r="U80" i="47"/>
  <c r="V80" i="47"/>
  <c r="W80" i="47"/>
  <c r="X80" i="47"/>
  <c r="AB80" i="47"/>
  <c r="AC80" i="47"/>
  <c r="AD80" i="47"/>
  <c r="AE80" i="47"/>
  <c r="AF80" i="47"/>
  <c r="AG80" i="47"/>
  <c r="AH80" i="47"/>
  <c r="AI80" i="47"/>
  <c r="AJ80" i="47"/>
  <c r="AK80" i="47"/>
  <c r="AL80" i="47"/>
  <c r="AM80" i="47"/>
  <c r="AN80" i="47"/>
  <c r="AO80" i="47"/>
  <c r="AP80" i="47"/>
  <c r="AQ80" i="47"/>
  <c r="AR80" i="47"/>
  <c r="AS80" i="47"/>
  <c r="AT80" i="47"/>
  <c r="AU80" i="47"/>
  <c r="AV80" i="47"/>
  <c r="P81" i="47"/>
  <c r="Q81" i="47"/>
  <c r="AN81" i="47"/>
  <c r="AO81" i="47"/>
  <c r="AP81" i="47"/>
  <c r="AQ81" i="47"/>
  <c r="AR81" i="47"/>
  <c r="AS81" i="47"/>
  <c r="AT81" i="47"/>
  <c r="AU81" i="47"/>
  <c r="AV81" i="47"/>
  <c r="D82" i="47"/>
  <c r="Z82" i="47" s="1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R82" i="47"/>
  <c r="S82" i="47"/>
  <c r="T82" i="47"/>
  <c r="U82" i="47"/>
  <c r="V82" i="47"/>
  <c r="W82" i="47"/>
  <c r="X82" i="47"/>
  <c r="AB82" i="47"/>
  <c r="AC82" i="47"/>
  <c r="AD82" i="47"/>
  <c r="AE82" i="47"/>
  <c r="AF82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S82" i="47"/>
  <c r="AT82" i="47"/>
  <c r="AU82" i="47"/>
  <c r="AV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R83" i="47"/>
  <c r="S83" i="47"/>
  <c r="T83" i="47"/>
  <c r="U83" i="47"/>
  <c r="V83" i="47"/>
  <c r="W83" i="47"/>
  <c r="X83" i="47"/>
  <c r="AB83" i="47"/>
  <c r="AC83" i="47"/>
  <c r="AD83" i="47"/>
  <c r="AE83" i="47"/>
  <c r="AF83" i="47"/>
  <c r="AG83" i="47"/>
  <c r="AH83" i="47"/>
  <c r="AI83" i="47"/>
  <c r="AJ83" i="47"/>
  <c r="AK83" i="47"/>
  <c r="AL83" i="47"/>
  <c r="AM83" i="47"/>
  <c r="AN83" i="47"/>
  <c r="AO83" i="47"/>
  <c r="AP83" i="47"/>
  <c r="AQ83" i="47"/>
  <c r="AR83" i="47"/>
  <c r="AS83" i="47"/>
  <c r="AT83" i="47"/>
  <c r="AU83" i="47"/>
  <c r="AV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R84" i="47"/>
  <c r="S84" i="47"/>
  <c r="T84" i="47"/>
  <c r="U84" i="47"/>
  <c r="V84" i="47"/>
  <c r="W84" i="47"/>
  <c r="X84" i="47"/>
  <c r="AB84" i="47"/>
  <c r="AC84" i="47"/>
  <c r="AD84" i="47"/>
  <c r="AE84" i="47"/>
  <c r="AF84" i="47"/>
  <c r="AG84" i="47"/>
  <c r="AH84" i="47"/>
  <c r="AI84" i="47"/>
  <c r="AJ84" i="47"/>
  <c r="AK84" i="47"/>
  <c r="AL84" i="47"/>
  <c r="AM84" i="47"/>
  <c r="AN84" i="47"/>
  <c r="AO84" i="47"/>
  <c r="AP84" i="47"/>
  <c r="AQ84" i="47"/>
  <c r="AR84" i="47"/>
  <c r="AS84" i="47"/>
  <c r="AT84" i="47"/>
  <c r="AU84" i="47"/>
  <c r="AV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R85" i="47"/>
  <c r="S85" i="47"/>
  <c r="T85" i="47"/>
  <c r="U85" i="47"/>
  <c r="V85" i="47"/>
  <c r="W85" i="47"/>
  <c r="X85" i="47"/>
  <c r="AB85" i="47"/>
  <c r="AC85" i="47"/>
  <c r="AD85" i="47"/>
  <c r="AE85" i="47"/>
  <c r="AF85" i="47"/>
  <c r="AG85" i="47"/>
  <c r="AH85" i="47"/>
  <c r="AI85" i="47"/>
  <c r="AJ85" i="47"/>
  <c r="AK85" i="47"/>
  <c r="AL85" i="47"/>
  <c r="AM85" i="47"/>
  <c r="AN85" i="47"/>
  <c r="AO85" i="47"/>
  <c r="AP85" i="47"/>
  <c r="AQ85" i="47"/>
  <c r="AR85" i="47"/>
  <c r="AS85" i="47"/>
  <c r="AT85" i="47"/>
  <c r="AU85" i="47"/>
  <c r="AV85" i="47"/>
  <c r="D86" i="47"/>
  <c r="E86" i="47"/>
  <c r="F86" i="47"/>
  <c r="G86" i="47"/>
  <c r="H86" i="47"/>
  <c r="I86" i="47"/>
  <c r="J86" i="47"/>
  <c r="K86" i="47"/>
  <c r="L86" i="47"/>
  <c r="M86" i="47"/>
  <c r="N86" i="47"/>
  <c r="O86" i="47"/>
  <c r="P86" i="47"/>
  <c r="Q86" i="47"/>
  <c r="R86" i="47"/>
  <c r="S86" i="47"/>
  <c r="T86" i="47"/>
  <c r="U86" i="47"/>
  <c r="V86" i="47"/>
  <c r="W86" i="47"/>
  <c r="X86" i="47"/>
  <c r="AB86" i="47"/>
  <c r="AC86" i="47"/>
  <c r="AD86" i="47"/>
  <c r="AE86" i="47"/>
  <c r="AF86" i="47"/>
  <c r="AG86" i="47"/>
  <c r="AH86" i="47"/>
  <c r="AI86" i="47"/>
  <c r="AJ86" i="47"/>
  <c r="AK86" i="47"/>
  <c r="AL86" i="47"/>
  <c r="AM86" i="47"/>
  <c r="AN86" i="47"/>
  <c r="AO86" i="47"/>
  <c r="AP86" i="47"/>
  <c r="AQ86" i="47"/>
  <c r="AR86" i="47"/>
  <c r="AS86" i="47"/>
  <c r="AT86" i="47"/>
  <c r="AU86" i="47"/>
  <c r="AV86" i="47"/>
  <c r="D87" i="47"/>
  <c r="E87" i="47"/>
  <c r="F87" i="47"/>
  <c r="G87" i="47"/>
  <c r="H87" i="47"/>
  <c r="I87" i="47"/>
  <c r="J87" i="47"/>
  <c r="K87" i="47"/>
  <c r="L87" i="47"/>
  <c r="M87" i="47"/>
  <c r="N87" i="47"/>
  <c r="O87" i="47"/>
  <c r="P87" i="47"/>
  <c r="Q87" i="47"/>
  <c r="R87" i="47"/>
  <c r="S87" i="47"/>
  <c r="T87" i="47"/>
  <c r="U87" i="47"/>
  <c r="V87" i="47"/>
  <c r="W87" i="47"/>
  <c r="X87" i="47"/>
  <c r="AB87" i="47"/>
  <c r="AC87" i="47"/>
  <c r="AD87" i="47"/>
  <c r="AE87" i="47"/>
  <c r="AF87" i="47"/>
  <c r="AG87" i="47"/>
  <c r="AH87" i="47"/>
  <c r="AI87" i="47"/>
  <c r="AJ87" i="47"/>
  <c r="AK87" i="47"/>
  <c r="AL87" i="47"/>
  <c r="AM87" i="47"/>
  <c r="AN87" i="47"/>
  <c r="AO87" i="47"/>
  <c r="AP87" i="47"/>
  <c r="AQ87" i="47"/>
  <c r="AR87" i="47"/>
  <c r="AS87" i="47"/>
  <c r="AT87" i="47"/>
  <c r="AU87" i="47"/>
  <c r="AV87" i="47"/>
  <c r="D88" i="47"/>
  <c r="E88" i="47"/>
  <c r="F88" i="47"/>
  <c r="G88" i="47"/>
  <c r="H88" i="47"/>
  <c r="I88" i="47"/>
  <c r="J88" i="47"/>
  <c r="K88" i="47"/>
  <c r="L88" i="47"/>
  <c r="M88" i="47"/>
  <c r="N88" i="47"/>
  <c r="O88" i="47"/>
  <c r="P88" i="47"/>
  <c r="Q88" i="47"/>
  <c r="R88" i="47"/>
  <c r="S88" i="47"/>
  <c r="T88" i="47"/>
  <c r="U88" i="47"/>
  <c r="V88" i="47"/>
  <c r="W88" i="47"/>
  <c r="X88" i="47"/>
  <c r="AB88" i="47"/>
  <c r="AC88" i="47"/>
  <c r="AD88" i="47"/>
  <c r="AE88" i="47"/>
  <c r="AF88" i="47"/>
  <c r="AG88" i="47"/>
  <c r="AH88" i="47"/>
  <c r="AI88" i="47"/>
  <c r="AJ88" i="47"/>
  <c r="AK88" i="47"/>
  <c r="AL88" i="47"/>
  <c r="AM88" i="47"/>
  <c r="AN88" i="47"/>
  <c r="AO88" i="47"/>
  <c r="AP88" i="47"/>
  <c r="AQ88" i="47"/>
  <c r="AR88" i="47"/>
  <c r="AS88" i="47"/>
  <c r="AT88" i="47"/>
  <c r="AU88" i="47"/>
  <c r="AV88" i="47"/>
  <c r="D89" i="47"/>
  <c r="E89" i="47"/>
  <c r="F89" i="47"/>
  <c r="G89" i="47"/>
  <c r="H89" i="47"/>
  <c r="I89" i="47"/>
  <c r="J89" i="47"/>
  <c r="K89" i="47"/>
  <c r="L89" i="47"/>
  <c r="M89" i="47"/>
  <c r="N89" i="47"/>
  <c r="O89" i="47"/>
  <c r="P89" i="47"/>
  <c r="Q89" i="47"/>
  <c r="R89" i="47"/>
  <c r="S89" i="47"/>
  <c r="T89" i="47"/>
  <c r="U89" i="47"/>
  <c r="V89" i="47"/>
  <c r="W89" i="47"/>
  <c r="X89" i="47"/>
  <c r="AB89" i="47"/>
  <c r="AC89" i="47"/>
  <c r="AD89" i="47"/>
  <c r="AE89" i="47"/>
  <c r="AF89" i="47"/>
  <c r="AG89" i="47"/>
  <c r="AH89" i="47"/>
  <c r="AI89" i="47"/>
  <c r="AJ89" i="47"/>
  <c r="AK89" i="47"/>
  <c r="AL89" i="47"/>
  <c r="AM89" i="47"/>
  <c r="AN89" i="47"/>
  <c r="AO89" i="47"/>
  <c r="AP89" i="47"/>
  <c r="AQ89" i="47"/>
  <c r="AR89" i="47"/>
  <c r="AS89" i="47"/>
  <c r="AT89" i="47"/>
  <c r="AU89" i="47"/>
  <c r="AV89" i="47"/>
  <c r="D90" i="47"/>
  <c r="Z90" i="47" s="1"/>
  <c r="E90" i="47"/>
  <c r="F90" i="47"/>
  <c r="G90" i="47"/>
  <c r="H90" i="47"/>
  <c r="I90" i="47"/>
  <c r="J90" i="47"/>
  <c r="K90" i="47"/>
  <c r="L90" i="47"/>
  <c r="M90" i="47"/>
  <c r="N90" i="47"/>
  <c r="O90" i="47"/>
  <c r="P90" i="47"/>
  <c r="Q90" i="47"/>
  <c r="R90" i="47"/>
  <c r="S90" i="47"/>
  <c r="T90" i="47"/>
  <c r="U90" i="47"/>
  <c r="V90" i="47"/>
  <c r="W90" i="47"/>
  <c r="X90" i="47"/>
  <c r="AB90" i="47"/>
  <c r="AC90" i="47"/>
  <c r="AD90" i="47"/>
  <c r="AE90" i="47"/>
  <c r="AF90" i="47"/>
  <c r="AG90" i="47"/>
  <c r="AH90" i="47"/>
  <c r="AI90" i="47"/>
  <c r="AJ90" i="47"/>
  <c r="AK90" i="47"/>
  <c r="AL90" i="47"/>
  <c r="AM90" i="47"/>
  <c r="AN90" i="47"/>
  <c r="AO90" i="47"/>
  <c r="AP90" i="47"/>
  <c r="AQ90" i="47"/>
  <c r="AR90" i="47"/>
  <c r="AS90" i="47"/>
  <c r="AT90" i="47"/>
  <c r="AU90" i="47"/>
  <c r="AV90" i="47"/>
  <c r="D91" i="47"/>
  <c r="E91" i="47"/>
  <c r="F91" i="47"/>
  <c r="G91" i="47"/>
  <c r="H91" i="47"/>
  <c r="I91" i="47"/>
  <c r="J91" i="47"/>
  <c r="K91" i="47"/>
  <c r="L91" i="47"/>
  <c r="M91" i="47"/>
  <c r="N91" i="47"/>
  <c r="O91" i="47"/>
  <c r="P91" i="47"/>
  <c r="Q91" i="47"/>
  <c r="R91" i="47"/>
  <c r="S91" i="47"/>
  <c r="T91" i="47"/>
  <c r="U91" i="47"/>
  <c r="V91" i="47"/>
  <c r="W91" i="47"/>
  <c r="X91" i="47"/>
  <c r="AB91" i="47"/>
  <c r="AC91" i="47"/>
  <c r="AD91" i="47"/>
  <c r="AE91" i="47"/>
  <c r="AF91" i="47"/>
  <c r="AG91" i="47"/>
  <c r="AH91" i="47"/>
  <c r="AI91" i="47"/>
  <c r="AJ91" i="47"/>
  <c r="AK91" i="47"/>
  <c r="AL91" i="47"/>
  <c r="AM91" i="47"/>
  <c r="AN91" i="47"/>
  <c r="AO91" i="47"/>
  <c r="AP91" i="47"/>
  <c r="AQ91" i="47"/>
  <c r="AR91" i="47"/>
  <c r="AS91" i="47"/>
  <c r="AT91" i="47"/>
  <c r="AU91" i="47"/>
  <c r="AV91" i="47"/>
  <c r="D92" i="47"/>
  <c r="E92" i="47"/>
  <c r="F92" i="47"/>
  <c r="G92" i="47"/>
  <c r="H92" i="47"/>
  <c r="I92" i="47"/>
  <c r="J92" i="47"/>
  <c r="K92" i="47"/>
  <c r="L92" i="47"/>
  <c r="M92" i="47"/>
  <c r="N92" i="47"/>
  <c r="O92" i="47"/>
  <c r="P92" i="47"/>
  <c r="Q92" i="47"/>
  <c r="R92" i="47"/>
  <c r="S92" i="47"/>
  <c r="T92" i="47"/>
  <c r="U92" i="47"/>
  <c r="V92" i="47"/>
  <c r="W92" i="47"/>
  <c r="X92" i="47"/>
  <c r="AB92" i="47"/>
  <c r="AC92" i="47"/>
  <c r="AD92" i="47"/>
  <c r="AE92" i="47"/>
  <c r="AF92" i="47"/>
  <c r="AG92" i="47"/>
  <c r="AH92" i="47"/>
  <c r="AI92" i="47"/>
  <c r="AJ92" i="47"/>
  <c r="AK92" i="47"/>
  <c r="AL92" i="47"/>
  <c r="AM92" i="47"/>
  <c r="AN92" i="47"/>
  <c r="AO92" i="47"/>
  <c r="AP92" i="47"/>
  <c r="AQ92" i="47"/>
  <c r="AR92" i="47"/>
  <c r="AS92" i="47"/>
  <c r="AT92" i="47"/>
  <c r="AU92" i="47"/>
  <c r="AV92" i="47"/>
  <c r="AW93" i="47"/>
  <c r="D94" i="47"/>
  <c r="E94" i="47"/>
  <c r="F94" i="47"/>
  <c r="G94" i="47"/>
  <c r="H94" i="47"/>
  <c r="I94" i="47"/>
  <c r="J94" i="47"/>
  <c r="K94" i="47"/>
  <c r="L94" i="47"/>
  <c r="M94" i="47"/>
  <c r="N94" i="47"/>
  <c r="O94" i="47"/>
  <c r="P94" i="47"/>
  <c r="Q94" i="47"/>
  <c r="R94" i="47"/>
  <c r="S94" i="47"/>
  <c r="T94" i="47"/>
  <c r="U94" i="47"/>
  <c r="V94" i="47"/>
  <c r="W94" i="47"/>
  <c r="X94" i="47"/>
  <c r="AB94" i="47"/>
  <c r="AC94" i="47"/>
  <c r="AD94" i="47"/>
  <c r="AE94" i="47"/>
  <c r="AF94" i="47"/>
  <c r="AG94" i="47"/>
  <c r="AH94" i="47"/>
  <c r="AI94" i="47"/>
  <c r="AJ94" i="47"/>
  <c r="AK94" i="47"/>
  <c r="AL94" i="47"/>
  <c r="AM94" i="47"/>
  <c r="AN94" i="47"/>
  <c r="AO94" i="47"/>
  <c r="AP94" i="47"/>
  <c r="AQ94" i="47"/>
  <c r="AR94" i="47"/>
  <c r="AS94" i="47"/>
  <c r="AT94" i="47"/>
  <c r="AU94" i="47"/>
  <c r="AV94" i="47"/>
  <c r="D95" i="47"/>
  <c r="E95" i="47"/>
  <c r="F95" i="47"/>
  <c r="G95" i="47"/>
  <c r="H95" i="47"/>
  <c r="I95" i="47"/>
  <c r="J95" i="47"/>
  <c r="K95" i="47"/>
  <c r="L95" i="47"/>
  <c r="M95" i="47"/>
  <c r="N95" i="47"/>
  <c r="O95" i="47"/>
  <c r="P95" i="47"/>
  <c r="Q95" i="47"/>
  <c r="R95" i="47"/>
  <c r="S95" i="47"/>
  <c r="T95" i="47"/>
  <c r="U95" i="47"/>
  <c r="V95" i="47"/>
  <c r="W95" i="47"/>
  <c r="X95" i="47"/>
  <c r="AB95" i="47"/>
  <c r="AC95" i="47"/>
  <c r="AD95" i="47"/>
  <c r="AE95" i="47"/>
  <c r="AF95" i="47"/>
  <c r="AG95" i="47"/>
  <c r="AH95" i="47"/>
  <c r="AI95" i="47"/>
  <c r="AJ95" i="47"/>
  <c r="AK95" i="47"/>
  <c r="AL95" i="47"/>
  <c r="AM95" i="47"/>
  <c r="AN95" i="47"/>
  <c r="AO95" i="47"/>
  <c r="AP95" i="47"/>
  <c r="AQ95" i="47"/>
  <c r="AR95" i="47"/>
  <c r="AS95" i="47"/>
  <c r="AT95" i="47"/>
  <c r="AU95" i="47"/>
  <c r="AV95" i="47"/>
  <c r="D96" i="47"/>
  <c r="E96" i="47"/>
  <c r="F96" i="47"/>
  <c r="G96" i="47"/>
  <c r="H96" i="47"/>
  <c r="I96" i="47"/>
  <c r="J96" i="47"/>
  <c r="K96" i="47"/>
  <c r="L96" i="47"/>
  <c r="M96" i="47"/>
  <c r="N96" i="47"/>
  <c r="O96" i="47"/>
  <c r="P96" i="47"/>
  <c r="Q96" i="47"/>
  <c r="R96" i="47"/>
  <c r="S96" i="47"/>
  <c r="T96" i="47"/>
  <c r="U96" i="47"/>
  <c r="V96" i="47"/>
  <c r="W96" i="47"/>
  <c r="X96" i="47"/>
  <c r="AB96" i="47"/>
  <c r="AC96" i="47"/>
  <c r="AD96" i="47"/>
  <c r="AE96" i="47"/>
  <c r="AF96" i="47"/>
  <c r="AG96" i="47"/>
  <c r="AH96" i="47"/>
  <c r="AI96" i="47"/>
  <c r="AJ96" i="47"/>
  <c r="AK96" i="47"/>
  <c r="AL96" i="47"/>
  <c r="AM96" i="47"/>
  <c r="AN96" i="47"/>
  <c r="AO96" i="47"/>
  <c r="AP96" i="47"/>
  <c r="AQ96" i="47"/>
  <c r="AR96" i="47"/>
  <c r="AS96" i="47"/>
  <c r="AT96" i="47"/>
  <c r="AU96" i="47"/>
  <c r="AV96" i="47"/>
  <c r="D97" i="47"/>
  <c r="E97" i="47"/>
  <c r="F97" i="47"/>
  <c r="G97" i="47"/>
  <c r="H97" i="47"/>
  <c r="I97" i="47"/>
  <c r="J97" i="47"/>
  <c r="K97" i="47"/>
  <c r="L97" i="47"/>
  <c r="M97" i="47"/>
  <c r="N97" i="47"/>
  <c r="O97" i="47"/>
  <c r="P97" i="47"/>
  <c r="Q97" i="47"/>
  <c r="R97" i="47"/>
  <c r="S97" i="47"/>
  <c r="T97" i="47"/>
  <c r="U97" i="47"/>
  <c r="V97" i="47"/>
  <c r="W97" i="47"/>
  <c r="X97" i="47"/>
  <c r="AB97" i="47"/>
  <c r="AC97" i="47"/>
  <c r="AD97" i="47"/>
  <c r="AE97" i="47"/>
  <c r="AF97" i="47"/>
  <c r="AG97" i="47"/>
  <c r="AH97" i="47"/>
  <c r="AI97" i="47"/>
  <c r="AJ97" i="47"/>
  <c r="AK97" i="47"/>
  <c r="AL97" i="47"/>
  <c r="AM97" i="47"/>
  <c r="AN97" i="47"/>
  <c r="AO97" i="47"/>
  <c r="AP97" i="47"/>
  <c r="AQ97" i="47"/>
  <c r="AR97" i="47"/>
  <c r="AS97" i="47"/>
  <c r="AT97" i="47"/>
  <c r="AU97" i="47"/>
  <c r="AV97" i="47"/>
  <c r="D98" i="47"/>
  <c r="E98" i="47"/>
  <c r="F98" i="47"/>
  <c r="G98" i="47"/>
  <c r="H98" i="47"/>
  <c r="I98" i="47"/>
  <c r="J98" i="47"/>
  <c r="K98" i="47"/>
  <c r="L98" i="47"/>
  <c r="M98" i="47"/>
  <c r="N98" i="47"/>
  <c r="O98" i="47"/>
  <c r="P98" i="47"/>
  <c r="Q98" i="47"/>
  <c r="R98" i="47"/>
  <c r="S98" i="47"/>
  <c r="T98" i="47"/>
  <c r="U98" i="47"/>
  <c r="V98" i="47"/>
  <c r="W98" i="47"/>
  <c r="X98" i="47"/>
  <c r="AB98" i="47"/>
  <c r="AC98" i="47"/>
  <c r="AD98" i="47"/>
  <c r="AE98" i="47"/>
  <c r="AF98" i="47"/>
  <c r="AG98" i="47"/>
  <c r="AH98" i="47"/>
  <c r="AI98" i="47"/>
  <c r="AJ98" i="47"/>
  <c r="AK98" i="47"/>
  <c r="AL98" i="47"/>
  <c r="AM98" i="47"/>
  <c r="AN98" i="47"/>
  <c r="AO98" i="47"/>
  <c r="AP98" i="47"/>
  <c r="AQ98" i="47"/>
  <c r="AR98" i="47"/>
  <c r="AS98" i="47"/>
  <c r="AT98" i="47"/>
  <c r="AU98" i="47"/>
  <c r="AV98" i="47"/>
  <c r="D99" i="47"/>
  <c r="E99" i="47"/>
  <c r="F99" i="47"/>
  <c r="G99" i="47"/>
  <c r="H99" i="47"/>
  <c r="I99" i="47"/>
  <c r="J99" i="47"/>
  <c r="K99" i="47"/>
  <c r="L99" i="47"/>
  <c r="M99" i="47"/>
  <c r="N99" i="47"/>
  <c r="O99" i="47"/>
  <c r="P99" i="47"/>
  <c r="Q99" i="47"/>
  <c r="R99" i="47"/>
  <c r="S99" i="47"/>
  <c r="T99" i="47"/>
  <c r="U99" i="47"/>
  <c r="V99" i="47"/>
  <c r="W99" i="47"/>
  <c r="X99" i="47"/>
  <c r="AB99" i="47"/>
  <c r="AC99" i="47"/>
  <c r="AD99" i="47"/>
  <c r="AE99" i="47"/>
  <c r="AF99" i="47"/>
  <c r="AG99" i="47"/>
  <c r="AH99" i="47"/>
  <c r="AI99" i="47"/>
  <c r="AJ99" i="47"/>
  <c r="AK99" i="47"/>
  <c r="AL99" i="47"/>
  <c r="AM99" i="47"/>
  <c r="AN99" i="47"/>
  <c r="AO99" i="47"/>
  <c r="AP99" i="47"/>
  <c r="AQ99" i="47"/>
  <c r="AR99" i="47"/>
  <c r="AS99" i="47"/>
  <c r="AT99" i="47"/>
  <c r="AU99" i="47"/>
  <c r="AV99" i="47"/>
  <c r="D100" i="47"/>
  <c r="E100" i="47"/>
  <c r="F100" i="47"/>
  <c r="G100" i="47"/>
  <c r="H100" i="47"/>
  <c r="I100" i="47"/>
  <c r="J100" i="47"/>
  <c r="K100" i="47"/>
  <c r="L100" i="47"/>
  <c r="M100" i="47"/>
  <c r="N100" i="47"/>
  <c r="O100" i="47"/>
  <c r="P100" i="47"/>
  <c r="Q100" i="47"/>
  <c r="R100" i="47"/>
  <c r="S100" i="47"/>
  <c r="T100" i="47"/>
  <c r="U100" i="47"/>
  <c r="V100" i="47"/>
  <c r="W100" i="47"/>
  <c r="X100" i="47"/>
  <c r="AB100" i="47"/>
  <c r="AC100" i="47"/>
  <c r="AD100" i="47"/>
  <c r="AE100" i="47"/>
  <c r="AF100" i="47"/>
  <c r="AG100" i="47"/>
  <c r="AH100" i="47"/>
  <c r="AI100" i="47"/>
  <c r="AJ100" i="47"/>
  <c r="AK100" i="47"/>
  <c r="AL100" i="47"/>
  <c r="AM100" i="47"/>
  <c r="AN100" i="47"/>
  <c r="AO100" i="47"/>
  <c r="AP100" i="47"/>
  <c r="AQ100" i="47"/>
  <c r="AR100" i="47"/>
  <c r="AS100" i="47"/>
  <c r="AT100" i="47"/>
  <c r="AU100" i="47"/>
  <c r="AV100" i="47"/>
  <c r="D101" i="47"/>
  <c r="E101" i="47"/>
  <c r="F101" i="47"/>
  <c r="G101" i="47"/>
  <c r="H101" i="47"/>
  <c r="I101" i="47"/>
  <c r="J101" i="47"/>
  <c r="K101" i="47"/>
  <c r="L101" i="47"/>
  <c r="M101" i="47"/>
  <c r="N101" i="47"/>
  <c r="O101" i="47"/>
  <c r="P101" i="47"/>
  <c r="Q101" i="47"/>
  <c r="R101" i="47"/>
  <c r="S101" i="47"/>
  <c r="T101" i="47"/>
  <c r="U101" i="47"/>
  <c r="V101" i="47"/>
  <c r="W101" i="47"/>
  <c r="X101" i="47"/>
  <c r="AB101" i="47"/>
  <c r="AC101" i="47"/>
  <c r="AD101" i="47"/>
  <c r="AE101" i="47"/>
  <c r="AF101" i="47"/>
  <c r="AG101" i="47"/>
  <c r="AH101" i="47"/>
  <c r="AI101" i="47"/>
  <c r="AJ101" i="47"/>
  <c r="AK101" i="47"/>
  <c r="AL101" i="47"/>
  <c r="AM101" i="47"/>
  <c r="AN101" i="47"/>
  <c r="AO101" i="47"/>
  <c r="AP101" i="47"/>
  <c r="AQ101" i="47"/>
  <c r="AR101" i="47"/>
  <c r="AS101" i="47"/>
  <c r="AT101" i="47"/>
  <c r="AU101" i="47"/>
  <c r="AV101" i="47"/>
  <c r="D102" i="47"/>
  <c r="E102" i="47"/>
  <c r="F102" i="47"/>
  <c r="G102" i="47"/>
  <c r="H102" i="47"/>
  <c r="I102" i="47"/>
  <c r="J102" i="47"/>
  <c r="K102" i="47"/>
  <c r="L102" i="47"/>
  <c r="M102" i="47"/>
  <c r="N102" i="47"/>
  <c r="O102" i="47"/>
  <c r="P102" i="47"/>
  <c r="Q102" i="47"/>
  <c r="R102" i="47"/>
  <c r="S102" i="47"/>
  <c r="T102" i="47"/>
  <c r="U102" i="47"/>
  <c r="V102" i="47"/>
  <c r="W102" i="47"/>
  <c r="X102" i="47"/>
  <c r="AB102" i="47"/>
  <c r="AC102" i="47"/>
  <c r="AD102" i="47"/>
  <c r="AE102" i="47"/>
  <c r="AF102" i="47"/>
  <c r="AG102" i="47"/>
  <c r="AH102" i="47"/>
  <c r="AI102" i="47"/>
  <c r="AJ102" i="47"/>
  <c r="AK102" i="47"/>
  <c r="AL102" i="47"/>
  <c r="AM102" i="47"/>
  <c r="AN102" i="47"/>
  <c r="AO102" i="47"/>
  <c r="AP102" i="47"/>
  <c r="AQ102" i="47"/>
  <c r="AR102" i="47"/>
  <c r="AS102" i="47"/>
  <c r="AT102" i="47"/>
  <c r="AU102" i="47"/>
  <c r="AV102" i="47"/>
  <c r="D103" i="47"/>
  <c r="E103" i="47"/>
  <c r="F103" i="47"/>
  <c r="G103" i="47"/>
  <c r="H103" i="47"/>
  <c r="I103" i="47"/>
  <c r="J103" i="47"/>
  <c r="K103" i="47"/>
  <c r="L103" i="47"/>
  <c r="M103" i="47"/>
  <c r="N103" i="47"/>
  <c r="O103" i="47"/>
  <c r="P103" i="47"/>
  <c r="Q103" i="47"/>
  <c r="R103" i="47"/>
  <c r="S103" i="47"/>
  <c r="T103" i="47"/>
  <c r="U103" i="47"/>
  <c r="V103" i="47"/>
  <c r="W103" i="47"/>
  <c r="X103" i="47"/>
  <c r="AB103" i="47"/>
  <c r="AC103" i="47"/>
  <c r="AD103" i="47"/>
  <c r="AE103" i="47"/>
  <c r="AF103" i="47"/>
  <c r="AG103" i="47"/>
  <c r="AH103" i="47"/>
  <c r="AI103" i="47"/>
  <c r="AJ103" i="47"/>
  <c r="AK103" i="47"/>
  <c r="AL103" i="47"/>
  <c r="AM103" i="47"/>
  <c r="AN103" i="47"/>
  <c r="AO103" i="47"/>
  <c r="AP103" i="47"/>
  <c r="AQ103" i="47"/>
  <c r="AR103" i="47"/>
  <c r="AS103" i="47"/>
  <c r="AT103" i="47"/>
  <c r="AU103" i="47"/>
  <c r="AV103" i="47"/>
  <c r="D104" i="47"/>
  <c r="E104" i="47"/>
  <c r="F104" i="47"/>
  <c r="G104" i="47"/>
  <c r="H104" i="47"/>
  <c r="I104" i="47"/>
  <c r="J104" i="47"/>
  <c r="K104" i="47"/>
  <c r="L104" i="47"/>
  <c r="M104" i="47"/>
  <c r="N104" i="47"/>
  <c r="O104" i="47"/>
  <c r="P104" i="47"/>
  <c r="Q104" i="47"/>
  <c r="R104" i="47"/>
  <c r="S104" i="47"/>
  <c r="T104" i="47"/>
  <c r="U104" i="47"/>
  <c r="V104" i="47"/>
  <c r="W104" i="47"/>
  <c r="X104" i="47"/>
  <c r="AB104" i="47"/>
  <c r="AC104" i="47"/>
  <c r="AD104" i="47"/>
  <c r="AE104" i="47"/>
  <c r="AF104" i="47"/>
  <c r="AG104" i="47"/>
  <c r="AH104" i="47"/>
  <c r="AI104" i="47"/>
  <c r="AJ104" i="47"/>
  <c r="AK104" i="47"/>
  <c r="AL104" i="47"/>
  <c r="AM104" i="47"/>
  <c r="AN104" i="47"/>
  <c r="AO104" i="47"/>
  <c r="AP104" i="47"/>
  <c r="AQ104" i="47"/>
  <c r="AR104" i="47"/>
  <c r="AS104" i="47"/>
  <c r="AT104" i="47"/>
  <c r="AU104" i="47"/>
  <c r="AV104" i="47"/>
  <c r="D105" i="47"/>
  <c r="E105" i="47"/>
  <c r="F105" i="47"/>
  <c r="G105" i="47"/>
  <c r="H105" i="47"/>
  <c r="I105" i="47"/>
  <c r="J105" i="47"/>
  <c r="K105" i="47"/>
  <c r="L105" i="47"/>
  <c r="M105" i="47"/>
  <c r="N105" i="47"/>
  <c r="O105" i="47"/>
  <c r="P105" i="47"/>
  <c r="Q105" i="47"/>
  <c r="R105" i="47"/>
  <c r="S105" i="47"/>
  <c r="T105" i="47"/>
  <c r="U105" i="47"/>
  <c r="V105" i="47"/>
  <c r="W105" i="47"/>
  <c r="X105" i="47"/>
  <c r="AB105" i="47"/>
  <c r="AC105" i="47"/>
  <c r="AD105" i="47"/>
  <c r="AE105" i="47"/>
  <c r="AF105" i="47"/>
  <c r="AG105" i="47"/>
  <c r="AH105" i="47"/>
  <c r="AI105" i="47"/>
  <c r="AJ105" i="47"/>
  <c r="AK105" i="47"/>
  <c r="AL105" i="47"/>
  <c r="AM105" i="47"/>
  <c r="AN105" i="47"/>
  <c r="AO105" i="47"/>
  <c r="AP105" i="47"/>
  <c r="AQ105" i="47"/>
  <c r="AR105" i="47"/>
  <c r="AS105" i="47"/>
  <c r="AT105" i="47"/>
  <c r="AU105" i="47"/>
  <c r="AV105" i="47"/>
  <c r="D106" i="47"/>
  <c r="E106" i="47"/>
  <c r="F106" i="47"/>
  <c r="G106" i="47"/>
  <c r="H106" i="47"/>
  <c r="I106" i="47"/>
  <c r="J106" i="47"/>
  <c r="K106" i="47"/>
  <c r="L106" i="47"/>
  <c r="M106" i="47"/>
  <c r="N106" i="47"/>
  <c r="O106" i="47"/>
  <c r="P106" i="47"/>
  <c r="Q106" i="47"/>
  <c r="R106" i="47"/>
  <c r="S106" i="47"/>
  <c r="T106" i="47"/>
  <c r="U106" i="47"/>
  <c r="V106" i="47"/>
  <c r="W106" i="47"/>
  <c r="X106" i="47"/>
  <c r="AB106" i="47"/>
  <c r="AC106" i="47"/>
  <c r="AD106" i="47"/>
  <c r="AE106" i="47"/>
  <c r="AF106" i="47"/>
  <c r="AG106" i="47"/>
  <c r="AH106" i="47"/>
  <c r="AI106" i="47"/>
  <c r="AJ106" i="47"/>
  <c r="AK106" i="47"/>
  <c r="AL106" i="47"/>
  <c r="AM106" i="47"/>
  <c r="AN106" i="47"/>
  <c r="AO106" i="47"/>
  <c r="AP106" i="47"/>
  <c r="AQ106" i="47"/>
  <c r="AR106" i="47"/>
  <c r="AS106" i="47"/>
  <c r="AT106" i="47"/>
  <c r="AU106" i="47"/>
  <c r="AV106" i="47"/>
  <c r="D107" i="47"/>
  <c r="E107" i="47"/>
  <c r="F107" i="47"/>
  <c r="G107" i="47"/>
  <c r="H107" i="47"/>
  <c r="I107" i="47"/>
  <c r="J107" i="47"/>
  <c r="K107" i="47"/>
  <c r="L107" i="47"/>
  <c r="M107" i="47"/>
  <c r="N107" i="47"/>
  <c r="O107" i="47"/>
  <c r="P107" i="47"/>
  <c r="Q107" i="47"/>
  <c r="R107" i="47"/>
  <c r="S107" i="47"/>
  <c r="T107" i="47"/>
  <c r="U107" i="47"/>
  <c r="V107" i="47"/>
  <c r="W107" i="47"/>
  <c r="X107" i="47"/>
  <c r="AB107" i="47"/>
  <c r="AC107" i="47"/>
  <c r="AD107" i="47"/>
  <c r="AE107" i="47"/>
  <c r="AF107" i="47"/>
  <c r="AG107" i="47"/>
  <c r="AH107" i="47"/>
  <c r="AI107" i="47"/>
  <c r="AJ107" i="47"/>
  <c r="AK107" i="47"/>
  <c r="AL107" i="47"/>
  <c r="AM107" i="47"/>
  <c r="AN107" i="47"/>
  <c r="AO107" i="47"/>
  <c r="AP107" i="47"/>
  <c r="AQ107" i="47"/>
  <c r="AR107" i="47"/>
  <c r="AS107" i="47"/>
  <c r="AT107" i="47"/>
  <c r="AU107" i="47"/>
  <c r="AV107" i="47"/>
  <c r="D108" i="47"/>
  <c r="E108" i="47"/>
  <c r="F108" i="47"/>
  <c r="G108" i="47"/>
  <c r="H108" i="47"/>
  <c r="I108" i="47"/>
  <c r="J108" i="47"/>
  <c r="K108" i="47"/>
  <c r="L108" i="47"/>
  <c r="M108" i="47"/>
  <c r="N108" i="47"/>
  <c r="O108" i="47"/>
  <c r="P108" i="47"/>
  <c r="Q108" i="47"/>
  <c r="R108" i="47"/>
  <c r="S108" i="47"/>
  <c r="T108" i="47"/>
  <c r="U108" i="47"/>
  <c r="V108" i="47"/>
  <c r="W108" i="47"/>
  <c r="X108" i="47"/>
  <c r="AB108" i="47"/>
  <c r="AC108" i="47"/>
  <c r="AD108" i="47"/>
  <c r="AE108" i="47"/>
  <c r="AF108" i="47"/>
  <c r="AG108" i="47"/>
  <c r="AH108" i="47"/>
  <c r="AI108" i="47"/>
  <c r="AJ108" i="47"/>
  <c r="AK108" i="47"/>
  <c r="AL108" i="47"/>
  <c r="AM108" i="47"/>
  <c r="AN108" i="47"/>
  <c r="AO108" i="47"/>
  <c r="AP108" i="47"/>
  <c r="AQ108" i="47"/>
  <c r="AR108" i="47"/>
  <c r="AS108" i="47"/>
  <c r="AT108" i="47"/>
  <c r="AU108" i="47"/>
  <c r="AV108" i="47"/>
  <c r="D109" i="47"/>
  <c r="E109" i="47"/>
  <c r="F109" i="47"/>
  <c r="G109" i="47"/>
  <c r="H109" i="47"/>
  <c r="I109" i="47"/>
  <c r="J109" i="47"/>
  <c r="K109" i="47"/>
  <c r="L109" i="47"/>
  <c r="M109" i="47"/>
  <c r="N109" i="47"/>
  <c r="O109" i="47"/>
  <c r="P109" i="47"/>
  <c r="Q109" i="47"/>
  <c r="R109" i="47"/>
  <c r="S109" i="47"/>
  <c r="T109" i="47"/>
  <c r="U109" i="47"/>
  <c r="V109" i="47"/>
  <c r="W109" i="47"/>
  <c r="X109" i="47"/>
  <c r="AB109" i="47"/>
  <c r="AC109" i="47"/>
  <c r="AD109" i="47"/>
  <c r="AE109" i="47"/>
  <c r="AF109" i="47"/>
  <c r="AG109" i="47"/>
  <c r="AH109" i="47"/>
  <c r="AI109" i="47"/>
  <c r="AJ109" i="47"/>
  <c r="AK109" i="47"/>
  <c r="AL109" i="47"/>
  <c r="AM109" i="47"/>
  <c r="AN109" i="47"/>
  <c r="AO109" i="47"/>
  <c r="AP109" i="47"/>
  <c r="AQ109" i="47"/>
  <c r="AR109" i="47"/>
  <c r="AS109" i="47"/>
  <c r="AT109" i="47"/>
  <c r="AU109" i="47"/>
  <c r="AV109" i="47"/>
  <c r="D110" i="47"/>
  <c r="E110" i="47"/>
  <c r="F110" i="47"/>
  <c r="G110" i="47"/>
  <c r="H110" i="47"/>
  <c r="I110" i="47"/>
  <c r="J110" i="47"/>
  <c r="K110" i="47"/>
  <c r="L110" i="47"/>
  <c r="M110" i="47"/>
  <c r="N110" i="47"/>
  <c r="O110" i="47"/>
  <c r="P110" i="47"/>
  <c r="Q110" i="47"/>
  <c r="R110" i="47"/>
  <c r="S110" i="47"/>
  <c r="T110" i="47"/>
  <c r="U110" i="47"/>
  <c r="V110" i="47"/>
  <c r="W110" i="47"/>
  <c r="X110" i="47"/>
  <c r="AB110" i="47"/>
  <c r="AC110" i="47"/>
  <c r="AD110" i="47"/>
  <c r="AE110" i="47"/>
  <c r="AF110" i="47"/>
  <c r="AG110" i="47"/>
  <c r="AH110" i="47"/>
  <c r="AI110" i="47"/>
  <c r="AJ110" i="47"/>
  <c r="AK110" i="47"/>
  <c r="AL110" i="47"/>
  <c r="AM110" i="47"/>
  <c r="AN110" i="47"/>
  <c r="AO110" i="47"/>
  <c r="AP110" i="47"/>
  <c r="AQ110" i="47"/>
  <c r="AR110" i="47"/>
  <c r="AS110" i="47"/>
  <c r="AT110" i="47"/>
  <c r="AU110" i="47"/>
  <c r="AV110" i="47"/>
  <c r="D111" i="47"/>
  <c r="E111" i="47"/>
  <c r="F111" i="47"/>
  <c r="G111" i="47"/>
  <c r="H111" i="47"/>
  <c r="I111" i="47"/>
  <c r="J111" i="47"/>
  <c r="K111" i="47"/>
  <c r="L111" i="47"/>
  <c r="M111" i="47"/>
  <c r="N111" i="47"/>
  <c r="O111" i="47"/>
  <c r="P111" i="47"/>
  <c r="Q111" i="47"/>
  <c r="R111" i="47"/>
  <c r="S111" i="47"/>
  <c r="T111" i="47"/>
  <c r="U111" i="47"/>
  <c r="V111" i="47"/>
  <c r="W111" i="47"/>
  <c r="X111" i="47"/>
  <c r="AB111" i="47"/>
  <c r="AC111" i="47"/>
  <c r="AD111" i="47"/>
  <c r="AE111" i="47"/>
  <c r="AF111" i="47"/>
  <c r="AG111" i="47"/>
  <c r="AH111" i="47"/>
  <c r="AI111" i="47"/>
  <c r="AJ111" i="47"/>
  <c r="AK111" i="47"/>
  <c r="AL111" i="47"/>
  <c r="AM111" i="47"/>
  <c r="AN111" i="47"/>
  <c r="AO111" i="47"/>
  <c r="AP111" i="47"/>
  <c r="AQ111" i="47"/>
  <c r="AR111" i="47"/>
  <c r="AS111" i="47"/>
  <c r="AT111" i="47"/>
  <c r="AU111" i="47"/>
  <c r="AV111" i="47"/>
  <c r="D112" i="47"/>
  <c r="E112" i="47"/>
  <c r="F112" i="47"/>
  <c r="G112" i="47"/>
  <c r="H112" i="47"/>
  <c r="I112" i="47"/>
  <c r="J112" i="47"/>
  <c r="K112" i="47"/>
  <c r="L112" i="47"/>
  <c r="M112" i="47"/>
  <c r="N112" i="47"/>
  <c r="O112" i="47"/>
  <c r="P112" i="47"/>
  <c r="Q112" i="47"/>
  <c r="R112" i="47"/>
  <c r="S112" i="47"/>
  <c r="T112" i="47"/>
  <c r="U112" i="47"/>
  <c r="V112" i="47"/>
  <c r="W112" i="47"/>
  <c r="X112" i="47"/>
  <c r="AB112" i="47"/>
  <c r="AC112" i="47"/>
  <c r="AD112" i="47"/>
  <c r="AE112" i="47"/>
  <c r="AE128" i="47" s="1"/>
  <c r="AF112" i="47"/>
  <c r="AG112" i="47"/>
  <c r="AH112" i="47"/>
  <c r="AI112" i="47"/>
  <c r="AJ112" i="47"/>
  <c r="AK112" i="47"/>
  <c r="AL112" i="47"/>
  <c r="AM112" i="47"/>
  <c r="AN112" i="47"/>
  <c r="AO112" i="47"/>
  <c r="AP112" i="47"/>
  <c r="AQ112" i="47"/>
  <c r="AR112" i="47"/>
  <c r="AS112" i="47"/>
  <c r="AT112" i="47"/>
  <c r="AU112" i="47"/>
  <c r="AV112" i="47"/>
  <c r="D113" i="47"/>
  <c r="E113" i="47"/>
  <c r="F113" i="47"/>
  <c r="G113" i="47"/>
  <c r="H113" i="47"/>
  <c r="I113" i="47"/>
  <c r="J113" i="47"/>
  <c r="K113" i="47"/>
  <c r="L113" i="47"/>
  <c r="M113" i="47"/>
  <c r="N113" i="47"/>
  <c r="O113" i="47"/>
  <c r="P113" i="47"/>
  <c r="Q113" i="47"/>
  <c r="R113" i="47"/>
  <c r="S113" i="47"/>
  <c r="T113" i="47"/>
  <c r="U113" i="47"/>
  <c r="V113" i="47"/>
  <c r="W113" i="47"/>
  <c r="X113" i="47"/>
  <c r="AB113" i="47"/>
  <c r="AC113" i="47"/>
  <c r="AD113" i="47"/>
  <c r="AE113" i="47"/>
  <c r="AF113" i="47"/>
  <c r="AG113" i="47"/>
  <c r="AH113" i="47"/>
  <c r="AI113" i="47"/>
  <c r="AJ113" i="47"/>
  <c r="AK113" i="47"/>
  <c r="AL113" i="47"/>
  <c r="AM113" i="47"/>
  <c r="AN113" i="47"/>
  <c r="AO113" i="47"/>
  <c r="AP113" i="47"/>
  <c r="AQ113" i="47"/>
  <c r="AR113" i="47"/>
  <c r="AS113" i="47"/>
  <c r="AT113" i="47"/>
  <c r="AU113" i="47"/>
  <c r="AV113" i="47"/>
  <c r="D114" i="47"/>
  <c r="E114" i="47"/>
  <c r="F114" i="47"/>
  <c r="G114" i="47"/>
  <c r="H114" i="47"/>
  <c r="I114" i="47"/>
  <c r="J114" i="47"/>
  <c r="K114" i="47"/>
  <c r="L114" i="47"/>
  <c r="M114" i="47"/>
  <c r="N114" i="47"/>
  <c r="O114" i="47"/>
  <c r="P114" i="47"/>
  <c r="Q114" i="47"/>
  <c r="R114" i="47"/>
  <c r="S114" i="47"/>
  <c r="T114" i="47"/>
  <c r="U114" i="47"/>
  <c r="V114" i="47"/>
  <c r="W114" i="47"/>
  <c r="X114" i="47"/>
  <c r="AB114" i="47"/>
  <c r="AC114" i="47"/>
  <c r="AD114" i="47"/>
  <c r="AE114" i="47"/>
  <c r="AF114" i="47"/>
  <c r="AG114" i="47"/>
  <c r="AH114" i="47"/>
  <c r="AI114" i="47"/>
  <c r="AJ114" i="47"/>
  <c r="AK114" i="47"/>
  <c r="AL114" i="47"/>
  <c r="AM114" i="47"/>
  <c r="AN114" i="47"/>
  <c r="AO114" i="47"/>
  <c r="AP114" i="47"/>
  <c r="AQ114" i="47"/>
  <c r="AR114" i="47"/>
  <c r="AS114" i="47"/>
  <c r="AT114" i="47"/>
  <c r="AU114" i="47"/>
  <c r="AV114" i="47"/>
  <c r="D115" i="47"/>
  <c r="E115" i="47"/>
  <c r="F115" i="47"/>
  <c r="G115" i="47"/>
  <c r="H115" i="47"/>
  <c r="I115" i="47"/>
  <c r="J115" i="47"/>
  <c r="K115" i="47"/>
  <c r="L115" i="47"/>
  <c r="M115" i="47"/>
  <c r="N115" i="47"/>
  <c r="O115" i="47"/>
  <c r="P115" i="47"/>
  <c r="Q115" i="47"/>
  <c r="R115" i="47"/>
  <c r="S115" i="47"/>
  <c r="T115" i="47"/>
  <c r="U115" i="47"/>
  <c r="V115" i="47"/>
  <c r="W115" i="47"/>
  <c r="X115" i="47"/>
  <c r="AB115" i="47"/>
  <c r="AC115" i="47"/>
  <c r="AC128" i="47" s="1"/>
  <c r="AD115" i="47"/>
  <c r="AE115" i="47"/>
  <c r="AF115" i="47"/>
  <c r="AG115" i="47"/>
  <c r="AH115" i="47"/>
  <c r="AI115" i="47"/>
  <c r="AJ115" i="47"/>
  <c r="AK115" i="47"/>
  <c r="AL115" i="47"/>
  <c r="AM115" i="47"/>
  <c r="AN115" i="47"/>
  <c r="AO115" i="47"/>
  <c r="AP115" i="47"/>
  <c r="AQ115" i="47"/>
  <c r="AR115" i="47"/>
  <c r="AS115" i="47"/>
  <c r="AT115" i="47"/>
  <c r="AU115" i="47"/>
  <c r="AV115" i="47"/>
  <c r="D116" i="47"/>
  <c r="E116" i="47"/>
  <c r="F116" i="47"/>
  <c r="G116" i="47"/>
  <c r="H116" i="47"/>
  <c r="I116" i="47"/>
  <c r="J116" i="47"/>
  <c r="K116" i="47"/>
  <c r="L116" i="47"/>
  <c r="M116" i="47"/>
  <c r="N116" i="47"/>
  <c r="O116" i="47"/>
  <c r="P116" i="47"/>
  <c r="Q116" i="47"/>
  <c r="R116" i="47"/>
  <c r="S116" i="47"/>
  <c r="T116" i="47"/>
  <c r="U116" i="47"/>
  <c r="V116" i="47"/>
  <c r="W116" i="47"/>
  <c r="X116" i="47"/>
  <c r="AB116" i="47"/>
  <c r="AC116" i="47"/>
  <c r="AD116" i="47"/>
  <c r="AE116" i="47"/>
  <c r="AF116" i="47"/>
  <c r="AG116" i="47"/>
  <c r="AH116" i="47"/>
  <c r="AI116" i="47"/>
  <c r="AJ116" i="47"/>
  <c r="AK116" i="47"/>
  <c r="AL116" i="47"/>
  <c r="AM116" i="47"/>
  <c r="AN116" i="47"/>
  <c r="AO116" i="47"/>
  <c r="AP116" i="47"/>
  <c r="AQ116" i="47"/>
  <c r="AR116" i="47"/>
  <c r="AS116" i="47"/>
  <c r="AT116" i="47"/>
  <c r="AU116" i="47"/>
  <c r="AV116" i="47"/>
  <c r="D117" i="47"/>
  <c r="E117" i="47"/>
  <c r="F117" i="47"/>
  <c r="G117" i="47"/>
  <c r="H117" i="47"/>
  <c r="I117" i="47"/>
  <c r="J117" i="47"/>
  <c r="K117" i="47"/>
  <c r="L117" i="47"/>
  <c r="M117" i="47"/>
  <c r="N117" i="47"/>
  <c r="O117" i="47"/>
  <c r="P117" i="47"/>
  <c r="Q117" i="47"/>
  <c r="R117" i="47"/>
  <c r="S117" i="47"/>
  <c r="T117" i="47"/>
  <c r="U117" i="47"/>
  <c r="V117" i="47"/>
  <c r="W117" i="47"/>
  <c r="X117" i="47"/>
  <c r="AB117" i="47"/>
  <c r="AC117" i="47"/>
  <c r="AD117" i="47"/>
  <c r="AE117" i="47"/>
  <c r="AF117" i="47"/>
  <c r="AG117" i="47"/>
  <c r="AH117" i="47"/>
  <c r="AI117" i="47"/>
  <c r="AJ117" i="47"/>
  <c r="AK117" i="47"/>
  <c r="AL117" i="47"/>
  <c r="AM117" i="47"/>
  <c r="AN117" i="47"/>
  <c r="AO117" i="47"/>
  <c r="AP117" i="47"/>
  <c r="AQ117" i="47"/>
  <c r="AR117" i="47"/>
  <c r="AS117" i="47"/>
  <c r="AT117" i="47"/>
  <c r="AU117" i="47"/>
  <c r="AV117" i="47"/>
  <c r="D118" i="47"/>
  <c r="E118" i="47"/>
  <c r="F118" i="47"/>
  <c r="G118" i="47"/>
  <c r="H118" i="47"/>
  <c r="I118" i="47"/>
  <c r="J118" i="47"/>
  <c r="K118" i="47"/>
  <c r="L118" i="47"/>
  <c r="M118" i="47"/>
  <c r="N118" i="47"/>
  <c r="O118" i="47"/>
  <c r="P118" i="47"/>
  <c r="Q118" i="47"/>
  <c r="R118" i="47"/>
  <c r="S118" i="47"/>
  <c r="T118" i="47"/>
  <c r="U118" i="47"/>
  <c r="V118" i="47"/>
  <c r="W118" i="47"/>
  <c r="X118" i="47"/>
  <c r="AB118" i="47"/>
  <c r="AC118" i="47"/>
  <c r="AD118" i="47"/>
  <c r="AE118" i="47"/>
  <c r="AF118" i="47"/>
  <c r="AG118" i="47"/>
  <c r="AH118" i="47"/>
  <c r="AI118" i="47"/>
  <c r="AJ118" i="47"/>
  <c r="AK118" i="47"/>
  <c r="AL118" i="47"/>
  <c r="AM118" i="47"/>
  <c r="AN118" i="47"/>
  <c r="AO118" i="47"/>
  <c r="AP118" i="47"/>
  <c r="AQ118" i="47"/>
  <c r="AR118" i="47"/>
  <c r="AS118" i="47"/>
  <c r="AT118" i="47"/>
  <c r="AU118" i="47"/>
  <c r="AV118" i="47"/>
  <c r="D119" i="47"/>
  <c r="E119" i="47"/>
  <c r="F119" i="47"/>
  <c r="G119" i="47"/>
  <c r="H119" i="47"/>
  <c r="I119" i="47"/>
  <c r="J119" i="47"/>
  <c r="K119" i="47"/>
  <c r="L119" i="47"/>
  <c r="M119" i="47"/>
  <c r="N119" i="47"/>
  <c r="O119" i="47"/>
  <c r="P119" i="47"/>
  <c r="Q119" i="47"/>
  <c r="R119" i="47"/>
  <c r="S119" i="47"/>
  <c r="T119" i="47"/>
  <c r="U119" i="47"/>
  <c r="V119" i="47"/>
  <c r="W119" i="47"/>
  <c r="X119" i="47"/>
  <c r="AB119" i="47"/>
  <c r="AC119" i="47"/>
  <c r="AD119" i="47"/>
  <c r="AE119" i="47"/>
  <c r="AF119" i="47"/>
  <c r="AG119" i="47"/>
  <c r="AH119" i="47"/>
  <c r="AI119" i="47"/>
  <c r="AJ119" i="47"/>
  <c r="AK119" i="47"/>
  <c r="AL119" i="47"/>
  <c r="AM119" i="47"/>
  <c r="AN119" i="47"/>
  <c r="AO119" i="47"/>
  <c r="AP119" i="47"/>
  <c r="AQ119" i="47"/>
  <c r="AR119" i="47"/>
  <c r="AS119" i="47"/>
  <c r="AT119" i="47"/>
  <c r="AU119" i="47"/>
  <c r="AV119" i="47"/>
  <c r="D120" i="47"/>
  <c r="E120" i="47"/>
  <c r="F120" i="47"/>
  <c r="G120" i="47"/>
  <c r="H120" i="47"/>
  <c r="I120" i="47"/>
  <c r="J120" i="47"/>
  <c r="K120" i="47"/>
  <c r="L120" i="47"/>
  <c r="M120" i="47"/>
  <c r="N120" i="47"/>
  <c r="O120" i="47"/>
  <c r="P120" i="47"/>
  <c r="Q120" i="47"/>
  <c r="R120" i="47"/>
  <c r="S120" i="47"/>
  <c r="T120" i="47"/>
  <c r="U120" i="47"/>
  <c r="V120" i="47"/>
  <c r="W120" i="47"/>
  <c r="X120" i="47"/>
  <c r="AB120" i="47"/>
  <c r="AC120" i="47"/>
  <c r="AD120" i="47"/>
  <c r="AE120" i="47"/>
  <c r="AF120" i="47"/>
  <c r="AG120" i="47"/>
  <c r="AH120" i="47"/>
  <c r="AI120" i="47"/>
  <c r="AJ120" i="47"/>
  <c r="AK120" i="47"/>
  <c r="AL120" i="47"/>
  <c r="AM120" i="47"/>
  <c r="AN120" i="47"/>
  <c r="AO120" i="47"/>
  <c r="AP120" i="47"/>
  <c r="AQ120" i="47"/>
  <c r="AR120" i="47"/>
  <c r="AS120" i="47"/>
  <c r="AT120" i="47"/>
  <c r="AU120" i="47"/>
  <c r="AV120" i="47"/>
  <c r="D121" i="47"/>
  <c r="E121" i="47"/>
  <c r="F121" i="47"/>
  <c r="G121" i="47"/>
  <c r="H121" i="47"/>
  <c r="I121" i="47"/>
  <c r="J121" i="47"/>
  <c r="K121" i="47"/>
  <c r="L121" i="47"/>
  <c r="M121" i="47"/>
  <c r="N121" i="47"/>
  <c r="O121" i="47"/>
  <c r="P121" i="47"/>
  <c r="Q121" i="47"/>
  <c r="R121" i="47"/>
  <c r="S121" i="47"/>
  <c r="T121" i="47"/>
  <c r="U121" i="47"/>
  <c r="V121" i="47"/>
  <c r="W121" i="47"/>
  <c r="X121" i="47"/>
  <c r="AB121" i="47"/>
  <c r="AC121" i="47"/>
  <c r="AD121" i="47"/>
  <c r="AE121" i="47"/>
  <c r="AF121" i="47"/>
  <c r="AG121" i="47"/>
  <c r="AH121" i="47"/>
  <c r="AI121" i="47"/>
  <c r="AJ121" i="47"/>
  <c r="AK121" i="47"/>
  <c r="AL121" i="47"/>
  <c r="AM121" i="47"/>
  <c r="AN121" i="47"/>
  <c r="AO121" i="47"/>
  <c r="AP121" i="47"/>
  <c r="AQ121" i="47"/>
  <c r="AR121" i="47"/>
  <c r="AS121" i="47"/>
  <c r="AT121" i="47"/>
  <c r="AU121" i="47"/>
  <c r="AV121" i="47"/>
  <c r="D122" i="47"/>
  <c r="Z122" i="47" s="1"/>
  <c r="AA122" i="47" s="1"/>
  <c r="E122" i="47"/>
  <c r="F122" i="47"/>
  <c r="G122" i="47"/>
  <c r="H122" i="47"/>
  <c r="I122" i="47"/>
  <c r="J122" i="47"/>
  <c r="K122" i="47"/>
  <c r="L122" i="47"/>
  <c r="M122" i="47"/>
  <c r="N122" i="47"/>
  <c r="O122" i="47"/>
  <c r="P122" i="47"/>
  <c r="Q122" i="47"/>
  <c r="R122" i="47"/>
  <c r="S122" i="47"/>
  <c r="T122" i="47"/>
  <c r="U122" i="47"/>
  <c r="V122" i="47"/>
  <c r="W122" i="47"/>
  <c r="X122" i="47"/>
  <c r="AB122" i="47"/>
  <c r="AC122" i="47"/>
  <c r="AD122" i="47"/>
  <c r="AE122" i="47"/>
  <c r="AF122" i="47"/>
  <c r="AG122" i="47"/>
  <c r="AH122" i="47"/>
  <c r="AI122" i="47"/>
  <c r="AJ122" i="47"/>
  <c r="AK122" i="47"/>
  <c r="AL122" i="47"/>
  <c r="AM122" i="47"/>
  <c r="AN122" i="47"/>
  <c r="AO122" i="47"/>
  <c r="AP122" i="47"/>
  <c r="AQ122" i="47"/>
  <c r="AR122" i="47"/>
  <c r="AS122" i="47"/>
  <c r="AT122" i="47"/>
  <c r="AU122" i="47"/>
  <c r="AV122" i="47"/>
  <c r="D123" i="47"/>
  <c r="E123" i="47"/>
  <c r="F123" i="47"/>
  <c r="G123" i="47"/>
  <c r="H123" i="47"/>
  <c r="I123" i="47"/>
  <c r="J123" i="47"/>
  <c r="K123" i="47"/>
  <c r="L123" i="47"/>
  <c r="M123" i="47"/>
  <c r="N123" i="47"/>
  <c r="O123" i="47"/>
  <c r="P123" i="47"/>
  <c r="Q123" i="47"/>
  <c r="R123" i="47"/>
  <c r="S123" i="47"/>
  <c r="T123" i="47"/>
  <c r="U123" i="47"/>
  <c r="V123" i="47"/>
  <c r="W123" i="47"/>
  <c r="X123" i="47"/>
  <c r="AB123" i="47"/>
  <c r="AC123" i="47"/>
  <c r="AD123" i="47"/>
  <c r="AE123" i="47"/>
  <c r="AF123" i="47"/>
  <c r="AG123" i="47"/>
  <c r="AH123" i="47"/>
  <c r="AI123" i="47"/>
  <c r="AJ123" i="47"/>
  <c r="AK123" i="47"/>
  <c r="AL123" i="47"/>
  <c r="AM123" i="47"/>
  <c r="AN123" i="47"/>
  <c r="AO123" i="47"/>
  <c r="AP123" i="47"/>
  <c r="AQ123" i="47"/>
  <c r="AR123" i="47"/>
  <c r="AS123" i="47"/>
  <c r="AT123" i="47"/>
  <c r="AU123" i="47"/>
  <c r="AV123" i="47"/>
  <c r="D124" i="47"/>
  <c r="E124" i="47"/>
  <c r="Z124" i="47" s="1"/>
  <c r="AA124" i="47" s="1"/>
  <c r="F124" i="47"/>
  <c r="G124" i="47"/>
  <c r="H124" i="47"/>
  <c r="I124" i="47"/>
  <c r="J124" i="47"/>
  <c r="K124" i="47"/>
  <c r="L124" i="47"/>
  <c r="M124" i="47"/>
  <c r="N124" i="47"/>
  <c r="O124" i="47"/>
  <c r="P124" i="47"/>
  <c r="Q124" i="47"/>
  <c r="R124" i="47"/>
  <c r="S124" i="47"/>
  <c r="T124" i="47"/>
  <c r="U124" i="47"/>
  <c r="V124" i="47"/>
  <c r="W124" i="47"/>
  <c r="X124" i="47"/>
  <c r="AB124" i="47"/>
  <c r="AC124" i="47"/>
  <c r="AD124" i="47"/>
  <c r="AE124" i="47"/>
  <c r="AF124" i="47"/>
  <c r="AG124" i="47"/>
  <c r="AH124" i="47"/>
  <c r="AI124" i="47"/>
  <c r="AJ124" i="47"/>
  <c r="AK124" i="47"/>
  <c r="AL124" i="47"/>
  <c r="AM124" i="47"/>
  <c r="AN124" i="47"/>
  <c r="AO124" i="47"/>
  <c r="AP124" i="47"/>
  <c r="AQ124" i="47"/>
  <c r="AR124" i="47"/>
  <c r="AS124" i="47"/>
  <c r="AT124" i="47"/>
  <c r="AU124" i="47"/>
  <c r="AV124" i="47"/>
  <c r="D125" i="47"/>
  <c r="E125" i="47"/>
  <c r="F125" i="47"/>
  <c r="G125" i="47"/>
  <c r="H125" i="47"/>
  <c r="I125" i="47"/>
  <c r="J125" i="47"/>
  <c r="K125" i="47"/>
  <c r="L125" i="47"/>
  <c r="M125" i="47"/>
  <c r="N125" i="47"/>
  <c r="O125" i="47"/>
  <c r="P125" i="47"/>
  <c r="Q125" i="47"/>
  <c r="R125" i="47"/>
  <c r="S125" i="47"/>
  <c r="T125" i="47"/>
  <c r="U125" i="47"/>
  <c r="V125" i="47"/>
  <c r="W125" i="47"/>
  <c r="X125" i="47"/>
  <c r="AB125" i="47"/>
  <c r="AC125" i="47"/>
  <c r="AD125" i="47"/>
  <c r="AE125" i="47"/>
  <c r="AF125" i="47"/>
  <c r="AG125" i="47"/>
  <c r="AH125" i="47"/>
  <c r="AI125" i="47"/>
  <c r="AJ125" i="47"/>
  <c r="AK125" i="47"/>
  <c r="AL125" i="47"/>
  <c r="AM125" i="47"/>
  <c r="AN125" i="47"/>
  <c r="AO125" i="47"/>
  <c r="AP125" i="47"/>
  <c r="AQ125" i="47"/>
  <c r="AR125" i="47"/>
  <c r="AS125" i="47"/>
  <c r="AT125" i="47"/>
  <c r="AU125" i="47"/>
  <c r="AV125" i="47"/>
  <c r="D126" i="47"/>
  <c r="E126" i="47"/>
  <c r="F126" i="47"/>
  <c r="G126" i="47"/>
  <c r="H126" i="47"/>
  <c r="I126" i="47"/>
  <c r="J126" i="47"/>
  <c r="K126" i="47"/>
  <c r="L126" i="47"/>
  <c r="M126" i="47"/>
  <c r="N126" i="47"/>
  <c r="O126" i="47"/>
  <c r="P126" i="47"/>
  <c r="Q126" i="47"/>
  <c r="R126" i="47"/>
  <c r="S126" i="47"/>
  <c r="T126" i="47"/>
  <c r="U126" i="47"/>
  <c r="V126" i="47"/>
  <c r="W126" i="47"/>
  <c r="X126" i="47"/>
  <c r="AB126" i="47"/>
  <c r="AC126" i="47"/>
  <c r="AD126" i="47"/>
  <c r="AE126" i="47"/>
  <c r="AF126" i="47"/>
  <c r="AG126" i="47"/>
  <c r="AH126" i="47"/>
  <c r="AI126" i="47"/>
  <c r="AJ126" i="47"/>
  <c r="AK126" i="47"/>
  <c r="AL126" i="47"/>
  <c r="AM126" i="47"/>
  <c r="AN126" i="47"/>
  <c r="AO126" i="47"/>
  <c r="AP126" i="47"/>
  <c r="AQ126" i="47"/>
  <c r="AR126" i="47"/>
  <c r="AS126" i="47"/>
  <c r="AT126" i="47"/>
  <c r="AU126" i="47"/>
  <c r="AV126" i="47"/>
  <c r="D127" i="47"/>
  <c r="E127" i="47"/>
  <c r="F127" i="47"/>
  <c r="G127" i="47"/>
  <c r="H127" i="47"/>
  <c r="I127" i="47"/>
  <c r="J127" i="47"/>
  <c r="K127" i="47"/>
  <c r="L127" i="47"/>
  <c r="M127" i="47"/>
  <c r="N127" i="47"/>
  <c r="O127" i="47"/>
  <c r="P127" i="47"/>
  <c r="Q127" i="47"/>
  <c r="R127" i="47"/>
  <c r="S127" i="47"/>
  <c r="T127" i="47"/>
  <c r="U127" i="47"/>
  <c r="V127" i="47"/>
  <c r="W127" i="47"/>
  <c r="X127" i="47"/>
  <c r="AB127" i="47"/>
  <c r="AC127" i="47"/>
  <c r="AD127" i="47"/>
  <c r="AE127" i="47"/>
  <c r="AF127" i="47"/>
  <c r="AG127" i="47"/>
  <c r="AH127" i="47"/>
  <c r="AI127" i="47"/>
  <c r="AJ127" i="47"/>
  <c r="AK127" i="47"/>
  <c r="AL127" i="47"/>
  <c r="AM127" i="47"/>
  <c r="AN127" i="47"/>
  <c r="AO127" i="47"/>
  <c r="AP127" i="47"/>
  <c r="AQ127" i="47"/>
  <c r="AR127" i="47"/>
  <c r="AS127" i="47"/>
  <c r="AT127" i="47"/>
  <c r="AU127" i="47"/>
  <c r="AV127" i="47"/>
  <c r="AY12" i="46"/>
  <c r="AZ12" i="46"/>
  <c r="BA12" i="46" s="1"/>
  <c r="BB12" i="46"/>
  <c r="BC12" i="46"/>
  <c r="BD12" i="46"/>
  <c r="BF12" i="46" s="1"/>
  <c r="BE12" i="46"/>
  <c r="BG12" i="46"/>
  <c r="BH12" i="46"/>
  <c r="BI12" i="46" s="1"/>
  <c r="BJ12" i="46"/>
  <c r="BL12" i="46" s="1"/>
  <c r="BK12" i="46"/>
  <c r="BM12" i="46"/>
  <c r="BO12" i="46" s="1"/>
  <c r="BN12" i="46"/>
  <c r="BP12" i="46"/>
  <c r="BR12" i="46" s="1"/>
  <c r="BQ12" i="46"/>
  <c r="BS12" i="46"/>
  <c r="BT12" i="46"/>
  <c r="BV12" i="46"/>
  <c r="BY12" i="46" s="1"/>
  <c r="BW12" i="46"/>
  <c r="BX12" i="46"/>
  <c r="BZ12" i="46"/>
  <c r="CC12" i="46" s="1"/>
  <c r="CA12" i="46"/>
  <c r="CB12" i="46"/>
  <c r="CD12" i="46"/>
  <c r="CF12" i="46" s="1"/>
  <c r="CE12" i="46"/>
  <c r="CG12" i="46"/>
  <c r="CH12" i="46"/>
  <c r="CI12" i="46"/>
  <c r="CK12" i="46" s="1"/>
  <c r="CJ12" i="46"/>
  <c r="CL12" i="46"/>
  <c r="CN12" i="46" s="1"/>
  <c r="CM12" i="46"/>
  <c r="CO12" i="46"/>
  <c r="CR12" i="46" s="1"/>
  <c r="CP12" i="46"/>
  <c r="CQ12" i="46"/>
  <c r="CS12" i="46"/>
  <c r="CU12" i="46" s="1"/>
  <c r="CT12" i="46"/>
  <c r="CV12" i="46"/>
  <c r="CW12" i="46"/>
  <c r="CX12" i="46" s="1"/>
  <c r="CY12" i="46"/>
  <c r="CZ12" i="46"/>
  <c r="DA12" i="46"/>
  <c r="DB12" i="46" s="1"/>
  <c r="DC12" i="46"/>
  <c r="DE12" i="46" s="1"/>
  <c r="DD12" i="46"/>
  <c r="DF12" i="46"/>
  <c r="DG12" i="46"/>
  <c r="DI12" i="46"/>
  <c r="DJ12" i="46"/>
  <c r="DK12" i="46" s="1"/>
  <c r="DL12" i="46"/>
  <c r="DM12" i="46"/>
  <c r="DN12" i="46"/>
  <c r="DO12" i="46"/>
  <c r="DQ12" i="46" s="1"/>
  <c r="DP12" i="46"/>
  <c r="DR12" i="46"/>
  <c r="DT12" i="46" s="1"/>
  <c r="DS12" i="46"/>
  <c r="DU12" i="46"/>
  <c r="DV12" i="46"/>
  <c r="DW12" i="46"/>
  <c r="DX12" i="46"/>
  <c r="DY12" i="46"/>
  <c r="DZ12" i="46"/>
  <c r="EA12" i="46"/>
  <c r="EC12" i="46" s="1"/>
  <c r="EB12" i="46"/>
  <c r="ED12" i="46"/>
  <c r="EE12" i="46"/>
  <c r="AY13" i="46"/>
  <c r="AZ13" i="46"/>
  <c r="BA13" i="46"/>
  <c r="BB13" i="46"/>
  <c r="BC13" i="46"/>
  <c r="BD13" i="46"/>
  <c r="BE13" i="46"/>
  <c r="BF13" i="46" s="1"/>
  <c r="BG13" i="46"/>
  <c r="BH13" i="46"/>
  <c r="BI13" i="46"/>
  <c r="BJ13" i="46"/>
  <c r="BL13" i="46" s="1"/>
  <c r="BK13" i="46"/>
  <c r="BM13" i="46"/>
  <c r="BO13" i="46" s="1"/>
  <c r="BN13" i="46"/>
  <c r="BP13" i="46"/>
  <c r="BQ13" i="46"/>
  <c r="BR13" i="46" s="1"/>
  <c r="BS13" i="46"/>
  <c r="BT13" i="46"/>
  <c r="BU13" i="46"/>
  <c r="BV13" i="46"/>
  <c r="BW13" i="46"/>
  <c r="BX13" i="46"/>
  <c r="BZ13" i="46"/>
  <c r="CC13" i="46" s="1"/>
  <c r="CA13" i="46"/>
  <c r="CB13" i="46"/>
  <c r="CD13" i="46"/>
  <c r="CF13" i="46" s="1"/>
  <c r="CE13" i="46"/>
  <c r="CG13" i="46"/>
  <c r="CH13" i="46"/>
  <c r="CI13" i="46"/>
  <c r="CK13" i="46" s="1"/>
  <c r="CJ13" i="46"/>
  <c r="CL13" i="46"/>
  <c r="CN13" i="46" s="1"/>
  <c r="CM13" i="46"/>
  <c r="CO13" i="46"/>
  <c r="CR13" i="46"/>
  <c r="CP13" i="46"/>
  <c r="CQ13" i="46"/>
  <c r="CS13" i="46"/>
  <c r="CU13" i="46"/>
  <c r="CT13" i="46"/>
  <c r="CV13" i="46"/>
  <c r="CW13" i="46"/>
  <c r="CX13" i="46"/>
  <c r="CY13" i="46"/>
  <c r="CZ13" i="46"/>
  <c r="DA13" i="46"/>
  <c r="DB13" i="46"/>
  <c r="DC13" i="46"/>
  <c r="DE13" i="46" s="1"/>
  <c r="DD13" i="46"/>
  <c r="DF13" i="46"/>
  <c r="DG13" i="46"/>
  <c r="DI13" i="46"/>
  <c r="DJ13" i="46"/>
  <c r="DK13" i="46"/>
  <c r="DL13" i="46"/>
  <c r="DN13" i="46" s="1"/>
  <c r="DM13" i="46"/>
  <c r="DO13" i="46"/>
  <c r="DQ13" i="46" s="1"/>
  <c r="DP13" i="46"/>
  <c r="DR13" i="46"/>
  <c r="DT13" i="46"/>
  <c r="DS13" i="46"/>
  <c r="DU13" i="46"/>
  <c r="DV13" i="46"/>
  <c r="DW13" i="46"/>
  <c r="DX13" i="46"/>
  <c r="DZ13" i="46" s="1"/>
  <c r="DY13" i="46"/>
  <c r="EA13" i="46"/>
  <c r="EC13" i="46" s="1"/>
  <c r="EB13" i="46"/>
  <c r="ED13" i="46"/>
  <c r="EE13" i="46"/>
  <c r="AY14" i="46"/>
  <c r="AZ14" i="46"/>
  <c r="BA14" i="46" s="1"/>
  <c r="BB14" i="46"/>
  <c r="BC14" i="46"/>
  <c r="BD14" i="46"/>
  <c r="BE14" i="46"/>
  <c r="BF14" i="46"/>
  <c r="BG14" i="46"/>
  <c r="BI14" i="46" s="1"/>
  <c r="BH14" i="46"/>
  <c r="BJ14" i="46"/>
  <c r="BL14" i="46" s="1"/>
  <c r="BK14" i="46"/>
  <c r="BM14" i="46"/>
  <c r="BO14" i="46"/>
  <c r="BN14" i="46"/>
  <c r="BP14" i="46"/>
  <c r="BQ14" i="46"/>
  <c r="BR14" i="46"/>
  <c r="BS14" i="46"/>
  <c r="BU14" i="46" s="1"/>
  <c r="BT14" i="46"/>
  <c r="BV14" i="46"/>
  <c r="BY14" i="46" s="1"/>
  <c r="BW14" i="46"/>
  <c r="BX14" i="46"/>
  <c r="BZ14" i="46"/>
  <c r="CC14" i="46" s="1"/>
  <c r="CA14" i="46"/>
  <c r="CB14" i="46"/>
  <c r="CD14" i="46"/>
  <c r="CF14" i="46" s="1"/>
  <c r="CE14" i="46"/>
  <c r="CG14" i="46"/>
  <c r="CH14" i="46"/>
  <c r="CI14" i="46"/>
  <c r="CK14" i="46" s="1"/>
  <c r="CJ14" i="46"/>
  <c r="CL14" i="46"/>
  <c r="CN14" i="46" s="1"/>
  <c r="CM14" i="46"/>
  <c r="CO14" i="46"/>
  <c r="CR14" i="46"/>
  <c r="CP14" i="46"/>
  <c r="CQ14" i="46"/>
  <c r="CS14" i="46"/>
  <c r="CT14" i="46"/>
  <c r="CV14" i="46"/>
  <c r="CX14" i="46" s="1"/>
  <c r="CW14" i="46"/>
  <c r="CY14" i="46"/>
  <c r="CZ14" i="46"/>
  <c r="DB14" i="46" s="1"/>
  <c r="DA14" i="46"/>
  <c r="DC14" i="46"/>
  <c r="DE14" i="46" s="1"/>
  <c r="DD14" i="46"/>
  <c r="DF14" i="46"/>
  <c r="DH14" i="46"/>
  <c r="DG14" i="46"/>
  <c r="DI14" i="46"/>
  <c r="DK14" i="46" s="1"/>
  <c r="DJ14" i="46"/>
  <c r="DL14" i="46"/>
  <c r="DN14" i="46" s="1"/>
  <c r="DM14" i="46"/>
  <c r="DO14" i="46"/>
  <c r="DQ14" i="46" s="1"/>
  <c r="DP14" i="46"/>
  <c r="DR14" i="46"/>
  <c r="DT14" i="46"/>
  <c r="DS14" i="46"/>
  <c r="DU14" i="46"/>
  <c r="DV14" i="46"/>
  <c r="DW14" i="46"/>
  <c r="DX14" i="46"/>
  <c r="DZ14" i="46" s="1"/>
  <c r="DY14" i="46"/>
  <c r="EA14" i="46"/>
  <c r="EC14" i="46" s="1"/>
  <c r="EB14" i="46"/>
  <c r="ED14" i="46"/>
  <c r="EE14" i="46"/>
  <c r="AY15" i="46"/>
  <c r="AZ15" i="46"/>
  <c r="BA15" i="46" s="1"/>
  <c r="BB15" i="46"/>
  <c r="BC15" i="46"/>
  <c r="BD15" i="46"/>
  <c r="BE15" i="46"/>
  <c r="BG15" i="46"/>
  <c r="BI15" i="46" s="1"/>
  <c r="BH15" i="46"/>
  <c r="BJ15" i="46"/>
  <c r="BK15" i="46"/>
  <c r="BM15" i="46"/>
  <c r="BO15" i="46" s="1"/>
  <c r="BN15" i="46"/>
  <c r="BP15" i="46"/>
  <c r="BR15" i="46" s="1"/>
  <c r="BQ15" i="46"/>
  <c r="BS15" i="46"/>
  <c r="BU15" i="46"/>
  <c r="BT15" i="46"/>
  <c r="BV15" i="46"/>
  <c r="BW15" i="46"/>
  <c r="BX15" i="46"/>
  <c r="BZ15" i="46"/>
  <c r="CC15" i="46" s="1"/>
  <c r="CA15" i="46"/>
  <c r="CB15" i="46"/>
  <c r="CD15" i="46"/>
  <c r="CF15" i="46" s="1"/>
  <c r="CE15" i="46"/>
  <c r="CG15" i="46"/>
  <c r="CH15" i="46"/>
  <c r="CI15" i="46"/>
  <c r="CK15" i="46" s="1"/>
  <c r="CJ15" i="46"/>
  <c r="CL15" i="46"/>
  <c r="CN15" i="46" s="1"/>
  <c r="CM15" i="46"/>
  <c r="CO15" i="46"/>
  <c r="CR15" i="46" s="1"/>
  <c r="CP15" i="46"/>
  <c r="CQ15" i="46"/>
  <c r="CS15" i="46"/>
  <c r="CU15" i="46" s="1"/>
  <c r="CT15" i="46"/>
  <c r="CV15" i="46"/>
  <c r="CX15" i="46"/>
  <c r="CW15" i="46"/>
  <c r="CY15" i="46"/>
  <c r="CZ15" i="46"/>
  <c r="DB15" i="46"/>
  <c r="DA15" i="46"/>
  <c r="DC15" i="46"/>
  <c r="DE15" i="46" s="1"/>
  <c r="DD15" i="46"/>
  <c r="DF15" i="46"/>
  <c r="DH15" i="46" s="1"/>
  <c r="DG15" i="46"/>
  <c r="DI15" i="46"/>
  <c r="DK15" i="46" s="1"/>
  <c r="DJ15" i="46"/>
  <c r="DL15" i="46"/>
  <c r="DN15" i="46"/>
  <c r="DM15" i="46"/>
  <c r="DO15" i="46"/>
  <c r="DP15" i="46"/>
  <c r="DR15" i="46"/>
  <c r="DT15" i="46" s="1"/>
  <c r="DS15" i="46"/>
  <c r="DU15" i="46"/>
  <c r="DV15" i="46"/>
  <c r="DW15" i="46"/>
  <c r="DX15" i="46"/>
  <c r="DZ15" i="46" s="1"/>
  <c r="DY15" i="46"/>
  <c r="EA15" i="46"/>
  <c r="EC15" i="46" s="1"/>
  <c r="EB15" i="46"/>
  <c r="ED15" i="46"/>
  <c r="EE15" i="46"/>
  <c r="AY16" i="46"/>
  <c r="AZ16" i="46"/>
  <c r="BA16" i="46"/>
  <c r="BB16" i="46"/>
  <c r="BC16" i="46"/>
  <c r="BD16" i="46"/>
  <c r="BE16" i="46"/>
  <c r="BF16" i="46" s="1"/>
  <c r="BG16" i="46"/>
  <c r="BI16" i="46" s="1"/>
  <c r="BH16" i="46"/>
  <c r="BJ16" i="46"/>
  <c r="BL16" i="46" s="1"/>
  <c r="BK16" i="46"/>
  <c r="BM16" i="46"/>
  <c r="BN16" i="46"/>
  <c r="BP16" i="46"/>
  <c r="BQ16" i="46"/>
  <c r="BR16" i="46"/>
  <c r="BS16" i="46"/>
  <c r="BU16" i="46" s="1"/>
  <c r="BT16" i="46"/>
  <c r="BV16" i="46"/>
  <c r="BW16" i="46"/>
  <c r="BX16" i="46"/>
  <c r="BZ16" i="46"/>
  <c r="CA16" i="46"/>
  <c r="CC16" i="46" s="1"/>
  <c r="CB16" i="46"/>
  <c r="CD16" i="46"/>
  <c r="CE16" i="46"/>
  <c r="CF16" i="46" s="1"/>
  <c r="CG16" i="46"/>
  <c r="CH16" i="46"/>
  <c r="CI16" i="46"/>
  <c r="CK16" i="46" s="1"/>
  <c r="CJ16" i="46"/>
  <c r="CL16" i="46"/>
  <c r="CM16" i="46"/>
  <c r="CN16" i="46" s="1"/>
  <c r="CO16" i="46"/>
  <c r="CP16" i="46"/>
  <c r="CQ16" i="46"/>
  <c r="CS16" i="46"/>
  <c r="CU16" i="46" s="1"/>
  <c r="CT16" i="46"/>
  <c r="CV16" i="46"/>
  <c r="CX16" i="46" s="1"/>
  <c r="CW16" i="46"/>
  <c r="CY16" i="46"/>
  <c r="CZ16" i="46"/>
  <c r="DB16" i="46" s="1"/>
  <c r="DA16" i="46"/>
  <c r="DC16" i="46"/>
  <c r="DE16" i="46"/>
  <c r="DD16" i="46"/>
  <c r="DF16" i="46"/>
  <c r="DG16" i="46"/>
  <c r="DH16" i="46"/>
  <c r="DI16" i="46"/>
  <c r="DK16" i="46" s="1"/>
  <c r="DJ16" i="46"/>
  <c r="DL16" i="46"/>
  <c r="DN16" i="46" s="1"/>
  <c r="DM16" i="46"/>
  <c r="DO16" i="46"/>
  <c r="DP16" i="46"/>
  <c r="DR16" i="46"/>
  <c r="DT16" i="46" s="1"/>
  <c r="DS16" i="46"/>
  <c r="DU16" i="46"/>
  <c r="DV16" i="46"/>
  <c r="DW16" i="46"/>
  <c r="DX16" i="46"/>
  <c r="DY16" i="46"/>
  <c r="DZ16" i="46" s="1"/>
  <c r="EA16" i="46"/>
  <c r="EB16" i="46"/>
  <c r="EC16" i="46"/>
  <c r="ED16" i="46"/>
  <c r="EE16" i="46"/>
  <c r="AY17" i="46"/>
  <c r="AZ17" i="46"/>
  <c r="BA17" i="46" s="1"/>
  <c r="BB17" i="46"/>
  <c r="BC17" i="46"/>
  <c r="BD17" i="46"/>
  <c r="BF17" i="46" s="1"/>
  <c r="BE17" i="46"/>
  <c r="BG17" i="46"/>
  <c r="BH17" i="46"/>
  <c r="BI17" i="46" s="1"/>
  <c r="BJ17" i="46"/>
  <c r="BK17" i="46"/>
  <c r="BM17" i="46"/>
  <c r="BN17" i="46"/>
  <c r="BP17" i="46"/>
  <c r="BQ17" i="46"/>
  <c r="BR17" i="46"/>
  <c r="BS17" i="46"/>
  <c r="BU17" i="46" s="1"/>
  <c r="BT17" i="46"/>
  <c r="BV17" i="46"/>
  <c r="BY17" i="46" s="1"/>
  <c r="BW17" i="46"/>
  <c r="BX17" i="46"/>
  <c r="BZ17" i="46"/>
  <c r="CC17" i="46" s="1"/>
  <c r="CA17" i="46"/>
  <c r="CB17" i="46"/>
  <c r="CD17" i="46"/>
  <c r="CF17" i="46" s="1"/>
  <c r="CE17" i="46"/>
  <c r="CG17" i="46"/>
  <c r="CH17" i="46"/>
  <c r="CI17" i="46"/>
  <c r="CK17" i="46" s="1"/>
  <c r="CJ17" i="46"/>
  <c r="CL17" i="46"/>
  <c r="CM17" i="46"/>
  <c r="CO17" i="46"/>
  <c r="CP17" i="46"/>
  <c r="CR17" i="46"/>
  <c r="CQ17" i="46"/>
  <c r="CS17" i="46"/>
  <c r="CT17" i="46"/>
  <c r="CU17" i="46"/>
  <c r="CV17" i="46"/>
  <c r="CX17" i="46" s="1"/>
  <c r="CW17" i="46"/>
  <c r="CY17" i="46"/>
  <c r="CZ17" i="46"/>
  <c r="DB17" i="46" s="1"/>
  <c r="DA17" i="46"/>
  <c r="DC17" i="46"/>
  <c r="DE17" i="46" s="1"/>
  <c r="DD17" i="46"/>
  <c r="DF17" i="46"/>
  <c r="DH17" i="46"/>
  <c r="DG17" i="46"/>
  <c r="DI17" i="46"/>
  <c r="DJ17" i="46"/>
  <c r="DK17" i="46"/>
  <c r="DL17" i="46"/>
  <c r="DN17" i="46" s="1"/>
  <c r="DM17" i="46"/>
  <c r="DO17" i="46"/>
  <c r="DQ17" i="46" s="1"/>
  <c r="DP17" i="46"/>
  <c r="DR17" i="46"/>
  <c r="DT17" i="46"/>
  <c r="DS17" i="46"/>
  <c r="DU17" i="46"/>
  <c r="DV17" i="46"/>
  <c r="DW17" i="46"/>
  <c r="DX17" i="46"/>
  <c r="DZ17" i="46" s="1"/>
  <c r="DY17" i="46"/>
  <c r="EA17" i="46"/>
  <c r="EC17" i="46" s="1"/>
  <c r="EB17" i="46"/>
  <c r="ED17" i="46"/>
  <c r="EE17" i="46"/>
  <c r="AY18" i="46"/>
  <c r="AZ18" i="46"/>
  <c r="BA18" i="46" s="1"/>
  <c r="BB18" i="46"/>
  <c r="BC18" i="46"/>
  <c r="BD18" i="46"/>
  <c r="BE18" i="46"/>
  <c r="BF18" i="46"/>
  <c r="BG18" i="46"/>
  <c r="BI18" i="46" s="1"/>
  <c r="BH18" i="46"/>
  <c r="BJ18" i="46"/>
  <c r="BL18" i="46" s="1"/>
  <c r="BK18" i="46"/>
  <c r="BM18" i="46"/>
  <c r="BN18" i="46"/>
  <c r="BP18" i="46"/>
  <c r="BR18" i="46" s="1"/>
  <c r="BQ18" i="46"/>
  <c r="BS18" i="46"/>
  <c r="BU18" i="46" s="1"/>
  <c r="BT18" i="46"/>
  <c r="BV18" i="46"/>
  <c r="BW18" i="46"/>
  <c r="BX18" i="46"/>
  <c r="BZ18" i="46"/>
  <c r="CA18" i="46"/>
  <c r="CB18" i="46"/>
  <c r="CD18" i="46"/>
  <c r="CF18" i="46" s="1"/>
  <c r="CE18" i="46"/>
  <c r="CG18" i="46"/>
  <c r="CH18" i="46"/>
  <c r="CI18" i="46"/>
  <c r="CK18" i="46" s="1"/>
  <c r="CJ18" i="46"/>
  <c r="CL18" i="46"/>
  <c r="CN18" i="46" s="1"/>
  <c r="CM18" i="46"/>
  <c r="CO18" i="46"/>
  <c r="CP18" i="46"/>
  <c r="CQ18" i="46"/>
  <c r="CS18" i="46"/>
  <c r="CT18" i="46"/>
  <c r="CU18" i="46" s="1"/>
  <c r="CV18" i="46"/>
  <c r="CW18" i="46"/>
  <c r="CX18" i="46"/>
  <c r="CY18" i="46"/>
  <c r="CZ18" i="46"/>
  <c r="DA18" i="46"/>
  <c r="DB18" i="46"/>
  <c r="DC18" i="46"/>
  <c r="DE18" i="46" s="1"/>
  <c r="DD18" i="46"/>
  <c r="DF18" i="46"/>
  <c r="DH18" i="46" s="1"/>
  <c r="DG18" i="46"/>
  <c r="DI18" i="46"/>
  <c r="DJ18" i="46"/>
  <c r="DK18" i="46" s="1"/>
  <c r="DL18" i="46"/>
  <c r="DM18" i="46"/>
  <c r="DN18" i="46"/>
  <c r="DO18" i="46"/>
  <c r="DQ18" i="46" s="1"/>
  <c r="DP18" i="46"/>
  <c r="DR18" i="46"/>
  <c r="DT18" i="46" s="1"/>
  <c r="DS18" i="46"/>
  <c r="DU18" i="46"/>
  <c r="DV18" i="46"/>
  <c r="DW18" i="46"/>
  <c r="DX18" i="46"/>
  <c r="DY18" i="46"/>
  <c r="DZ18" i="46"/>
  <c r="EA18" i="46"/>
  <c r="EB18" i="46"/>
  <c r="ED18" i="46"/>
  <c r="EE18" i="46"/>
  <c r="AY19" i="46"/>
  <c r="AZ19" i="46"/>
  <c r="BA19" i="46" s="1"/>
  <c r="BB19" i="46"/>
  <c r="BC19" i="46"/>
  <c r="BD19" i="46"/>
  <c r="BF19" i="46" s="1"/>
  <c r="BE19" i="46"/>
  <c r="BG19" i="46"/>
  <c r="BI19" i="46" s="1"/>
  <c r="BH19" i="46"/>
  <c r="BJ19" i="46"/>
  <c r="BL19" i="46" s="1"/>
  <c r="BK19" i="46"/>
  <c r="BM19" i="46"/>
  <c r="BO19" i="46"/>
  <c r="BN19" i="46"/>
  <c r="BP19" i="46"/>
  <c r="BQ19" i="46"/>
  <c r="BR19" i="46"/>
  <c r="BS19" i="46"/>
  <c r="BU19" i="46" s="1"/>
  <c r="BT19" i="46"/>
  <c r="BV19" i="46"/>
  <c r="BY19" i="46" s="1"/>
  <c r="BW19" i="46"/>
  <c r="BX19" i="46"/>
  <c r="BZ19" i="46"/>
  <c r="CA19" i="46"/>
  <c r="CB19" i="46"/>
  <c r="CD19" i="46"/>
  <c r="CE19" i="46"/>
  <c r="CG19" i="46"/>
  <c r="CH19" i="46"/>
  <c r="CI19" i="46"/>
  <c r="CK19" i="46"/>
  <c r="CJ19" i="46"/>
  <c r="CL19" i="46"/>
  <c r="CN19" i="46" s="1"/>
  <c r="CM19" i="46"/>
  <c r="CO19" i="46"/>
  <c r="CR19" i="46" s="1"/>
  <c r="CP19" i="46"/>
  <c r="CQ19" i="46"/>
  <c r="CS19" i="46"/>
  <c r="CU19" i="46" s="1"/>
  <c r="CT19" i="46"/>
  <c r="CV19" i="46"/>
  <c r="CX19" i="46" s="1"/>
  <c r="CW19" i="46"/>
  <c r="CY19" i="46"/>
  <c r="CZ19" i="46"/>
  <c r="DB19" i="46" s="1"/>
  <c r="DA19" i="46"/>
  <c r="DC19" i="46"/>
  <c r="DE19" i="46"/>
  <c r="DD19" i="46"/>
  <c r="DF19" i="46"/>
  <c r="DH19" i="46" s="1"/>
  <c r="DG19" i="46"/>
  <c r="DI19" i="46"/>
  <c r="DK19" i="46" s="1"/>
  <c r="DJ19" i="46"/>
  <c r="DL19" i="46"/>
  <c r="DM19" i="46"/>
  <c r="DO19" i="46"/>
  <c r="DP19" i="46"/>
  <c r="DR19" i="46"/>
  <c r="DT19" i="46" s="1"/>
  <c r="DS19" i="46"/>
  <c r="DU19" i="46"/>
  <c r="DV19" i="46"/>
  <c r="DW19" i="46"/>
  <c r="DX19" i="46"/>
  <c r="DZ19" i="46" s="1"/>
  <c r="DY19" i="46"/>
  <c r="EA19" i="46"/>
  <c r="EC19" i="46" s="1"/>
  <c r="EB19" i="46"/>
  <c r="ED19" i="46"/>
  <c r="EE19" i="46"/>
  <c r="AY20" i="46"/>
  <c r="AZ20" i="46"/>
  <c r="BA20" i="46"/>
  <c r="BB20" i="46"/>
  <c r="BC20" i="46"/>
  <c r="BD20" i="46"/>
  <c r="BE20" i="46"/>
  <c r="BF20" i="46" s="1"/>
  <c r="BG20" i="46"/>
  <c r="BH20" i="46"/>
  <c r="BJ20" i="46"/>
  <c r="BL20" i="46" s="1"/>
  <c r="BK20" i="46"/>
  <c r="BM20" i="46"/>
  <c r="BN20" i="46"/>
  <c r="BO20" i="46" s="1"/>
  <c r="BP20" i="46"/>
  <c r="BR20" i="46" s="1"/>
  <c r="BQ20" i="46"/>
  <c r="BS20" i="46"/>
  <c r="BU20" i="46" s="1"/>
  <c r="BT20" i="46"/>
  <c r="BV20" i="46"/>
  <c r="BW20" i="46"/>
  <c r="BX20" i="46"/>
  <c r="BZ20" i="46"/>
  <c r="CA20" i="46"/>
  <c r="CB20" i="46"/>
  <c r="CD20" i="46"/>
  <c r="CF20" i="46" s="1"/>
  <c r="CE20" i="46"/>
  <c r="CG20" i="46"/>
  <c r="CH20" i="46"/>
  <c r="CI20" i="46"/>
  <c r="CJ20" i="46"/>
  <c r="CK20" i="46" s="1"/>
  <c r="CL20" i="46"/>
  <c r="CN20" i="46" s="1"/>
  <c r="CM20" i="46"/>
  <c r="CO20" i="46"/>
  <c r="CP20" i="46"/>
  <c r="CQ20" i="46"/>
  <c r="CS20" i="46"/>
  <c r="CT20" i="46"/>
  <c r="CV20" i="46"/>
  <c r="CW20" i="46"/>
  <c r="CX20" i="46"/>
  <c r="CY20" i="46"/>
  <c r="CZ20" i="46"/>
  <c r="DB20" i="46" s="1"/>
  <c r="DA20" i="46"/>
  <c r="DC20" i="46"/>
  <c r="DE20" i="46" s="1"/>
  <c r="DD20" i="46"/>
  <c r="DF20" i="46"/>
  <c r="DH20" i="46" s="1"/>
  <c r="DG20" i="46"/>
  <c r="DI20" i="46"/>
  <c r="DK20" i="46"/>
  <c r="DJ20" i="46"/>
  <c r="DL20" i="46"/>
  <c r="DM20" i="46"/>
  <c r="DN20" i="46"/>
  <c r="DO20" i="46"/>
  <c r="DQ20" i="46" s="1"/>
  <c r="DP20" i="46"/>
  <c r="DR20" i="46"/>
  <c r="DT20" i="46" s="1"/>
  <c r="DS20" i="46"/>
  <c r="DU20" i="46"/>
  <c r="DV20" i="46"/>
  <c r="DW20" i="46"/>
  <c r="DX20" i="46"/>
  <c r="DY20" i="46"/>
  <c r="DZ20" i="46"/>
  <c r="EA20" i="46"/>
  <c r="EC20" i="46" s="1"/>
  <c r="EB20" i="46"/>
  <c r="ED20" i="46"/>
  <c r="EE20" i="46"/>
  <c r="AY21" i="46"/>
  <c r="AZ21" i="46"/>
  <c r="BA21" i="46"/>
  <c r="BB21" i="46"/>
  <c r="BC21" i="46"/>
  <c r="BD21" i="46"/>
  <c r="BE21" i="46"/>
  <c r="BG21" i="46"/>
  <c r="BI21" i="46" s="1"/>
  <c r="BH21" i="46"/>
  <c r="BJ21" i="46"/>
  <c r="BL21" i="46" s="1"/>
  <c r="BK21" i="46"/>
  <c r="BM21" i="46"/>
  <c r="BO21" i="46"/>
  <c r="BN21" i="46"/>
  <c r="BP21" i="46"/>
  <c r="BR21" i="46" s="1"/>
  <c r="BQ21" i="46"/>
  <c r="BS21" i="46"/>
  <c r="BU21" i="46" s="1"/>
  <c r="BT21" i="46"/>
  <c r="BV21" i="46"/>
  <c r="BW21" i="46"/>
  <c r="BX21" i="46"/>
  <c r="BZ21" i="46"/>
  <c r="CA21" i="46"/>
  <c r="CC21" i="46" s="1"/>
  <c r="CB21" i="46"/>
  <c r="CD21" i="46"/>
  <c r="CE21" i="46"/>
  <c r="CF21" i="46" s="1"/>
  <c r="CG21" i="46"/>
  <c r="CH21" i="46"/>
  <c r="CI21" i="46"/>
  <c r="CK21" i="46" s="1"/>
  <c r="CJ21" i="46"/>
  <c r="CL21" i="46"/>
  <c r="CM21" i="46"/>
  <c r="CN21" i="46" s="1"/>
  <c r="CO21" i="46"/>
  <c r="CP21" i="46"/>
  <c r="CQ21" i="46"/>
  <c r="CS21" i="46"/>
  <c r="CT21" i="46"/>
  <c r="CV21" i="46"/>
  <c r="CW21" i="46"/>
  <c r="CX21" i="46" s="1"/>
  <c r="CY21" i="46"/>
  <c r="CZ21" i="46"/>
  <c r="DA21" i="46"/>
  <c r="DB21" i="46" s="1"/>
  <c r="DC21" i="46"/>
  <c r="DD21" i="46"/>
  <c r="DE21" i="46"/>
  <c r="DF21" i="46"/>
  <c r="DH21" i="46" s="1"/>
  <c r="DG21" i="46"/>
  <c r="DI21" i="46"/>
  <c r="DK21" i="46" s="1"/>
  <c r="DJ21" i="46"/>
  <c r="DL21" i="46"/>
  <c r="DM21" i="46"/>
  <c r="DN21" i="46" s="1"/>
  <c r="DO21" i="46"/>
  <c r="DP21" i="46"/>
  <c r="DQ21" i="46"/>
  <c r="DR21" i="46"/>
  <c r="DS21" i="46"/>
  <c r="DU21" i="46"/>
  <c r="DV21" i="46"/>
  <c r="DW21" i="46"/>
  <c r="DX21" i="46"/>
  <c r="DY21" i="46"/>
  <c r="DZ21" i="46"/>
  <c r="EA21" i="46"/>
  <c r="EC21" i="46" s="1"/>
  <c r="EB21" i="46"/>
  <c r="ED21" i="46"/>
  <c r="EE21" i="46"/>
  <c r="AY22" i="46"/>
  <c r="AZ22" i="46"/>
  <c r="BA22" i="46"/>
  <c r="BB22" i="46"/>
  <c r="BC22" i="46"/>
  <c r="BD22" i="46"/>
  <c r="BE22" i="46"/>
  <c r="BF22" i="46" s="1"/>
  <c r="BG22" i="46"/>
  <c r="BH22" i="46"/>
  <c r="BI22" i="46"/>
  <c r="BJ22" i="46"/>
  <c r="BL22" i="46" s="1"/>
  <c r="BK22" i="46"/>
  <c r="BM22" i="46"/>
  <c r="BO22" i="46" s="1"/>
  <c r="BN22" i="46"/>
  <c r="BP22" i="46"/>
  <c r="BQ22" i="46"/>
  <c r="BR22" i="46" s="1"/>
  <c r="BS22" i="46"/>
  <c r="BT22" i="46"/>
  <c r="BU22" i="46"/>
  <c r="BV22" i="46"/>
  <c r="BY22" i="46" s="1"/>
  <c r="BW22" i="46"/>
  <c r="BX22" i="46"/>
  <c r="BZ22" i="46"/>
  <c r="CC22" i="46" s="1"/>
  <c r="CA22" i="46"/>
  <c r="CB22" i="46"/>
  <c r="CD22" i="46"/>
  <c r="CF22" i="46" s="1"/>
  <c r="CE22" i="46"/>
  <c r="CG22" i="46"/>
  <c r="CH22" i="46"/>
  <c r="CI22" i="46"/>
  <c r="CJ22" i="46"/>
  <c r="CK22" i="46"/>
  <c r="CL22" i="46"/>
  <c r="CN22" i="46" s="1"/>
  <c r="CM22" i="46"/>
  <c r="CO22" i="46"/>
  <c r="CR22" i="46" s="1"/>
  <c r="CP22" i="46"/>
  <c r="CQ22" i="46"/>
  <c r="CS22" i="46"/>
  <c r="CT22" i="46"/>
  <c r="CV22" i="46"/>
  <c r="CW22" i="46"/>
  <c r="CX22" i="46"/>
  <c r="CY22" i="46"/>
  <c r="CZ22" i="46"/>
  <c r="DA22" i="46"/>
  <c r="DB22" i="46"/>
  <c r="DC22" i="46"/>
  <c r="DE22" i="46" s="1"/>
  <c r="DD22" i="46"/>
  <c r="DF22" i="46"/>
  <c r="DH22" i="46" s="1"/>
  <c r="DG22" i="46"/>
  <c r="DI22" i="46"/>
  <c r="DJ22" i="46"/>
  <c r="DL22" i="46"/>
  <c r="DN22" i="46" s="1"/>
  <c r="DM22" i="46"/>
  <c r="DO22" i="46"/>
  <c r="DQ22" i="46" s="1"/>
  <c r="DP22" i="46"/>
  <c r="DR22" i="46"/>
  <c r="DT22" i="46"/>
  <c r="DS22" i="46"/>
  <c r="DU22" i="46"/>
  <c r="DV22" i="46"/>
  <c r="DW22" i="46"/>
  <c r="DX22" i="46"/>
  <c r="DZ22" i="46" s="1"/>
  <c r="DY22" i="46"/>
  <c r="EA22" i="46"/>
  <c r="EC22" i="46" s="1"/>
  <c r="EB22" i="46"/>
  <c r="ED22" i="46"/>
  <c r="EE22" i="46"/>
  <c r="AY23" i="46"/>
  <c r="AZ23" i="46"/>
  <c r="BA23" i="46" s="1"/>
  <c r="BB23" i="46"/>
  <c r="BC23" i="46"/>
  <c r="BD23" i="46"/>
  <c r="BE23" i="46"/>
  <c r="BF23" i="46"/>
  <c r="BG23" i="46"/>
  <c r="BI23" i="46" s="1"/>
  <c r="BH23" i="46"/>
  <c r="BJ23" i="46"/>
  <c r="BL23" i="46" s="1"/>
  <c r="BK23" i="46"/>
  <c r="BM23" i="46"/>
  <c r="BO23" i="46"/>
  <c r="BN23" i="46"/>
  <c r="BP23" i="46"/>
  <c r="BQ23" i="46"/>
  <c r="BS23" i="46"/>
  <c r="BU23" i="46" s="1"/>
  <c r="BT23" i="46"/>
  <c r="BV23" i="46"/>
  <c r="BW23" i="46"/>
  <c r="BX23" i="46"/>
  <c r="BZ23" i="46"/>
  <c r="CA23" i="46"/>
  <c r="CB23" i="46"/>
  <c r="CD23" i="46"/>
  <c r="CF23" i="46" s="1"/>
  <c r="CE23" i="46"/>
  <c r="CG23" i="46"/>
  <c r="CH23" i="46"/>
  <c r="CI23" i="46"/>
  <c r="CK23" i="46" s="1"/>
  <c r="CJ23" i="46"/>
  <c r="CL23" i="46"/>
  <c r="CN23" i="46" s="1"/>
  <c r="CM23" i="46"/>
  <c r="CO23" i="46"/>
  <c r="CR23" i="46" s="1"/>
  <c r="CP23" i="46"/>
  <c r="CQ23" i="46"/>
  <c r="CS23" i="46"/>
  <c r="CU23" i="46" s="1"/>
  <c r="CT23" i="46"/>
  <c r="CV23" i="46"/>
  <c r="CW23" i="46"/>
  <c r="CY23" i="46"/>
  <c r="CZ23" i="46"/>
  <c r="DB23" i="46" s="1"/>
  <c r="DA23" i="46"/>
  <c r="DC23" i="46"/>
  <c r="DD23" i="46"/>
  <c r="DF23" i="46"/>
  <c r="DG23" i="46"/>
  <c r="DH23" i="46" s="1"/>
  <c r="DI23" i="46"/>
  <c r="DJ23" i="46"/>
  <c r="DK23" i="46"/>
  <c r="DL23" i="46"/>
  <c r="DN23" i="46" s="1"/>
  <c r="DM23" i="46"/>
  <c r="DO23" i="46"/>
  <c r="DP23" i="46"/>
  <c r="DR23" i="46"/>
  <c r="DS23" i="46"/>
  <c r="DT23" i="46"/>
  <c r="DU23" i="46"/>
  <c r="DV23" i="46"/>
  <c r="DW23" i="46"/>
  <c r="DX23" i="46"/>
  <c r="DY23" i="46"/>
  <c r="EA23" i="46"/>
  <c r="EB23" i="46"/>
  <c r="EC23" i="46"/>
  <c r="ED23" i="46"/>
  <c r="EE23" i="46"/>
  <c r="AY24" i="46"/>
  <c r="AZ24" i="46"/>
  <c r="BA24" i="46" s="1"/>
  <c r="BB24" i="46"/>
  <c r="BC24" i="46"/>
  <c r="BD24" i="46"/>
  <c r="BF24" i="46" s="1"/>
  <c r="BE24" i="46"/>
  <c r="BG24" i="46"/>
  <c r="BI24" i="46"/>
  <c r="BH24" i="46"/>
  <c r="BJ24" i="46"/>
  <c r="BK24" i="46"/>
  <c r="BL24" i="46"/>
  <c r="BM24" i="46"/>
  <c r="BO24" i="46" s="1"/>
  <c r="BN24" i="46"/>
  <c r="BP24" i="46"/>
  <c r="BR24" i="46" s="1"/>
  <c r="BQ24" i="46"/>
  <c r="BS24" i="46"/>
  <c r="BU24" i="46"/>
  <c r="BT24" i="46"/>
  <c r="BV24" i="46"/>
  <c r="BW24" i="46"/>
  <c r="BY24" i="46"/>
  <c r="BX24" i="46"/>
  <c r="BZ24" i="46"/>
  <c r="CA24" i="46"/>
  <c r="CB24" i="46"/>
  <c r="CD24" i="46"/>
  <c r="CF24" i="46" s="1"/>
  <c r="CE24" i="46"/>
  <c r="CG24" i="46"/>
  <c r="CH24" i="46"/>
  <c r="CI24" i="46"/>
  <c r="CJ24" i="46"/>
  <c r="CL24" i="46"/>
  <c r="CN24" i="46" s="1"/>
  <c r="CM24" i="46"/>
  <c r="CO24" i="46"/>
  <c r="CR24" i="46"/>
  <c r="CP24" i="46"/>
  <c r="CQ24" i="46"/>
  <c r="CS24" i="46"/>
  <c r="CU24" i="46"/>
  <c r="CT24" i="46"/>
  <c r="CV24" i="46"/>
  <c r="CX24" i="46" s="1"/>
  <c r="CW24" i="46"/>
  <c r="CY24" i="46"/>
  <c r="CZ24" i="46"/>
  <c r="DA24" i="46"/>
  <c r="DB24" i="46"/>
  <c r="DC24" i="46"/>
  <c r="DD24" i="46"/>
  <c r="DF24" i="46"/>
  <c r="DG24" i="46"/>
  <c r="DI24" i="46"/>
  <c r="DK24" i="46" s="1"/>
  <c r="DJ24" i="46"/>
  <c r="DL24" i="46"/>
  <c r="DN24" i="46" s="1"/>
  <c r="DM24" i="46"/>
  <c r="DO24" i="46"/>
  <c r="DQ24" i="46"/>
  <c r="DP24" i="46"/>
  <c r="DR24" i="46"/>
  <c r="DT24" i="46" s="1"/>
  <c r="DS24" i="46"/>
  <c r="DU24" i="46"/>
  <c r="DV24" i="46"/>
  <c r="DW24" i="46"/>
  <c r="DX24" i="46"/>
  <c r="DZ24" i="46" s="1"/>
  <c r="DY24" i="46"/>
  <c r="EA24" i="46"/>
  <c r="EB24" i="46"/>
  <c r="ED24" i="46"/>
  <c r="EE24" i="46"/>
  <c r="AY25" i="46"/>
  <c r="AZ25" i="46"/>
  <c r="BA25" i="46" s="1"/>
  <c r="BB25" i="46"/>
  <c r="BC25" i="46"/>
  <c r="BD25" i="46"/>
  <c r="BF25" i="46" s="1"/>
  <c r="BE25" i="46"/>
  <c r="BG25" i="46"/>
  <c r="BI25" i="46"/>
  <c r="BH25" i="46"/>
  <c r="BJ25" i="46"/>
  <c r="BL25" i="46" s="1"/>
  <c r="BK25" i="46"/>
  <c r="BM25" i="46"/>
  <c r="BO25" i="46" s="1"/>
  <c r="BN25" i="46"/>
  <c r="BP25" i="46"/>
  <c r="BR25" i="46" s="1"/>
  <c r="BQ25" i="46"/>
  <c r="BS25" i="46"/>
  <c r="BU25" i="46"/>
  <c r="BT25" i="46"/>
  <c r="BV25" i="46"/>
  <c r="BY25" i="46" s="1"/>
  <c r="BW25" i="46"/>
  <c r="BX25" i="46"/>
  <c r="BZ25" i="46"/>
  <c r="CC25" i="46" s="1"/>
  <c r="CA25" i="46"/>
  <c r="CB25" i="46"/>
  <c r="CD25" i="46"/>
  <c r="CE25" i="46"/>
  <c r="CG25" i="46"/>
  <c r="CH25" i="46"/>
  <c r="CI25" i="46"/>
  <c r="CK25" i="46" s="1"/>
  <c r="CJ25" i="46"/>
  <c r="CL25" i="46"/>
  <c r="CN25" i="46" s="1"/>
  <c r="CM25" i="46"/>
  <c r="CO25" i="46"/>
  <c r="CP25" i="46"/>
  <c r="CQ25" i="46"/>
  <c r="CS25" i="46"/>
  <c r="CU25" i="46"/>
  <c r="CT25" i="46"/>
  <c r="CV25" i="46"/>
  <c r="CW25" i="46"/>
  <c r="CY25" i="46"/>
  <c r="CZ25" i="46"/>
  <c r="DB25" i="46" s="1"/>
  <c r="DA25" i="46"/>
  <c r="DC25" i="46"/>
  <c r="DE25" i="46" s="1"/>
  <c r="DD25" i="46"/>
  <c r="DF25" i="46"/>
  <c r="DG25" i="46"/>
  <c r="DH25" i="46" s="1"/>
  <c r="DI25" i="46"/>
  <c r="DK25" i="46" s="1"/>
  <c r="DJ25" i="46"/>
  <c r="DL25" i="46"/>
  <c r="DM25" i="46"/>
  <c r="DO25" i="46"/>
  <c r="DP25" i="46"/>
  <c r="DQ25" i="46" s="1"/>
  <c r="DR25" i="46"/>
  <c r="DS25" i="46"/>
  <c r="DT25" i="46"/>
  <c r="DU25" i="46"/>
  <c r="DV25" i="46"/>
  <c r="DW25" i="46"/>
  <c r="DX25" i="46"/>
  <c r="DZ25" i="46" s="1"/>
  <c r="DY25" i="46"/>
  <c r="EA25" i="46"/>
  <c r="EB25" i="46"/>
  <c r="EC25" i="46" s="1"/>
  <c r="ED25" i="46"/>
  <c r="EE25" i="46"/>
  <c r="AY26" i="46"/>
  <c r="AZ26" i="46"/>
  <c r="BA26" i="46" s="1"/>
  <c r="BB26" i="46"/>
  <c r="BC26" i="46"/>
  <c r="BD26" i="46"/>
  <c r="BF26" i="46" s="1"/>
  <c r="BE26" i="46"/>
  <c r="BG26" i="46"/>
  <c r="BH26" i="46"/>
  <c r="BJ26" i="46"/>
  <c r="BL26" i="46" s="1"/>
  <c r="BK26" i="46"/>
  <c r="BM26" i="46"/>
  <c r="BO26" i="46" s="1"/>
  <c r="BN26" i="46"/>
  <c r="BP26" i="46"/>
  <c r="BR26" i="46" s="1"/>
  <c r="BQ26" i="46"/>
  <c r="BS26" i="46"/>
  <c r="BU26" i="46"/>
  <c r="BT26" i="46"/>
  <c r="BV26" i="46"/>
  <c r="BY26" i="46" s="1"/>
  <c r="BW26" i="46"/>
  <c r="BX26" i="46"/>
  <c r="BZ26" i="46"/>
  <c r="CA26" i="46"/>
  <c r="CB26" i="46"/>
  <c r="CD26" i="46"/>
  <c r="CF26" i="46" s="1"/>
  <c r="CE26" i="46"/>
  <c r="CG26" i="46"/>
  <c r="CH26" i="46"/>
  <c r="CI26" i="46"/>
  <c r="CJ26" i="46"/>
  <c r="CL26" i="46"/>
  <c r="CN26" i="46" s="1"/>
  <c r="CM26" i="46"/>
  <c r="CO26" i="46"/>
  <c r="CP26" i="46"/>
  <c r="CQ26" i="46"/>
  <c r="CS26" i="46"/>
  <c r="CT26" i="46"/>
  <c r="CU26" i="46"/>
  <c r="CV26" i="46"/>
  <c r="CX26" i="46" s="1"/>
  <c r="CW26" i="46"/>
  <c r="CY26" i="46"/>
  <c r="CZ26" i="46"/>
  <c r="DB26" i="46" s="1"/>
  <c r="DA26" i="46"/>
  <c r="DC26" i="46"/>
  <c r="DE26" i="46" s="1"/>
  <c r="DD26" i="46"/>
  <c r="DF26" i="46"/>
  <c r="DG26" i="46"/>
  <c r="DH26" i="46" s="1"/>
  <c r="DI26" i="46"/>
  <c r="DJ26" i="46"/>
  <c r="DK26" i="46"/>
  <c r="DL26" i="46"/>
  <c r="DN26" i="46" s="1"/>
  <c r="DM26" i="46"/>
  <c r="DO26" i="46"/>
  <c r="DQ26" i="46" s="1"/>
  <c r="DP26" i="46"/>
  <c r="DR26" i="46"/>
  <c r="DS26" i="46"/>
  <c r="DT26" i="46" s="1"/>
  <c r="DU26" i="46"/>
  <c r="DV26" i="46"/>
  <c r="DW26" i="46"/>
  <c r="DX26" i="46"/>
  <c r="DZ26" i="46" s="1"/>
  <c r="DY26" i="46"/>
  <c r="EA26" i="46"/>
  <c r="EB26" i="46"/>
  <c r="ED26" i="46"/>
  <c r="EE26" i="46"/>
  <c r="AY27" i="46"/>
  <c r="AZ27" i="46"/>
  <c r="BA27" i="46" s="1"/>
  <c r="BB27" i="46"/>
  <c r="BC27" i="46"/>
  <c r="BD27" i="46"/>
  <c r="BF27" i="46" s="1"/>
  <c r="BE27" i="46"/>
  <c r="BG27" i="46"/>
  <c r="BI27" i="46" s="1"/>
  <c r="BH27" i="46"/>
  <c r="BJ27" i="46"/>
  <c r="BK27" i="46"/>
  <c r="BM27" i="46"/>
  <c r="BO27" i="46" s="1"/>
  <c r="BN27" i="46"/>
  <c r="BP27" i="46"/>
  <c r="BR27" i="46" s="1"/>
  <c r="BQ27" i="46"/>
  <c r="BS27" i="46"/>
  <c r="BU27" i="46"/>
  <c r="BT27" i="46"/>
  <c r="BV27" i="46"/>
  <c r="BY27" i="46" s="1"/>
  <c r="BW27" i="46"/>
  <c r="BX27" i="46"/>
  <c r="BZ27" i="46"/>
  <c r="CA27" i="46"/>
  <c r="CB27" i="46"/>
  <c r="CD27" i="46"/>
  <c r="CF27" i="46" s="1"/>
  <c r="CE27" i="46"/>
  <c r="CG27" i="46"/>
  <c r="CH27" i="46"/>
  <c r="CI27" i="46"/>
  <c r="CK27" i="46" s="1"/>
  <c r="CJ27" i="46"/>
  <c r="CL27" i="46"/>
  <c r="CN27" i="46" s="1"/>
  <c r="CM27" i="46"/>
  <c r="CO27" i="46"/>
  <c r="CR27" i="46" s="1"/>
  <c r="CP27" i="46"/>
  <c r="CQ27" i="46"/>
  <c r="CS27" i="46"/>
  <c r="CU27" i="46" s="1"/>
  <c r="CT27" i="46"/>
  <c r="CV27" i="46"/>
  <c r="CW27" i="46"/>
  <c r="CX27" i="46" s="1"/>
  <c r="CY27" i="46"/>
  <c r="CZ27" i="46"/>
  <c r="DA27" i="46"/>
  <c r="DC27" i="46"/>
  <c r="DE27" i="46" s="1"/>
  <c r="DD27" i="46"/>
  <c r="DF27" i="46"/>
  <c r="DH27" i="46" s="1"/>
  <c r="DG27" i="46"/>
  <c r="DI27" i="46"/>
  <c r="DJ27" i="46"/>
  <c r="DK27" i="46" s="1"/>
  <c r="DL27" i="46"/>
  <c r="DN27" i="46" s="1"/>
  <c r="DM27" i="46"/>
  <c r="DO27" i="46"/>
  <c r="DP27" i="46"/>
  <c r="DR27" i="46"/>
  <c r="DS27" i="46"/>
  <c r="DT27" i="46" s="1"/>
  <c r="DU27" i="46"/>
  <c r="DV27" i="46"/>
  <c r="DW27" i="46"/>
  <c r="DX27" i="46"/>
  <c r="DZ27" i="46" s="1"/>
  <c r="DY27" i="46"/>
  <c r="EA27" i="46"/>
  <c r="EC27" i="46" s="1"/>
  <c r="EB27" i="46"/>
  <c r="ED27" i="46"/>
  <c r="EE27" i="46"/>
  <c r="AY28" i="46"/>
  <c r="AZ28" i="46"/>
  <c r="BA28" i="46" s="1"/>
  <c r="BB28" i="46"/>
  <c r="BC28" i="46"/>
  <c r="BD28" i="46"/>
  <c r="BE28" i="46"/>
  <c r="BF28" i="46"/>
  <c r="BG28" i="46"/>
  <c r="BI28" i="46" s="1"/>
  <c r="BH28" i="46"/>
  <c r="BJ28" i="46"/>
  <c r="BL28" i="46" s="1"/>
  <c r="BK28" i="46"/>
  <c r="BM28" i="46"/>
  <c r="BN28" i="46"/>
  <c r="BO28" i="46" s="1"/>
  <c r="BP28" i="46"/>
  <c r="BQ28" i="46"/>
  <c r="BR28" i="46"/>
  <c r="BS28" i="46"/>
  <c r="BT28" i="46"/>
  <c r="BV28" i="46"/>
  <c r="BW28" i="46"/>
  <c r="BY28" i="46" s="1"/>
  <c r="BX28" i="46"/>
  <c r="BZ28" i="46"/>
  <c r="CC28" i="46"/>
  <c r="CA28" i="46"/>
  <c r="CB28" i="46"/>
  <c r="CD28" i="46"/>
  <c r="CE28" i="46"/>
  <c r="CF28" i="46" s="1"/>
  <c r="CG28" i="46"/>
  <c r="CH28" i="46"/>
  <c r="CI28" i="46"/>
  <c r="CK28" i="46" s="1"/>
  <c r="CJ28" i="46"/>
  <c r="CL28" i="46"/>
  <c r="CM28" i="46"/>
  <c r="CN28" i="46" s="1"/>
  <c r="CO28" i="46"/>
  <c r="CP28" i="46"/>
  <c r="CR28" i="46"/>
  <c r="CQ28" i="46"/>
  <c r="CS28" i="46"/>
  <c r="CT28" i="46"/>
  <c r="CU28" i="46"/>
  <c r="CV28" i="46"/>
  <c r="CX28" i="46" s="1"/>
  <c r="CW28" i="46"/>
  <c r="CY28" i="46"/>
  <c r="CZ28" i="46"/>
  <c r="DB28" i="46" s="1"/>
  <c r="DA28" i="46"/>
  <c r="DC28" i="46"/>
  <c r="DE28" i="46" s="1"/>
  <c r="DD28" i="46"/>
  <c r="DF28" i="46"/>
  <c r="DG28" i="46"/>
  <c r="DH28" i="46" s="1"/>
  <c r="DI28" i="46"/>
  <c r="DJ28" i="46"/>
  <c r="DK28" i="46"/>
  <c r="DL28" i="46"/>
  <c r="DN28" i="46" s="1"/>
  <c r="DM28" i="46"/>
  <c r="DO28" i="46"/>
  <c r="DQ28" i="46" s="1"/>
  <c r="DP28" i="46"/>
  <c r="DR28" i="46"/>
  <c r="DS28" i="46"/>
  <c r="DT28" i="46" s="1"/>
  <c r="DU28" i="46"/>
  <c r="DV28" i="46"/>
  <c r="DW28" i="46"/>
  <c r="DX28" i="46"/>
  <c r="DY28" i="46"/>
  <c r="EA28" i="46"/>
  <c r="EC28" i="46"/>
  <c r="EB28" i="46"/>
  <c r="ED28" i="46"/>
  <c r="EE28" i="46"/>
  <c r="AY29" i="46"/>
  <c r="AZ29" i="46"/>
  <c r="BA29" i="46" s="1"/>
  <c r="BB29" i="46"/>
  <c r="BC29" i="46"/>
  <c r="BD29" i="46"/>
  <c r="BF29" i="46" s="1"/>
  <c r="BE29" i="46"/>
  <c r="BG29" i="46"/>
  <c r="BI29" i="46" s="1"/>
  <c r="BH29" i="46"/>
  <c r="BJ29" i="46"/>
  <c r="BL29" i="46"/>
  <c r="BK29" i="46"/>
  <c r="BM29" i="46"/>
  <c r="BN29" i="46"/>
  <c r="BO29" i="46"/>
  <c r="BP29" i="46"/>
  <c r="BR29" i="46" s="1"/>
  <c r="BQ29" i="46"/>
  <c r="BS29" i="46"/>
  <c r="BU29" i="46" s="1"/>
  <c r="BT29" i="46"/>
  <c r="BV29" i="46"/>
  <c r="BY29" i="46"/>
  <c r="BW29" i="46"/>
  <c r="BX29" i="46"/>
  <c r="BZ29" i="46"/>
  <c r="CC29" i="46"/>
  <c r="CA29" i="46"/>
  <c r="CB29" i="46"/>
  <c r="CD29" i="46"/>
  <c r="CF29" i="46"/>
  <c r="CE29" i="46"/>
  <c r="CG29" i="46"/>
  <c r="CH29" i="46"/>
  <c r="CI29" i="46"/>
  <c r="CK29" i="46" s="1"/>
  <c r="CJ29" i="46"/>
  <c r="CL29" i="46"/>
  <c r="CN29" i="46"/>
  <c r="CM29" i="46"/>
  <c r="CO29" i="46"/>
  <c r="CP29" i="46"/>
  <c r="CR29" i="46"/>
  <c r="CQ29" i="46"/>
  <c r="CS29" i="46"/>
  <c r="CT29" i="46"/>
  <c r="CV29" i="46"/>
  <c r="CX29" i="46" s="1"/>
  <c r="CW29" i="46"/>
  <c r="CY29" i="46"/>
  <c r="CZ29" i="46"/>
  <c r="DB29" i="46" s="1"/>
  <c r="DA29" i="46"/>
  <c r="DC29" i="46"/>
  <c r="DE29" i="46"/>
  <c r="DD29" i="46"/>
  <c r="DF29" i="46"/>
  <c r="DG29" i="46"/>
  <c r="DI29" i="46"/>
  <c r="DK29" i="46" s="1"/>
  <c r="DJ29" i="46"/>
  <c r="DL29" i="46"/>
  <c r="DM29" i="46"/>
  <c r="DO29" i="46"/>
  <c r="DQ29" i="46" s="1"/>
  <c r="DP29" i="46"/>
  <c r="DR29" i="46"/>
  <c r="DT29" i="46" s="1"/>
  <c r="DS29" i="46"/>
  <c r="DU29" i="46"/>
  <c r="DV29" i="46"/>
  <c r="DW29" i="46"/>
  <c r="DX29" i="46"/>
  <c r="DZ29" i="46" s="1"/>
  <c r="DY29" i="46"/>
  <c r="EA29" i="46"/>
  <c r="EC29" i="46" s="1"/>
  <c r="EB29" i="46"/>
  <c r="ED29" i="46"/>
  <c r="EE29" i="46"/>
  <c r="AY30" i="46"/>
  <c r="AZ30" i="46"/>
  <c r="BA30" i="46"/>
  <c r="BB30" i="46"/>
  <c r="BC30" i="46"/>
  <c r="BD30" i="46"/>
  <c r="BF30" i="46"/>
  <c r="BE30" i="46"/>
  <c r="BG30" i="46"/>
  <c r="BI30" i="46" s="1"/>
  <c r="BH30" i="46"/>
  <c r="BJ30" i="46"/>
  <c r="BL30" i="46" s="1"/>
  <c r="BK30" i="46"/>
  <c r="BM30" i="46"/>
  <c r="BO30" i="46" s="1"/>
  <c r="BN30" i="46"/>
  <c r="BP30" i="46"/>
  <c r="BR30" i="46"/>
  <c r="BQ30" i="46"/>
  <c r="BS30" i="46"/>
  <c r="BT30" i="46"/>
  <c r="BV30" i="46"/>
  <c r="BY30" i="46" s="1"/>
  <c r="BW30" i="46"/>
  <c r="BX30" i="46"/>
  <c r="BZ30" i="46"/>
  <c r="CA30" i="46"/>
  <c r="CB30" i="46"/>
  <c r="CD30" i="46"/>
  <c r="CE30" i="46"/>
  <c r="CF30" i="46" s="1"/>
  <c r="CG30" i="46"/>
  <c r="CH30" i="46"/>
  <c r="CI30" i="46"/>
  <c r="CK30" i="46" s="1"/>
  <c r="CJ30" i="46"/>
  <c r="CL30" i="46"/>
  <c r="CM30" i="46"/>
  <c r="CN30" i="46" s="1"/>
  <c r="CO30" i="46"/>
  <c r="CP30" i="46"/>
  <c r="CQ30" i="46"/>
  <c r="CS30" i="46"/>
  <c r="CT30" i="46"/>
  <c r="CV30" i="46"/>
  <c r="CW30" i="46"/>
  <c r="CY30" i="46"/>
  <c r="CZ30" i="46"/>
  <c r="DA30" i="46"/>
  <c r="DC30" i="46"/>
  <c r="DE30" i="46" s="1"/>
  <c r="DD30" i="46"/>
  <c r="DF30" i="46"/>
  <c r="DG30" i="46"/>
  <c r="DH30" i="46" s="1"/>
  <c r="DI30" i="46"/>
  <c r="DK30" i="46" s="1"/>
  <c r="DJ30" i="46"/>
  <c r="DL30" i="46"/>
  <c r="DM30" i="46"/>
  <c r="DO30" i="46"/>
  <c r="DP30" i="46"/>
  <c r="DQ30" i="46" s="1"/>
  <c r="DR30" i="46"/>
  <c r="DS30" i="46"/>
  <c r="DT30" i="46"/>
  <c r="DU30" i="46"/>
  <c r="DV30" i="46"/>
  <c r="DW30" i="46"/>
  <c r="DX30" i="46"/>
  <c r="DY30" i="46"/>
  <c r="EA30" i="46"/>
  <c r="EB30" i="46"/>
  <c r="EC30" i="46"/>
  <c r="ED30" i="46"/>
  <c r="EE30" i="46"/>
  <c r="AY31" i="46"/>
  <c r="AZ31" i="46"/>
  <c r="BA31" i="46" s="1"/>
  <c r="BB31" i="46"/>
  <c r="BC31" i="46"/>
  <c r="BD31" i="46"/>
  <c r="BE31" i="46"/>
  <c r="BG31" i="46"/>
  <c r="BH31" i="46"/>
  <c r="BI31" i="46"/>
  <c r="BJ31" i="46"/>
  <c r="BK31" i="46"/>
  <c r="BL31" i="46"/>
  <c r="BM31" i="46"/>
  <c r="BO31" i="46" s="1"/>
  <c r="BN31" i="46"/>
  <c r="BP31" i="46"/>
  <c r="BR31" i="46" s="1"/>
  <c r="BQ31" i="46"/>
  <c r="BS31" i="46"/>
  <c r="BT31" i="46"/>
  <c r="BU31" i="46" s="1"/>
  <c r="BV31" i="46"/>
  <c r="BW31" i="46"/>
  <c r="BX31" i="46"/>
  <c r="BZ31" i="46"/>
  <c r="CC31" i="46" s="1"/>
  <c r="CA31" i="46"/>
  <c r="CB31" i="46"/>
  <c r="CD31" i="46"/>
  <c r="CF31" i="46" s="1"/>
  <c r="CE31" i="46"/>
  <c r="CG31" i="46"/>
  <c r="CH31" i="46"/>
  <c r="CI31" i="46"/>
  <c r="CJ31" i="46"/>
  <c r="CK31" i="46"/>
  <c r="CL31" i="46"/>
  <c r="CN31" i="46" s="1"/>
  <c r="CM31" i="46"/>
  <c r="CO31" i="46"/>
  <c r="CP31" i="46"/>
  <c r="CQ31" i="46"/>
  <c r="CS31" i="46"/>
  <c r="CU31" i="46"/>
  <c r="CT31" i="46"/>
  <c r="CV31" i="46"/>
  <c r="CX31" i="46" s="1"/>
  <c r="CW31" i="46"/>
  <c r="CY31" i="46"/>
  <c r="CZ31" i="46"/>
  <c r="DA31" i="46"/>
  <c r="DB31" i="46"/>
  <c r="DC31" i="46"/>
  <c r="DE31" i="46" s="1"/>
  <c r="DD31" i="46"/>
  <c r="DF31" i="46"/>
  <c r="DH31" i="46" s="1"/>
  <c r="DG31" i="46"/>
  <c r="DI31" i="46"/>
  <c r="DK31" i="46"/>
  <c r="DJ31" i="46"/>
  <c r="DL31" i="46"/>
  <c r="DN31" i="46" s="1"/>
  <c r="DM31" i="46"/>
  <c r="DO31" i="46"/>
  <c r="DQ31" i="46" s="1"/>
  <c r="DP31" i="46"/>
  <c r="DR31" i="46"/>
  <c r="DT31" i="46" s="1"/>
  <c r="DS31" i="46"/>
  <c r="DU31" i="46"/>
  <c r="DV31" i="46"/>
  <c r="DW31" i="46"/>
  <c r="DX31" i="46"/>
  <c r="DY31" i="46"/>
  <c r="DZ31" i="46"/>
  <c r="EA31" i="46"/>
  <c r="EC31" i="46" s="1"/>
  <c r="EB31" i="46"/>
  <c r="ED31" i="46"/>
  <c r="EE31" i="46"/>
  <c r="AY32" i="46"/>
  <c r="AZ32" i="46"/>
  <c r="BA32" i="46"/>
  <c r="BB32" i="46"/>
  <c r="BC32" i="46"/>
  <c r="BD32" i="46"/>
  <c r="BF32" i="46"/>
  <c r="BE32" i="46"/>
  <c r="BG32" i="46"/>
  <c r="BH32" i="46"/>
  <c r="BI32" i="46"/>
  <c r="BJ32" i="46"/>
  <c r="BL32" i="46" s="1"/>
  <c r="BK32" i="46"/>
  <c r="BM32" i="46"/>
  <c r="BO32" i="46" s="1"/>
  <c r="BN32" i="46"/>
  <c r="BP32" i="46"/>
  <c r="BR32" i="46"/>
  <c r="BQ32" i="46"/>
  <c r="BS32" i="46"/>
  <c r="BU32" i="46" s="1"/>
  <c r="BT32" i="46"/>
  <c r="BV32" i="46"/>
  <c r="BW32" i="46"/>
  <c r="BX32" i="46"/>
  <c r="BZ32" i="46"/>
  <c r="CA32" i="46"/>
  <c r="CB32" i="46"/>
  <c r="CD32" i="46"/>
  <c r="CF32" i="46"/>
  <c r="CE32" i="46"/>
  <c r="CG32" i="46"/>
  <c r="CH32" i="46"/>
  <c r="CI32" i="46"/>
  <c r="CK32" i="46" s="1"/>
  <c r="CJ32" i="46"/>
  <c r="CL32" i="46"/>
  <c r="CN32" i="46"/>
  <c r="CM32" i="46"/>
  <c r="CO32" i="46"/>
  <c r="CP32" i="46"/>
  <c r="CQ32" i="46"/>
  <c r="CS32" i="46"/>
  <c r="CU32" i="46" s="1"/>
  <c r="CT32" i="46"/>
  <c r="CV32" i="46"/>
  <c r="CW32" i="46"/>
  <c r="CY32" i="46"/>
  <c r="CZ32" i="46"/>
  <c r="DB32" i="46"/>
  <c r="DA32" i="46"/>
  <c r="DC32" i="46"/>
  <c r="DD32" i="46"/>
  <c r="DF32" i="46"/>
  <c r="DH32" i="46" s="1"/>
  <c r="DG32" i="46"/>
  <c r="DI32" i="46"/>
  <c r="DJ32" i="46"/>
  <c r="DK32" i="46" s="1"/>
  <c r="DL32" i="46"/>
  <c r="DN32" i="46" s="1"/>
  <c r="DM32" i="46"/>
  <c r="DO32" i="46"/>
  <c r="DQ32" i="46" s="1"/>
  <c r="DP32" i="46"/>
  <c r="DR32" i="46"/>
  <c r="DT32" i="46" s="1"/>
  <c r="DS32" i="46"/>
  <c r="DU32" i="46"/>
  <c r="DV32" i="46"/>
  <c r="DW32" i="46"/>
  <c r="DX32" i="46"/>
  <c r="DY32" i="46"/>
  <c r="EA32" i="46"/>
  <c r="EC32" i="46" s="1"/>
  <c r="EB32" i="46"/>
  <c r="ED32" i="46"/>
  <c r="EE32" i="46"/>
  <c r="AY33" i="46"/>
  <c r="AZ33" i="46"/>
  <c r="BA33" i="46" s="1"/>
  <c r="BB33" i="46"/>
  <c r="BC33" i="46"/>
  <c r="BD33" i="46"/>
  <c r="BF33" i="46" s="1"/>
  <c r="BE33" i="46"/>
  <c r="BG33" i="46"/>
  <c r="BI33" i="46" s="1"/>
  <c r="BH33" i="46"/>
  <c r="BJ33" i="46"/>
  <c r="BL33" i="46" s="1"/>
  <c r="BK33" i="46"/>
  <c r="BM33" i="46"/>
  <c r="BN33" i="46"/>
  <c r="BO33" i="46" s="1"/>
  <c r="BP33" i="46"/>
  <c r="BQ33" i="46"/>
  <c r="BS33" i="46"/>
  <c r="BU33" i="46" s="1"/>
  <c r="BT33" i="46"/>
  <c r="BV33" i="46"/>
  <c r="BW33" i="46"/>
  <c r="BX33" i="46"/>
  <c r="BZ33" i="46"/>
  <c r="CA33" i="46"/>
  <c r="CB33" i="46"/>
  <c r="CD33" i="46"/>
  <c r="CF33" i="46" s="1"/>
  <c r="CE33" i="46"/>
  <c r="CG33" i="46"/>
  <c r="CH33" i="46"/>
  <c r="CI33" i="46"/>
  <c r="CK33" i="46" s="1"/>
  <c r="CJ33" i="46"/>
  <c r="CL33" i="46"/>
  <c r="CN33" i="46" s="1"/>
  <c r="CM33" i="46"/>
  <c r="CO33" i="46"/>
  <c r="CP33" i="46"/>
  <c r="CQ33" i="46"/>
  <c r="CS33" i="46"/>
  <c r="CT33" i="46"/>
  <c r="CU33" i="46" s="1"/>
  <c r="CV33" i="46"/>
  <c r="CX33" i="46" s="1"/>
  <c r="CW33" i="46"/>
  <c r="CY33" i="46"/>
  <c r="CZ33" i="46"/>
  <c r="DB33" i="46" s="1"/>
  <c r="DA33" i="46"/>
  <c r="DC33" i="46"/>
  <c r="DE33" i="46" s="1"/>
  <c r="DD33" i="46"/>
  <c r="DF33" i="46"/>
  <c r="DH33" i="46" s="1"/>
  <c r="DG33" i="46"/>
  <c r="DI33" i="46"/>
  <c r="DJ33" i="46"/>
  <c r="DL33" i="46"/>
  <c r="DM33" i="46"/>
  <c r="DO33" i="46"/>
  <c r="DP33" i="46"/>
  <c r="DQ33" i="46" s="1"/>
  <c r="DR33" i="46"/>
  <c r="DS33" i="46"/>
  <c r="DT33" i="46"/>
  <c r="DU33" i="46"/>
  <c r="DV33" i="46"/>
  <c r="DW33" i="46"/>
  <c r="DX33" i="46"/>
  <c r="DZ33" i="46" s="1"/>
  <c r="DY33" i="46"/>
  <c r="EA33" i="46"/>
  <c r="EB33" i="46"/>
  <c r="EC33" i="46" s="1"/>
  <c r="ED33" i="46"/>
  <c r="EE33" i="46"/>
  <c r="AY34" i="46"/>
  <c r="AZ34" i="46"/>
  <c r="BA34" i="46" s="1"/>
  <c r="BB34" i="46"/>
  <c r="BC34" i="46"/>
  <c r="BD34" i="46"/>
  <c r="BF34" i="46" s="1"/>
  <c r="BE34" i="46"/>
  <c r="BG34" i="46"/>
  <c r="BI34" i="46" s="1"/>
  <c r="BH34" i="46"/>
  <c r="BJ34" i="46"/>
  <c r="BK34" i="46"/>
  <c r="BL34" i="46" s="1"/>
  <c r="BM34" i="46"/>
  <c r="BN34" i="46"/>
  <c r="BO34" i="46"/>
  <c r="BP34" i="46"/>
  <c r="BR34" i="46" s="1"/>
  <c r="BQ34" i="46"/>
  <c r="BS34" i="46"/>
  <c r="BT34" i="46"/>
  <c r="BV34" i="46"/>
  <c r="BW34" i="46"/>
  <c r="BY34" i="46"/>
  <c r="BX34" i="46"/>
  <c r="BZ34" i="46"/>
  <c r="CA34" i="46"/>
  <c r="CB34" i="46"/>
  <c r="CD34" i="46"/>
  <c r="CF34" i="46" s="1"/>
  <c r="CE34" i="46"/>
  <c r="CG34" i="46"/>
  <c r="CH34" i="46"/>
  <c r="CI34" i="46"/>
  <c r="CJ34" i="46"/>
  <c r="CK34" i="46"/>
  <c r="CL34" i="46"/>
  <c r="CN34" i="46" s="1"/>
  <c r="CM34" i="46"/>
  <c r="CO34" i="46"/>
  <c r="CR34" i="46" s="1"/>
  <c r="CP34" i="46"/>
  <c r="CQ34" i="46"/>
  <c r="CS34" i="46"/>
  <c r="CU34" i="46" s="1"/>
  <c r="CT34" i="46"/>
  <c r="CV34" i="46"/>
  <c r="CX34" i="46"/>
  <c r="CW34" i="46"/>
  <c r="CY34" i="46"/>
  <c r="CZ34" i="46"/>
  <c r="DA34" i="46"/>
  <c r="DC34" i="46"/>
  <c r="DE34" i="46" s="1"/>
  <c r="DD34" i="46"/>
  <c r="DF34" i="46"/>
  <c r="DH34" i="46" s="1"/>
  <c r="DG34" i="46"/>
  <c r="DI34" i="46"/>
  <c r="DK34" i="46"/>
  <c r="DJ34" i="46"/>
  <c r="DL34" i="46"/>
  <c r="DM34" i="46"/>
  <c r="DO34" i="46"/>
  <c r="DQ34" i="46" s="1"/>
  <c r="DP34" i="46"/>
  <c r="DR34" i="46"/>
  <c r="DS34" i="46"/>
  <c r="DU34" i="46"/>
  <c r="DV34" i="46"/>
  <c r="DW34" i="46"/>
  <c r="DX34" i="46"/>
  <c r="DZ34" i="46" s="1"/>
  <c r="DY34" i="46"/>
  <c r="EA34" i="46"/>
  <c r="EC34" i="46"/>
  <c r="EB34" i="46"/>
  <c r="ED34" i="46"/>
  <c r="EE34" i="46"/>
  <c r="AY35" i="46"/>
  <c r="AZ35" i="46"/>
  <c r="BA35" i="46" s="1"/>
  <c r="BB35" i="46"/>
  <c r="BC35" i="46"/>
  <c r="BD35" i="46"/>
  <c r="BF35" i="46" s="1"/>
  <c r="BE35" i="46"/>
  <c r="BG35" i="46"/>
  <c r="BH35" i="46"/>
  <c r="BJ35" i="46"/>
  <c r="BL35" i="46" s="1"/>
  <c r="BK35" i="46"/>
  <c r="BM35" i="46"/>
  <c r="BO35" i="46" s="1"/>
  <c r="BN35" i="46"/>
  <c r="BP35" i="46"/>
  <c r="BR35" i="46" s="1"/>
  <c r="BQ35" i="46"/>
  <c r="BS35" i="46"/>
  <c r="BT35" i="46"/>
  <c r="BV35" i="46"/>
  <c r="BW35" i="46"/>
  <c r="BX35" i="46"/>
  <c r="BZ35" i="46"/>
  <c r="CA35" i="46"/>
  <c r="CB35" i="46"/>
  <c r="CD35" i="46"/>
  <c r="CE35" i="46"/>
  <c r="CF35" i="46" s="1"/>
  <c r="CG35" i="46"/>
  <c r="CH35" i="46"/>
  <c r="CI35" i="46"/>
  <c r="CJ35" i="46"/>
  <c r="CL35" i="46"/>
  <c r="CM35" i="46"/>
  <c r="CN35" i="46"/>
  <c r="CO35" i="46"/>
  <c r="CP35" i="46"/>
  <c r="CQ35" i="46"/>
  <c r="CS35" i="46"/>
  <c r="CT35" i="46"/>
  <c r="CV35" i="46"/>
  <c r="CW35" i="46"/>
  <c r="CX35" i="46"/>
  <c r="CY35" i="46"/>
  <c r="CZ35" i="46"/>
  <c r="DA35" i="46"/>
  <c r="DB35" i="46"/>
  <c r="DC35" i="46"/>
  <c r="DE35" i="46" s="1"/>
  <c r="DD35" i="46"/>
  <c r="DF35" i="46"/>
  <c r="DH35" i="46" s="1"/>
  <c r="DG35" i="46"/>
  <c r="DI35" i="46"/>
  <c r="DJ35" i="46"/>
  <c r="DL35" i="46"/>
  <c r="DN35" i="46" s="1"/>
  <c r="DM35" i="46"/>
  <c r="DO35" i="46"/>
  <c r="DQ35" i="46" s="1"/>
  <c r="DP35" i="46"/>
  <c r="DR35" i="46"/>
  <c r="DS35" i="46"/>
  <c r="DT35" i="46" s="1"/>
  <c r="DU35" i="46"/>
  <c r="DV35" i="46"/>
  <c r="DW35" i="46"/>
  <c r="DX35" i="46"/>
  <c r="DZ35" i="46" s="1"/>
  <c r="DY35" i="46"/>
  <c r="EA35" i="46"/>
  <c r="EC35" i="46" s="1"/>
  <c r="EB35" i="46"/>
  <c r="ED35" i="46"/>
  <c r="EE35" i="46"/>
  <c r="AY36" i="46"/>
  <c r="AZ36" i="46"/>
  <c r="BA36" i="46" s="1"/>
  <c r="BB36" i="46"/>
  <c r="BC36" i="46"/>
  <c r="BD36" i="46"/>
  <c r="BE36" i="46"/>
  <c r="BG36" i="46"/>
  <c r="BI36" i="46" s="1"/>
  <c r="BH36" i="46"/>
  <c r="BJ36" i="46"/>
  <c r="BK36" i="46"/>
  <c r="BL36" i="46" s="1"/>
  <c r="BM36" i="46"/>
  <c r="BN36" i="46"/>
  <c r="BO36" i="46"/>
  <c r="BP36" i="46"/>
  <c r="BQ36" i="46"/>
  <c r="BS36" i="46"/>
  <c r="BT36" i="46"/>
  <c r="BU36" i="46" s="1"/>
  <c r="BV36" i="46"/>
  <c r="BW36" i="46"/>
  <c r="BX36" i="46"/>
  <c r="BZ36" i="46"/>
  <c r="CC36" i="46" s="1"/>
  <c r="CA36" i="46"/>
  <c r="CB36" i="46"/>
  <c r="CD36" i="46"/>
  <c r="CF36" i="46" s="1"/>
  <c r="CE36" i="46"/>
  <c r="CG36" i="46"/>
  <c r="CH36" i="46"/>
  <c r="CI36" i="46"/>
  <c r="CJ36" i="46"/>
  <c r="CK36" i="46" s="1"/>
  <c r="CL36" i="46"/>
  <c r="CN36" i="46" s="1"/>
  <c r="CM36" i="46"/>
  <c r="CO36" i="46"/>
  <c r="CR36" i="46" s="1"/>
  <c r="CP36" i="46"/>
  <c r="CQ36" i="46"/>
  <c r="CS36" i="46"/>
  <c r="CU36" i="46" s="1"/>
  <c r="CT36" i="46"/>
  <c r="CV36" i="46"/>
  <c r="CW36" i="46"/>
  <c r="CY36" i="46"/>
  <c r="CZ36" i="46"/>
  <c r="DA36" i="46"/>
  <c r="DB36" i="46" s="1"/>
  <c r="DC36" i="46"/>
  <c r="DE36" i="46" s="1"/>
  <c r="DD36" i="46"/>
  <c r="DF36" i="46"/>
  <c r="DH36" i="46" s="1"/>
  <c r="DG36" i="46"/>
  <c r="DI36" i="46"/>
  <c r="DK36" i="46" s="1"/>
  <c r="DJ36" i="46"/>
  <c r="DL36" i="46"/>
  <c r="DM36" i="46"/>
  <c r="DN36" i="46" s="1"/>
  <c r="DO36" i="46"/>
  <c r="DQ36" i="46" s="1"/>
  <c r="DP36" i="46"/>
  <c r="DR36" i="46"/>
  <c r="DS36" i="46"/>
  <c r="DU36" i="46"/>
  <c r="DV36" i="46"/>
  <c r="DW36" i="46"/>
  <c r="DX36" i="46"/>
  <c r="DY36" i="46"/>
  <c r="EA36" i="46"/>
  <c r="EC36" i="46" s="1"/>
  <c r="EB36" i="46"/>
  <c r="ED36" i="46"/>
  <c r="EE36" i="46"/>
  <c r="AY37" i="46"/>
  <c r="AZ37" i="46"/>
  <c r="BA37" i="46" s="1"/>
  <c r="BB37" i="46"/>
  <c r="BC37" i="46"/>
  <c r="BD37" i="46"/>
  <c r="BE37" i="46"/>
  <c r="BG37" i="46"/>
  <c r="BI37" i="46" s="1"/>
  <c r="BH37" i="46"/>
  <c r="BJ37" i="46"/>
  <c r="BK37" i="46"/>
  <c r="BL37" i="46" s="1"/>
  <c r="BM37" i="46"/>
  <c r="BN37" i="46"/>
  <c r="BO37" i="46"/>
  <c r="BP37" i="46"/>
  <c r="BR37" i="46" s="1"/>
  <c r="BQ37" i="46"/>
  <c r="BS37" i="46"/>
  <c r="BU37" i="46" s="1"/>
  <c r="BT37" i="46"/>
  <c r="BV37" i="46"/>
  <c r="BW37" i="46"/>
  <c r="BX37" i="46"/>
  <c r="BZ37" i="46"/>
  <c r="CA37" i="46"/>
  <c r="CC37" i="46"/>
  <c r="CB37" i="46"/>
  <c r="CD37" i="46"/>
  <c r="CE37" i="46"/>
  <c r="CF37" i="46"/>
  <c r="CG37" i="46"/>
  <c r="CH37" i="46"/>
  <c r="CI37" i="46"/>
  <c r="CK37" i="46"/>
  <c r="CJ37" i="46"/>
  <c r="CL37" i="46"/>
  <c r="CM37" i="46"/>
  <c r="CN37" i="46"/>
  <c r="CO37" i="46"/>
  <c r="CR37" i="46" s="1"/>
  <c r="CP37" i="46"/>
  <c r="CQ37" i="46"/>
  <c r="CS37" i="46"/>
  <c r="CU37" i="46" s="1"/>
  <c r="CT37" i="46"/>
  <c r="CV37" i="46"/>
  <c r="CX37" i="46" s="1"/>
  <c r="CW37" i="46"/>
  <c r="CY37" i="46"/>
  <c r="CZ37" i="46"/>
  <c r="DB37" i="46" s="1"/>
  <c r="DA37" i="46"/>
  <c r="DC37" i="46"/>
  <c r="DD37" i="46"/>
  <c r="DF37" i="46"/>
  <c r="DH37" i="46" s="1"/>
  <c r="DG37" i="46"/>
  <c r="DI37" i="46"/>
  <c r="DK37" i="46" s="1"/>
  <c r="DJ37" i="46"/>
  <c r="DL37" i="46"/>
  <c r="DM37" i="46"/>
  <c r="DN37" i="46" s="1"/>
  <c r="DO37" i="46"/>
  <c r="DP37" i="46"/>
  <c r="DR37" i="46"/>
  <c r="DS37" i="46"/>
  <c r="DU37" i="46"/>
  <c r="DV37" i="46"/>
  <c r="DW37" i="46"/>
  <c r="DX37" i="46"/>
  <c r="DZ37" i="46" s="1"/>
  <c r="DY37" i="46"/>
  <c r="EA37" i="46"/>
  <c r="EB37" i="46"/>
  <c r="ED37" i="46"/>
  <c r="EE37" i="46"/>
  <c r="AY38" i="46"/>
  <c r="AZ38" i="46"/>
  <c r="BA38" i="46" s="1"/>
  <c r="BB38" i="46"/>
  <c r="BC38" i="46"/>
  <c r="BD38" i="46"/>
  <c r="BF38" i="46" s="1"/>
  <c r="BE38" i="46"/>
  <c r="BG38" i="46"/>
  <c r="BI38" i="46" s="1"/>
  <c r="BH38" i="46"/>
  <c r="BJ38" i="46"/>
  <c r="BK38" i="46"/>
  <c r="BM38" i="46"/>
  <c r="BO38" i="46" s="1"/>
  <c r="BN38" i="46"/>
  <c r="BP38" i="46"/>
  <c r="BR38" i="46" s="1"/>
  <c r="BQ38" i="46"/>
  <c r="BS38" i="46"/>
  <c r="BU38" i="46"/>
  <c r="BT38" i="46"/>
  <c r="BV38" i="46"/>
  <c r="BW38" i="46"/>
  <c r="BX38" i="46"/>
  <c r="BZ38" i="46"/>
  <c r="CA38" i="46"/>
  <c r="CB38" i="46"/>
  <c r="CD38" i="46"/>
  <c r="CF38" i="46" s="1"/>
  <c r="CE38" i="46"/>
  <c r="CG38" i="46"/>
  <c r="CH38" i="46"/>
  <c r="CI38" i="46"/>
  <c r="CK38" i="46" s="1"/>
  <c r="CJ38" i="46"/>
  <c r="CL38" i="46"/>
  <c r="CM38" i="46"/>
  <c r="CO38" i="46"/>
  <c r="CP38" i="46"/>
  <c r="CQ38" i="46"/>
  <c r="CS38" i="46"/>
  <c r="CU38" i="46" s="1"/>
  <c r="CT38" i="46"/>
  <c r="CV38" i="46"/>
  <c r="CX38" i="46" s="1"/>
  <c r="CW38" i="46"/>
  <c r="CY38" i="46"/>
  <c r="CZ38" i="46"/>
  <c r="DB38" i="46" s="1"/>
  <c r="DA38" i="46"/>
  <c r="DC38" i="46"/>
  <c r="DE38" i="46"/>
  <c r="DD38" i="46"/>
  <c r="DF38" i="46"/>
  <c r="DG38" i="46"/>
  <c r="DI38" i="46"/>
  <c r="DK38" i="46" s="1"/>
  <c r="DJ38" i="46"/>
  <c r="DL38" i="46"/>
  <c r="DN38" i="46"/>
  <c r="DM38" i="46"/>
  <c r="DO38" i="46"/>
  <c r="DQ38" i="46" s="1"/>
  <c r="DP38" i="46"/>
  <c r="DR38" i="46"/>
  <c r="DS38" i="46"/>
  <c r="DU38" i="46"/>
  <c r="DV38" i="46"/>
  <c r="DW38" i="46"/>
  <c r="DX38" i="46"/>
  <c r="DZ38" i="46" s="1"/>
  <c r="DY38" i="46"/>
  <c r="EA38" i="46"/>
  <c r="EC38" i="46" s="1"/>
  <c r="EB38" i="46"/>
  <c r="ED38" i="46"/>
  <c r="EE38" i="46"/>
  <c r="AY39" i="46"/>
  <c r="AZ39" i="46"/>
  <c r="BA39" i="46"/>
  <c r="BB39" i="46"/>
  <c r="BC39" i="46"/>
  <c r="BD39" i="46"/>
  <c r="BF39" i="46"/>
  <c r="BE39" i="46"/>
  <c r="BG39" i="46"/>
  <c r="BH39" i="46"/>
  <c r="BJ39" i="46"/>
  <c r="BL39" i="46" s="1"/>
  <c r="BK39" i="46"/>
  <c r="BM39" i="46"/>
  <c r="BN39" i="46"/>
  <c r="BP39" i="46"/>
  <c r="BQ39" i="46"/>
  <c r="BS39" i="46"/>
  <c r="BT39" i="46"/>
  <c r="BU39" i="46" s="1"/>
  <c r="BV39" i="46"/>
  <c r="BW39" i="46"/>
  <c r="BX39" i="46"/>
  <c r="BZ39" i="46"/>
  <c r="CA39" i="46"/>
  <c r="CB39" i="46"/>
  <c r="CD39" i="46"/>
  <c r="CF39" i="46" s="1"/>
  <c r="CE39" i="46"/>
  <c r="CG39" i="46"/>
  <c r="CH39" i="46"/>
  <c r="CI39" i="46"/>
  <c r="CK39" i="46" s="1"/>
  <c r="CJ39" i="46"/>
  <c r="CL39" i="46"/>
  <c r="CN39" i="46" s="1"/>
  <c r="CM39" i="46"/>
  <c r="CO39" i="46"/>
  <c r="CP39" i="46"/>
  <c r="CQ39" i="46"/>
  <c r="CS39" i="46"/>
  <c r="CT39" i="46"/>
  <c r="CU39" i="46"/>
  <c r="CV39" i="46"/>
  <c r="CX39" i="46" s="1"/>
  <c r="CW39" i="46"/>
  <c r="CY39" i="46"/>
  <c r="CZ39" i="46"/>
  <c r="DB39" i="46" s="1"/>
  <c r="DA39" i="46"/>
  <c r="DC39" i="46"/>
  <c r="DE39" i="46" s="1"/>
  <c r="DD39" i="46"/>
  <c r="DF39" i="46"/>
  <c r="DG39" i="46"/>
  <c r="DH39" i="46" s="1"/>
  <c r="DI39" i="46"/>
  <c r="DJ39" i="46"/>
  <c r="DK39" i="46"/>
  <c r="DL39" i="46"/>
  <c r="DN39" i="46" s="1"/>
  <c r="DM39" i="46"/>
  <c r="DO39" i="46"/>
  <c r="DQ39" i="46" s="1"/>
  <c r="DP39" i="46"/>
  <c r="DR39" i="46"/>
  <c r="DT39" i="46"/>
  <c r="DS39" i="46"/>
  <c r="DU39" i="46"/>
  <c r="DV39" i="46"/>
  <c r="DW39" i="46"/>
  <c r="DX39" i="46"/>
  <c r="DZ39" i="46" s="1"/>
  <c r="DY39" i="46"/>
  <c r="EA39" i="46"/>
  <c r="EB39" i="46"/>
  <c r="ED39" i="46"/>
  <c r="EE39" i="46"/>
  <c r="AY40" i="46"/>
  <c r="AZ40" i="46"/>
  <c r="BA40" i="46" s="1"/>
  <c r="BB40" i="46"/>
  <c r="BC40" i="46"/>
  <c r="BD40" i="46"/>
  <c r="BF40" i="46" s="1"/>
  <c r="BE40" i="46"/>
  <c r="BG40" i="46"/>
  <c r="BI40" i="46" s="1"/>
  <c r="BH40" i="46"/>
  <c r="BJ40" i="46"/>
  <c r="BL40" i="46"/>
  <c r="BK40" i="46"/>
  <c r="BM40" i="46"/>
  <c r="BN40" i="46"/>
  <c r="BO40" i="46"/>
  <c r="BP40" i="46"/>
  <c r="BR40" i="46" s="1"/>
  <c r="BQ40" i="46"/>
  <c r="BS40" i="46"/>
  <c r="BU40" i="46" s="1"/>
  <c r="BT40" i="46"/>
  <c r="BV40" i="46"/>
  <c r="BY40" i="46"/>
  <c r="BW40" i="46"/>
  <c r="BX40" i="46"/>
  <c r="BZ40" i="46"/>
  <c r="CA40" i="46"/>
  <c r="CB40" i="46"/>
  <c r="CD40" i="46"/>
  <c r="CF40" i="46" s="1"/>
  <c r="CE40" i="46"/>
  <c r="CG40" i="46"/>
  <c r="CH40" i="46"/>
  <c r="CI40" i="46"/>
  <c r="CK40" i="46"/>
  <c r="CJ40" i="46"/>
  <c r="CL40" i="46"/>
  <c r="CN40" i="46" s="1"/>
  <c r="CM40" i="46"/>
  <c r="CO40" i="46"/>
  <c r="CR40" i="46" s="1"/>
  <c r="CP40" i="46"/>
  <c r="CQ40" i="46"/>
  <c r="CS40" i="46"/>
  <c r="CU40" i="46" s="1"/>
  <c r="CT40" i="46"/>
  <c r="CV40" i="46"/>
  <c r="CW40" i="46"/>
  <c r="CY40" i="46"/>
  <c r="CZ40" i="46"/>
  <c r="DB40" i="46"/>
  <c r="DA40" i="46"/>
  <c r="DC40" i="46"/>
  <c r="DE40" i="46" s="1"/>
  <c r="DD40" i="46"/>
  <c r="DF40" i="46"/>
  <c r="DH40" i="46" s="1"/>
  <c r="DG40" i="46"/>
  <c r="DI40" i="46"/>
  <c r="DK40" i="46" s="1"/>
  <c r="DJ40" i="46"/>
  <c r="DL40" i="46"/>
  <c r="DN40" i="46"/>
  <c r="DM40" i="46"/>
  <c r="DO40" i="46"/>
  <c r="DQ40" i="46" s="1"/>
  <c r="DP40" i="46"/>
  <c r="DR40" i="46"/>
  <c r="DT40" i="46" s="1"/>
  <c r="DS40" i="46"/>
  <c r="DU40" i="46"/>
  <c r="DV40" i="46"/>
  <c r="DW40" i="46"/>
  <c r="DX40" i="46"/>
  <c r="DY40" i="46"/>
  <c r="EA40" i="46"/>
  <c r="EC40" i="46" s="1"/>
  <c r="EB40" i="46"/>
  <c r="ED40" i="46"/>
  <c r="EE40" i="46"/>
  <c r="AY41" i="46"/>
  <c r="AZ41" i="46"/>
  <c r="BA41" i="46"/>
  <c r="BB41" i="46"/>
  <c r="BC41" i="46"/>
  <c r="BD41" i="46"/>
  <c r="BF41" i="46"/>
  <c r="BE41" i="46"/>
  <c r="BG41" i="46"/>
  <c r="BI41" i="46" s="1"/>
  <c r="BH41" i="46"/>
  <c r="BH65" i="46" s="1"/>
  <c r="BJ41" i="46"/>
  <c r="BL41" i="46" s="1"/>
  <c r="BK41" i="46"/>
  <c r="BM41" i="46"/>
  <c r="BO41" i="46" s="1"/>
  <c r="BN41" i="46"/>
  <c r="BP41" i="46"/>
  <c r="BR41" i="46"/>
  <c r="BQ41" i="46"/>
  <c r="BS41" i="46"/>
  <c r="BU41" i="46" s="1"/>
  <c r="BT41" i="46"/>
  <c r="BV41" i="46"/>
  <c r="BY41" i="46" s="1"/>
  <c r="BW41" i="46"/>
  <c r="BX41" i="46"/>
  <c r="BZ41" i="46"/>
  <c r="CA41" i="46"/>
  <c r="CB41" i="46"/>
  <c r="CD41" i="46"/>
  <c r="CF41" i="46" s="1"/>
  <c r="CE41" i="46"/>
  <c r="CG41" i="46"/>
  <c r="CH41" i="46"/>
  <c r="CI41" i="46"/>
  <c r="CJ41" i="46"/>
  <c r="CL41" i="46"/>
  <c r="CN41" i="46"/>
  <c r="CM41" i="46"/>
  <c r="CO41" i="46"/>
  <c r="CR41" i="46" s="1"/>
  <c r="CP41" i="46"/>
  <c r="CQ41" i="46"/>
  <c r="CS41" i="46"/>
  <c r="CT41" i="46"/>
  <c r="CV41" i="46"/>
  <c r="CX41" i="46" s="1"/>
  <c r="CW41" i="46"/>
  <c r="CY41" i="46"/>
  <c r="CZ41" i="46"/>
  <c r="DB41" i="46" s="1"/>
  <c r="DA41" i="46"/>
  <c r="DC41" i="46"/>
  <c r="DD41" i="46"/>
  <c r="DF41" i="46"/>
  <c r="DH41" i="46" s="1"/>
  <c r="DG41" i="46"/>
  <c r="DI41" i="46"/>
  <c r="DK41" i="46" s="1"/>
  <c r="DJ41" i="46"/>
  <c r="DL41" i="46"/>
  <c r="DM41" i="46"/>
  <c r="DN41" i="46" s="1"/>
  <c r="DO41" i="46"/>
  <c r="DQ41" i="46" s="1"/>
  <c r="DP41" i="46"/>
  <c r="DR41" i="46"/>
  <c r="DS41" i="46"/>
  <c r="DU41" i="46"/>
  <c r="DV41" i="46"/>
  <c r="DW41" i="46"/>
  <c r="DX41" i="46"/>
  <c r="DY41" i="46"/>
  <c r="DZ41" i="46"/>
  <c r="EA41" i="46"/>
  <c r="EC41" i="46" s="1"/>
  <c r="EB41" i="46"/>
  <c r="ED41" i="46"/>
  <c r="EE41" i="46"/>
  <c r="AY42" i="46"/>
  <c r="AZ42" i="46"/>
  <c r="BA42" i="46"/>
  <c r="BB42" i="46"/>
  <c r="BC42" i="46"/>
  <c r="BD42" i="46"/>
  <c r="BE42" i="46"/>
  <c r="BF42" i="46" s="1"/>
  <c r="BG42" i="46"/>
  <c r="BH42" i="46"/>
  <c r="BI42" i="46"/>
  <c r="BJ42" i="46"/>
  <c r="BL42" i="46" s="1"/>
  <c r="BK42" i="46"/>
  <c r="BM42" i="46"/>
  <c r="BO42" i="46" s="1"/>
  <c r="BN42" i="46"/>
  <c r="BP42" i="46"/>
  <c r="BQ42" i="46"/>
  <c r="BR42" i="46" s="1"/>
  <c r="BS42" i="46"/>
  <c r="BT42" i="46"/>
  <c r="BU42" i="46"/>
  <c r="BV42" i="46"/>
  <c r="BY42" i="46" s="1"/>
  <c r="BW42" i="46"/>
  <c r="BX42" i="46"/>
  <c r="BZ42" i="46"/>
  <c r="CC42" i="46" s="1"/>
  <c r="CA42" i="46"/>
  <c r="CB42" i="46"/>
  <c r="CD42" i="46"/>
  <c r="CE42" i="46"/>
  <c r="CG42" i="46"/>
  <c r="CH42" i="46"/>
  <c r="CI42" i="46"/>
  <c r="CK42" i="46" s="1"/>
  <c r="CJ42" i="46"/>
  <c r="CL42" i="46"/>
  <c r="CM42" i="46"/>
  <c r="CO42" i="46"/>
  <c r="CP42" i="46"/>
  <c r="CQ42" i="46"/>
  <c r="CS42" i="46"/>
  <c r="CU42" i="46" s="1"/>
  <c r="CT42" i="46"/>
  <c r="CV42" i="46"/>
  <c r="CW42" i="46"/>
  <c r="CY42" i="46"/>
  <c r="CZ42" i="46"/>
  <c r="DB42" i="46"/>
  <c r="DA42" i="46"/>
  <c r="DC42" i="46"/>
  <c r="DE42" i="46" s="1"/>
  <c r="DD42" i="46"/>
  <c r="DF42" i="46"/>
  <c r="DH42" i="46" s="1"/>
  <c r="DG42" i="46"/>
  <c r="DI42" i="46"/>
  <c r="DK42" i="46" s="1"/>
  <c r="DJ42" i="46"/>
  <c r="DL42" i="46"/>
  <c r="DM42" i="46"/>
  <c r="DO42" i="46"/>
  <c r="DQ42" i="46" s="1"/>
  <c r="DP42" i="46"/>
  <c r="DR42" i="46"/>
  <c r="DT42" i="46" s="1"/>
  <c r="DS42" i="46"/>
  <c r="DU42" i="46"/>
  <c r="DV42" i="46"/>
  <c r="DW42" i="46"/>
  <c r="DX42" i="46"/>
  <c r="DZ42" i="46" s="1"/>
  <c r="DY42" i="46"/>
  <c r="EA42" i="46"/>
  <c r="EC42" i="46" s="1"/>
  <c r="EB42" i="46"/>
  <c r="ED42" i="46"/>
  <c r="EE42" i="46"/>
  <c r="AY43" i="46"/>
  <c r="AZ43" i="46"/>
  <c r="BA43" i="46"/>
  <c r="BB43" i="46"/>
  <c r="BC43" i="46"/>
  <c r="BD43" i="46"/>
  <c r="BF43" i="46"/>
  <c r="BE43" i="46"/>
  <c r="BG43" i="46"/>
  <c r="BH43" i="46"/>
  <c r="BJ43" i="46"/>
  <c r="BL43" i="46" s="1"/>
  <c r="BK43" i="46"/>
  <c r="BM43" i="46"/>
  <c r="BN43" i="46"/>
  <c r="BP43" i="46"/>
  <c r="BR43" i="46" s="1"/>
  <c r="BQ43" i="46"/>
  <c r="BS43" i="46"/>
  <c r="BU43" i="46" s="1"/>
  <c r="BT43" i="46"/>
  <c r="BV43" i="46"/>
  <c r="BW43" i="46"/>
  <c r="BX43" i="46"/>
  <c r="BZ43" i="46"/>
  <c r="CA43" i="46"/>
  <c r="CB43" i="46"/>
  <c r="CD43" i="46"/>
  <c r="CF43" i="46" s="1"/>
  <c r="CE43" i="46"/>
  <c r="CG43" i="46"/>
  <c r="CH43" i="46"/>
  <c r="CI43" i="46"/>
  <c r="CJ43" i="46"/>
  <c r="CK43" i="46"/>
  <c r="CL43" i="46"/>
  <c r="CN43" i="46" s="1"/>
  <c r="CM43" i="46"/>
  <c r="CO43" i="46"/>
  <c r="CR43" i="46" s="1"/>
  <c r="CP43" i="46"/>
  <c r="CQ43" i="46"/>
  <c r="CS43" i="46"/>
  <c r="CT43" i="46"/>
  <c r="CV43" i="46"/>
  <c r="CW43" i="46"/>
  <c r="CX43" i="46"/>
  <c r="CY43" i="46"/>
  <c r="CZ43" i="46"/>
  <c r="DA43" i="46"/>
  <c r="DB43" i="46"/>
  <c r="DC43" i="46"/>
  <c r="DE43" i="46" s="1"/>
  <c r="DD43" i="46"/>
  <c r="DF43" i="46"/>
  <c r="DH43" i="46" s="1"/>
  <c r="DG43" i="46"/>
  <c r="DI43" i="46"/>
  <c r="DJ43" i="46"/>
  <c r="DL43" i="46"/>
  <c r="DN43" i="46" s="1"/>
  <c r="DM43" i="46"/>
  <c r="DO43" i="46"/>
  <c r="DQ43" i="46" s="1"/>
  <c r="DP43" i="46"/>
  <c r="DR43" i="46"/>
  <c r="DT43" i="46"/>
  <c r="DS43" i="46"/>
  <c r="DU43" i="46"/>
  <c r="DV43" i="46"/>
  <c r="DW43" i="46"/>
  <c r="DX43" i="46"/>
  <c r="DZ43" i="46" s="1"/>
  <c r="DY43" i="46"/>
  <c r="EA43" i="46"/>
  <c r="EC43" i="46" s="1"/>
  <c r="EB43" i="46"/>
  <c r="ED43" i="46"/>
  <c r="EE43" i="46"/>
  <c r="AY44" i="46"/>
  <c r="AZ44" i="46"/>
  <c r="BA44" i="46" s="1"/>
  <c r="BB44" i="46"/>
  <c r="BC44" i="46"/>
  <c r="BD44" i="46"/>
  <c r="BE44" i="46"/>
  <c r="BG44" i="46"/>
  <c r="BI44" i="46" s="1"/>
  <c r="BH44" i="46"/>
  <c r="BJ44" i="46"/>
  <c r="BL44" i="46"/>
  <c r="BK44" i="46"/>
  <c r="BM44" i="46"/>
  <c r="BN44" i="46"/>
  <c r="BO44" i="46"/>
  <c r="BP44" i="46"/>
  <c r="BQ44" i="46"/>
  <c r="BS44" i="46"/>
  <c r="BU44" i="46"/>
  <c r="BT44" i="46"/>
  <c r="BV44" i="46"/>
  <c r="BW44" i="46"/>
  <c r="BX44" i="46"/>
  <c r="BZ44" i="46"/>
  <c r="CA44" i="46"/>
  <c r="CB44" i="46"/>
  <c r="CD44" i="46"/>
  <c r="CF44" i="46" s="1"/>
  <c r="CE44" i="46"/>
  <c r="CG44" i="46"/>
  <c r="CH44" i="46"/>
  <c r="CI44" i="46"/>
  <c r="CK44" i="46" s="1"/>
  <c r="CJ44" i="46"/>
  <c r="CL44" i="46"/>
  <c r="CN44" i="46" s="1"/>
  <c r="CM44" i="46"/>
  <c r="CO44" i="46"/>
  <c r="CP44" i="46"/>
  <c r="CQ44" i="46"/>
  <c r="CS44" i="46"/>
  <c r="CU44" i="46" s="1"/>
  <c r="CT44" i="46"/>
  <c r="CV44" i="46"/>
  <c r="CX44" i="46" s="1"/>
  <c r="CW44" i="46"/>
  <c r="CY44" i="46"/>
  <c r="CZ44" i="46"/>
  <c r="DA44" i="46"/>
  <c r="DC44" i="46"/>
  <c r="DD44" i="46"/>
  <c r="DE44" i="46" s="1"/>
  <c r="DF44" i="46"/>
  <c r="DH44" i="46" s="1"/>
  <c r="DG44" i="46"/>
  <c r="DI44" i="46"/>
  <c r="DK44" i="46" s="1"/>
  <c r="DJ44" i="46"/>
  <c r="DL44" i="46"/>
  <c r="DM44" i="46"/>
  <c r="DO44" i="46"/>
  <c r="DQ44" i="46" s="1"/>
  <c r="DP44" i="46"/>
  <c r="DR44" i="46"/>
  <c r="DT44" i="46" s="1"/>
  <c r="DS44" i="46"/>
  <c r="DU44" i="46"/>
  <c r="DV44" i="46"/>
  <c r="DW44" i="46"/>
  <c r="DX44" i="46"/>
  <c r="DY44" i="46"/>
  <c r="DZ44" i="46" s="1"/>
  <c r="EA44" i="46"/>
  <c r="EC44" i="46" s="1"/>
  <c r="EB44" i="46"/>
  <c r="ED44" i="46"/>
  <c r="EE44" i="46"/>
  <c r="AY45" i="46"/>
  <c r="AZ45" i="46"/>
  <c r="BA45" i="46" s="1"/>
  <c r="BB45" i="46"/>
  <c r="BC45" i="46"/>
  <c r="BD45" i="46"/>
  <c r="BF45" i="46" s="1"/>
  <c r="BE45" i="46"/>
  <c r="BG45" i="46"/>
  <c r="BH45" i="46"/>
  <c r="BJ45" i="46"/>
  <c r="BL45" i="46" s="1"/>
  <c r="BK45" i="46"/>
  <c r="BM45" i="46"/>
  <c r="BN45" i="46"/>
  <c r="BP45" i="46"/>
  <c r="BR45" i="46" s="1"/>
  <c r="BQ45" i="46"/>
  <c r="BS45" i="46"/>
  <c r="BT45" i="46"/>
  <c r="BV45" i="46"/>
  <c r="BY45" i="46"/>
  <c r="BW45" i="46"/>
  <c r="BX45" i="46"/>
  <c r="BZ45" i="46"/>
  <c r="CC45" i="46"/>
  <c r="CA45" i="46"/>
  <c r="CB45" i="46"/>
  <c r="CD45" i="46"/>
  <c r="CF45" i="46"/>
  <c r="CE45" i="46"/>
  <c r="CG45" i="46"/>
  <c r="CH45" i="46"/>
  <c r="CI45" i="46"/>
  <c r="CK45" i="46" s="1"/>
  <c r="CJ45" i="46"/>
  <c r="CL45" i="46"/>
  <c r="CM45" i="46"/>
  <c r="CO45" i="46"/>
  <c r="CR45" i="46" s="1"/>
  <c r="CP45" i="46"/>
  <c r="CQ45" i="46"/>
  <c r="CS45" i="46"/>
  <c r="CU45" i="46" s="1"/>
  <c r="CT45" i="46"/>
  <c r="CV45" i="46"/>
  <c r="CX45" i="46" s="1"/>
  <c r="CW45" i="46"/>
  <c r="CY45" i="46"/>
  <c r="CZ45" i="46"/>
  <c r="DB45" i="46" s="1"/>
  <c r="DA45" i="46"/>
  <c r="DC45" i="46"/>
  <c r="DD45" i="46"/>
  <c r="DF45" i="46"/>
  <c r="DH45" i="46" s="1"/>
  <c r="DG45" i="46"/>
  <c r="DI45" i="46"/>
  <c r="DK45" i="46" s="1"/>
  <c r="DJ45" i="46"/>
  <c r="DL45" i="46"/>
  <c r="DN45" i="46"/>
  <c r="DM45" i="46"/>
  <c r="DO45" i="46"/>
  <c r="DP45" i="46"/>
  <c r="DR45" i="46"/>
  <c r="DT45" i="46" s="1"/>
  <c r="DS45" i="46"/>
  <c r="DU45" i="46"/>
  <c r="DV45" i="46"/>
  <c r="DW45" i="46"/>
  <c r="DX45" i="46"/>
  <c r="DZ45" i="46" s="1"/>
  <c r="DY45" i="46"/>
  <c r="EA45" i="46"/>
  <c r="EB45" i="46"/>
  <c r="ED45" i="46"/>
  <c r="EE45" i="46"/>
  <c r="AY46" i="46"/>
  <c r="AZ46" i="46"/>
  <c r="BA46" i="46" s="1"/>
  <c r="BB46" i="46"/>
  <c r="BC46" i="46"/>
  <c r="BD46" i="46"/>
  <c r="BE46" i="46"/>
  <c r="BG46" i="46"/>
  <c r="BI46" i="46" s="1"/>
  <c r="BH46" i="46"/>
  <c r="BJ46" i="46"/>
  <c r="BK46" i="46"/>
  <c r="BM46" i="46"/>
  <c r="BO46" i="46" s="1"/>
  <c r="BN46" i="46"/>
  <c r="BP46" i="46"/>
  <c r="BQ46" i="46"/>
  <c r="BS46" i="46"/>
  <c r="BT46" i="46"/>
  <c r="BU46" i="46"/>
  <c r="BV46" i="46"/>
  <c r="BW46" i="46"/>
  <c r="BX46" i="46"/>
  <c r="BZ46" i="46"/>
  <c r="CA46" i="46"/>
  <c r="CB46" i="46"/>
  <c r="CD46" i="46"/>
  <c r="CF46" i="46"/>
  <c r="CE46" i="46"/>
  <c r="CG46" i="46"/>
  <c r="CH46" i="46"/>
  <c r="CI46" i="46"/>
  <c r="CK46" i="46" s="1"/>
  <c r="CJ46" i="46"/>
  <c r="CL46" i="46"/>
  <c r="CN46" i="46"/>
  <c r="CM46" i="46"/>
  <c r="CO46" i="46"/>
  <c r="CR46" i="46" s="1"/>
  <c r="CP46" i="46"/>
  <c r="CQ46" i="46"/>
  <c r="CS46" i="46"/>
  <c r="CU46" i="46" s="1"/>
  <c r="CT46" i="46"/>
  <c r="CV46" i="46"/>
  <c r="CX46" i="46" s="1"/>
  <c r="CW46" i="46"/>
  <c r="CY46" i="46"/>
  <c r="CZ46" i="46"/>
  <c r="DB46" i="46" s="1"/>
  <c r="DA46" i="46"/>
  <c r="DC46" i="46"/>
  <c r="DE46" i="46" s="1"/>
  <c r="DD46" i="46"/>
  <c r="DF46" i="46"/>
  <c r="DG46" i="46"/>
  <c r="DI46" i="46"/>
  <c r="DK46" i="46" s="1"/>
  <c r="DJ46" i="46"/>
  <c r="DL46" i="46"/>
  <c r="DN46" i="46" s="1"/>
  <c r="DM46" i="46"/>
  <c r="DO46" i="46"/>
  <c r="DQ46" i="46"/>
  <c r="DP46" i="46"/>
  <c r="DR46" i="46"/>
  <c r="DS46" i="46"/>
  <c r="DU46" i="46"/>
  <c r="DV46" i="46"/>
  <c r="DW46" i="46"/>
  <c r="DX46" i="46"/>
  <c r="DY46" i="46"/>
  <c r="DZ46" i="46" s="1"/>
  <c r="EA46" i="46"/>
  <c r="EC46" i="46" s="1"/>
  <c r="EB46" i="46"/>
  <c r="ED46" i="46"/>
  <c r="EE46" i="46"/>
  <c r="AY47" i="46"/>
  <c r="AZ47" i="46"/>
  <c r="BA47" i="46" s="1"/>
  <c r="BB47" i="46"/>
  <c r="BC47" i="46"/>
  <c r="BD47" i="46"/>
  <c r="BF47" i="46" s="1"/>
  <c r="BE47" i="46"/>
  <c r="BG47" i="46"/>
  <c r="BH47" i="46"/>
  <c r="BI47" i="46" s="1"/>
  <c r="BJ47" i="46"/>
  <c r="BK47" i="46"/>
  <c r="BM47" i="46"/>
  <c r="BO47" i="46" s="1"/>
  <c r="BN47" i="46"/>
  <c r="BP47" i="46"/>
  <c r="BQ47" i="46"/>
  <c r="BR47" i="46" s="1"/>
  <c r="BS47" i="46"/>
  <c r="BU47" i="46" s="1"/>
  <c r="BT47" i="46"/>
  <c r="BV47" i="46"/>
  <c r="BY47" i="46" s="1"/>
  <c r="BW47" i="46"/>
  <c r="BX47" i="46"/>
  <c r="BZ47" i="46"/>
  <c r="CA47" i="46"/>
  <c r="CB47" i="46"/>
  <c r="CD47" i="46"/>
  <c r="CF47" i="46" s="1"/>
  <c r="CE47" i="46"/>
  <c r="CG47" i="46"/>
  <c r="CH47" i="46"/>
  <c r="CI47" i="46"/>
  <c r="CJ47" i="46"/>
  <c r="CL47" i="46"/>
  <c r="CN47" i="46"/>
  <c r="CM47" i="46"/>
  <c r="CO47" i="46"/>
  <c r="CP47" i="46"/>
  <c r="CR47" i="46"/>
  <c r="CQ47" i="46"/>
  <c r="CS47" i="46"/>
  <c r="CT47" i="46"/>
  <c r="CV47" i="46"/>
  <c r="CX47" i="46" s="1"/>
  <c r="CW47" i="46"/>
  <c r="CY47" i="46"/>
  <c r="CZ47" i="46"/>
  <c r="DA47" i="46"/>
  <c r="DC47" i="46"/>
  <c r="DD47" i="46"/>
  <c r="DE47" i="46"/>
  <c r="DF47" i="46"/>
  <c r="DH47" i="46" s="1"/>
  <c r="DG47" i="46"/>
  <c r="DI47" i="46"/>
  <c r="DJ47" i="46"/>
  <c r="DL47" i="46"/>
  <c r="DN47" i="46" s="1"/>
  <c r="DM47" i="46"/>
  <c r="DO47" i="46"/>
  <c r="DQ47" i="46" s="1"/>
  <c r="DP47" i="46"/>
  <c r="DR47" i="46"/>
  <c r="DT47" i="46" s="1"/>
  <c r="DS47" i="46"/>
  <c r="DU47" i="46"/>
  <c r="DV47" i="46"/>
  <c r="DW47" i="46"/>
  <c r="DX47" i="46"/>
  <c r="DY47" i="46"/>
  <c r="DZ47" i="46"/>
  <c r="EA47" i="46"/>
  <c r="EC47" i="46" s="1"/>
  <c r="EB47" i="46"/>
  <c r="ED47" i="46"/>
  <c r="EE47" i="46"/>
  <c r="AY48" i="46"/>
  <c r="AZ48" i="46"/>
  <c r="BA48" i="46"/>
  <c r="BB48" i="46"/>
  <c r="BC48" i="46"/>
  <c r="BD48" i="46"/>
  <c r="BE48" i="46"/>
  <c r="BG48" i="46"/>
  <c r="BI48" i="46" s="1"/>
  <c r="BH48" i="46"/>
  <c r="BJ48" i="46"/>
  <c r="BL48" i="46" s="1"/>
  <c r="BK48" i="46"/>
  <c r="BM48" i="46"/>
  <c r="BO48" i="46"/>
  <c r="BN48" i="46"/>
  <c r="BP48" i="46"/>
  <c r="BQ48" i="46"/>
  <c r="BS48" i="46"/>
  <c r="BU48" i="46" s="1"/>
  <c r="BT48" i="46"/>
  <c r="BV48" i="46"/>
  <c r="BY48" i="46" s="1"/>
  <c r="BW48" i="46"/>
  <c r="BX48" i="46"/>
  <c r="BZ48" i="46"/>
  <c r="CA48" i="46"/>
  <c r="CB48" i="46"/>
  <c r="CD48" i="46"/>
  <c r="CE48" i="46"/>
  <c r="CF48" i="46" s="1"/>
  <c r="CG48" i="46"/>
  <c r="CH48" i="46"/>
  <c r="CI48" i="46"/>
  <c r="CK48" i="46" s="1"/>
  <c r="CJ48" i="46"/>
  <c r="CL48" i="46"/>
  <c r="CM48" i="46"/>
  <c r="CN48" i="46" s="1"/>
  <c r="CO48" i="46"/>
  <c r="CP48" i="46"/>
  <c r="CQ48" i="46"/>
  <c r="CS48" i="46"/>
  <c r="CU48" i="46" s="1"/>
  <c r="CT48" i="46"/>
  <c r="CV48" i="46"/>
  <c r="CX48" i="46" s="1"/>
  <c r="CW48" i="46"/>
  <c r="CY48" i="46"/>
  <c r="CZ48" i="46"/>
  <c r="DA48" i="46"/>
  <c r="DC48" i="46"/>
  <c r="DD48" i="46"/>
  <c r="DE48" i="46"/>
  <c r="DF48" i="46"/>
  <c r="DH48" i="46" s="1"/>
  <c r="DG48" i="46"/>
  <c r="DI48" i="46"/>
  <c r="DJ48" i="46"/>
  <c r="DL48" i="46"/>
  <c r="DM48" i="46"/>
  <c r="DO48" i="46"/>
  <c r="DQ48" i="46" s="1"/>
  <c r="DP48" i="46"/>
  <c r="DR48" i="46"/>
  <c r="DS48" i="46"/>
  <c r="DT48" i="46" s="1"/>
  <c r="DU48" i="46"/>
  <c r="DV48" i="46"/>
  <c r="DW48" i="46"/>
  <c r="DX48" i="46"/>
  <c r="DZ48" i="46" s="1"/>
  <c r="DY48" i="46"/>
  <c r="EA48" i="46"/>
  <c r="EC48" i="46" s="1"/>
  <c r="EB48" i="46"/>
  <c r="ED48" i="46"/>
  <c r="EE48" i="46"/>
  <c r="AY49" i="46"/>
  <c r="AZ49" i="46"/>
  <c r="BA49" i="46" s="1"/>
  <c r="BB49" i="46"/>
  <c r="BC49" i="46"/>
  <c r="BD49" i="46"/>
  <c r="BF49" i="46" s="1"/>
  <c r="BE49" i="46"/>
  <c r="BG49" i="46"/>
  <c r="BH49" i="46"/>
  <c r="BJ49" i="46"/>
  <c r="BK49" i="46"/>
  <c r="BL49" i="46" s="1"/>
  <c r="BM49" i="46"/>
  <c r="BN49" i="46"/>
  <c r="BP49" i="46"/>
  <c r="BR49" i="46" s="1"/>
  <c r="BQ49" i="46"/>
  <c r="BS49" i="46"/>
  <c r="BT49" i="46"/>
  <c r="BV49" i="46"/>
  <c r="BY49" i="46" s="1"/>
  <c r="BW49" i="46"/>
  <c r="BX49" i="46"/>
  <c r="BZ49" i="46"/>
  <c r="CC49" i="46" s="1"/>
  <c r="CA49" i="46"/>
  <c r="CB49" i="46"/>
  <c r="CD49" i="46"/>
  <c r="CF49" i="46" s="1"/>
  <c r="CE49" i="46"/>
  <c r="CG49" i="46"/>
  <c r="CH49" i="46"/>
  <c r="CI49" i="46"/>
  <c r="CK49" i="46" s="1"/>
  <c r="CJ49" i="46"/>
  <c r="CL49" i="46"/>
  <c r="CM49" i="46"/>
  <c r="CO49" i="46"/>
  <c r="CR49" i="46"/>
  <c r="CP49" i="46"/>
  <c r="CQ49" i="46"/>
  <c r="CS49" i="46"/>
  <c r="CT49" i="46"/>
  <c r="CU49" i="46" s="1"/>
  <c r="CV49" i="46"/>
  <c r="CW49" i="46"/>
  <c r="CX49" i="46"/>
  <c r="CY49" i="46"/>
  <c r="CZ49" i="46"/>
  <c r="DB49" i="46" s="1"/>
  <c r="DA49" i="46"/>
  <c r="DC49" i="46"/>
  <c r="DD49" i="46"/>
  <c r="DF49" i="46"/>
  <c r="DH49" i="46"/>
  <c r="DG49" i="46"/>
  <c r="DI49" i="46"/>
  <c r="DJ49" i="46"/>
  <c r="DL49" i="46"/>
  <c r="DN49" i="46" s="1"/>
  <c r="DM49" i="46"/>
  <c r="DO49" i="46"/>
  <c r="DP49" i="46"/>
  <c r="DR49" i="46"/>
  <c r="DT49" i="46" s="1"/>
  <c r="DS49" i="46"/>
  <c r="DU49" i="46"/>
  <c r="DV49" i="46"/>
  <c r="DW49" i="46"/>
  <c r="DX49" i="46"/>
  <c r="DZ49" i="46"/>
  <c r="DY49" i="46"/>
  <c r="EA49" i="46"/>
  <c r="EB49" i="46"/>
  <c r="ED49" i="46"/>
  <c r="EE49" i="46"/>
  <c r="AY50" i="46"/>
  <c r="AZ50" i="46"/>
  <c r="BA50" i="46"/>
  <c r="BB50" i="46"/>
  <c r="BC50" i="46"/>
  <c r="BD50" i="46"/>
  <c r="BE50" i="46"/>
  <c r="BF50" i="46" s="1"/>
  <c r="BG50" i="46"/>
  <c r="BH50" i="46"/>
  <c r="BJ50" i="46"/>
  <c r="BK50" i="46"/>
  <c r="BM50" i="46"/>
  <c r="BN50" i="46"/>
  <c r="BO50" i="46"/>
  <c r="BP50" i="46"/>
  <c r="BR50" i="46" s="1"/>
  <c r="BQ50" i="46"/>
  <c r="BS50" i="46"/>
  <c r="BU50" i="46" s="1"/>
  <c r="BT50" i="46"/>
  <c r="BV50" i="46"/>
  <c r="BW50" i="46"/>
  <c r="BX50" i="46"/>
  <c r="BZ50" i="46"/>
  <c r="CA50" i="46"/>
  <c r="CC50" i="46"/>
  <c r="CB50" i="46"/>
  <c r="CD50" i="46"/>
  <c r="CE50" i="46"/>
  <c r="CF50" i="46"/>
  <c r="CG50" i="46"/>
  <c r="CH50" i="46"/>
  <c r="CI50" i="46"/>
  <c r="CK50" i="46"/>
  <c r="CJ50" i="46"/>
  <c r="CL50" i="46"/>
  <c r="CM50" i="46"/>
  <c r="CN50" i="46"/>
  <c r="CO50" i="46"/>
  <c r="CP50" i="46"/>
  <c r="CQ50" i="46"/>
  <c r="CS50" i="46"/>
  <c r="CU50" i="46" s="1"/>
  <c r="CT50" i="46"/>
  <c r="CV50" i="46"/>
  <c r="CW50" i="46"/>
  <c r="CX50" i="46" s="1"/>
  <c r="CY50" i="46"/>
  <c r="CZ50" i="46"/>
  <c r="DA50" i="46"/>
  <c r="DB50" i="46" s="1"/>
  <c r="DC50" i="46"/>
  <c r="DE50" i="46" s="1"/>
  <c r="DD50" i="46"/>
  <c r="DF50" i="46"/>
  <c r="DG50" i="46"/>
  <c r="DI50" i="46"/>
  <c r="DJ50" i="46"/>
  <c r="DK50" i="46" s="1"/>
  <c r="DL50" i="46"/>
  <c r="DM50" i="46"/>
  <c r="DN50" i="46"/>
  <c r="DO50" i="46"/>
  <c r="DQ50" i="46" s="1"/>
  <c r="DP50" i="46"/>
  <c r="DR50" i="46"/>
  <c r="DS50" i="46"/>
  <c r="DU50" i="46"/>
  <c r="DV50" i="46"/>
  <c r="DW50" i="46"/>
  <c r="DX50" i="46"/>
  <c r="DZ50" i="46" s="1"/>
  <c r="DY50" i="46"/>
  <c r="EA50" i="46"/>
  <c r="EC50" i="46" s="1"/>
  <c r="EB50" i="46"/>
  <c r="ED50" i="46"/>
  <c r="EE50" i="46"/>
  <c r="AY51" i="46"/>
  <c r="AZ51" i="46"/>
  <c r="BA51" i="46" s="1"/>
  <c r="BB51" i="46"/>
  <c r="BC51" i="46"/>
  <c r="BD51" i="46"/>
  <c r="BE51" i="46"/>
  <c r="BF51" i="46"/>
  <c r="BG51" i="46"/>
  <c r="BI51" i="46" s="1"/>
  <c r="BH51" i="46"/>
  <c r="BJ51" i="46"/>
  <c r="BL51" i="46" s="1"/>
  <c r="BK51" i="46"/>
  <c r="BM51" i="46"/>
  <c r="BO51" i="46"/>
  <c r="BN51" i="46"/>
  <c r="BP51" i="46"/>
  <c r="BQ51" i="46"/>
  <c r="BR51" i="46"/>
  <c r="BS51" i="46"/>
  <c r="BU51" i="46" s="1"/>
  <c r="BT51" i="46"/>
  <c r="BV51" i="46"/>
  <c r="BY51" i="46" s="1"/>
  <c r="BW51" i="46"/>
  <c r="BX51" i="46"/>
  <c r="BZ51" i="46"/>
  <c r="CA51" i="46"/>
  <c r="CB51" i="46"/>
  <c r="CD51" i="46"/>
  <c r="CF51" i="46"/>
  <c r="CE51" i="46"/>
  <c r="CG51" i="46"/>
  <c r="CH51" i="46"/>
  <c r="CI51" i="46"/>
  <c r="CJ51" i="46"/>
  <c r="CL51" i="46"/>
  <c r="CN51" i="46" s="1"/>
  <c r="CM51" i="46"/>
  <c r="CO51" i="46"/>
  <c r="CP51" i="46"/>
  <c r="CQ51" i="46"/>
  <c r="CS51" i="46"/>
  <c r="CT51" i="46"/>
  <c r="CV51" i="46"/>
  <c r="CX51" i="46" s="1"/>
  <c r="CW51" i="46"/>
  <c r="CY51" i="46"/>
  <c r="CZ51" i="46"/>
  <c r="DA51" i="46"/>
  <c r="DC51" i="46"/>
  <c r="DE51" i="46" s="1"/>
  <c r="DD51" i="46"/>
  <c r="DF51" i="46"/>
  <c r="DG51" i="46"/>
  <c r="DH51" i="46" s="1"/>
  <c r="DI51" i="46"/>
  <c r="DJ51" i="46"/>
  <c r="DL51" i="46"/>
  <c r="DN51" i="46" s="1"/>
  <c r="DM51" i="46"/>
  <c r="DO51" i="46"/>
  <c r="DQ51" i="46"/>
  <c r="DP51" i="46"/>
  <c r="DR51" i="46"/>
  <c r="DS51" i="46"/>
  <c r="DT51" i="46"/>
  <c r="DU51" i="46"/>
  <c r="DV51" i="46"/>
  <c r="DW51" i="46"/>
  <c r="DX51" i="46"/>
  <c r="DZ51" i="46" s="1"/>
  <c r="DY51" i="46"/>
  <c r="EA51" i="46"/>
  <c r="EB51" i="46"/>
  <c r="EC51" i="46" s="1"/>
  <c r="ED51" i="46"/>
  <c r="EE51" i="46"/>
  <c r="AY52" i="46"/>
  <c r="AZ52" i="46"/>
  <c r="BA52" i="46" s="1"/>
  <c r="BB52" i="46"/>
  <c r="BC52" i="46"/>
  <c r="BD52" i="46"/>
  <c r="BE52" i="46"/>
  <c r="BG52" i="46"/>
  <c r="BI52" i="46"/>
  <c r="BH52" i="46"/>
  <c r="BJ52" i="46"/>
  <c r="BK52" i="46"/>
  <c r="BM52" i="46"/>
  <c r="BO52" i="46" s="1"/>
  <c r="BN52" i="46"/>
  <c r="BP52" i="46"/>
  <c r="BR52" i="46" s="1"/>
  <c r="BQ52" i="46"/>
  <c r="BS52" i="46"/>
  <c r="BT52" i="46"/>
  <c r="BV52" i="46"/>
  <c r="BW52" i="46"/>
  <c r="BX52" i="46"/>
  <c r="BZ52" i="46"/>
  <c r="CC52" i="46" s="1"/>
  <c r="CA52" i="46"/>
  <c r="CB52" i="46"/>
  <c r="CD52" i="46"/>
  <c r="CF52" i="46" s="1"/>
  <c r="CE52" i="46"/>
  <c r="CG52" i="46"/>
  <c r="CH52" i="46"/>
  <c r="CI52" i="46"/>
  <c r="CK52" i="46" s="1"/>
  <c r="CJ52" i="46"/>
  <c r="CL52" i="46"/>
  <c r="CN52" i="46" s="1"/>
  <c r="CM52" i="46"/>
  <c r="CO52" i="46"/>
  <c r="CP52" i="46"/>
  <c r="CR52" i="46" s="1"/>
  <c r="CQ52" i="46"/>
  <c r="CS52" i="46"/>
  <c r="CT52" i="46"/>
  <c r="CU52" i="46" s="1"/>
  <c r="CV52" i="46"/>
  <c r="CW52" i="46"/>
  <c r="CY52" i="46"/>
  <c r="CZ52" i="46"/>
  <c r="DB52" i="46" s="1"/>
  <c r="DA52" i="46"/>
  <c r="DC52" i="46"/>
  <c r="DD52" i="46"/>
  <c r="DF52" i="46"/>
  <c r="DG52" i="46"/>
  <c r="DH52" i="46"/>
  <c r="DI52" i="46"/>
  <c r="DK52" i="46" s="1"/>
  <c r="DJ52" i="46"/>
  <c r="DL52" i="46"/>
  <c r="DN52" i="46" s="1"/>
  <c r="DM52" i="46"/>
  <c r="DO52" i="46"/>
  <c r="DP52" i="46"/>
  <c r="DQ52" i="46" s="1"/>
  <c r="DR52" i="46"/>
  <c r="DS52" i="46"/>
  <c r="DT52" i="46"/>
  <c r="DU52" i="46"/>
  <c r="DV52" i="46"/>
  <c r="DW52" i="46"/>
  <c r="DX52" i="46"/>
  <c r="DY52" i="46"/>
  <c r="EA52" i="46"/>
  <c r="EB52" i="46"/>
  <c r="EC52" i="46"/>
  <c r="ED52" i="46"/>
  <c r="EE52" i="46"/>
  <c r="AY53" i="46"/>
  <c r="AZ53" i="46"/>
  <c r="BA53" i="46" s="1"/>
  <c r="BB53" i="46"/>
  <c r="BC53" i="46"/>
  <c r="BD53" i="46"/>
  <c r="BF53" i="46" s="1"/>
  <c r="BE53" i="46"/>
  <c r="BG53" i="46"/>
  <c r="BI53" i="46"/>
  <c r="BH53" i="46"/>
  <c r="BJ53" i="46"/>
  <c r="BK53" i="46"/>
  <c r="BL53" i="46"/>
  <c r="BM53" i="46"/>
  <c r="BO53" i="46" s="1"/>
  <c r="BN53" i="46"/>
  <c r="BP53" i="46"/>
  <c r="BR53" i="46" s="1"/>
  <c r="BQ53" i="46"/>
  <c r="BS53" i="46"/>
  <c r="BT53" i="46"/>
  <c r="BU53" i="46" s="1"/>
  <c r="BV53" i="46"/>
  <c r="BW53" i="46"/>
  <c r="BY53" i="46"/>
  <c r="BX53" i="46"/>
  <c r="BZ53" i="46"/>
  <c r="CA53" i="46"/>
  <c r="CB53" i="46"/>
  <c r="CC53" i="46" s="1"/>
  <c r="CD53" i="46"/>
  <c r="CE53" i="46"/>
  <c r="CF53" i="46"/>
  <c r="CG53" i="46"/>
  <c r="CH53" i="46"/>
  <c r="CI53" i="46"/>
  <c r="CJ53" i="46"/>
  <c r="CL53" i="46"/>
  <c r="CN53" i="46" s="1"/>
  <c r="CM53" i="46"/>
  <c r="CO53" i="46"/>
  <c r="CR53" i="46" s="1"/>
  <c r="CP53" i="46"/>
  <c r="CQ53" i="46"/>
  <c r="CS53" i="46"/>
  <c r="CU53" i="46" s="1"/>
  <c r="CT53" i="46"/>
  <c r="CV53" i="46"/>
  <c r="CX53" i="46"/>
  <c r="CW53" i="46"/>
  <c r="CY53" i="46"/>
  <c r="CZ53" i="46"/>
  <c r="DB53" i="46"/>
  <c r="DA53" i="46"/>
  <c r="DC53" i="46"/>
  <c r="DE53" i="46" s="1"/>
  <c r="DD53" i="46"/>
  <c r="DF53" i="46"/>
  <c r="DH53" i="46" s="1"/>
  <c r="DG53" i="46"/>
  <c r="DI53" i="46"/>
  <c r="DK53" i="46" s="1"/>
  <c r="DJ53" i="46"/>
  <c r="DL53" i="46"/>
  <c r="DN53" i="46"/>
  <c r="DM53" i="46"/>
  <c r="DO53" i="46"/>
  <c r="DP53" i="46"/>
  <c r="DQ53" i="46"/>
  <c r="DR53" i="46"/>
  <c r="DT53" i="46" s="1"/>
  <c r="DS53" i="46"/>
  <c r="DU53" i="46"/>
  <c r="DV53" i="46"/>
  <c r="DW53" i="46"/>
  <c r="DX53" i="46"/>
  <c r="DZ53" i="46"/>
  <c r="DY53" i="46"/>
  <c r="EA53" i="46"/>
  <c r="EC53" i="46" s="1"/>
  <c r="EB53" i="46"/>
  <c r="ED53" i="46"/>
  <c r="EE53" i="46"/>
  <c r="AY54" i="46"/>
  <c r="AZ54" i="46"/>
  <c r="BA54" i="46" s="1"/>
  <c r="BB54" i="46"/>
  <c r="BC54" i="46"/>
  <c r="BD54" i="46"/>
  <c r="BF54" i="46" s="1"/>
  <c r="BE54" i="46"/>
  <c r="BG54" i="46"/>
  <c r="BI54" i="46"/>
  <c r="BH54" i="46"/>
  <c r="BJ54" i="46"/>
  <c r="BL54" i="46" s="1"/>
  <c r="BK54" i="46"/>
  <c r="BK65" i="46" s="1"/>
  <c r="BM54" i="46"/>
  <c r="BO54" i="46" s="1"/>
  <c r="BN54" i="46"/>
  <c r="BP54" i="46"/>
  <c r="BR54" i="46" s="1"/>
  <c r="BQ54" i="46"/>
  <c r="BS54" i="46"/>
  <c r="BU54" i="46"/>
  <c r="BT54" i="46"/>
  <c r="BV54" i="46"/>
  <c r="BY54" i="46" s="1"/>
  <c r="BW54" i="46"/>
  <c r="BX54" i="46"/>
  <c r="BZ54" i="46"/>
  <c r="CC54" i="46" s="1"/>
  <c r="CA54" i="46"/>
  <c r="CB54" i="46"/>
  <c r="CD54" i="46"/>
  <c r="CE54" i="46"/>
  <c r="CG54" i="46"/>
  <c r="CH54" i="46"/>
  <c r="CI54" i="46"/>
  <c r="CK54" i="46" s="1"/>
  <c r="CJ54" i="46"/>
  <c r="CL54" i="46"/>
  <c r="CM54" i="46"/>
  <c r="CO54" i="46"/>
  <c r="CP54" i="46"/>
  <c r="CQ54" i="46"/>
  <c r="CS54" i="46"/>
  <c r="CT54" i="46"/>
  <c r="CU54" i="46"/>
  <c r="CV54" i="46"/>
  <c r="CX54" i="46" s="1"/>
  <c r="CW54" i="46"/>
  <c r="CY54" i="46"/>
  <c r="CZ54" i="46"/>
  <c r="DB54" i="46" s="1"/>
  <c r="DA54" i="46"/>
  <c r="DC54" i="46"/>
  <c r="DD54" i="46"/>
  <c r="DF54" i="46"/>
  <c r="DH54" i="46" s="1"/>
  <c r="DG54" i="46"/>
  <c r="DI54" i="46"/>
  <c r="DK54" i="46" s="1"/>
  <c r="DJ54" i="46"/>
  <c r="DL54" i="46"/>
  <c r="DN54" i="46" s="1"/>
  <c r="DM54" i="46"/>
  <c r="DO54" i="46"/>
  <c r="DP54" i="46"/>
  <c r="DR54" i="46"/>
  <c r="DT54" i="46" s="1"/>
  <c r="DS54" i="46"/>
  <c r="DU54" i="46"/>
  <c r="DV54" i="46"/>
  <c r="DW54" i="46"/>
  <c r="DX54" i="46"/>
  <c r="DY54" i="46"/>
  <c r="DZ54" i="46" s="1"/>
  <c r="EA54" i="46"/>
  <c r="EB54" i="46"/>
  <c r="ED54" i="46"/>
  <c r="EE54" i="46"/>
  <c r="AY55" i="46"/>
  <c r="AZ55" i="46"/>
  <c r="BA55" i="46"/>
  <c r="BB55" i="46"/>
  <c r="BC55" i="46"/>
  <c r="BD55" i="46"/>
  <c r="BE55" i="46"/>
  <c r="BF55" i="46" s="1"/>
  <c r="BG55" i="46"/>
  <c r="BH55" i="46"/>
  <c r="BI55" i="46"/>
  <c r="BJ55" i="46"/>
  <c r="BL55" i="46" s="1"/>
  <c r="BK55" i="46"/>
  <c r="BM55" i="46"/>
  <c r="BN55" i="46"/>
  <c r="BP55" i="46"/>
  <c r="BQ55" i="46"/>
  <c r="BR55" i="46"/>
  <c r="BS55" i="46"/>
  <c r="BU55" i="46" s="1"/>
  <c r="BT55" i="46"/>
  <c r="BV55" i="46"/>
  <c r="BY55" i="46" s="1"/>
  <c r="BW55" i="46"/>
  <c r="BX55" i="46"/>
  <c r="BZ55" i="46"/>
  <c r="CC55" i="46" s="1"/>
  <c r="CA55" i="46"/>
  <c r="CB55" i="46"/>
  <c r="CD55" i="46"/>
  <c r="CF55" i="46" s="1"/>
  <c r="CE55" i="46"/>
  <c r="CG55" i="46"/>
  <c r="CH55" i="46"/>
  <c r="CI55" i="46"/>
  <c r="CK55" i="46" s="1"/>
  <c r="CJ55" i="46"/>
  <c r="CL55" i="46"/>
  <c r="CN55" i="46" s="1"/>
  <c r="CM55" i="46"/>
  <c r="CO55" i="46"/>
  <c r="CR55" i="46"/>
  <c r="CP55" i="46"/>
  <c r="CQ55" i="46"/>
  <c r="CS55" i="46"/>
  <c r="CT55" i="46"/>
  <c r="CV55" i="46"/>
  <c r="CX55" i="46" s="1"/>
  <c r="CW55" i="46"/>
  <c r="CY55" i="46"/>
  <c r="CZ55" i="46"/>
  <c r="DB55" i="46" s="1"/>
  <c r="DA55" i="46"/>
  <c r="DC55" i="46"/>
  <c r="DE55" i="46" s="1"/>
  <c r="DD55" i="46"/>
  <c r="DF55" i="46"/>
  <c r="DH55" i="46"/>
  <c r="DG55" i="46"/>
  <c r="DI55" i="46"/>
  <c r="DJ55" i="46"/>
  <c r="DL55" i="46"/>
  <c r="DM55" i="46"/>
  <c r="DO55" i="46"/>
  <c r="DP55" i="46"/>
  <c r="DQ55" i="46"/>
  <c r="DR55" i="46"/>
  <c r="DT55" i="46" s="1"/>
  <c r="DS55" i="46"/>
  <c r="DU55" i="46"/>
  <c r="DV55" i="46"/>
  <c r="DW55" i="46"/>
  <c r="DX55" i="46"/>
  <c r="DZ55" i="46"/>
  <c r="DY55" i="46"/>
  <c r="EA55" i="46"/>
  <c r="EB55" i="46"/>
  <c r="EC55" i="46"/>
  <c r="ED55" i="46"/>
  <c r="EE55" i="46"/>
  <c r="AY56" i="46"/>
  <c r="AZ56" i="46"/>
  <c r="BA56" i="46" s="1"/>
  <c r="BB56" i="46"/>
  <c r="BC56" i="46"/>
  <c r="BD56" i="46"/>
  <c r="BE56" i="46"/>
  <c r="BG56" i="46"/>
  <c r="BH56" i="46"/>
  <c r="BI56" i="46"/>
  <c r="BJ56" i="46"/>
  <c r="BL56" i="46" s="1"/>
  <c r="BK56" i="46"/>
  <c r="BM56" i="46"/>
  <c r="BN56" i="46"/>
  <c r="BP56" i="46"/>
  <c r="BQ56" i="46"/>
  <c r="BS56" i="46"/>
  <c r="BU56" i="46" s="1"/>
  <c r="BT56" i="46"/>
  <c r="BV56" i="46"/>
  <c r="BY56" i="46"/>
  <c r="BW56" i="46"/>
  <c r="BX56" i="46"/>
  <c r="BZ56" i="46"/>
  <c r="CA56" i="46"/>
  <c r="CB56" i="46"/>
  <c r="CD56" i="46"/>
  <c r="CF56" i="46" s="1"/>
  <c r="CE56" i="46"/>
  <c r="CG56" i="46"/>
  <c r="CH56" i="46"/>
  <c r="CI56" i="46"/>
  <c r="CJ56" i="46"/>
  <c r="CK56" i="46" s="1"/>
  <c r="CL56" i="46"/>
  <c r="CN56" i="46" s="1"/>
  <c r="CM56" i="46"/>
  <c r="CO56" i="46"/>
  <c r="CR56" i="46" s="1"/>
  <c r="CP56" i="46"/>
  <c r="CQ56" i="46"/>
  <c r="CS56" i="46"/>
  <c r="CU56" i="46" s="1"/>
  <c r="CT56" i="46"/>
  <c r="CV56" i="46"/>
  <c r="CX56" i="46" s="1"/>
  <c r="CW56" i="46"/>
  <c r="CY56" i="46"/>
  <c r="CZ56" i="46"/>
  <c r="DA56" i="46"/>
  <c r="DC56" i="46"/>
  <c r="DD56" i="46"/>
  <c r="DF56" i="46"/>
  <c r="DH56" i="46" s="1"/>
  <c r="DG56" i="46"/>
  <c r="DI56" i="46"/>
  <c r="DK56" i="46"/>
  <c r="DJ56" i="46"/>
  <c r="DL56" i="46"/>
  <c r="DM56" i="46"/>
  <c r="DO56" i="46"/>
  <c r="DQ56" i="46" s="1"/>
  <c r="DP56" i="46"/>
  <c r="DR56" i="46"/>
  <c r="DT56" i="46"/>
  <c r="DS56" i="46"/>
  <c r="DU56" i="46"/>
  <c r="DV56" i="46"/>
  <c r="DW56" i="46"/>
  <c r="DX56" i="46"/>
  <c r="DZ56" i="46" s="1"/>
  <c r="DY56" i="46"/>
  <c r="EA56" i="46"/>
  <c r="EC56" i="46" s="1"/>
  <c r="EB56" i="46"/>
  <c r="ED56" i="46"/>
  <c r="EE56" i="46"/>
  <c r="AY57" i="46"/>
  <c r="AZ57" i="46"/>
  <c r="BA57" i="46" s="1"/>
  <c r="BB57" i="46"/>
  <c r="BC57" i="46"/>
  <c r="BD57" i="46"/>
  <c r="BF57" i="46" s="1"/>
  <c r="BE57" i="46"/>
  <c r="BG57" i="46"/>
  <c r="BH57" i="46"/>
  <c r="BJ57" i="46"/>
  <c r="BL57" i="46"/>
  <c r="BK57" i="46"/>
  <c r="BM57" i="46"/>
  <c r="BN57" i="46"/>
  <c r="BO57" i="46"/>
  <c r="BP57" i="46"/>
  <c r="BR57" i="46" s="1"/>
  <c r="BQ57" i="46"/>
  <c r="BS57" i="46"/>
  <c r="BT57" i="46"/>
  <c r="BV57" i="46"/>
  <c r="BY57" i="46" s="1"/>
  <c r="BW57" i="46"/>
  <c r="BX57" i="46"/>
  <c r="BZ57" i="46"/>
  <c r="CC57" i="46" s="1"/>
  <c r="CA57" i="46"/>
  <c r="CB57" i="46"/>
  <c r="CD57" i="46"/>
  <c r="CE57" i="46"/>
  <c r="CF57" i="46"/>
  <c r="CG57" i="46"/>
  <c r="CH57" i="46"/>
  <c r="CI57" i="46"/>
  <c r="CK57" i="46"/>
  <c r="CJ57" i="46"/>
  <c r="CL57" i="46"/>
  <c r="CM57" i="46"/>
  <c r="CN57" i="46"/>
  <c r="CO57" i="46"/>
  <c r="CP57" i="46"/>
  <c r="CQ57" i="46"/>
  <c r="CS57" i="46"/>
  <c r="CU57" i="46" s="1"/>
  <c r="CT57" i="46"/>
  <c r="CV57" i="46"/>
  <c r="CX57" i="46"/>
  <c r="CW57" i="46"/>
  <c r="CY57" i="46"/>
  <c r="CZ57" i="46"/>
  <c r="DB57" i="46"/>
  <c r="DA57" i="46"/>
  <c r="DC57" i="46"/>
  <c r="DD57" i="46"/>
  <c r="DF57" i="46"/>
  <c r="DH57" i="46" s="1"/>
  <c r="DG57" i="46"/>
  <c r="DI57" i="46"/>
  <c r="DJ57" i="46"/>
  <c r="DK57" i="46" s="1"/>
  <c r="DL57" i="46"/>
  <c r="DN57" i="46" s="1"/>
  <c r="DM57" i="46"/>
  <c r="DO57" i="46"/>
  <c r="DP57" i="46"/>
  <c r="DR57" i="46"/>
  <c r="DS57" i="46"/>
  <c r="DT57" i="46" s="1"/>
  <c r="DU57" i="46"/>
  <c r="DV57" i="46"/>
  <c r="DW57" i="46"/>
  <c r="DX57" i="46"/>
  <c r="DZ57" i="46" s="1"/>
  <c r="DY57" i="46"/>
  <c r="EA57" i="46"/>
  <c r="EB57" i="46"/>
  <c r="ED57" i="46"/>
  <c r="EE57" i="46"/>
  <c r="AY58" i="46"/>
  <c r="AZ58" i="46"/>
  <c r="BA58" i="46" s="1"/>
  <c r="BB58" i="46"/>
  <c r="BC58" i="46"/>
  <c r="BD58" i="46"/>
  <c r="BF58" i="46" s="1"/>
  <c r="BE58" i="46"/>
  <c r="BG58" i="46"/>
  <c r="BI58" i="46" s="1"/>
  <c r="BH58" i="46"/>
  <c r="BJ58" i="46"/>
  <c r="BL58" i="46"/>
  <c r="BK58" i="46"/>
  <c r="BM58" i="46"/>
  <c r="BO58" i="46" s="1"/>
  <c r="BN58" i="46"/>
  <c r="BP58" i="46"/>
  <c r="BR58" i="46" s="1"/>
  <c r="BQ58" i="46"/>
  <c r="BS58" i="46"/>
  <c r="BU58" i="46" s="1"/>
  <c r="BT58" i="46"/>
  <c r="BV58" i="46"/>
  <c r="BW58" i="46"/>
  <c r="BY58" i="46" s="1"/>
  <c r="BX58" i="46"/>
  <c r="BZ58" i="46"/>
  <c r="CA58" i="46"/>
  <c r="CC58" i="46" s="1"/>
  <c r="CB58" i="46"/>
  <c r="CD58" i="46"/>
  <c r="CE58" i="46"/>
  <c r="CG58" i="46"/>
  <c r="CH58" i="46"/>
  <c r="CI58" i="46"/>
  <c r="CJ58" i="46"/>
  <c r="CK58" i="46" s="1"/>
  <c r="CL58" i="46"/>
  <c r="CN58" i="46" s="1"/>
  <c r="CM58" i="46"/>
  <c r="CO58" i="46"/>
  <c r="CR58" i="46" s="1"/>
  <c r="CP58" i="46"/>
  <c r="CQ58" i="46"/>
  <c r="CS58" i="46"/>
  <c r="CU58" i="46" s="1"/>
  <c r="CT58" i="46"/>
  <c r="CV58" i="46"/>
  <c r="CX58" i="46" s="1"/>
  <c r="CW58" i="46"/>
  <c r="CY58" i="46"/>
  <c r="CZ58" i="46"/>
  <c r="DB58" i="46" s="1"/>
  <c r="DA58" i="46"/>
  <c r="DC58" i="46"/>
  <c r="DD58" i="46"/>
  <c r="DF58" i="46"/>
  <c r="DH58" i="46" s="1"/>
  <c r="DG58" i="46"/>
  <c r="DI58" i="46"/>
  <c r="DK58" i="46" s="1"/>
  <c r="DJ58" i="46"/>
  <c r="DL58" i="46"/>
  <c r="DN58" i="46"/>
  <c r="DM58" i="46"/>
  <c r="DO58" i="46"/>
  <c r="DP58" i="46"/>
  <c r="DR58" i="46"/>
  <c r="DT58" i="46" s="1"/>
  <c r="DS58" i="46"/>
  <c r="DU58" i="46"/>
  <c r="DV58" i="46"/>
  <c r="DW58" i="46"/>
  <c r="DX58" i="46"/>
  <c r="DZ58" i="46" s="1"/>
  <c r="DY58" i="46"/>
  <c r="EA58" i="46"/>
  <c r="EC58" i="46" s="1"/>
  <c r="EB58" i="46"/>
  <c r="ED58" i="46"/>
  <c r="EE58" i="46"/>
  <c r="AY59" i="46"/>
  <c r="AZ59" i="46"/>
  <c r="BA59" i="46"/>
  <c r="BB59" i="46"/>
  <c r="BC59" i="46"/>
  <c r="BD59" i="46"/>
  <c r="BE59" i="46"/>
  <c r="BF59" i="46" s="1"/>
  <c r="BG59" i="46"/>
  <c r="BI59" i="46" s="1"/>
  <c r="BH59" i="46"/>
  <c r="BJ59" i="46"/>
  <c r="BL59" i="46" s="1"/>
  <c r="BK59" i="46"/>
  <c r="BM59" i="46"/>
  <c r="BO59" i="46" s="1"/>
  <c r="BN59" i="46"/>
  <c r="BP59" i="46"/>
  <c r="BR59" i="46"/>
  <c r="BQ59" i="46"/>
  <c r="BS59" i="46"/>
  <c r="BT59" i="46"/>
  <c r="BV59" i="46"/>
  <c r="BY59" i="46" s="1"/>
  <c r="BW59" i="46"/>
  <c r="BX59" i="46"/>
  <c r="BZ59" i="46"/>
  <c r="CA59" i="46"/>
  <c r="CB59" i="46"/>
  <c r="CD59" i="46"/>
  <c r="CE59" i="46"/>
  <c r="CF59" i="46" s="1"/>
  <c r="CG59" i="46"/>
  <c r="CH59" i="46"/>
  <c r="CI59" i="46"/>
  <c r="CJ59" i="46"/>
  <c r="CL59" i="46"/>
  <c r="CM59" i="46"/>
  <c r="CN59" i="46"/>
  <c r="CO59" i="46"/>
  <c r="CR59" i="46" s="1"/>
  <c r="CP59" i="46"/>
  <c r="CQ59" i="46"/>
  <c r="CS59" i="46"/>
  <c r="CU59" i="46" s="1"/>
  <c r="CT59" i="46"/>
  <c r="CV59" i="46"/>
  <c r="CX59" i="46" s="1"/>
  <c r="CW59" i="46"/>
  <c r="CY59" i="46"/>
  <c r="CZ59" i="46"/>
  <c r="DB59" i="46" s="1"/>
  <c r="DA59" i="46"/>
  <c r="DC59" i="46"/>
  <c r="DD59" i="46"/>
  <c r="DF59" i="46"/>
  <c r="DH59" i="46" s="1"/>
  <c r="DG59" i="46"/>
  <c r="DI59" i="46"/>
  <c r="DK59" i="46" s="1"/>
  <c r="DJ59" i="46"/>
  <c r="DL59" i="46"/>
  <c r="DN59" i="46"/>
  <c r="DM59" i="46"/>
  <c r="DO59" i="46"/>
  <c r="DP59" i="46"/>
  <c r="DR59" i="46"/>
  <c r="DT59" i="46" s="1"/>
  <c r="DS59" i="46"/>
  <c r="DU59" i="46"/>
  <c r="DV59" i="46"/>
  <c r="DW59" i="46"/>
  <c r="DX59" i="46"/>
  <c r="DZ59" i="46" s="1"/>
  <c r="DY59" i="46"/>
  <c r="EA59" i="46"/>
  <c r="EB59" i="46"/>
  <c r="ED59" i="46"/>
  <c r="EE59" i="46"/>
  <c r="AY60" i="46"/>
  <c r="AZ60" i="46"/>
  <c r="BA60" i="46"/>
  <c r="BB60" i="46"/>
  <c r="BC60" i="46"/>
  <c r="BD60" i="46"/>
  <c r="BE60" i="46"/>
  <c r="BF60" i="46" s="1"/>
  <c r="BG60" i="46"/>
  <c r="BH60" i="46"/>
  <c r="BI60" i="46"/>
  <c r="BJ60" i="46"/>
  <c r="BL60" i="46" s="1"/>
  <c r="BK60" i="46"/>
  <c r="BM60" i="46"/>
  <c r="BO60" i="46" s="1"/>
  <c r="BN60" i="46"/>
  <c r="BP60" i="46"/>
  <c r="BQ60" i="46"/>
  <c r="BR60" i="46" s="1"/>
  <c r="BS60" i="46"/>
  <c r="BT60" i="46"/>
  <c r="BV60" i="46"/>
  <c r="BY60" i="46" s="1"/>
  <c r="BW60" i="46"/>
  <c r="BX60" i="46"/>
  <c r="BZ60" i="46"/>
  <c r="CC60" i="46" s="1"/>
  <c r="CA60" i="46"/>
  <c r="CB60" i="46"/>
  <c r="CD60" i="46"/>
  <c r="CE60" i="46"/>
  <c r="CG60" i="46"/>
  <c r="CH60" i="46"/>
  <c r="CI60" i="46"/>
  <c r="CK60" i="46" s="1"/>
  <c r="CJ60" i="46"/>
  <c r="CL60" i="46"/>
  <c r="CM60" i="46"/>
  <c r="CO60" i="46"/>
  <c r="CP60" i="46"/>
  <c r="CQ60" i="46"/>
  <c r="CR60" i="46"/>
  <c r="CS60" i="46"/>
  <c r="CU60" i="46" s="1"/>
  <c r="CT60" i="46"/>
  <c r="CV60" i="46"/>
  <c r="CX60" i="46" s="1"/>
  <c r="CW60" i="46"/>
  <c r="CY60" i="46"/>
  <c r="CZ60" i="46"/>
  <c r="DB60" i="46" s="1"/>
  <c r="DA60" i="46"/>
  <c r="DC60" i="46"/>
  <c r="DE60" i="46"/>
  <c r="DD60" i="46"/>
  <c r="DF60" i="46"/>
  <c r="DG60" i="46"/>
  <c r="DI60" i="46"/>
  <c r="DK60" i="46" s="1"/>
  <c r="DJ60" i="46"/>
  <c r="DL60" i="46"/>
  <c r="DM60" i="46"/>
  <c r="DO60" i="46"/>
  <c r="DQ60" i="46" s="1"/>
  <c r="DP60" i="46"/>
  <c r="DR60" i="46"/>
  <c r="DS60" i="46"/>
  <c r="DU60" i="46"/>
  <c r="DV60" i="46"/>
  <c r="DW60" i="46"/>
  <c r="DX60" i="46"/>
  <c r="DZ60" i="46" s="1"/>
  <c r="DY60" i="46"/>
  <c r="EA60" i="46"/>
  <c r="EC60" i="46" s="1"/>
  <c r="EB60" i="46"/>
  <c r="ED60" i="46"/>
  <c r="EE60" i="46"/>
  <c r="AY61" i="46"/>
  <c r="AZ61" i="46"/>
  <c r="BA61" i="46" s="1"/>
  <c r="BB61" i="46"/>
  <c r="BC61" i="46"/>
  <c r="BD61" i="46"/>
  <c r="BF61" i="46" s="1"/>
  <c r="BE61" i="46"/>
  <c r="BG61" i="46"/>
  <c r="BI61" i="46" s="1"/>
  <c r="BH61" i="46"/>
  <c r="BJ61" i="46"/>
  <c r="BL61" i="46" s="1"/>
  <c r="BK61" i="46"/>
  <c r="BM61" i="46"/>
  <c r="BN61" i="46"/>
  <c r="BP61" i="46"/>
  <c r="BR61" i="46" s="1"/>
  <c r="BQ61" i="46"/>
  <c r="BS61" i="46"/>
  <c r="BU61" i="46" s="1"/>
  <c r="BT61" i="46"/>
  <c r="BV61" i="46"/>
  <c r="BW61" i="46"/>
  <c r="BX61" i="46"/>
  <c r="BZ61" i="46"/>
  <c r="CA61" i="46"/>
  <c r="CB61" i="46"/>
  <c r="CD61" i="46"/>
  <c r="CF61" i="46" s="1"/>
  <c r="CE61" i="46"/>
  <c r="CG61" i="46"/>
  <c r="CH61" i="46"/>
  <c r="CI61" i="46"/>
  <c r="CJ61" i="46"/>
  <c r="CK61" i="46"/>
  <c r="CL61" i="46"/>
  <c r="CN61" i="46" s="1"/>
  <c r="CM61" i="46"/>
  <c r="CO61" i="46"/>
  <c r="CR61" i="46" s="1"/>
  <c r="CP61" i="46"/>
  <c r="CQ61" i="46"/>
  <c r="CS61" i="46"/>
  <c r="CT61" i="46"/>
  <c r="CV61" i="46"/>
  <c r="CX61" i="46" s="1"/>
  <c r="CW61" i="46"/>
  <c r="CY61" i="46"/>
  <c r="CZ61" i="46"/>
  <c r="DB61" i="46" s="1"/>
  <c r="DA61" i="46"/>
  <c r="DC61" i="46"/>
  <c r="DE61" i="46" s="1"/>
  <c r="DD61" i="46"/>
  <c r="DF61" i="46"/>
  <c r="DH61" i="46" s="1"/>
  <c r="DG61" i="46"/>
  <c r="DI61" i="46"/>
  <c r="DK61" i="46"/>
  <c r="DJ61" i="46"/>
  <c r="DL61" i="46"/>
  <c r="DM61" i="46"/>
  <c r="DN61" i="46"/>
  <c r="DO61" i="46"/>
  <c r="DQ61" i="46" s="1"/>
  <c r="DP61" i="46"/>
  <c r="DR61" i="46"/>
  <c r="DT61" i="46" s="1"/>
  <c r="DS61" i="46"/>
  <c r="DU61" i="46"/>
  <c r="DV61" i="46"/>
  <c r="DW61" i="46"/>
  <c r="DX61" i="46"/>
  <c r="DY61" i="46"/>
  <c r="DZ61" i="46"/>
  <c r="EA61" i="46"/>
  <c r="EC61" i="46" s="1"/>
  <c r="EB61" i="46"/>
  <c r="ED61" i="46"/>
  <c r="ED65" i="46" s="1"/>
  <c r="EE61" i="46"/>
  <c r="AY62" i="46"/>
  <c r="AZ62" i="46"/>
  <c r="BA62" i="46"/>
  <c r="BB62" i="46"/>
  <c r="BC62" i="46"/>
  <c r="BD62" i="46"/>
  <c r="BE62" i="46"/>
  <c r="BG62" i="46"/>
  <c r="BI62" i="46" s="1"/>
  <c r="BH62" i="46"/>
  <c r="BJ62" i="46"/>
  <c r="BL62" i="46" s="1"/>
  <c r="BK62" i="46"/>
  <c r="BM62" i="46"/>
  <c r="BO62" i="46"/>
  <c r="BN62" i="46"/>
  <c r="BP62" i="46"/>
  <c r="BQ62" i="46"/>
  <c r="BS62" i="46"/>
  <c r="BU62" i="46" s="1"/>
  <c r="BT62" i="46"/>
  <c r="BV62" i="46"/>
  <c r="BW62" i="46"/>
  <c r="BY62" i="46" s="1"/>
  <c r="BX62" i="46"/>
  <c r="BZ62" i="46"/>
  <c r="CC62" i="46"/>
  <c r="CA62" i="46"/>
  <c r="CB62" i="46"/>
  <c r="CD62" i="46"/>
  <c r="CE62" i="46"/>
  <c r="CF62" i="46" s="1"/>
  <c r="CG62" i="46"/>
  <c r="CH62" i="46"/>
  <c r="CI62" i="46"/>
  <c r="CK62" i="46" s="1"/>
  <c r="CJ62" i="46"/>
  <c r="CL62" i="46"/>
  <c r="CM62" i="46"/>
  <c r="CN62" i="46" s="1"/>
  <c r="CO62" i="46"/>
  <c r="CP62" i="46"/>
  <c r="CQ62" i="46"/>
  <c r="CS62" i="46"/>
  <c r="CT62" i="46"/>
  <c r="CV62" i="46"/>
  <c r="CW62" i="46"/>
  <c r="CY62" i="46"/>
  <c r="CZ62" i="46"/>
  <c r="DA62" i="46"/>
  <c r="DC62" i="46"/>
  <c r="DE62" i="46" s="1"/>
  <c r="DD62" i="46"/>
  <c r="DF62" i="46"/>
  <c r="DH62" i="46"/>
  <c r="DG62" i="46"/>
  <c r="DI62" i="46"/>
  <c r="DJ62" i="46"/>
  <c r="DL62" i="46"/>
  <c r="DN62" i="46" s="1"/>
  <c r="DM62" i="46"/>
  <c r="DO62" i="46"/>
  <c r="DP62" i="46"/>
  <c r="DQ62" i="46" s="1"/>
  <c r="DR62" i="46"/>
  <c r="DT62" i="46" s="1"/>
  <c r="DS62" i="46"/>
  <c r="DU62" i="46"/>
  <c r="DV62" i="46"/>
  <c r="DW62" i="46"/>
  <c r="DX62" i="46"/>
  <c r="DY62" i="46"/>
  <c r="EA62" i="46"/>
  <c r="EB62" i="46"/>
  <c r="ED62" i="46"/>
  <c r="EE62" i="46"/>
  <c r="AY63" i="46"/>
  <c r="AZ63" i="46"/>
  <c r="BA63" i="46"/>
  <c r="BB63" i="46"/>
  <c r="BC63" i="46"/>
  <c r="BD63" i="46"/>
  <c r="BE63" i="46"/>
  <c r="BF63" i="46" s="1"/>
  <c r="BG63" i="46"/>
  <c r="BI63" i="46" s="1"/>
  <c r="BH63" i="46"/>
  <c r="BJ63" i="46"/>
  <c r="BL63" i="46" s="1"/>
  <c r="BK63" i="46"/>
  <c r="BM63" i="46"/>
  <c r="BO63" i="46" s="1"/>
  <c r="BN63" i="46"/>
  <c r="BP63" i="46"/>
  <c r="BQ63" i="46"/>
  <c r="BR63" i="46" s="1"/>
  <c r="BS63" i="46"/>
  <c r="BT63" i="46"/>
  <c r="BV63" i="46"/>
  <c r="BY63" i="46" s="1"/>
  <c r="BW63" i="46"/>
  <c r="BX63" i="46"/>
  <c r="BZ63" i="46"/>
  <c r="CA63" i="46"/>
  <c r="CB63" i="46"/>
  <c r="CD63" i="46"/>
  <c r="CE63" i="46"/>
  <c r="CF63" i="46" s="1"/>
  <c r="CG63" i="46"/>
  <c r="CH63" i="46"/>
  <c r="CI63" i="46"/>
  <c r="CJ63" i="46"/>
  <c r="CL63" i="46"/>
  <c r="CM63" i="46"/>
  <c r="CN63" i="46"/>
  <c r="CO63" i="46"/>
  <c r="CP63" i="46"/>
  <c r="CQ63" i="46"/>
  <c r="CR63" i="46"/>
  <c r="CS63" i="46"/>
  <c r="CU63" i="46" s="1"/>
  <c r="CT63" i="46"/>
  <c r="CV63" i="46"/>
  <c r="CX63" i="46" s="1"/>
  <c r="CW63" i="46"/>
  <c r="CY63" i="46"/>
  <c r="CZ63" i="46"/>
  <c r="DB63" i="46" s="1"/>
  <c r="DA63" i="46"/>
  <c r="DC63" i="46"/>
  <c r="DD63" i="46"/>
  <c r="DF63" i="46"/>
  <c r="DH63" i="46" s="1"/>
  <c r="DG63" i="46"/>
  <c r="DI63" i="46"/>
  <c r="DJ63" i="46"/>
  <c r="DL63" i="46"/>
  <c r="DN63" i="46" s="1"/>
  <c r="DM63" i="46"/>
  <c r="DO63" i="46"/>
  <c r="DP63" i="46"/>
  <c r="DR63" i="46"/>
  <c r="DT63" i="46"/>
  <c r="DS63" i="46"/>
  <c r="DU63" i="46"/>
  <c r="DV63" i="46"/>
  <c r="DW63" i="46"/>
  <c r="DX63" i="46"/>
  <c r="DZ63" i="46" s="1"/>
  <c r="DY63" i="46"/>
  <c r="EA63" i="46"/>
  <c r="EB63" i="46"/>
  <c r="ED63" i="46"/>
  <c r="EE63" i="46"/>
  <c r="AY64" i="46"/>
  <c r="AZ64" i="46"/>
  <c r="BA64" i="46" s="1"/>
  <c r="BB64" i="46"/>
  <c r="BC64" i="46"/>
  <c r="BD64" i="46"/>
  <c r="BF64" i="46" s="1"/>
  <c r="BE64" i="46"/>
  <c r="BG64" i="46"/>
  <c r="BI64" i="46" s="1"/>
  <c r="BH64" i="46"/>
  <c r="BJ64" i="46"/>
  <c r="BL64" i="46"/>
  <c r="BK64" i="46"/>
  <c r="BM64" i="46"/>
  <c r="BN64" i="46"/>
  <c r="BO64" i="46"/>
  <c r="BP64" i="46"/>
  <c r="BR64" i="46" s="1"/>
  <c r="BQ64" i="46"/>
  <c r="BS64" i="46"/>
  <c r="BU64" i="46" s="1"/>
  <c r="BT64" i="46"/>
  <c r="BV64" i="46"/>
  <c r="BW64" i="46"/>
  <c r="BY64" i="46" s="1"/>
  <c r="BX64" i="46"/>
  <c r="BZ64" i="46"/>
  <c r="CC64" i="46"/>
  <c r="CA64" i="46"/>
  <c r="CB64" i="46"/>
  <c r="CD64" i="46"/>
  <c r="CE64" i="46"/>
  <c r="CG64" i="46"/>
  <c r="CH64" i="46"/>
  <c r="CI64" i="46"/>
  <c r="CK64" i="46"/>
  <c r="CJ64" i="46"/>
  <c r="CL64" i="46"/>
  <c r="CM64" i="46"/>
  <c r="CO64" i="46"/>
  <c r="CP64" i="46"/>
  <c r="CQ64" i="46"/>
  <c r="CS64" i="46"/>
  <c r="CU64" i="46"/>
  <c r="CT64" i="46"/>
  <c r="CV64" i="46"/>
  <c r="CW64" i="46"/>
  <c r="CX64" i="46"/>
  <c r="CY64" i="46"/>
  <c r="CZ64" i="46"/>
  <c r="DB64" i="46" s="1"/>
  <c r="DA64" i="46"/>
  <c r="DC64" i="46"/>
  <c r="DE64" i="46" s="1"/>
  <c r="DD64" i="46"/>
  <c r="DF64" i="46"/>
  <c r="DG64" i="46"/>
  <c r="DI64" i="46"/>
  <c r="DK64" i="46" s="1"/>
  <c r="DJ64" i="46"/>
  <c r="DL64" i="46"/>
  <c r="DN64" i="46" s="1"/>
  <c r="DM64" i="46"/>
  <c r="DO64" i="46"/>
  <c r="DP64" i="46"/>
  <c r="DR64" i="46"/>
  <c r="DS64" i="46"/>
  <c r="DU64" i="46"/>
  <c r="DV64" i="46"/>
  <c r="DW64" i="46"/>
  <c r="DX64" i="46"/>
  <c r="DY64" i="46"/>
  <c r="DZ64" i="46" s="1"/>
  <c r="EA64" i="46"/>
  <c r="EC64" i="46" s="1"/>
  <c r="EB64" i="46"/>
  <c r="ED64" i="46"/>
  <c r="EE64" i="46"/>
  <c r="AB65" i="46"/>
  <c r="AC65" i="46"/>
  <c r="AD65" i="46"/>
  <c r="AE65" i="46"/>
  <c r="AF65" i="46"/>
  <c r="AG65" i="46"/>
  <c r="AH65" i="46"/>
  <c r="AI65" i="46"/>
  <c r="AJ65" i="46"/>
  <c r="AK65" i="46"/>
  <c r="AL65" i="46"/>
  <c r="AM65" i="46"/>
  <c r="AN65" i="46"/>
  <c r="AO65" i="46"/>
  <c r="AP65" i="46"/>
  <c r="AQ65" i="46"/>
  <c r="AR65" i="46"/>
  <c r="AS65" i="46"/>
  <c r="AT65" i="46"/>
  <c r="AU65" i="46"/>
  <c r="AV65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D68" i="46"/>
  <c r="E68" i="46"/>
  <c r="F68" i="46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W68" i="46"/>
  <c r="X68" i="46"/>
  <c r="AB68" i="46"/>
  <c r="AC68" i="46"/>
  <c r="AD68" i="46"/>
  <c r="AE68" i="46"/>
  <c r="AF68" i="46"/>
  <c r="AG68" i="46"/>
  <c r="AH68" i="46"/>
  <c r="AI68" i="46"/>
  <c r="AJ68" i="46"/>
  <c r="AK68" i="46"/>
  <c r="AL68" i="46"/>
  <c r="AM68" i="46"/>
  <c r="AN68" i="46"/>
  <c r="AO68" i="46"/>
  <c r="AP68" i="46"/>
  <c r="AQ68" i="46"/>
  <c r="AR68" i="46"/>
  <c r="AS68" i="46"/>
  <c r="AT68" i="46"/>
  <c r="AU68" i="46"/>
  <c r="AV68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W69" i="46"/>
  <c r="X69" i="46"/>
  <c r="AB69" i="46"/>
  <c r="AC69" i="46"/>
  <c r="AD69" i="46"/>
  <c r="AE69" i="46"/>
  <c r="AF69" i="46"/>
  <c r="AG69" i="46"/>
  <c r="AH69" i="46"/>
  <c r="AI69" i="46"/>
  <c r="AJ69" i="46"/>
  <c r="AK69" i="46"/>
  <c r="AL69" i="46"/>
  <c r="AM69" i="46"/>
  <c r="AN69" i="46"/>
  <c r="AO69" i="46"/>
  <c r="AP69" i="46"/>
  <c r="AQ69" i="46"/>
  <c r="AR69" i="46"/>
  <c r="AS69" i="46"/>
  <c r="AT69" i="46"/>
  <c r="AU69" i="46"/>
  <c r="AV69" i="46"/>
  <c r="D70" i="46"/>
  <c r="E70" i="46"/>
  <c r="F70" i="46"/>
  <c r="G70" i="46"/>
  <c r="H70" i="46"/>
  <c r="I70" i="46"/>
  <c r="J70" i="46"/>
  <c r="K70" i="46"/>
  <c r="L70" i="46"/>
  <c r="M70" i="46"/>
  <c r="N70" i="46"/>
  <c r="O70" i="46"/>
  <c r="P70" i="46"/>
  <c r="Q70" i="46"/>
  <c r="R70" i="46"/>
  <c r="S70" i="46"/>
  <c r="T70" i="46"/>
  <c r="U70" i="46"/>
  <c r="V70" i="46"/>
  <c r="W70" i="46"/>
  <c r="X70" i="46"/>
  <c r="AB70" i="46"/>
  <c r="AC70" i="46"/>
  <c r="AD70" i="46"/>
  <c r="AE70" i="46"/>
  <c r="AF70" i="46"/>
  <c r="AG70" i="46"/>
  <c r="AH70" i="46"/>
  <c r="AI70" i="46"/>
  <c r="AJ70" i="46"/>
  <c r="AK70" i="46"/>
  <c r="AL70" i="46"/>
  <c r="AM70" i="46"/>
  <c r="AN70" i="46"/>
  <c r="AO70" i="46"/>
  <c r="AP70" i="46"/>
  <c r="AQ70" i="46"/>
  <c r="AR70" i="46"/>
  <c r="AS70" i="46"/>
  <c r="AT70" i="46"/>
  <c r="AU70" i="46"/>
  <c r="AV70" i="46"/>
  <c r="D71" i="46"/>
  <c r="E71" i="46"/>
  <c r="F71" i="46"/>
  <c r="G71" i="46"/>
  <c r="H71" i="46"/>
  <c r="I71" i="46"/>
  <c r="J71" i="46"/>
  <c r="K71" i="46"/>
  <c r="L71" i="46"/>
  <c r="M71" i="46"/>
  <c r="N71" i="46"/>
  <c r="O71" i="46"/>
  <c r="P71" i="46"/>
  <c r="Q71" i="46"/>
  <c r="R71" i="46"/>
  <c r="S71" i="46"/>
  <c r="T71" i="46"/>
  <c r="U71" i="46"/>
  <c r="V71" i="46"/>
  <c r="W71" i="46"/>
  <c r="X71" i="46"/>
  <c r="AB71" i="46"/>
  <c r="AC71" i="46"/>
  <c r="AD71" i="46"/>
  <c r="AE71" i="46"/>
  <c r="AF71" i="46"/>
  <c r="AG71" i="46"/>
  <c r="AH71" i="46"/>
  <c r="AI71" i="46"/>
  <c r="AJ71" i="46"/>
  <c r="AK71" i="46"/>
  <c r="AL71" i="46"/>
  <c r="AM71" i="46"/>
  <c r="AN71" i="46"/>
  <c r="AO71" i="46"/>
  <c r="AP71" i="46"/>
  <c r="AQ71" i="46"/>
  <c r="AR71" i="46"/>
  <c r="AS71" i="46"/>
  <c r="AT71" i="46"/>
  <c r="AU71" i="46"/>
  <c r="AV71" i="46"/>
  <c r="D72" i="46"/>
  <c r="Z72" i="46" s="1"/>
  <c r="E72" i="46"/>
  <c r="F72" i="46"/>
  <c r="G72" i="46"/>
  <c r="H72" i="46"/>
  <c r="I72" i="46"/>
  <c r="J72" i="46"/>
  <c r="K72" i="46"/>
  <c r="L72" i="46"/>
  <c r="M72" i="46"/>
  <c r="N72" i="46"/>
  <c r="O72" i="46"/>
  <c r="P72" i="46"/>
  <c r="Q72" i="46"/>
  <c r="R72" i="46"/>
  <c r="S72" i="46"/>
  <c r="T72" i="46"/>
  <c r="U72" i="46"/>
  <c r="V72" i="46"/>
  <c r="W72" i="46"/>
  <c r="X72" i="46"/>
  <c r="AB72" i="46"/>
  <c r="AC72" i="46"/>
  <c r="AD72" i="46"/>
  <c r="AE72" i="46"/>
  <c r="AF72" i="46"/>
  <c r="AG72" i="46"/>
  <c r="AH72" i="46"/>
  <c r="AI72" i="46"/>
  <c r="AJ72" i="46"/>
  <c r="AW72" i="46" s="1"/>
  <c r="AK72" i="46"/>
  <c r="AL72" i="46"/>
  <c r="AM72" i="46"/>
  <c r="AN72" i="46"/>
  <c r="AO72" i="46"/>
  <c r="AP72" i="46"/>
  <c r="AQ72" i="46"/>
  <c r="AR72" i="46"/>
  <c r="AS72" i="46"/>
  <c r="AT72" i="46"/>
  <c r="AU72" i="46"/>
  <c r="AV72" i="46"/>
  <c r="D73" i="46"/>
  <c r="E73" i="46"/>
  <c r="F73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W73" i="46"/>
  <c r="X73" i="46"/>
  <c r="AB73" i="46"/>
  <c r="AC73" i="46"/>
  <c r="AD73" i="46"/>
  <c r="AE73" i="46"/>
  <c r="AF73" i="46"/>
  <c r="AG73" i="46"/>
  <c r="AH73" i="46"/>
  <c r="AI73" i="46"/>
  <c r="AJ73" i="46"/>
  <c r="AK73" i="46"/>
  <c r="AL73" i="46"/>
  <c r="AM73" i="46"/>
  <c r="AN73" i="46"/>
  <c r="AO73" i="46"/>
  <c r="AP73" i="46"/>
  <c r="AQ73" i="46"/>
  <c r="AR73" i="46"/>
  <c r="AS73" i="46"/>
  <c r="AT73" i="46"/>
  <c r="AU73" i="46"/>
  <c r="AV73" i="46"/>
  <c r="D74" i="46"/>
  <c r="E74" i="46"/>
  <c r="F74" i="46"/>
  <c r="G74" i="46"/>
  <c r="H74" i="46"/>
  <c r="I74" i="46"/>
  <c r="J74" i="46"/>
  <c r="K74" i="46"/>
  <c r="L74" i="46"/>
  <c r="M74" i="46"/>
  <c r="N74" i="46"/>
  <c r="O74" i="46"/>
  <c r="P74" i="46"/>
  <c r="Q74" i="46"/>
  <c r="R74" i="46"/>
  <c r="S74" i="46"/>
  <c r="T74" i="46"/>
  <c r="U74" i="46"/>
  <c r="V74" i="46"/>
  <c r="W74" i="46"/>
  <c r="X74" i="46"/>
  <c r="AB74" i="46"/>
  <c r="AC74" i="46"/>
  <c r="AD74" i="46"/>
  <c r="AE74" i="46"/>
  <c r="AF74" i="46"/>
  <c r="AG74" i="46"/>
  <c r="AH74" i="46"/>
  <c r="AI74" i="46"/>
  <c r="AJ74" i="46"/>
  <c r="AK74" i="46"/>
  <c r="AL74" i="46"/>
  <c r="AM74" i="46"/>
  <c r="AN74" i="46"/>
  <c r="AO74" i="46"/>
  <c r="AP74" i="46"/>
  <c r="AQ74" i="46"/>
  <c r="AR74" i="46"/>
  <c r="AS74" i="46"/>
  <c r="AT74" i="46"/>
  <c r="AU74" i="46"/>
  <c r="AV74" i="46"/>
  <c r="D75" i="46"/>
  <c r="E75" i="46"/>
  <c r="F75" i="46"/>
  <c r="G75" i="46"/>
  <c r="H75" i="46"/>
  <c r="I75" i="46"/>
  <c r="J75" i="46"/>
  <c r="K75" i="46"/>
  <c r="L75" i="46"/>
  <c r="M75" i="46"/>
  <c r="N75" i="46"/>
  <c r="O75" i="46"/>
  <c r="P75" i="46"/>
  <c r="Q75" i="46"/>
  <c r="R75" i="46"/>
  <c r="S75" i="46"/>
  <c r="T75" i="46"/>
  <c r="U75" i="46"/>
  <c r="V75" i="46"/>
  <c r="W75" i="46"/>
  <c r="X75" i="46"/>
  <c r="AB75" i="46"/>
  <c r="AC75" i="46"/>
  <c r="AD75" i="46"/>
  <c r="AE75" i="46"/>
  <c r="AF75" i="46"/>
  <c r="AG75" i="46"/>
  <c r="AH75" i="46"/>
  <c r="AI75" i="46"/>
  <c r="AJ75" i="46"/>
  <c r="AK75" i="46"/>
  <c r="AL75" i="46"/>
  <c r="AM75" i="46"/>
  <c r="AN75" i="46"/>
  <c r="AO75" i="46"/>
  <c r="AP75" i="46"/>
  <c r="AQ75" i="46"/>
  <c r="AR75" i="46"/>
  <c r="AS75" i="46"/>
  <c r="AT75" i="46"/>
  <c r="AU75" i="46"/>
  <c r="AV75" i="46"/>
  <c r="D76" i="46"/>
  <c r="E76" i="46"/>
  <c r="Z76" i="46" s="1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T76" i="46"/>
  <c r="U76" i="46"/>
  <c r="V76" i="46"/>
  <c r="W76" i="46"/>
  <c r="X76" i="46"/>
  <c r="AB76" i="46"/>
  <c r="AC76" i="46"/>
  <c r="AD76" i="46"/>
  <c r="AE76" i="46"/>
  <c r="AF76" i="46"/>
  <c r="AG76" i="46"/>
  <c r="AH76" i="46"/>
  <c r="AI76" i="46"/>
  <c r="AJ76" i="46"/>
  <c r="AK76" i="46"/>
  <c r="AL76" i="46"/>
  <c r="AM76" i="46"/>
  <c r="AN76" i="46"/>
  <c r="AO76" i="46"/>
  <c r="AP76" i="46"/>
  <c r="AQ76" i="46"/>
  <c r="AR76" i="46"/>
  <c r="AS76" i="46"/>
  <c r="AT76" i="46"/>
  <c r="AU76" i="46"/>
  <c r="AV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T77" i="46"/>
  <c r="U77" i="46"/>
  <c r="V77" i="46"/>
  <c r="W77" i="46"/>
  <c r="X77" i="46"/>
  <c r="AB77" i="46"/>
  <c r="AC77" i="46"/>
  <c r="AD77" i="46"/>
  <c r="AE77" i="46"/>
  <c r="AF77" i="46"/>
  <c r="AG77" i="46"/>
  <c r="AH77" i="46"/>
  <c r="AI77" i="46"/>
  <c r="AJ77" i="46"/>
  <c r="AK77" i="46"/>
  <c r="AL77" i="46"/>
  <c r="AM77" i="46"/>
  <c r="AN77" i="46"/>
  <c r="AO77" i="46"/>
  <c r="AP77" i="46"/>
  <c r="AQ77" i="46"/>
  <c r="AR77" i="46"/>
  <c r="AS77" i="46"/>
  <c r="AT77" i="46"/>
  <c r="AU77" i="46"/>
  <c r="AV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T78" i="46"/>
  <c r="U78" i="46"/>
  <c r="V78" i="46"/>
  <c r="W78" i="46"/>
  <c r="X78" i="46"/>
  <c r="AB78" i="46"/>
  <c r="AC78" i="46"/>
  <c r="AD78" i="46"/>
  <c r="AE78" i="46"/>
  <c r="AF78" i="46"/>
  <c r="AG78" i="46"/>
  <c r="AH78" i="46"/>
  <c r="AI78" i="46"/>
  <c r="AJ78" i="46"/>
  <c r="AK78" i="46"/>
  <c r="AL78" i="46"/>
  <c r="AM78" i="46"/>
  <c r="AN78" i="46"/>
  <c r="AO78" i="46"/>
  <c r="AP78" i="46"/>
  <c r="AQ78" i="46"/>
  <c r="AR78" i="46"/>
  <c r="AS78" i="46"/>
  <c r="AT78" i="46"/>
  <c r="AU78" i="46"/>
  <c r="AV78" i="46"/>
  <c r="D79" i="46"/>
  <c r="E79" i="46"/>
  <c r="F79" i="46"/>
  <c r="G79" i="46"/>
  <c r="H79" i="46"/>
  <c r="I79" i="46"/>
  <c r="Z79" i="46" s="1"/>
  <c r="J79" i="46"/>
  <c r="K79" i="46"/>
  <c r="L79" i="46"/>
  <c r="M79" i="46"/>
  <c r="N79" i="46"/>
  <c r="O79" i="46"/>
  <c r="P79" i="46"/>
  <c r="Q79" i="46"/>
  <c r="R79" i="46"/>
  <c r="S79" i="46"/>
  <c r="T79" i="46"/>
  <c r="U79" i="46"/>
  <c r="V79" i="46"/>
  <c r="W79" i="46"/>
  <c r="X79" i="46"/>
  <c r="AB79" i="46"/>
  <c r="AC79" i="46"/>
  <c r="AD79" i="46"/>
  <c r="AE79" i="46"/>
  <c r="AF79" i="46"/>
  <c r="AG79" i="46"/>
  <c r="AH79" i="46"/>
  <c r="AI79" i="46"/>
  <c r="AJ79" i="46"/>
  <c r="AK79" i="46"/>
  <c r="AL79" i="46"/>
  <c r="AM79" i="46"/>
  <c r="AN79" i="46"/>
  <c r="AO79" i="46"/>
  <c r="AP79" i="46"/>
  <c r="AQ79" i="46"/>
  <c r="AR79" i="46"/>
  <c r="AS79" i="46"/>
  <c r="AT79" i="46"/>
  <c r="AU79" i="46"/>
  <c r="AV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T80" i="46"/>
  <c r="U80" i="46"/>
  <c r="V80" i="46"/>
  <c r="W80" i="46"/>
  <c r="X80" i="46"/>
  <c r="AB80" i="46"/>
  <c r="AC80" i="46"/>
  <c r="AD80" i="46"/>
  <c r="AE80" i="46"/>
  <c r="AF80" i="46"/>
  <c r="AG80" i="46"/>
  <c r="AH80" i="46"/>
  <c r="AI80" i="46"/>
  <c r="AJ80" i="46"/>
  <c r="AK80" i="46"/>
  <c r="AL80" i="46"/>
  <c r="AM80" i="46"/>
  <c r="AN80" i="46"/>
  <c r="AO80" i="46"/>
  <c r="AP80" i="46"/>
  <c r="AQ80" i="46"/>
  <c r="AR80" i="46"/>
  <c r="AS80" i="46"/>
  <c r="AT80" i="46"/>
  <c r="AU80" i="46"/>
  <c r="AV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T81" i="46"/>
  <c r="U81" i="46"/>
  <c r="V81" i="46"/>
  <c r="W81" i="46"/>
  <c r="X81" i="46"/>
  <c r="AB81" i="46"/>
  <c r="AC81" i="46"/>
  <c r="AD81" i="46"/>
  <c r="AE81" i="46"/>
  <c r="AF81" i="46"/>
  <c r="AG81" i="46"/>
  <c r="AH81" i="46"/>
  <c r="AI81" i="46"/>
  <c r="AJ81" i="46"/>
  <c r="AK81" i="46"/>
  <c r="AL81" i="46"/>
  <c r="AM81" i="46"/>
  <c r="AN81" i="46"/>
  <c r="AO81" i="46"/>
  <c r="AP81" i="46"/>
  <c r="AQ81" i="46"/>
  <c r="AR81" i="46"/>
  <c r="AS81" i="46"/>
  <c r="AT81" i="46"/>
  <c r="AU81" i="46"/>
  <c r="AV81" i="46"/>
  <c r="D82" i="46"/>
  <c r="Z82" i="46" s="1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AB82" i="46"/>
  <c r="AC82" i="46"/>
  <c r="AD82" i="46"/>
  <c r="AE82" i="46"/>
  <c r="AF82" i="46"/>
  <c r="AG82" i="46"/>
  <c r="AH82" i="46"/>
  <c r="AI82" i="46"/>
  <c r="AJ82" i="46"/>
  <c r="AK82" i="46"/>
  <c r="AL82" i="46"/>
  <c r="AM82" i="46"/>
  <c r="AN82" i="46"/>
  <c r="AO82" i="46"/>
  <c r="AP82" i="46"/>
  <c r="AQ82" i="46"/>
  <c r="AR82" i="46"/>
  <c r="AS82" i="46"/>
  <c r="AT82" i="46"/>
  <c r="AU82" i="46"/>
  <c r="AV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T83" i="46"/>
  <c r="U83" i="46"/>
  <c r="V83" i="46"/>
  <c r="W83" i="46"/>
  <c r="X83" i="46"/>
  <c r="AB83" i="46"/>
  <c r="AC83" i="46"/>
  <c r="AD83" i="46"/>
  <c r="AE83" i="46"/>
  <c r="AF83" i="46"/>
  <c r="AG83" i="46"/>
  <c r="AH83" i="46"/>
  <c r="AI83" i="46"/>
  <c r="AJ83" i="46"/>
  <c r="AK83" i="46"/>
  <c r="AL83" i="46"/>
  <c r="AM83" i="46"/>
  <c r="AN83" i="46"/>
  <c r="AO83" i="46"/>
  <c r="AP83" i="46"/>
  <c r="AQ83" i="46"/>
  <c r="AR83" i="46"/>
  <c r="AS83" i="46"/>
  <c r="AT83" i="46"/>
  <c r="AU83" i="46"/>
  <c r="AV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T84" i="46"/>
  <c r="U84" i="46"/>
  <c r="V84" i="46"/>
  <c r="W84" i="46"/>
  <c r="X84" i="46"/>
  <c r="AB84" i="46"/>
  <c r="AC84" i="46"/>
  <c r="AD84" i="46"/>
  <c r="AE84" i="46"/>
  <c r="AF84" i="46"/>
  <c r="AG84" i="46"/>
  <c r="AH84" i="46"/>
  <c r="AI84" i="46"/>
  <c r="AJ84" i="46"/>
  <c r="AK84" i="46"/>
  <c r="AL84" i="46"/>
  <c r="AM84" i="46"/>
  <c r="AN84" i="46"/>
  <c r="AO84" i="46"/>
  <c r="AP84" i="46"/>
  <c r="AQ84" i="46"/>
  <c r="AR84" i="46"/>
  <c r="AS84" i="46"/>
  <c r="AT84" i="46"/>
  <c r="AU84" i="46"/>
  <c r="AV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AB85" i="46"/>
  <c r="AC85" i="46"/>
  <c r="AD85" i="46"/>
  <c r="AE85" i="46"/>
  <c r="AF85" i="46"/>
  <c r="AG85" i="46"/>
  <c r="AH85" i="46"/>
  <c r="AI85" i="46"/>
  <c r="AJ85" i="46"/>
  <c r="AK85" i="46"/>
  <c r="AL85" i="46"/>
  <c r="AM85" i="46"/>
  <c r="AN85" i="46"/>
  <c r="AO85" i="46"/>
  <c r="AP85" i="46"/>
  <c r="AQ85" i="46"/>
  <c r="AR85" i="46"/>
  <c r="AS85" i="46"/>
  <c r="AT85" i="46"/>
  <c r="AU85" i="46"/>
  <c r="AV85" i="46"/>
  <c r="D86" i="46"/>
  <c r="E86" i="46"/>
  <c r="F86" i="46"/>
  <c r="G86" i="46"/>
  <c r="H86" i="46"/>
  <c r="I86" i="46"/>
  <c r="J86" i="46"/>
  <c r="K86" i="46"/>
  <c r="L86" i="46"/>
  <c r="M86" i="46"/>
  <c r="N86" i="46"/>
  <c r="O86" i="46"/>
  <c r="P86" i="46"/>
  <c r="Q86" i="46"/>
  <c r="R86" i="46"/>
  <c r="S86" i="46"/>
  <c r="T86" i="46"/>
  <c r="U86" i="46"/>
  <c r="V86" i="46"/>
  <c r="W86" i="46"/>
  <c r="X86" i="46"/>
  <c r="AB86" i="46"/>
  <c r="AC86" i="46"/>
  <c r="AD86" i="46"/>
  <c r="AE86" i="46"/>
  <c r="AF86" i="46"/>
  <c r="AG86" i="46"/>
  <c r="AH86" i="46"/>
  <c r="AI86" i="46"/>
  <c r="AJ86" i="46"/>
  <c r="AK86" i="46"/>
  <c r="AL86" i="46"/>
  <c r="AM86" i="46"/>
  <c r="AN86" i="46"/>
  <c r="AO86" i="46"/>
  <c r="AP86" i="46"/>
  <c r="AQ86" i="46"/>
  <c r="AR86" i="46"/>
  <c r="AS86" i="46"/>
  <c r="AT86" i="46"/>
  <c r="AU86" i="46"/>
  <c r="AV86" i="46"/>
  <c r="D87" i="46"/>
  <c r="E87" i="46"/>
  <c r="F87" i="46"/>
  <c r="G87" i="46"/>
  <c r="H87" i="46"/>
  <c r="I87" i="46"/>
  <c r="J87" i="46"/>
  <c r="K87" i="46"/>
  <c r="L87" i="46"/>
  <c r="M87" i="46"/>
  <c r="N87" i="46"/>
  <c r="O87" i="46"/>
  <c r="P87" i="46"/>
  <c r="Q87" i="46"/>
  <c r="R87" i="46"/>
  <c r="S87" i="46"/>
  <c r="T87" i="46"/>
  <c r="U87" i="46"/>
  <c r="V87" i="46"/>
  <c r="W87" i="46"/>
  <c r="X87" i="46"/>
  <c r="AB87" i="46"/>
  <c r="AC87" i="46"/>
  <c r="AD87" i="46"/>
  <c r="AE87" i="46"/>
  <c r="AF87" i="46"/>
  <c r="AG87" i="46"/>
  <c r="AH87" i="46"/>
  <c r="AI87" i="46"/>
  <c r="AJ87" i="46"/>
  <c r="AK87" i="46"/>
  <c r="AL87" i="46"/>
  <c r="AM87" i="46"/>
  <c r="AN87" i="46"/>
  <c r="AO87" i="46"/>
  <c r="AP87" i="46"/>
  <c r="AQ87" i="46"/>
  <c r="AR87" i="46"/>
  <c r="AS87" i="46"/>
  <c r="AT87" i="46"/>
  <c r="AU87" i="46"/>
  <c r="AV87" i="46"/>
  <c r="D88" i="46"/>
  <c r="Z88" i="46" s="1"/>
  <c r="E88" i="46"/>
  <c r="F88" i="46"/>
  <c r="G88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W88" i="46"/>
  <c r="X88" i="46"/>
  <c r="AB88" i="46"/>
  <c r="AC88" i="46"/>
  <c r="AD88" i="46"/>
  <c r="AE88" i="46"/>
  <c r="AF88" i="46"/>
  <c r="AG88" i="46"/>
  <c r="AH88" i="46"/>
  <c r="AI88" i="46"/>
  <c r="AJ88" i="46"/>
  <c r="AK88" i="46"/>
  <c r="AL88" i="46"/>
  <c r="AM88" i="46"/>
  <c r="AN88" i="46"/>
  <c r="AO88" i="46"/>
  <c r="AP88" i="46"/>
  <c r="AQ88" i="46"/>
  <c r="AR88" i="46"/>
  <c r="AS88" i="46"/>
  <c r="AT88" i="46"/>
  <c r="AU88" i="46"/>
  <c r="AV88" i="46"/>
  <c r="D89" i="46"/>
  <c r="E89" i="46"/>
  <c r="F89" i="46"/>
  <c r="G89" i="46"/>
  <c r="Z89" i="46" s="1"/>
  <c r="H89" i="46"/>
  <c r="I89" i="46"/>
  <c r="J89" i="46"/>
  <c r="K89" i="46"/>
  <c r="L89" i="46"/>
  <c r="M89" i="46"/>
  <c r="N89" i="46"/>
  <c r="O89" i="46"/>
  <c r="P89" i="46"/>
  <c r="Q89" i="46"/>
  <c r="R89" i="46"/>
  <c r="S89" i="46"/>
  <c r="T89" i="46"/>
  <c r="U89" i="46"/>
  <c r="V89" i="46"/>
  <c r="W89" i="46"/>
  <c r="X89" i="46"/>
  <c r="AB89" i="46"/>
  <c r="AC89" i="46"/>
  <c r="AW89" i="46" s="1"/>
  <c r="AD89" i="46"/>
  <c r="AE89" i="46"/>
  <c r="AF89" i="46"/>
  <c r="AG89" i="46"/>
  <c r="AH89" i="46"/>
  <c r="AI89" i="46"/>
  <c r="AJ89" i="46"/>
  <c r="AK89" i="46"/>
  <c r="AL89" i="46"/>
  <c r="AM89" i="46"/>
  <c r="AN89" i="46"/>
  <c r="AO89" i="46"/>
  <c r="AP89" i="46"/>
  <c r="AQ89" i="46"/>
  <c r="AR89" i="46"/>
  <c r="AS89" i="46"/>
  <c r="AT89" i="46"/>
  <c r="AU89" i="46"/>
  <c r="AV89" i="46"/>
  <c r="D90" i="46"/>
  <c r="Z90" i="46" s="1"/>
  <c r="E90" i="46"/>
  <c r="F90" i="46"/>
  <c r="G90" i="46"/>
  <c r="H90" i="46"/>
  <c r="I90" i="46"/>
  <c r="J90" i="46"/>
  <c r="K90" i="46"/>
  <c r="L90" i="46"/>
  <c r="M90" i="46"/>
  <c r="N90" i="46"/>
  <c r="O90" i="46"/>
  <c r="P90" i="46"/>
  <c r="Q90" i="46"/>
  <c r="R90" i="46"/>
  <c r="S90" i="46"/>
  <c r="T90" i="46"/>
  <c r="U90" i="46"/>
  <c r="V90" i="46"/>
  <c r="W90" i="46"/>
  <c r="X90" i="46"/>
  <c r="AB90" i="46"/>
  <c r="AC90" i="46"/>
  <c r="AD90" i="46"/>
  <c r="AE90" i="46"/>
  <c r="AF90" i="46"/>
  <c r="AG90" i="46"/>
  <c r="AH90" i="46"/>
  <c r="AI90" i="46"/>
  <c r="AJ90" i="46"/>
  <c r="AK90" i="46"/>
  <c r="AL90" i="46"/>
  <c r="AM90" i="46"/>
  <c r="AN90" i="46"/>
  <c r="AO90" i="46"/>
  <c r="AP90" i="46"/>
  <c r="AQ90" i="46"/>
  <c r="AR90" i="46"/>
  <c r="AS90" i="46"/>
  <c r="AT90" i="46"/>
  <c r="AU90" i="46"/>
  <c r="AV90" i="46"/>
  <c r="D91" i="46"/>
  <c r="E91" i="46"/>
  <c r="F91" i="46"/>
  <c r="G91" i="46"/>
  <c r="H91" i="46"/>
  <c r="I91" i="46"/>
  <c r="J91" i="46"/>
  <c r="K91" i="46"/>
  <c r="L91" i="46"/>
  <c r="M91" i="46"/>
  <c r="N91" i="46"/>
  <c r="O91" i="46"/>
  <c r="P91" i="46"/>
  <c r="Q91" i="46"/>
  <c r="R91" i="46"/>
  <c r="S91" i="46"/>
  <c r="T91" i="46"/>
  <c r="U91" i="46"/>
  <c r="V91" i="46"/>
  <c r="W91" i="46"/>
  <c r="X91" i="46"/>
  <c r="AB91" i="46"/>
  <c r="AC91" i="46"/>
  <c r="AD91" i="46"/>
  <c r="AE91" i="46"/>
  <c r="AF91" i="46"/>
  <c r="AG91" i="46"/>
  <c r="AH91" i="46"/>
  <c r="AI91" i="46"/>
  <c r="AJ91" i="46"/>
  <c r="AK91" i="46"/>
  <c r="AL91" i="46"/>
  <c r="AM91" i="46"/>
  <c r="AN91" i="46"/>
  <c r="AO91" i="46"/>
  <c r="AP91" i="46"/>
  <c r="AQ91" i="46"/>
  <c r="AR91" i="46"/>
  <c r="AS91" i="46"/>
  <c r="AT91" i="46"/>
  <c r="AU91" i="46"/>
  <c r="AV91" i="46"/>
  <c r="D92" i="46"/>
  <c r="E92" i="46"/>
  <c r="F92" i="46"/>
  <c r="G92" i="46"/>
  <c r="H92" i="46"/>
  <c r="I92" i="46"/>
  <c r="J92" i="46"/>
  <c r="K92" i="46"/>
  <c r="L92" i="46"/>
  <c r="M92" i="46"/>
  <c r="N92" i="46"/>
  <c r="O92" i="46"/>
  <c r="P92" i="46"/>
  <c r="Q92" i="46"/>
  <c r="R92" i="46"/>
  <c r="S92" i="46"/>
  <c r="T92" i="46"/>
  <c r="U92" i="46"/>
  <c r="V92" i="46"/>
  <c r="W92" i="46"/>
  <c r="X92" i="46"/>
  <c r="AB92" i="46"/>
  <c r="AC92" i="46"/>
  <c r="AD92" i="46"/>
  <c r="AE92" i="46"/>
  <c r="AF92" i="46"/>
  <c r="AG92" i="46"/>
  <c r="AH92" i="46"/>
  <c r="AI92" i="46"/>
  <c r="AJ92" i="46"/>
  <c r="AK92" i="46"/>
  <c r="AL92" i="46"/>
  <c r="AM92" i="46"/>
  <c r="AN92" i="46"/>
  <c r="AO92" i="46"/>
  <c r="AP92" i="46"/>
  <c r="AQ92" i="46"/>
  <c r="AR92" i="46"/>
  <c r="AS92" i="46"/>
  <c r="AT92" i="46"/>
  <c r="AU92" i="46"/>
  <c r="AV92" i="46"/>
  <c r="D93" i="46"/>
  <c r="E93" i="46"/>
  <c r="F93" i="46"/>
  <c r="G93" i="46"/>
  <c r="H93" i="46"/>
  <c r="I93" i="46"/>
  <c r="J93" i="46"/>
  <c r="K93" i="46"/>
  <c r="L93" i="46"/>
  <c r="M93" i="46"/>
  <c r="N93" i="46"/>
  <c r="O93" i="46"/>
  <c r="P93" i="46"/>
  <c r="Q93" i="46"/>
  <c r="R93" i="46"/>
  <c r="S93" i="46"/>
  <c r="T93" i="46"/>
  <c r="U93" i="46"/>
  <c r="V93" i="46"/>
  <c r="W93" i="46"/>
  <c r="X93" i="46"/>
  <c r="AB93" i="46"/>
  <c r="AC93" i="46"/>
  <c r="AD93" i="46"/>
  <c r="AE93" i="46"/>
  <c r="AF93" i="46"/>
  <c r="AG93" i="46"/>
  <c r="AH93" i="46"/>
  <c r="AI93" i="46"/>
  <c r="AJ93" i="46"/>
  <c r="AK93" i="46"/>
  <c r="AL93" i="46"/>
  <c r="AM93" i="46"/>
  <c r="AN93" i="46"/>
  <c r="AO93" i="46"/>
  <c r="AP93" i="46"/>
  <c r="AQ93" i="46"/>
  <c r="AR93" i="46"/>
  <c r="AS93" i="46"/>
  <c r="AT93" i="46"/>
  <c r="AU93" i="46"/>
  <c r="AV93" i="46"/>
  <c r="D94" i="46"/>
  <c r="E94" i="46"/>
  <c r="F94" i="46"/>
  <c r="G94" i="46"/>
  <c r="H94" i="46"/>
  <c r="I94" i="46"/>
  <c r="J94" i="46"/>
  <c r="K94" i="46"/>
  <c r="L94" i="46"/>
  <c r="M94" i="46"/>
  <c r="N94" i="46"/>
  <c r="O94" i="46"/>
  <c r="P94" i="46"/>
  <c r="Q94" i="46"/>
  <c r="R94" i="46"/>
  <c r="S94" i="46"/>
  <c r="T94" i="46"/>
  <c r="U94" i="46"/>
  <c r="V94" i="46"/>
  <c r="W94" i="46"/>
  <c r="X94" i="46"/>
  <c r="AB94" i="46"/>
  <c r="AC94" i="46"/>
  <c r="AD94" i="46"/>
  <c r="AE94" i="46"/>
  <c r="AF94" i="46"/>
  <c r="AG94" i="46"/>
  <c r="AH94" i="46"/>
  <c r="AI94" i="46"/>
  <c r="AJ94" i="46"/>
  <c r="AK94" i="46"/>
  <c r="AL94" i="46"/>
  <c r="AM94" i="46"/>
  <c r="AN94" i="46"/>
  <c r="AO94" i="46"/>
  <c r="AP94" i="46"/>
  <c r="AQ94" i="46"/>
  <c r="AR94" i="46"/>
  <c r="AS94" i="46"/>
  <c r="AT94" i="46"/>
  <c r="AU94" i="46"/>
  <c r="AV94" i="46"/>
  <c r="D95" i="46"/>
  <c r="Z95" i="46" s="1"/>
  <c r="E95" i="46"/>
  <c r="F95" i="46"/>
  <c r="G95" i="46"/>
  <c r="H95" i="46"/>
  <c r="I95" i="46"/>
  <c r="J95" i="46"/>
  <c r="K95" i="46"/>
  <c r="L95" i="46"/>
  <c r="M95" i="46"/>
  <c r="N95" i="46"/>
  <c r="O95" i="46"/>
  <c r="P95" i="46"/>
  <c r="Q95" i="46"/>
  <c r="R95" i="46"/>
  <c r="S95" i="46"/>
  <c r="T95" i="46"/>
  <c r="U95" i="46"/>
  <c r="V95" i="46"/>
  <c r="W95" i="46"/>
  <c r="X95" i="46"/>
  <c r="AB95" i="46"/>
  <c r="AC95" i="46"/>
  <c r="AD95" i="46"/>
  <c r="AE95" i="46"/>
  <c r="AF95" i="46"/>
  <c r="AG95" i="46"/>
  <c r="AH95" i="46"/>
  <c r="AI95" i="46"/>
  <c r="AJ95" i="46"/>
  <c r="AK95" i="46"/>
  <c r="AL95" i="46"/>
  <c r="AM95" i="46"/>
  <c r="AN95" i="46"/>
  <c r="AO95" i="46"/>
  <c r="AP95" i="46"/>
  <c r="AQ95" i="46"/>
  <c r="AR95" i="46"/>
  <c r="AS95" i="46"/>
  <c r="AT95" i="46"/>
  <c r="AU95" i="46"/>
  <c r="AV95" i="46"/>
  <c r="D96" i="46"/>
  <c r="E96" i="46"/>
  <c r="F96" i="46"/>
  <c r="G96" i="46"/>
  <c r="H96" i="46"/>
  <c r="I96" i="46"/>
  <c r="J96" i="46"/>
  <c r="K96" i="46"/>
  <c r="L96" i="46"/>
  <c r="M96" i="46"/>
  <c r="N96" i="46"/>
  <c r="O96" i="46"/>
  <c r="P96" i="46"/>
  <c r="Q96" i="46"/>
  <c r="R96" i="46"/>
  <c r="S96" i="46"/>
  <c r="T96" i="46"/>
  <c r="U96" i="46"/>
  <c r="V96" i="46"/>
  <c r="W96" i="46"/>
  <c r="X96" i="46"/>
  <c r="AB96" i="46"/>
  <c r="AW96" i="46" s="1"/>
  <c r="AC96" i="46"/>
  <c r="AD96" i="46"/>
  <c r="AE96" i="46"/>
  <c r="AF96" i="46"/>
  <c r="AG96" i="46"/>
  <c r="AH96" i="46"/>
  <c r="AI96" i="46"/>
  <c r="AJ96" i="46"/>
  <c r="AK96" i="46"/>
  <c r="AL96" i="46"/>
  <c r="AM96" i="46"/>
  <c r="AN96" i="46"/>
  <c r="AO96" i="46"/>
  <c r="AP96" i="46"/>
  <c r="AQ96" i="46"/>
  <c r="AR96" i="46"/>
  <c r="AS96" i="46"/>
  <c r="AT96" i="46"/>
  <c r="AU96" i="46"/>
  <c r="AV96" i="46"/>
  <c r="D97" i="46"/>
  <c r="E97" i="46"/>
  <c r="F97" i="46"/>
  <c r="G97" i="46"/>
  <c r="H97" i="46"/>
  <c r="I97" i="46"/>
  <c r="J97" i="46"/>
  <c r="K97" i="46"/>
  <c r="L97" i="46"/>
  <c r="M97" i="46"/>
  <c r="N97" i="46"/>
  <c r="O97" i="46"/>
  <c r="P97" i="46"/>
  <c r="Q97" i="46"/>
  <c r="R97" i="46"/>
  <c r="S97" i="46"/>
  <c r="T97" i="46"/>
  <c r="U97" i="46"/>
  <c r="V97" i="46"/>
  <c r="W97" i="46"/>
  <c r="X97" i="46"/>
  <c r="AB97" i="46"/>
  <c r="AC97" i="46"/>
  <c r="AD97" i="46"/>
  <c r="AE97" i="46"/>
  <c r="AF97" i="46"/>
  <c r="AG97" i="46"/>
  <c r="AH97" i="46"/>
  <c r="AI97" i="46"/>
  <c r="AJ97" i="46"/>
  <c r="AK97" i="46"/>
  <c r="AL97" i="46"/>
  <c r="AM97" i="46"/>
  <c r="AN97" i="46"/>
  <c r="AO97" i="46"/>
  <c r="AP97" i="46"/>
  <c r="AQ97" i="46"/>
  <c r="AR97" i="46"/>
  <c r="AS97" i="46"/>
  <c r="AT97" i="46"/>
  <c r="AU97" i="46"/>
  <c r="AV97" i="46"/>
  <c r="D98" i="46"/>
  <c r="E98" i="46"/>
  <c r="F98" i="46"/>
  <c r="G98" i="46"/>
  <c r="H98" i="46"/>
  <c r="I98" i="46"/>
  <c r="J98" i="46"/>
  <c r="K98" i="46"/>
  <c r="L98" i="46"/>
  <c r="M98" i="46"/>
  <c r="N98" i="46"/>
  <c r="O98" i="46"/>
  <c r="P98" i="46"/>
  <c r="Q98" i="46"/>
  <c r="R98" i="46"/>
  <c r="S98" i="46"/>
  <c r="T98" i="46"/>
  <c r="U98" i="46"/>
  <c r="V98" i="46"/>
  <c r="W98" i="46"/>
  <c r="X98" i="46"/>
  <c r="AB98" i="46"/>
  <c r="AC98" i="46"/>
  <c r="AD98" i="46"/>
  <c r="AE98" i="46"/>
  <c r="AF98" i="46"/>
  <c r="AG98" i="46"/>
  <c r="AH98" i="46"/>
  <c r="AI98" i="46"/>
  <c r="AJ98" i="46"/>
  <c r="AK98" i="46"/>
  <c r="AL98" i="46"/>
  <c r="AM98" i="46"/>
  <c r="AN98" i="46"/>
  <c r="AO98" i="46"/>
  <c r="AP98" i="46"/>
  <c r="AQ98" i="46"/>
  <c r="AR98" i="46"/>
  <c r="AS98" i="46"/>
  <c r="AT98" i="46"/>
  <c r="AU98" i="46"/>
  <c r="AV98" i="46"/>
  <c r="D99" i="46"/>
  <c r="E99" i="46"/>
  <c r="F99" i="46"/>
  <c r="G99" i="46"/>
  <c r="H99" i="46"/>
  <c r="I99" i="46"/>
  <c r="J99" i="46"/>
  <c r="K99" i="46"/>
  <c r="L99" i="46"/>
  <c r="M99" i="46"/>
  <c r="N99" i="46"/>
  <c r="O99" i="46"/>
  <c r="P99" i="46"/>
  <c r="Q99" i="46"/>
  <c r="R99" i="46"/>
  <c r="S99" i="46"/>
  <c r="T99" i="46"/>
  <c r="U99" i="46"/>
  <c r="V99" i="46"/>
  <c r="W99" i="46"/>
  <c r="X99" i="46"/>
  <c r="AB99" i="46"/>
  <c r="AC99" i="46"/>
  <c r="AD99" i="46"/>
  <c r="AE99" i="46"/>
  <c r="AF99" i="46"/>
  <c r="AG99" i="46"/>
  <c r="AH99" i="46"/>
  <c r="AI99" i="46"/>
  <c r="AJ99" i="46"/>
  <c r="AK99" i="46"/>
  <c r="AL99" i="46"/>
  <c r="AM99" i="46"/>
  <c r="AN99" i="46"/>
  <c r="AO99" i="46"/>
  <c r="AP99" i="46"/>
  <c r="AQ99" i="46"/>
  <c r="AR99" i="46"/>
  <c r="AS99" i="46"/>
  <c r="AT99" i="46"/>
  <c r="AU99" i="46"/>
  <c r="AV99" i="46"/>
  <c r="D100" i="46"/>
  <c r="E100" i="46"/>
  <c r="F100" i="46"/>
  <c r="G100" i="46"/>
  <c r="H100" i="46"/>
  <c r="I100" i="46"/>
  <c r="J100" i="46"/>
  <c r="K100" i="46"/>
  <c r="L100" i="46"/>
  <c r="M100" i="46"/>
  <c r="N100" i="46"/>
  <c r="O100" i="46"/>
  <c r="P100" i="46"/>
  <c r="Q100" i="46"/>
  <c r="R100" i="46"/>
  <c r="S100" i="46"/>
  <c r="T100" i="46"/>
  <c r="U100" i="46"/>
  <c r="V100" i="46"/>
  <c r="W100" i="46"/>
  <c r="X100" i="46"/>
  <c r="AB100" i="46"/>
  <c r="AC100" i="46"/>
  <c r="AD100" i="46"/>
  <c r="AE100" i="46"/>
  <c r="AF100" i="46"/>
  <c r="AG100" i="46"/>
  <c r="AH100" i="46"/>
  <c r="AI100" i="46"/>
  <c r="AJ100" i="46"/>
  <c r="AK100" i="46"/>
  <c r="AL100" i="46"/>
  <c r="AM100" i="46"/>
  <c r="AN100" i="46"/>
  <c r="AO100" i="46"/>
  <c r="AP100" i="46"/>
  <c r="AQ100" i="46"/>
  <c r="AR100" i="46"/>
  <c r="AS100" i="46"/>
  <c r="AT100" i="46"/>
  <c r="AU100" i="46"/>
  <c r="AV100" i="46"/>
  <c r="D101" i="46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B101" i="46"/>
  <c r="AC101" i="46"/>
  <c r="AD101" i="46"/>
  <c r="AE101" i="46"/>
  <c r="AF101" i="46"/>
  <c r="AG101" i="46"/>
  <c r="AH101" i="46"/>
  <c r="AI101" i="46"/>
  <c r="AW101" i="46" s="1"/>
  <c r="AX101" i="46" s="1"/>
  <c r="AJ101" i="46"/>
  <c r="AK101" i="46"/>
  <c r="AL101" i="46"/>
  <c r="AM101" i="46"/>
  <c r="AN101" i="46"/>
  <c r="AO101" i="46"/>
  <c r="AP101" i="46"/>
  <c r="AQ101" i="46"/>
  <c r="AR101" i="46"/>
  <c r="AS101" i="46"/>
  <c r="AT101" i="46"/>
  <c r="AU101" i="46"/>
  <c r="AV101" i="46"/>
  <c r="D102" i="46"/>
  <c r="E102" i="46"/>
  <c r="F102" i="46"/>
  <c r="G102" i="46"/>
  <c r="H102" i="46"/>
  <c r="I102" i="46"/>
  <c r="J102" i="46"/>
  <c r="K102" i="46"/>
  <c r="L102" i="46"/>
  <c r="M102" i="46"/>
  <c r="N102" i="46"/>
  <c r="O102" i="46"/>
  <c r="P102" i="46"/>
  <c r="Q102" i="46"/>
  <c r="R102" i="46"/>
  <c r="S102" i="46"/>
  <c r="T102" i="46"/>
  <c r="U102" i="46"/>
  <c r="V102" i="46"/>
  <c r="W102" i="46"/>
  <c r="X102" i="46"/>
  <c r="AB102" i="46"/>
  <c r="AC102" i="46"/>
  <c r="AD102" i="46"/>
  <c r="AE102" i="46"/>
  <c r="AF102" i="46"/>
  <c r="AG102" i="46"/>
  <c r="AH102" i="46"/>
  <c r="AI102" i="46"/>
  <c r="AJ102" i="46"/>
  <c r="AK102" i="46"/>
  <c r="AL102" i="46"/>
  <c r="AM102" i="46"/>
  <c r="AN102" i="46"/>
  <c r="AO102" i="46"/>
  <c r="AP102" i="46"/>
  <c r="AQ102" i="46"/>
  <c r="AR102" i="46"/>
  <c r="AS102" i="46"/>
  <c r="AT102" i="46"/>
  <c r="AU102" i="46"/>
  <c r="AV102" i="46"/>
  <c r="D103" i="46"/>
  <c r="E103" i="46"/>
  <c r="F103" i="46"/>
  <c r="G103" i="46"/>
  <c r="H103" i="46"/>
  <c r="I103" i="46"/>
  <c r="J103" i="46"/>
  <c r="K103" i="46"/>
  <c r="L103" i="46"/>
  <c r="M103" i="46"/>
  <c r="N103" i="46"/>
  <c r="O103" i="46"/>
  <c r="P103" i="46"/>
  <c r="Q103" i="46"/>
  <c r="R103" i="46"/>
  <c r="S103" i="46"/>
  <c r="T103" i="46"/>
  <c r="U103" i="46"/>
  <c r="V103" i="46"/>
  <c r="W103" i="46"/>
  <c r="X103" i="46"/>
  <c r="AB103" i="46"/>
  <c r="AC103" i="46"/>
  <c r="AD103" i="46"/>
  <c r="AE103" i="46"/>
  <c r="AF103" i="46"/>
  <c r="AG103" i="46"/>
  <c r="AH103" i="46"/>
  <c r="AI103" i="46"/>
  <c r="AJ103" i="46"/>
  <c r="AK103" i="46"/>
  <c r="AL103" i="46"/>
  <c r="AM103" i="46"/>
  <c r="AN103" i="46"/>
  <c r="AO103" i="46"/>
  <c r="AP103" i="46"/>
  <c r="AQ103" i="46"/>
  <c r="AR103" i="46"/>
  <c r="AS103" i="46"/>
  <c r="AT103" i="46"/>
  <c r="AU103" i="46"/>
  <c r="AV103" i="46"/>
  <c r="D104" i="46"/>
  <c r="E104" i="46"/>
  <c r="F104" i="46"/>
  <c r="Z104" i="46" s="1"/>
  <c r="G104" i="46"/>
  <c r="H104" i="46"/>
  <c r="I104" i="46"/>
  <c r="J104" i="46"/>
  <c r="K104" i="46"/>
  <c r="L104" i="46"/>
  <c r="M104" i="46"/>
  <c r="N104" i="46"/>
  <c r="O104" i="46"/>
  <c r="P104" i="46"/>
  <c r="Q104" i="46"/>
  <c r="R104" i="46"/>
  <c r="S104" i="46"/>
  <c r="T104" i="46"/>
  <c r="U104" i="46"/>
  <c r="V104" i="46"/>
  <c r="W104" i="46"/>
  <c r="X104" i="46"/>
  <c r="AB104" i="46"/>
  <c r="AW104" i="46" s="1"/>
  <c r="AC104" i="46"/>
  <c r="AD104" i="46"/>
  <c r="AE104" i="46"/>
  <c r="AF104" i="46"/>
  <c r="AG104" i="46"/>
  <c r="AH104" i="46"/>
  <c r="AI104" i="46"/>
  <c r="AJ104" i="46"/>
  <c r="AK104" i="46"/>
  <c r="AL104" i="46"/>
  <c r="AM104" i="46"/>
  <c r="AN104" i="46"/>
  <c r="AO104" i="46"/>
  <c r="AP104" i="46"/>
  <c r="AQ104" i="46"/>
  <c r="AR104" i="46"/>
  <c r="AS104" i="46"/>
  <c r="AT104" i="46"/>
  <c r="AU104" i="46"/>
  <c r="AV104" i="46"/>
  <c r="D105" i="46"/>
  <c r="E105" i="46"/>
  <c r="F105" i="46"/>
  <c r="Z105" i="46" s="1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W105" i="46"/>
  <c r="X105" i="46"/>
  <c r="AB105" i="46"/>
  <c r="AC105" i="46"/>
  <c r="AD105" i="46"/>
  <c r="AE105" i="46"/>
  <c r="AF105" i="46"/>
  <c r="AG105" i="46"/>
  <c r="AH105" i="46"/>
  <c r="AI105" i="46"/>
  <c r="AJ105" i="46"/>
  <c r="AK105" i="46"/>
  <c r="AL105" i="46"/>
  <c r="AM105" i="46"/>
  <c r="AN105" i="46"/>
  <c r="AO105" i="46"/>
  <c r="AP105" i="46"/>
  <c r="AQ105" i="46"/>
  <c r="AR105" i="46"/>
  <c r="AS105" i="46"/>
  <c r="AT105" i="46"/>
  <c r="AU105" i="46"/>
  <c r="AV105" i="46"/>
  <c r="D106" i="46"/>
  <c r="E106" i="46"/>
  <c r="F106" i="46"/>
  <c r="G106" i="46"/>
  <c r="H106" i="46"/>
  <c r="I106" i="46"/>
  <c r="J106" i="46"/>
  <c r="K106" i="46"/>
  <c r="L106" i="46"/>
  <c r="M106" i="46"/>
  <c r="N106" i="46"/>
  <c r="O106" i="46"/>
  <c r="P106" i="46"/>
  <c r="Q106" i="46"/>
  <c r="R106" i="46"/>
  <c r="S106" i="46"/>
  <c r="T106" i="46"/>
  <c r="U106" i="46"/>
  <c r="V106" i="46"/>
  <c r="W106" i="46"/>
  <c r="X106" i="46"/>
  <c r="AB106" i="46"/>
  <c r="AC106" i="46"/>
  <c r="AD106" i="46"/>
  <c r="AE106" i="46"/>
  <c r="AF106" i="46"/>
  <c r="AG106" i="46"/>
  <c r="AH106" i="46"/>
  <c r="AI106" i="46"/>
  <c r="AJ106" i="46"/>
  <c r="AK106" i="46"/>
  <c r="AL106" i="46"/>
  <c r="AM106" i="46"/>
  <c r="AN106" i="46"/>
  <c r="AO106" i="46"/>
  <c r="AP106" i="46"/>
  <c r="AQ106" i="46"/>
  <c r="AR106" i="46"/>
  <c r="AS106" i="46"/>
  <c r="AT106" i="46"/>
  <c r="AU106" i="46"/>
  <c r="AV106" i="46"/>
  <c r="D107" i="46"/>
  <c r="E107" i="46"/>
  <c r="F107" i="46"/>
  <c r="G107" i="46"/>
  <c r="H107" i="46"/>
  <c r="I107" i="46"/>
  <c r="J107" i="46"/>
  <c r="K107" i="46"/>
  <c r="L107" i="46"/>
  <c r="M107" i="46"/>
  <c r="N107" i="46"/>
  <c r="O107" i="46"/>
  <c r="P107" i="46"/>
  <c r="Q107" i="46"/>
  <c r="R107" i="46"/>
  <c r="S107" i="46"/>
  <c r="T107" i="46"/>
  <c r="U107" i="46"/>
  <c r="V107" i="46"/>
  <c r="W107" i="46"/>
  <c r="X107" i="46"/>
  <c r="AB107" i="46"/>
  <c r="AC107" i="46"/>
  <c r="AD107" i="46"/>
  <c r="AE107" i="46"/>
  <c r="AF107" i="46"/>
  <c r="AG107" i="46"/>
  <c r="AH107" i="46"/>
  <c r="AI107" i="46"/>
  <c r="AJ107" i="46"/>
  <c r="AK107" i="46"/>
  <c r="AL107" i="46"/>
  <c r="AM107" i="46"/>
  <c r="AN107" i="46"/>
  <c r="AO107" i="46"/>
  <c r="AP107" i="46"/>
  <c r="AQ107" i="46"/>
  <c r="AR107" i="46"/>
  <c r="AS107" i="46"/>
  <c r="AT107" i="46"/>
  <c r="AU107" i="46"/>
  <c r="AV107" i="46"/>
  <c r="D108" i="46"/>
  <c r="E108" i="46"/>
  <c r="F108" i="46"/>
  <c r="G108" i="46"/>
  <c r="H108" i="46"/>
  <c r="I108" i="46"/>
  <c r="J108" i="46"/>
  <c r="K108" i="46"/>
  <c r="L108" i="46"/>
  <c r="M108" i="46"/>
  <c r="N108" i="46"/>
  <c r="O108" i="46"/>
  <c r="P108" i="46"/>
  <c r="Q108" i="46"/>
  <c r="R108" i="46"/>
  <c r="S108" i="46"/>
  <c r="T108" i="46"/>
  <c r="U108" i="46"/>
  <c r="V108" i="46"/>
  <c r="W108" i="46"/>
  <c r="X108" i="46"/>
  <c r="AB108" i="46"/>
  <c r="AC108" i="46"/>
  <c r="AD108" i="46"/>
  <c r="AE108" i="46"/>
  <c r="AF108" i="46"/>
  <c r="AG108" i="46"/>
  <c r="AH108" i="46"/>
  <c r="AI108" i="46"/>
  <c r="AJ108" i="46"/>
  <c r="AK108" i="46"/>
  <c r="AL108" i="46"/>
  <c r="AM108" i="46"/>
  <c r="AN108" i="46"/>
  <c r="AO108" i="46"/>
  <c r="AP108" i="46"/>
  <c r="AQ108" i="46"/>
  <c r="AR108" i="46"/>
  <c r="AS108" i="46"/>
  <c r="AT108" i="46"/>
  <c r="AU108" i="46"/>
  <c r="AV108" i="46"/>
  <c r="D109" i="46"/>
  <c r="E109" i="46"/>
  <c r="F109" i="46"/>
  <c r="G109" i="46"/>
  <c r="H109" i="46"/>
  <c r="I109" i="46"/>
  <c r="J109" i="46"/>
  <c r="K109" i="46"/>
  <c r="L109" i="46"/>
  <c r="M109" i="46"/>
  <c r="N109" i="46"/>
  <c r="O109" i="46"/>
  <c r="P109" i="46"/>
  <c r="Q109" i="46"/>
  <c r="R109" i="46"/>
  <c r="S109" i="46"/>
  <c r="T109" i="46"/>
  <c r="U109" i="46"/>
  <c r="V109" i="46"/>
  <c r="W109" i="46"/>
  <c r="X109" i="46"/>
  <c r="AB109" i="46"/>
  <c r="AC109" i="46"/>
  <c r="AD109" i="46"/>
  <c r="AE109" i="46"/>
  <c r="AF109" i="46"/>
  <c r="AG109" i="46"/>
  <c r="AH109" i="46"/>
  <c r="AI109" i="46"/>
  <c r="AJ109" i="46"/>
  <c r="AK109" i="46"/>
  <c r="AL109" i="46"/>
  <c r="AM109" i="46"/>
  <c r="AN109" i="46"/>
  <c r="AO109" i="46"/>
  <c r="AP109" i="46"/>
  <c r="AQ109" i="46"/>
  <c r="AR109" i="46"/>
  <c r="AS109" i="46"/>
  <c r="AT109" i="46"/>
  <c r="AU109" i="46"/>
  <c r="AV109" i="46"/>
  <c r="AW109" i="46"/>
  <c r="D110" i="46"/>
  <c r="E110" i="46"/>
  <c r="F110" i="46"/>
  <c r="G110" i="46"/>
  <c r="H110" i="46"/>
  <c r="I110" i="46"/>
  <c r="J110" i="46"/>
  <c r="K110" i="46"/>
  <c r="L110" i="46"/>
  <c r="M110" i="46"/>
  <c r="N110" i="46"/>
  <c r="O110" i="46"/>
  <c r="P110" i="46"/>
  <c r="Q110" i="46"/>
  <c r="R110" i="46"/>
  <c r="S110" i="46"/>
  <c r="T110" i="46"/>
  <c r="U110" i="46"/>
  <c r="V110" i="46"/>
  <c r="Z110" i="46" s="1"/>
  <c r="W110" i="46"/>
  <c r="X110" i="46"/>
  <c r="AB110" i="46"/>
  <c r="AC110" i="46"/>
  <c r="AD110" i="46"/>
  <c r="AE110" i="46"/>
  <c r="AF110" i="46"/>
  <c r="AG110" i="46"/>
  <c r="AH110" i="46"/>
  <c r="AI110" i="46"/>
  <c r="AJ110" i="46"/>
  <c r="AK110" i="46"/>
  <c r="AL110" i="46"/>
  <c r="AM110" i="46"/>
  <c r="AN110" i="46"/>
  <c r="AO110" i="46"/>
  <c r="AP110" i="46"/>
  <c r="AQ110" i="46"/>
  <c r="AR110" i="46"/>
  <c r="AS110" i="46"/>
  <c r="AT110" i="46"/>
  <c r="AU110" i="46"/>
  <c r="AV110" i="46"/>
  <c r="D111" i="46"/>
  <c r="E111" i="46"/>
  <c r="F111" i="46"/>
  <c r="G111" i="46"/>
  <c r="H111" i="46"/>
  <c r="I111" i="46"/>
  <c r="J111" i="46"/>
  <c r="K111" i="46"/>
  <c r="L111" i="46"/>
  <c r="M111" i="46"/>
  <c r="N111" i="46"/>
  <c r="O111" i="46"/>
  <c r="P111" i="46"/>
  <c r="Q111" i="46"/>
  <c r="R111" i="46"/>
  <c r="S111" i="46"/>
  <c r="T111" i="46"/>
  <c r="U111" i="46"/>
  <c r="V111" i="46"/>
  <c r="W111" i="46"/>
  <c r="X111" i="46"/>
  <c r="AB111" i="46"/>
  <c r="AC111" i="46"/>
  <c r="AD111" i="46"/>
  <c r="AE111" i="46"/>
  <c r="AF111" i="46"/>
  <c r="AG111" i="46"/>
  <c r="AH111" i="46"/>
  <c r="AI111" i="46"/>
  <c r="AJ111" i="46"/>
  <c r="AK111" i="46"/>
  <c r="AL111" i="46"/>
  <c r="AM111" i="46"/>
  <c r="AN111" i="46"/>
  <c r="AO111" i="46"/>
  <c r="AP111" i="46"/>
  <c r="AQ111" i="46"/>
  <c r="AR111" i="46"/>
  <c r="AS111" i="46"/>
  <c r="AT111" i="46"/>
  <c r="AU111" i="46"/>
  <c r="AV111" i="46"/>
  <c r="D112" i="46"/>
  <c r="E112" i="46"/>
  <c r="F112" i="46"/>
  <c r="G112" i="46"/>
  <c r="H112" i="46"/>
  <c r="I112" i="46"/>
  <c r="J112" i="46"/>
  <c r="K112" i="46"/>
  <c r="L112" i="46"/>
  <c r="M112" i="46"/>
  <c r="N112" i="46"/>
  <c r="O112" i="46"/>
  <c r="P112" i="46"/>
  <c r="Q112" i="46"/>
  <c r="R112" i="46"/>
  <c r="S112" i="46"/>
  <c r="T112" i="46"/>
  <c r="U112" i="46"/>
  <c r="V112" i="46"/>
  <c r="W112" i="46"/>
  <c r="X112" i="46"/>
  <c r="AB112" i="46"/>
  <c r="AC112" i="46"/>
  <c r="AD112" i="46"/>
  <c r="AE112" i="46"/>
  <c r="AF112" i="46"/>
  <c r="AG112" i="46"/>
  <c r="AH112" i="46"/>
  <c r="AI112" i="46"/>
  <c r="AJ112" i="46"/>
  <c r="AK112" i="46"/>
  <c r="AL112" i="46"/>
  <c r="AM112" i="46"/>
  <c r="AN112" i="46"/>
  <c r="AO112" i="46"/>
  <c r="AP112" i="46"/>
  <c r="AQ112" i="46"/>
  <c r="AR112" i="46"/>
  <c r="AS112" i="46"/>
  <c r="AT112" i="46"/>
  <c r="AU112" i="46"/>
  <c r="AV112" i="46"/>
  <c r="D113" i="46"/>
  <c r="E113" i="46"/>
  <c r="F113" i="46"/>
  <c r="G113" i="46"/>
  <c r="H113" i="46"/>
  <c r="I113" i="46"/>
  <c r="J113" i="46"/>
  <c r="K113" i="46"/>
  <c r="L113" i="46"/>
  <c r="M113" i="46"/>
  <c r="N113" i="46"/>
  <c r="O113" i="46"/>
  <c r="P113" i="46"/>
  <c r="Q113" i="46"/>
  <c r="R113" i="46"/>
  <c r="S113" i="46"/>
  <c r="T113" i="46"/>
  <c r="U113" i="46"/>
  <c r="V113" i="46"/>
  <c r="W113" i="46"/>
  <c r="X113" i="46"/>
  <c r="AB113" i="46"/>
  <c r="AC113" i="46"/>
  <c r="AD113" i="46"/>
  <c r="AE113" i="46"/>
  <c r="AF113" i="46"/>
  <c r="AG113" i="46"/>
  <c r="AH113" i="46"/>
  <c r="AI113" i="46"/>
  <c r="AJ113" i="46"/>
  <c r="AK113" i="46"/>
  <c r="AL113" i="46"/>
  <c r="AM113" i="46"/>
  <c r="AN113" i="46"/>
  <c r="AO113" i="46"/>
  <c r="AP113" i="46"/>
  <c r="AQ113" i="46"/>
  <c r="AR113" i="46"/>
  <c r="AS113" i="46"/>
  <c r="AT113" i="46"/>
  <c r="AU113" i="46"/>
  <c r="AV113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R114" i="46"/>
  <c r="S114" i="46"/>
  <c r="T114" i="46"/>
  <c r="U114" i="46"/>
  <c r="V114" i="46"/>
  <c r="W114" i="46"/>
  <c r="X114" i="46"/>
  <c r="AB114" i="46"/>
  <c r="AC114" i="46"/>
  <c r="AD114" i="46"/>
  <c r="AE114" i="46"/>
  <c r="AF114" i="46"/>
  <c r="AG114" i="46"/>
  <c r="AH114" i="46"/>
  <c r="AI114" i="46"/>
  <c r="AJ114" i="46"/>
  <c r="AK114" i="46"/>
  <c r="AL114" i="46"/>
  <c r="AM114" i="46"/>
  <c r="AN114" i="46"/>
  <c r="AO114" i="46"/>
  <c r="AP114" i="46"/>
  <c r="AQ114" i="46"/>
  <c r="AR114" i="46"/>
  <c r="AS114" i="46"/>
  <c r="AT114" i="46"/>
  <c r="AU114" i="46"/>
  <c r="AV114" i="46"/>
  <c r="D115" i="46"/>
  <c r="E115" i="46"/>
  <c r="F115" i="46"/>
  <c r="G115" i="46"/>
  <c r="H115" i="46"/>
  <c r="I115" i="46"/>
  <c r="J115" i="46"/>
  <c r="K115" i="46"/>
  <c r="L115" i="46"/>
  <c r="M115" i="46"/>
  <c r="N115" i="46"/>
  <c r="O115" i="46"/>
  <c r="P115" i="46"/>
  <c r="Q115" i="46"/>
  <c r="R115" i="46"/>
  <c r="S115" i="46"/>
  <c r="T115" i="46"/>
  <c r="U115" i="46"/>
  <c r="V115" i="46"/>
  <c r="W115" i="46"/>
  <c r="X115" i="46"/>
  <c r="AB115" i="46"/>
  <c r="AC115" i="46"/>
  <c r="AD115" i="46"/>
  <c r="AE115" i="46"/>
  <c r="AF115" i="46"/>
  <c r="AG115" i="46"/>
  <c r="AH115" i="46"/>
  <c r="AI115" i="46"/>
  <c r="AJ115" i="46"/>
  <c r="AK115" i="46"/>
  <c r="AL115" i="46"/>
  <c r="AM115" i="46"/>
  <c r="AN115" i="46"/>
  <c r="AO115" i="46"/>
  <c r="AP115" i="46"/>
  <c r="AQ115" i="46"/>
  <c r="AR115" i="46"/>
  <c r="AS115" i="46"/>
  <c r="AT115" i="46"/>
  <c r="AU115" i="46"/>
  <c r="AV115" i="46"/>
  <c r="D116" i="46"/>
  <c r="E116" i="46"/>
  <c r="F116" i="46"/>
  <c r="G116" i="46"/>
  <c r="H116" i="46"/>
  <c r="I116" i="46"/>
  <c r="J116" i="46"/>
  <c r="K116" i="46"/>
  <c r="L116" i="46"/>
  <c r="M116" i="46"/>
  <c r="N116" i="46"/>
  <c r="O116" i="46"/>
  <c r="P116" i="46"/>
  <c r="Q116" i="46"/>
  <c r="R116" i="46"/>
  <c r="S116" i="46"/>
  <c r="T116" i="46"/>
  <c r="U116" i="46"/>
  <c r="V116" i="46"/>
  <c r="W116" i="46"/>
  <c r="X116" i="46"/>
  <c r="AB116" i="46"/>
  <c r="AC116" i="46"/>
  <c r="AD116" i="46"/>
  <c r="AE116" i="46"/>
  <c r="AF116" i="46"/>
  <c r="AG116" i="46"/>
  <c r="AH116" i="46"/>
  <c r="AI116" i="46"/>
  <c r="AJ116" i="46"/>
  <c r="AK116" i="46"/>
  <c r="AL116" i="46"/>
  <c r="AM116" i="46"/>
  <c r="AN116" i="46"/>
  <c r="AO116" i="46"/>
  <c r="AP116" i="46"/>
  <c r="AQ116" i="46"/>
  <c r="AR116" i="46"/>
  <c r="AS116" i="46"/>
  <c r="AT116" i="46"/>
  <c r="AU116" i="46"/>
  <c r="AV116" i="46"/>
  <c r="D117" i="46"/>
  <c r="E117" i="46"/>
  <c r="F117" i="46"/>
  <c r="G117" i="46"/>
  <c r="H117" i="46"/>
  <c r="I117" i="46"/>
  <c r="J117" i="46"/>
  <c r="K117" i="46"/>
  <c r="L117" i="46"/>
  <c r="M117" i="46"/>
  <c r="N117" i="46"/>
  <c r="O117" i="46"/>
  <c r="P117" i="46"/>
  <c r="Q117" i="46"/>
  <c r="R117" i="46"/>
  <c r="S117" i="46"/>
  <c r="T117" i="46"/>
  <c r="U117" i="46"/>
  <c r="V117" i="46"/>
  <c r="W117" i="46"/>
  <c r="X117" i="46"/>
  <c r="AB117" i="46"/>
  <c r="AC117" i="46"/>
  <c r="AD117" i="46"/>
  <c r="AE117" i="46"/>
  <c r="AF117" i="46"/>
  <c r="AG117" i="46"/>
  <c r="AH117" i="46"/>
  <c r="AI117" i="46"/>
  <c r="AJ117" i="46"/>
  <c r="AK117" i="46"/>
  <c r="AL117" i="46"/>
  <c r="AM117" i="46"/>
  <c r="AN117" i="46"/>
  <c r="AO117" i="46"/>
  <c r="AP117" i="46"/>
  <c r="AQ117" i="46"/>
  <c r="AR117" i="46"/>
  <c r="AS117" i="46"/>
  <c r="AT117" i="46"/>
  <c r="AU117" i="46"/>
  <c r="AV117" i="46"/>
  <c r="D118" i="46"/>
  <c r="E118" i="46"/>
  <c r="F118" i="46"/>
  <c r="Z118" i="46" s="1"/>
  <c r="G118" i="46"/>
  <c r="H118" i="46"/>
  <c r="I118" i="46"/>
  <c r="J118" i="46"/>
  <c r="K118" i="46"/>
  <c r="L118" i="46"/>
  <c r="M118" i="46"/>
  <c r="N118" i="46"/>
  <c r="O118" i="46"/>
  <c r="P118" i="46"/>
  <c r="Q118" i="46"/>
  <c r="R118" i="46"/>
  <c r="S118" i="46"/>
  <c r="T118" i="46"/>
  <c r="U118" i="46"/>
  <c r="V118" i="46"/>
  <c r="W118" i="46"/>
  <c r="X118" i="46"/>
  <c r="AB118" i="46"/>
  <c r="AC118" i="46"/>
  <c r="AD118" i="46"/>
  <c r="AE118" i="46"/>
  <c r="AF118" i="46"/>
  <c r="AG118" i="46"/>
  <c r="AH118" i="46"/>
  <c r="AI118" i="46"/>
  <c r="AJ118" i="46"/>
  <c r="AK118" i="46"/>
  <c r="AL118" i="46"/>
  <c r="AM118" i="46"/>
  <c r="AN118" i="46"/>
  <c r="AO118" i="46"/>
  <c r="AP118" i="46"/>
  <c r="AQ118" i="46"/>
  <c r="AR118" i="46"/>
  <c r="AS118" i="46"/>
  <c r="AT118" i="46"/>
  <c r="AU118" i="46"/>
  <c r="AV118" i="46"/>
  <c r="D119" i="46"/>
  <c r="E119" i="46"/>
  <c r="F119" i="46"/>
  <c r="G119" i="46"/>
  <c r="H119" i="46"/>
  <c r="I119" i="46"/>
  <c r="J119" i="46"/>
  <c r="K119" i="46"/>
  <c r="L119" i="46"/>
  <c r="M119" i="46"/>
  <c r="N119" i="46"/>
  <c r="O119" i="46"/>
  <c r="P119" i="46"/>
  <c r="Q119" i="46"/>
  <c r="R119" i="46"/>
  <c r="S119" i="46"/>
  <c r="T119" i="46"/>
  <c r="U119" i="46"/>
  <c r="V119" i="46"/>
  <c r="W119" i="46"/>
  <c r="X119" i="46"/>
  <c r="AB119" i="46"/>
  <c r="AC119" i="46"/>
  <c r="AD119" i="46"/>
  <c r="AE119" i="46"/>
  <c r="AF119" i="46"/>
  <c r="AG119" i="46"/>
  <c r="AH119" i="46"/>
  <c r="AI119" i="46"/>
  <c r="AJ119" i="46"/>
  <c r="AK119" i="46"/>
  <c r="AL119" i="46"/>
  <c r="AM119" i="46"/>
  <c r="AN119" i="46"/>
  <c r="AO119" i="46"/>
  <c r="AP119" i="46"/>
  <c r="AQ119" i="46"/>
  <c r="AR119" i="46"/>
  <c r="AS119" i="46"/>
  <c r="AT119" i="46"/>
  <c r="AU119" i="46"/>
  <c r="AV119" i="46"/>
  <c r="D120" i="46"/>
  <c r="E120" i="46"/>
  <c r="F120" i="46"/>
  <c r="G120" i="46"/>
  <c r="H120" i="46"/>
  <c r="I120" i="46"/>
  <c r="J120" i="46"/>
  <c r="K120" i="46"/>
  <c r="L120" i="46"/>
  <c r="M120" i="46"/>
  <c r="N120" i="46"/>
  <c r="O120" i="46"/>
  <c r="P120" i="46"/>
  <c r="Q120" i="46"/>
  <c r="R120" i="46"/>
  <c r="S120" i="46"/>
  <c r="T120" i="46"/>
  <c r="U120" i="46"/>
  <c r="V120" i="46"/>
  <c r="W120" i="46"/>
  <c r="X120" i="46"/>
  <c r="AB120" i="46"/>
  <c r="AC120" i="46"/>
  <c r="AD120" i="46"/>
  <c r="AE120" i="46"/>
  <c r="AF120" i="46"/>
  <c r="AG120" i="46"/>
  <c r="AH120" i="46"/>
  <c r="AI120" i="46"/>
  <c r="AJ120" i="46"/>
  <c r="AK120" i="46"/>
  <c r="AL120" i="46"/>
  <c r="AM120" i="46"/>
  <c r="AN120" i="46"/>
  <c r="AO120" i="46"/>
  <c r="AP120" i="46"/>
  <c r="AQ120" i="46"/>
  <c r="AR120" i="46"/>
  <c r="AS120" i="46"/>
  <c r="AT120" i="46"/>
  <c r="AU120" i="46"/>
  <c r="AV120" i="46"/>
  <c r="D121" i="46"/>
  <c r="E121" i="46"/>
  <c r="F121" i="46"/>
  <c r="G121" i="46"/>
  <c r="H121" i="46"/>
  <c r="I121" i="46"/>
  <c r="J121" i="46"/>
  <c r="K121" i="46"/>
  <c r="L121" i="46"/>
  <c r="M121" i="46"/>
  <c r="N121" i="46"/>
  <c r="O121" i="46"/>
  <c r="P121" i="46"/>
  <c r="Q121" i="46"/>
  <c r="R121" i="46"/>
  <c r="S121" i="46"/>
  <c r="T121" i="46"/>
  <c r="U121" i="46"/>
  <c r="V121" i="46"/>
  <c r="W121" i="46"/>
  <c r="X121" i="46"/>
  <c r="AB121" i="46"/>
  <c r="AC121" i="46"/>
  <c r="AD121" i="46"/>
  <c r="AE121" i="46"/>
  <c r="AF121" i="46"/>
  <c r="AG121" i="46"/>
  <c r="AH121" i="46"/>
  <c r="AI121" i="46"/>
  <c r="AJ121" i="46"/>
  <c r="AK121" i="46"/>
  <c r="AL121" i="46"/>
  <c r="AM121" i="46"/>
  <c r="AN121" i="46"/>
  <c r="AO121" i="46"/>
  <c r="AP121" i="46"/>
  <c r="AQ121" i="46"/>
  <c r="AR121" i="46"/>
  <c r="AS121" i="46"/>
  <c r="AT121" i="46"/>
  <c r="AU121" i="46"/>
  <c r="AV121" i="46"/>
  <c r="D122" i="46"/>
  <c r="E122" i="46"/>
  <c r="F122" i="46"/>
  <c r="G122" i="46"/>
  <c r="H122" i="46"/>
  <c r="I122" i="46"/>
  <c r="J122" i="46"/>
  <c r="K122" i="46"/>
  <c r="L122" i="46"/>
  <c r="M122" i="46"/>
  <c r="N122" i="46"/>
  <c r="O122" i="46"/>
  <c r="P122" i="46"/>
  <c r="Q122" i="46"/>
  <c r="R122" i="46"/>
  <c r="S122" i="46"/>
  <c r="T122" i="46"/>
  <c r="U122" i="46"/>
  <c r="V122" i="46"/>
  <c r="W122" i="46"/>
  <c r="X122" i="46"/>
  <c r="AB122" i="46"/>
  <c r="AW122" i="46" s="1"/>
  <c r="AX122" i="46" s="1"/>
  <c r="AC122" i="46"/>
  <c r="AD122" i="46"/>
  <c r="AE122" i="46"/>
  <c r="AF122" i="46"/>
  <c r="AG122" i="46"/>
  <c r="AH122" i="46"/>
  <c r="AI122" i="46"/>
  <c r="AJ122" i="46"/>
  <c r="AK122" i="46"/>
  <c r="AL122" i="46"/>
  <c r="AM122" i="46"/>
  <c r="AN122" i="46"/>
  <c r="AO122" i="46"/>
  <c r="AP122" i="46"/>
  <c r="AQ122" i="46"/>
  <c r="AR122" i="46"/>
  <c r="AS122" i="46"/>
  <c r="AT122" i="46"/>
  <c r="AU122" i="46"/>
  <c r="AV122" i="46"/>
  <c r="D123" i="46"/>
  <c r="E123" i="46"/>
  <c r="F123" i="46"/>
  <c r="G123" i="46"/>
  <c r="H123" i="46"/>
  <c r="I123" i="46"/>
  <c r="J123" i="46"/>
  <c r="K123" i="46"/>
  <c r="L123" i="46"/>
  <c r="M123" i="46"/>
  <c r="N123" i="46"/>
  <c r="O123" i="46"/>
  <c r="P123" i="46"/>
  <c r="Q123" i="46"/>
  <c r="R123" i="46"/>
  <c r="S123" i="46"/>
  <c r="T123" i="46"/>
  <c r="U123" i="46"/>
  <c r="V123" i="46"/>
  <c r="W123" i="46"/>
  <c r="X123" i="46"/>
  <c r="AB123" i="46"/>
  <c r="AW123" i="46" s="1"/>
  <c r="AX123" i="46" s="1"/>
  <c r="AC123" i="46"/>
  <c r="AD123" i="46"/>
  <c r="AE123" i="46"/>
  <c r="AF123" i="46"/>
  <c r="AG123" i="46"/>
  <c r="AH123" i="46"/>
  <c r="AI123" i="46"/>
  <c r="AJ123" i="46"/>
  <c r="AK123" i="46"/>
  <c r="AL123" i="46"/>
  <c r="AM123" i="46"/>
  <c r="AN123" i="46"/>
  <c r="AO123" i="46"/>
  <c r="AP123" i="46"/>
  <c r="AQ123" i="46"/>
  <c r="AR123" i="46"/>
  <c r="AS123" i="46"/>
  <c r="AT123" i="46"/>
  <c r="AU123" i="46"/>
  <c r="AV123" i="46"/>
  <c r="D124" i="46"/>
  <c r="E124" i="46"/>
  <c r="F124" i="46"/>
  <c r="G124" i="46"/>
  <c r="H124" i="46"/>
  <c r="I124" i="46"/>
  <c r="J124" i="46"/>
  <c r="K124" i="46"/>
  <c r="L124" i="46"/>
  <c r="M124" i="46"/>
  <c r="N124" i="46"/>
  <c r="O124" i="46"/>
  <c r="P124" i="46"/>
  <c r="Q124" i="46"/>
  <c r="R124" i="46"/>
  <c r="S124" i="46"/>
  <c r="T124" i="46"/>
  <c r="U124" i="46"/>
  <c r="V124" i="46"/>
  <c r="W124" i="46"/>
  <c r="X124" i="46"/>
  <c r="AB124" i="46"/>
  <c r="AC124" i="46"/>
  <c r="AD124" i="46"/>
  <c r="AE124" i="46"/>
  <c r="AF124" i="46"/>
  <c r="AG124" i="46"/>
  <c r="AH124" i="46"/>
  <c r="AI124" i="46"/>
  <c r="AJ124" i="46"/>
  <c r="AK124" i="46"/>
  <c r="AL124" i="46"/>
  <c r="AM124" i="46"/>
  <c r="AN124" i="46"/>
  <c r="AO124" i="46"/>
  <c r="AP124" i="46"/>
  <c r="AQ124" i="46"/>
  <c r="AR124" i="46"/>
  <c r="AS124" i="46"/>
  <c r="AT124" i="46"/>
  <c r="AU124" i="46"/>
  <c r="AV124" i="46"/>
  <c r="D125" i="46"/>
  <c r="E125" i="46"/>
  <c r="F125" i="46"/>
  <c r="G125" i="46"/>
  <c r="H125" i="46"/>
  <c r="I125" i="46"/>
  <c r="J125" i="46"/>
  <c r="K125" i="46"/>
  <c r="L125" i="46"/>
  <c r="M125" i="46"/>
  <c r="N125" i="46"/>
  <c r="O125" i="46"/>
  <c r="P125" i="46"/>
  <c r="Q125" i="46"/>
  <c r="R125" i="46"/>
  <c r="S125" i="46"/>
  <c r="T125" i="46"/>
  <c r="U125" i="46"/>
  <c r="V125" i="46"/>
  <c r="W125" i="46"/>
  <c r="X125" i="46"/>
  <c r="AB125" i="46"/>
  <c r="AC125" i="46"/>
  <c r="AD125" i="46"/>
  <c r="AE125" i="46"/>
  <c r="AF125" i="46"/>
  <c r="AG125" i="46"/>
  <c r="AH125" i="46"/>
  <c r="AI125" i="46"/>
  <c r="AJ125" i="46"/>
  <c r="AK125" i="46"/>
  <c r="AL125" i="46"/>
  <c r="AM125" i="46"/>
  <c r="AN125" i="46"/>
  <c r="AO125" i="46"/>
  <c r="AP125" i="46"/>
  <c r="AQ125" i="46"/>
  <c r="AR125" i="46"/>
  <c r="AS125" i="46"/>
  <c r="AT125" i="46"/>
  <c r="AU125" i="46"/>
  <c r="AV125" i="46"/>
  <c r="D126" i="46"/>
  <c r="E126" i="46"/>
  <c r="F126" i="46"/>
  <c r="G126" i="46"/>
  <c r="H126" i="46"/>
  <c r="I126" i="46"/>
  <c r="J126" i="46"/>
  <c r="K126" i="46"/>
  <c r="L126" i="46"/>
  <c r="M126" i="46"/>
  <c r="N126" i="46"/>
  <c r="O126" i="46"/>
  <c r="P126" i="46"/>
  <c r="Q126" i="46"/>
  <c r="R126" i="46"/>
  <c r="S126" i="46"/>
  <c r="T126" i="46"/>
  <c r="U126" i="46"/>
  <c r="V126" i="46"/>
  <c r="W126" i="46"/>
  <c r="X126" i="46"/>
  <c r="AB126" i="46"/>
  <c r="AC126" i="46"/>
  <c r="AD126" i="46"/>
  <c r="AE126" i="46"/>
  <c r="AF126" i="46"/>
  <c r="AG126" i="46"/>
  <c r="AH126" i="46"/>
  <c r="AI126" i="46"/>
  <c r="AJ126" i="46"/>
  <c r="AK126" i="46"/>
  <c r="AL126" i="46"/>
  <c r="AM126" i="46"/>
  <c r="AN126" i="46"/>
  <c r="AO126" i="46"/>
  <c r="AP126" i="46"/>
  <c r="AQ126" i="46"/>
  <c r="AR126" i="46"/>
  <c r="AS126" i="46"/>
  <c r="AT126" i="46"/>
  <c r="AU126" i="46"/>
  <c r="AV126" i="46"/>
  <c r="D127" i="46"/>
  <c r="E127" i="46"/>
  <c r="Z127" i="46" s="1"/>
  <c r="AA127" i="46" s="1"/>
  <c r="F127" i="46"/>
  <c r="G127" i="46"/>
  <c r="H127" i="46"/>
  <c r="I127" i="46"/>
  <c r="J127" i="46"/>
  <c r="K127" i="46"/>
  <c r="L127" i="46"/>
  <c r="M127" i="46"/>
  <c r="N127" i="46"/>
  <c r="O127" i="46"/>
  <c r="P127" i="46"/>
  <c r="Q127" i="46"/>
  <c r="R127" i="46"/>
  <c r="S127" i="46"/>
  <c r="T127" i="46"/>
  <c r="U127" i="46"/>
  <c r="V127" i="46"/>
  <c r="W127" i="46"/>
  <c r="X127" i="46"/>
  <c r="AB127" i="46"/>
  <c r="AC127" i="46"/>
  <c r="AD127" i="46"/>
  <c r="AE127" i="46"/>
  <c r="AF127" i="46"/>
  <c r="AG127" i="46"/>
  <c r="AH127" i="46"/>
  <c r="AI127" i="46"/>
  <c r="AJ127" i="46"/>
  <c r="AK127" i="46"/>
  <c r="AL127" i="46"/>
  <c r="AM127" i="46"/>
  <c r="AN127" i="46"/>
  <c r="AO127" i="46"/>
  <c r="AP127" i="46"/>
  <c r="AQ127" i="46"/>
  <c r="AR127" i="46"/>
  <c r="AS127" i="46"/>
  <c r="AT127" i="46"/>
  <c r="AU127" i="46"/>
  <c r="AV127" i="46"/>
  <c r="AY12" i="43"/>
  <c r="AZ12" i="43"/>
  <c r="BA12" i="43"/>
  <c r="BB12" i="43"/>
  <c r="BC12" i="43"/>
  <c r="BD12" i="43"/>
  <c r="BF12" i="43"/>
  <c r="BE12" i="43"/>
  <c r="BG12" i="43"/>
  <c r="BH12" i="43"/>
  <c r="BI12" i="43"/>
  <c r="BJ12" i="43"/>
  <c r="BK12" i="43"/>
  <c r="BM12" i="43"/>
  <c r="BN12" i="43"/>
  <c r="BP12" i="43"/>
  <c r="BQ12" i="43"/>
  <c r="BR12" i="43"/>
  <c r="BS12" i="43"/>
  <c r="BT12" i="43"/>
  <c r="BU12" i="43"/>
  <c r="BV12" i="43"/>
  <c r="BY12" i="43" s="1"/>
  <c r="BW12" i="43"/>
  <c r="BX12" i="43"/>
  <c r="BZ12" i="43"/>
  <c r="CC12" i="43" s="1"/>
  <c r="CA12" i="43"/>
  <c r="CB12" i="43"/>
  <c r="CD12" i="43"/>
  <c r="CF12" i="43" s="1"/>
  <c r="CE12" i="43"/>
  <c r="CG12" i="43"/>
  <c r="CH12" i="43"/>
  <c r="CI12" i="43"/>
  <c r="CJ12" i="43"/>
  <c r="CK12" i="43"/>
  <c r="CL12" i="43"/>
  <c r="CN12" i="43" s="1"/>
  <c r="CM12" i="43"/>
  <c r="CO12" i="43"/>
  <c r="CP12" i="43"/>
  <c r="CQ12" i="43"/>
  <c r="CS12" i="43"/>
  <c r="CT12" i="43"/>
  <c r="CU12" i="43" s="1"/>
  <c r="CV12" i="43"/>
  <c r="CW12" i="43"/>
  <c r="CX12" i="43"/>
  <c r="CY12" i="43"/>
  <c r="CZ12" i="43"/>
  <c r="DA12" i="43"/>
  <c r="DB12" i="43"/>
  <c r="DC12" i="43"/>
  <c r="DD12" i="43"/>
  <c r="DE12" i="43"/>
  <c r="DF12" i="43"/>
  <c r="DH12" i="43" s="1"/>
  <c r="DG12" i="43"/>
  <c r="DI12" i="43"/>
  <c r="DJ12" i="43"/>
  <c r="DL12" i="43"/>
  <c r="DM12" i="43"/>
  <c r="DN12" i="43"/>
  <c r="DO12" i="43"/>
  <c r="DQ12" i="43" s="1"/>
  <c r="DP12" i="43"/>
  <c r="DR12" i="43"/>
  <c r="DT12" i="43"/>
  <c r="DS12" i="43"/>
  <c r="DU12" i="43"/>
  <c r="DV12" i="43"/>
  <c r="DW12" i="43"/>
  <c r="DX12" i="43"/>
  <c r="DY12" i="43"/>
  <c r="DZ12" i="43" s="1"/>
  <c r="EA12" i="43"/>
  <c r="EC12" i="43" s="1"/>
  <c r="EB12" i="43"/>
  <c r="ED12" i="43"/>
  <c r="EE12" i="43"/>
  <c r="AY13" i="43"/>
  <c r="AZ13" i="43"/>
  <c r="BA13" i="43"/>
  <c r="BB13" i="43"/>
  <c r="BC13" i="43"/>
  <c r="BD13" i="43"/>
  <c r="BE13" i="43"/>
  <c r="BF13" i="43"/>
  <c r="BG13" i="43"/>
  <c r="BH13" i="43"/>
  <c r="BI13" i="43" s="1"/>
  <c r="BJ13" i="43"/>
  <c r="BL13" i="43" s="1"/>
  <c r="BK13" i="43"/>
  <c r="BM13" i="43"/>
  <c r="BO13" i="43" s="1"/>
  <c r="BN13" i="43"/>
  <c r="BP13" i="43"/>
  <c r="BQ13" i="43"/>
  <c r="BS13" i="43"/>
  <c r="BU13" i="43" s="1"/>
  <c r="BT13" i="43"/>
  <c r="BV13" i="43"/>
  <c r="BY13" i="43" s="1"/>
  <c r="BW13" i="43"/>
  <c r="BX13" i="43"/>
  <c r="BZ13" i="43"/>
  <c r="CC13" i="43" s="1"/>
  <c r="CA13" i="43"/>
  <c r="CB13" i="43"/>
  <c r="CD13" i="43"/>
  <c r="CF13" i="43"/>
  <c r="CE13" i="43"/>
  <c r="CG13" i="43"/>
  <c r="CH13" i="43"/>
  <c r="CI13" i="43"/>
  <c r="CK13" i="43" s="1"/>
  <c r="CJ13" i="43"/>
  <c r="CL13" i="43"/>
  <c r="CM13" i="43"/>
  <c r="CO13" i="43"/>
  <c r="CP13" i="43"/>
  <c r="CR13" i="43" s="1"/>
  <c r="CQ13" i="43"/>
  <c r="CS13" i="43"/>
  <c r="CT13" i="43"/>
  <c r="CU13" i="43"/>
  <c r="CV13" i="43"/>
  <c r="CW13" i="43"/>
  <c r="CY13" i="43"/>
  <c r="CZ13" i="43"/>
  <c r="DA13" i="43"/>
  <c r="DC13" i="43"/>
  <c r="DD13" i="43"/>
  <c r="DE13" i="43"/>
  <c r="DF13" i="43"/>
  <c r="DH13" i="43" s="1"/>
  <c r="DG13" i="43"/>
  <c r="DI13" i="43"/>
  <c r="DK13" i="43"/>
  <c r="DJ13" i="43"/>
  <c r="DL13" i="43"/>
  <c r="DM13" i="43"/>
  <c r="DN13" i="43" s="1"/>
  <c r="DO13" i="43"/>
  <c r="DP13" i="43"/>
  <c r="DR13" i="43"/>
  <c r="DT13" i="43" s="1"/>
  <c r="DS13" i="43"/>
  <c r="DU13" i="43"/>
  <c r="DV13" i="43"/>
  <c r="DW13" i="43"/>
  <c r="DX13" i="43"/>
  <c r="DY13" i="43"/>
  <c r="EA13" i="43"/>
  <c r="EC13" i="43" s="1"/>
  <c r="EB13" i="43"/>
  <c r="ED13" i="43"/>
  <c r="EE13" i="43"/>
  <c r="AY14" i="43"/>
  <c r="AZ14" i="43"/>
  <c r="BA14" i="43"/>
  <c r="BB14" i="43"/>
  <c r="BC14" i="43"/>
  <c r="BD14" i="43"/>
  <c r="BE14" i="43"/>
  <c r="BF14" i="43" s="1"/>
  <c r="BG14" i="43"/>
  <c r="BI14" i="43" s="1"/>
  <c r="BH14" i="43"/>
  <c r="BJ14" i="43"/>
  <c r="BL14" i="43" s="1"/>
  <c r="BK14" i="43"/>
  <c r="BM14" i="43"/>
  <c r="BN14" i="43"/>
  <c r="BO14" i="43"/>
  <c r="BP14" i="43"/>
  <c r="BQ14" i="43"/>
  <c r="BR14" i="43" s="1"/>
  <c r="BS14" i="43"/>
  <c r="BT14" i="43"/>
  <c r="BV14" i="43"/>
  <c r="BW14" i="43"/>
  <c r="BY14" i="43" s="1"/>
  <c r="BX14" i="43"/>
  <c r="BZ14" i="43"/>
  <c r="CA14" i="43"/>
  <c r="CB14" i="43"/>
  <c r="CD14" i="43"/>
  <c r="CE14" i="43"/>
  <c r="CF14" i="43"/>
  <c r="CG14" i="43"/>
  <c r="CH14" i="43"/>
  <c r="CI14" i="43"/>
  <c r="CJ14" i="43"/>
  <c r="CK14" i="43"/>
  <c r="CL14" i="43"/>
  <c r="CM14" i="43"/>
  <c r="CN14" i="43"/>
  <c r="CO14" i="43"/>
  <c r="CR14" i="43" s="1"/>
  <c r="CP14" i="43"/>
  <c r="CQ14" i="43"/>
  <c r="CS14" i="43"/>
  <c r="CU14" i="43" s="1"/>
  <c r="CT14" i="43"/>
  <c r="CV14" i="43"/>
  <c r="CX14" i="43"/>
  <c r="CW14" i="43"/>
  <c r="CY14" i="43"/>
  <c r="CZ14" i="43"/>
  <c r="DB14" i="43"/>
  <c r="DA14" i="43"/>
  <c r="DC14" i="43"/>
  <c r="DD14" i="43"/>
  <c r="DF14" i="43"/>
  <c r="DH14" i="43" s="1"/>
  <c r="DG14" i="43"/>
  <c r="DI14" i="43"/>
  <c r="DK14" i="43"/>
  <c r="DJ14" i="43"/>
  <c r="DL14" i="43"/>
  <c r="DM14" i="43"/>
  <c r="DN14" i="43" s="1"/>
  <c r="DO14" i="43"/>
  <c r="DP14" i="43"/>
  <c r="DQ14" i="43"/>
  <c r="DR14" i="43"/>
  <c r="DT14" i="43" s="1"/>
  <c r="DS14" i="43"/>
  <c r="DU14" i="43"/>
  <c r="DV14" i="43"/>
  <c r="DW14" i="43"/>
  <c r="DX14" i="43"/>
  <c r="DY14" i="43"/>
  <c r="DZ14" i="43" s="1"/>
  <c r="EA14" i="43"/>
  <c r="EB14" i="43"/>
  <c r="ED14" i="43"/>
  <c r="EE14" i="43"/>
  <c r="AY15" i="43"/>
  <c r="AZ15" i="43"/>
  <c r="BA15" i="43"/>
  <c r="BB15" i="43"/>
  <c r="BC15" i="43"/>
  <c r="BD15" i="43"/>
  <c r="BE15" i="43"/>
  <c r="BF15" i="43" s="1"/>
  <c r="BG15" i="43"/>
  <c r="BH15" i="43"/>
  <c r="BI15" i="43"/>
  <c r="BJ15" i="43"/>
  <c r="BK15" i="43"/>
  <c r="BM15" i="43"/>
  <c r="BN15" i="43"/>
  <c r="BO15" i="43" s="1"/>
  <c r="BP15" i="43"/>
  <c r="BQ15" i="43"/>
  <c r="BR15" i="43"/>
  <c r="BS15" i="43"/>
  <c r="BU15" i="43" s="1"/>
  <c r="BT15" i="43"/>
  <c r="BV15" i="43"/>
  <c r="BY15" i="43"/>
  <c r="BW15" i="43"/>
  <c r="BX15" i="43"/>
  <c r="BZ15" i="43"/>
  <c r="CC15" i="43"/>
  <c r="CA15" i="43"/>
  <c r="CB15" i="43"/>
  <c r="CD15" i="43"/>
  <c r="CF15" i="43"/>
  <c r="CE15" i="43"/>
  <c r="CG15" i="43"/>
  <c r="CH15" i="43"/>
  <c r="CI15" i="43"/>
  <c r="CK15" i="43" s="1"/>
  <c r="CJ15" i="43"/>
  <c r="CL15" i="43"/>
  <c r="CM15" i="43"/>
  <c r="CO15" i="43"/>
  <c r="CP15" i="43"/>
  <c r="CQ15" i="43"/>
  <c r="CS15" i="43"/>
  <c r="CU15" i="43" s="1"/>
  <c r="CT15" i="43"/>
  <c r="CV15" i="43"/>
  <c r="CX15" i="43" s="1"/>
  <c r="CW15" i="43"/>
  <c r="CY15" i="43"/>
  <c r="CZ15" i="43"/>
  <c r="DB15" i="43"/>
  <c r="DA15" i="43"/>
  <c r="DC15" i="43"/>
  <c r="DD15" i="43"/>
  <c r="DE15" i="43" s="1"/>
  <c r="DF15" i="43"/>
  <c r="DG15" i="43"/>
  <c r="DH15" i="43"/>
  <c r="DI15" i="43"/>
  <c r="DK15" i="43" s="1"/>
  <c r="DJ15" i="43"/>
  <c r="DL15" i="43"/>
  <c r="DN15" i="43" s="1"/>
  <c r="DM15" i="43"/>
  <c r="DO15" i="43"/>
  <c r="DP15" i="43"/>
  <c r="DQ15" i="43" s="1"/>
  <c r="DR15" i="43"/>
  <c r="DS15" i="43"/>
  <c r="DU15" i="43"/>
  <c r="DV15" i="43"/>
  <c r="DW15" i="43"/>
  <c r="DX15" i="43"/>
  <c r="DY15" i="43"/>
  <c r="DZ15" i="43" s="1"/>
  <c r="EA15" i="43"/>
  <c r="EB15" i="43"/>
  <c r="EC15" i="43" s="1"/>
  <c r="ED15" i="43"/>
  <c r="EE15" i="43"/>
  <c r="AY16" i="43"/>
  <c r="AZ16" i="43"/>
  <c r="BA16" i="43"/>
  <c r="BB16" i="43"/>
  <c r="BC16" i="43"/>
  <c r="BD16" i="43"/>
  <c r="BF16" i="43" s="1"/>
  <c r="BE16" i="43"/>
  <c r="BG16" i="43"/>
  <c r="BH16" i="43"/>
  <c r="BI16" i="43" s="1"/>
  <c r="BJ16" i="43"/>
  <c r="BK16" i="43"/>
  <c r="BL16" i="43" s="1"/>
  <c r="BM16" i="43"/>
  <c r="BN16" i="43"/>
  <c r="BP16" i="43"/>
  <c r="BQ16" i="43"/>
  <c r="BS16" i="43"/>
  <c r="BU16" i="43" s="1"/>
  <c r="BT16" i="43"/>
  <c r="BV16" i="43"/>
  <c r="BW16" i="43"/>
  <c r="BX16" i="43"/>
  <c r="BZ16" i="43"/>
  <c r="CA16" i="43"/>
  <c r="CB16" i="43"/>
  <c r="CD16" i="43"/>
  <c r="CE16" i="43"/>
  <c r="CF16" i="43" s="1"/>
  <c r="CG16" i="43"/>
  <c r="CH16" i="43"/>
  <c r="CI16" i="43"/>
  <c r="CJ16" i="43"/>
  <c r="CK16" i="43"/>
  <c r="CL16" i="43"/>
  <c r="CM16" i="43"/>
  <c r="CN16" i="43" s="1"/>
  <c r="CO16" i="43"/>
  <c r="CP16" i="43"/>
  <c r="CQ16" i="43"/>
  <c r="CS16" i="43"/>
  <c r="CU16" i="43"/>
  <c r="CT16" i="43"/>
  <c r="CV16" i="43"/>
  <c r="CW16" i="43"/>
  <c r="CX16" i="43"/>
  <c r="CY16" i="43"/>
  <c r="CZ16" i="43"/>
  <c r="DA16" i="43"/>
  <c r="DB16" i="43"/>
  <c r="DC16" i="43"/>
  <c r="DD16" i="43"/>
  <c r="DE16" i="43"/>
  <c r="DF16" i="43"/>
  <c r="DH16" i="43" s="1"/>
  <c r="DG16" i="43"/>
  <c r="DI16" i="43"/>
  <c r="DJ16" i="43"/>
  <c r="DL16" i="43"/>
  <c r="DM16" i="43"/>
  <c r="DN16" i="43"/>
  <c r="DO16" i="43"/>
  <c r="DQ16" i="43" s="1"/>
  <c r="DP16" i="43"/>
  <c r="DR16" i="43"/>
  <c r="DT16" i="43"/>
  <c r="DS16" i="43"/>
  <c r="DU16" i="43"/>
  <c r="DV16" i="43"/>
  <c r="DW16" i="43"/>
  <c r="DX16" i="43"/>
  <c r="DY16" i="43"/>
  <c r="DZ16" i="43" s="1"/>
  <c r="EA16" i="43"/>
  <c r="EC16" i="43" s="1"/>
  <c r="EB16" i="43"/>
  <c r="ED16" i="43"/>
  <c r="EE16" i="43"/>
  <c r="AY17" i="43"/>
  <c r="AZ17" i="43"/>
  <c r="BA17" i="43"/>
  <c r="BB17" i="43"/>
  <c r="BC17" i="43"/>
  <c r="BD17" i="43"/>
  <c r="BE17" i="43"/>
  <c r="BF17" i="43"/>
  <c r="BG17" i="43"/>
  <c r="BH17" i="43"/>
  <c r="BI17" i="43" s="1"/>
  <c r="BJ17" i="43"/>
  <c r="BL17" i="43" s="1"/>
  <c r="BK17" i="43"/>
  <c r="BM17" i="43"/>
  <c r="BO17" i="43" s="1"/>
  <c r="BN17" i="43"/>
  <c r="BP17" i="43"/>
  <c r="BQ17" i="43"/>
  <c r="BS17" i="43"/>
  <c r="BU17" i="43" s="1"/>
  <c r="BT17" i="43"/>
  <c r="BV17" i="43"/>
  <c r="BY17" i="43"/>
  <c r="BW17" i="43"/>
  <c r="BX17" i="43"/>
  <c r="BZ17" i="43"/>
  <c r="CA17" i="43"/>
  <c r="CB17" i="43"/>
  <c r="CD17" i="43"/>
  <c r="CE17" i="43"/>
  <c r="CF17" i="43"/>
  <c r="CG17" i="43"/>
  <c r="CH17" i="43"/>
  <c r="CI17" i="43"/>
  <c r="CK17" i="43"/>
  <c r="CJ17" i="43"/>
  <c r="CL17" i="43"/>
  <c r="CM17" i="43"/>
  <c r="CN17" i="43"/>
  <c r="CO17" i="43"/>
  <c r="CP17" i="43"/>
  <c r="CQ17" i="43"/>
  <c r="CS17" i="43"/>
  <c r="CT17" i="43"/>
  <c r="CU17" i="43" s="1"/>
  <c r="CV17" i="43"/>
  <c r="CW17" i="43"/>
  <c r="CY17" i="43"/>
  <c r="CZ17" i="43"/>
  <c r="DA17" i="43"/>
  <c r="DC17" i="43"/>
  <c r="DD17" i="43"/>
  <c r="DE17" i="43"/>
  <c r="DF17" i="43"/>
  <c r="DG17" i="43"/>
  <c r="DI17" i="43"/>
  <c r="DJ17" i="43"/>
  <c r="DK17" i="43" s="1"/>
  <c r="DL17" i="43"/>
  <c r="DM17" i="43"/>
  <c r="DO17" i="43"/>
  <c r="DQ17" i="43"/>
  <c r="DP17" i="43"/>
  <c r="DR17" i="43"/>
  <c r="DS17" i="43"/>
  <c r="DT17" i="43" s="1"/>
  <c r="DU17" i="43"/>
  <c r="DV17" i="43"/>
  <c r="DW17" i="43"/>
  <c r="DX17" i="43"/>
  <c r="DY17" i="43"/>
  <c r="EA17" i="43"/>
  <c r="EB17" i="43"/>
  <c r="EC17" i="43" s="1"/>
  <c r="ED17" i="43"/>
  <c r="EE17" i="43"/>
  <c r="AY18" i="43"/>
  <c r="AZ18" i="43"/>
  <c r="BA18" i="43" s="1"/>
  <c r="BB18" i="43"/>
  <c r="BC18" i="43"/>
  <c r="BD18" i="43"/>
  <c r="BF18" i="43" s="1"/>
  <c r="BE18" i="43"/>
  <c r="BG18" i="43"/>
  <c r="BI18" i="43"/>
  <c r="BH18" i="43"/>
  <c r="BJ18" i="43"/>
  <c r="BK18" i="43"/>
  <c r="BL18" i="43" s="1"/>
  <c r="BM18" i="43"/>
  <c r="BN18" i="43"/>
  <c r="BO18" i="43"/>
  <c r="BP18" i="43"/>
  <c r="BR18" i="43" s="1"/>
  <c r="BQ18" i="43"/>
  <c r="BS18" i="43"/>
  <c r="BT18" i="43"/>
  <c r="BV18" i="43"/>
  <c r="BW18" i="43"/>
  <c r="BX18" i="43"/>
  <c r="BZ18" i="43"/>
  <c r="CA18" i="43"/>
  <c r="CB18" i="43"/>
  <c r="CD18" i="43"/>
  <c r="CE18" i="43"/>
  <c r="CF18" i="43"/>
  <c r="CG18" i="43"/>
  <c r="CH18" i="43"/>
  <c r="CI18" i="43"/>
  <c r="CJ18" i="43"/>
  <c r="CK18" i="43" s="1"/>
  <c r="CL18" i="43"/>
  <c r="CM18" i="43"/>
  <c r="CN18" i="43"/>
  <c r="CO18" i="43"/>
  <c r="CR18" i="43" s="1"/>
  <c r="CP18" i="43"/>
  <c r="CQ18" i="43"/>
  <c r="CS18" i="43"/>
  <c r="CU18" i="43" s="1"/>
  <c r="CT18" i="43"/>
  <c r="CV18" i="43"/>
  <c r="CW18" i="43"/>
  <c r="CY18" i="43"/>
  <c r="CZ18" i="43"/>
  <c r="DA18" i="43"/>
  <c r="DB18" i="43" s="1"/>
  <c r="DC18" i="43"/>
  <c r="DD18" i="43"/>
  <c r="DF18" i="43"/>
  <c r="DG18" i="43"/>
  <c r="DI18" i="43"/>
  <c r="DJ18" i="43"/>
  <c r="DK18" i="43"/>
  <c r="DL18" i="43"/>
  <c r="DM18" i="43"/>
  <c r="DN18" i="43" s="1"/>
  <c r="DO18" i="43"/>
  <c r="DQ18" i="43" s="1"/>
  <c r="DP18" i="43"/>
  <c r="DR18" i="43"/>
  <c r="DT18" i="43" s="1"/>
  <c r="DS18" i="43"/>
  <c r="DU18" i="43"/>
  <c r="DV18" i="43"/>
  <c r="DW18" i="43"/>
  <c r="DX18" i="43"/>
  <c r="DY18" i="43"/>
  <c r="DZ18" i="43" s="1"/>
  <c r="EA18" i="43"/>
  <c r="EB18" i="43"/>
  <c r="ED18" i="43"/>
  <c r="EE18" i="43"/>
  <c r="AY19" i="43"/>
  <c r="AZ19" i="43"/>
  <c r="BA19" i="43"/>
  <c r="BB19" i="43"/>
  <c r="BC19" i="43"/>
  <c r="BD19" i="43"/>
  <c r="BE19" i="43"/>
  <c r="BG19" i="43"/>
  <c r="BI19" i="43"/>
  <c r="BH19" i="43"/>
  <c r="BJ19" i="43"/>
  <c r="BK19" i="43"/>
  <c r="BM19" i="43"/>
  <c r="BN19" i="43"/>
  <c r="BP19" i="43"/>
  <c r="BQ19" i="43"/>
  <c r="BR19" i="43" s="1"/>
  <c r="BS19" i="43"/>
  <c r="BT19" i="43"/>
  <c r="BU19" i="43"/>
  <c r="BV19" i="43"/>
  <c r="BY19" i="43" s="1"/>
  <c r="BW19" i="43"/>
  <c r="BX19" i="43"/>
  <c r="BZ19" i="43"/>
  <c r="CC19" i="43" s="1"/>
  <c r="CA19" i="43"/>
  <c r="CB19" i="43"/>
  <c r="CD19" i="43"/>
  <c r="CE19" i="43"/>
  <c r="CG19" i="43"/>
  <c r="CH19" i="43"/>
  <c r="CI19" i="43"/>
  <c r="CK19" i="43" s="1"/>
  <c r="CJ19" i="43"/>
  <c r="CL19" i="43"/>
  <c r="CM19" i="43"/>
  <c r="CO19" i="43"/>
  <c r="CP19" i="43"/>
  <c r="CQ19" i="43"/>
  <c r="CS19" i="43"/>
  <c r="CT19" i="43"/>
  <c r="CU19" i="43"/>
  <c r="CV19" i="43"/>
  <c r="CX19" i="43" s="1"/>
  <c r="CW19" i="43"/>
  <c r="CY19" i="43"/>
  <c r="CZ19" i="43"/>
  <c r="DB19" i="43" s="1"/>
  <c r="DA19" i="43"/>
  <c r="DC19" i="43"/>
  <c r="DD19" i="43"/>
  <c r="DF19" i="43"/>
  <c r="DG19" i="43"/>
  <c r="DI19" i="43"/>
  <c r="DJ19" i="43"/>
  <c r="DL19" i="43"/>
  <c r="DM19" i="43"/>
  <c r="DN19" i="43"/>
  <c r="DO19" i="43"/>
  <c r="DP19" i="43"/>
  <c r="DQ19" i="43" s="1"/>
  <c r="DR19" i="43"/>
  <c r="DT19" i="43" s="1"/>
  <c r="DS19" i="43"/>
  <c r="DU19" i="43"/>
  <c r="DV19" i="43"/>
  <c r="DW19" i="43"/>
  <c r="DX19" i="43"/>
  <c r="DY19" i="43"/>
  <c r="DZ19" i="43"/>
  <c r="EA19" i="43"/>
  <c r="EB19" i="43"/>
  <c r="EC19" i="43" s="1"/>
  <c r="ED19" i="43"/>
  <c r="ED65" i="43" s="1"/>
  <c r="EE19" i="43"/>
  <c r="AY20" i="43"/>
  <c r="AZ20" i="43"/>
  <c r="BA20" i="43"/>
  <c r="BB20" i="43"/>
  <c r="BC20" i="43"/>
  <c r="BD20" i="43"/>
  <c r="BF20" i="43"/>
  <c r="BE20" i="43"/>
  <c r="BG20" i="43"/>
  <c r="BH20" i="43"/>
  <c r="BI20" i="43"/>
  <c r="BJ20" i="43"/>
  <c r="BK20" i="43"/>
  <c r="BL20" i="43" s="1"/>
  <c r="BM20" i="43"/>
  <c r="BN20" i="43"/>
  <c r="BP20" i="43"/>
  <c r="BQ20" i="43"/>
  <c r="BR20" i="43"/>
  <c r="BS20" i="43"/>
  <c r="BT20" i="43"/>
  <c r="BU20" i="43"/>
  <c r="BV20" i="43"/>
  <c r="BW20" i="43"/>
  <c r="BX20" i="43"/>
  <c r="BZ20" i="43"/>
  <c r="CA20" i="43"/>
  <c r="CB20" i="43"/>
  <c r="CD20" i="43"/>
  <c r="CF20" i="43"/>
  <c r="CE20" i="43"/>
  <c r="CG20" i="43"/>
  <c r="CH20" i="43"/>
  <c r="CI20" i="43"/>
  <c r="CK20" i="43" s="1"/>
  <c r="CJ20" i="43"/>
  <c r="CL20" i="43"/>
  <c r="CN20" i="43"/>
  <c r="CM20" i="43"/>
  <c r="CO20" i="43"/>
  <c r="CP20" i="43"/>
  <c r="CR20" i="43" s="1"/>
  <c r="CQ20" i="43"/>
  <c r="CS20" i="43"/>
  <c r="CT20" i="43"/>
  <c r="CU20" i="43" s="1"/>
  <c r="CV20" i="43"/>
  <c r="CW20" i="43"/>
  <c r="CX20" i="43"/>
  <c r="CY20" i="43"/>
  <c r="CZ20" i="43"/>
  <c r="DA20" i="43"/>
  <c r="DB20" i="43" s="1"/>
  <c r="DC20" i="43"/>
  <c r="DE20" i="43" s="1"/>
  <c r="DD20" i="43"/>
  <c r="DF20" i="43"/>
  <c r="DG20" i="43"/>
  <c r="DI20" i="43"/>
  <c r="DJ20" i="43"/>
  <c r="DL20" i="43"/>
  <c r="DN20" i="43" s="1"/>
  <c r="DM20" i="43"/>
  <c r="DO20" i="43"/>
  <c r="DP20" i="43"/>
  <c r="DQ20" i="43"/>
  <c r="DR20" i="43"/>
  <c r="DS20" i="43"/>
  <c r="DT20" i="43" s="1"/>
  <c r="DU20" i="43"/>
  <c r="DV20" i="43"/>
  <c r="DW20" i="43"/>
  <c r="DX20" i="43"/>
  <c r="DY20" i="43"/>
  <c r="EA20" i="43"/>
  <c r="EB20" i="43"/>
  <c r="EC20" i="43"/>
  <c r="ED20" i="43"/>
  <c r="EE20" i="43"/>
  <c r="AY21" i="43"/>
  <c r="AZ21" i="43"/>
  <c r="BA21" i="43" s="1"/>
  <c r="BB21" i="43"/>
  <c r="BC21" i="43"/>
  <c r="BD21" i="43"/>
  <c r="BF21" i="43" s="1"/>
  <c r="BE21" i="43"/>
  <c r="BG21" i="43"/>
  <c r="BH21" i="43"/>
  <c r="BJ21" i="43"/>
  <c r="BK21" i="43"/>
  <c r="BL21" i="43"/>
  <c r="BM21" i="43"/>
  <c r="BN21" i="43"/>
  <c r="BO21" i="43" s="1"/>
  <c r="BP21" i="43"/>
  <c r="BQ21" i="43"/>
  <c r="BS21" i="43"/>
  <c r="BT21" i="43"/>
  <c r="BU21" i="43"/>
  <c r="BV21" i="43"/>
  <c r="BW21" i="43"/>
  <c r="BX21" i="43"/>
  <c r="BZ21" i="43"/>
  <c r="CA21" i="43"/>
  <c r="CB21" i="43"/>
  <c r="CD21" i="43"/>
  <c r="CE21" i="43"/>
  <c r="CG21" i="43"/>
  <c r="CH21" i="43"/>
  <c r="CI21" i="43"/>
  <c r="CK21" i="43" s="1"/>
  <c r="CJ21" i="43"/>
  <c r="CL21" i="43"/>
  <c r="CM21" i="43"/>
  <c r="CO21" i="43"/>
  <c r="CP21" i="43"/>
  <c r="CQ21" i="43"/>
  <c r="CS21" i="43"/>
  <c r="CT21" i="43"/>
  <c r="CU21" i="43"/>
  <c r="CV21" i="43"/>
  <c r="CW21" i="43"/>
  <c r="CY21" i="43"/>
  <c r="CZ21" i="43"/>
  <c r="DB21" i="43"/>
  <c r="DA21" i="43"/>
  <c r="DC21" i="43"/>
  <c r="DD21" i="43"/>
  <c r="DE21" i="43"/>
  <c r="DF21" i="43"/>
  <c r="DG21" i="43"/>
  <c r="DH21" i="43"/>
  <c r="DI21" i="43"/>
  <c r="DK21" i="43" s="1"/>
  <c r="DJ21" i="43"/>
  <c r="DL21" i="43"/>
  <c r="DM21" i="43"/>
  <c r="DO21" i="43"/>
  <c r="DP21" i="43"/>
  <c r="DQ21" i="43" s="1"/>
  <c r="DR21" i="43"/>
  <c r="DT21" i="43" s="1"/>
  <c r="DS21" i="43"/>
  <c r="DU21" i="43"/>
  <c r="DV21" i="43"/>
  <c r="DW21" i="43"/>
  <c r="DX21" i="43"/>
  <c r="DY21" i="43"/>
  <c r="EA21" i="43"/>
  <c r="EC21" i="43" s="1"/>
  <c r="EB21" i="43"/>
  <c r="ED21" i="43"/>
  <c r="EE21" i="43"/>
  <c r="AY22" i="43"/>
  <c r="AZ22" i="43"/>
  <c r="BA22" i="43"/>
  <c r="BB22" i="43"/>
  <c r="BC22" i="43"/>
  <c r="BD22" i="43"/>
  <c r="BE22" i="43"/>
  <c r="BF22" i="43" s="1"/>
  <c r="BG22" i="43"/>
  <c r="BH22" i="43"/>
  <c r="BJ22" i="43"/>
  <c r="BK22" i="43"/>
  <c r="BM22" i="43"/>
  <c r="BN22" i="43"/>
  <c r="BO22" i="43" s="1"/>
  <c r="BP22" i="43"/>
  <c r="BQ22" i="43"/>
  <c r="BR22" i="43" s="1"/>
  <c r="BS22" i="43"/>
  <c r="BU22" i="43" s="1"/>
  <c r="BT22" i="43"/>
  <c r="BV22" i="43"/>
  <c r="BW22" i="43"/>
  <c r="BX22" i="43"/>
  <c r="BZ22" i="43"/>
  <c r="CA22" i="43"/>
  <c r="CB22" i="43"/>
  <c r="CD22" i="43"/>
  <c r="CE22" i="43"/>
  <c r="CF22" i="43" s="1"/>
  <c r="CG22" i="43"/>
  <c r="CH22" i="43"/>
  <c r="CI22" i="43"/>
  <c r="CJ22" i="43"/>
  <c r="CK22" i="43"/>
  <c r="CL22" i="43"/>
  <c r="CM22" i="43"/>
  <c r="CN22" i="43"/>
  <c r="CO22" i="43"/>
  <c r="CR22" i="43" s="1"/>
  <c r="CP22" i="43"/>
  <c r="CQ22" i="43"/>
  <c r="CS22" i="43"/>
  <c r="CU22" i="43" s="1"/>
  <c r="CT22" i="43"/>
  <c r="CV22" i="43"/>
  <c r="CX22" i="43"/>
  <c r="CW22" i="43"/>
  <c r="CY22" i="43"/>
  <c r="CZ22" i="43"/>
  <c r="DB22" i="43"/>
  <c r="DA22" i="43"/>
  <c r="DC22" i="43"/>
  <c r="DD22" i="43"/>
  <c r="DE22" i="43" s="1"/>
  <c r="DF22" i="43"/>
  <c r="DG22" i="43"/>
  <c r="DH22" i="43"/>
  <c r="DI22" i="43"/>
  <c r="DK22" i="43" s="1"/>
  <c r="DJ22" i="43"/>
  <c r="DL22" i="43"/>
  <c r="DN22" i="43" s="1"/>
  <c r="DM22" i="43"/>
  <c r="DO22" i="43"/>
  <c r="DP22" i="43"/>
  <c r="DR22" i="43"/>
  <c r="DS22" i="43"/>
  <c r="DU22" i="43"/>
  <c r="DV22" i="43"/>
  <c r="DW22" i="43"/>
  <c r="DX22" i="43"/>
  <c r="DY22" i="43"/>
  <c r="DZ22" i="43"/>
  <c r="EA22" i="43"/>
  <c r="EC22" i="43" s="1"/>
  <c r="EB22" i="43"/>
  <c r="ED22" i="43"/>
  <c r="EE22" i="43"/>
  <c r="AY23" i="43"/>
  <c r="AZ23" i="43"/>
  <c r="BA23" i="43"/>
  <c r="BB23" i="43"/>
  <c r="BC23" i="43"/>
  <c r="BD23" i="43"/>
  <c r="BE23" i="43"/>
  <c r="BF23" i="43" s="1"/>
  <c r="BG23" i="43"/>
  <c r="BH23" i="43"/>
  <c r="BI23" i="43"/>
  <c r="BJ23" i="43"/>
  <c r="BK23" i="43"/>
  <c r="BM23" i="43"/>
  <c r="BN23" i="43"/>
  <c r="BO23" i="43" s="1"/>
  <c r="BP23" i="43"/>
  <c r="BQ23" i="43"/>
  <c r="BR23" i="43"/>
  <c r="BS23" i="43"/>
  <c r="BT23" i="43"/>
  <c r="BV23" i="43"/>
  <c r="BW23" i="43"/>
  <c r="BX23" i="43"/>
  <c r="BZ23" i="43"/>
  <c r="CA23" i="43"/>
  <c r="CC23" i="43" s="1"/>
  <c r="CB23" i="43"/>
  <c r="CD23" i="43"/>
  <c r="CE23" i="43"/>
  <c r="CF23" i="43" s="1"/>
  <c r="CG23" i="43"/>
  <c r="CH23" i="43"/>
  <c r="CI23" i="43"/>
  <c r="CJ23" i="43"/>
  <c r="CL23" i="43"/>
  <c r="CM23" i="43"/>
  <c r="CO23" i="43"/>
  <c r="CP23" i="43"/>
  <c r="CQ23" i="43"/>
  <c r="CS23" i="43"/>
  <c r="CT23" i="43"/>
  <c r="CV23" i="43"/>
  <c r="CW23" i="43"/>
  <c r="CX23" i="43" s="1"/>
  <c r="CY23" i="43"/>
  <c r="CZ23" i="43"/>
  <c r="DA23" i="43"/>
  <c r="DB23" i="43" s="1"/>
  <c r="DC23" i="43"/>
  <c r="DD23" i="43"/>
  <c r="DE23" i="43" s="1"/>
  <c r="DF23" i="43"/>
  <c r="DG23" i="43"/>
  <c r="DI23" i="43"/>
  <c r="DJ23" i="43"/>
  <c r="DK23" i="43"/>
  <c r="DL23" i="43"/>
  <c r="DM23" i="43"/>
  <c r="DN23" i="43" s="1"/>
  <c r="DO23" i="43"/>
  <c r="DQ23" i="43" s="1"/>
  <c r="DP23" i="43"/>
  <c r="DR23" i="43"/>
  <c r="DT23" i="43"/>
  <c r="DS23" i="43"/>
  <c r="DU23" i="43"/>
  <c r="DV23" i="43"/>
  <c r="DW23" i="43"/>
  <c r="DX23" i="43"/>
  <c r="DY23" i="43"/>
  <c r="EA23" i="43"/>
  <c r="EC23" i="43"/>
  <c r="EB23" i="43"/>
  <c r="ED23" i="43"/>
  <c r="EE23" i="43"/>
  <c r="AY24" i="43"/>
  <c r="AZ24" i="43"/>
  <c r="BA24" i="43"/>
  <c r="BB24" i="43"/>
  <c r="BC24" i="43"/>
  <c r="BD24" i="43"/>
  <c r="BE24" i="43"/>
  <c r="BF24" i="43"/>
  <c r="BG24" i="43"/>
  <c r="BI24" i="43" s="1"/>
  <c r="BH24" i="43"/>
  <c r="BJ24" i="43"/>
  <c r="BL24" i="43" s="1"/>
  <c r="BK24" i="43"/>
  <c r="BM24" i="43"/>
  <c r="BN24" i="43"/>
  <c r="BP24" i="43"/>
  <c r="BQ24" i="43"/>
  <c r="BS24" i="43"/>
  <c r="BU24" i="43"/>
  <c r="BT24" i="43"/>
  <c r="BV24" i="43"/>
  <c r="BW24" i="43"/>
  <c r="BX24" i="43"/>
  <c r="BZ24" i="43"/>
  <c r="CA24" i="43"/>
  <c r="CB24" i="43"/>
  <c r="CD24" i="43"/>
  <c r="CF24" i="43" s="1"/>
  <c r="CE24" i="43"/>
  <c r="CG24" i="43"/>
  <c r="CH24" i="43"/>
  <c r="CI24" i="43"/>
  <c r="CJ24" i="43"/>
  <c r="CK24" i="43"/>
  <c r="CL24" i="43"/>
  <c r="CN24" i="43" s="1"/>
  <c r="CM24" i="43"/>
  <c r="CO24" i="43"/>
  <c r="CR24" i="43"/>
  <c r="CP24" i="43"/>
  <c r="CQ24" i="43"/>
  <c r="CS24" i="43"/>
  <c r="CU24" i="43"/>
  <c r="CT24" i="43"/>
  <c r="CV24" i="43"/>
  <c r="CW24" i="43"/>
  <c r="CX24" i="43"/>
  <c r="CY24" i="43"/>
  <c r="CZ24" i="43"/>
  <c r="DA24" i="43"/>
  <c r="DB24" i="43" s="1"/>
  <c r="DC24" i="43"/>
  <c r="DD24" i="43"/>
  <c r="DE24" i="43"/>
  <c r="DF24" i="43"/>
  <c r="DH24" i="43" s="1"/>
  <c r="DG24" i="43"/>
  <c r="DI24" i="43"/>
  <c r="DJ24" i="43"/>
  <c r="DL24" i="43"/>
  <c r="DM24" i="43"/>
  <c r="DN24" i="43"/>
  <c r="DO24" i="43"/>
  <c r="DQ24" i="43" s="1"/>
  <c r="DP24" i="43"/>
  <c r="DR24" i="43"/>
  <c r="DT24" i="43"/>
  <c r="DS24" i="43"/>
  <c r="DU24" i="43"/>
  <c r="DV24" i="43"/>
  <c r="DW24" i="43"/>
  <c r="DX24" i="43"/>
  <c r="DY24" i="43"/>
  <c r="DZ24" i="43"/>
  <c r="EA24" i="43"/>
  <c r="EC24" i="43" s="1"/>
  <c r="EB24" i="43"/>
  <c r="ED24" i="43"/>
  <c r="EE24" i="43"/>
  <c r="AY25" i="43"/>
  <c r="AZ25" i="43"/>
  <c r="BA25" i="43"/>
  <c r="BB25" i="43"/>
  <c r="BC25" i="43"/>
  <c r="BD25" i="43"/>
  <c r="BE25" i="43"/>
  <c r="BF25" i="43"/>
  <c r="BG25" i="43"/>
  <c r="BH25" i="43"/>
  <c r="BI25" i="43"/>
  <c r="BJ25" i="43"/>
  <c r="BL25" i="43" s="1"/>
  <c r="BK25" i="43"/>
  <c r="BM25" i="43"/>
  <c r="BO25" i="43"/>
  <c r="BN25" i="43"/>
  <c r="BP25" i="43"/>
  <c r="BQ25" i="43"/>
  <c r="BS25" i="43"/>
  <c r="BU25" i="43" s="1"/>
  <c r="BT25" i="43"/>
  <c r="BV25" i="43"/>
  <c r="BY25" i="43" s="1"/>
  <c r="BW25" i="43"/>
  <c r="BX25" i="43"/>
  <c r="BZ25" i="43"/>
  <c r="CA25" i="43"/>
  <c r="CB25" i="43"/>
  <c r="CD25" i="43"/>
  <c r="CF25" i="43"/>
  <c r="CE25" i="43"/>
  <c r="CG25" i="43"/>
  <c r="CH25" i="43"/>
  <c r="CI25" i="43"/>
  <c r="CK25" i="43" s="1"/>
  <c r="CJ25" i="43"/>
  <c r="CL25" i="43"/>
  <c r="CM25" i="43"/>
  <c r="CO25" i="43"/>
  <c r="CR25" i="43" s="1"/>
  <c r="CP25" i="43"/>
  <c r="CQ25" i="43"/>
  <c r="CS25" i="43"/>
  <c r="CU25" i="43" s="1"/>
  <c r="CT25" i="43"/>
  <c r="CV25" i="43"/>
  <c r="CW25" i="43"/>
  <c r="CY25" i="43"/>
  <c r="CZ25" i="43"/>
  <c r="DA25" i="43"/>
  <c r="DC25" i="43"/>
  <c r="DD25" i="43"/>
  <c r="DF25" i="43"/>
  <c r="DG25" i="43"/>
  <c r="DH25" i="43" s="1"/>
  <c r="DI25" i="43"/>
  <c r="DJ25" i="43"/>
  <c r="DK25" i="43"/>
  <c r="DL25" i="43"/>
  <c r="DM25" i="43"/>
  <c r="DO25" i="43"/>
  <c r="DP25" i="43"/>
  <c r="DQ25" i="43" s="1"/>
  <c r="DR25" i="43"/>
  <c r="DS25" i="43"/>
  <c r="DT25" i="43"/>
  <c r="DU25" i="43"/>
  <c r="DV25" i="43"/>
  <c r="DW25" i="43"/>
  <c r="DX25" i="43"/>
  <c r="DY25" i="43"/>
  <c r="EA25" i="43"/>
  <c r="EB25" i="43"/>
  <c r="EC25" i="43"/>
  <c r="ED25" i="43"/>
  <c r="EE25" i="43"/>
  <c r="AY26" i="43"/>
  <c r="AZ26" i="43"/>
  <c r="BA26" i="43"/>
  <c r="BB26" i="43"/>
  <c r="BC26" i="43"/>
  <c r="BD26" i="43"/>
  <c r="BE26" i="43"/>
  <c r="BG26" i="43"/>
  <c r="BH26" i="43"/>
  <c r="BI26" i="43" s="1"/>
  <c r="BJ26" i="43"/>
  <c r="BL26" i="43" s="1"/>
  <c r="BK26" i="43"/>
  <c r="BM26" i="43"/>
  <c r="BN26" i="43"/>
  <c r="BP26" i="43"/>
  <c r="BQ26" i="43"/>
  <c r="BR26" i="43" s="1"/>
  <c r="BS26" i="43"/>
  <c r="BT26" i="43"/>
  <c r="BV26" i="43"/>
  <c r="BY26" i="43"/>
  <c r="BW26" i="43"/>
  <c r="BX26" i="43"/>
  <c r="BZ26" i="43"/>
  <c r="CA26" i="43"/>
  <c r="CB26" i="43"/>
  <c r="CD26" i="43"/>
  <c r="CE26" i="43"/>
  <c r="CF26" i="43"/>
  <c r="CG26" i="43"/>
  <c r="CH26" i="43"/>
  <c r="CI26" i="43"/>
  <c r="CK26" i="43"/>
  <c r="CJ26" i="43"/>
  <c r="CL26" i="43"/>
  <c r="CM26" i="43"/>
  <c r="CN26" i="43"/>
  <c r="CO26" i="43"/>
  <c r="CP26" i="43"/>
  <c r="CQ26" i="43"/>
  <c r="CR26" i="43"/>
  <c r="CS26" i="43"/>
  <c r="CT26" i="43"/>
  <c r="CU26" i="43"/>
  <c r="CV26" i="43"/>
  <c r="CX26" i="43" s="1"/>
  <c r="CW26" i="43"/>
  <c r="CY26" i="43"/>
  <c r="CZ26" i="43"/>
  <c r="DA26" i="43"/>
  <c r="DC26" i="43"/>
  <c r="DD26" i="43"/>
  <c r="DF26" i="43"/>
  <c r="DH26" i="43" s="1"/>
  <c r="DG26" i="43"/>
  <c r="DI26" i="43"/>
  <c r="DK26" i="43" s="1"/>
  <c r="DJ26" i="43"/>
  <c r="DL26" i="43"/>
  <c r="DN26" i="43"/>
  <c r="DM26" i="43"/>
  <c r="DO26" i="43"/>
  <c r="DP26" i="43"/>
  <c r="DQ26" i="43"/>
  <c r="DR26" i="43"/>
  <c r="DT26" i="43" s="1"/>
  <c r="DS26" i="43"/>
  <c r="DU26" i="43"/>
  <c r="DV26" i="43"/>
  <c r="DW26" i="43"/>
  <c r="DX26" i="43"/>
  <c r="DY26" i="43"/>
  <c r="DZ26" i="43" s="1"/>
  <c r="EA26" i="43"/>
  <c r="EB26" i="43"/>
  <c r="ED26" i="43"/>
  <c r="EE26" i="43"/>
  <c r="AY27" i="43"/>
  <c r="AZ27" i="43"/>
  <c r="BA27" i="43"/>
  <c r="BB27" i="43"/>
  <c r="BC27" i="43"/>
  <c r="BD27" i="43"/>
  <c r="BE27" i="43"/>
  <c r="BF27" i="43" s="1"/>
  <c r="BG27" i="43"/>
  <c r="BH27" i="43"/>
  <c r="BI27" i="43"/>
  <c r="BJ27" i="43"/>
  <c r="BK27" i="43"/>
  <c r="BM27" i="43"/>
  <c r="BN27" i="43"/>
  <c r="BO27" i="43" s="1"/>
  <c r="BP27" i="43"/>
  <c r="BQ27" i="43"/>
  <c r="BR27" i="43"/>
  <c r="BS27" i="43"/>
  <c r="BT27" i="43"/>
  <c r="BV27" i="43"/>
  <c r="BW27" i="43"/>
  <c r="BY27" i="43" s="1"/>
  <c r="BX27" i="43"/>
  <c r="BZ27" i="43"/>
  <c r="CA27" i="43"/>
  <c r="CC27" i="43" s="1"/>
  <c r="CB27" i="43"/>
  <c r="CD27" i="43"/>
  <c r="CE27" i="43"/>
  <c r="CF27" i="43" s="1"/>
  <c r="CG27" i="43"/>
  <c r="CH27" i="43"/>
  <c r="CI27" i="43"/>
  <c r="CJ27" i="43"/>
  <c r="CL27" i="43"/>
  <c r="CM27" i="43"/>
  <c r="CO27" i="43"/>
  <c r="CP27" i="43"/>
  <c r="CQ27" i="43"/>
  <c r="CS27" i="43"/>
  <c r="CT27" i="43"/>
  <c r="CV27" i="43"/>
  <c r="CW27" i="43"/>
  <c r="CX27" i="43"/>
  <c r="CY27" i="43"/>
  <c r="CZ27" i="43"/>
  <c r="DA27" i="43"/>
  <c r="DB27" i="43"/>
  <c r="DC27" i="43"/>
  <c r="DD27" i="43"/>
  <c r="DE27" i="43" s="1"/>
  <c r="DF27" i="43"/>
  <c r="DG27" i="43"/>
  <c r="DI27" i="43"/>
  <c r="DJ27" i="43"/>
  <c r="DK27" i="43" s="1"/>
  <c r="DL27" i="43"/>
  <c r="DM27" i="43"/>
  <c r="DN27" i="43"/>
  <c r="DO27" i="43"/>
  <c r="DQ27" i="43" s="1"/>
  <c r="DP27" i="43"/>
  <c r="DR27" i="43"/>
  <c r="DT27" i="43"/>
  <c r="DS27" i="43"/>
  <c r="DU27" i="43"/>
  <c r="DV27" i="43"/>
  <c r="DW27" i="43"/>
  <c r="DX27" i="43"/>
  <c r="DY27" i="43"/>
  <c r="DZ27" i="43"/>
  <c r="EA27" i="43"/>
  <c r="EC27" i="43" s="1"/>
  <c r="EB27" i="43"/>
  <c r="ED27" i="43"/>
  <c r="EE27" i="43"/>
  <c r="AY28" i="43"/>
  <c r="AZ28" i="43"/>
  <c r="BA28" i="43"/>
  <c r="BB28" i="43"/>
  <c r="BC28" i="43"/>
  <c r="BD28" i="43"/>
  <c r="BE28" i="43"/>
  <c r="BF28" i="43"/>
  <c r="BG28" i="43"/>
  <c r="BH28" i="43"/>
  <c r="BI28" i="43"/>
  <c r="BJ28" i="43"/>
  <c r="BL28" i="43" s="1"/>
  <c r="BK28" i="43"/>
  <c r="BM28" i="43"/>
  <c r="BN28" i="43"/>
  <c r="BP28" i="43"/>
  <c r="BQ28" i="43"/>
  <c r="BR28" i="43"/>
  <c r="BS28" i="43"/>
  <c r="BU28" i="43" s="1"/>
  <c r="BT28" i="43"/>
  <c r="BV28" i="43"/>
  <c r="BW28" i="43"/>
  <c r="BX28" i="43"/>
  <c r="BZ28" i="43"/>
  <c r="CC28" i="43"/>
  <c r="CA28" i="43"/>
  <c r="CB28" i="43"/>
  <c r="CD28" i="43"/>
  <c r="CE28" i="43"/>
  <c r="CF28" i="43" s="1"/>
  <c r="CG28" i="43"/>
  <c r="CH28" i="43"/>
  <c r="CI28" i="43"/>
  <c r="CK28" i="43" s="1"/>
  <c r="CJ28" i="43"/>
  <c r="CL28" i="43"/>
  <c r="CM28" i="43"/>
  <c r="CN28" i="43" s="1"/>
  <c r="CO28" i="43"/>
  <c r="CP28" i="43"/>
  <c r="CQ28" i="43"/>
  <c r="CS28" i="43"/>
  <c r="CT28" i="43"/>
  <c r="CU28" i="43" s="1"/>
  <c r="CV28" i="43"/>
  <c r="CX28" i="43" s="1"/>
  <c r="CW28" i="43"/>
  <c r="CY28" i="43"/>
  <c r="CZ28" i="43"/>
  <c r="DB28" i="43" s="1"/>
  <c r="DA28" i="43"/>
  <c r="DC28" i="43"/>
  <c r="DE28" i="43" s="1"/>
  <c r="DD28" i="43"/>
  <c r="DF28" i="43"/>
  <c r="DG28" i="43"/>
  <c r="DH28" i="43" s="1"/>
  <c r="DI28" i="43"/>
  <c r="DJ28" i="43"/>
  <c r="DL28" i="43"/>
  <c r="DM28" i="43"/>
  <c r="DO28" i="43"/>
  <c r="DP28" i="43"/>
  <c r="DQ28" i="43"/>
  <c r="DR28" i="43"/>
  <c r="DS28" i="43"/>
  <c r="DT28" i="43" s="1"/>
  <c r="DU28" i="43"/>
  <c r="DV28" i="43"/>
  <c r="DW28" i="43"/>
  <c r="DX28" i="43"/>
  <c r="DZ28" i="43"/>
  <c r="DY28" i="43"/>
  <c r="EA28" i="43"/>
  <c r="EB28" i="43"/>
  <c r="EC28" i="43"/>
  <c r="ED28" i="43"/>
  <c r="EE28" i="43"/>
  <c r="AY29" i="43"/>
  <c r="AZ29" i="43"/>
  <c r="BA29" i="43"/>
  <c r="BB29" i="43"/>
  <c r="BC29" i="43"/>
  <c r="BD29" i="43"/>
  <c r="BE29" i="43"/>
  <c r="BF29" i="43" s="1"/>
  <c r="BG29" i="43"/>
  <c r="BI29" i="43" s="1"/>
  <c r="BH29" i="43"/>
  <c r="BJ29" i="43"/>
  <c r="BK29" i="43"/>
  <c r="BM29" i="43"/>
  <c r="BN29" i="43"/>
  <c r="BP29" i="43"/>
  <c r="BQ29" i="43"/>
  <c r="BS29" i="43"/>
  <c r="BT29" i="43"/>
  <c r="BU29" i="43"/>
  <c r="BV29" i="43"/>
  <c r="BW29" i="43"/>
  <c r="BX29" i="43"/>
  <c r="BZ29" i="43"/>
  <c r="CA29" i="43"/>
  <c r="CB29" i="43"/>
  <c r="CD29" i="43"/>
  <c r="CE29" i="43"/>
  <c r="CG29" i="43"/>
  <c r="CH29" i="43"/>
  <c r="CI29" i="43"/>
  <c r="CJ29" i="43"/>
  <c r="CL29" i="43"/>
  <c r="CM29" i="43"/>
  <c r="CN29" i="43" s="1"/>
  <c r="CO29" i="43"/>
  <c r="CP29" i="43"/>
  <c r="CR29" i="43" s="1"/>
  <c r="CQ29" i="43"/>
  <c r="CS29" i="43"/>
  <c r="CT29" i="43"/>
  <c r="CU29" i="43"/>
  <c r="CV29" i="43"/>
  <c r="CW29" i="43"/>
  <c r="CY29" i="43"/>
  <c r="CZ29" i="43"/>
  <c r="DA29" i="43"/>
  <c r="DC29" i="43"/>
  <c r="DD29" i="43"/>
  <c r="DE29" i="43"/>
  <c r="DF29" i="43"/>
  <c r="DH29" i="43" s="1"/>
  <c r="DG29" i="43"/>
  <c r="DI29" i="43"/>
  <c r="DK29" i="43"/>
  <c r="DJ29" i="43"/>
  <c r="DL29" i="43"/>
  <c r="DM29" i="43"/>
  <c r="DN29" i="43" s="1"/>
  <c r="DO29" i="43"/>
  <c r="DP29" i="43"/>
  <c r="DQ29" i="43" s="1"/>
  <c r="DR29" i="43"/>
  <c r="DT29" i="43" s="1"/>
  <c r="DS29" i="43"/>
  <c r="DU29" i="43"/>
  <c r="DV29" i="43"/>
  <c r="DW29" i="43"/>
  <c r="DX29" i="43"/>
  <c r="DY29" i="43"/>
  <c r="EA29" i="43"/>
  <c r="EC29" i="43" s="1"/>
  <c r="EB29" i="43"/>
  <c r="ED29" i="43"/>
  <c r="EE29" i="43"/>
  <c r="AY30" i="43"/>
  <c r="AZ30" i="43"/>
  <c r="BA30" i="43"/>
  <c r="BB30" i="43"/>
  <c r="BC30" i="43"/>
  <c r="BD30" i="43"/>
  <c r="BF30" i="43"/>
  <c r="BE30" i="43"/>
  <c r="BG30" i="43"/>
  <c r="BH30" i="43"/>
  <c r="BI30" i="43" s="1"/>
  <c r="BJ30" i="43"/>
  <c r="BL30" i="43" s="1"/>
  <c r="BK30" i="43"/>
  <c r="BM30" i="43"/>
  <c r="BN30" i="43"/>
  <c r="BP30" i="43"/>
  <c r="BQ30" i="43"/>
  <c r="BR30" i="43" s="1"/>
  <c r="BS30" i="43"/>
  <c r="BT30" i="43"/>
  <c r="BV30" i="43"/>
  <c r="BW30" i="43"/>
  <c r="BX30" i="43"/>
  <c r="BZ30" i="43"/>
  <c r="CA30" i="43"/>
  <c r="CC30" i="43" s="1"/>
  <c r="CB30" i="43"/>
  <c r="CD30" i="43"/>
  <c r="CE30" i="43"/>
  <c r="CF30" i="43" s="1"/>
  <c r="CG30" i="43"/>
  <c r="CH30" i="43"/>
  <c r="CI30" i="43"/>
  <c r="CJ30" i="43"/>
  <c r="CL30" i="43"/>
  <c r="CM30" i="43"/>
  <c r="CN30" i="43" s="1"/>
  <c r="CO30" i="43"/>
  <c r="CP30" i="43"/>
  <c r="CQ30" i="43"/>
  <c r="CR30" i="43" s="1"/>
  <c r="CS30" i="43"/>
  <c r="CT30" i="43"/>
  <c r="CU30" i="43" s="1"/>
  <c r="CV30" i="43"/>
  <c r="CX30" i="43" s="1"/>
  <c r="CW30" i="43"/>
  <c r="CY30" i="43"/>
  <c r="CZ30" i="43"/>
  <c r="DB30" i="43" s="1"/>
  <c r="DA30" i="43"/>
  <c r="DC30" i="43"/>
  <c r="DD30" i="43"/>
  <c r="DF30" i="43"/>
  <c r="DG30" i="43"/>
  <c r="DH30" i="43" s="1"/>
  <c r="DI30" i="43"/>
  <c r="DK30" i="43" s="1"/>
  <c r="DJ30" i="43"/>
  <c r="DL30" i="43"/>
  <c r="DN30" i="43"/>
  <c r="DM30" i="43"/>
  <c r="DO30" i="43"/>
  <c r="DP30" i="43"/>
  <c r="DQ30" i="43" s="1"/>
  <c r="DR30" i="43"/>
  <c r="DS30" i="43"/>
  <c r="DU30" i="43"/>
  <c r="DV30" i="43"/>
  <c r="DW30" i="43"/>
  <c r="DX30" i="43"/>
  <c r="DY30" i="43"/>
  <c r="DZ30" i="43"/>
  <c r="EA30" i="43"/>
  <c r="EB30" i="43"/>
  <c r="ED30" i="43"/>
  <c r="EE30" i="43"/>
  <c r="AY31" i="43"/>
  <c r="AZ31" i="43"/>
  <c r="BA31" i="43"/>
  <c r="BB31" i="43"/>
  <c r="BC31" i="43"/>
  <c r="BD31" i="43"/>
  <c r="BE31" i="43"/>
  <c r="BF31" i="43"/>
  <c r="BG31" i="43"/>
  <c r="BH31" i="43"/>
  <c r="BI31" i="43" s="1"/>
  <c r="BJ31" i="43"/>
  <c r="BK31" i="43"/>
  <c r="BM31" i="43"/>
  <c r="BN31" i="43"/>
  <c r="BO31" i="43"/>
  <c r="BP31" i="43"/>
  <c r="BQ31" i="43"/>
  <c r="BR31" i="43"/>
  <c r="BS31" i="43"/>
  <c r="BT31" i="43"/>
  <c r="BV31" i="43"/>
  <c r="BW31" i="43"/>
  <c r="BX31" i="43"/>
  <c r="BY31" i="43" s="1"/>
  <c r="BZ31" i="43"/>
  <c r="CA31" i="43"/>
  <c r="CB31" i="43"/>
  <c r="CD31" i="43"/>
  <c r="CF31" i="43" s="1"/>
  <c r="CE31" i="43"/>
  <c r="CG31" i="43"/>
  <c r="CH31" i="43"/>
  <c r="CI31" i="43"/>
  <c r="CJ31" i="43"/>
  <c r="CL31" i="43"/>
  <c r="CM31" i="43"/>
  <c r="CO31" i="43"/>
  <c r="CP31" i="43"/>
  <c r="CQ31" i="43"/>
  <c r="CS31" i="43"/>
  <c r="CU31" i="43" s="1"/>
  <c r="CT31" i="43"/>
  <c r="CV31" i="43"/>
  <c r="CX31" i="43"/>
  <c r="CW31" i="43"/>
  <c r="CY31" i="43"/>
  <c r="CZ31" i="43"/>
  <c r="DA31" i="43"/>
  <c r="DC31" i="43"/>
  <c r="DE31" i="43" s="1"/>
  <c r="DD31" i="43"/>
  <c r="DF31" i="43"/>
  <c r="DH31" i="43"/>
  <c r="DG31" i="43"/>
  <c r="DI31" i="43"/>
  <c r="DJ31" i="43"/>
  <c r="DL31" i="43"/>
  <c r="DN31" i="43" s="1"/>
  <c r="DM31" i="43"/>
  <c r="DO31" i="43"/>
  <c r="DP31" i="43"/>
  <c r="DQ31" i="43" s="1"/>
  <c r="DR31" i="43"/>
  <c r="DS31" i="43"/>
  <c r="DU31" i="43"/>
  <c r="DV31" i="43"/>
  <c r="DW31" i="43"/>
  <c r="DX31" i="43"/>
  <c r="DY31" i="43"/>
  <c r="DZ31" i="43" s="1"/>
  <c r="EA31" i="43"/>
  <c r="EB31" i="43"/>
  <c r="ED31" i="43"/>
  <c r="EE31" i="43"/>
  <c r="AY32" i="43"/>
  <c r="AZ32" i="43"/>
  <c r="BA32" i="43"/>
  <c r="BB32" i="43"/>
  <c r="BC32" i="43"/>
  <c r="BD32" i="43"/>
  <c r="BF32" i="43"/>
  <c r="BE32" i="43"/>
  <c r="BG32" i="43"/>
  <c r="BH32" i="43"/>
  <c r="BI32" i="43"/>
  <c r="BJ32" i="43"/>
  <c r="BK32" i="43"/>
  <c r="BM32" i="43"/>
  <c r="BN32" i="43"/>
  <c r="BP32" i="43"/>
  <c r="BQ32" i="43"/>
  <c r="BR32" i="43"/>
  <c r="BS32" i="43"/>
  <c r="BU32" i="43" s="1"/>
  <c r="BT32" i="43"/>
  <c r="BV32" i="43"/>
  <c r="BW32" i="43"/>
  <c r="BX32" i="43"/>
  <c r="BZ32" i="43"/>
  <c r="CA32" i="43"/>
  <c r="CB32" i="43"/>
  <c r="CD32" i="43"/>
  <c r="CF32" i="43" s="1"/>
  <c r="CE32" i="43"/>
  <c r="CG32" i="43"/>
  <c r="CH32" i="43"/>
  <c r="CI32" i="43"/>
  <c r="CJ32" i="43"/>
  <c r="CK32" i="43"/>
  <c r="CL32" i="43"/>
  <c r="CM32" i="43"/>
  <c r="CO32" i="43"/>
  <c r="CP32" i="43"/>
  <c r="CQ32" i="43"/>
  <c r="CS32" i="43"/>
  <c r="CU32" i="43" s="1"/>
  <c r="CT32" i="43"/>
  <c r="CV32" i="43"/>
  <c r="CX32" i="43"/>
  <c r="CW32" i="43"/>
  <c r="CY32" i="43"/>
  <c r="CZ32" i="43"/>
  <c r="DA32" i="43"/>
  <c r="DB32" i="43" s="1"/>
  <c r="DC32" i="43"/>
  <c r="DD32" i="43"/>
  <c r="DE32" i="43"/>
  <c r="DF32" i="43"/>
  <c r="DH32" i="43"/>
  <c r="DG32" i="43"/>
  <c r="DI32" i="43"/>
  <c r="DJ32" i="43"/>
  <c r="DL32" i="43"/>
  <c r="DM32" i="43"/>
  <c r="DN32" i="43"/>
  <c r="DO32" i="43"/>
  <c r="DP32" i="43"/>
  <c r="DR32" i="43"/>
  <c r="DT32" i="43"/>
  <c r="DS32" i="43"/>
  <c r="DU32" i="43"/>
  <c r="DV32" i="43"/>
  <c r="DW32" i="43"/>
  <c r="DX32" i="43"/>
  <c r="DY32" i="43"/>
  <c r="DZ32" i="43"/>
  <c r="EA32" i="43"/>
  <c r="EC32" i="43" s="1"/>
  <c r="EB32" i="43"/>
  <c r="ED32" i="43"/>
  <c r="EE32" i="43"/>
  <c r="AY33" i="43"/>
  <c r="AY65" i="43" s="1"/>
  <c r="AZ33" i="43"/>
  <c r="BA33" i="43"/>
  <c r="BB33" i="43"/>
  <c r="BC33" i="43"/>
  <c r="BD33" i="43"/>
  <c r="BE33" i="43"/>
  <c r="BF33" i="43" s="1"/>
  <c r="BG33" i="43"/>
  <c r="BI33" i="43" s="1"/>
  <c r="BH33" i="43"/>
  <c r="BJ33" i="43"/>
  <c r="BK33" i="43"/>
  <c r="BM33" i="43"/>
  <c r="BN33" i="43"/>
  <c r="BO33" i="43" s="1"/>
  <c r="BP33" i="43"/>
  <c r="BQ33" i="43"/>
  <c r="BS33" i="43"/>
  <c r="BU33" i="43"/>
  <c r="BT33" i="43"/>
  <c r="BV33" i="43"/>
  <c r="BW33" i="43"/>
  <c r="BX33" i="43"/>
  <c r="BZ33" i="43"/>
  <c r="CC33" i="43" s="1"/>
  <c r="CA33" i="43"/>
  <c r="CB33" i="43"/>
  <c r="CD33" i="43"/>
  <c r="CF33" i="43" s="1"/>
  <c r="CE33" i="43"/>
  <c r="CG33" i="43"/>
  <c r="CH33" i="43"/>
  <c r="CI33" i="43"/>
  <c r="CJ33" i="43"/>
  <c r="CL33" i="43"/>
  <c r="CN33" i="43"/>
  <c r="CM33" i="43"/>
  <c r="CO33" i="43"/>
  <c r="CP33" i="43"/>
  <c r="CR33" i="43" s="1"/>
  <c r="CQ33" i="43"/>
  <c r="CS33" i="43"/>
  <c r="CT33" i="43"/>
  <c r="CU33" i="43" s="1"/>
  <c r="CV33" i="43"/>
  <c r="CW33" i="43"/>
  <c r="CX33" i="43"/>
  <c r="CY33" i="43"/>
  <c r="CZ33" i="43"/>
  <c r="DA33" i="43"/>
  <c r="DC33" i="43"/>
  <c r="DE33" i="43"/>
  <c r="DD33" i="43"/>
  <c r="DF33" i="43"/>
  <c r="DG33" i="43"/>
  <c r="DH33" i="43"/>
  <c r="DI33" i="43"/>
  <c r="DJ33" i="43"/>
  <c r="DL33" i="43"/>
  <c r="DN33" i="43"/>
  <c r="DM33" i="43"/>
  <c r="DO33" i="43"/>
  <c r="DP33" i="43"/>
  <c r="DR33" i="43"/>
  <c r="DT33" i="43" s="1"/>
  <c r="DS33" i="43"/>
  <c r="DU33" i="43"/>
  <c r="DV33" i="43"/>
  <c r="DW33" i="43"/>
  <c r="DX33" i="43"/>
  <c r="DY33" i="43"/>
  <c r="EA33" i="43"/>
  <c r="EB33" i="43"/>
  <c r="ED33" i="43"/>
  <c r="EE33" i="43"/>
  <c r="AY34" i="43"/>
  <c r="AZ34" i="43"/>
  <c r="BA34" i="43" s="1"/>
  <c r="BB34" i="43"/>
  <c r="BC34" i="43"/>
  <c r="BD34" i="43"/>
  <c r="BF34" i="43" s="1"/>
  <c r="BE34" i="43"/>
  <c r="BG34" i="43"/>
  <c r="BI34" i="43"/>
  <c r="BH34" i="43"/>
  <c r="BJ34" i="43"/>
  <c r="BK34" i="43"/>
  <c r="BM34" i="43"/>
  <c r="BO34" i="43" s="1"/>
  <c r="BN34" i="43"/>
  <c r="BP34" i="43"/>
  <c r="BQ34" i="43"/>
  <c r="BR34" i="43" s="1"/>
  <c r="BS34" i="43"/>
  <c r="BT34" i="43"/>
  <c r="BV34" i="43"/>
  <c r="BW34" i="43"/>
  <c r="BX34" i="43"/>
  <c r="BZ34" i="43"/>
  <c r="CC34" i="43"/>
  <c r="CA34" i="43"/>
  <c r="CB34" i="43"/>
  <c r="CD34" i="43"/>
  <c r="CE34" i="43"/>
  <c r="CG34" i="43"/>
  <c r="CH34" i="43"/>
  <c r="CI34" i="43"/>
  <c r="CJ34" i="43"/>
  <c r="CL34" i="43"/>
  <c r="CN34" i="43" s="1"/>
  <c r="CM34" i="43"/>
  <c r="CO34" i="43"/>
  <c r="CP34" i="43"/>
  <c r="CQ34" i="43"/>
  <c r="CS34" i="43"/>
  <c r="CT34" i="43"/>
  <c r="CU34" i="43"/>
  <c r="CV34" i="43"/>
  <c r="CX34" i="43"/>
  <c r="CW34" i="43"/>
  <c r="CY34" i="43"/>
  <c r="CZ34" i="43"/>
  <c r="DB34" i="43" s="1"/>
  <c r="DA34" i="43"/>
  <c r="DC34" i="43"/>
  <c r="DD34" i="43"/>
  <c r="DF34" i="43"/>
  <c r="DG34" i="43"/>
  <c r="DH34" i="43"/>
  <c r="DI34" i="43"/>
  <c r="DK34" i="43" s="1"/>
  <c r="DJ34" i="43"/>
  <c r="DL34" i="43"/>
  <c r="DN34" i="43"/>
  <c r="DM34" i="43"/>
  <c r="DO34" i="43"/>
  <c r="DP34" i="43"/>
  <c r="DQ34" i="43" s="1"/>
  <c r="DR34" i="43"/>
  <c r="DS34" i="43"/>
  <c r="DT34" i="43"/>
  <c r="DU34" i="43"/>
  <c r="DV34" i="43"/>
  <c r="DW34" i="43"/>
  <c r="DX34" i="43"/>
  <c r="DZ34" i="43"/>
  <c r="DY34" i="43"/>
  <c r="EA34" i="43"/>
  <c r="EB34" i="43"/>
  <c r="ED34" i="43"/>
  <c r="EE34" i="43"/>
  <c r="AY35" i="43"/>
  <c r="AZ35" i="43"/>
  <c r="BA35" i="43"/>
  <c r="BB35" i="43"/>
  <c r="BC35" i="43"/>
  <c r="BD35" i="43"/>
  <c r="BF35" i="43" s="1"/>
  <c r="BE35" i="43"/>
  <c r="BG35" i="43"/>
  <c r="BH35" i="43"/>
  <c r="BI35" i="43" s="1"/>
  <c r="BJ35" i="43"/>
  <c r="BL35" i="43" s="1"/>
  <c r="BK35" i="43"/>
  <c r="BM35" i="43"/>
  <c r="BN35" i="43"/>
  <c r="BP35" i="43"/>
  <c r="BQ35" i="43"/>
  <c r="BR35" i="43"/>
  <c r="BS35" i="43"/>
  <c r="BU35" i="43"/>
  <c r="BT35" i="43"/>
  <c r="BV35" i="43"/>
  <c r="BW35" i="43"/>
  <c r="BX35" i="43"/>
  <c r="BZ35" i="43"/>
  <c r="CA35" i="43"/>
  <c r="CB35" i="43"/>
  <c r="CD35" i="43"/>
  <c r="CE35" i="43"/>
  <c r="CG35" i="43"/>
  <c r="CH35" i="43"/>
  <c r="CI35" i="43"/>
  <c r="CK35" i="43" s="1"/>
  <c r="CJ35" i="43"/>
  <c r="CL35" i="43"/>
  <c r="CN35" i="43"/>
  <c r="CM35" i="43"/>
  <c r="CO35" i="43"/>
  <c r="CP35" i="43"/>
  <c r="CQ35" i="43"/>
  <c r="CS35" i="43"/>
  <c r="CT35" i="43"/>
  <c r="CV35" i="43"/>
  <c r="CX35" i="43"/>
  <c r="CW35" i="43"/>
  <c r="CY35" i="43"/>
  <c r="CZ35" i="43"/>
  <c r="DA35" i="43"/>
  <c r="DC35" i="43"/>
  <c r="DE35" i="43" s="1"/>
  <c r="DD35" i="43"/>
  <c r="DF35" i="43"/>
  <c r="DG35" i="43"/>
  <c r="DI35" i="43"/>
  <c r="DJ35" i="43"/>
  <c r="DL35" i="43"/>
  <c r="DN35" i="43"/>
  <c r="DM35" i="43"/>
  <c r="DO35" i="43"/>
  <c r="DQ35" i="43" s="1"/>
  <c r="DP35" i="43"/>
  <c r="DR35" i="43"/>
  <c r="DS35" i="43"/>
  <c r="DU35" i="43"/>
  <c r="DV35" i="43"/>
  <c r="DW35" i="43"/>
  <c r="DX35" i="43"/>
  <c r="DZ35" i="43" s="1"/>
  <c r="DY35" i="43"/>
  <c r="EA35" i="43"/>
  <c r="EC35" i="43"/>
  <c r="EB35" i="43"/>
  <c r="ED35" i="43"/>
  <c r="EE35" i="43"/>
  <c r="AY36" i="43"/>
  <c r="AZ36" i="43"/>
  <c r="BA36" i="43"/>
  <c r="BB36" i="43"/>
  <c r="BC36" i="43"/>
  <c r="BD36" i="43"/>
  <c r="BF36" i="43"/>
  <c r="BE36" i="43"/>
  <c r="BG36" i="43"/>
  <c r="BI36" i="43" s="1"/>
  <c r="BH36" i="43"/>
  <c r="BJ36" i="43"/>
  <c r="BK36" i="43"/>
  <c r="BM36" i="43"/>
  <c r="BN36" i="43"/>
  <c r="BO36" i="43" s="1"/>
  <c r="BP36" i="43"/>
  <c r="BQ36" i="43"/>
  <c r="BS36" i="43"/>
  <c r="BT36" i="43"/>
  <c r="BU36" i="43"/>
  <c r="BV36" i="43"/>
  <c r="BW36" i="43"/>
  <c r="BX36" i="43"/>
  <c r="BZ36" i="43"/>
  <c r="CA36" i="43"/>
  <c r="CB36" i="43"/>
  <c r="CD36" i="43"/>
  <c r="CF36" i="43"/>
  <c r="CE36" i="43"/>
  <c r="CG36" i="43"/>
  <c r="CH36" i="43"/>
  <c r="CI36" i="43"/>
  <c r="CK36" i="43" s="1"/>
  <c r="CJ36" i="43"/>
  <c r="CL36" i="43"/>
  <c r="CN36" i="43"/>
  <c r="CM36" i="43"/>
  <c r="CO36" i="43"/>
  <c r="CP36" i="43"/>
  <c r="CQ36" i="43"/>
  <c r="CS36" i="43"/>
  <c r="CT36" i="43"/>
  <c r="CV36" i="43"/>
  <c r="CX36" i="43"/>
  <c r="CW36" i="43"/>
  <c r="CY36" i="43"/>
  <c r="CZ36" i="43"/>
  <c r="DA36" i="43"/>
  <c r="DC36" i="43"/>
  <c r="DD36" i="43"/>
  <c r="DE36" i="43" s="1"/>
  <c r="DF36" i="43"/>
  <c r="DG36" i="43"/>
  <c r="DI36" i="43"/>
  <c r="DK36" i="43"/>
  <c r="DJ36" i="43"/>
  <c r="DL36" i="43"/>
  <c r="DN36" i="43" s="1"/>
  <c r="DM36" i="43"/>
  <c r="DO36" i="43"/>
  <c r="DP36" i="43"/>
  <c r="DQ36" i="43" s="1"/>
  <c r="DR36" i="43"/>
  <c r="DS36" i="43"/>
  <c r="DU36" i="43"/>
  <c r="DV36" i="43"/>
  <c r="DW36" i="43"/>
  <c r="DX36" i="43"/>
  <c r="DY36" i="43"/>
  <c r="EA36" i="43"/>
  <c r="EB36" i="43"/>
  <c r="ED36" i="43"/>
  <c r="EE36" i="43"/>
  <c r="AY37" i="43"/>
  <c r="AZ37" i="43"/>
  <c r="BA37" i="43"/>
  <c r="BB37" i="43"/>
  <c r="BC37" i="43"/>
  <c r="BD37" i="43"/>
  <c r="BE37" i="43"/>
  <c r="BG37" i="43"/>
  <c r="BI37" i="43" s="1"/>
  <c r="BH37" i="43"/>
  <c r="BJ37" i="43"/>
  <c r="BK37" i="43"/>
  <c r="BM37" i="43"/>
  <c r="BN37" i="43"/>
  <c r="BO37" i="43" s="1"/>
  <c r="BP37" i="43"/>
  <c r="BQ37" i="43"/>
  <c r="BR37" i="43" s="1"/>
  <c r="BS37" i="43"/>
  <c r="BT37" i="43"/>
  <c r="BV37" i="43"/>
  <c r="BW37" i="43"/>
  <c r="BX37" i="43"/>
  <c r="BZ37" i="43"/>
  <c r="CC37" i="43" s="1"/>
  <c r="CA37" i="43"/>
  <c r="CB37" i="43"/>
  <c r="CD37" i="43"/>
  <c r="CF37" i="43" s="1"/>
  <c r="CE37" i="43"/>
  <c r="CG37" i="43"/>
  <c r="CH37" i="43"/>
  <c r="CI37" i="43"/>
  <c r="CK37" i="43" s="1"/>
  <c r="CJ37" i="43"/>
  <c r="CL37" i="43"/>
  <c r="CM37" i="43"/>
  <c r="CO37" i="43"/>
  <c r="CP37" i="43"/>
  <c r="CQ37" i="43"/>
  <c r="CS37" i="43"/>
  <c r="CT37" i="43"/>
  <c r="CV37" i="43"/>
  <c r="CX37" i="43"/>
  <c r="CW37" i="43"/>
  <c r="CY37" i="43"/>
  <c r="CZ37" i="43"/>
  <c r="DB37" i="43"/>
  <c r="DA37" i="43"/>
  <c r="DC37" i="43"/>
  <c r="DE37" i="43" s="1"/>
  <c r="DD37" i="43"/>
  <c r="DF37" i="43"/>
  <c r="DG37" i="43"/>
  <c r="DH37" i="43" s="1"/>
  <c r="DI37" i="43"/>
  <c r="DJ37" i="43"/>
  <c r="DL37" i="43"/>
  <c r="DM37" i="43"/>
  <c r="DO37" i="43"/>
  <c r="DP37" i="43"/>
  <c r="DQ37" i="43"/>
  <c r="DR37" i="43"/>
  <c r="DS37" i="43"/>
  <c r="DU37" i="43"/>
  <c r="DV37" i="43"/>
  <c r="DW37" i="43"/>
  <c r="DX37" i="43"/>
  <c r="DY37" i="43"/>
  <c r="DZ37" i="43" s="1"/>
  <c r="EA37" i="43"/>
  <c r="EB37" i="43"/>
  <c r="EC37" i="43"/>
  <c r="ED37" i="43"/>
  <c r="EE37" i="43"/>
  <c r="AY38" i="43"/>
  <c r="AZ38" i="43"/>
  <c r="BA38" i="43"/>
  <c r="BB38" i="43"/>
  <c r="BC38" i="43"/>
  <c r="BD38" i="43"/>
  <c r="BF38" i="43"/>
  <c r="BE38" i="43"/>
  <c r="BG38" i="43"/>
  <c r="BH38" i="43"/>
  <c r="BJ38" i="43"/>
  <c r="BL38" i="43" s="1"/>
  <c r="BK38" i="43"/>
  <c r="BM38" i="43"/>
  <c r="BN38" i="43"/>
  <c r="BO38" i="43" s="1"/>
  <c r="BP38" i="43"/>
  <c r="BQ38" i="43"/>
  <c r="BR38" i="43" s="1"/>
  <c r="BS38" i="43"/>
  <c r="BU38" i="43" s="1"/>
  <c r="BT38" i="43"/>
  <c r="BV38" i="43"/>
  <c r="BY38" i="43"/>
  <c r="BW38" i="43"/>
  <c r="BX38" i="43"/>
  <c r="BZ38" i="43"/>
  <c r="CA38" i="43"/>
  <c r="CB38" i="43"/>
  <c r="CD38" i="43"/>
  <c r="CF38" i="43"/>
  <c r="CE38" i="43"/>
  <c r="CG38" i="43"/>
  <c r="CH38" i="43"/>
  <c r="CI38" i="43"/>
  <c r="CJ38" i="43"/>
  <c r="CL38" i="43"/>
  <c r="CM38" i="43"/>
  <c r="CO38" i="43"/>
  <c r="CP38" i="43"/>
  <c r="CQ38" i="43"/>
  <c r="CS38" i="43"/>
  <c r="CT38" i="43"/>
  <c r="CU38" i="43"/>
  <c r="CV38" i="43"/>
  <c r="CX38" i="43" s="1"/>
  <c r="CW38" i="43"/>
  <c r="CY38" i="43"/>
  <c r="CZ38" i="43"/>
  <c r="DB38" i="43" s="1"/>
  <c r="DA38" i="43"/>
  <c r="DC38" i="43"/>
  <c r="DD38" i="43"/>
  <c r="DE38" i="43" s="1"/>
  <c r="DF38" i="43"/>
  <c r="DG38" i="43"/>
  <c r="DH38" i="43" s="1"/>
  <c r="DI38" i="43"/>
  <c r="DK38" i="43" s="1"/>
  <c r="DJ38" i="43"/>
  <c r="DL38" i="43"/>
  <c r="DN38" i="43"/>
  <c r="DM38" i="43"/>
  <c r="DO38" i="43"/>
  <c r="DP38" i="43"/>
  <c r="DR38" i="43"/>
  <c r="DT38" i="43" s="1"/>
  <c r="DS38" i="43"/>
  <c r="DU38" i="43"/>
  <c r="DV38" i="43"/>
  <c r="DW38" i="43"/>
  <c r="DX38" i="43"/>
  <c r="DY38" i="43"/>
  <c r="EA38" i="43"/>
  <c r="EC38" i="43" s="1"/>
  <c r="EB38" i="43"/>
  <c r="ED38" i="43"/>
  <c r="EE38" i="43"/>
  <c r="AY39" i="43"/>
  <c r="AZ39" i="43"/>
  <c r="BA39" i="43"/>
  <c r="BB39" i="43"/>
  <c r="BC39" i="43"/>
  <c r="BD39" i="43"/>
  <c r="BE39" i="43"/>
  <c r="BF39" i="43"/>
  <c r="BG39" i="43"/>
  <c r="BH39" i="43"/>
  <c r="BI39" i="43" s="1"/>
  <c r="BJ39" i="43"/>
  <c r="BK39" i="43"/>
  <c r="BM39" i="43"/>
  <c r="BO39" i="43"/>
  <c r="BN39" i="43"/>
  <c r="BP39" i="43"/>
  <c r="BR39" i="43" s="1"/>
  <c r="BQ39" i="43"/>
  <c r="BS39" i="43"/>
  <c r="BT39" i="43"/>
  <c r="BV39" i="43"/>
  <c r="BW39" i="43"/>
  <c r="BX39" i="43"/>
  <c r="BZ39" i="43"/>
  <c r="CC39" i="43" s="1"/>
  <c r="CA39" i="43"/>
  <c r="CB39" i="43"/>
  <c r="CD39" i="43"/>
  <c r="CE39" i="43"/>
  <c r="CG39" i="43"/>
  <c r="CH39" i="43"/>
  <c r="CI39" i="43"/>
  <c r="CK39" i="43"/>
  <c r="CJ39" i="43"/>
  <c r="CL39" i="43"/>
  <c r="CM39" i="43"/>
  <c r="CN39" i="43" s="1"/>
  <c r="CO39" i="43"/>
  <c r="CP39" i="43"/>
  <c r="CQ39" i="43"/>
  <c r="CR39" i="43" s="1"/>
  <c r="CS39" i="43"/>
  <c r="CT39" i="43"/>
  <c r="CU39" i="43"/>
  <c r="CV39" i="43"/>
  <c r="CX39" i="43" s="1"/>
  <c r="CW39" i="43"/>
  <c r="CY39" i="43"/>
  <c r="CZ39" i="43"/>
  <c r="DA39" i="43"/>
  <c r="DC39" i="43"/>
  <c r="DE39" i="43" s="1"/>
  <c r="DD39" i="43"/>
  <c r="DF39" i="43"/>
  <c r="DG39" i="43"/>
  <c r="DI39" i="43"/>
  <c r="DJ39" i="43"/>
  <c r="DL39" i="43"/>
  <c r="DN39" i="43" s="1"/>
  <c r="DM39" i="43"/>
  <c r="DO39" i="43"/>
  <c r="DQ39" i="43"/>
  <c r="DP39" i="43"/>
  <c r="DR39" i="43"/>
  <c r="DS39" i="43"/>
  <c r="DU39" i="43"/>
  <c r="DV39" i="43"/>
  <c r="DW39" i="43"/>
  <c r="DX39" i="43"/>
  <c r="DZ39" i="43"/>
  <c r="DY39" i="43"/>
  <c r="EA39" i="43"/>
  <c r="EB39" i="43"/>
  <c r="EC39" i="43" s="1"/>
  <c r="ED39" i="43"/>
  <c r="EE39" i="43"/>
  <c r="AY40" i="43"/>
  <c r="AZ40" i="43"/>
  <c r="BA40" i="43" s="1"/>
  <c r="BB40" i="43"/>
  <c r="BC40" i="43"/>
  <c r="BD40" i="43"/>
  <c r="BF40" i="43" s="1"/>
  <c r="BE40" i="43"/>
  <c r="BG40" i="43"/>
  <c r="BH40" i="43"/>
  <c r="BI40" i="43" s="1"/>
  <c r="BJ40" i="43"/>
  <c r="BK40" i="43"/>
  <c r="BL40" i="43" s="1"/>
  <c r="BM40" i="43"/>
  <c r="BO40" i="43" s="1"/>
  <c r="BN40" i="43"/>
  <c r="BP40" i="43"/>
  <c r="BR40" i="43"/>
  <c r="BQ40" i="43"/>
  <c r="BS40" i="43"/>
  <c r="BU40" i="43" s="1"/>
  <c r="BT40" i="43"/>
  <c r="BV40" i="43"/>
  <c r="BW40" i="43"/>
  <c r="BX40" i="43"/>
  <c r="BY40" i="43" s="1"/>
  <c r="BZ40" i="43"/>
  <c r="CA40" i="43"/>
  <c r="CB40" i="43"/>
  <c r="CC40" i="43" s="1"/>
  <c r="CD40" i="43"/>
  <c r="CF40" i="43"/>
  <c r="CE40" i="43"/>
  <c r="CG40" i="43"/>
  <c r="CH40" i="43"/>
  <c r="CI40" i="43"/>
  <c r="CK40" i="43" s="1"/>
  <c r="CJ40" i="43"/>
  <c r="CL40" i="43"/>
  <c r="CN40" i="43"/>
  <c r="CM40" i="43"/>
  <c r="CO40" i="43"/>
  <c r="CP40" i="43"/>
  <c r="CQ40" i="43"/>
  <c r="CS40" i="43"/>
  <c r="CT40" i="43"/>
  <c r="CV40" i="43"/>
  <c r="CX40" i="43" s="1"/>
  <c r="CW40" i="43"/>
  <c r="CY40" i="43"/>
  <c r="CZ40" i="43"/>
  <c r="DB40" i="43" s="1"/>
  <c r="DA40" i="43"/>
  <c r="DC40" i="43"/>
  <c r="DD40" i="43"/>
  <c r="DE40" i="43" s="1"/>
  <c r="DF40" i="43"/>
  <c r="DG40" i="43"/>
  <c r="DI40" i="43"/>
  <c r="DJ40" i="43"/>
  <c r="DL40" i="43"/>
  <c r="DM40" i="43"/>
  <c r="DN40" i="43" s="1"/>
  <c r="DO40" i="43"/>
  <c r="DQ40" i="43" s="1"/>
  <c r="DP40" i="43"/>
  <c r="DR40" i="43"/>
  <c r="DT40" i="43"/>
  <c r="DS40" i="43"/>
  <c r="DU40" i="43"/>
  <c r="DV40" i="43"/>
  <c r="DW40" i="43"/>
  <c r="DX40" i="43"/>
  <c r="DZ40" i="43" s="1"/>
  <c r="DY40" i="43"/>
  <c r="EA40" i="43"/>
  <c r="EC40" i="43" s="1"/>
  <c r="EB40" i="43"/>
  <c r="ED40" i="43"/>
  <c r="EE40" i="43"/>
  <c r="AY41" i="43"/>
  <c r="AZ41" i="43"/>
  <c r="BA41" i="43"/>
  <c r="BB41" i="43"/>
  <c r="BC41" i="43"/>
  <c r="BD41" i="43"/>
  <c r="BE41" i="43"/>
  <c r="BG41" i="43"/>
  <c r="BI41" i="43" s="1"/>
  <c r="BH41" i="43"/>
  <c r="BJ41" i="43"/>
  <c r="BL41" i="43" s="1"/>
  <c r="BK41" i="43"/>
  <c r="BM41" i="43"/>
  <c r="BN41" i="43"/>
  <c r="BP41" i="43"/>
  <c r="BR41" i="43" s="1"/>
  <c r="BQ41" i="43"/>
  <c r="BS41" i="43"/>
  <c r="BU41" i="43" s="1"/>
  <c r="BT41" i="43"/>
  <c r="BV41" i="43"/>
  <c r="BW41" i="43"/>
  <c r="BX41" i="43"/>
  <c r="BZ41" i="43"/>
  <c r="CA41" i="43"/>
  <c r="CB41" i="43"/>
  <c r="CD41" i="43"/>
  <c r="CF41" i="43" s="1"/>
  <c r="CE41" i="43"/>
  <c r="CG41" i="43"/>
  <c r="CH41" i="43"/>
  <c r="CI41" i="43"/>
  <c r="CJ41" i="43"/>
  <c r="CK41" i="43"/>
  <c r="CL41" i="43"/>
  <c r="CN41" i="43" s="1"/>
  <c r="CM41" i="43"/>
  <c r="CO41" i="43"/>
  <c r="CP41" i="43"/>
  <c r="CQ41" i="43"/>
  <c r="CS41" i="43"/>
  <c r="CT41" i="43"/>
  <c r="CU41" i="43" s="1"/>
  <c r="CV41" i="43"/>
  <c r="CX41" i="43" s="1"/>
  <c r="CW41" i="43"/>
  <c r="CY41" i="43"/>
  <c r="CZ41" i="43"/>
  <c r="DB41" i="43" s="1"/>
  <c r="DA41" i="43"/>
  <c r="DC41" i="43"/>
  <c r="DE41" i="43" s="1"/>
  <c r="DD41" i="43"/>
  <c r="DF41" i="43"/>
  <c r="DH41" i="43" s="1"/>
  <c r="DG41" i="43"/>
  <c r="DI41" i="43"/>
  <c r="DJ41" i="43"/>
  <c r="DK41" i="43" s="1"/>
  <c r="DL41" i="43"/>
  <c r="DM41" i="43"/>
  <c r="DO41" i="43"/>
  <c r="DQ41" i="43" s="1"/>
  <c r="DP41" i="43"/>
  <c r="DR41" i="43"/>
  <c r="DS41" i="43"/>
  <c r="DT41" i="43" s="1"/>
  <c r="DU41" i="43"/>
  <c r="DV41" i="43"/>
  <c r="DW41" i="43"/>
  <c r="DX41" i="43"/>
  <c r="DZ41" i="43" s="1"/>
  <c r="DY41" i="43"/>
  <c r="EA41" i="43"/>
  <c r="EC41" i="43" s="1"/>
  <c r="EB41" i="43"/>
  <c r="ED41" i="43"/>
  <c r="EE41" i="43"/>
  <c r="AY42" i="43"/>
  <c r="AZ42" i="43"/>
  <c r="BA42" i="43" s="1"/>
  <c r="BB42" i="43"/>
  <c r="BC42" i="43"/>
  <c r="BD42" i="43"/>
  <c r="BF42" i="43" s="1"/>
  <c r="BE42" i="43"/>
  <c r="BG42" i="43"/>
  <c r="BH42" i="43"/>
  <c r="BJ42" i="43"/>
  <c r="BK42" i="43"/>
  <c r="BL42" i="43" s="1"/>
  <c r="BM42" i="43"/>
  <c r="BO42" i="43" s="1"/>
  <c r="BN42" i="43"/>
  <c r="BP42" i="43"/>
  <c r="BR42" i="43" s="1"/>
  <c r="BQ42" i="43"/>
  <c r="BS42" i="43"/>
  <c r="BT42" i="43"/>
  <c r="BV42" i="43"/>
  <c r="BW42" i="43"/>
  <c r="BX42" i="43"/>
  <c r="BZ42" i="43"/>
  <c r="CC42" i="43" s="1"/>
  <c r="CA42" i="43"/>
  <c r="CB42" i="43"/>
  <c r="CD42" i="43"/>
  <c r="CF42" i="43" s="1"/>
  <c r="CE42" i="43"/>
  <c r="CG42" i="43"/>
  <c r="CH42" i="43"/>
  <c r="CI42" i="43"/>
  <c r="CJ42" i="43"/>
  <c r="CL42" i="43"/>
  <c r="CN42" i="43"/>
  <c r="CM42" i="43"/>
  <c r="CO42" i="43"/>
  <c r="CP42" i="43"/>
  <c r="CQ42" i="43"/>
  <c r="CS42" i="43"/>
  <c r="CT42" i="43"/>
  <c r="CU42" i="43"/>
  <c r="CV42" i="43"/>
  <c r="CX42" i="43" s="1"/>
  <c r="CW42" i="43"/>
  <c r="CY42" i="43"/>
  <c r="CZ42" i="43"/>
  <c r="DB42" i="43" s="1"/>
  <c r="DA42" i="43"/>
  <c r="DC42" i="43"/>
  <c r="DE42" i="43"/>
  <c r="DD42" i="43"/>
  <c r="DF42" i="43"/>
  <c r="DG42" i="43"/>
  <c r="DH42" i="43" s="1"/>
  <c r="DI42" i="43"/>
  <c r="DJ42" i="43"/>
  <c r="DK42" i="43"/>
  <c r="DL42" i="43"/>
  <c r="DM42" i="43"/>
  <c r="DO42" i="43"/>
  <c r="DP42" i="43"/>
  <c r="DR42" i="43"/>
  <c r="DT42" i="43" s="1"/>
  <c r="DS42" i="43"/>
  <c r="DU42" i="43"/>
  <c r="DV42" i="43"/>
  <c r="DW42" i="43"/>
  <c r="DX42" i="43"/>
  <c r="DY42" i="43"/>
  <c r="DZ42" i="43" s="1"/>
  <c r="EA42" i="43"/>
  <c r="EC42" i="43" s="1"/>
  <c r="EB42" i="43"/>
  <c r="ED42" i="43"/>
  <c r="EE42" i="43"/>
  <c r="AY43" i="43"/>
  <c r="AZ43" i="43"/>
  <c r="BA43" i="43"/>
  <c r="BB43" i="43"/>
  <c r="BC43" i="43"/>
  <c r="BD43" i="43"/>
  <c r="BF43" i="43" s="1"/>
  <c r="BE43" i="43"/>
  <c r="BG43" i="43"/>
  <c r="BH43" i="43"/>
  <c r="BI43" i="43" s="1"/>
  <c r="BJ43" i="43"/>
  <c r="BL43" i="43" s="1"/>
  <c r="BK43" i="43"/>
  <c r="BM43" i="43"/>
  <c r="BO43" i="43" s="1"/>
  <c r="BN43" i="43"/>
  <c r="BP43" i="43"/>
  <c r="BR43" i="43"/>
  <c r="BQ43" i="43"/>
  <c r="BS43" i="43"/>
  <c r="BT43" i="43"/>
  <c r="BU43" i="43" s="1"/>
  <c r="BV43" i="43"/>
  <c r="BW43" i="43"/>
  <c r="BX43" i="43"/>
  <c r="BZ43" i="43"/>
  <c r="CC43" i="43" s="1"/>
  <c r="CA43" i="43"/>
  <c r="CB43" i="43"/>
  <c r="CD43" i="43"/>
  <c r="CE43" i="43"/>
  <c r="CG43" i="43"/>
  <c r="CH43" i="43"/>
  <c r="CI43" i="43"/>
  <c r="CK43" i="43" s="1"/>
  <c r="CJ43" i="43"/>
  <c r="CL43" i="43"/>
  <c r="CM43" i="43"/>
  <c r="CO43" i="43"/>
  <c r="CP43" i="43"/>
  <c r="CQ43" i="43"/>
  <c r="CS43" i="43"/>
  <c r="CU43" i="43" s="1"/>
  <c r="CT43" i="43"/>
  <c r="CV43" i="43"/>
  <c r="CX43" i="43" s="1"/>
  <c r="CW43" i="43"/>
  <c r="CY43" i="43"/>
  <c r="CZ43" i="43"/>
  <c r="DB43" i="43"/>
  <c r="DA43" i="43"/>
  <c r="DC43" i="43"/>
  <c r="DD43" i="43"/>
  <c r="DE43" i="43"/>
  <c r="DF43" i="43"/>
  <c r="DG43" i="43"/>
  <c r="DI43" i="43"/>
  <c r="DK43" i="43"/>
  <c r="DJ43" i="43"/>
  <c r="DL43" i="43"/>
  <c r="DM43" i="43"/>
  <c r="DN43" i="43"/>
  <c r="DO43" i="43"/>
  <c r="DQ43" i="43" s="1"/>
  <c r="DP43" i="43"/>
  <c r="DR43" i="43"/>
  <c r="DT43" i="43" s="1"/>
  <c r="DS43" i="43"/>
  <c r="DU43" i="43"/>
  <c r="DV43" i="43"/>
  <c r="DW43" i="43"/>
  <c r="DX43" i="43"/>
  <c r="DY43" i="43"/>
  <c r="DZ43" i="43"/>
  <c r="EA43" i="43"/>
  <c r="EB43" i="43"/>
  <c r="ED43" i="43"/>
  <c r="EE43" i="43"/>
  <c r="AY44" i="43"/>
  <c r="AZ44" i="43"/>
  <c r="BA44" i="43"/>
  <c r="BB44" i="43"/>
  <c r="BC44" i="43"/>
  <c r="BD44" i="43"/>
  <c r="BE44" i="43"/>
  <c r="BF44" i="43"/>
  <c r="BG44" i="43"/>
  <c r="BH44" i="43"/>
  <c r="BI44" i="43"/>
  <c r="BJ44" i="43"/>
  <c r="BL44" i="43" s="1"/>
  <c r="BK44" i="43"/>
  <c r="BM44" i="43"/>
  <c r="BO44" i="43"/>
  <c r="BN44" i="43"/>
  <c r="BP44" i="43"/>
  <c r="BQ44" i="43"/>
  <c r="BR44" i="43" s="1"/>
  <c r="BS44" i="43"/>
  <c r="BT44" i="43"/>
  <c r="BU44" i="43"/>
  <c r="BV44" i="43"/>
  <c r="BY44" i="43" s="1"/>
  <c r="BW44" i="43"/>
  <c r="BX44" i="43"/>
  <c r="BZ44" i="43"/>
  <c r="CA44" i="43"/>
  <c r="CB44" i="43"/>
  <c r="CD44" i="43"/>
  <c r="CF44" i="43"/>
  <c r="CE44" i="43"/>
  <c r="CG44" i="43"/>
  <c r="CH44" i="43"/>
  <c r="CI44" i="43"/>
  <c r="CK44" i="43" s="1"/>
  <c r="CJ44" i="43"/>
  <c r="CL44" i="43"/>
  <c r="CM44" i="43"/>
  <c r="CO44" i="43"/>
  <c r="CP44" i="43"/>
  <c r="CQ44" i="43"/>
  <c r="CS44" i="43"/>
  <c r="CT44" i="43"/>
  <c r="CV44" i="43"/>
  <c r="CW44" i="43"/>
  <c r="CX44" i="43"/>
  <c r="CY44" i="43"/>
  <c r="CZ44" i="43"/>
  <c r="DA44" i="43"/>
  <c r="DB44" i="43"/>
  <c r="DC44" i="43"/>
  <c r="DE44" i="43" s="1"/>
  <c r="DD44" i="43"/>
  <c r="DF44" i="43"/>
  <c r="DH44" i="43" s="1"/>
  <c r="DG44" i="43"/>
  <c r="DI44" i="43"/>
  <c r="DK44" i="43"/>
  <c r="DJ44" i="43"/>
  <c r="DL44" i="43"/>
  <c r="DM44" i="43"/>
  <c r="DN44" i="43"/>
  <c r="DO44" i="43"/>
  <c r="DP44" i="43"/>
  <c r="DQ44" i="43"/>
  <c r="DR44" i="43"/>
  <c r="DT44" i="43" s="1"/>
  <c r="DS44" i="43"/>
  <c r="DU44" i="43"/>
  <c r="DV44" i="43"/>
  <c r="DW44" i="43"/>
  <c r="DX44" i="43"/>
  <c r="DY44" i="43"/>
  <c r="DZ44" i="43"/>
  <c r="EA44" i="43"/>
  <c r="EB44" i="43"/>
  <c r="EC44" i="43"/>
  <c r="ED44" i="43"/>
  <c r="EE44" i="43"/>
  <c r="AY45" i="43"/>
  <c r="AZ45" i="43"/>
  <c r="BA45" i="43"/>
  <c r="BB45" i="43"/>
  <c r="BC45" i="43"/>
  <c r="BD45" i="43"/>
  <c r="BE45" i="43"/>
  <c r="BG45" i="43"/>
  <c r="BH45" i="43"/>
  <c r="BI45" i="43"/>
  <c r="BJ45" i="43"/>
  <c r="BK45" i="43"/>
  <c r="BM45" i="43"/>
  <c r="BN45" i="43"/>
  <c r="BO45" i="43" s="1"/>
  <c r="BP45" i="43"/>
  <c r="BQ45" i="43"/>
  <c r="BR45" i="43"/>
  <c r="BS45" i="43"/>
  <c r="BU45" i="43" s="1"/>
  <c r="BT45" i="43"/>
  <c r="BV45" i="43"/>
  <c r="BY45" i="43" s="1"/>
  <c r="BW45" i="43"/>
  <c r="BX45" i="43"/>
  <c r="BZ45" i="43"/>
  <c r="CC45" i="43"/>
  <c r="CA45" i="43"/>
  <c r="CB45" i="43"/>
  <c r="CD45" i="43"/>
  <c r="CF45" i="43"/>
  <c r="CE45" i="43"/>
  <c r="CG45" i="43"/>
  <c r="CH45" i="43"/>
  <c r="CI45" i="43"/>
  <c r="CK45" i="43" s="1"/>
  <c r="CJ45" i="43"/>
  <c r="CL45" i="43"/>
  <c r="CN45" i="43"/>
  <c r="CM45" i="43"/>
  <c r="CO45" i="43"/>
  <c r="CP45" i="43"/>
  <c r="CR45" i="43" s="1"/>
  <c r="CQ45" i="43"/>
  <c r="CS45" i="43"/>
  <c r="CT45" i="43"/>
  <c r="CV45" i="43"/>
  <c r="CW45" i="43"/>
  <c r="CY45" i="43"/>
  <c r="CZ45" i="43"/>
  <c r="DB45" i="43"/>
  <c r="DA45" i="43"/>
  <c r="DC45" i="43"/>
  <c r="DD45" i="43"/>
  <c r="DE45" i="43" s="1"/>
  <c r="DF45" i="43"/>
  <c r="DG45" i="43"/>
  <c r="DH45" i="43"/>
  <c r="DI45" i="43"/>
  <c r="DK45" i="43" s="1"/>
  <c r="DJ45" i="43"/>
  <c r="DL45" i="43"/>
  <c r="DM45" i="43"/>
  <c r="DO45" i="43"/>
  <c r="DP45" i="43"/>
  <c r="DQ45" i="43"/>
  <c r="DR45" i="43"/>
  <c r="DT45" i="43" s="1"/>
  <c r="DS45" i="43"/>
  <c r="DU45" i="43"/>
  <c r="DV45" i="43"/>
  <c r="DW45" i="43"/>
  <c r="DX45" i="43"/>
  <c r="DY45" i="43"/>
  <c r="EA45" i="43"/>
  <c r="EC45" i="43" s="1"/>
  <c r="EB45" i="43"/>
  <c r="ED45" i="43"/>
  <c r="EE45" i="43"/>
  <c r="AY46" i="43"/>
  <c r="AZ46" i="43"/>
  <c r="BA46" i="43"/>
  <c r="BB46" i="43"/>
  <c r="BC46" i="43"/>
  <c r="BD46" i="43"/>
  <c r="BE46" i="43"/>
  <c r="BF46" i="43" s="1"/>
  <c r="BG46" i="43"/>
  <c r="BH46" i="43"/>
  <c r="BJ46" i="43"/>
  <c r="BL46" i="43" s="1"/>
  <c r="BK46" i="43"/>
  <c r="BM46" i="43"/>
  <c r="BN46" i="43"/>
  <c r="BO46" i="43"/>
  <c r="BP46" i="43"/>
  <c r="BR46" i="43" s="1"/>
  <c r="BQ46" i="43"/>
  <c r="BS46" i="43"/>
  <c r="BU46" i="43" s="1"/>
  <c r="BT46" i="43"/>
  <c r="BV46" i="43"/>
  <c r="BY46" i="43" s="1"/>
  <c r="BW46" i="43"/>
  <c r="BX46" i="43"/>
  <c r="BZ46" i="43"/>
  <c r="CC46" i="43"/>
  <c r="CA46" i="43"/>
  <c r="CB46" i="43"/>
  <c r="CD46" i="43"/>
  <c r="CF46" i="43" s="1"/>
  <c r="CE46" i="43"/>
  <c r="CG46" i="43"/>
  <c r="CH46" i="43"/>
  <c r="CI46" i="43"/>
  <c r="CK46" i="43" s="1"/>
  <c r="CJ46" i="43"/>
  <c r="CL46" i="43"/>
  <c r="CN46" i="43" s="1"/>
  <c r="CM46" i="43"/>
  <c r="CO46" i="43"/>
  <c r="CP46" i="43"/>
  <c r="CR46" i="43" s="1"/>
  <c r="CQ46" i="43"/>
  <c r="CS46" i="43"/>
  <c r="CT46" i="43"/>
  <c r="CU46" i="43"/>
  <c r="CV46" i="43"/>
  <c r="CX46" i="43" s="1"/>
  <c r="CW46" i="43"/>
  <c r="CY46" i="43"/>
  <c r="CZ46" i="43"/>
  <c r="DB46" i="43" s="1"/>
  <c r="DA46" i="43"/>
  <c r="DC46" i="43"/>
  <c r="DD46" i="43"/>
  <c r="DF46" i="43"/>
  <c r="DG46" i="43"/>
  <c r="DH46" i="43"/>
  <c r="DI46" i="43"/>
  <c r="DJ46" i="43"/>
  <c r="DK46" i="43"/>
  <c r="DL46" i="43"/>
  <c r="DN46" i="43" s="1"/>
  <c r="DM46" i="43"/>
  <c r="DO46" i="43"/>
  <c r="DP46" i="43"/>
  <c r="DR46" i="43"/>
  <c r="DS46" i="43"/>
  <c r="DT46" i="43"/>
  <c r="DU46" i="43"/>
  <c r="DV46" i="43"/>
  <c r="DW46" i="43"/>
  <c r="DX46" i="43"/>
  <c r="DZ46" i="43"/>
  <c r="DY46" i="43"/>
  <c r="EA46" i="43"/>
  <c r="EB46" i="43"/>
  <c r="EC46" i="43"/>
  <c r="ED46" i="43"/>
  <c r="EE46" i="43"/>
  <c r="AY47" i="43"/>
  <c r="AZ47" i="43"/>
  <c r="BA47" i="43" s="1"/>
  <c r="BB47" i="43"/>
  <c r="BC47" i="43"/>
  <c r="BD47" i="43"/>
  <c r="BE47" i="43"/>
  <c r="BG47" i="43"/>
  <c r="BI47" i="43"/>
  <c r="BH47" i="43"/>
  <c r="BJ47" i="43"/>
  <c r="BK47" i="43"/>
  <c r="BL47" i="43"/>
  <c r="BM47" i="43"/>
  <c r="BN47" i="43"/>
  <c r="BO47" i="43"/>
  <c r="BP47" i="43"/>
  <c r="BR47" i="43" s="1"/>
  <c r="BQ47" i="43"/>
  <c r="BS47" i="43"/>
  <c r="BT47" i="43"/>
  <c r="BV47" i="43"/>
  <c r="BW47" i="43"/>
  <c r="BX47" i="43"/>
  <c r="BZ47" i="43"/>
  <c r="CA47" i="43"/>
  <c r="CB47" i="43"/>
  <c r="CD47" i="43"/>
  <c r="CF47" i="43" s="1"/>
  <c r="CE47" i="43"/>
  <c r="CG47" i="43"/>
  <c r="CH47" i="43"/>
  <c r="CI47" i="43"/>
  <c r="CK47" i="43" s="1"/>
  <c r="CJ47" i="43"/>
  <c r="CL47" i="43"/>
  <c r="CN47" i="43" s="1"/>
  <c r="CM47" i="43"/>
  <c r="CO47" i="43"/>
  <c r="CP47" i="43"/>
  <c r="CQ47" i="43"/>
  <c r="CS47" i="43"/>
  <c r="CU47" i="43" s="1"/>
  <c r="CT47" i="43"/>
  <c r="CV47" i="43"/>
  <c r="CX47" i="43" s="1"/>
  <c r="CW47" i="43"/>
  <c r="CY47" i="43"/>
  <c r="CZ47" i="43"/>
  <c r="DB47" i="43" s="1"/>
  <c r="DA47" i="43"/>
  <c r="DC47" i="43"/>
  <c r="DD47" i="43"/>
  <c r="DF47" i="43"/>
  <c r="DH47" i="43" s="1"/>
  <c r="DG47" i="43"/>
  <c r="DI47" i="43"/>
  <c r="DK47" i="43" s="1"/>
  <c r="DJ47" i="43"/>
  <c r="DL47" i="43"/>
  <c r="DN47" i="43" s="1"/>
  <c r="DM47" i="43"/>
  <c r="DO47" i="43"/>
  <c r="DP47" i="43"/>
  <c r="DR47" i="43"/>
  <c r="DT47" i="43" s="1"/>
  <c r="DS47" i="43"/>
  <c r="DU47" i="43"/>
  <c r="DV47" i="43"/>
  <c r="DW47" i="43"/>
  <c r="DX47" i="43"/>
  <c r="DY47" i="43"/>
  <c r="DZ47" i="43"/>
  <c r="EA47" i="43"/>
  <c r="EC47" i="43" s="1"/>
  <c r="EB47" i="43"/>
  <c r="ED47" i="43"/>
  <c r="EE47" i="43"/>
  <c r="AY48" i="43"/>
  <c r="AZ48" i="43"/>
  <c r="BA48" i="43"/>
  <c r="BB48" i="43"/>
  <c r="BC48" i="43"/>
  <c r="BD48" i="43"/>
  <c r="BF48" i="43" s="1"/>
  <c r="BE48" i="43"/>
  <c r="BG48" i="43"/>
  <c r="BH48" i="43"/>
  <c r="BI48" i="43" s="1"/>
  <c r="BJ48" i="43"/>
  <c r="BL48" i="43" s="1"/>
  <c r="BK48" i="43"/>
  <c r="BM48" i="43"/>
  <c r="BO48" i="43" s="1"/>
  <c r="BN48" i="43"/>
  <c r="BP48" i="43"/>
  <c r="BR48" i="43" s="1"/>
  <c r="BQ48" i="43"/>
  <c r="BS48" i="43"/>
  <c r="BT48" i="43"/>
  <c r="BU48" i="43" s="1"/>
  <c r="BV48" i="43"/>
  <c r="BY48" i="43" s="1"/>
  <c r="BW48" i="43"/>
  <c r="BX48" i="43"/>
  <c r="BZ48" i="43"/>
  <c r="CC48" i="43" s="1"/>
  <c r="CA48" i="43"/>
  <c r="CB48" i="43"/>
  <c r="CD48" i="43"/>
  <c r="CE48" i="43"/>
  <c r="CG48" i="43"/>
  <c r="CH48" i="43"/>
  <c r="CI48" i="43"/>
  <c r="CJ48" i="43"/>
  <c r="CL48" i="43"/>
  <c r="CM48" i="43"/>
  <c r="CO48" i="43"/>
  <c r="CP48" i="43"/>
  <c r="CQ48" i="43"/>
  <c r="CS48" i="43"/>
  <c r="CU48" i="43" s="1"/>
  <c r="CT48" i="43"/>
  <c r="CV48" i="43"/>
  <c r="CX48" i="43"/>
  <c r="CW48" i="43"/>
  <c r="CY48" i="43"/>
  <c r="CZ48" i="43"/>
  <c r="DA48" i="43"/>
  <c r="DC48" i="43"/>
  <c r="DE48" i="43" s="1"/>
  <c r="DD48" i="43"/>
  <c r="DF48" i="43"/>
  <c r="DH48" i="43" s="1"/>
  <c r="DG48" i="43"/>
  <c r="DI48" i="43"/>
  <c r="DK48" i="43" s="1"/>
  <c r="DJ48" i="43"/>
  <c r="DL48" i="43"/>
  <c r="DM48" i="43"/>
  <c r="DN48" i="43" s="1"/>
  <c r="DO48" i="43"/>
  <c r="DQ48" i="43" s="1"/>
  <c r="DP48" i="43"/>
  <c r="DR48" i="43"/>
  <c r="DS48" i="43"/>
  <c r="DU48" i="43"/>
  <c r="DV48" i="43"/>
  <c r="DW48" i="43"/>
  <c r="DX48" i="43"/>
  <c r="DZ48" i="43" s="1"/>
  <c r="DY48" i="43"/>
  <c r="EA48" i="43"/>
  <c r="EC48" i="43" s="1"/>
  <c r="EB48" i="43"/>
  <c r="ED48" i="43"/>
  <c r="EE48" i="43"/>
  <c r="AY49" i="43"/>
  <c r="AZ49" i="43"/>
  <c r="BA49" i="43"/>
  <c r="BB49" i="43"/>
  <c r="BC49" i="43"/>
  <c r="BD49" i="43"/>
  <c r="BE49" i="43"/>
  <c r="BF49" i="43" s="1"/>
  <c r="BG49" i="43"/>
  <c r="BH49" i="43"/>
  <c r="BI49" i="43"/>
  <c r="BJ49" i="43"/>
  <c r="BL49" i="43" s="1"/>
  <c r="BK49" i="43"/>
  <c r="BM49" i="43"/>
  <c r="BN49" i="43"/>
  <c r="BP49" i="43"/>
  <c r="BQ49" i="43"/>
  <c r="BR49" i="43"/>
  <c r="BS49" i="43"/>
  <c r="BU49" i="43" s="1"/>
  <c r="BT49" i="43"/>
  <c r="BV49" i="43"/>
  <c r="BY49" i="43" s="1"/>
  <c r="BW49" i="43"/>
  <c r="BX49" i="43"/>
  <c r="BZ49" i="43"/>
  <c r="CC49" i="43"/>
  <c r="CA49" i="43"/>
  <c r="CB49" i="43"/>
  <c r="CD49" i="43"/>
  <c r="CF49" i="43" s="1"/>
  <c r="CE49" i="43"/>
  <c r="CG49" i="43"/>
  <c r="CH49" i="43"/>
  <c r="CI49" i="43"/>
  <c r="CK49" i="43" s="1"/>
  <c r="CJ49" i="43"/>
  <c r="CL49" i="43"/>
  <c r="CN49" i="43" s="1"/>
  <c r="CM49" i="43"/>
  <c r="CO49" i="43"/>
  <c r="CP49" i="43"/>
  <c r="CR49" i="43" s="1"/>
  <c r="CQ49" i="43"/>
  <c r="CS49" i="43"/>
  <c r="CT49" i="43"/>
  <c r="CU49" i="43" s="1"/>
  <c r="CV49" i="43"/>
  <c r="CW49" i="43"/>
  <c r="CX49" i="43"/>
  <c r="CY49" i="43"/>
  <c r="CZ49" i="43"/>
  <c r="DA49" i="43"/>
  <c r="DC49" i="43"/>
  <c r="DE49" i="43" s="1"/>
  <c r="DD49" i="43"/>
  <c r="DF49" i="43"/>
  <c r="DG49" i="43"/>
  <c r="DI49" i="43"/>
  <c r="DK49" i="43" s="1"/>
  <c r="DJ49" i="43"/>
  <c r="DL49" i="43"/>
  <c r="DN49" i="43" s="1"/>
  <c r="DM49" i="43"/>
  <c r="DO49" i="43"/>
  <c r="DP49" i="43"/>
  <c r="DQ49" i="43"/>
  <c r="DR49" i="43"/>
  <c r="DT49" i="43" s="1"/>
  <c r="DS49" i="43"/>
  <c r="DU49" i="43"/>
  <c r="DV49" i="43"/>
  <c r="DW49" i="43"/>
  <c r="DX49" i="43"/>
  <c r="DZ49" i="43"/>
  <c r="DY49" i="43"/>
  <c r="EA49" i="43"/>
  <c r="EB49" i="43"/>
  <c r="EC49" i="43"/>
  <c r="ED49" i="43"/>
  <c r="EE49" i="43"/>
  <c r="AY50" i="43"/>
  <c r="AZ50" i="43"/>
  <c r="BA50" i="43" s="1"/>
  <c r="BB50" i="43"/>
  <c r="BC50" i="43"/>
  <c r="BD50" i="43"/>
  <c r="BE50" i="43"/>
  <c r="BG50" i="43"/>
  <c r="BH50" i="43"/>
  <c r="BI50" i="43"/>
  <c r="BJ50" i="43"/>
  <c r="BK50" i="43"/>
  <c r="BL50" i="43"/>
  <c r="BM50" i="43"/>
  <c r="BO50" i="43" s="1"/>
  <c r="BN50" i="43"/>
  <c r="BP50" i="43"/>
  <c r="BQ50" i="43"/>
  <c r="BS50" i="43"/>
  <c r="BT50" i="43"/>
  <c r="BV50" i="43"/>
  <c r="BY50" i="43"/>
  <c r="BW50" i="43"/>
  <c r="BX50" i="43"/>
  <c r="BZ50" i="43"/>
  <c r="CA50" i="43"/>
  <c r="CB50" i="43"/>
  <c r="CD50" i="43"/>
  <c r="CE50" i="43"/>
  <c r="CF50" i="43" s="1"/>
  <c r="CG50" i="43"/>
  <c r="CH50" i="43"/>
  <c r="CI50" i="43"/>
  <c r="CJ50" i="43"/>
  <c r="CL50" i="43"/>
  <c r="CM50" i="43"/>
  <c r="CO50" i="43"/>
  <c r="CR50" i="43"/>
  <c r="CP50" i="43"/>
  <c r="CQ50" i="43"/>
  <c r="CS50" i="43"/>
  <c r="CU50" i="43"/>
  <c r="CT50" i="43"/>
  <c r="CV50" i="43"/>
  <c r="CW50" i="43"/>
  <c r="CX50" i="43"/>
  <c r="CY50" i="43"/>
  <c r="CZ50" i="43"/>
  <c r="DA50" i="43"/>
  <c r="DB50" i="43" s="1"/>
  <c r="DC50" i="43"/>
  <c r="DD50" i="43"/>
  <c r="DE50" i="43"/>
  <c r="DF50" i="43"/>
  <c r="DH50" i="43" s="1"/>
  <c r="DG50" i="43"/>
  <c r="DI50" i="43"/>
  <c r="DK50" i="43"/>
  <c r="DJ50" i="43"/>
  <c r="DL50" i="43"/>
  <c r="DM50" i="43"/>
  <c r="DO50" i="43"/>
  <c r="DQ50" i="43" s="1"/>
  <c r="DP50" i="43"/>
  <c r="DR50" i="43"/>
  <c r="DT50" i="43" s="1"/>
  <c r="DS50" i="43"/>
  <c r="DU50" i="43"/>
  <c r="DV50" i="43"/>
  <c r="DW50" i="43"/>
  <c r="DX50" i="43"/>
  <c r="DY50" i="43"/>
  <c r="EA50" i="43"/>
  <c r="EC50" i="43" s="1"/>
  <c r="EB50" i="43"/>
  <c r="ED50" i="43"/>
  <c r="EE50" i="43"/>
  <c r="AY51" i="43"/>
  <c r="AZ51" i="43"/>
  <c r="BA51" i="43" s="1"/>
  <c r="BB51" i="43"/>
  <c r="BC51" i="43"/>
  <c r="BD51" i="43"/>
  <c r="BE51" i="43"/>
  <c r="BG51" i="43"/>
  <c r="BI51" i="43"/>
  <c r="BH51" i="43"/>
  <c r="BJ51" i="43"/>
  <c r="BK51" i="43"/>
  <c r="BL51" i="43"/>
  <c r="BM51" i="43"/>
  <c r="BN51" i="43"/>
  <c r="BO51" i="43"/>
  <c r="BP51" i="43"/>
  <c r="BQ51" i="43"/>
  <c r="BS51" i="43"/>
  <c r="BT51" i="43"/>
  <c r="BV51" i="43"/>
  <c r="BY51" i="43" s="1"/>
  <c r="BW51" i="43"/>
  <c r="BX51" i="43"/>
  <c r="BZ51" i="43"/>
  <c r="CC51" i="43" s="1"/>
  <c r="CA51" i="43"/>
  <c r="CB51" i="43"/>
  <c r="CD51" i="43"/>
  <c r="CF51" i="43" s="1"/>
  <c r="CE51" i="43"/>
  <c r="CG51" i="43"/>
  <c r="CH51" i="43"/>
  <c r="CI51" i="43"/>
  <c r="CK51" i="43" s="1"/>
  <c r="CJ51" i="43"/>
  <c r="CL51" i="43"/>
  <c r="CN51" i="43" s="1"/>
  <c r="CM51" i="43"/>
  <c r="CO51" i="43"/>
  <c r="CR51" i="43" s="1"/>
  <c r="CP51" i="43"/>
  <c r="CQ51" i="43"/>
  <c r="CS51" i="43"/>
  <c r="CU51" i="43"/>
  <c r="CT51" i="43"/>
  <c r="CV51" i="43"/>
  <c r="CW51" i="43"/>
  <c r="CX51" i="43" s="1"/>
  <c r="CY51" i="43"/>
  <c r="CZ51" i="43"/>
  <c r="DA51" i="43"/>
  <c r="DB51" i="43" s="1"/>
  <c r="DC51" i="43"/>
  <c r="DD51" i="43"/>
  <c r="DF51" i="43"/>
  <c r="DG51" i="43"/>
  <c r="DI51" i="43"/>
  <c r="DJ51" i="43"/>
  <c r="DL51" i="43"/>
  <c r="DM51" i="43"/>
  <c r="DO51" i="43"/>
  <c r="DP51" i="43"/>
  <c r="DR51" i="43"/>
  <c r="DT51" i="43"/>
  <c r="DS51" i="43"/>
  <c r="DU51" i="43"/>
  <c r="DV51" i="43"/>
  <c r="DW51" i="43"/>
  <c r="DX51" i="43"/>
  <c r="DY51" i="43"/>
  <c r="DZ51" i="43"/>
  <c r="EA51" i="43"/>
  <c r="EC51" i="43" s="1"/>
  <c r="EB51" i="43"/>
  <c r="ED51" i="43"/>
  <c r="EE51" i="43"/>
  <c r="AY52" i="43"/>
  <c r="AZ52" i="43"/>
  <c r="BA52" i="43"/>
  <c r="BB52" i="43"/>
  <c r="BC52" i="43"/>
  <c r="BD52" i="43"/>
  <c r="BE52" i="43"/>
  <c r="BG52" i="43"/>
  <c r="BI52" i="43" s="1"/>
  <c r="BH52" i="43"/>
  <c r="BJ52" i="43"/>
  <c r="BK52" i="43"/>
  <c r="BM52" i="43"/>
  <c r="BO52" i="43" s="1"/>
  <c r="BN52" i="43"/>
  <c r="BP52" i="43"/>
  <c r="BR52" i="43" s="1"/>
  <c r="BQ52" i="43"/>
  <c r="BS52" i="43"/>
  <c r="BU52" i="43" s="1"/>
  <c r="BT52" i="43"/>
  <c r="BV52" i="43"/>
  <c r="BW52" i="43"/>
  <c r="BY52" i="43" s="1"/>
  <c r="BX52" i="43"/>
  <c r="BZ52" i="43"/>
  <c r="CA52" i="43"/>
  <c r="CB52" i="43"/>
  <c r="CD52" i="43"/>
  <c r="CE52" i="43"/>
  <c r="CG52" i="43"/>
  <c r="CH52" i="43"/>
  <c r="CI52" i="43"/>
  <c r="CJ52" i="43"/>
  <c r="CK52" i="43"/>
  <c r="CL52" i="43"/>
  <c r="CM52" i="43"/>
  <c r="CO52" i="43"/>
  <c r="CP52" i="43"/>
  <c r="CR52" i="43" s="1"/>
  <c r="CQ52" i="43"/>
  <c r="CS52" i="43"/>
  <c r="CT52" i="43"/>
  <c r="CU52" i="43"/>
  <c r="CV52" i="43"/>
  <c r="CW52" i="43"/>
  <c r="CX52" i="43"/>
  <c r="CY52" i="43"/>
  <c r="CZ52" i="43"/>
  <c r="DA52" i="43"/>
  <c r="DB52" i="43"/>
  <c r="DC52" i="43"/>
  <c r="DE52" i="43" s="1"/>
  <c r="DD52" i="43"/>
  <c r="DF52" i="43"/>
  <c r="DH52" i="43"/>
  <c r="DG52" i="43"/>
  <c r="DI52" i="43"/>
  <c r="DJ52" i="43"/>
  <c r="DK52" i="43"/>
  <c r="DL52" i="43"/>
  <c r="DM52" i="43"/>
  <c r="DN52" i="43"/>
  <c r="DO52" i="43"/>
  <c r="DQ52" i="43" s="1"/>
  <c r="DP52" i="43"/>
  <c r="DR52" i="43"/>
  <c r="DS52" i="43"/>
  <c r="DU52" i="43"/>
  <c r="DV52" i="43"/>
  <c r="DW52" i="43"/>
  <c r="DX52" i="43"/>
  <c r="DZ52" i="43" s="1"/>
  <c r="DY52" i="43"/>
  <c r="EA52" i="43"/>
  <c r="EC52" i="43"/>
  <c r="EB52" i="43"/>
  <c r="ED52" i="43"/>
  <c r="EE52" i="43"/>
  <c r="AY53" i="43"/>
  <c r="AZ53" i="43"/>
  <c r="BA53" i="43" s="1"/>
  <c r="BB53" i="43"/>
  <c r="BC53" i="43"/>
  <c r="BD53" i="43"/>
  <c r="BF53" i="43" s="1"/>
  <c r="BE53" i="43"/>
  <c r="BG53" i="43"/>
  <c r="BH53" i="43"/>
  <c r="BJ53" i="43"/>
  <c r="BK53" i="43"/>
  <c r="BM53" i="43"/>
  <c r="BN53" i="43"/>
  <c r="BP53" i="43"/>
  <c r="BQ53" i="43"/>
  <c r="BR53" i="43" s="1"/>
  <c r="BS53" i="43"/>
  <c r="BU53" i="43" s="1"/>
  <c r="BT53" i="43"/>
  <c r="BV53" i="43"/>
  <c r="BY53" i="43" s="1"/>
  <c r="BW53" i="43"/>
  <c r="BX53" i="43"/>
  <c r="BZ53" i="43"/>
  <c r="CA53" i="43"/>
  <c r="CB53" i="43"/>
  <c r="CD53" i="43"/>
  <c r="CF53" i="43" s="1"/>
  <c r="CE53" i="43"/>
  <c r="CG53" i="43"/>
  <c r="CH53" i="43"/>
  <c r="CI53" i="43"/>
  <c r="CJ53" i="43"/>
  <c r="CL53" i="43"/>
  <c r="CM53" i="43"/>
  <c r="CN53" i="43"/>
  <c r="CO53" i="43"/>
  <c r="CR53" i="43" s="1"/>
  <c r="CP53" i="43"/>
  <c r="CQ53" i="43"/>
  <c r="CS53" i="43"/>
  <c r="CT53" i="43"/>
  <c r="CV53" i="43"/>
  <c r="CX53" i="43"/>
  <c r="CW53" i="43"/>
  <c r="CY53" i="43"/>
  <c r="CZ53" i="43"/>
  <c r="DB53" i="43"/>
  <c r="DA53" i="43"/>
  <c r="DC53" i="43"/>
  <c r="DD53" i="43"/>
  <c r="DE53" i="43"/>
  <c r="DF53" i="43"/>
  <c r="DG53" i="43"/>
  <c r="DH53" i="43"/>
  <c r="DI53" i="43"/>
  <c r="DK53" i="43" s="1"/>
  <c r="DJ53" i="43"/>
  <c r="DL53" i="43"/>
  <c r="DN53" i="43"/>
  <c r="DM53" i="43"/>
  <c r="DO53" i="43"/>
  <c r="DP53" i="43"/>
  <c r="DR53" i="43"/>
  <c r="DT53" i="43" s="1"/>
  <c r="DS53" i="43"/>
  <c r="DU53" i="43"/>
  <c r="DV53" i="43"/>
  <c r="DW53" i="43"/>
  <c r="DX53" i="43"/>
  <c r="DY53" i="43"/>
  <c r="DZ53" i="43" s="1"/>
  <c r="EA53" i="43"/>
  <c r="EB53" i="43"/>
  <c r="EC53" i="43"/>
  <c r="ED53" i="43"/>
  <c r="EE53" i="43"/>
  <c r="AY54" i="43"/>
  <c r="AZ54" i="43"/>
  <c r="BA54" i="43"/>
  <c r="BB54" i="43"/>
  <c r="BC54" i="43"/>
  <c r="BD54" i="43"/>
  <c r="BE54" i="43"/>
  <c r="BG54" i="43"/>
  <c r="BI54" i="43" s="1"/>
  <c r="BH54" i="43"/>
  <c r="BJ54" i="43"/>
  <c r="BL54" i="43" s="1"/>
  <c r="BK54" i="43"/>
  <c r="BM54" i="43"/>
  <c r="BO54" i="43"/>
  <c r="BN54" i="43"/>
  <c r="BP54" i="43"/>
  <c r="BQ54" i="43"/>
  <c r="BS54" i="43"/>
  <c r="BU54" i="43" s="1"/>
  <c r="BT54" i="43"/>
  <c r="BV54" i="43"/>
  <c r="BW54" i="43"/>
  <c r="BX54" i="43"/>
  <c r="BZ54" i="43"/>
  <c r="CA54" i="43"/>
  <c r="CB54" i="43"/>
  <c r="CD54" i="43"/>
  <c r="CE54" i="43"/>
  <c r="CF54" i="43"/>
  <c r="CG54" i="43"/>
  <c r="CH54" i="43"/>
  <c r="CI54" i="43"/>
  <c r="CJ54" i="43"/>
  <c r="CK54" i="43"/>
  <c r="CL54" i="43"/>
  <c r="CM54" i="43"/>
  <c r="CN54" i="43"/>
  <c r="CO54" i="43"/>
  <c r="CR54" i="43" s="1"/>
  <c r="CP54" i="43"/>
  <c r="CQ54" i="43"/>
  <c r="CS54" i="43"/>
  <c r="CT54" i="43"/>
  <c r="CV54" i="43"/>
  <c r="CW54" i="43"/>
  <c r="CX54" i="43" s="1"/>
  <c r="CY54" i="43"/>
  <c r="CZ54" i="43"/>
  <c r="DA54" i="43"/>
  <c r="DB54" i="43" s="1"/>
  <c r="DC54" i="43"/>
  <c r="DD54" i="43"/>
  <c r="DE54" i="43"/>
  <c r="DF54" i="43"/>
  <c r="DH54" i="43" s="1"/>
  <c r="DG54" i="43"/>
  <c r="DI54" i="43"/>
  <c r="DK54" i="43"/>
  <c r="DJ54" i="43"/>
  <c r="DL54" i="43"/>
  <c r="DM54" i="43"/>
  <c r="DO54" i="43"/>
  <c r="DQ54" i="43" s="1"/>
  <c r="DP54" i="43"/>
  <c r="DR54" i="43"/>
  <c r="DT54" i="43"/>
  <c r="DS54" i="43"/>
  <c r="DU54" i="43"/>
  <c r="DV54" i="43"/>
  <c r="DW54" i="43"/>
  <c r="DX54" i="43"/>
  <c r="DY54" i="43"/>
  <c r="EA54" i="43"/>
  <c r="EC54" i="43"/>
  <c r="EB54" i="43"/>
  <c r="ED54" i="43"/>
  <c r="EE54" i="43"/>
  <c r="AY55" i="43"/>
  <c r="AZ55" i="43"/>
  <c r="BA55" i="43" s="1"/>
  <c r="BB55" i="43"/>
  <c r="BC55" i="43"/>
  <c r="BD55" i="43"/>
  <c r="BE55" i="43"/>
  <c r="BF55" i="43"/>
  <c r="BG55" i="43"/>
  <c r="BH55" i="43"/>
  <c r="BJ55" i="43"/>
  <c r="BK55" i="43"/>
  <c r="BL55" i="43" s="1"/>
  <c r="BM55" i="43"/>
  <c r="BO55" i="43" s="1"/>
  <c r="BN55" i="43"/>
  <c r="BP55" i="43"/>
  <c r="BR55" i="43" s="1"/>
  <c r="BQ55" i="43"/>
  <c r="BS55" i="43"/>
  <c r="BT55" i="43"/>
  <c r="BV55" i="43"/>
  <c r="BW55" i="43"/>
  <c r="BX55" i="43"/>
  <c r="BZ55" i="43"/>
  <c r="CA55" i="43"/>
  <c r="CB55" i="43"/>
  <c r="CD55" i="43"/>
  <c r="CF55" i="43"/>
  <c r="CE55" i="43"/>
  <c r="CG55" i="43"/>
  <c r="CH55" i="43"/>
  <c r="CI55" i="43"/>
  <c r="CJ55" i="43"/>
  <c r="CL55" i="43"/>
  <c r="CM55" i="43"/>
  <c r="CN55" i="43" s="1"/>
  <c r="CO55" i="43"/>
  <c r="CP55" i="43"/>
  <c r="CQ55" i="43"/>
  <c r="CR55" i="43"/>
  <c r="CS55" i="43"/>
  <c r="CT55" i="43"/>
  <c r="CU55" i="43"/>
  <c r="CV55" i="43"/>
  <c r="CX55" i="43" s="1"/>
  <c r="CW55" i="43"/>
  <c r="CY55" i="43"/>
  <c r="CZ55" i="43"/>
  <c r="DB55" i="43" s="1"/>
  <c r="DA55" i="43"/>
  <c r="DC55" i="43"/>
  <c r="DD55" i="43"/>
  <c r="DF55" i="43"/>
  <c r="DH55" i="43" s="1"/>
  <c r="DG55" i="43"/>
  <c r="DI55" i="43"/>
  <c r="DK55" i="43" s="1"/>
  <c r="DJ55" i="43"/>
  <c r="DL55" i="43"/>
  <c r="DN55" i="43"/>
  <c r="DM55" i="43"/>
  <c r="DO55" i="43"/>
  <c r="DP55" i="43"/>
  <c r="DQ55" i="43" s="1"/>
  <c r="DR55" i="43"/>
  <c r="DT55" i="43" s="1"/>
  <c r="DS55" i="43"/>
  <c r="DU55" i="43"/>
  <c r="DV55" i="43"/>
  <c r="DW55" i="43"/>
  <c r="DX55" i="43"/>
  <c r="DZ55" i="43" s="1"/>
  <c r="DY55" i="43"/>
  <c r="EA55" i="43"/>
  <c r="EB55" i="43"/>
  <c r="EC55" i="43" s="1"/>
  <c r="ED55" i="43"/>
  <c r="EE55" i="43"/>
  <c r="AY56" i="43"/>
  <c r="AZ56" i="43"/>
  <c r="BA56" i="43" s="1"/>
  <c r="BB56" i="43"/>
  <c r="BC56" i="43"/>
  <c r="BD56" i="43"/>
  <c r="BF56" i="43" s="1"/>
  <c r="BE56" i="43"/>
  <c r="BG56" i="43"/>
  <c r="BI56" i="43"/>
  <c r="BH56" i="43"/>
  <c r="BJ56" i="43"/>
  <c r="BK56" i="43"/>
  <c r="BL56" i="43" s="1"/>
  <c r="BM56" i="43"/>
  <c r="BN56" i="43"/>
  <c r="BO56" i="43"/>
  <c r="BP56" i="43"/>
  <c r="BR56" i="43" s="1"/>
  <c r="BQ56" i="43"/>
  <c r="BS56" i="43"/>
  <c r="BU56" i="43"/>
  <c r="BT56" i="43"/>
  <c r="BV56" i="43"/>
  <c r="BW56" i="43"/>
  <c r="BX56" i="43"/>
  <c r="BZ56" i="43"/>
  <c r="CA56" i="43"/>
  <c r="CB56" i="43"/>
  <c r="CD56" i="43"/>
  <c r="CF56" i="43" s="1"/>
  <c r="CE56" i="43"/>
  <c r="CG56" i="43"/>
  <c r="CH56" i="43"/>
  <c r="CI56" i="43"/>
  <c r="CK56" i="43" s="1"/>
  <c r="CJ56" i="43"/>
  <c r="CL56" i="43"/>
  <c r="CN56" i="43" s="1"/>
  <c r="CM56" i="43"/>
  <c r="CO56" i="43"/>
  <c r="CP56" i="43"/>
  <c r="CQ56" i="43"/>
  <c r="CS56" i="43"/>
  <c r="CT56" i="43"/>
  <c r="CU56" i="43" s="1"/>
  <c r="CV56" i="43"/>
  <c r="CX56" i="43" s="1"/>
  <c r="CW56" i="43"/>
  <c r="CY56" i="43"/>
  <c r="CZ56" i="43"/>
  <c r="DA56" i="43"/>
  <c r="DB56" i="43"/>
  <c r="DC56" i="43"/>
  <c r="DE56" i="43" s="1"/>
  <c r="DD56" i="43"/>
  <c r="DF56" i="43"/>
  <c r="DG56" i="43"/>
  <c r="DI56" i="43"/>
  <c r="DK56" i="43" s="1"/>
  <c r="DJ56" i="43"/>
  <c r="DL56" i="43"/>
  <c r="DN56" i="43" s="1"/>
  <c r="DM56" i="43"/>
  <c r="DO56" i="43"/>
  <c r="DQ56" i="43" s="1"/>
  <c r="DP56" i="43"/>
  <c r="DR56" i="43"/>
  <c r="DS56" i="43"/>
  <c r="DU56" i="43"/>
  <c r="DV56" i="43"/>
  <c r="DW56" i="43"/>
  <c r="DX56" i="43"/>
  <c r="DZ56" i="43" s="1"/>
  <c r="DY56" i="43"/>
  <c r="EA56" i="43"/>
  <c r="EB56" i="43"/>
  <c r="EC56" i="43" s="1"/>
  <c r="ED56" i="43"/>
  <c r="EE56" i="43"/>
  <c r="AY57" i="43"/>
  <c r="AZ57" i="43"/>
  <c r="BA57" i="43" s="1"/>
  <c r="BB57" i="43"/>
  <c r="BC57" i="43"/>
  <c r="BD57" i="43"/>
  <c r="BF57" i="43" s="1"/>
  <c r="BE57" i="43"/>
  <c r="BG57" i="43"/>
  <c r="BI57" i="43" s="1"/>
  <c r="BH57" i="43"/>
  <c r="BJ57" i="43"/>
  <c r="BK57" i="43"/>
  <c r="BL57" i="43" s="1"/>
  <c r="BM57" i="43"/>
  <c r="BN57" i="43"/>
  <c r="BP57" i="43"/>
  <c r="BR57" i="43" s="1"/>
  <c r="BQ57" i="43"/>
  <c r="BS57" i="43"/>
  <c r="BT57" i="43"/>
  <c r="BU57" i="43" s="1"/>
  <c r="BV57" i="43"/>
  <c r="BW57" i="43"/>
  <c r="BX57" i="43"/>
  <c r="BZ57" i="43"/>
  <c r="CA57" i="43"/>
  <c r="CB57" i="43"/>
  <c r="CD57" i="43"/>
  <c r="CF57" i="43" s="1"/>
  <c r="CE57" i="43"/>
  <c r="CG57" i="43"/>
  <c r="CH57" i="43"/>
  <c r="CI57" i="43"/>
  <c r="CK57" i="43" s="1"/>
  <c r="CJ57" i="43"/>
  <c r="CL57" i="43"/>
  <c r="CN57" i="43" s="1"/>
  <c r="CM57" i="43"/>
  <c r="CO57" i="43"/>
  <c r="CP57" i="43"/>
  <c r="CQ57" i="43"/>
  <c r="CS57" i="43"/>
  <c r="CU57" i="43" s="1"/>
  <c r="CT57" i="43"/>
  <c r="CV57" i="43"/>
  <c r="CX57" i="43" s="1"/>
  <c r="CW57" i="43"/>
  <c r="CY57" i="43"/>
  <c r="CZ57" i="43"/>
  <c r="DB57" i="43" s="1"/>
  <c r="DA57" i="43"/>
  <c r="DC57" i="43"/>
  <c r="DE57" i="43"/>
  <c r="DD57" i="43"/>
  <c r="DF57" i="43"/>
  <c r="DG57" i="43"/>
  <c r="DH57" i="43" s="1"/>
  <c r="DI57" i="43"/>
  <c r="DJ57" i="43"/>
  <c r="DL57" i="43"/>
  <c r="DN57" i="43"/>
  <c r="DM57" i="43"/>
  <c r="DO57" i="43"/>
  <c r="DP57" i="43"/>
  <c r="DQ57" i="43" s="1"/>
  <c r="DR57" i="43"/>
  <c r="DT57" i="43" s="1"/>
  <c r="DS57" i="43"/>
  <c r="DU57" i="43"/>
  <c r="DV57" i="43"/>
  <c r="DW57" i="43"/>
  <c r="DX57" i="43"/>
  <c r="DZ57" i="43"/>
  <c r="DY57" i="43"/>
  <c r="EA57" i="43"/>
  <c r="EB57" i="43"/>
  <c r="EC57" i="43"/>
  <c r="ED57" i="43"/>
  <c r="EE57" i="43"/>
  <c r="AY58" i="43"/>
  <c r="AZ58" i="43"/>
  <c r="BA58" i="43" s="1"/>
  <c r="BB58" i="43"/>
  <c r="BC58" i="43"/>
  <c r="BD58" i="43"/>
  <c r="BF58" i="43" s="1"/>
  <c r="BE58" i="43"/>
  <c r="BG58" i="43"/>
  <c r="BI58" i="43"/>
  <c r="BH58" i="43"/>
  <c r="BJ58" i="43"/>
  <c r="BK58" i="43"/>
  <c r="BL58" i="43" s="1"/>
  <c r="BM58" i="43"/>
  <c r="BN58" i="43"/>
  <c r="BO58" i="43"/>
  <c r="BP58" i="43"/>
  <c r="BR58" i="43" s="1"/>
  <c r="BQ58" i="43"/>
  <c r="BS58" i="43"/>
  <c r="BU58" i="43"/>
  <c r="BT58" i="43"/>
  <c r="BV58" i="43"/>
  <c r="BW58" i="43"/>
  <c r="BY58" i="43"/>
  <c r="BX58" i="43"/>
  <c r="BZ58" i="43"/>
  <c r="CA58" i="43"/>
  <c r="CC58" i="43"/>
  <c r="CB58" i="43"/>
  <c r="CD58" i="43"/>
  <c r="CE58" i="43"/>
  <c r="CF58" i="43"/>
  <c r="CG58" i="43"/>
  <c r="CH58" i="43"/>
  <c r="CI58" i="43"/>
  <c r="CK58" i="43"/>
  <c r="CJ58" i="43"/>
  <c r="CL58" i="43"/>
  <c r="CM58" i="43"/>
  <c r="CN58" i="43"/>
  <c r="CO58" i="43"/>
  <c r="CP58" i="43"/>
  <c r="CQ58" i="43"/>
  <c r="CS58" i="43"/>
  <c r="CU58" i="43" s="1"/>
  <c r="CT58" i="43"/>
  <c r="CV58" i="43"/>
  <c r="CW58" i="43"/>
  <c r="CY58" i="43"/>
  <c r="CZ58" i="43"/>
  <c r="DA58" i="43"/>
  <c r="DC58" i="43"/>
  <c r="DE58" i="43" s="1"/>
  <c r="DD58" i="43"/>
  <c r="DF58" i="43"/>
  <c r="DH58" i="43" s="1"/>
  <c r="DG58" i="43"/>
  <c r="DI58" i="43"/>
  <c r="DJ58" i="43"/>
  <c r="DK58" i="43"/>
  <c r="DL58" i="43"/>
  <c r="DM58" i="43"/>
  <c r="DO58" i="43"/>
  <c r="DQ58" i="43" s="1"/>
  <c r="DP58" i="43"/>
  <c r="DR58" i="43"/>
  <c r="DS58" i="43"/>
  <c r="DT58" i="43"/>
  <c r="DU58" i="43"/>
  <c r="DV58" i="43"/>
  <c r="DW58" i="43"/>
  <c r="DX58" i="43"/>
  <c r="DY58" i="43"/>
  <c r="EA58" i="43"/>
  <c r="EB58" i="43"/>
  <c r="EC58" i="43"/>
  <c r="ED58" i="43"/>
  <c r="EE58" i="43"/>
  <c r="AY59" i="43"/>
  <c r="AZ59" i="43"/>
  <c r="BA59" i="43" s="1"/>
  <c r="BB59" i="43"/>
  <c r="BC59" i="43"/>
  <c r="BD59" i="43"/>
  <c r="BF59" i="43" s="1"/>
  <c r="BE59" i="43"/>
  <c r="BG59" i="43"/>
  <c r="BI59" i="43"/>
  <c r="BH59" i="43"/>
  <c r="BJ59" i="43"/>
  <c r="BK59" i="43"/>
  <c r="BL59" i="43" s="1"/>
  <c r="BM59" i="43"/>
  <c r="BO59" i="43" s="1"/>
  <c r="BN59" i="43"/>
  <c r="BP59" i="43"/>
  <c r="BR59" i="43" s="1"/>
  <c r="BQ59" i="43"/>
  <c r="BS59" i="43"/>
  <c r="BU59" i="43"/>
  <c r="BT59" i="43"/>
  <c r="BV59" i="43"/>
  <c r="BW59" i="43"/>
  <c r="BX59" i="43"/>
  <c r="BZ59" i="43"/>
  <c r="CA59" i="43"/>
  <c r="CB59" i="43"/>
  <c r="CD59" i="43"/>
  <c r="CF59" i="43" s="1"/>
  <c r="CE59" i="43"/>
  <c r="CG59" i="43"/>
  <c r="CH59" i="43"/>
  <c r="CI59" i="43"/>
  <c r="CK59" i="43" s="1"/>
  <c r="CJ59" i="43"/>
  <c r="CL59" i="43"/>
  <c r="CN59" i="43" s="1"/>
  <c r="CM59" i="43"/>
  <c r="CO59" i="43"/>
  <c r="CR59" i="43"/>
  <c r="CP59" i="43"/>
  <c r="CQ59" i="43"/>
  <c r="CS59" i="43"/>
  <c r="CU59" i="43" s="1"/>
  <c r="CT59" i="43"/>
  <c r="CV59" i="43"/>
  <c r="CW59" i="43"/>
  <c r="CX59" i="43"/>
  <c r="CY59" i="43"/>
  <c r="CZ59" i="43"/>
  <c r="DA59" i="43"/>
  <c r="DB59" i="43"/>
  <c r="DC59" i="43"/>
  <c r="DE59" i="43" s="1"/>
  <c r="DD59" i="43"/>
  <c r="DF59" i="43"/>
  <c r="DH59" i="43" s="1"/>
  <c r="DG59" i="43"/>
  <c r="DI59" i="43"/>
  <c r="DK59" i="43" s="1"/>
  <c r="DJ59" i="43"/>
  <c r="DL59" i="43"/>
  <c r="DM59" i="43"/>
  <c r="DN59" i="43"/>
  <c r="DO59" i="43"/>
  <c r="DQ59" i="43" s="1"/>
  <c r="DP59" i="43"/>
  <c r="DR59" i="43"/>
  <c r="DT59" i="43" s="1"/>
  <c r="DS59" i="43"/>
  <c r="DU59" i="43"/>
  <c r="DV59" i="43"/>
  <c r="DW59" i="43"/>
  <c r="DX59" i="43"/>
  <c r="DY59" i="43"/>
  <c r="DZ59" i="43" s="1"/>
  <c r="EA59" i="43"/>
  <c r="EB59" i="43"/>
  <c r="ED59" i="43"/>
  <c r="EE59" i="43"/>
  <c r="AY60" i="43"/>
  <c r="AZ60" i="43"/>
  <c r="BA60" i="43"/>
  <c r="BB60" i="43"/>
  <c r="BC60" i="43"/>
  <c r="BD60" i="43"/>
  <c r="BE60" i="43"/>
  <c r="BF60" i="43" s="1"/>
  <c r="BG60" i="43"/>
  <c r="BI60" i="43" s="1"/>
  <c r="BH60" i="43"/>
  <c r="BJ60" i="43"/>
  <c r="BL60" i="43" s="1"/>
  <c r="BK60" i="43"/>
  <c r="BM60" i="43"/>
  <c r="BO60" i="43"/>
  <c r="BN60" i="43"/>
  <c r="BP60" i="43"/>
  <c r="BQ60" i="43"/>
  <c r="BR60" i="43" s="1"/>
  <c r="BS60" i="43"/>
  <c r="BT60" i="43"/>
  <c r="BU60" i="43"/>
  <c r="BV60" i="43"/>
  <c r="BW60" i="43"/>
  <c r="BX60" i="43"/>
  <c r="BZ60" i="43"/>
  <c r="CC60" i="43"/>
  <c r="CA60" i="43"/>
  <c r="CB60" i="43"/>
  <c r="CD60" i="43"/>
  <c r="CE60" i="43"/>
  <c r="CG60" i="43"/>
  <c r="CH60" i="43"/>
  <c r="CI60" i="43"/>
  <c r="CK60" i="43"/>
  <c r="CJ60" i="43"/>
  <c r="CL60" i="43"/>
  <c r="CM60" i="43"/>
  <c r="CN60" i="43" s="1"/>
  <c r="CO60" i="43"/>
  <c r="CP60" i="43"/>
  <c r="CQ60" i="43"/>
  <c r="CS60" i="43"/>
  <c r="CU60" i="43" s="1"/>
  <c r="CT60" i="43"/>
  <c r="CV60" i="43"/>
  <c r="CX60" i="43" s="1"/>
  <c r="CW60" i="43"/>
  <c r="CY60" i="43"/>
  <c r="CZ60" i="43"/>
  <c r="DB60" i="43" s="1"/>
  <c r="DA60" i="43"/>
  <c r="DC60" i="43"/>
  <c r="DD60" i="43"/>
  <c r="DE60" i="43" s="1"/>
  <c r="DF60" i="43"/>
  <c r="DG60" i="43"/>
  <c r="DI60" i="43"/>
  <c r="DK60" i="43" s="1"/>
  <c r="DJ60" i="43"/>
  <c r="DL60" i="43"/>
  <c r="DM60" i="43"/>
  <c r="DN60" i="43" s="1"/>
  <c r="DO60" i="43"/>
  <c r="DQ60" i="43" s="1"/>
  <c r="DP60" i="43"/>
  <c r="DR60" i="43"/>
  <c r="DS60" i="43"/>
  <c r="DU60" i="43"/>
  <c r="DV60" i="43"/>
  <c r="DW60" i="43"/>
  <c r="DX60" i="43"/>
  <c r="DZ60" i="43" s="1"/>
  <c r="DY60" i="43"/>
  <c r="EA60" i="43"/>
  <c r="EC60" i="43" s="1"/>
  <c r="EB60" i="43"/>
  <c r="ED60" i="43"/>
  <c r="EE60" i="43"/>
  <c r="AY61" i="43"/>
  <c r="AZ61" i="43"/>
  <c r="BA61" i="43"/>
  <c r="BB61" i="43"/>
  <c r="BC61" i="43"/>
  <c r="BD61" i="43"/>
  <c r="BE61" i="43"/>
  <c r="BF61" i="43" s="1"/>
  <c r="BG61" i="43"/>
  <c r="BI61" i="43" s="1"/>
  <c r="BH61" i="43"/>
  <c r="BJ61" i="43"/>
  <c r="BL61" i="43" s="1"/>
  <c r="BK61" i="43"/>
  <c r="BM61" i="43"/>
  <c r="BO61" i="43"/>
  <c r="BN61" i="43"/>
  <c r="BP61" i="43"/>
  <c r="BQ61" i="43"/>
  <c r="BR61" i="43" s="1"/>
  <c r="BS61" i="43"/>
  <c r="BU61" i="43" s="1"/>
  <c r="BT61" i="43"/>
  <c r="BV61" i="43"/>
  <c r="BW61" i="43"/>
  <c r="BX61" i="43"/>
  <c r="BZ61" i="43"/>
  <c r="CA61" i="43"/>
  <c r="CB61" i="43"/>
  <c r="CD61" i="43"/>
  <c r="CE61" i="43"/>
  <c r="CF61" i="43" s="1"/>
  <c r="CG61" i="43"/>
  <c r="CH61" i="43"/>
  <c r="CI61" i="43"/>
  <c r="CK61" i="43" s="1"/>
  <c r="CJ61" i="43"/>
  <c r="CL61" i="43"/>
  <c r="CM61" i="43"/>
  <c r="CN61" i="43" s="1"/>
  <c r="CO61" i="43"/>
  <c r="CP61" i="43"/>
  <c r="CQ61" i="43"/>
  <c r="CS61" i="43"/>
  <c r="CT61" i="43"/>
  <c r="CV61" i="43"/>
  <c r="CW61" i="43"/>
  <c r="CX61" i="43" s="1"/>
  <c r="CY61" i="43"/>
  <c r="CZ61" i="43"/>
  <c r="DA61" i="43"/>
  <c r="DB61" i="43" s="1"/>
  <c r="DC61" i="43"/>
  <c r="DE61" i="43" s="1"/>
  <c r="DD61" i="43"/>
  <c r="DF61" i="43"/>
  <c r="DH61" i="43" s="1"/>
  <c r="DG61" i="43"/>
  <c r="DI61" i="43"/>
  <c r="DK61" i="43"/>
  <c r="DJ61" i="43"/>
  <c r="DL61" i="43"/>
  <c r="DM61" i="43"/>
  <c r="DN61" i="43" s="1"/>
  <c r="DO61" i="43"/>
  <c r="DP61" i="43"/>
  <c r="DQ61" i="43"/>
  <c r="DR61" i="43"/>
  <c r="DT61" i="43" s="1"/>
  <c r="DS61" i="43"/>
  <c r="DU61" i="43"/>
  <c r="DV61" i="43"/>
  <c r="DW61" i="43"/>
  <c r="DX61" i="43"/>
  <c r="DY61" i="43"/>
  <c r="DZ61" i="43"/>
  <c r="EA61" i="43"/>
  <c r="EB61" i="43"/>
  <c r="EC61" i="43"/>
  <c r="ED61" i="43"/>
  <c r="EE61" i="43"/>
  <c r="AY62" i="43"/>
  <c r="AZ62" i="43"/>
  <c r="BA62" i="43"/>
  <c r="BB62" i="43"/>
  <c r="BC62" i="43"/>
  <c r="BD62" i="43"/>
  <c r="BF62" i="43"/>
  <c r="BE62" i="43"/>
  <c r="BG62" i="43"/>
  <c r="BH62" i="43"/>
  <c r="BI62" i="43" s="1"/>
  <c r="BJ62" i="43"/>
  <c r="BK62" i="43"/>
  <c r="BL62" i="43"/>
  <c r="BM62" i="43"/>
  <c r="BO62" i="43" s="1"/>
  <c r="BN62" i="43"/>
  <c r="BP62" i="43"/>
  <c r="BQ62" i="43"/>
  <c r="BS62" i="43"/>
  <c r="BU62" i="43" s="1"/>
  <c r="BT62" i="43"/>
  <c r="BV62" i="43"/>
  <c r="BY62" i="43" s="1"/>
  <c r="BW62" i="43"/>
  <c r="BX62" i="43"/>
  <c r="BZ62" i="43"/>
  <c r="CC62" i="43" s="1"/>
  <c r="CA62" i="43"/>
  <c r="CB62" i="43"/>
  <c r="CD62" i="43"/>
  <c r="CF62" i="43" s="1"/>
  <c r="CE62" i="43"/>
  <c r="CG62" i="43"/>
  <c r="CH62" i="43"/>
  <c r="CI62" i="43"/>
  <c r="CK62" i="43" s="1"/>
  <c r="CJ62" i="43"/>
  <c r="CL62" i="43"/>
  <c r="CN62" i="43" s="1"/>
  <c r="CM62" i="43"/>
  <c r="CO62" i="43"/>
  <c r="CP62" i="43"/>
  <c r="CQ62" i="43"/>
  <c r="CS62" i="43"/>
  <c r="CT62" i="43"/>
  <c r="CU62" i="43"/>
  <c r="CV62" i="43"/>
  <c r="CX62" i="43" s="1"/>
  <c r="CW62" i="43"/>
  <c r="CY62" i="43"/>
  <c r="CZ62" i="43"/>
  <c r="DB62" i="43" s="1"/>
  <c r="DA62" i="43"/>
  <c r="DC62" i="43"/>
  <c r="DE62" i="43" s="1"/>
  <c r="DD62" i="43"/>
  <c r="DF62" i="43"/>
  <c r="DH62" i="43"/>
  <c r="DG62" i="43"/>
  <c r="DI62" i="43"/>
  <c r="DJ62" i="43"/>
  <c r="DK62" i="43"/>
  <c r="DL62" i="43"/>
  <c r="DN62" i="43" s="1"/>
  <c r="DM62" i="43"/>
  <c r="DO62" i="43"/>
  <c r="DQ62" i="43" s="1"/>
  <c r="DP62" i="43"/>
  <c r="DR62" i="43"/>
  <c r="DT62" i="43" s="1"/>
  <c r="DS62" i="43"/>
  <c r="DU62" i="43"/>
  <c r="DV62" i="43"/>
  <c r="DW62" i="43"/>
  <c r="DX62" i="43"/>
  <c r="DY62" i="43"/>
  <c r="EA62" i="43"/>
  <c r="EC62" i="43" s="1"/>
  <c r="EB62" i="43"/>
  <c r="ED62" i="43"/>
  <c r="EE62" i="43"/>
  <c r="AY63" i="43"/>
  <c r="AZ63" i="43"/>
  <c r="BA63" i="43" s="1"/>
  <c r="BB63" i="43"/>
  <c r="BC63" i="43"/>
  <c r="BD63" i="43"/>
  <c r="BE63" i="43"/>
  <c r="BG63" i="43"/>
  <c r="BI63" i="43"/>
  <c r="BH63" i="43"/>
  <c r="BJ63" i="43"/>
  <c r="BK63" i="43"/>
  <c r="BL63" i="43" s="1"/>
  <c r="BM63" i="43"/>
  <c r="BO63" i="43" s="1"/>
  <c r="BN63" i="43"/>
  <c r="BP63" i="43"/>
  <c r="BR63" i="43" s="1"/>
  <c r="BQ63" i="43"/>
  <c r="BS63" i="43"/>
  <c r="BU63" i="43" s="1"/>
  <c r="BT63" i="43"/>
  <c r="BV63" i="43"/>
  <c r="BW63" i="43"/>
  <c r="BY63" i="43" s="1"/>
  <c r="BX63" i="43"/>
  <c r="BZ63" i="43"/>
  <c r="CA63" i="43"/>
  <c r="CC63" i="43" s="1"/>
  <c r="CB63" i="43"/>
  <c r="CD63" i="43"/>
  <c r="CE63" i="43"/>
  <c r="CF63" i="43" s="1"/>
  <c r="CG63" i="43"/>
  <c r="CH63" i="43"/>
  <c r="CI63" i="43"/>
  <c r="CK63" i="43"/>
  <c r="CJ63" i="43"/>
  <c r="CL63" i="43"/>
  <c r="CM63" i="43"/>
  <c r="CN63" i="43" s="1"/>
  <c r="CO63" i="43"/>
  <c r="CP63" i="43"/>
  <c r="CQ63" i="43"/>
  <c r="CR63" i="43" s="1"/>
  <c r="CS63" i="43"/>
  <c r="CT63" i="43"/>
  <c r="CU63" i="43"/>
  <c r="CV63" i="43"/>
  <c r="CX63" i="43" s="1"/>
  <c r="CW63" i="43"/>
  <c r="CY63" i="43"/>
  <c r="CZ63" i="43"/>
  <c r="DB63" i="43" s="1"/>
  <c r="DA63" i="43"/>
  <c r="DC63" i="43"/>
  <c r="DE63" i="43"/>
  <c r="DD63" i="43"/>
  <c r="DF63" i="43"/>
  <c r="DG63" i="43"/>
  <c r="DH63" i="43" s="1"/>
  <c r="DI63" i="43"/>
  <c r="DK63" i="43" s="1"/>
  <c r="DJ63" i="43"/>
  <c r="DL63" i="43"/>
  <c r="DN63" i="43" s="1"/>
  <c r="DM63" i="43"/>
  <c r="DO63" i="43"/>
  <c r="DQ63" i="43" s="1"/>
  <c r="DP63" i="43"/>
  <c r="DR63" i="43"/>
  <c r="DS63" i="43"/>
  <c r="DT63" i="43"/>
  <c r="DU63" i="43"/>
  <c r="DV63" i="43"/>
  <c r="DW63" i="43"/>
  <c r="DX63" i="43"/>
  <c r="DZ63" i="43" s="1"/>
  <c r="DY63" i="43"/>
  <c r="EA63" i="43"/>
  <c r="EB63" i="43"/>
  <c r="ED63" i="43"/>
  <c r="EE63" i="43"/>
  <c r="AY64" i="43"/>
  <c r="AZ64" i="43"/>
  <c r="BA64" i="43" s="1"/>
  <c r="BB64" i="43"/>
  <c r="BC64" i="43"/>
  <c r="BD64" i="43"/>
  <c r="BF64" i="43" s="1"/>
  <c r="BE64" i="43"/>
  <c r="BG64" i="43"/>
  <c r="BI64" i="43" s="1"/>
  <c r="BH64" i="43"/>
  <c r="BJ64" i="43"/>
  <c r="BK64" i="43"/>
  <c r="BL64" i="43" s="1"/>
  <c r="BM64" i="43"/>
  <c r="BO64" i="43" s="1"/>
  <c r="BN64" i="43"/>
  <c r="BP64" i="43"/>
  <c r="BR64" i="43" s="1"/>
  <c r="BQ64" i="43"/>
  <c r="BS64" i="43"/>
  <c r="BU64" i="43" s="1"/>
  <c r="BT64" i="43"/>
  <c r="BV64" i="43"/>
  <c r="BW64" i="43"/>
  <c r="BY64" i="43"/>
  <c r="BX64" i="43"/>
  <c r="BZ64" i="43"/>
  <c r="CA64" i="43"/>
  <c r="CB64" i="43"/>
  <c r="CD64" i="43"/>
  <c r="CF64" i="43" s="1"/>
  <c r="CE64" i="43"/>
  <c r="CG64" i="43"/>
  <c r="CH64" i="43"/>
  <c r="CI64" i="43"/>
  <c r="CJ64" i="43"/>
  <c r="CK64" i="43"/>
  <c r="CL64" i="43"/>
  <c r="CM64" i="43"/>
  <c r="CN64" i="43"/>
  <c r="CO64" i="43"/>
  <c r="CP64" i="43"/>
  <c r="CQ64" i="43"/>
  <c r="CS64" i="43"/>
  <c r="CU64" i="43"/>
  <c r="CT64" i="43"/>
  <c r="CV64" i="43"/>
  <c r="CW64" i="43"/>
  <c r="CY64" i="43"/>
  <c r="CZ64" i="43"/>
  <c r="DB64" i="43" s="1"/>
  <c r="DA64" i="43"/>
  <c r="DC64" i="43"/>
  <c r="DD64" i="43"/>
  <c r="DF64" i="43"/>
  <c r="DG64" i="43"/>
  <c r="DH64" i="43"/>
  <c r="DI64" i="43"/>
  <c r="DK64" i="43" s="1"/>
  <c r="DJ64" i="43"/>
  <c r="DL64" i="43"/>
  <c r="DN64" i="43" s="1"/>
  <c r="DM64" i="43"/>
  <c r="DO64" i="43"/>
  <c r="DQ64" i="43" s="1"/>
  <c r="DP64" i="43"/>
  <c r="DR64" i="43"/>
  <c r="DS64" i="43"/>
  <c r="DT64" i="43" s="1"/>
  <c r="DU64" i="43"/>
  <c r="DV64" i="43"/>
  <c r="DW64" i="43"/>
  <c r="DX64" i="43"/>
  <c r="DZ64" i="43" s="1"/>
  <c r="DY64" i="43"/>
  <c r="EA64" i="43"/>
  <c r="EC64" i="43"/>
  <c r="EB64" i="43"/>
  <c r="ED64" i="43"/>
  <c r="EE64" i="43"/>
  <c r="AB65" i="43"/>
  <c r="AW65" i="43" s="1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D67" i="43"/>
  <c r="E67" i="43"/>
  <c r="Z67" i="43" s="1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AB68" i="43"/>
  <c r="AW68" i="43" s="1"/>
  <c r="AC68" i="43"/>
  <c r="AD68" i="43"/>
  <c r="AE68" i="43"/>
  <c r="AF68" i="43"/>
  <c r="AG68" i="43"/>
  <c r="AH68" i="43"/>
  <c r="AH127" i="43" s="1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W127" i="43" s="1"/>
  <c r="X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D71" i="43"/>
  <c r="E71" i="43"/>
  <c r="F71" i="43"/>
  <c r="G71" i="43"/>
  <c r="Z71" i="43" s="1"/>
  <c r="AA71" i="43" s="1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AB71" i="43"/>
  <c r="AC71" i="43"/>
  <c r="AD71" i="43"/>
  <c r="AE71" i="43"/>
  <c r="AF71" i="43"/>
  <c r="AW71" i="43" s="1"/>
  <c r="AX71" i="43" s="1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D72" i="43"/>
  <c r="E72" i="43"/>
  <c r="F72" i="43"/>
  <c r="G72" i="43"/>
  <c r="H72" i="43"/>
  <c r="I72" i="43"/>
  <c r="Z72" i="43" s="1"/>
  <c r="AA72" i="43" s="1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AB72" i="43"/>
  <c r="AW72" i="43" s="1"/>
  <c r="AX72" i="43" s="1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D73" i="43"/>
  <c r="Z73" i="43" s="1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AB73" i="43"/>
  <c r="AC73" i="43"/>
  <c r="AD73" i="43"/>
  <c r="AW73" i="43" s="1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Z76" i="43" s="1"/>
  <c r="Q76" i="43"/>
  <c r="R76" i="43"/>
  <c r="S76" i="43"/>
  <c r="T76" i="43"/>
  <c r="U76" i="43"/>
  <c r="V76" i="43"/>
  <c r="W76" i="43"/>
  <c r="X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W76" i="43" s="1"/>
  <c r="AQ76" i="43"/>
  <c r="AR76" i="43"/>
  <c r="AS76" i="43"/>
  <c r="AT76" i="43"/>
  <c r="AU76" i="43"/>
  <c r="AV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D78" i="43"/>
  <c r="E78" i="43"/>
  <c r="Z78" i="43" s="1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Q127" i="43" s="1"/>
  <c r="AR79" i="43"/>
  <c r="AS79" i="43"/>
  <c r="AT79" i="43"/>
  <c r="AU79" i="43"/>
  <c r="AV79" i="43"/>
  <c r="D80" i="43"/>
  <c r="E80" i="43"/>
  <c r="Z80" i="43" s="1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AB81" i="43"/>
  <c r="AC81" i="43"/>
  <c r="AW81" i="43" s="1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D82" i="43"/>
  <c r="E82" i="43"/>
  <c r="F82" i="43"/>
  <c r="G82" i="43"/>
  <c r="H82" i="43"/>
  <c r="I82" i="43"/>
  <c r="J82" i="43"/>
  <c r="K82" i="43"/>
  <c r="Z82" i="43" s="1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AB82" i="43"/>
  <c r="AC82" i="43"/>
  <c r="AD82" i="43"/>
  <c r="AW82" i="43" s="1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D83" i="43"/>
  <c r="Z83" i="43" s="1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AB84" i="43"/>
  <c r="AW84" i="43" s="1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AB85" i="43"/>
  <c r="AC85" i="43"/>
  <c r="AD85" i="43"/>
  <c r="AE85" i="43"/>
  <c r="AF85" i="43"/>
  <c r="AW85" i="43" s="1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D87" i="43"/>
  <c r="Z87" i="43" s="1"/>
  <c r="AA87" i="43" s="1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AB88" i="43"/>
  <c r="AC88" i="43"/>
  <c r="AD88" i="43"/>
  <c r="AW88" i="43" s="1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D89" i="43"/>
  <c r="E89" i="43"/>
  <c r="F89" i="43"/>
  <c r="G89" i="43"/>
  <c r="H89" i="43"/>
  <c r="I89" i="43"/>
  <c r="J89" i="43"/>
  <c r="K89" i="43"/>
  <c r="L89" i="43"/>
  <c r="Z89" i="43" s="1"/>
  <c r="M89" i="43"/>
  <c r="N89" i="43"/>
  <c r="O89" i="43"/>
  <c r="P89" i="43"/>
  <c r="Q89" i="43"/>
  <c r="R89" i="43"/>
  <c r="S89" i="43"/>
  <c r="T89" i="43"/>
  <c r="U89" i="43"/>
  <c r="V89" i="43"/>
  <c r="W89" i="43"/>
  <c r="X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D91" i="43"/>
  <c r="E91" i="43"/>
  <c r="Z91" i="43" s="1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AB92" i="43"/>
  <c r="AC92" i="43"/>
  <c r="AW92" i="43" s="1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AX96" i="43"/>
  <c r="D97" i="43"/>
  <c r="E97" i="43"/>
  <c r="F97" i="43"/>
  <c r="G97" i="43"/>
  <c r="H97" i="43"/>
  <c r="Z97" i="43" s="1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D99" i="43"/>
  <c r="E99" i="43"/>
  <c r="Z99" i="43" s="1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D100" i="43"/>
  <c r="Z100" i="43" s="1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AB100" i="43"/>
  <c r="AC100" i="43"/>
  <c r="AD100" i="43"/>
  <c r="AE100" i="43"/>
  <c r="AF100" i="43"/>
  <c r="AG100" i="43"/>
  <c r="AH100" i="43"/>
  <c r="AW100" i="43" s="1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AB101" i="43"/>
  <c r="AC101" i="43"/>
  <c r="AW101" i="43" s="1"/>
  <c r="AX101" i="43" s="1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P127" i="43" s="1"/>
  <c r="Q102" i="43"/>
  <c r="R102" i="43"/>
  <c r="S102" i="43"/>
  <c r="T102" i="43"/>
  <c r="U102" i="43"/>
  <c r="V102" i="43"/>
  <c r="W102" i="43"/>
  <c r="X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AB103" i="43"/>
  <c r="AC103" i="43"/>
  <c r="AD103" i="43"/>
  <c r="AE103" i="43"/>
  <c r="AF103" i="43"/>
  <c r="AW103" i="43" s="1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AB109" i="43"/>
  <c r="AW109" i="43" s="1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D113" i="43"/>
  <c r="Z113" i="43" s="1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AB114" i="43"/>
  <c r="AW114" i="43" s="1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D117" i="43"/>
  <c r="E117" i="43"/>
  <c r="F117" i="43"/>
  <c r="G117" i="43"/>
  <c r="H117" i="43"/>
  <c r="I117" i="43"/>
  <c r="Z117" i="43" s="1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D120" i="43"/>
  <c r="Z120" i="43" s="1"/>
  <c r="AA120" i="43" s="1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AB120" i="43"/>
  <c r="AW120" i="43" s="1"/>
  <c r="AX120" i="43" s="1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D123" i="43"/>
  <c r="E123" i="43"/>
  <c r="Z123" i="43" s="1"/>
  <c r="AA123" i="43" s="1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D124" i="43"/>
  <c r="E124" i="43"/>
  <c r="F124" i="43"/>
  <c r="G124" i="43"/>
  <c r="Z124" i="43" s="1"/>
  <c r="AA124" i="43" s="1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AB124" i="43"/>
  <c r="AW124" i="43" s="1"/>
  <c r="AX124" i="43" s="1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Y12" i="39"/>
  <c r="AZ12" i="39"/>
  <c r="BA12" i="39"/>
  <c r="BC12" i="39" s="1"/>
  <c r="BB12" i="39"/>
  <c r="BD12" i="39"/>
  <c r="BE12" i="39"/>
  <c r="BF12" i="39"/>
  <c r="BH12" i="39" s="1"/>
  <c r="BG12" i="39"/>
  <c r="BI12" i="39"/>
  <c r="BK12" i="39" s="1"/>
  <c r="BJ12" i="39"/>
  <c r="BL12" i="39"/>
  <c r="BM12" i="39"/>
  <c r="BN12" i="39" s="1"/>
  <c r="BO12" i="39"/>
  <c r="BP12" i="39"/>
  <c r="BR12" i="39"/>
  <c r="BT12" i="39" s="1"/>
  <c r="BS12" i="39"/>
  <c r="BU12" i="39"/>
  <c r="BX12" i="39"/>
  <c r="BV12" i="39"/>
  <c r="BW12" i="39"/>
  <c r="BY12" i="39"/>
  <c r="CB12" i="39"/>
  <c r="BZ12" i="39"/>
  <c r="CA12" i="39"/>
  <c r="CC12" i="39"/>
  <c r="CD12" i="39"/>
  <c r="CE12" i="39" s="1"/>
  <c r="CF12" i="39"/>
  <c r="CG12" i="39"/>
  <c r="CH12" i="39"/>
  <c r="CJ12" i="39" s="1"/>
  <c r="CI12" i="39"/>
  <c r="CK12" i="39"/>
  <c r="CL12" i="39"/>
  <c r="CM12" i="39"/>
  <c r="CO12" i="39"/>
  <c r="CP12" i="39"/>
  <c r="CR12" i="39"/>
  <c r="CQ12" i="39"/>
  <c r="CS12" i="39"/>
  <c r="CT12" i="39"/>
  <c r="CU12" i="39"/>
  <c r="CV12" i="39"/>
  <c r="CX12" i="39" s="1"/>
  <c r="CW12" i="39"/>
  <c r="CY12" i="39"/>
  <c r="CZ12" i="39"/>
  <c r="DA12" i="39"/>
  <c r="DC12" i="39"/>
  <c r="DD12" i="39"/>
  <c r="DF12" i="39"/>
  <c r="DG12" i="39"/>
  <c r="DI12" i="39"/>
  <c r="DJ12" i="39"/>
  <c r="DL12" i="39"/>
  <c r="DN12" i="39" s="1"/>
  <c r="DM12" i="39"/>
  <c r="DO12" i="39"/>
  <c r="DP12" i="39"/>
  <c r="DR12" i="39" s="1"/>
  <c r="DQ12" i="39"/>
  <c r="DS12" i="39"/>
  <c r="DT12" i="39"/>
  <c r="DU12" i="39"/>
  <c r="DV12" i="39"/>
  <c r="DW12" i="39"/>
  <c r="DY12" i="39"/>
  <c r="EA12" i="39" s="1"/>
  <c r="DZ12" i="39"/>
  <c r="EB12" i="39"/>
  <c r="EC12" i="39"/>
  <c r="AY13" i="39"/>
  <c r="AZ13" i="39"/>
  <c r="BA13" i="39"/>
  <c r="BB13" i="39"/>
  <c r="BD13" i="39"/>
  <c r="BE13" i="39"/>
  <c r="BF13" i="39"/>
  <c r="BH13" i="39" s="1"/>
  <c r="BG13" i="39"/>
  <c r="BI13" i="39"/>
  <c r="BK13" i="39"/>
  <c r="BJ13" i="39"/>
  <c r="BL13" i="39"/>
  <c r="BM13" i="39"/>
  <c r="BO13" i="39"/>
  <c r="BP13" i="39"/>
  <c r="BR13" i="39"/>
  <c r="BS13" i="39"/>
  <c r="BU13" i="39"/>
  <c r="BX13" i="39" s="1"/>
  <c r="BV13" i="39"/>
  <c r="BW13" i="39"/>
  <c r="BY13" i="39"/>
  <c r="CB13" i="39" s="1"/>
  <c r="BZ13" i="39"/>
  <c r="CA13" i="39"/>
  <c r="CC13" i="39"/>
  <c r="CE13" i="39" s="1"/>
  <c r="CD13" i="39"/>
  <c r="CF13" i="39"/>
  <c r="CG13" i="39"/>
  <c r="CH13" i="39"/>
  <c r="CJ13" i="39" s="1"/>
  <c r="CI13" i="39"/>
  <c r="CK13" i="39"/>
  <c r="CL13" i="39"/>
  <c r="CN13" i="39" s="1"/>
  <c r="CM13" i="39"/>
  <c r="CO13" i="39"/>
  <c r="CP13" i="39"/>
  <c r="CQ13" i="39"/>
  <c r="CS13" i="39"/>
  <c r="CU13" i="39"/>
  <c r="CT13" i="39"/>
  <c r="CV13" i="39"/>
  <c r="CW13" i="39"/>
  <c r="CY13" i="39"/>
  <c r="CZ13" i="39"/>
  <c r="DA13" i="39"/>
  <c r="DC13" i="39"/>
  <c r="DD13" i="39"/>
  <c r="DF13" i="39"/>
  <c r="DH13" i="39" s="1"/>
  <c r="DG13" i="39"/>
  <c r="DI13" i="39"/>
  <c r="DK13" i="39" s="1"/>
  <c r="DJ13" i="39"/>
  <c r="DL13" i="39"/>
  <c r="DN13" i="39"/>
  <c r="DM13" i="39"/>
  <c r="DO13" i="39"/>
  <c r="DP13" i="39"/>
  <c r="DQ13" i="39"/>
  <c r="DS13" i="39"/>
  <c r="DT13" i="39"/>
  <c r="DU13" i="39"/>
  <c r="DV13" i="39"/>
  <c r="DX13" i="39" s="1"/>
  <c r="DW13" i="39"/>
  <c r="DY13" i="39"/>
  <c r="EA13" i="39"/>
  <c r="DZ13" i="39"/>
  <c r="EB13" i="39"/>
  <c r="EC13" i="39"/>
  <c r="AY14" i="39"/>
  <c r="AZ14" i="39"/>
  <c r="BA14" i="39"/>
  <c r="BB14" i="39"/>
  <c r="BD14" i="39"/>
  <c r="BE14" i="39"/>
  <c r="BF14" i="39"/>
  <c r="BH14" i="39" s="1"/>
  <c r="BG14" i="39"/>
  <c r="BI14" i="39"/>
  <c r="BJ14" i="39"/>
  <c r="BL14" i="39"/>
  <c r="BN14" i="39"/>
  <c r="BM14" i="39"/>
  <c r="BO14" i="39"/>
  <c r="BP14" i="39"/>
  <c r="BR14" i="39"/>
  <c r="BT14" i="39" s="1"/>
  <c r="BS14" i="39"/>
  <c r="BU14" i="39"/>
  <c r="BV14" i="39"/>
  <c r="BW14" i="39"/>
  <c r="BY14" i="39"/>
  <c r="CB14" i="39" s="1"/>
  <c r="BZ14" i="39"/>
  <c r="CA14" i="39"/>
  <c r="CC14" i="39"/>
  <c r="CD14" i="39"/>
  <c r="CF14" i="39"/>
  <c r="CG14" i="39"/>
  <c r="CH14" i="39"/>
  <c r="CJ14" i="39" s="1"/>
  <c r="CI14" i="39"/>
  <c r="CK14" i="39"/>
  <c r="CL14" i="39"/>
  <c r="CN14" i="39" s="1"/>
  <c r="CM14" i="39"/>
  <c r="CO14" i="39"/>
  <c r="CR14" i="39" s="1"/>
  <c r="CP14" i="39"/>
  <c r="CQ14" i="39"/>
  <c r="CS14" i="39"/>
  <c r="CT14" i="39"/>
  <c r="CV14" i="39"/>
  <c r="CW14" i="39"/>
  <c r="CY14" i="39"/>
  <c r="CZ14" i="39"/>
  <c r="DA14" i="39"/>
  <c r="DC14" i="39"/>
  <c r="DE14" i="39" s="1"/>
  <c r="DD14" i="39"/>
  <c r="DF14" i="39"/>
  <c r="DH14" i="39"/>
  <c r="DG14" i="39"/>
  <c r="DI14" i="39"/>
  <c r="DJ14" i="39"/>
  <c r="DL14" i="39"/>
  <c r="DM14" i="39"/>
  <c r="DO14" i="39"/>
  <c r="DP14" i="39"/>
  <c r="DR14" i="39"/>
  <c r="DQ14" i="39"/>
  <c r="DS14" i="39"/>
  <c r="DT14" i="39"/>
  <c r="DU14" i="39"/>
  <c r="DV14" i="39"/>
  <c r="DX14" i="39" s="1"/>
  <c r="DW14" i="39"/>
  <c r="DY14" i="39"/>
  <c r="DZ14" i="39"/>
  <c r="EB14" i="39"/>
  <c r="EC14" i="39"/>
  <c r="AY15" i="39"/>
  <c r="AZ15" i="39"/>
  <c r="BA15" i="39"/>
  <c r="BB15" i="39"/>
  <c r="BD15" i="39"/>
  <c r="BE15" i="39"/>
  <c r="BF15" i="39"/>
  <c r="BG15" i="39"/>
  <c r="BI15" i="39"/>
  <c r="BJ15" i="39"/>
  <c r="BL15" i="39"/>
  <c r="BN15" i="39" s="1"/>
  <c r="BM15" i="39"/>
  <c r="BO15" i="39"/>
  <c r="BQ15" i="39" s="1"/>
  <c r="BP15" i="39"/>
  <c r="BR15" i="39"/>
  <c r="BS15" i="39"/>
  <c r="BU15" i="39"/>
  <c r="BV15" i="39"/>
  <c r="BX15" i="39"/>
  <c r="BW15" i="39"/>
  <c r="BY15" i="39"/>
  <c r="BZ15" i="39"/>
  <c r="CA15" i="39"/>
  <c r="CC15" i="39"/>
  <c r="CE15" i="39" s="1"/>
  <c r="CD15" i="39"/>
  <c r="CF15" i="39"/>
  <c r="CG15" i="39"/>
  <c r="CH15" i="39"/>
  <c r="CI15" i="39"/>
  <c r="CK15" i="39"/>
  <c r="CL15" i="39"/>
  <c r="CM15" i="39"/>
  <c r="CO15" i="39"/>
  <c r="CP15" i="39"/>
  <c r="CQ15" i="39"/>
  <c r="CS15" i="39"/>
  <c r="CT15" i="39"/>
  <c r="CU15" i="39"/>
  <c r="CV15" i="39"/>
  <c r="CX15" i="39" s="1"/>
  <c r="CW15" i="39"/>
  <c r="CY15" i="39"/>
  <c r="DB15" i="39" s="1"/>
  <c r="CZ15" i="39"/>
  <c r="DA15" i="39"/>
  <c r="DC15" i="39"/>
  <c r="DE15" i="39" s="1"/>
  <c r="DD15" i="39"/>
  <c r="DF15" i="39"/>
  <c r="DH15" i="39"/>
  <c r="DG15" i="39"/>
  <c r="DI15" i="39"/>
  <c r="DJ15" i="39"/>
  <c r="DL15" i="39"/>
  <c r="DN15" i="39" s="1"/>
  <c r="DM15" i="39"/>
  <c r="DO15" i="39"/>
  <c r="DP15" i="39"/>
  <c r="DR15" i="39" s="1"/>
  <c r="DQ15" i="39"/>
  <c r="DS15" i="39"/>
  <c r="DT15" i="39"/>
  <c r="DU15" i="39"/>
  <c r="DV15" i="39"/>
  <c r="DX15" i="39" s="1"/>
  <c r="DW15" i="39"/>
  <c r="DY15" i="39"/>
  <c r="DZ15" i="39"/>
  <c r="EB15" i="39"/>
  <c r="EC15" i="39"/>
  <c r="AY16" i="39"/>
  <c r="AZ16" i="39"/>
  <c r="BA16" i="39"/>
  <c r="BC16" i="39"/>
  <c r="BB16" i="39"/>
  <c r="BD16" i="39"/>
  <c r="BE16" i="39"/>
  <c r="BF16" i="39"/>
  <c r="BH16" i="39" s="1"/>
  <c r="BG16" i="39"/>
  <c r="BI16" i="39"/>
  <c r="BK16" i="39"/>
  <c r="BJ16" i="39"/>
  <c r="BL16" i="39"/>
  <c r="BM16" i="39"/>
  <c r="BN16" i="39"/>
  <c r="BO16" i="39"/>
  <c r="BQ16" i="39" s="1"/>
  <c r="BP16" i="39"/>
  <c r="BR16" i="39"/>
  <c r="BT16" i="39" s="1"/>
  <c r="BS16" i="39"/>
  <c r="BU16" i="39"/>
  <c r="BV16" i="39"/>
  <c r="BW16" i="39"/>
  <c r="BY16" i="39"/>
  <c r="CB16" i="39" s="1"/>
  <c r="BZ16" i="39"/>
  <c r="CA16" i="39"/>
  <c r="CC16" i="39"/>
  <c r="CD16" i="39"/>
  <c r="CE16" i="39"/>
  <c r="CF16" i="39"/>
  <c r="CG16" i="39"/>
  <c r="CH16" i="39"/>
  <c r="CJ16" i="39"/>
  <c r="CI16" i="39"/>
  <c r="CK16" i="39"/>
  <c r="CL16" i="39"/>
  <c r="CN16" i="39"/>
  <c r="CM16" i="39"/>
  <c r="CO16" i="39"/>
  <c r="CP16" i="39"/>
  <c r="CQ16" i="39"/>
  <c r="CS16" i="39"/>
  <c r="CU16" i="39" s="1"/>
  <c r="CT16" i="39"/>
  <c r="CV16" i="39"/>
  <c r="CX16" i="39" s="1"/>
  <c r="CW16" i="39"/>
  <c r="CY16" i="39"/>
  <c r="CZ16" i="39"/>
  <c r="DB16" i="39" s="1"/>
  <c r="DA16" i="39"/>
  <c r="DC16" i="39"/>
  <c r="DE16" i="39"/>
  <c r="DD16" i="39"/>
  <c r="DF16" i="39"/>
  <c r="DH16" i="39" s="1"/>
  <c r="DG16" i="39"/>
  <c r="DI16" i="39"/>
  <c r="DK16" i="39" s="1"/>
  <c r="DJ16" i="39"/>
  <c r="DL16" i="39"/>
  <c r="DM16" i="39"/>
  <c r="DO16" i="39"/>
  <c r="DP16" i="39"/>
  <c r="DR16" i="39"/>
  <c r="DQ16" i="39"/>
  <c r="DS16" i="39"/>
  <c r="DT16" i="39"/>
  <c r="DU16" i="39"/>
  <c r="DV16" i="39"/>
  <c r="DX16" i="39" s="1"/>
  <c r="DW16" i="39"/>
  <c r="DY16" i="39"/>
  <c r="EA16" i="39" s="1"/>
  <c r="DZ16" i="39"/>
  <c r="EB16" i="39"/>
  <c r="EC16" i="39"/>
  <c r="AY17" i="39"/>
  <c r="AZ17" i="39"/>
  <c r="BA17" i="39"/>
  <c r="BC17" i="39"/>
  <c r="BB17" i="39"/>
  <c r="BD17" i="39"/>
  <c r="BE17" i="39"/>
  <c r="BF17" i="39"/>
  <c r="BH17" i="39" s="1"/>
  <c r="BG17" i="39"/>
  <c r="BI17" i="39"/>
  <c r="BK17" i="39"/>
  <c r="BJ17" i="39"/>
  <c r="BL17" i="39"/>
  <c r="BN17" i="39" s="1"/>
  <c r="BM17" i="39"/>
  <c r="BO17" i="39"/>
  <c r="BP17" i="39"/>
  <c r="BR17" i="39"/>
  <c r="BS17" i="39"/>
  <c r="BT17" i="39" s="1"/>
  <c r="BU17" i="39"/>
  <c r="BX17" i="39" s="1"/>
  <c r="BV17" i="39"/>
  <c r="BW17" i="39"/>
  <c r="BY17" i="39"/>
  <c r="BZ17" i="39"/>
  <c r="CA17" i="39"/>
  <c r="CB17" i="39" s="1"/>
  <c r="CC17" i="39"/>
  <c r="CD17" i="39"/>
  <c r="CF17" i="39"/>
  <c r="CG17" i="39"/>
  <c r="CH17" i="39"/>
  <c r="CI17" i="39"/>
  <c r="CJ17" i="39"/>
  <c r="CK17" i="39"/>
  <c r="CL17" i="39"/>
  <c r="CM17" i="39"/>
  <c r="CN17" i="39"/>
  <c r="CO17" i="39"/>
  <c r="CP17" i="39"/>
  <c r="CQ17" i="39"/>
  <c r="CR17" i="39"/>
  <c r="CS17" i="39"/>
  <c r="CT17" i="39"/>
  <c r="CV17" i="39"/>
  <c r="CX17" i="39"/>
  <c r="CW17" i="39"/>
  <c r="CY17" i="39"/>
  <c r="CZ17" i="39"/>
  <c r="DB17" i="39"/>
  <c r="DA17" i="39"/>
  <c r="DC17" i="39"/>
  <c r="DD17" i="39"/>
  <c r="DF17" i="39"/>
  <c r="DH17" i="39" s="1"/>
  <c r="DG17" i="39"/>
  <c r="DI17" i="39"/>
  <c r="DK17" i="39"/>
  <c r="DJ17" i="39"/>
  <c r="DL17" i="39"/>
  <c r="DN17" i="39" s="1"/>
  <c r="DM17" i="39"/>
  <c r="DO17" i="39"/>
  <c r="DP17" i="39"/>
  <c r="DR17" i="39" s="1"/>
  <c r="DQ17" i="39"/>
  <c r="DS17" i="39"/>
  <c r="DT17" i="39"/>
  <c r="DU17" i="39"/>
  <c r="DV17" i="39"/>
  <c r="DX17" i="39" s="1"/>
  <c r="DW17" i="39"/>
  <c r="DY17" i="39"/>
  <c r="EA17" i="39"/>
  <c r="DZ17" i="39"/>
  <c r="EB17" i="39"/>
  <c r="EC17" i="39"/>
  <c r="AY18" i="39"/>
  <c r="AZ18" i="39"/>
  <c r="BA18" i="39"/>
  <c r="BC18" i="39" s="1"/>
  <c r="BB18" i="39"/>
  <c r="BD18" i="39"/>
  <c r="BE18" i="39"/>
  <c r="BF18" i="39"/>
  <c r="BH18" i="39"/>
  <c r="BG18" i="39"/>
  <c r="BI18" i="39"/>
  <c r="BK18" i="39" s="1"/>
  <c r="BJ18" i="39"/>
  <c r="BL18" i="39"/>
  <c r="BM18" i="39"/>
  <c r="BO18" i="39"/>
  <c r="BP18" i="39"/>
  <c r="BQ18" i="39" s="1"/>
  <c r="BR18" i="39"/>
  <c r="BS18" i="39"/>
  <c r="BU18" i="39"/>
  <c r="BX18" i="39" s="1"/>
  <c r="BV18" i="39"/>
  <c r="BW18" i="39"/>
  <c r="BY18" i="39"/>
  <c r="CB18" i="39" s="1"/>
  <c r="BZ18" i="39"/>
  <c r="CA18" i="39"/>
  <c r="CC18" i="39"/>
  <c r="CE18" i="39" s="1"/>
  <c r="CD18" i="39"/>
  <c r="CF18" i="39"/>
  <c r="CG18" i="39"/>
  <c r="CH18" i="39"/>
  <c r="CJ18" i="39" s="1"/>
  <c r="CI18" i="39"/>
  <c r="CK18" i="39"/>
  <c r="CL18" i="39"/>
  <c r="CN18" i="39" s="1"/>
  <c r="CM18" i="39"/>
  <c r="CO18" i="39"/>
  <c r="CR18" i="39" s="1"/>
  <c r="CP18" i="39"/>
  <c r="CQ18" i="39"/>
  <c r="CS18" i="39"/>
  <c r="CU18" i="39" s="1"/>
  <c r="CT18" i="39"/>
  <c r="CV18" i="39"/>
  <c r="CW18" i="39"/>
  <c r="CX18" i="39" s="1"/>
  <c r="CY18" i="39"/>
  <c r="CZ18" i="39"/>
  <c r="DA18" i="39"/>
  <c r="DC18" i="39"/>
  <c r="DE18" i="39" s="1"/>
  <c r="DD18" i="39"/>
  <c r="DF18" i="39"/>
  <c r="DG18" i="39"/>
  <c r="DI18" i="39"/>
  <c r="DK18" i="39" s="1"/>
  <c r="DJ18" i="39"/>
  <c r="DL18" i="39"/>
  <c r="DN18" i="39" s="1"/>
  <c r="DM18" i="39"/>
  <c r="DO18" i="39"/>
  <c r="DP18" i="39"/>
  <c r="DR18" i="39" s="1"/>
  <c r="DQ18" i="39"/>
  <c r="DS18" i="39"/>
  <c r="DT18" i="39"/>
  <c r="DU18" i="39"/>
  <c r="DV18" i="39"/>
  <c r="DX18" i="39"/>
  <c r="DW18" i="39"/>
  <c r="DY18" i="39"/>
  <c r="EA18" i="39" s="1"/>
  <c r="DZ18" i="39"/>
  <c r="EB18" i="39"/>
  <c r="EC18" i="39"/>
  <c r="AY19" i="39"/>
  <c r="AZ19" i="39"/>
  <c r="BA19" i="39"/>
  <c r="BC19" i="39" s="1"/>
  <c r="BB19" i="39"/>
  <c r="BD19" i="39"/>
  <c r="BE19" i="39"/>
  <c r="BF19" i="39"/>
  <c r="BH19" i="39" s="1"/>
  <c r="BG19" i="39"/>
  <c r="BI19" i="39"/>
  <c r="BK19" i="39" s="1"/>
  <c r="BJ19" i="39"/>
  <c r="BL19" i="39"/>
  <c r="BN19" i="39" s="1"/>
  <c r="BM19" i="39"/>
  <c r="BO19" i="39"/>
  <c r="BQ19" i="39"/>
  <c r="BP19" i="39"/>
  <c r="BR19" i="39"/>
  <c r="BT19" i="39" s="1"/>
  <c r="BS19" i="39"/>
  <c r="BU19" i="39"/>
  <c r="BV19" i="39"/>
  <c r="BW19" i="39"/>
  <c r="BY19" i="39"/>
  <c r="CB19" i="39" s="1"/>
  <c r="BZ19" i="39"/>
  <c r="CA19" i="39"/>
  <c r="CC19" i="39"/>
  <c r="CE19" i="39" s="1"/>
  <c r="CD19" i="39"/>
  <c r="CF19" i="39"/>
  <c r="CG19" i="39"/>
  <c r="CH19" i="39"/>
  <c r="CJ19" i="39" s="1"/>
  <c r="CI19" i="39"/>
  <c r="CK19" i="39"/>
  <c r="CL19" i="39"/>
  <c r="CN19" i="39" s="1"/>
  <c r="CM19" i="39"/>
  <c r="CO19" i="39"/>
  <c r="CR19" i="39" s="1"/>
  <c r="CP19" i="39"/>
  <c r="CQ19" i="39"/>
  <c r="CS19" i="39"/>
  <c r="CU19" i="39" s="1"/>
  <c r="CT19" i="39"/>
  <c r="CV19" i="39"/>
  <c r="CX19" i="39"/>
  <c r="CW19" i="39"/>
  <c r="CY19" i="39"/>
  <c r="CZ19" i="39"/>
  <c r="DB19" i="39"/>
  <c r="DA19" i="39"/>
  <c r="DC19" i="39"/>
  <c r="DE19" i="39" s="1"/>
  <c r="DD19" i="39"/>
  <c r="DF19" i="39"/>
  <c r="DH19" i="39" s="1"/>
  <c r="DG19" i="39"/>
  <c r="DI19" i="39"/>
  <c r="DK19" i="39" s="1"/>
  <c r="DJ19" i="39"/>
  <c r="DL19" i="39"/>
  <c r="DN19" i="39"/>
  <c r="DM19" i="39"/>
  <c r="DO19" i="39"/>
  <c r="DP19" i="39"/>
  <c r="DR19" i="39"/>
  <c r="DQ19" i="39"/>
  <c r="DS19" i="39"/>
  <c r="DT19" i="39"/>
  <c r="DU19" i="39"/>
  <c r="DV19" i="39"/>
  <c r="DX19" i="39" s="1"/>
  <c r="DW19" i="39"/>
  <c r="DY19" i="39"/>
  <c r="EA19" i="39" s="1"/>
  <c r="DZ19" i="39"/>
  <c r="EB19" i="39"/>
  <c r="EC19" i="39"/>
  <c r="AY20" i="39"/>
  <c r="AZ20" i="39"/>
  <c r="BA20" i="39"/>
  <c r="BC20" i="39"/>
  <c r="BB20" i="39"/>
  <c r="BD20" i="39"/>
  <c r="BE20" i="39"/>
  <c r="BF20" i="39"/>
  <c r="BH20" i="39" s="1"/>
  <c r="BG20" i="39"/>
  <c r="BI20" i="39"/>
  <c r="BK20" i="39"/>
  <c r="BJ20" i="39"/>
  <c r="BL20" i="39"/>
  <c r="BN20" i="39" s="1"/>
  <c r="BM20" i="39"/>
  <c r="BO20" i="39"/>
  <c r="BQ20" i="39" s="1"/>
  <c r="BP20" i="39"/>
  <c r="BR20" i="39"/>
  <c r="BT20" i="39" s="1"/>
  <c r="BS20" i="39"/>
  <c r="BU20" i="39"/>
  <c r="BX20" i="39"/>
  <c r="BV20" i="39"/>
  <c r="BW20" i="39"/>
  <c r="BY20" i="39"/>
  <c r="BZ20" i="39"/>
  <c r="CB20" i="39" s="1"/>
  <c r="CA20" i="39"/>
  <c r="CC20" i="39"/>
  <c r="CE20" i="39"/>
  <c r="CD20" i="39"/>
  <c r="CF20" i="39"/>
  <c r="CG20" i="39"/>
  <c r="CH20" i="39"/>
  <c r="CJ20" i="39" s="1"/>
  <c r="CI20" i="39"/>
  <c r="CK20" i="39"/>
  <c r="CL20" i="39"/>
  <c r="CN20" i="39" s="1"/>
  <c r="CM20" i="39"/>
  <c r="CO20" i="39"/>
  <c r="CP20" i="39"/>
  <c r="CQ20" i="39"/>
  <c r="CS20" i="39"/>
  <c r="CT20" i="39"/>
  <c r="CU20" i="39"/>
  <c r="CV20" i="39"/>
  <c r="CX20" i="39" s="1"/>
  <c r="CW20" i="39"/>
  <c r="CY20" i="39"/>
  <c r="CZ20" i="39"/>
  <c r="DB20" i="39" s="1"/>
  <c r="DA20" i="39"/>
  <c r="DC20" i="39"/>
  <c r="DE20" i="39" s="1"/>
  <c r="DD20" i="39"/>
  <c r="DF20" i="39"/>
  <c r="DG20" i="39"/>
  <c r="DH20" i="39" s="1"/>
  <c r="DI20" i="39"/>
  <c r="DK20" i="39" s="1"/>
  <c r="DJ20" i="39"/>
  <c r="DL20" i="39"/>
  <c r="DN20" i="39" s="1"/>
  <c r="DM20" i="39"/>
  <c r="DO20" i="39"/>
  <c r="DP20" i="39"/>
  <c r="DR20" i="39" s="1"/>
  <c r="DQ20" i="39"/>
  <c r="DS20" i="39"/>
  <c r="DT20" i="39"/>
  <c r="DU20" i="39"/>
  <c r="DV20" i="39"/>
  <c r="DW20" i="39"/>
  <c r="DX20" i="39" s="1"/>
  <c r="DY20" i="39"/>
  <c r="EA20" i="39" s="1"/>
  <c r="DZ20" i="39"/>
  <c r="EB20" i="39"/>
  <c r="EC20" i="39"/>
  <c r="AY21" i="39"/>
  <c r="AZ21" i="39"/>
  <c r="BA21" i="39"/>
  <c r="BC21" i="39" s="1"/>
  <c r="BB21" i="39"/>
  <c r="BD21" i="39"/>
  <c r="BE21" i="39"/>
  <c r="BF21" i="39"/>
  <c r="BH21" i="39" s="1"/>
  <c r="BG21" i="39"/>
  <c r="BI21" i="39"/>
  <c r="BK21" i="39" s="1"/>
  <c r="BJ21" i="39"/>
  <c r="BL21" i="39"/>
  <c r="BN21" i="39" s="1"/>
  <c r="BM21" i="39"/>
  <c r="BO21" i="39"/>
  <c r="BP21" i="39"/>
  <c r="BQ21" i="39" s="1"/>
  <c r="BR21" i="39"/>
  <c r="BS21" i="39"/>
  <c r="BT21" i="39"/>
  <c r="BU21" i="39"/>
  <c r="BX21" i="39" s="1"/>
  <c r="BV21" i="39"/>
  <c r="BW21" i="39"/>
  <c r="BY21" i="39"/>
  <c r="BZ21" i="39"/>
  <c r="CA21" i="39"/>
  <c r="CB21" i="39"/>
  <c r="CC21" i="39"/>
  <c r="CE21" i="39" s="1"/>
  <c r="CD21" i="39"/>
  <c r="CF21" i="39"/>
  <c r="CG21" i="39"/>
  <c r="CH21" i="39"/>
  <c r="CJ21" i="39" s="1"/>
  <c r="CI21" i="39"/>
  <c r="CK21" i="39"/>
  <c r="CL21" i="39"/>
  <c r="CN21" i="39" s="1"/>
  <c r="CM21" i="39"/>
  <c r="CO21" i="39"/>
  <c r="CR21" i="39" s="1"/>
  <c r="CP21" i="39"/>
  <c r="CQ21" i="39"/>
  <c r="CS21" i="39"/>
  <c r="CU21" i="39" s="1"/>
  <c r="CT21" i="39"/>
  <c r="CV21" i="39"/>
  <c r="CX21" i="39" s="1"/>
  <c r="CW21" i="39"/>
  <c r="CY21" i="39"/>
  <c r="CZ21" i="39"/>
  <c r="DB21" i="39" s="1"/>
  <c r="DA21" i="39"/>
  <c r="DC21" i="39"/>
  <c r="DD21" i="39"/>
  <c r="DE21" i="39" s="1"/>
  <c r="DF21" i="39"/>
  <c r="DH21" i="39" s="1"/>
  <c r="DG21" i="39"/>
  <c r="DI21" i="39"/>
  <c r="DK21" i="39" s="1"/>
  <c r="DJ21" i="39"/>
  <c r="DL21" i="39"/>
  <c r="DN21" i="39" s="1"/>
  <c r="DM21" i="39"/>
  <c r="DO21" i="39"/>
  <c r="DP21" i="39"/>
  <c r="DR21" i="39" s="1"/>
  <c r="DQ21" i="39"/>
  <c r="DS21" i="39"/>
  <c r="DT21" i="39"/>
  <c r="DU21" i="39"/>
  <c r="DV21" i="39"/>
  <c r="DW21" i="39"/>
  <c r="DX21" i="39"/>
  <c r="DY21" i="39"/>
  <c r="EA21" i="39" s="1"/>
  <c r="DZ21" i="39"/>
  <c r="EB21" i="39"/>
  <c r="EC21" i="39"/>
  <c r="AY22" i="39"/>
  <c r="AZ22" i="39"/>
  <c r="BA22" i="39"/>
  <c r="BC22" i="39" s="1"/>
  <c r="BB22" i="39"/>
  <c r="BD22" i="39"/>
  <c r="BE22" i="39"/>
  <c r="BF22" i="39"/>
  <c r="BH22" i="39" s="1"/>
  <c r="BG22" i="39"/>
  <c r="BI22" i="39"/>
  <c r="BK22" i="39" s="1"/>
  <c r="BJ22" i="39"/>
  <c r="BL22" i="39"/>
  <c r="BM22" i="39"/>
  <c r="BN22" i="39" s="1"/>
  <c r="BO22" i="39"/>
  <c r="BQ22" i="39" s="1"/>
  <c r="BP22" i="39"/>
  <c r="BR22" i="39"/>
  <c r="BT22" i="39" s="1"/>
  <c r="BS22" i="39"/>
  <c r="BU22" i="39"/>
  <c r="BX22" i="39" s="1"/>
  <c r="BV22" i="39"/>
  <c r="BW22" i="39"/>
  <c r="BY22" i="39"/>
  <c r="CB22" i="39" s="1"/>
  <c r="BZ22" i="39"/>
  <c r="CA22" i="39"/>
  <c r="CC22" i="39"/>
  <c r="CE22" i="39" s="1"/>
  <c r="CD22" i="39"/>
  <c r="CF22" i="39"/>
  <c r="CG22" i="39"/>
  <c r="CH22" i="39"/>
  <c r="CJ22" i="39" s="1"/>
  <c r="CI22" i="39"/>
  <c r="CK22" i="39"/>
  <c r="CL22" i="39"/>
  <c r="CN22" i="39" s="1"/>
  <c r="CM22" i="39"/>
  <c r="CO22" i="39"/>
  <c r="CR22" i="39" s="1"/>
  <c r="CP22" i="39"/>
  <c r="CQ22" i="39"/>
  <c r="CS22" i="39"/>
  <c r="CU22" i="39" s="1"/>
  <c r="CT22" i="39"/>
  <c r="CV22" i="39"/>
  <c r="CW22" i="39"/>
  <c r="CX22" i="39" s="1"/>
  <c r="CY22" i="39"/>
  <c r="CZ22" i="39"/>
  <c r="DA22" i="39"/>
  <c r="DB22" i="39" s="1"/>
  <c r="DC22" i="39"/>
  <c r="DD22" i="39"/>
  <c r="DE22" i="39"/>
  <c r="DF22" i="39"/>
  <c r="DH22" i="39" s="1"/>
  <c r="DG22" i="39"/>
  <c r="DI22" i="39"/>
  <c r="DK22" i="39" s="1"/>
  <c r="DJ22" i="39"/>
  <c r="DL22" i="39"/>
  <c r="DM22" i="39"/>
  <c r="DN22" i="39" s="1"/>
  <c r="DO22" i="39"/>
  <c r="DP22" i="39"/>
  <c r="DQ22" i="39"/>
  <c r="DR22" i="39" s="1"/>
  <c r="DS22" i="39"/>
  <c r="DT22" i="39"/>
  <c r="DU22" i="39"/>
  <c r="DV22" i="39"/>
  <c r="DX22" i="39" s="1"/>
  <c r="DW22" i="39"/>
  <c r="DY22" i="39"/>
  <c r="EA22" i="39" s="1"/>
  <c r="DZ22" i="39"/>
  <c r="EB22" i="39"/>
  <c r="EC22" i="39"/>
  <c r="AY23" i="39"/>
  <c r="AZ23" i="39"/>
  <c r="BA23" i="39"/>
  <c r="BB23" i="39"/>
  <c r="BC23" i="39" s="1"/>
  <c r="BD23" i="39"/>
  <c r="BE23" i="39"/>
  <c r="BF23" i="39"/>
  <c r="BH23" i="39" s="1"/>
  <c r="BG23" i="39"/>
  <c r="BI23" i="39"/>
  <c r="BJ23" i="39"/>
  <c r="BK23" i="39" s="1"/>
  <c r="BL23" i="39"/>
  <c r="BN23" i="39" s="1"/>
  <c r="BM23" i="39"/>
  <c r="BO23" i="39"/>
  <c r="BQ23" i="39" s="1"/>
  <c r="BP23" i="39"/>
  <c r="BR23" i="39"/>
  <c r="BT23" i="39" s="1"/>
  <c r="BS23" i="39"/>
  <c r="BU23" i="39"/>
  <c r="BV23" i="39"/>
  <c r="BX23" i="39" s="1"/>
  <c r="BW23" i="39"/>
  <c r="BY23" i="39"/>
  <c r="BZ23" i="39"/>
  <c r="CB23" i="39" s="1"/>
  <c r="CA23" i="39"/>
  <c r="CC23" i="39"/>
  <c r="CD23" i="39"/>
  <c r="CE23" i="39" s="1"/>
  <c r="CF23" i="39"/>
  <c r="CG23" i="39"/>
  <c r="CH23" i="39"/>
  <c r="CJ23" i="39" s="1"/>
  <c r="CI23" i="39"/>
  <c r="CK23" i="39"/>
  <c r="CL23" i="39"/>
  <c r="CN23" i="39" s="1"/>
  <c r="CM23" i="39"/>
  <c r="CO23" i="39"/>
  <c r="CP23" i="39"/>
  <c r="CR23" i="39" s="1"/>
  <c r="CQ23" i="39"/>
  <c r="CS23" i="39"/>
  <c r="CT23" i="39"/>
  <c r="CU23" i="39" s="1"/>
  <c r="CV23" i="39"/>
  <c r="CX23" i="39" s="1"/>
  <c r="CW23" i="39"/>
  <c r="CY23" i="39"/>
  <c r="CZ23" i="39"/>
  <c r="DB23" i="39" s="1"/>
  <c r="DA23" i="39"/>
  <c r="DC23" i="39"/>
  <c r="DE23" i="39" s="1"/>
  <c r="DD23" i="39"/>
  <c r="DF23" i="39"/>
  <c r="DH23" i="39" s="1"/>
  <c r="DG23" i="39"/>
  <c r="DI23" i="39"/>
  <c r="DJ23" i="39"/>
  <c r="DK23" i="39" s="1"/>
  <c r="DL23" i="39"/>
  <c r="DN23" i="39" s="1"/>
  <c r="DM23" i="39"/>
  <c r="DO23" i="39"/>
  <c r="DP23" i="39"/>
  <c r="DR23" i="39" s="1"/>
  <c r="DQ23" i="39"/>
  <c r="DS23" i="39"/>
  <c r="DT23" i="39"/>
  <c r="DU23" i="39"/>
  <c r="DV23" i="39"/>
  <c r="DX23" i="39" s="1"/>
  <c r="DW23" i="39"/>
  <c r="DY23" i="39"/>
  <c r="DZ23" i="39"/>
  <c r="EA23" i="39" s="1"/>
  <c r="EB23" i="39"/>
  <c r="EC23" i="39"/>
  <c r="AY24" i="39"/>
  <c r="AZ24" i="39"/>
  <c r="BA24" i="39"/>
  <c r="BC24" i="39" s="1"/>
  <c r="BB24" i="39"/>
  <c r="BD24" i="39"/>
  <c r="BE24" i="39"/>
  <c r="BF24" i="39"/>
  <c r="BG24" i="39"/>
  <c r="BH24" i="39" s="1"/>
  <c r="BI24" i="39"/>
  <c r="BK24" i="39" s="1"/>
  <c r="BJ24" i="39"/>
  <c r="BL24" i="39"/>
  <c r="BN24" i="39" s="1"/>
  <c r="BM24" i="39"/>
  <c r="BO24" i="39"/>
  <c r="BQ24" i="39" s="1"/>
  <c r="BP24" i="39"/>
  <c r="BR24" i="39"/>
  <c r="BS24" i="39"/>
  <c r="BT24" i="39" s="1"/>
  <c r="BU24" i="39"/>
  <c r="BV24" i="39"/>
  <c r="BW24" i="39"/>
  <c r="BY24" i="39"/>
  <c r="CB24" i="39" s="1"/>
  <c r="BZ24" i="39"/>
  <c r="CA24" i="39"/>
  <c r="CC24" i="39"/>
  <c r="CE24" i="39" s="1"/>
  <c r="CD24" i="39"/>
  <c r="CF24" i="39"/>
  <c r="CG24" i="39"/>
  <c r="CH24" i="39"/>
  <c r="CJ24" i="39" s="1"/>
  <c r="CI24" i="39"/>
  <c r="CK24" i="39"/>
  <c r="CL24" i="39"/>
  <c r="CN24" i="39" s="1"/>
  <c r="CM24" i="39"/>
  <c r="CO24" i="39"/>
  <c r="CP24" i="39"/>
  <c r="CQ24" i="39"/>
  <c r="CS24" i="39"/>
  <c r="CU24" i="39" s="1"/>
  <c r="CT24" i="39"/>
  <c r="CV24" i="39"/>
  <c r="CW24" i="39"/>
  <c r="CY24" i="39"/>
  <c r="CZ24" i="39"/>
  <c r="DA24" i="39"/>
  <c r="DB24" i="39"/>
  <c r="DC24" i="39"/>
  <c r="DE24" i="39" s="1"/>
  <c r="DD24" i="39"/>
  <c r="DF24" i="39"/>
  <c r="DH24" i="39" s="1"/>
  <c r="DG24" i="39"/>
  <c r="DI24" i="39"/>
  <c r="DK24" i="39"/>
  <c r="DJ24" i="39"/>
  <c r="DL24" i="39"/>
  <c r="DM24" i="39"/>
  <c r="DO24" i="39"/>
  <c r="DP24" i="39"/>
  <c r="DR24" i="39" s="1"/>
  <c r="DQ24" i="39"/>
  <c r="DS24" i="39"/>
  <c r="DT24" i="39"/>
  <c r="DU24" i="39"/>
  <c r="DV24" i="39"/>
  <c r="DX24" i="39"/>
  <c r="DW24" i="39"/>
  <c r="DY24" i="39"/>
  <c r="DZ24" i="39"/>
  <c r="EB24" i="39"/>
  <c r="EC24" i="39"/>
  <c r="AY25" i="39"/>
  <c r="AZ25" i="39"/>
  <c r="BA25" i="39"/>
  <c r="BC25" i="39" s="1"/>
  <c r="BB25" i="39"/>
  <c r="BD25" i="39"/>
  <c r="BE25" i="39"/>
  <c r="BF25" i="39"/>
  <c r="BH25" i="39" s="1"/>
  <c r="BG25" i="39"/>
  <c r="BI25" i="39"/>
  <c r="BK25" i="39" s="1"/>
  <c r="BJ25" i="39"/>
  <c r="BL25" i="39"/>
  <c r="BN25" i="39"/>
  <c r="BM25" i="39"/>
  <c r="BO25" i="39"/>
  <c r="BP25" i="39"/>
  <c r="BR25" i="39"/>
  <c r="BT25" i="39" s="1"/>
  <c r="BS25" i="39"/>
  <c r="BU25" i="39"/>
  <c r="BX25" i="39"/>
  <c r="BV25" i="39"/>
  <c r="BW25" i="39"/>
  <c r="BY25" i="39"/>
  <c r="BZ25" i="39"/>
  <c r="CA25" i="39"/>
  <c r="CC25" i="39"/>
  <c r="CE25" i="39" s="1"/>
  <c r="CD25" i="39"/>
  <c r="CF25" i="39"/>
  <c r="CG25" i="39"/>
  <c r="CH25" i="39"/>
  <c r="CJ25" i="39"/>
  <c r="CI25" i="39"/>
  <c r="CK25" i="39"/>
  <c r="CL25" i="39"/>
  <c r="CM25" i="39"/>
  <c r="CN25" i="39" s="1"/>
  <c r="CO25" i="39"/>
  <c r="CR25" i="39" s="1"/>
  <c r="CP25" i="39"/>
  <c r="CQ25" i="39"/>
  <c r="CS25" i="39"/>
  <c r="CT25" i="39"/>
  <c r="CV25" i="39"/>
  <c r="CX25" i="39" s="1"/>
  <c r="CW25" i="39"/>
  <c r="CY25" i="39"/>
  <c r="CZ25" i="39"/>
  <c r="DB25" i="39" s="1"/>
  <c r="DA25" i="39"/>
  <c r="DC25" i="39"/>
  <c r="DD25" i="39"/>
  <c r="DF25" i="39"/>
  <c r="DH25" i="39" s="1"/>
  <c r="DG25" i="39"/>
  <c r="DI25" i="39"/>
  <c r="DJ25" i="39"/>
  <c r="DL25" i="39"/>
  <c r="DN25" i="39" s="1"/>
  <c r="DM25" i="39"/>
  <c r="DO25" i="39"/>
  <c r="DP25" i="39"/>
  <c r="DR25" i="39" s="1"/>
  <c r="DQ25" i="39"/>
  <c r="DS25" i="39"/>
  <c r="DT25" i="39"/>
  <c r="DU25" i="39"/>
  <c r="DV25" i="39"/>
  <c r="DX25" i="39" s="1"/>
  <c r="DW25" i="39"/>
  <c r="DY25" i="39"/>
  <c r="DZ25" i="39"/>
  <c r="EB25" i="39"/>
  <c r="EC25" i="39"/>
  <c r="AY26" i="39"/>
  <c r="AZ26" i="39"/>
  <c r="BA26" i="39"/>
  <c r="BC26" i="39" s="1"/>
  <c r="BB26" i="39"/>
  <c r="BD26" i="39"/>
  <c r="BE26" i="39"/>
  <c r="BF26" i="39"/>
  <c r="BH26" i="39" s="1"/>
  <c r="BG26" i="39"/>
  <c r="BI26" i="39"/>
  <c r="BK26" i="39" s="1"/>
  <c r="BJ26" i="39"/>
  <c r="BL26" i="39"/>
  <c r="BN26" i="39" s="1"/>
  <c r="BM26" i="39"/>
  <c r="BO26" i="39"/>
  <c r="BP26" i="39"/>
  <c r="BR26" i="39"/>
  <c r="BT26" i="39" s="1"/>
  <c r="BS26" i="39"/>
  <c r="BU26" i="39"/>
  <c r="BV26" i="39"/>
  <c r="BW26" i="39"/>
  <c r="BY26" i="39"/>
  <c r="CB26" i="39"/>
  <c r="BZ26" i="39"/>
  <c r="CA26" i="39"/>
  <c r="CC26" i="39"/>
  <c r="CE26" i="39"/>
  <c r="CD26" i="39"/>
  <c r="CF26" i="39"/>
  <c r="CG26" i="39"/>
  <c r="CH26" i="39"/>
  <c r="CJ26" i="39" s="1"/>
  <c r="CI26" i="39"/>
  <c r="CK26" i="39"/>
  <c r="CL26" i="39"/>
  <c r="CN26" i="39" s="1"/>
  <c r="CM26" i="39"/>
  <c r="CO26" i="39"/>
  <c r="CR26" i="39"/>
  <c r="CP26" i="39"/>
  <c r="CQ26" i="39"/>
  <c r="CS26" i="39"/>
  <c r="CU26" i="39"/>
  <c r="CT26" i="39"/>
  <c r="CV26" i="39"/>
  <c r="CW26" i="39"/>
  <c r="CX26" i="39"/>
  <c r="CY26" i="39"/>
  <c r="CZ26" i="39"/>
  <c r="DB26" i="39" s="1"/>
  <c r="DA26" i="39"/>
  <c r="DC26" i="39"/>
  <c r="DE26" i="39" s="1"/>
  <c r="DD26" i="39"/>
  <c r="DF26" i="39"/>
  <c r="DH26" i="39" s="1"/>
  <c r="DG26" i="39"/>
  <c r="DI26" i="39"/>
  <c r="DJ26" i="39"/>
  <c r="DL26" i="39"/>
  <c r="DN26" i="39" s="1"/>
  <c r="DM26" i="39"/>
  <c r="DO26" i="39"/>
  <c r="DP26" i="39"/>
  <c r="DR26" i="39" s="1"/>
  <c r="DQ26" i="39"/>
  <c r="DS26" i="39"/>
  <c r="DT26" i="39"/>
  <c r="DU26" i="39"/>
  <c r="DV26" i="39"/>
  <c r="DW26" i="39"/>
  <c r="DY26" i="39"/>
  <c r="EA26" i="39" s="1"/>
  <c r="DZ26" i="39"/>
  <c r="EB26" i="39"/>
  <c r="EC26" i="39"/>
  <c r="AY27" i="39"/>
  <c r="AZ27" i="39"/>
  <c r="BA27" i="39"/>
  <c r="BB27" i="39"/>
  <c r="BD27" i="39"/>
  <c r="BE27" i="39"/>
  <c r="BF27" i="39"/>
  <c r="BH27" i="39" s="1"/>
  <c r="BG27" i="39"/>
  <c r="BI27" i="39"/>
  <c r="BK27" i="39"/>
  <c r="BJ27" i="39"/>
  <c r="BL27" i="39"/>
  <c r="BN27" i="39" s="1"/>
  <c r="BM27" i="39"/>
  <c r="BO27" i="39"/>
  <c r="BQ27" i="39" s="1"/>
  <c r="BP27" i="39"/>
  <c r="BR27" i="39"/>
  <c r="BS27" i="39"/>
  <c r="BU27" i="39"/>
  <c r="BV27" i="39"/>
  <c r="BX27" i="39"/>
  <c r="BW27" i="39"/>
  <c r="BY27" i="39"/>
  <c r="BZ27" i="39"/>
  <c r="CB27" i="39"/>
  <c r="CA27" i="39"/>
  <c r="CC27" i="39"/>
  <c r="CE27" i="39" s="1"/>
  <c r="CD27" i="39"/>
  <c r="CF27" i="39"/>
  <c r="CG27" i="39"/>
  <c r="CH27" i="39"/>
  <c r="CJ27" i="39"/>
  <c r="CI27" i="39"/>
  <c r="CK27" i="39"/>
  <c r="CL27" i="39"/>
  <c r="CN27" i="39"/>
  <c r="CM27" i="39"/>
  <c r="CO27" i="39"/>
  <c r="CP27" i="39"/>
  <c r="CR27" i="39"/>
  <c r="CQ27" i="39"/>
  <c r="CS27" i="39"/>
  <c r="CT27" i="39"/>
  <c r="CU27" i="39"/>
  <c r="CV27" i="39"/>
  <c r="CX27" i="39" s="1"/>
  <c r="CW27" i="39"/>
  <c r="CY27" i="39"/>
  <c r="CZ27" i="39"/>
  <c r="DB27" i="39" s="1"/>
  <c r="DA27" i="39"/>
  <c r="DC27" i="39"/>
  <c r="DE27" i="39" s="1"/>
  <c r="DD27" i="39"/>
  <c r="DF27" i="39"/>
  <c r="DG27" i="39"/>
  <c r="DI27" i="39"/>
  <c r="DK27" i="39" s="1"/>
  <c r="DJ27" i="39"/>
  <c r="DL27" i="39"/>
  <c r="DN27" i="39" s="1"/>
  <c r="DM27" i="39"/>
  <c r="DO27" i="39"/>
  <c r="DP27" i="39"/>
  <c r="DR27" i="39" s="1"/>
  <c r="DQ27" i="39"/>
  <c r="DS27" i="39"/>
  <c r="DT27" i="39"/>
  <c r="DU27" i="39"/>
  <c r="DV27" i="39"/>
  <c r="DW27" i="39"/>
  <c r="DY27" i="39"/>
  <c r="EA27" i="39" s="1"/>
  <c r="DZ27" i="39"/>
  <c r="EB27" i="39"/>
  <c r="EC27" i="39"/>
  <c r="AY28" i="39"/>
  <c r="AZ28" i="39"/>
  <c r="BA28" i="39"/>
  <c r="BC28" i="39"/>
  <c r="BB28" i="39"/>
  <c r="BD28" i="39"/>
  <c r="BE28" i="39"/>
  <c r="BF28" i="39"/>
  <c r="BH28" i="39" s="1"/>
  <c r="BG28" i="39"/>
  <c r="BI28" i="39"/>
  <c r="BJ28" i="39"/>
  <c r="BK28" i="39" s="1"/>
  <c r="BL28" i="39"/>
  <c r="BN28" i="39" s="1"/>
  <c r="BM28" i="39"/>
  <c r="BO28" i="39"/>
  <c r="BQ28" i="39" s="1"/>
  <c r="BP28" i="39"/>
  <c r="BR28" i="39"/>
  <c r="BT28" i="39" s="1"/>
  <c r="BS28" i="39"/>
  <c r="BU28" i="39"/>
  <c r="BX28" i="39"/>
  <c r="BV28" i="39"/>
  <c r="BW28" i="39"/>
  <c r="BY28" i="39"/>
  <c r="CB28" i="39"/>
  <c r="BZ28" i="39"/>
  <c r="CA28" i="39"/>
  <c r="CC28" i="39"/>
  <c r="CD28" i="39"/>
  <c r="CE28" i="39" s="1"/>
  <c r="CF28" i="39"/>
  <c r="CG28" i="39"/>
  <c r="CH28" i="39"/>
  <c r="CJ28" i="39" s="1"/>
  <c r="CI28" i="39"/>
  <c r="CK28" i="39"/>
  <c r="CL28" i="39"/>
  <c r="CN28" i="39" s="1"/>
  <c r="CM28" i="39"/>
  <c r="CO28" i="39"/>
  <c r="CP28" i="39"/>
  <c r="CQ28" i="39"/>
  <c r="CS28" i="39"/>
  <c r="CT28" i="39"/>
  <c r="CU28" i="39"/>
  <c r="CV28" i="39"/>
  <c r="CX28" i="39" s="1"/>
  <c r="CW28" i="39"/>
  <c r="CY28" i="39"/>
  <c r="CZ28" i="39"/>
  <c r="DB28" i="39" s="1"/>
  <c r="DA28" i="39"/>
  <c r="DC28" i="39"/>
  <c r="DD28" i="39"/>
  <c r="DF28" i="39"/>
  <c r="DG28" i="39"/>
  <c r="DH28" i="39"/>
  <c r="DI28" i="39"/>
  <c r="DK28" i="39" s="1"/>
  <c r="DJ28" i="39"/>
  <c r="DL28" i="39"/>
  <c r="DN28" i="39" s="1"/>
  <c r="DM28" i="39"/>
  <c r="DO28" i="39"/>
  <c r="DP28" i="39"/>
  <c r="DQ28" i="39"/>
  <c r="DS28" i="39"/>
  <c r="DT28" i="39"/>
  <c r="DU28" i="39"/>
  <c r="DV28" i="39"/>
  <c r="DX28" i="39" s="1"/>
  <c r="DW28" i="39"/>
  <c r="DY28" i="39"/>
  <c r="EA28" i="39" s="1"/>
  <c r="DZ28" i="39"/>
  <c r="EB28" i="39"/>
  <c r="EC28" i="39"/>
  <c r="AY29" i="39"/>
  <c r="AZ29" i="39"/>
  <c r="BA29" i="39"/>
  <c r="BC29" i="39"/>
  <c r="BB29" i="39"/>
  <c r="BD29" i="39"/>
  <c r="BE29" i="39"/>
  <c r="BF29" i="39"/>
  <c r="BH29" i="39" s="1"/>
  <c r="BG29" i="39"/>
  <c r="BI29" i="39"/>
  <c r="BK29" i="39"/>
  <c r="BJ29" i="39"/>
  <c r="BL29" i="39"/>
  <c r="BM29" i="39"/>
  <c r="BO29" i="39"/>
  <c r="BQ29" i="39" s="1"/>
  <c r="BP29" i="39"/>
  <c r="BR29" i="39"/>
  <c r="BS29" i="39"/>
  <c r="BT29" i="39" s="1"/>
  <c r="BU29" i="39"/>
  <c r="BV29" i="39"/>
  <c r="BX29" i="39"/>
  <c r="BW29" i="39"/>
  <c r="BY29" i="39"/>
  <c r="BZ29" i="39"/>
  <c r="CA29" i="39"/>
  <c r="CB29" i="39" s="1"/>
  <c r="CC29" i="39"/>
  <c r="CE29" i="39" s="1"/>
  <c r="CD29" i="39"/>
  <c r="CF29" i="39"/>
  <c r="CG29" i="39"/>
  <c r="CH29" i="39"/>
  <c r="CJ29" i="39"/>
  <c r="CI29" i="39"/>
  <c r="CK29" i="39"/>
  <c r="CL29" i="39"/>
  <c r="CN29" i="39"/>
  <c r="CM29" i="39"/>
  <c r="CO29" i="39"/>
  <c r="CP29" i="39"/>
  <c r="CQ29" i="39"/>
  <c r="CS29" i="39"/>
  <c r="CU29" i="39" s="1"/>
  <c r="CT29" i="39"/>
  <c r="CV29" i="39"/>
  <c r="CX29" i="39" s="1"/>
  <c r="CW29" i="39"/>
  <c r="CY29" i="39"/>
  <c r="CZ29" i="39"/>
  <c r="DB29" i="39" s="1"/>
  <c r="DA29" i="39"/>
  <c r="DC29" i="39"/>
  <c r="DD29" i="39"/>
  <c r="DE29" i="39" s="1"/>
  <c r="DF29" i="39"/>
  <c r="DG29" i="39"/>
  <c r="DH29" i="39"/>
  <c r="DI29" i="39"/>
  <c r="DK29" i="39" s="1"/>
  <c r="DJ29" i="39"/>
  <c r="DL29" i="39"/>
  <c r="DN29" i="39" s="1"/>
  <c r="DM29" i="39"/>
  <c r="DO29" i="39"/>
  <c r="DP29" i="39"/>
  <c r="DR29" i="39" s="1"/>
  <c r="DQ29" i="39"/>
  <c r="DS29" i="39"/>
  <c r="DT29" i="39"/>
  <c r="DU29" i="39"/>
  <c r="DV29" i="39"/>
  <c r="DW29" i="39"/>
  <c r="DX29" i="39"/>
  <c r="DY29" i="39"/>
  <c r="EA29" i="39" s="1"/>
  <c r="DZ29" i="39"/>
  <c r="EB29" i="39"/>
  <c r="EC29" i="39"/>
  <c r="AY30" i="39"/>
  <c r="AZ30" i="39"/>
  <c r="BA30" i="39"/>
  <c r="BB30" i="39"/>
  <c r="BD30" i="39"/>
  <c r="BE30" i="39"/>
  <c r="BF30" i="39"/>
  <c r="BH30" i="39" s="1"/>
  <c r="BG30" i="39"/>
  <c r="BI30" i="39"/>
  <c r="BJ30" i="39"/>
  <c r="BL30" i="39"/>
  <c r="BN30" i="39" s="1"/>
  <c r="BM30" i="39"/>
  <c r="BO30" i="39"/>
  <c r="BQ30" i="39" s="1"/>
  <c r="BP30" i="39"/>
  <c r="BR30" i="39"/>
  <c r="BT30" i="39"/>
  <c r="BS30" i="39"/>
  <c r="BU30" i="39"/>
  <c r="BX30" i="39" s="1"/>
  <c r="BV30" i="39"/>
  <c r="BW30" i="39"/>
  <c r="BY30" i="39"/>
  <c r="CB30" i="39" s="1"/>
  <c r="BZ30" i="39"/>
  <c r="CA30" i="39"/>
  <c r="CC30" i="39"/>
  <c r="CE30" i="39" s="1"/>
  <c r="CD30" i="39"/>
  <c r="CF30" i="39"/>
  <c r="CG30" i="39"/>
  <c r="CH30" i="39"/>
  <c r="CJ30" i="39"/>
  <c r="CI30" i="39"/>
  <c r="CK30" i="39"/>
  <c r="CL30" i="39"/>
  <c r="CN30" i="39"/>
  <c r="CM30" i="39"/>
  <c r="CO30" i="39"/>
  <c r="CR30" i="39" s="1"/>
  <c r="CP30" i="39"/>
  <c r="CQ30" i="39"/>
  <c r="CS30" i="39"/>
  <c r="CU30" i="39" s="1"/>
  <c r="CT30" i="39"/>
  <c r="CV30" i="39"/>
  <c r="CW30" i="39"/>
  <c r="CY30" i="39"/>
  <c r="CZ30" i="39"/>
  <c r="DB30" i="39" s="1"/>
  <c r="DA30" i="39"/>
  <c r="DC30" i="39"/>
  <c r="DE30" i="39"/>
  <c r="DD30" i="39"/>
  <c r="DF30" i="39"/>
  <c r="DH30" i="39" s="1"/>
  <c r="DG30" i="39"/>
  <c r="DI30" i="39"/>
  <c r="DK30" i="39" s="1"/>
  <c r="DJ30" i="39"/>
  <c r="DL30" i="39"/>
  <c r="DN30" i="39" s="1"/>
  <c r="DM30" i="39"/>
  <c r="DO30" i="39"/>
  <c r="DP30" i="39"/>
  <c r="DR30" i="39" s="1"/>
  <c r="DQ30" i="39"/>
  <c r="DS30" i="39"/>
  <c r="DT30" i="39"/>
  <c r="DU30" i="39"/>
  <c r="DV30" i="39"/>
  <c r="DX30" i="39" s="1"/>
  <c r="DW30" i="39"/>
  <c r="DY30" i="39"/>
  <c r="EA30" i="39" s="1"/>
  <c r="DZ30" i="39"/>
  <c r="EB30" i="39"/>
  <c r="EC30" i="39"/>
  <c r="AY31" i="39"/>
  <c r="AZ31" i="39"/>
  <c r="BA31" i="39"/>
  <c r="BC31" i="39" s="1"/>
  <c r="BB31" i="39"/>
  <c r="BD31" i="39"/>
  <c r="BE31" i="39"/>
  <c r="BF31" i="39"/>
  <c r="BH31" i="39" s="1"/>
  <c r="BG31" i="39"/>
  <c r="BI31" i="39"/>
  <c r="BK31" i="39" s="1"/>
  <c r="BJ31" i="39"/>
  <c r="BL31" i="39"/>
  <c r="BM31" i="39"/>
  <c r="BN31" i="39" s="1"/>
  <c r="BO31" i="39"/>
  <c r="BP31" i="39"/>
  <c r="BQ31" i="39" s="1"/>
  <c r="BR31" i="39"/>
  <c r="BT31" i="39" s="1"/>
  <c r="BS31" i="39"/>
  <c r="BU31" i="39"/>
  <c r="BV31" i="39"/>
  <c r="BW31" i="39"/>
  <c r="BY31" i="39"/>
  <c r="BZ31" i="39"/>
  <c r="CB31" i="39" s="1"/>
  <c r="CA31" i="39"/>
  <c r="CC31" i="39"/>
  <c r="CD31" i="39"/>
  <c r="CF31" i="39"/>
  <c r="CG31" i="39"/>
  <c r="CH31" i="39"/>
  <c r="CJ31" i="39"/>
  <c r="CI31" i="39"/>
  <c r="CK31" i="39"/>
  <c r="CL31" i="39"/>
  <c r="CM31" i="39"/>
  <c r="CN31" i="39" s="1"/>
  <c r="CO31" i="39"/>
  <c r="CP31" i="39"/>
  <c r="CR31" i="39"/>
  <c r="CQ31" i="39"/>
  <c r="CS31" i="39"/>
  <c r="CT31" i="39"/>
  <c r="CU31" i="39"/>
  <c r="CV31" i="39"/>
  <c r="CX31" i="39" s="1"/>
  <c r="CW31" i="39"/>
  <c r="CY31" i="39"/>
  <c r="CZ31" i="39"/>
  <c r="DB31" i="39" s="1"/>
  <c r="DA31" i="39"/>
  <c r="DC31" i="39"/>
  <c r="DE31" i="39" s="1"/>
  <c r="DD31" i="39"/>
  <c r="DF31" i="39"/>
  <c r="DH31" i="39"/>
  <c r="DG31" i="39"/>
  <c r="DI31" i="39"/>
  <c r="DJ31" i="39"/>
  <c r="DK31" i="39"/>
  <c r="DL31" i="39"/>
  <c r="DM31" i="39"/>
  <c r="DO31" i="39"/>
  <c r="DP31" i="39"/>
  <c r="DR31" i="39" s="1"/>
  <c r="DQ31" i="39"/>
  <c r="DS31" i="39"/>
  <c r="DT31" i="39"/>
  <c r="DU31" i="39"/>
  <c r="DV31" i="39"/>
  <c r="DW31" i="39"/>
  <c r="DX31" i="39" s="1"/>
  <c r="DY31" i="39"/>
  <c r="EA31" i="39" s="1"/>
  <c r="DZ31" i="39"/>
  <c r="EB31" i="39"/>
  <c r="EC31" i="39"/>
  <c r="AY32" i="39"/>
  <c r="AZ32" i="39"/>
  <c r="BA32" i="39"/>
  <c r="BC32" i="39" s="1"/>
  <c r="BB32" i="39"/>
  <c r="BD32" i="39"/>
  <c r="BE32" i="39"/>
  <c r="BF32" i="39"/>
  <c r="BH32" i="39" s="1"/>
  <c r="BG32" i="39"/>
  <c r="BI32" i="39"/>
  <c r="BK32" i="39" s="1"/>
  <c r="BJ32" i="39"/>
  <c r="BL32" i="39"/>
  <c r="BN32" i="39"/>
  <c r="BM32" i="39"/>
  <c r="BO32" i="39"/>
  <c r="BP32" i="39"/>
  <c r="BQ32" i="39" s="1"/>
  <c r="BR32" i="39"/>
  <c r="BT32" i="39" s="1"/>
  <c r="BS32" i="39"/>
  <c r="BU32" i="39"/>
  <c r="BV32" i="39"/>
  <c r="BW32" i="39"/>
  <c r="BY32" i="39"/>
  <c r="CB32" i="39"/>
  <c r="BZ32" i="39"/>
  <c r="CA32" i="39"/>
  <c r="CC32" i="39"/>
  <c r="CD32" i="39"/>
  <c r="CF32" i="39"/>
  <c r="CG32" i="39"/>
  <c r="CH32" i="39"/>
  <c r="CJ32" i="39"/>
  <c r="CI32" i="39"/>
  <c r="CK32" i="39"/>
  <c r="CL32" i="39"/>
  <c r="CN32" i="39"/>
  <c r="CM32" i="39"/>
  <c r="CO32" i="39"/>
  <c r="CP32" i="39"/>
  <c r="CQ32" i="39"/>
  <c r="CS32" i="39"/>
  <c r="CU32" i="39" s="1"/>
  <c r="CT32" i="39"/>
  <c r="CV32" i="39"/>
  <c r="CX32" i="39" s="1"/>
  <c r="CW32" i="39"/>
  <c r="CY32" i="39"/>
  <c r="CZ32" i="39"/>
  <c r="DB32" i="39" s="1"/>
  <c r="DA32" i="39"/>
  <c r="DC32" i="39"/>
  <c r="DE32" i="39"/>
  <c r="DD32" i="39"/>
  <c r="DF32" i="39"/>
  <c r="DG32" i="39"/>
  <c r="DH32" i="39" s="1"/>
  <c r="DI32" i="39"/>
  <c r="DK32" i="39" s="1"/>
  <c r="DJ32" i="39"/>
  <c r="DL32" i="39"/>
  <c r="DN32" i="39" s="1"/>
  <c r="DM32" i="39"/>
  <c r="DO32" i="39"/>
  <c r="DP32" i="39"/>
  <c r="DR32" i="39" s="1"/>
  <c r="DQ32" i="39"/>
  <c r="DS32" i="39"/>
  <c r="DT32" i="39"/>
  <c r="DU32" i="39"/>
  <c r="DV32" i="39"/>
  <c r="DW32" i="39"/>
  <c r="DX32" i="39" s="1"/>
  <c r="DY32" i="39"/>
  <c r="EA32" i="39" s="1"/>
  <c r="DZ32" i="39"/>
  <c r="EB32" i="39"/>
  <c r="EC32" i="39"/>
  <c r="AY33" i="39"/>
  <c r="AZ33" i="39"/>
  <c r="BA33" i="39"/>
  <c r="BC33" i="39" s="1"/>
  <c r="BB33" i="39"/>
  <c r="BD33" i="39"/>
  <c r="BE33" i="39"/>
  <c r="BF33" i="39"/>
  <c r="BH33" i="39" s="1"/>
  <c r="BG33" i="39"/>
  <c r="BI33" i="39"/>
  <c r="BK33" i="39" s="1"/>
  <c r="BJ33" i="39"/>
  <c r="BL33" i="39"/>
  <c r="BN33" i="39"/>
  <c r="BM33" i="39"/>
  <c r="BO33" i="39"/>
  <c r="BP33" i="39"/>
  <c r="BQ33" i="39" s="1"/>
  <c r="BR33" i="39"/>
  <c r="BT33" i="39" s="1"/>
  <c r="BS33" i="39"/>
  <c r="BU33" i="39"/>
  <c r="BX33" i="39" s="1"/>
  <c r="BV33" i="39"/>
  <c r="BW33" i="39"/>
  <c r="BY33" i="39"/>
  <c r="CB33" i="39" s="1"/>
  <c r="BZ33" i="39"/>
  <c r="CA33" i="39"/>
  <c r="CC33" i="39"/>
  <c r="CE33" i="39" s="1"/>
  <c r="CD33" i="39"/>
  <c r="CF33" i="39"/>
  <c r="CG33" i="39"/>
  <c r="CH33" i="39"/>
  <c r="CJ33" i="39" s="1"/>
  <c r="CI33" i="39"/>
  <c r="CK33" i="39"/>
  <c r="CL33" i="39"/>
  <c r="CN33" i="39" s="1"/>
  <c r="CM33" i="39"/>
  <c r="CO33" i="39"/>
  <c r="CR33" i="39" s="1"/>
  <c r="CP33" i="39"/>
  <c r="CQ33" i="39"/>
  <c r="CS33" i="39"/>
  <c r="CU33" i="39" s="1"/>
  <c r="CT33" i="39"/>
  <c r="CV33" i="39"/>
  <c r="CX33" i="39"/>
  <c r="CW33" i="39"/>
  <c r="CY33" i="39"/>
  <c r="CZ33" i="39"/>
  <c r="DB33" i="39"/>
  <c r="DA33" i="39"/>
  <c r="DC33" i="39"/>
  <c r="DD33" i="39"/>
  <c r="DE33" i="39" s="1"/>
  <c r="DF33" i="39"/>
  <c r="DH33" i="39" s="1"/>
  <c r="DG33" i="39"/>
  <c r="DI33" i="39"/>
  <c r="DK33" i="39" s="1"/>
  <c r="DJ33" i="39"/>
  <c r="DL33" i="39"/>
  <c r="DN33" i="39"/>
  <c r="DM33" i="39"/>
  <c r="DO33" i="39"/>
  <c r="DP33" i="39"/>
  <c r="DR33" i="39"/>
  <c r="DQ33" i="39"/>
  <c r="DS33" i="39"/>
  <c r="DT33" i="39"/>
  <c r="DU33" i="39"/>
  <c r="DV33" i="39"/>
  <c r="DX33" i="39" s="1"/>
  <c r="DW33" i="39"/>
  <c r="DY33" i="39"/>
  <c r="EA33" i="39" s="1"/>
  <c r="DZ33" i="39"/>
  <c r="EB33" i="39"/>
  <c r="EC33" i="39"/>
  <c r="AY34" i="39"/>
  <c r="AZ34" i="39"/>
  <c r="BA34" i="39"/>
  <c r="BC34" i="39"/>
  <c r="BB34" i="39"/>
  <c r="BD34" i="39"/>
  <c r="BE34" i="39"/>
  <c r="BF34" i="39"/>
  <c r="BH34" i="39" s="1"/>
  <c r="BG34" i="39"/>
  <c r="BI34" i="39"/>
  <c r="BK34" i="39"/>
  <c r="BJ34" i="39"/>
  <c r="BL34" i="39"/>
  <c r="BM34" i="39"/>
  <c r="BN34" i="39" s="1"/>
  <c r="BO34" i="39"/>
  <c r="BQ34" i="39" s="1"/>
  <c r="BP34" i="39"/>
  <c r="BR34" i="39"/>
  <c r="BT34" i="39" s="1"/>
  <c r="BS34" i="39"/>
  <c r="BU34" i="39"/>
  <c r="BX34" i="39"/>
  <c r="BV34" i="39"/>
  <c r="BW34" i="39"/>
  <c r="BY34" i="39"/>
  <c r="CB34" i="39"/>
  <c r="BZ34" i="39"/>
  <c r="CA34" i="39"/>
  <c r="CC34" i="39"/>
  <c r="CE34" i="39"/>
  <c r="CD34" i="39"/>
  <c r="CF34" i="39"/>
  <c r="CG34" i="39"/>
  <c r="CH34" i="39"/>
  <c r="CJ34" i="39" s="1"/>
  <c r="CI34" i="39"/>
  <c r="CK34" i="39"/>
  <c r="CL34" i="39"/>
  <c r="CN34" i="39" s="1"/>
  <c r="CM34" i="39"/>
  <c r="CO34" i="39"/>
  <c r="CR34" i="39"/>
  <c r="CP34" i="39"/>
  <c r="CQ34" i="39"/>
  <c r="CS34" i="39"/>
  <c r="CU34" i="39"/>
  <c r="CT34" i="39"/>
  <c r="CV34" i="39"/>
  <c r="CW34" i="39"/>
  <c r="CY34" i="39"/>
  <c r="CZ34" i="39"/>
  <c r="DB34" i="39" s="1"/>
  <c r="DA34" i="39"/>
  <c r="DC34" i="39"/>
  <c r="DE34" i="39" s="1"/>
  <c r="DD34" i="39"/>
  <c r="DF34" i="39"/>
  <c r="DH34" i="39"/>
  <c r="DG34" i="39"/>
  <c r="DI34" i="39"/>
  <c r="DJ34" i="39"/>
  <c r="DK34" i="39" s="1"/>
  <c r="DL34" i="39"/>
  <c r="DM34" i="39"/>
  <c r="DO34" i="39"/>
  <c r="DP34" i="39"/>
  <c r="DR34" i="39" s="1"/>
  <c r="DQ34" i="39"/>
  <c r="DS34" i="39"/>
  <c r="DT34" i="39"/>
  <c r="DU34" i="39"/>
  <c r="DV34" i="39"/>
  <c r="DW34" i="39"/>
  <c r="DX34" i="39" s="1"/>
  <c r="DY34" i="39"/>
  <c r="EA34" i="39" s="1"/>
  <c r="DZ34" i="39"/>
  <c r="EB34" i="39"/>
  <c r="EC34" i="39"/>
  <c r="AY35" i="39"/>
  <c r="AZ35" i="39"/>
  <c r="BA35" i="39"/>
  <c r="BC35" i="39" s="1"/>
  <c r="BB35" i="39"/>
  <c r="BD35" i="39"/>
  <c r="BE35" i="39"/>
  <c r="BF35" i="39"/>
  <c r="BH35" i="39" s="1"/>
  <c r="BG35" i="39"/>
  <c r="BI35" i="39"/>
  <c r="BK35" i="39" s="1"/>
  <c r="BJ35" i="39"/>
  <c r="BL35" i="39"/>
  <c r="BM35" i="39"/>
  <c r="BN35" i="39" s="1"/>
  <c r="BO35" i="39"/>
  <c r="BP35" i="39"/>
  <c r="BQ35" i="39" s="1"/>
  <c r="BR35" i="39"/>
  <c r="BT35" i="39" s="1"/>
  <c r="BS35" i="39"/>
  <c r="BU35" i="39"/>
  <c r="BV35" i="39"/>
  <c r="BW35" i="39"/>
  <c r="BY35" i="39"/>
  <c r="CB35" i="39"/>
  <c r="BZ35" i="39"/>
  <c r="CA35" i="39"/>
  <c r="CC35" i="39"/>
  <c r="CE35" i="39"/>
  <c r="CD35" i="39"/>
  <c r="CF35" i="39"/>
  <c r="CG35" i="39"/>
  <c r="CH35" i="39"/>
  <c r="CJ35" i="39" s="1"/>
  <c r="CI35" i="39"/>
  <c r="CK35" i="39"/>
  <c r="CL35" i="39"/>
  <c r="CN35" i="39" s="1"/>
  <c r="CM35" i="39"/>
  <c r="CO35" i="39"/>
  <c r="CR35" i="39"/>
  <c r="CP35" i="39"/>
  <c r="CQ35" i="39"/>
  <c r="CS35" i="39"/>
  <c r="CU35" i="39"/>
  <c r="CT35" i="39"/>
  <c r="CV35" i="39"/>
  <c r="CW35" i="39"/>
  <c r="CX35" i="39"/>
  <c r="CY35" i="39"/>
  <c r="CZ35" i="39"/>
  <c r="DA35" i="39"/>
  <c r="DB35" i="39"/>
  <c r="DC35" i="39"/>
  <c r="DE35" i="39" s="1"/>
  <c r="DD35" i="39"/>
  <c r="DF35" i="39"/>
  <c r="DH35" i="39" s="1"/>
  <c r="DG35" i="39"/>
  <c r="DI35" i="39"/>
  <c r="DK35" i="39"/>
  <c r="DJ35" i="39"/>
  <c r="DL35" i="39"/>
  <c r="DM35" i="39"/>
  <c r="DN35" i="39"/>
  <c r="DO35" i="39"/>
  <c r="DP35" i="39"/>
  <c r="DQ35" i="39"/>
  <c r="DR35" i="39"/>
  <c r="DS35" i="39"/>
  <c r="DT35" i="39"/>
  <c r="DU35" i="39"/>
  <c r="DV35" i="39"/>
  <c r="DX35" i="39" s="1"/>
  <c r="DW35" i="39"/>
  <c r="DY35" i="39"/>
  <c r="DZ35" i="39"/>
  <c r="EB35" i="39"/>
  <c r="EC35" i="39"/>
  <c r="AY36" i="39"/>
  <c r="AZ36" i="39"/>
  <c r="BA36" i="39"/>
  <c r="BC36" i="39" s="1"/>
  <c r="BB36" i="39"/>
  <c r="BD36" i="39"/>
  <c r="BE36" i="39"/>
  <c r="BF36" i="39"/>
  <c r="BG36" i="39"/>
  <c r="BH36" i="39" s="1"/>
  <c r="BI36" i="39"/>
  <c r="BK36" i="39" s="1"/>
  <c r="BJ36" i="39"/>
  <c r="BL36" i="39"/>
  <c r="BN36" i="39" s="1"/>
  <c r="BM36" i="39"/>
  <c r="BO36" i="39"/>
  <c r="BQ36" i="39"/>
  <c r="BP36" i="39"/>
  <c r="BR36" i="39"/>
  <c r="BS36" i="39"/>
  <c r="BT36" i="39" s="1"/>
  <c r="BU36" i="39"/>
  <c r="BX36" i="39" s="1"/>
  <c r="BV36" i="39"/>
  <c r="BW36" i="39"/>
  <c r="BY36" i="39"/>
  <c r="CB36" i="39" s="1"/>
  <c r="BZ36" i="39"/>
  <c r="CA36" i="39"/>
  <c r="CC36" i="39"/>
  <c r="CE36" i="39" s="1"/>
  <c r="CD36" i="39"/>
  <c r="CF36" i="39"/>
  <c r="CG36" i="39"/>
  <c r="CH36" i="39"/>
  <c r="CI36" i="39"/>
  <c r="CJ36" i="39" s="1"/>
  <c r="CK36" i="39"/>
  <c r="CL36" i="39"/>
  <c r="CM36" i="39"/>
  <c r="CN36" i="39" s="1"/>
  <c r="CO36" i="39"/>
  <c r="CR36" i="39" s="1"/>
  <c r="CP36" i="39"/>
  <c r="CQ36" i="39"/>
  <c r="CS36" i="39"/>
  <c r="CU36" i="39" s="1"/>
  <c r="CT36" i="39"/>
  <c r="CV36" i="39"/>
  <c r="CX36" i="39" s="1"/>
  <c r="CW36" i="39"/>
  <c r="CY36" i="39"/>
  <c r="CZ36" i="39"/>
  <c r="DB36" i="39" s="1"/>
  <c r="DA36" i="39"/>
  <c r="DC36" i="39"/>
  <c r="DE36" i="39"/>
  <c r="DD36" i="39"/>
  <c r="DF36" i="39"/>
  <c r="DG36" i="39"/>
  <c r="DI36" i="39"/>
  <c r="DK36" i="39" s="1"/>
  <c r="DJ36" i="39"/>
  <c r="DL36" i="39"/>
  <c r="DM36" i="39"/>
  <c r="DN36" i="39" s="1"/>
  <c r="DO36" i="39"/>
  <c r="DP36" i="39"/>
  <c r="DR36" i="39"/>
  <c r="DQ36" i="39"/>
  <c r="DS36" i="39"/>
  <c r="DT36" i="39"/>
  <c r="DU36" i="39"/>
  <c r="DV36" i="39"/>
  <c r="DW36" i="39"/>
  <c r="DY36" i="39"/>
  <c r="DZ36" i="39"/>
  <c r="EA36" i="39" s="1"/>
  <c r="EB36" i="39"/>
  <c r="EC36" i="39"/>
  <c r="AY37" i="39"/>
  <c r="AZ37" i="39"/>
  <c r="BA37" i="39"/>
  <c r="BB37" i="39"/>
  <c r="BC37" i="39" s="1"/>
  <c r="BD37" i="39"/>
  <c r="BE37" i="39"/>
  <c r="BF37" i="39"/>
  <c r="BG37" i="39"/>
  <c r="BH37" i="39" s="1"/>
  <c r="BI37" i="39"/>
  <c r="BJ37" i="39"/>
  <c r="BK37" i="39" s="1"/>
  <c r="BL37" i="39"/>
  <c r="BN37" i="39" s="1"/>
  <c r="BM37" i="39"/>
  <c r="BO37" i="39"/>
  <c r="BQ37" i="39" s="1"/>
  <c r="BP37" i="39"/>
  <c r="BR37" i="39"/>
  <c r="BS37" i="39"/>
  <c r="BT37" i="39" s="1"/>
  <c r="BU37" i="39"/>
  <c r="BV37" i="39"/>
  <c r="BW37" i="39"/>
  <c r="BX37" i="39" s="1"/>
  <c r="BY37" i="39"/>
  <c r="BZ37" i="39"/>
  <c r="CB37" i="39" s="1"/>
  <c r="CA37" i="39"/>
  <c r="CC37" i="39"/>
  <c r="CD37" i="39"/>
  <c r="CE37" i="39"/>
  <c r="CF37" i="39"/>
  <c r="CG37" i="39"/>
  <c r="CH37" i="39"/>
  <c r="CI37" i="39"/>
  <c r="CJ37" i="39" s="1"/>
  <c r="CK37" i="39"/>
  <c r="CL37" i="39"/>
  <c r="CM37" i="39"/>
  <c r="CN37" i="39" s="1"/>
  <c r="CO37" i="39"/>
  <c r="CP37" i="39"/>
  <c r="CR37" i="39" s="1"/>
  <c r="CQ37" i="39"/>
  <c r="CS37" i="39"/>
  <c r="CT37" i="39"/>
  <c r="CU37" i="39"/>
  <c r="CV37" i="39"/>
  <c r="CX37" i="39" s="1"/>
  <c r="CW37" i="39"/>
  <c r="CY37" i="39"/>
  <c r="CZ37" i="39"/>
  <c r="DB37" i="39" s="1"/>
  <c r="DA37" i="39"/>
  <c r="DC37" i="39"/>
  <c r="DD37" i="39"/>
  <c r="DF37" i="39"/>
  <c r="DG37" i="39"/>
  <c r="DH37" i="39"/>
  <c r="DI37" i="39"/>
  <c r="DK37" i="39" s="1"/>
  <c r="DJ37" i="39"/>
  <c r="DL37" i="39"/>
  <c r="DN37" i="39" s="1"/>
  <c r="DM37" i="39"/>
  <c r="DO37" i="39"/>
  <c r="DP37" i="39"/>
  <c r="DR37" i="39" s="1"/>
  <c r="DQ37" i="39"/>
  <c r="DS37" i="39"/>
  <c r="DT37" i="39"/>
  <c r="DU37" i="39"/>
  <c r="DV37" i="39"/>
  <c r="DW37" i="39"/>
  <c r="DX37" i="39" s="1"/>
  <c r="DY37" i="39"/>
  <c r="EA37" i="39" s="1"/>
  <c r="DZ37" i="39"/>
  <c r="EB37" i="39"/>
  <c r="EC37" i="39"/>
  <c r="AY38" i="39"/>
  <c r="AZ38" i="39"/>
  <c r="BA38" i="39"/>
  <c r="BC38" i="39" s="1"/>
  <c r="BB38" i="39"/>
  <c r="BD38" i="39"/>
  <c r="BE38" i="39"/>
  <c r="BF38" i="39"/>
  <c r="BH38" i="39" s="1"/>
  <c r="BG38" i="39"/>
  <c r="BI38" i="39"/>
  <c r="BK38" i="39" s="1"/>
  <c r="BJ38" i="39"/>
  <c r="BL38" i="39"/>
  <c r="BM38" i="39"/>
  <c r="BO38" i="39"/>
  <c r="BP38" i="39"/>
  <c r="BQ38" i="39" s="1"/>
  <c r="BR38" i="39"/>
  <c r="BT38" i="39" s="1"/>
  <c r="BS38" i="39"/>
  <c r="BU38" i="39"/>
  <c r="BX38" i="39" s="1"/>
  <c r="BV38" i="39"/>
  <c r="BW38" i="39"/>
  <c r="BY38" i="39"/>
  <c r="CB38" i="39" s="1"/>
  <c r="BZ38" i="39"/>
  <c r="CA38" i="39"/>
  <c r="CC38" i="39"/>
  <c r="CE38" i="39" s="1"/>
  <c r="CD38" i="39"/>
  <c r="CF38" i="39"/>
  <c r="CG38" i="39"/>
  <c r="CH38" i="39"/>
  <c r="CJ38" i="39" s="1"/>
  <c r="CI38" i="39"/>
  <c r="CK38" i="39"/>
  <c r="CL38" i="39"/>
  <c r="CN38" i="39" s="1"/>
  <c r="CM38" i="39"/>
  <c r="CO38" i="39"/>
  <c r="CR38" i="39" s="1"/>
  <c r="CP38" i="39"/>
  <c r="CQ38" i="39"/>
  <c r="CS38" i="39"/>
  <c r="CU38" i="39" s="1"/>
  <c r="CT38" i="39"/>
  <c r="CV38" i="39"/>
  <c r="CX38" i="39"/>
  <c r="CW38" i="39"/>
  <c r="CY38" i="39"/>
  <c r="CZ38" i="39"/>
  <c r="DB38" i="39"/>
  <c r="DA38" i="39"/>
  <c r="DC38" i="39"/>
  <c r="DD38" i="39"/>
  <c r="DE38" i="39" s="1"/>
  <c r="DF38" i="39"/>
  <c r="DH38" i="39" s="1"/>
  <c r="DG38" i="39"/>
  <c r="DI38" i="39"/>
  <c r="DK38" i="39" s="1"/>
  <c r="DJ38" i="39"/>
  <c r="DL38" i="39"/>
  <c r="DN38" i="39"/>
  <c r="DM38" i="39"/>
  <c r="DO38" i="39"/>
  <c r="DP38" i="39"/>
  <c r="DQ38" i="39"/>
  <c r="DS38" i="39"/>
  <c r="DT38" i="39"/>
  <c r="DU38" i="39"/>
  <c r="DV38" i="39"/>
  <c r="DX38" i="39" s="1"/>
  <c r="DW38" i="39"/>
  <c r="DY38" i="39"/>
  <c r="EA38" i="39"/>
  <c r="DZ38" i="39"/>
  <c r="EB38" i="39"/>
  <c r="EC38" i="39"/>
  <c r="AY39" i="39"/>
  <c r="AZ39" i="39"/>
  <c r="BA39" i="39"/>
  <c r="BB39" i="39"/>
  <c r="BC39" i="39" s="1"/>
  <c r="BD39" i="39"/>
  <c r="BE39" i="39"/>
  <c r="BF39" i="39"/>
  <c r="BH39" i="39"/>
  <c r="BG39" i="39"/>
  <c r="BI39" i="39"/>
  <c r="BJ39" i="39"/>
  <c r="BK39" i="39" s="1"/>
  <c r="BL39" i="39"/>
  <c r="BN39" i="39" s="1"/>
  <c r="BM39" i="39"/>
  <c r="BO39" i="39"/>
  <c r="BQ39" i="39" s="1"/>
  <c r="BP39" i="39"/>
  <c r="BR39" i="39"/>
  <c r="BT39" i="39"/>
  <c r="BS39" i="39"/>
  <c r="BU39" i="39"/>
  <c r="BV39" i="39"/>
  <c r="BX39" i="39" s="1"/>
  <c r="BW39" i="39"/>
  <c r="BY39" i="39"/>
  <c r="BZ39" i="39"/>
  <c r="CA39" i="39"/>
  <c r="CC39" i="39"/>
  <c r="CE39" i="39" s="1"/>
  <c r="CD39" i="39"/>
  <c r="CF39" i="39"/>
  <c r="CG39" i="39"/>
  <c r="CH39" i="39"/>
  <c r="CI39" i="39"/>
  <c r="CJ39" i="39" s="1"/>
  <c r="CK39" i="39"/>
  <c r="CL39" i="39"/>
  <c r="CM39" i="39"/>
  <c r="CN39" i="39" s="1"/>
  <c r="CO39" i="39"/>
  <c r="CP39" i="39"/>
  <c r="CQ39" i="39"/>
  <c r="CS39" i="39"/>
  <c r="CU39" i="39" s="1"/>
  <c r="CT39" i="39"/>
  <c r="CV39" i="39"/>
  <c r="CW39" i="39"/>
  <c r="CX39" i="39" s="1"/>
  <c r="CY39" i="39"/>
  <c r="CZ39" i="39"/>
  <c r="DB39" i="39"/>
  <c r="DA39" i="39"/>
  <c r="DC39" i="39"/>
  <c r="DD39" i="39"/>
  <c r="DE39" i="39"/>
  <c r="DF39" i="39"/>
  <c r="DH39" i="39" s="1"/>
  <c r="DG39" i="39"/>
  <c r="DI39" i="39"/>
  <c r="DK39" i="39" s="1"/>
  <c r="DJ39" i="39"/>
  <c r="DL39" i="39"/>
  <c r="DM39" i="39"/>
  <c r="DN39" i="39" s="1"/>
  <c r="DO39" i="39"/>
  <c r="DP39" i="39"/>
  <c r="DR39" i="39"/>
  <c r="DQ39" i="39"/>
  <c r="DS39" i="39"/>
  <c r="DT39" i="39"/>
  <c r="DU39" i="39"/>
  <c r="DV39" i="39"/>
  <c r="DX39" i="39" s="1"/>
  <c r="DW39" i="39"/>
  <c r="DY39" i="39"/>
  <c r="EA39" i="39" s="1"/>
  <c r="DZ39" i="39"/>
  <c r="EB39" i="39"/>
  <c r="EC39" i="39"/>
  <c r="AY40" i="39"/>
  <c r="AZ40" i="39"/>
  <c r="BA40" i="39"/>
  <c r="BC40" i="39"/>
  <c r="BB40" i="39"/>
  <c r="BD40" i="39"/>
  <c r="BE40" i="39"/>
  <c r="BF40" i="39"/>
  <c r="BG40" i="39"/>
  <c r="BI40" i="39"/>
  <c r="BJ40" i="39"/>
  <c r="BK40" i="39" s="1"/>
  <c r="BL40" i="39"/>
  <c r="BN40" i="39" s="1"/>
  <c r="BM40" i="39"/>
  <c r="BO40" i="39"/>
  <c r="BQ40" i="39" s="1"/>
  <c r="BP40" i="39"/>
  <c r="BR40" i="39"/>
  <c r="BT40" i="39"/>
  <c r="BS40" i="39"/>
  <c r="BU40" i="39"/>
  <c r="BV40" i="39"/>
  <c r="BW40" i="39"/>
  <c r="BY40" i="39"/>
  <c r="CB40" i="39" s="1"/>
  <c r="BZ40" i="39"/>
  <c r="CA40" i="39"/>
  <c r="CC40" i="39"/>
  <c r="CE40" i="39" s="1"/>
  <c r="CD40" i="39"/>
  <c r="CF40" i="39"/>
  <c r="CG40" i="39"/>
  <c r="CH40" i="39"/>
  <c r="CI40" i="39"/>
  <c r="CJ40" i="39" s="1"/>
  <c r="CK40" i="39"/>
  <c r="CL40" i="39"/>
  <c r="CM40" i="39"/>
  <c r="CN40" i="39"/>
  <c r="CO40" i="39"/>
  <c r="CP40" i="39"/>
  <c r="CQ40" i="39"/>
  <c r="CS40" i="39"/>
  <c r="CU40" i="39" s="1"/>
  <c r="CT40" i="39"/>
  <c r="CV40" i="39"/>
  <c r="CX40" i="39"/>
  <c r="CW40" i="39"/>
  <c r="CY40" i="39"/>
  <c r="CZ40" i="39"/>
  <c r="DB40" i="39"/>
  <c r="DA40" i="39"/>
  <c r="DC40" i="39"/>
  <c r="DD40" i="39"/>
  <c r="DE40" i="39"/>
  <c r="DF40" i="39"/>
  <c r="DH40" i="39" s="1"/>
  <c r="DG40" i="39"/>
  <c r="DI40" i="39"/>
  <c r="DK40" i="39" s="1"/>
  <c r="DJ40" i="39"/>
  <c r="DL40" i="39"/>
  <c r="DN40" i="39"/>
  <c r="DM40" i="39"/>
  <c r="DO40" i="39"/>
  <c r="DP40" i="39"/>
  <c r="DR40" i="39"/>
  <c r="DQ40" i="39"/>
  <c r="DS40" i="39"/>
  <c r="DT40" i="39"/>
  <c r="DU40" i="39"/>
  <c r="DV40" i="39"/>
  <c r="DW40" i="39"/>
  <c r="DX40" i="39"/>
  <c r="DY40" i="39"/>
  <c r="EA40" i="39" s="1"/>
  <c r="DZ40" i="39"/>
  <c r="EB40" i="39"/>
  <c r="EC40" i="39"/>
  <c r="AY41" i="39"/>
  <c r="AZ41" i="39"/>
  <c r="BA41" i="39"/>
  <c r="BC41" i="39"/>
  <c r="BB41" i="39"/>
  <c r="BD41" i="39"/>
  <c r="BE41" i="39"/>
  <c r="BF41" i="39"/>
  <c r="BH41" i="39" s="1"/>
  <c r="BG41" i="39"/>
  <c r="BI41" i="39"/>
  <c r="BK41" i="39"/>
  <c r="BJ41" i="39"/>
  <c r="BL41" i="39"/>
  <c r="BM41" i="39"/>
  <c r="BN41" i="39"/>
  <c r="BO41" i="39"/>
  <c r="BP41" i="39"/>
  <c r="BQ41" i="39"/>
  <c r="BR41" i="39"/>
  <c r="BT41" i="39" s="1"/>
  <c r="BS41" i="39"/>
  <c r="BU41" i="39"/>
  <c r="BV41" i="39"/>
  <c r="BW41" i="39"/>
  <c r="BY41" i="39"/>
  <c r="BZ41" i="39"/>
  <c r="CB41" i="39" s="1"/>
  <c r="CA41" i="39"/>
  <c r="CC41" i="39"/>
  <c r="CD41" i="39"/>
  <c r="CE41" i="39" s="1"/>
  <c r="CF41" i="39"/>
  <c r="CG41" i="39"/>
  <c r="CH41" i="39"/>
  <c r="CJ41" i="39"/>
  <c r="CI41" i="39"/>
  <c r="CK41" i="39"/>
  <c r="CL41" i="39"/>
  <c r="CN41" i="39"/>
  <c r="CM41" i="39"/>
  <c r="CO41" i="39"/>
  <c r="CP41" i="39"/>
  <c r="CR41" i="39" s="1"/>
  <c r="CQ41" i="39"/>
  <c r="CS41" i="39"/>
  <c r="CT41" i="39"/>
  <c r="CU41" i="39" s="1"/>
  <c r="CV41" i="39"/>
  <c r="CX41" i="39" s="1"/>
  <c r="CW41" i="39"/>
  <c r="CY41" i="39"/>
  <c r="CZ41" i="39"/>
  <c r="DA41" i="39"/>
  <c r="DB41" i="39"/>
  <c r="DC41" i="39"/>
  <c r="DE41" i="39" s="1"/>
  <c r="DD41" i="39"/>
  <c r="DF41" i="39"/>
  <c r="DH41" i="39"/>
  <c r="DG41" i="39"/>
  <c r="DI41" i="39"/>
  <c r="DJ41" i="39"/>
  <c r="DK41" i="39" s="1"/>
  <c r="DL41" i="39"/>
  <c r="DN41" i="39" s="1"/>
  <c r="DM41" i="39"/>
  <c r="DO41" i="39"/>
  <c r="DP41" i="39"/>
  <c r="DQ41" i="39"/>
  <c r="DR41" i="39"/>
  <c r="DS41" i="39"/>
  <c r="DT41" i="39"/>
  <c r="DU41" i="39"/>
  <c r="DV41" i="39"/>
  <c r="DX41" i="39"/>
  <c r="DW41" i="39"/>
  <c r="DY41" i="39"/>
  <c r="DZ41" i="39"/>
  <c r="EA41" i="39" s="1"/>
  <c r="EB41" i="39"/>
  <c r="EC41" i="39"/>
  <c r="AY42" i="39"/>
  <c r="AZ42" i="39"/>
  <c r="BA42" i="39"/>
  <c r="BC42" i="39" s="1"/>
  <c r="BB42" i="39"/>
  <c r="BD42" i="39"/>
  <c r="BE42" i="39"/>
  <c r="BF42" i="39"/>
  <c r="BG42" i="39"/>
  <c r="BH42" i="39" s="1"/>
  <c r="BI42" i="39"/>
  <c r="BK42" i="39" s="1"/>
  <c r="BJ42" i="39"/>
  <c r="BL42" i="39"/>
  <c r="BN42" i="39" s="1"/>
  <c r="BM42" i="39"/>
  <c r="BO42" i="39"/>
  <c r="BQ42" i="39"/>
  <c r="BP42" i="39"/>
  <c r="BR42" i="39"/>
  <c r="BS42" i="39"/>
  <c r="BT42" i="39" s="1"/>
  <c r="BU42" i="39"/>
  <c r="BX42" i="39" s="1"/>
  <c r="BV42" i="39"/>
  <c r="BW42" i="39"/>
  <c r="BY42" i="39"/>
  <c r="CB42" i="39" s="1"/>
  <c r="BZ42" i="39"/>
  <c r="CA42" i="39"/>
  <c r="CC42" i="39"/>
  <c r="CE42" i="39" s="1"/>
  <c r="CD42" i="39"/>
  <c r="CF42" i="39"/>
  <c r="CG42" i="39"/>
  <c r="CH42" i="39"/>
  <c r="CI42" i="39"/>
  <c r="CJ42" i="39" s="1"/>
  <c r="CK42" i="39"/>
  <c r="CL42" i="39"/>
  <c r="CM42" i="39"/>
  <c r="CN42" i="39" s="1"/>
  <c r="CO42" i="39"/>
  <c r="CR42" i="39" s="1"/>
  <c r="CP42" i="39"/>
  <c r="CQ42" i="39"/>
  <c r="CS42" i="39"/>
  <c r="CU42" i="39" s="1"/>
  <c r="CT42" i="39"/>
  <c r="CV42" i="39"/>
  <c r="CX42" i="39" s="1"/>
  <c r="CW42" i="39"/>
  <c r="CY42" i="39"/>
  <c r="CZ42" i="39"/>
  <c r="DB42" i="39" s="1"/>
  <c r="DA42" i="39"/>
  <c r="DC42" i="39"/>
  <c r="DE42" i="39"/>
  <c r="DD42" i="39"/>
  <c r="DF42" i="39"/>
  <c r="DG42" i="39"/>
  <c r="DH42" i="39" s="1"/>
  <c r="DI42" i="39"/>
  <c r="DK42" i="39" s="1"/>
  <c r="DJ42" i="39"/>
  <c r="DL42" i="39"/>
  <c r="DN42" i="39" s="1"/>
  <c r="DM42" i="39"/>
  <c r="DO42" i="39"/>
  <c r="DP42" i="39"/>
  <c r="DR42" i="39" s="1"/>
  <c r="DQ42" i="39"/>
  <c r="DS42" i="39"/>
  <c r="DT42" i="39"/>
  <c r="DU42" i="39"/>
  <c r="DV42" i="39"/>
  <c r="DW42" i="39"/>
  <c r="DX42" i="39" s="1"/>
  <c r="DY42" i="39"/>
  <c r="EA42" i="39" s="1"/>
  <c r="DZ42" i="39"/>
  <c r="EB42" i="39"/>
  <c r="EC42" i="39"/>
  <c r="AY43" i="39"/>
  <c r="AZ43" i="39"/>
  <c r="BA43" i="39"/>
  <c r="BC43" i="39" s="1"/>
  <c r="BB43" i="39"/>
  <c r="BD43" i="39"/>
  <c r="BE43" i="39"/>
  <c r="BF43" i="39"/>
  <c r="BH43" i="39" s="1"/>
  <c r="BG43" i="39"/>
  <c r="BI43" i="39"/>
  <c r="BK43" i="39" s="1"/>
  <c r="BJ43" i="39"/>
  <c r="BL43" i="39"/>
  <c r="BN43" i="39"/>
  <c r="BM43" i="39"/>
  <c r="BO43" i="39"/>
  <c r="BP43" i="39"/>
  <c r="BQ43" i="39" s="1"/>
  <c r="BR43" i="39"/>
  <c r="BT43" i="39" s="1"/>
  <c r="BS43" i="39"/>
  <c r="BU43" i="39"/>
  <c r="BX43" i="39" s="1"/>
  <c r="BV43" i="39"/>
  <c r="BW43" i="39"/>
  <c r="BY43" i="39"/>
  <c r="CB43" i="39" s="1"/>
  <c r="BZ43" i="39"/>
  <c r="CA43" i="39"/>
  <c r="CC43" i="39"/>
  <c r="CE43" i="39" s="1"/>
  <c r="CD43" i="39"/>
  <c r="CF43" i="39"/>
  <c r="CG43" i="39"/>
  <c r="CH43" i="39"/>
  <c r="CJ43" i="39" s="1"/>
  <c r="CI43" i="39"/>
  <c r="CK43" i="39"/>
  <c r="CL43" i="39"/>
  <c r="CN43" i="39" s="1"/>
  <c r="CM43" i="39"/>
  <c r="CO43" i="39"/>
  <c r="CR43" i="39" s="1"/>
  <c r="CP43" i="39"/>
  <c r="CQ43" i="39"/>
  <c r="CS43" i="39"/>
  <c r="CU43" i="39" s="1"/>
  <c r="CT43" i="39"/>
  <c r="CV43" i="39"/>
  <c r="CX43" i="39"/>
  <c r="CW43" i="39"/>
  <c r="CY43" i="39"/>
  <c r="CZ43" i="39"/>
  <c r="DB43" i="39"/>
  <c r="DA43" i="39"/>
  <c r="DC43" i="39"/>
  <c r="DD43" i="39"/>
  <c r="DE43" i="39" s="1"/>
  <c r="DF43" i="39"/>
  <c r="DH43" i="39" s="1"/>
  <c r="DG43" i="39"/>
  <c r="DI43" i="39"/>
  <c r="DK43" i="39" s="1"/>
  <c r="DJ43" i="39"/>
  <c r="DL43" i="39"/>
  <c r="DN43" i="39"/>
  <c r="DM43" i="39"/>
  <c r="DO43" i="39"/>
  <c r="DP43" i="39"/>
  <c r="DR43" i="39"/>
  <c r="DQ43" i="39"/>
  <c r="DS43" i="39"/>
  <c r="DT43" i="39"/>
  <c r="DU43" i="39"/>
  <c r="DV43" i="39"/>
  <c r="DX43" i="39" s="1"/>
  <c r="DW43" i="39"/>
  <c r="DY43" i="39"/>
  <c r="EA43" i="39" s="1"/>
  <c r="DZ43" i="39"/>
  <c r="EB43" i="39"/>
  <c r="EC43" i="39"/>
  <c r="AY44" i="39"/>
  <c r="AZ44" i="39"/>
  <c r="BA44" i="39"/>
  <c r="BC44" i="39"/>
  <c r="BB44" i="39"/>
  <c r="BD44" i="39"/>
  <c r="BE44" i="39"/>
  <c r="BF44" i="39"/>
  <c r="BH44" i="39" s="1"/>
  <c r="BG44" i="39"/>
  <c r="BI44" i="39"/>
  <c r="BK44" i="39"/>
  <c r="BJ44" i="39"/>
  <c r="BL44" i="39"/>
  <c r="BM44" i="39"/>
  <c r="BN44" i="39" s="1"/>
  <c r="BO44" i="39"/>
  <c r="BQ44" i="39" s="1"/>
  <c r="BP44" i="39"/>
  <c r="BR44" i="39"/>
  <c r="BT44" i="39" s="1"/>
  <c r="BS44" i="39"/>
  <c r="BU44" i="39"/>
  <c r="BX44" i="39"/>
  <c r="BV44" i="39"/>
  <c r="BW44" i="39"/>
  <c r="BY44" i="39"/>
  <c r="CB44" i="39"/>
  <c r="BZ44" i="39"/>
  <c r="CA44" i="39"/>
  <c r="CC44" i="39"/>
  <c r="CE44" i="39"/>
  <c r="CD44" i="39"/>
  <c r="CF44" i="39"/>
  <c r="CG44" i="39"/>
  <c r="CH44" i="39"/>
  <c r="CJ44" i="39" s="1"/>
  <c r="CI44" i="39"/>
  <c r="CK44" i="39"/>
  <c r="CL44" i="39"/>
  <c r="CN44" i="39" s="1"/>
  <c r="CM44" i="39"/>
  <c r="CO44" i="39"/>
  <c r="CR44" i="39"/>
  <c r="CP44" i="39"/>
  <c r="CQ44" i="39"/>
  <c r="CS44" i="39"/>
  <c r="CU44" i="39"/>
  <c r="CT44" i="39"/>
  <c r="CV44" i="39"/>
  <c r="CW44" i="39"/>
  <c r="CX44" i="39" s="1"/>
  <c r="CY44" i="39"/>
  <c r="CZ44" i="39"/>
  <c r="DA44" i="39"/>
  <c r="DB44" i="39" s="1"/>
  <c r="DC44" i="39"/>
  <c r="DE44" i="39" s="1"/>
  <c r="DD44" i="39"/>
  <c r="DF44" i="39"/>
  <c r="DH44" i="39" s="1"/>
  <c r="DG44" i="39"/>
  <c r="DI44" i="39"/>
  <c r="DK44" i="39"/>
  <c r="DJ44" i="39"/>
  <c r="DL44" i="39"/>
  <c r="DM44" i="39"/>
  <c r="DN44" i="39" s="1"/>
  <c r="DO44" i="39"/>
  <c r="DP44" i="39"/>
  <c r="DQ44" i="39"/>
  <c r="DR44" i="39" s="1"/>
  <c r="DS44" i="39"/>
  <c r="DT44" i="39"/>
  <c r="DU44" i="39"/>
  <c r="DV44" i="39"/>
  <c r="DX44" i="39" s="1"/>
  <c r="DW44" i="39"/>
  <c r="DY44" i="39"/>
  <c r="EA44" i="39"/>
  <c r="DZ44" i="39"/>
  <c r="EB44" i="39"/>
  <c r="EC44" i="39"/>
  <c r="AY45" i="39"/>
  <c r="AZ45" i="39"/>
  <c r="BA45" i="39"/>
  <c r="BB45" i="39"/>
  <c r="BC45" i="39" s="1"/>
  <c r="BD45" i="39"/>
  <c r="BE45" i="39"/>
  <c r="BF45" i="39"/>
  <c r="BH45" i="39"/>
  <c r="BG45" i="39"/>
  <c r="BI45" i="39"/>
  <c r="BJ45" i="39"/>
  <c r="BK45" i="39" s="1"/>
  <c r="BL45" i="39"/>
  <c r="BN45" i="39" s="1"/>
  <c r="BM45" i="39"/>
  <c r="BO45" i="39"/>
  <c r="BQ45" i="39" s="1"/>
  <c r="BP45" i="39"/>
  <c r="BR45" i="39"/>
  <c r="BT45" i="39"/>
  <c r="BS45" i="39"/>
  <c r="BU45" i="39"/>
  <c r="BV45" i="39"/>
  <c r="BX45" i="39" s="1"/>
  <c r="BW45" i="39"/>
  <c r="BY45" i="39"/>
  <c r="BZ45" i="39"/>
  <c r="CA45" i="39"/>
  <c r="CC45" i="39"/>
  <c r="CE45" i="39" s="1"/>
  <c r="CD45" i="39"/>
  <c r="CF45" i="39"/>
  <c r="CG45" i="39"/>
  <c r="CH45" i="39"/>
  <c r="CI45" i="39"/>
  <c r="CJ45" i="39" s="1"/>
  <c r="CK45" i="39"/>
  <c r="CL45" i="39"/>
  <c r="CM45" i="39"/>
  <c r="CN45" i="39" s="1"/>
  <c r="CO45" i="39"/>
  <c r="CR45" i="39" s="1"/>
  <c r="CP45" i="39"/>
  <c r="CQ45" i="39"/>
  <c r="CS45" i="39"/>
  <c r="CU45" i="39" s="1"/>
  <c r="CT45" i="39"/>
  <c r="CV45" i="39"/>
  <c r="CX45" i="39" s="1"/>
  <c r="CW45" i="39"/>
  <c r="CY45" i="39"/>
  <c r="CZ45" i="39"/>
  <c r="DB45" i="39" s="1"/>
  <c r="DA45" i="39"/>
  <c r="DC45" i="39"/>
  <c r="DD45" i="39"/>
  <c r="DE45" i="39" s="1"/>
  <c r="DF45" i="39"/>
  <c r="DG45" i="39"/>
  <c r="DH45" i="39" s="1"/>
  <c r="DI45" i="39"/>
  <c r="DK45" i="39" s="1"/>
  <c r="DJ45" i="39"/>
  <c r="DL45" i="39"/>
  <c r="DN45" i="39" s="1"/>
  <c r="DM45" i="39"/>
  <c r="DO45" i="39"/>
  <c r="DP45" i="39"/>
  <c r="DR45" i="39" s="1"/>
  <c r="DQ45" i="39"/>
  <c r="DS45" i="39"/>
  <c r="DT45" i="39"/>
  <c r="DU45" i="39"/>
  <c r="DV45" i="39"/>
  <c r="DW45" i="39"/>
  <c r="DX45" i="39" s="1"/>
  <c r="DY45" i="39"/>
  <c r="EA45" i="39" s="1"/>
  <c r="DZ45" i="39"/>
  <c r="EB45" i="39"/>
  <c r="EC45" i="39"/>
  <c r="AY46" i="39"/>
  <c r="AZ46" i="39"/>
  <c r="BA46" i="39"/>
  <c r="BC46" i="39" s="1"/>
  <c r="BB46" i="39"/>
  <c r="BD46" i="39"/>
  <c r="BE46" i="39"/>
  <c r="BF46" i="39"/>
  <c r="BH46" i="39" s="1"/>
  <c r="BG46" i="39"/>
  <c r="BI46" i="39"/>
  <c r="BK46" i="39" s="1"/>
  <c r="BJ46" i="39"/>
  <c r="BL46" i="39"/>
  <c r="BN46" i="39" s="1"/>
  <c r="BM46" i="39"/>
  <c r="BO46" i="39"/>
  <c r="BP46" i="39"/>
  <c r="BQ46" i="39" s="1"/>
  <c r="BR46" i="39"/>
  <c r="BT46" i="39" s="1"/>
  <c r="BS46" i="39"/>
  <c r="BU46" i="39"/>
  <c r="BX46" i="39" s="1"/>
  <c r="BV46" i="39"/>
  <c r="BW46" i="39"/>
  <c r="BY46" i="39"/>
  <c r="CB46" i="39" s="1"/>
  <c r="BZ46" i="39"/>
  <c r="CA46" i="39"/>
  <c r="CC46" i="39"/>
  <c r="CE46" i="39" s="1"/>
  <c r="CD46" i="39"/>
  <c r="CF46" i="39"/>
  <c r="CG46" i="39"/>
  <c r="CH46" i="39"/>
  <c r="CJ46" i="39" s="1"/>
  <c r="CI46" i="39"/>
  <c r="CK46" i="39"/>
  <c r="CL46" i="39"/>
  <c r="CN46" i="39" s="1"/>
  <c r="CM46" i="39"/>
  <c r="CO46" i="39"/>
  <c r="CR46" i="39" s="1"/>
  <c r="CP46" i="39"/>
  <c r="CQ46" i="39"/>
  <c r="CS46" i="39"/>
  <c r="CU46" i="39" s="1"/>
  <c r="CT46" i="39"/>
  <c r="CV46" i="39"/>
  <c r="CX46" i="39" s="1"/>
  <c r="CW46" i="39"/>
  <c r="CY46" i="39"/>
  <c r="CZ46" i="39"/>
  <c r="DB46" i="39" s="1"/>
  <c r="DA46" i="39"/>
  <c r="DC46" i="39"/>
  <c r="DD46" i="39"/>
  <c r="DE46" i="39" s="1"/>
  <c r="DF46" i="39"/>
  <c r="DH46" i="39" s="1"/>
  <c r="DG46" i="39"/>
  <c r="DI46" i="39"/>
  <c r="DK46" i="39" s="1"/>
  <c r="DJ46" i="39"/>
  <c r="DL46" i="39"/>
  <c r="DN46" i="39" s="1"/>
  <c r="DM46" i="39"/>
  <c r="DO46" i="39"/>
  <c r="DP46" i="39"/>
  <c r="DR46" i="39" s="1"/>
  <c r="DQ46" i="39"/>
  <c r="DS46" i="39"/>
  <c r="DT46" i="39"/>
  <c r="DU46" i="39"/>
  <c r="DV46" i="39"/>
  <c r="DX46" i="39" s="1"/>
  <c r="DW46" i="39"/>
  <c r="DY46" i="39"/>
  <c r="EA46" i="39" s="1"/>
  <c r="DZ46" i="39"/>
  <c r="EB46" i="39"/>
  <c r="EC46" i="39"/>
  <c r="AY47" i="39"/>
  <c r="AZ47" i="39"/>
  <c r="BA47" i="39"/>
  <c r="BC47" i="39" s="1"/>
  <c r="BB47" i="39"/>
  <c r="BD47" i="39"/>
  <c r="BE47" i="39"/>
  <c r="BF47" i="39"/>
  <c r="BH47" i="39" s="1"/>
  <c r="BG47" i="39"/>
  <c r="BI47" i="39"/>
  <c r="BK47" i="39" s="1"/>
  <c r="BJ47" i="39"/>
  <c r="BL47" i="39"/>
  <c r="BM47" i="39"/>
  <c r="BN47" i="39" s="1"/>
  <c r="BO47" i="39"/>
  <c r="BQ47" i="39" s="1"/>
  <c r="BP47" i="39"/>
  <c r="BR47" i="39"/>
  <c r="BT47" i="39" s="1"/>
  <c r="BS47" i="39"/>
  <c r="BU47" i="39"/>
  <c r="BX47" i="39" s="1"/>
  <c r="BV47" i="39"/>
  <c r="BW47" i="39"/>
  <c r="BY47" i="39"/>
  <c r="CB47" i="39" s="1"/>
  <c r="BZ47" i="39"/>
  <c r="CA47" i="39"/>
  <c r="CC47" i="39"/>
  <c r="CE47" i="39" s="1"/>
  <c r="CD47" i="39"/>
  <c r="CF47" i="39"/>
  <c r="CG47" i="39"/>
  <c r="CH47" i="39"/>
  <c r="CJ47" i="39" s="1"/>
  <c r="CI47" i="39"/>
  <c r="CK47" i="39"/>
  <c r="CL47" i="39"/>
  <c r="CN47" i="39" s="1"/>
  <c r="CM47" i="39"/>
  <c r="CO47" i="39"/>
  <c r="CR47" i="39" s="1"/>
  <c r="CP47" i="39"/>
  <c r="CQ47" i="39"/>
  <c r="CS47" i="39"/>
  <c r="CU47" i="39" s="1"/>
  <c r="CT47" i="39"/>
  <c r="CV47" i="39"/>
  <c r="CW47" i="39"/>
  <c r="CX47" i="39" s="1"/>
  <c r="CY47" i="39"/>
  <c r="CZ47" i="39"/>
  <c r="DA47" i="39"/>
  <c r="DB47" i="39" s="1"/>
  <c r="DC47" i="39"/>
  <c r="DE47" i="39" s="1"/>
  <c r="DD47" i="39"/>
  <c r="DF47" i="39"/>
  <c r="DH47" i="39" s="1"/>
  <c r="DG47" i="39"/>
  <c r="DI47" i="39"/>
  <c r="DK47" i="39" s="1"/>
  <c r="DJ47" i="39"/>
  <c r="DL47" i="39"/>
  <c r="DM47" i="39"/>
  <c r="DN47" i="39" s="1"/>
  <c r="DO47" i="39"/>
  <c r="DP47" i="39"/>
  <c r="DQ47" i="39"/>
  <c r="DR47" i="39" s="1"/>
  <c r="DS47" i="39"/>
  <c r="DT47" i="39"/>
  <c r="DU47" i="39"/>
  <c r="DV47" i="39"/>
  <c r="DX47" i="39" s="1"/>
  <c r="DW47" i="39"/>
  <c r="DY47" i="39"/>
  <c r="EA47" i="39" s="1"/>
  <c r="DZ47" i="39"/>
  <c r="EB47" i="39"/>
  <c r="EC47" i="39"/>
  <c r="AY48" i="39"/>
  <c r="AZ48" i="39"/>
  <c r="BA48" i="39"/>
  <c r="BB48" i="39"/>
  <c r="BC48" i="39" s="1"/>
  <c r="BD48" i="39"/>
  <c r="BE48" i="39"/>
  <c r="BF48" i="39"/>
  <c r="BH48" i="39" s="1"/>
  <c r="BG48" i="39"/>
  <c r="BI48" i="39"/>
  <c r="BJ48" i="39"/>
  <c r="BK48" i="39" s="1"/>
  <c r="BL48" i="39"/>
  <c r="BN48" i="39" s="1"/>
  <c r="BM48" i="39"/>
  <c r="BO48" i="39"/>
  <c r="BQ48" i="39" s="1"/>
  <c r="BP48" i="39"/>
  <c r="BR48" i="39"/>
  <c r="BT48" i="39" s="1"/>
  <c r="BS48" i="39"/>
  <c r="BU48" i="39"/>
  <c r="BV48" i="39"/>
  <c r="BW48" i="39"/>
  <c r="BY48" i="39"/>
  <c r="CB48" i="39" s="1"/>
  <c r="BZ48" i="39"/>
  <c r="CA48" i="39"/>
  <c r="CC48" i="39"/>
  <c r="CE48" i="39" s="1"/>
  <c r="CD48" i="39"/>
  <c r="CF48" i="39"/>
  <c r="CG48" i="39"/>
  <c r="CH48" i="39"/>
  <c r="CI48" i="39"/>
  <c r="CJ48" i="39" s="1"/>
  <c r="CK48" i="39"/>
  <c r="CL48" i="39"/>
  <c r="CM48" i="39"/>
  <c r="CN48" i="39" s="1"/>
  <c r="CO48" i="39"/>
  <c r="CP48" i="39"/>
  <c r="CQ48" i="39"/>
  <c r="CS48" i="39"/>
  <c r="CU48" i="39" s="1"/>
  <c r="CT48" i="39"/>
  <c r="CV48" i="39"/>
  <c r="CX48" i="39"/>
  <c r="CW48" i="39"/>
  <c r="CY48" i="39"/>
  <c r="CZ48" i="39"/>
  <c r="DB48" i="39"/>
  <c r="DA48" i="39"/>
  <c r="DC48" i="39"/>
  <c r="DD48" i="39"/>
  <c r="DE48" i="39" s="1"/>
  <c r="DF48" i="39"/>
  <c r="DH48" i="39" s="1"/>
  <c r="DG48" i="39"/>
  <c r="DI48" i="39"/>
  <c r="DK48" i="39" s="1"/>
  <c r="DJ48" i="39"/>
  <c r="DL48" i="39"/>
  <c r="DN48" i="39"/>
  <c r="DM48" i="39"/>
  <c r="DO48" i="39"/>
  <c r="DP48" i="39"/>
  <c r="DR48" i="39"/>
  <c r="DQ48" i="39"/>
  <c r="DS48" i="39"/>
  <c r="DT48" i="39"/>
  <c r="DU48" i="39"/>
  <c r="DV48" i="39"/>
  <c r="DW48" i="39"/>
  <c r="DY48" i="39"/>
  <c r="EA48" i="39"/>
  <c r="DZ48" i="39"/>
  <c r="EB48" i="39"/>
  <c r="EC48" i="39"/>
  <c r="AY49" i="39"/>
  <c r="AZ49" i="39"/>
  <c r="BA49" i="39"/>
  <c r="BB49" i="39"/>
  <c r="BC49" i="39" s="1"/>
  <c r="BD49" i="39"/>
  <c r="BE49" i="39"/>
  <c r="BF49" i="39"/>
  <c r="BH49" i="39" s="1"/>
  <c r="BG49" i="39"/>
  <c r="BI49" i="39"/>
  <c r="BJ49" i="39"/>
  <c r="BK49" i="39" s="1"/>
  <c r="BL49" i="39"/>
  <c r="BN49" i="39" s="1"/>
  <c r="BM49" i="39"/>
  <c r="BO49" i="39"/>
  <c r="BQ49" i="39" s="1"/>
  <c r="BP49" i="39"/>
  <c r="BR49" i="39"/>
  <c r="BT49" i="39"/>
  <c r="BS49" i="39"/>
  <c r="BU49" i="39"/>
  <c r="BV49" i="39"/>
  <c r="BX49" i="39" s="1"/>
  <c r="BW49" i="39"/>
  <c r="BY49" i="39"/>
  <c r="BZ49" i="39"/>
  <c r="CB49" i="39" s="1"/>
  <c r="CA49" i="39"/>
  <c r="CC49" i="39"/>
  <c r="CD49" i="39"/>
  <c r="CE49" i="39" s="1"/>
  <c r="CF49" i="39"/>
  <c r="CG49" i="39"/>
  <c r="CH49" i="39"/>
  <c r="CJ49" i="39"/>
  <c r="CI49" i="39"/>
  <c r="CK49" i="39"/>
  <c r="CL49" i="39"/>
  <c r="CN49" i="39" s="1"/>
  <c r="CM49" i="39"/>
  <c r="CO49" i="39"/>
  <c r="CP49" i="39"/>
  <c r="CR49" i="39" s="1"/>
  <c r="CQ49" i="39"/>
  <c r="CS49" i="39"/>
  <c r="CT49" i="39"/>
  <c r="CU49" i="39" s="1"/>
  <c r="CV49" i="39"/>
  <c r="CX49" i="39" s="1"/>
  <c r="CW49" i="39"/>
  <c r="CY49" i="39"/>
  <c r="CZ49" i="39"/>
  <c r="DB49" i="39" s="1"/>
  <c r="DA49" i="39"/>
  <c r="DC49" i="39"/>
  <c r="DE49" i="39" s="1"/>
  <c r="DD49" i="39"/>
  <c r="DF49" i="39"/>
  <c r="DH49" i="39"/>
  <c r="DG49" i="39"/>
  <c r="DI49" i="39"/>
  <c r="DJ49" i="39"/>
  <c r="DK49" i="39" s="1"/>
  <c r="DL49" i="39"/>
  <c r="DN49" i="39" s="1"/>
  <c r="DM49" i="39"/>
  <c r="DO49" i="39"/>
  <c r="DP49" i="39"/>
  <c r="DR49" i="39" s="1"/>
  <c r="DQ49" i="39"/>
  <c r="DS49" i="39"/>
  <c r="DT49" i="39"/>
  <c r="DU49" i="39"/>
  <c r="DV49" i="39"/>
  <c r="DX49" i="39"/>
  <c r="DW49" i="39"/>
  <c r="DY49" i="39"/>
  <c r="DZ49" i="39"/>
  <c r="EA49" i="39" s="1"/>
  <c r="EB49" i="39"/>
  <c r="EC49" i="39"/>
  <c r="AY50" i="39"/>
  <c r="AZ50" i="39"/>
  <c r="BA50" i="39"/>
  <c r="BC50" i="39" s="1"/>
  <c r="BB50" i="39"/>
  <c r="BD50" i="39"/>
  <c r="BE50" i="39"/>
  <c r="BF50" i="39"/>
  <c r="BG50" i="39"/>
  <c r="BH50" i="39" s="1"/>
  <c r="BI50" i="39"/>
  <c r="BK50" i="39" s="1"/>
  <c r="BJ50" i="39"/>
  <c r="BL50" i="39"/>
  <c r="BM50" i="39"/>
  <c r="BO50" i="39"/>
  <c r="BP50" i="39"/>
  <c r="BQ50" i="39" s="1"/>
  <c r="BR50" i="39"/>
  <c r="BT50" i="39" s="1"/>
  <c r="BS50" i="39"/>
  <c r="BU50" i="39"/>
  <c r="BX50" i="39" s="1"/>
  <c r="BV50" i="39"/>
  <c r="BW50" i="39"/>
  <c r="BY50" i="39"/>
  <c r="CB50" i="39" s="1"/>
  <c r="BZ50" i="39"/>
  <c r="CA50" i="39"/>
  <c r="CC50" i="39"/>
  <c r="CE50" i="39" s="1"/>
  <c r="CD50" i="39"/>
  <c r="CF50" i="39"/>
  <c r="CG50" i="39"/>
  <c r="CH50" i="39"/>
  <c r="CJ50" i="39" s="1"/>
  <c r="CI50" i="39"/>
  <c r="CK50" i="39"/>
  <c r="CL50" i="39"/>
  <c r="CN50" i="39" s="1"/>
  <c r="CM50" i="39"/>
  <c r="CO50" i="39"/>
  <c r="CR50" i="39" s="1"/>
  <c r="CP50" i="39"/>
  <c r="CQ50" i="39"/>
  <c r="CS50" i="39"/>
  <c r="CU50" i="39" s="1"/>
  <c r="CT50" i="39"/>
  <c r="CV50" i="39"/>
  <c r="CX50" i="39"/>
  <c r="CW50" i="39"/>
  <c r="CY50" i="39"/>
  <c r="CZ50" i="39"/>
  <c r="DA50" i="39"/>
  <c r="DC50" i="39"/>
  <c r="DE50" i="39" s="1"/>
  <c r="DD50" i="39"/>
  <c r="DF50" i="39"/>
  <c r="DH50" i="39" s="1"/>
  <c r="DG50" i="39"/>
  <c r="DI50" i="39"/>
  <c r="DK50" i="39"/>
  <c r="DJ50" i="39"/>
  <c r="DL50" i="39"/>
  <c r="DM50" i="39"/>
  <c r="DN50" i="39" s="1"/>
  <c r="DO50" i="39"/>
  <c r="DP50" i="39"/>
  <c r="DQ50" i="39"/>
  <c r="DS50" i="39"/>
  <c r="DT50" i="39"/>
  <c r="DU50" i="39"/>
  <c r="DV50" i="39"/>
  <c r="DX50" i="39"/>
  <c r="DW50" i="39"/>
  <c r="DY50" i="39"/>
  <c r="DZ50" i="39"/>
  <c r="EA50" i="39" s="1"/>
  <c r="EB50" i="39"/>
  <c r="EC50" i="39"/>
  <c r="AY51" i="39"/>
  <c r="AZ51" i="39"/>
  <c r="BA51" i="39"/>
  <c r="BB51" i="39"/>
  <c r="BD51" i="39"/>
  <c r="BE51" i="39"/>
  <c r="BF51" i="39"/>
  <c r="BH51" i="39" s="1"/>
  <c r="BG51" i="39"/>
  <c r="BI51" i="39"/>
  <c r="BK51" i="39" s="1"/>
  <c r="BJ51" i="39"/>
  <c r="BL51" i="39"/>
  <c r="BN51" i="39"/>
  <c r="BM51" i="39"/>
  <c r="BO51" i="39"/>
  <c r="BP51" i="39"/>
  <c r="BQ51" i="39" s="1"/>
  <c r="BR51" i="39"/>
  <c r="BT51" i="39" s="1"/>
  <c r="BS51" i="39"/>
  <c r="BU51" i="39"/>
  <c r="BX51" i="39" s="1"/>
  <c r="BV51" i="39"/>
  <c r="BW51" i="39"/>
  <c r="BY51" i="39"/>
  <c r="CB51" i="39" s="1"/>
  <c r="BZ51" i="39"/>
  <c r="CA51" i="39"/>
  <c r="CC51" i="39"/>
  <c r="CE51" i="39" s="1"/>
  <c r="CD51" i="39"/>
  <c r="CF51" i="39"/>
  <c r="CG51" i="39"/>
  <c r="CH51" i="39"/>
  <c r="CJ51" i="39" s="1"/>
  <c r="CI51" i="39"/>
  <c r="CK51" i="39"/>
  <c r="CL51" i="39"/>
  <c r="CN51" i="39" s="1"/>
  <c r="CM51" i="39"/>
  <c r="CO51" i="39"/>
  <c r="CP51" i="39"/>
  <c r="CQ51" i="39"/>
  <c r="CS51" i="39"/>
  <c r="CU51" i="39"/>
  <c r="CT51" i="39"/>
  <c r="CV51" i="39"/>
  <c r="CW51" i="39"/>
  <c r="CX51" i="39"/>
  <c r="CY51" i="39"/>
  <c r="CZ51" i="39"/>
  <c r="DA51" i="39"/>
  <c r="DB51" i="39" s="1"/>
  <c r="DC51" i="39"/>
  <c r="DE51" i="39" s="1"/>
  <c r="DD51" i="39"/>
  <c r="DF51" i="39"/>
  <c r="DH51" i="39" s="1"/>
  <c r="DG51" i="39"/>
  <c r="DI51" i="39"/>
  <c r="DK51" i="39"/>
  <c r="DJ51" i="39"/>
  <c r="DL51" i="39"/>
  <c r="DM51" i="39"/>
  <c r="DN51" i="39"/>
  <c r="DO51" i="39"/>
  <c r="DP51" i="39"/>
  <c r="DQ51" i="39"/>
  <c r="DR51" i="39" s="1"/>
  <c r="DS51" i="39"/>
  <c r="DT51" i="39"/>
  <c r="DU51" i="39"/>
  <c r="DV51" i="39"/>
  <c r="DX51" i="39" s="1"/>
  <c r="DW51" i="39"/>
  <c r="DY51" i="39"/>
  <c r="EA51" i="39"/>
  <c r="DZ51" i="39"/>
  <c r="EB51" i="39"/>
  <c r="EC51" i="39"/>
  <c r="AY52" i="39"/>
  <c r="AZ52" i="39"/>
  <c r="BA52" i="39"/>
  <c r="BB52" i="39"/>
  <c r="BC52" i="39" s="1"/>
  <c r="BD52" i="39"/>
  <c r="BE52" i="39"/>
  <c r="BF52" i="39"/>
  <c r="BH52" i="39"/>
  <c r="BG52" i="39"/>
  <c r="BI52" i="39"/>
  <c r="BJ52" i="39"/>
  <c r="BK52" i="39" s="1"/>
  <c r="BL52" i="39"/>
  <c r="BN52" i="39" s="1"/>
  <c r="BM52" i="39"/>
  <c r="BO52" i="39"/>
  <c r="BQ52" i="39" s="1"/>
  <c r="BP52" i="39"/>
  <c r="BR52" i="39"/>
  <c r="BT52" i="39"/>
  <c r="BS52" i="39"/>
  <c r="BU52" i="39"/>
  <c r="BV52" i="39"/>
  <c r="BX52" i="39"/>
  <c r="BW52" i="39"/>
  <c r="BY52" i="39"/>
  <c r="BZ52" i="39"/>
  <c r="CB52" i="39" s="1"/>
  <c r="CA52" i="39"/>
  <c r="CC52" i="39"/>
  <c r="CD52" i="39"/>
  <c r="CE52" i="39"/>
  <c r="CF52" i="39"/>
  <c r="CG52" i="39"/>
  <c r="CH52" i="39"/>
  <c r="CJ52" i="39"/>
  <c r="CI52" i="39"/>
  <c r="CK52" i="39"/>
  <c r="CL52" i="39"/>
  <c r="CN52" i="39"/>
  <c r="CM52" i="39"/>
  <c r="CO52" i="39"/>
  <c r="CP52" i="39"/>
  <c r="CR52" i="39" s="1"/>
  <c r="CQ52" i="39"/>
  <c r="CS52" i="39"/>
  <c r="CT52" i="39"/>
  <c r="CU52" i="39"/>
  <c r="CV52" i="39"/>
  <c r="CW52" i="39"/>
  <c r="CX52" i="39"/>
  <c r="CY52" i="39"/>
  <c r="CZ52" i="39"/>
  <c r="DB52" i="39" s="1"/>
  <c r="DA52" i="39"/>
  <c r="DC52" i="39"/>
  <c r="DE52" i="39" s="1"/>
  <c r="DD52" i="39"/>
  <c r="DF52" i="39"/>
  <c r="DH52" i="39"/>
  <c r="DG52" i="39"/>
  <c r="DI52" i="39"/>
  <c r="DJ52" i="39"/>
  <c r="DK52" i="39"/>
  <c r="DL52" i="39"/>
  <c r="DM52" i="39"/>
  <c r="DN52" i="39"/>
  <c r="DO52" i="39"/>
  <c r="DP52" i="39"/>
  <c r="DR52" i="39" s="1"/>
  <c r="DQ52" i="39"/>
  <c r="DS52" i="39"/>
  <c r="DT52" i="39"/>
  <c r="DU52" i="39"/>
  <c r="DV52" i="39"/>
  <c r="DX52" i="39"/>
  <c r="DW52" i="39"/>
  <c r="DY52" i="39"/>
  <c r="DZ52" i="39"/>
  <c r="EA52" i="39"/>
  <c r="EB52" i="39"/>
  <c r="EC52" i="39"/>
  <c r="AY53" i="39"/>
  <c r="AZ53" i="39"/>
  <c r="BA53" i="39"/>
  <c r="BC53" i="39" s="1"/>
  <c r="BB53" i="39"/>
  <c r="BD53" i="39"/>
  <c r="BE53" i="39"/>
  <c r="BF53" i="39"/>
  <c r="BG53" i="39"/>
  <c r="BH53" i="39" s="1"/>
  <c r="BI53" i="39"/>
  <c r="BK53" i="39" s="1"/>
  <c r="BJ53" i="39"/>
  <c r="BL53" i="39"/>
  <c r="BN53" i="39" s="1"/>
  <c r="BM53" i="39"/>
  <c r="BO53" i="39"/>
  <c r="BQ53" i="39"/>
  <c r="BP53" i="39"/>
  <c r="BR53" i="39"/>
  <c r="BS53" i="39"/>
  <c r="BT53" i="39"/>
  <c r="BU53" i="39"/>
  <c r="BV53" i="39"/>
  <c r="BW53" i="39"/>
  <c r="BY53" i="39"/>
  <c r="BZ53" i="39"/>
  <c r="CA53" i="39"/>
  <c r="CB53" i="39"/>
  <c r="CC53" i="39"/>
  <c r="CD53" i="39"/>
  <c r="CE53" i="39"/>
  <c r="CF53" i="39"/>
  <c r="CG53" i="39"/>
  <c r="CH53" i="39"/>
  <c r="CI53" i="39"/>
  <c r="CJ53" i="39"/>
  <c r="CK53" i="39"/>
  <c r="CL53" i="39"/>
  <c r="CM53" i="39"/>
  <c r="CN53" i="39" s="1"/>
  <c r="CO53" i="39"/>
  <c r="CP53" i="39"/>
  <c r="CQ53" i="39"/>
  <c r="CR53" i="39"/>
  <c r="CS53" i="39"/>
  <c r="CU53" i="39" s="1"/>
  <c r="CT53" i="39"/>
  <c r="CV53" i="39"/>
  <c r="CX53" i="39" s="1"/>
  <c r="CW53" i="39"/>
  <c r="CY53" i="39"/>
  <c r="CZ53" i="39"/>
  <c r="DB53" i="39" s="1"/>
  <c r="DA53" i="39"/>
  <c r="DC53" i="39"/>
  <c r="DE53" i="39"/>
  <c r="DD53" i="39"/>
  <c r="DF53" i="39"/>
  <c r="DG53" i="39"/>
  <c r="DH53" i="39"/>
  <c r="DI53" i="39"/>
  <c r="DK53" i="39" s="1"/>
  <c r="DJ53" i="39"/>
  <c r="DL53" i="39"/>
  <c r="DN53" i="39" s="1"/>
  <c r="DM53" i="39"/>
  <c r="DO53" i="39"/>
  <c r="DP53" i="39"/>
  <c r="DR53" i="39" s="1"/>
  <c r="DQ53" i="39"/>
  <c r="DS53" i="39"/>
  <c r="DT53" i="39"/>
  <c r="DU53" i="39"/>
  <c r="DV53" i="39"/>
  <c r="DW53" i="39"/>
  <c r="DX53" i="39"/>
  <c r="DY53" i="39"/>
  <c r="EA53" i="39" s="1"/>
  <c r="DZ53" i="39"/>
  <c r="EB53" i="39"/>
  <c r="EC53" i="39"/>
  <c r="AY54" i="39"/>
  <c r="AZ54" i="39"/>
  <c r="BA54" i="39"/>
  <c r="BC54" i="39" s="1"/>
  <c r="BB54" i="39"/>
  <c r="BD54" i="39"/>
  <c r="BE54" i="39"/>
  <c r="BF54" i="39"/>
  <c r="BH54" i="39" s="1"/>
  <c r="BG54" i="39"/>
  <c r="BI54" i="39"/>
  <c r="BK54" i="39" s="1"/>
  <c r="BJ54" i="39"/>
  <c r="BL54" i="39"/>
  <c r="BN54" i="39"/>
  <c r="BM54" i="39"/>
  <c r="BO54" i="39"/>
  <c r="BP54" i="39"/>
  <c r="BQ54" i="39"/>
  <c r="BR54" i="39"/>
  <c r="BT54" i="39" s="1"/>
  <c r="BS54" i="39"/>
  <c r="BU54" i="39"/>
  <c r="BX54" i="39" s="1"/>
  <c r="BV54" i="39"/>
  <c r="BW54" i="39"/>
  <c r="BY54" i="39"/>
  <c r="CB54" i="39" s="1"/>
  <c r="BZ54" i="39"/>
  <c r="CA54" i="39"/>
  <c r="CC54" i="39"/>
  <c r="CE54" i="39" s="1"/>
  <c r="CD54" i="39"/>
  <c r="CF54" i="39"/>
  <c r="CG54" i="39"/>
  <c r="CH54" i="39"/>
  <c r="CJ54" i="39" s="1"/>
  <c r="CI54" i="39"/>
  <c r="CK54" i="39"/>
  <c r="CL54" i="39"/>
  <c r="CN54" i="39" s="1"/>
  <c r="CM54" i="39"/>
  <c r="CO54" i="39"/>
  <c r="CR54" i="39" s="1"/>
  <c r="CP54" i="39"/>
  <c r="CQ54" i="39"/>
  <c r="CS54" i="39"/>
  <c r="CU54" i="39" s="1"/>
  <c r="CT54" i="39"/>
  <c r="CV54" i="39"/>
  <c r="CW54" i="39"/>
  <c r="CY54" i="39"/>
  <c r="CZ54" i="39"/>
  <c r="DA54" i="39"/>
  <c r="DB54" i="39" s="1"/>
  <c r="DC54" i="39"/>
  <c r="DE54" i="39" s="1"/>
  <c r="DD54" i="39"/>
  <c r="DF54" i="39"/>
  <c r="DH54" i="39" s="1"/>
  <c r="DG54" i="39"/>
  <c r="DI54" i="39"/>
  <c r="DK54" i="39"/>
  <c r="DJ54" i="39"/>
  <c r="DL54" i="39"/>
  <c r="DM54" i="39"/>
  <c r="DN54" i="39" s="1"/>
  <c r="DO54" i="39"/>
  <c r="DP54" i="39"/>
  <c r="DQ54" i="39"/>
  <c r="DR54" i="39" s="1"/>
  <c r="DS54" i="39"/>
  <c r="DT54" i="39"/>
  <c r="DU54" i="39"/>
  <c r="DV54" i="39"/>
  <c r="DX54" i="39" s="1"/>
  <c r="DW54" i="39"/>
  <c r="DY54" i="39"/>
  <c r="EA54" i="39"/>
  <c r="DZ54" i="39"/>
  <c r="EB54" i="39"/>
  <c r="EC54" i="39"/>
  <c r="AY55" i="39"/>
  <c r="AZ55" i="39"/>
  <c r="BA55" i="39"/>
  <c r="BB55" i="39"/>
  <c r="BC55" i="39" s="1"/>
  <c r="BD55" i="39"/>
  <c r="BE55" i="39"/>
  <c r="BF55" i="39"/>
  <c r="BH55" i="39"/>
  <c r="BG55" i="39"/>
  <c r="BI55" i="39"/>
  <c r="BJ55" i="39"/>
  <c r="BK55" i="39" s="1"/>
  <c r="BL55" i="39"/>
  <c r="BN55" i="39" s="1"/>
  <c r="BM55" i="39"/>
  <c r="BO55" i="39"/>
  <c r="BQ55" i="39" s="1"/>
  <c r="BP55" i="39"/>
  <c r="BR55" i="39"/>
  <c r="BT55" i="39"/>
  <c r="BS55" i="39"/>
  <c r="BU55" i="39"/>
  <c r="BX55" i="39" s="1"/>
  <c r="BV55" i="39"/>
  <c r="BW55" i="39"/>
  <c r="BY55" i="39"/>
  <c r="CB55" i="39" s="1"/>
  <c r="BZ55" i="39"/>
  <c r="CA55" i="39"/>
  <c r="CC55" i="39"/>
  <c r="CD55" i="39"/>
  <c r="CF55" i="39"/>
  <c r="CG55" i="39"/>
  <c r="CH55" i="39"/>
  <c r="CJ55" i="39"/>
  <c r="CI55" i="39"/>
  <c r="CK55" i="39"/>
  <c r="CL55" i="39"/>
  <c r="CN55" i="39"/>
  <c r="CM55" i="39"/>
  <c r="CO55" i="39"/>
  <c r="CR55" i="39" s="1"/>
  <c r="CP55" i="39"/>
  <c r="CQ55" i="39"/>
  <c r="CS55" i="39"/>
  <c r="CT55" i="39"/>
  <c r="CV55" i="39"/>
  <c r="CX55" i="39" s="1"/>
  <c r="CW55" i="39"/>
  <c r="CY55" i="39"/>
  <c r="CZ55" i="39"/>
  <c r="DB55" i="39" s="1"/>
  <c r="DA55" i="39"/>
  <c r="DC55" i="39"/>
  <c r="DD55" i="39"/>
  <c r="DE55" i="39" s="1"/>
  <c r="DF55" i="39"/>
  <c r="DH55" i="39" s="1"/>
  <c r="DG55" i="39"/>
  <c r="DI55" i="39"/>
  <c r="DK55" i="39" s="1"/>
  <c r="DJ55" i="39"/>
  <c r="DL55" i="39"/>
  <c r="DN55" i="39" s="1"/>
  <c r="DM55" i="39"/>
  <c r="DO55" i="39"/>
  <c r="DP55" i="39"/>
  <c r="DR55" i="39" s="1"/>
  <c r="DQ55" i="39"/>
  <c r="DS55" i="39"/>
  <c r="DT55" i="39"/>
  <c r="DU55" i="39"/>
  <c r="DV55" i="39"/>
  <c r="DX55" i="39" s="1"/>
  <c r="DW55" i="39"/>
  <c r="DY55" i="39"/>
  <c r="EA55" i="39" s="1"/>
  <c r="DZ55" i="39"/>
  <c r="EB55" i="39"/>
  <c r="EC55" i="39"/>
  <c r="AY56" i="39"/>
  <c r="AZ56" i="39"/>
  <c r="BA56" i="39"/>
  <c r="BC56" i="39" s="1"/>
  <c r="BB56" i="39"/>
  <c r="BD56" i="39"/>
  <c r="BE56" i="39"/>
  <c r="BF56" i="39"/>
  <c r="BH56" i="39" s="1"/>
  <c r="BG56" i="39"/>
  <c r="BI56" i="39"/>
  <c r="BK56" i="39" s="1"/>
  <c r="BJ56" i="39"/>
  <c r="BL56" i="39"/>
  <c r="BM56" i="39"/>
  <c r="BN56" i="39" s="1"/>
  <c r="BO56" i="39"/>
  <c r="BQ56" i="39" s="1"/>
  <c r="BP56" i="39"/>
  <c r="BR56" i="39"/>
  <c r="BS56" i="39"/>
  <c r="BU56" i="39"/>
  <c r="BV56" i="39"/>
  <c r="BW56" i="39"/>
  <c r="BY56" i="39"/>
  <c r="BZ56" i="39"/>
  <c r="CA56" i="39"/>
  <c r="CC56" i="39"/>
  <c r="CE56" i="39" s="1"/>
  <c r="CD56" i="39"/>
  <c r="CF56" i="39"/>
  <c r="CG56" i="39"/>
  <c r="CH56" i="39"/>
  <c r="CI56" i="39"/>
  <c r="CJ56" i="39"/>
  <c r="CK56" i="39"/>
  <c r="CL56" i="39"/>
  <c r="CN56" i="39" s="1"/>
  <c r="CM56" i="39"/>
  <c r="CO56" i="39"/>
  <c r="CP56" i="39"/>
  <c r="CQ56" i="39"/>
  <c r="CS56" i="39"/>
  <c r="CU56" i="39" s="1"/>
  <c r="CT56" i="39"/>
  <c r="CV56" i="39"/>
  <c r="CX56" i="39"/>
  <c r="CW56" i="39"/>
  <c r="CY56" i="39"/>
  <c r="CZ56" i="39"/>
  <c r="DB56" i="39"/>
  <c r="DA56" i="39"/>
  <c r="DC56" i="39"/>
  <c r="DE56" i="39" s="1"/>
  <c r="DD56" i="39"/>
  <c r="DF56" i="39"/>
  <c r="DH56" i="39" s="1"/>
  <c r="DG56" i="39"/>
  <c r="DI56" i="39"/>
  <c r="DK56" i="39" s="1"/>
  <c r="DJ56" i="39"/>
  <c r="DL56" i="39"/>
  <c r="DN56" i="39"/>
  <c r="DM56" i="39"/>
  <c r="DO56" i="39"/>
  <c r="DP56" i="39"/>
  <c r="DR56" i="39"/>
  <c r="DQ56" i="39"/>
  <c r="DS56" i="39"/>
  <c r="DT56" i="39"/>
  <c r="DU56" i="39"/>
  <c r="DV56" i="39"/>
  <c r="DX56" i="39" s="1"/>
  <c r="DW56" i="39"/>
  <c r="DY56" i="39"/>
  <c r="EA56" i="39" s="1"/>
  <c r="DZ56" i="39"/>
  <c r="EB56" i="39"/>
  <c r="EC56" i="39"/>
  <c r="AY57" i="39"/>
  <c r="AZ57" i="39"/>
  <c r="BA57" i="39"/>
  <c r="BC57" i="39"/>
  <c r="BB57" i="39"/>
  <c r="BD57" i="39"/>
  <c r="BE57" i="39"/>
  <c r="BF57" i="39"/>
  <c r="BH57" i="39" s="1"/>
  <c r="BG57" i="39"/>
  <c r="BI57" i="39"/>
  <c r="BK57" i="39"/>
  <c r="BJ57" i="39"/>
  <c r="BL57" i="39"/>
  <c r="BN57" i="39" s="1"/>
  <c r="BM57" i="39"/>
  <c r="BO57" i="39"/>
  <c r="BQ57" i="39" s="1"/>
  <c r="BP57" i="39"/>
  <c r="BR57" i="39"/>
  <c r="BT57" i="39" s="1"/>
  <c r="BS57" i="39"/>
  <c r="BU57" i="39"/>
  <c r="BX57" i="39"/>
  <c r="BV57" i="39"/>
  <c r="BW57" i="39"/>
  <c r="BY57" i="39"/>
  <c r="BZ57" i="39"/>
  <c r="CA57" i="39"/>
  <c r="CC57" i="39"/>
  <c r="CD57" i="39"/>
  <c r="CF57" i="39"/>
  <c r="CG57" i="39"/>
  <c r="CH57" i="39"/>
  <c r="CJ57" i="39"/>
  <c r="CI57" i="39"/>
  <c r="CK57" i="39"/>
  <c r="CL57" i="39"/>
  <c r="CM57" i="39"/>
  <c r="CN57" i="39" s="1"/>
  <c r="CO57" i="39"/>
  <c r="CP57" i="39"/>
  <c r="CQ57" i="39"/>
  <c r="CS57" i="39"/>
  <c r="CU57" i="39" s="1"/>
  <c r="CT57" i="39"/>
  <c r="CV57" i="39"/>
  <c r="CX57" i="39" s="1"/>
  <c r="CW57" i="39"/>
  <c r="CY57" i="39"/>
  <c r="CZ57" i="39"/>
  <c r="DB57" i="39" s="1"/>
  <c r="DA57" i="39"/>
  <c r="DC57" i="39"/>
  <c r="DD57" i="39"/>
  <c r="DE57" i="39" s="1"/>
  <c r="DF57" i="39"/>
  <c r="DH57" i="39" s="1"/>
  <c r="DG57" i="39"/>
  <c r="DI57" i="39"/>
  <c r="DK57" i="39" s="1"/>
  <c r="DJ57" i="39"/>
  <c r="DL57" i="39"/>
  <c r="DN57" i="39" s="1"/>
  <c r="DM57" i="39"/>
  <c r="DO57" i="39"/>
  <c r="DP57" i="39"/>
  <c r="DR57" i="39" s="1"/>
  <c r="DQ57" i="39"/>
  <c r="DS57" i="39"/>
  <c r="DT57" i="39"/>
  <c r="DU57" i="39"/>
  <c r="DV57" i="39"/>
  <c r="DX57" i="39" s="1"/>
  <c r="DW57" i="39"/>
  <c r="DY57" i="39"/>
  <c r="EA57" i="39" s="1"/>
  <c r="DZ57" i="39"/>
  <c r="EB57" i="39"/>
  <c r="EC57" i="39"/>
  <c r="AY58" i="39"/>
  <c r="AZ58" i="39"/>
  <c r="BA58" i="39"/>
  <c r="BC58" i="39" s="1"/>
  <c r="BB58" i="39"/>
  <c r="BD58" i="39"/>
  <c r="BE58" i="39"/>
  <c r="BF58" i="39"/>
  <c r="BH58" i="39" s="1"/>
  <c r="BG58" i="39"/>
  <c r="BI58" i="39"/>
  <c r="BK58" i="39" s="1"/>
  <c r="BJ58" i="39"/>
  <c r="BL58" i="39"/>
  <c r="BM58" i="39"/>
  <c r="BN58" i="39" s="1"/>
  <c r="BO58" i="39"/>
  <c r="BP58" i="39"/>
  <c r="BR58" i="39"/>
  <c r="BT58" i="39" s="1"/>
  <c r="BS58" i="39"/>
  <c r="BU58" i="39"/>
  <c r="BX58" i="39" s="1"/>
  <c r="BV58" i="39"/>
  <c r="BW58" i="39"/>
  <c r="BY58" i="39"/>
  <c r="CB58" i="39" s="1"/>
  <c r="BZ58" i="39"/>
  <c r="CA58" i="39"/>
  <c r="CC58" i="39"/>
  <c r="CE58" i="39" s="1"/>
  <c r="CD58" i="39"/>
  <c r="CF58" i="39"/>
  <c r="CG58" i="39"/>
  <c r="CH58" i="39"/>
  <c r="CJ58" i="39" s="1"/>
  <c r="CI58" i="39"/>
  <c r="CK58" i="39"/>
  <c r="CL58" i="39"/>
  <c r="CN58" i="39" s="1"/>
  <c r="CM58" i="39"/>
  <c r="CO58" i="39"/>
  <c r="CR58" i="39" s="1"/>
  <c r="CP58" i="39"/>
  <c r="CQ58" i="39"/>
  <c r="CS58" i="39"/>
  <c r="CU58" i="39" s="1"/>
  <c r="CT58" i="39"/>
  <c r="CV58" i="39"/>
  <c r="CW58" i="39"/>
  <c r="CX58" i="39" s="1"/>
  <c r="CY58" i="39"/>
  <c r="CZ58" i="39"/>
  <c r="DA58" i="39"/>
  <c r="DB58" i="39" s="1"/>
  <c r="DC58" i="39"/>
  <c r="DE58" i="39" s="1"/>
  <c r="DD58" i="39"/>
  <c r="DF58" i="39"/>
  <c r="DH58" i="39" s="1"/>
  <c r="DG58" i="39"/>
  <c r="DI58" i="39"/>
  <c r="DK58" i="39" s="1"/>
  <c r="DJ58" i="39"/>
  <c r="DL58" i="39"/>
  <c r="DM58" i="39"/>
  <c r="DN58" i="39" s="1"/>
  <c r="DO58" i="39"/>
  <c r="DP58" i="39"/>
  <c r="DQ58" i="39"/>
  <c r="DR58" i="39" s="1"/>
  <c r="DS58" i="39"/>
  <c r="DT58" i="39"/>
  <c r="DU58" i="39"/>
  <c r="DV58" i="39"/>
  <c r="DX58" i="39" s="1"/>
  <c r="DW58" i="39"/>
  <c r="DY58" i="39"/>
  <c r="EA58" i="39" s="1"/>
  <c r="DZ58" i="39"/>
  <c r="EB58" i="39"/>
  <c r="EC58" i="39"/>
  <c r="AY59" i="39"/>
  <c r="AZ59" i="39"/>
  <c r="BA59" i="39"/>
  <c r="BB59" i="39"/>
  <c r="BC59" i="39" s="1"/>
  <c r="BD59" i="39"/>
  <c r="BE59" i="39"/>
  <c r="BF59" i="39"/>
  <c r="BH59" i="39" s="1"/>
  <c r="BG59" i="39"/>
  <c r="BI59" i="39"/>
  <c r="BJ59" i="39"/>
  <c r="BK59" i="39" s="1"/>
  <c r="BL59" i="39"/>
  <c r="BN59" i="39" s="1"/>
  <c r="BM59" i="39"/>
  <c r="BO59" i="39"/>
  <c r="BQ59" i="39" s="1"/>
  <c r="BP59" i="39"/>
  <c r="BR59" i="39"/>
  <c r="BT59" i="39" s="1"/>
  <c r="BS59" i="39"/>
  <c r="BU59" i="39"/>
  <c r="BV59" i="39"/>
  <c r="BX59" i="39" s="1"/>
  <c r="BW59" i="39"/>
  <c r="BY59" i="39"/>
  <c r="BZ59" i="39"/>
  <c r="CA59" i="39"/>
  <c r="CC59" i="39"/>
  <c r="CD59" i="39"/>
  <c r="CE59" i="39" s="1"/>
  <c r="CF59" i="39"/>
  <c r="CG59" i="39"/>
  <c r="CH59" i="39"/>
  <c r="CJ59" i="39" s="1"/>
  <c r="CI59" i="39"/>
  <c r="CK59" i="39"/>
  <c r="CL59" i="39"/>
  <c r="CN59" i="39" s="1"/>
  <c r="CM59" i="39"/>
  <c r="CO59" i="39"/>
  <c r="CP59" i="39"/>
  <c r="CQ59" i="39"/>
  <c r="CS59" i="39"/>
  <c r="CT59" i="39"/>
  <c r="CU59" i="39" s="1"/>
  <c r="CV59" i="39"/>
  <c r="CW59" i="39"/>
  <c r="CX59" i="39"/>
  <c r="CY59" i="39"/>
  <c r="CZ59" i="39"/>
  <c r="DA59" i="39"/>
  <c r="DB59" i="39" s="1"/>
  <c r="DC59" i="39"/>
  <c r="DE59" i="39" s="1"/>
  <c r="DD59" i="39"/>
  <c r="DF59" i="39"/>
  <c r="DH59" i="39" s="1"/>
  <c r="DG59" i="39"/>
  <c r="DI59" i="39"/>
  <c r="DJ59" i="39"/>
  <c r="DK59" i="39" s="1"/>
  <c r="DL59" i="39"/>
  <c r="DM59" i="39"/>
  <c r="DN59" i="39"/>
  <c r="DO59" i="39"/>
  <c r="DP59" i="39"/>
  <c r="DQ59" i="39"/>
  <c r="DR59" i="39" s="1"/>
  <c r="DS59" i="39"/>
  <c r="DT59" i="39"/>
  <c r="DU59" i="39"/>
  <c r="DV59" i="39"/>
  <c r="DX59" i="39" s="1"/>
  <c r="DW59" i="39"/>
  <c r="DY59" i="39"/>
  <c r="DZ59" i="39"/>
  <c r="EA59" i="39" s="1"/>
  <c r="EB59" i="39"/>
  <c r="EC59" i="39"/>
  <c r="AY60" i="39"/>
  <c r="AZ60" i="39"/>
  <c r="BA60" i="39"/>
  <c r="BB60" i="39"/>
  <c r="BC60" i="39" s="1"/>
  <c r="BD60" i="39"/>
  <c r="BE60" i="39"/>
  <c r="BF60" i="39"/>
  <c r="BG60" i="39"/>
  <c r="BH60" i="39" s="1"/>
  <c r="BI60" i="39"/>
  <c r="BJ60" i="39"/>
  <c r="BK60" i="39" s="1"/>
  <c r="BL60" i="39"/>
  <c r="BN60" i="39" s="1"/>
  <c r="BM60" i="39"/>
  <c r="BO60" i="39"/>
  <c r="BQ60" i="39" s="1"/>
  <c r="BP60" i="39"/>
  <c r="BR60" i="39"/>
  <c r="BS60" i="39"/>
  <c r="BT60" i="39" s="1"/>
  <c r="BU60" i="39"/>
  <c r="BV60" i="39"/>
  <c r="BX60" i="39"/>
  <c r="BW60" i="39"/>
  <c r="BY60" i="39"/>
  <c r="BZ60" i="39"/>
  <c r="CB60" i="39" s="1"/>
  <c r="CA60" i="39"/>
  <c r="CC60" i="39"/>
  <c r="CD60" i="39"/>
  <c r="CE60" i="39"/>
  <c r="CF60" i="39"/>
  <c r="CG60" i="39"/>
  <c r="CH60" i="39"/>
  <c r="CI60" i="39"/>
  <c r="CJ60" i="39" s="1"/>
  <c r="CK60" i="39"/>
  <c r="CL60" i="39"/>
  <c r="CM60" i="39"/>
  <c r="CN60" i="39" s="1"/>
  <c r="CO60" i="39"/>
  <c r="CP60" i="39"/>
  <c r="CR60" i="39" s="1"/>
  <c r="CQ60" i="39"/>
  <c r="CS60" i="39"/>
  <c r="CT60" i="39"/>
  <c r="CU60" i="39"/>
  <c r="CV60" i="39"/>
  <c r="CX60" i="39" s="1"/>
  <c r="CW60" i="39"/>
  <c r="CY60" i="39"/>
  <c r="CZ60" i="39"/>
  <c r="DB60" i="39" s="1"/>
  <c r="DA60" i="39"/>
  <c r="DC60" i="39"/>
  <c r="DE60" i="39" s="1"/>
  <c r="DD60" i="39"/>
  <c r="DF60" i="39"/>
  <c r="DG60" i="39"/>
  <c r="DH60" i="39" s="1"/>
  <c r="DI60" i="39"/>
  <c r="DJ60" i="39"/>
  <c r="DK60" i="39"/>
  <c r="DL60" i="39"/>
  <c r="DN60" i="39" s="1"/>
  <c r="DM60" i="39"/>
  <c r="DO60" i="39"/>
  <c r="DP60" i="39"/>
  <c r="DR60" i="39" s="1"/>
  <c r="DQ60" i="39"/>
  <c r="DS60" i="39"/>
  <c r="DT60" i="39"/>
  <c r="DU60" i="39"/>
  <c r="DV60" i="39"/>
  <c r="DW60" i="39"/>
  <c r="DX60" i="39" s="1"/>
  <c r="DY60" i="39"/>
  <c r="DZ60" i="39"/>
  <c r="EA60" i="39"/>
  <c r="EB60" i="39"/>
  <c r="EC60" i="39"/>
  <c r="AY61" i="39"/>
  <c r="AZ61" i="39"/>
  <c r="BA61" i="39"/>
  <c r="BC61" i="39" s="1"/>
  <c r="BB61" i="39"/>
  <c r="BD61" i="39"/>
  <c r="BE61" i="39"/>
  <c r="BF61" i="39"/>
  <c r="BG61" i="39"/>
  <c r="BH61" i="39" s="1"/>
  <c r="BI61" i="39"/>
  <c r="BK61" i="39" s="1"/>
  <c r="BJ61" i="39"/>
  <c r="BL61" i="39"/>
  <c r="BN61" i="39" s="1"/>
  <c r="BM61" i="39"/>
  <c r="BO61" i="39"/>
  <c r="BP61" i="39"/>
  <c r="BQ61" i="39" s="1"/>
  <c r="BR61" i="39"/>
  <c r="BS61" i="39"/>
  <c r="BT61" i="39"/>
  <c r="BU61" i="39"/>
  <c r="BV61" i="39"/>
  <c r="BW61" i="39"/>
  <c r="BY61" i="39"/>
  <c r="CB61" i="39" s="1"/>
  <c r="BZ61" i="39"/>
  <c r="CA61" i="39"/>
  <c r="CC61" i="39"/>
  <c r="CE61" i="39" s="1"/>
  <c r="CD61" i="39"/>
  <c r="CF61" i="39"/>
  <c r="CG61" i="39"/>
  <c r="CH61" i="39"/>
  <c r="CI61" i="39"/>
  <c r="CJ61" i="39"/>
  <c r="CK61" i="39"/>
  <c r="CL61" i="39"/>
  <c r="CM61" i="39"/>
  <c r="CN61" i="39" s="1"/>
  <c r="CO61" i="39"/>
  <c r="CP61" i="39"/>
  <c r="CQ61" i="39"/>
  <c r="CS61" i="39"/>
  <c r="CU61" i="39" s="1"/>
  <c r="CT61" i="39"/>
  <c r="CV61" i="39"/>
  <c r="CX61" i="39" s="1"/>
  <c r="CW61" i="39"/>
  <c r="CY61" i="39"/>
  <c r="CZ61" i="39"/>
  <c r="DB61" i="39" s="1"/>
  <c r="DA61" i="39"/>
  <c r="DC61" i="39"/>
  <c r="DD61" i="39"/>
  <c r="DE61" i="39" s="1"/>
  <c r="DF61" i="39"/>
  <c r="DG61" i="39"/>
  <c r="DH61" i="39"/>
  <c r="DI61" i="39"/>
  <c r="DK61" i="39" s="1"/>
  <c r="DJ61" i="39"/>
  <c r="DL61" i="39"/>
  <c r="DN61" i="39" s="1"/>
  <c r="DM61" i="39"/>
  <c r="DO61" i="39"/>
  <c r="DP61" i="39"/>
  <c r="DR61" i="39" s="1"/>
  <c r="DQ61" i="39"/>
  <c r="DS61" i="39"/>
  <c r="DT61" i="39"/>
  <c r="DU61" i="39"/>
  <c r="DV61" i="39"/>
  <c r="DW61" i="39"/>
  <c r="DX61" i="39"/>
  <c r="DY61" i="39"/>
  <c r="EA61" i="39" s="1"/>
  <c r="DZ61" i="39"/>
  <c r="EB61" i="39"/>
  <c r="EC61" i="39"/>
  <c r="AY62" i="39"/>
  <c r="AZ62" i="39"/>
  <c r="BA62" i="39"/>
  <c r="BC62" i="39" s="1"/>
  <c r="BB62" i="39"/>
  <c r="BD62" i="39"/>
  <c r="BE62" i="39"/>
  <c r="BF62" i="39"/>
  <c r="BH62" i="39" s="1"/>
  <c r="BG62" i="39"/>
  <c r="BI62" i="39"/>
  <c r="BK62" i="39" s="1"/>
  <c r="BJ62" i="39"/>
  <c r="BL62" i="39"/>
  <c r="BM62" i="39"/>
  <c r="BN62" i="39" s="1"/>
  <c r="BO62" i="39"/>
  <c r="BP62" i="39"/>
  <c r="BQ62" i="39"/>
  <c r="BR62" i="39"/>
  <c r="BT62" i="39" s="1"/>
  <c r="BS62" i="39"/>
  <c r="BU62" i="39"/>
  <c r="BX62" i="39" s="1"/>
  <c r="BV62" i="39"/>
  <c r="BW62" i="39"/>
  <c r="BY62" i="39"/>
  <c r="CB62" i="39" s="1"/>
  <c r="BZ62" i="39"/>
  <c r="CA62" i="39"/>
  <c r="CC62" i="39"/>
  <c r="CE62" i="39" s="1"/>
  <c r="CD62" i="39"/>
  <c r="CF62" i="39"/>
  <c r="CG62" i="39"/>
  <c r="CH62" i="39"/>
  <c r="CJ62" i="39" s="1"/>
  <c r="CI62" i="39"/>
  <c r="CK62" i="39"/>
  <c r="CL62" i="39"/>
  <c r="CN62" i="39" s="1"/>
  <c r="CM62" i="39"/>
  <c r="CO62" i="39"/>
  <c r="CR62" i="39" s="1"/>
  <c r="CP62" i="39"/>
  <c r="CQ62" i="39"/>
  <c r="CS62" i="39"/>
  <c r="CU62" i="39" s="1"/>
  <c r="CT62" i="39"/>
  <c r="CV62" i="39"/>
  <c r="CW62" i="39"/>
  <c r="CX62" i="39" s="1"/>
  <c r="CY62" i="39"/>
  <c r="CZ62" i="39"/>
  <c r="DA62" i="39"/>
  <c r="DB62" i="39" s="1"/>
  <c r="DC62" i="39"/>
  <c r="DD62" i="39"/>
  <c r="DE62" i="39"/>
  <c r="DF62" i="39"/>
  <c r="DH62" i="39" s="1"/>
  <c r="DG62" i="39"/>
  <c r="DI62" i="39"/>
  <c r="DK62" i="39" s="1"/>
  <c r="DJ62" i="39"/>
  <c r="DL62" i="39"/>
  <c r="DM62" i="39"/>
  <c r="DN62" i="39" s="1"/>
  <c r="DO62" i="39"/>
  <c r="DP62" i="39"/>
  <c r="DQ62" i="39"/>
  <c r="DR62" i="39" s="1"/>
  <c r="DS62" i="39"/>
  <c r="DT62" i="39"/>
  <c r="DU62" i="39"/>
  <c r="DV62" i="39"/>
  <c r="DX62" i="39" s="1"/>
  <c r="DW62" i="39"/>
  <c r="DY62" i="39"/>
  <c r="EA62" i="39" s="1"/>
  <c r="DZ62" i="39"/>
  <c r="EB62" i="39"/>
  <c r="EC62" i="39"/>
  <c r="AY63" i="39"/>
  <c r="AZ63" i="39"/>
  <c r="BA63" i="39"/>
  <c r="BB63" i="39"/>
  <c r="BC63" i="39" s="1"/>
  <c r="BD63" i="39"/>
  <c r="BE63" i="39"/>
  <c r="BF63" i="39"/>
  <c r="BH63" i="39" s="1"/>
  <c r="BG63" i="39"/>
  <c r="BI63" i="39"/>
  <c r="BJ63" i="39"/>
  <c r="BK63" i="39" s="1"/>
  <c r="BL63" i="39"/>
  <c r="BM63" i="39"/>
  <c r="BN63" i="39"/>
  <c r="BO63" i="39"/>
  <c r="BQ63" i="39" s="1"/>
  <c r="BP63" i="39"/>
  <c r="BR63" i="39"/>
  <c r="BT63" i="39" s="1"/>
  <c r="BS63" i="39"/>
  <c r="BU63" i="39"/>
  <c r="BX63" i="39" s="1"/>
  <c r="BV63" i="39"/>
  <c r="BW63" i="39"/>
  <c r="BY63" i="39"/>
  <c r="BZ63" i="39"/>
  <c r="CB63" i="39" s="1"/>
  <c r="CA63" i="39"/>
  <c r="CC63" i="39"/>
  <c r="CD63" i="39"/>
  <c r="CE63" i="39" s="1"/>
  <c r="CF63" i="39"/>
  <c r="CG63" i="39"/>
  <c r="CH63" i="39"/>
  <c r="CJ63" i="39" s="1"/>
  <c r="CI63" i="39"/>
  <c r="CK63" i="39"/>
  <c r="CL63" i="39"/>
  <c r="CN63" i="39" s="1"/>
  <c r="CM63" i="39"/>
  <c r="CO63" i="39"/>
  <c r="CP63" i="39"/>
  <c r="CR63" i="39" s="1"/>
  <c r="CQ63" i="39"/>
  <c r="CS63" i="39"/>
  <c r="CT63" i="39"/>
  <c r="CU63" i="39" s="1"/>
  <c r="CV63" i="39"/>
  <c r="CW63" i="39"/>
  <c r="CX63" i="39" s="1"/>
  <c r="CY63" i="39"/>
  <c r="CZ63" i="39"/>
  <c r="DA63" i="39"/>
  <c r="DB63" i="39"/>
  <c r="DC63" i="39"/>
  <c r="DE63" i="39" s="1"/>
  <c r="DD63" i="39"/>
  <c r="DF63" i="39"/>
  <c r="DH63" i="39" s="1"/>
  <c r="DG63" i="39"/>
  <c r="DI63" i="39"/>
  <c r="DJ63" i="39"/>
  <c r="DK63" i="39" s="1"/>
  <c r="DL63" i="39"/>
  <c r="DM63" i="39"/>
  <c r="DN63" i="39" s="1"/>
  <c r="DO63" i="39"/>
  <c r="DP63" i="39"/>
  <c r="DQ63" i="39"/>
  <c r="DR63" i="39"/>
  <c r="DS63" i="39"/>
  <c r="DT63" i="39"/>
  <c r="DU63" i="39"/>
  <c r="DV63" i="39"/>
  <c r="DX63" i="39" s="1"/>
  <c r="DW63" i="39"/>
  <c r="DY63" i="39"/>
  <c r="EA63" i="39" s="1"/>
  <c r="DZ63" i="39"/>
  <c r="EB63" i="39"/>
  <c r="EC63" i="39"/>
  <c r="AY64" i="39"/>
  <c r="AZ64" i="39"/>
  <c r="BA64" i="39"/>
  <c r="BB64" i="39"/>
  <c r="BC64" i="39"/>
  <c r="BD64" i="39"/>
  <c r="BE64" i="39"/>
  <c r="BF64" i="39"/>
  <c r="BH64" i="39" s="1"/>
  <c r="BG64" i="39"/>
  <c r="BI64" i="39"/>
  <c r="BJ64" i="39"/>
  <c r="BK64" i="39"/>
  <c r="BL64" i="39"/>
  <c r="BN64" i="39" s="1"/>
  <c r="BM64" i="39"/>
  <c r="BO64" i="39"/>
  <c r="BQ64" i="39" s="1"/>
  <c r="BP64" i="39"/>
  <c r="BR64" i="39"/>
  <c r="BS64" i="39"/>
  <c r="BT64" i="39" s="1"/>
  <c r="BU64" i="39"/>
  <c r="BV64" i="39"/>
  <c r="BW64" i="39"/>
  <c r="BY64" i="39"/>
  <c r="BZ64" i="39"/>
  <c r="CA64" i="39"/>
  <c r="CC64" i="39"/>
  <c r="CE64" i="39" s="1"/>
  <c r="CD64" i="39"/>
  <c r="CF64" i="39"/>
  <c r="CG64" i="39"/>
  <c r="CH64" i="39"/>
  <c r="CI64" i="39"/>
  <c r="CJ64" i="39"/>
  <c r="CK64" i="39"/>
  <c r="CL64" i="39"/>
  <c r="CM64" i="39"/>
  <c r="CN64" i="39" s="1"/>
  <c r="CO64" i="39"/>
  <c r="CP64" i="39"/>
  <c r="CQ64" i="39"/>
  <c r="CS64" i="39"/>
  <c r="CU64" i="39" s="1"/>
  <c r="CT64" i="39"/>
  <c r="CV64" i="39"/>
  <c r="CW64" i="39"/>
  <c r="CX64" i="39" s="1"/>
  <c r="CY64" i="39"/>
  <c r="CZ64" i="39"/>
  <c r="DB64" i="39"/>
  <c r="DA64" i="39"/>
  <c r="DC64" i="39"/>
  <c r="DD64" i="39"/>
  <c r="DE64" i="39" s="1"/>
  <c r="DF64" i="39"/>
  <c r="DH64" i="39" s="1"/>
  <c r="DG64" i="39"/>
  <c r="DI64" i="39"/>
  <c r="DK64" i="39" s="1"/>
  <c r="DJ64" i="39"/>
  <c r="DL64" i="39"/>
  <c r="DM64" i="39"/>
  <c r="DN64" i="39" s="1"/>
  <c r="DO64" i="39"/>
  <c r="DP64" i="39"/>
  <c r="DR64" i="39"/>
  <c r="DQ64" i="39"/>
  <c r="DS64" i="39"/>
  <c r="DT64" i="39"/>
  <c r="DU64" i="39"/>
  <c r="DV64" i="39"/>
  <c r="DX64" i="39" s="1"/>
  <c r="DW64" i="39"/>
  <c r="DY64" i="39"/>
  <c r="EA64" i="39" s="1"/>
  <c r="DZ64" i="39"/>
  <c r="EB64" i="39"/>
  <c r="EC64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O65" i="39"/>
  <c r="AP65" i="39"/>
  <c r="AQ65" i="39"/>
  <c r="AR65" i="39"/>
  <c r="AS65" i="39"/>
  <c r="AT65" i="39"/>
  <c r="AU65" i="39"/>
  <c r="AV65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D68" i="39"/>
  <c r="E68" i="39"/>
  <c r="F68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O68" i="39"/>
  <c r="AP68" i="39"/>
  <c r="AQ68" i="39"/>
  <c r="AR68" i="39"/>
  <c r="AS68" i="39"/>
  <c r="AT68" i="39"/>
  <c r="AU68" i="39"/>
  <c r="AV68" i="39"/>
  <c r="D69" i="39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AB69" i="39"/>
  <c r="AC69" i="39"/>
  <c r="AD69" i="39"/>
  <c r="AE69" i="39"/>
  <c r="AF69" i="39"/>
  <c r="AF126" i="39" s="1"/>
  <c r="AG69" i="39"/>
  <c r="AH69" i="39"/>
  <c r="AI69" i="39"/>
  <c r="AJ69" i="39"/>
  <c r="AK69" i="39"/>
  <c r="AL69" i="39"/>
  <c r="AM69" i="39"/>
  <c r="AN69" i="39"/>
  <c r="AN126" i="39" s="1"/>
  <c r="AO69" i="39"/>
  <c r="AP69" i="39"/>
  <c r="AQ69" i="39"/>
  <c r="AR69" i="39"/>
  <c r="AS69" i="39"/>
  <c r="AT69" i="39"/>
  <c r="AU69" i="39"/>
  <c r="AV69" i="39"/>
  <c r="D70" i="39"/>
  <c r="E70" i="39"/>
  <c r="F70" i="39"/>
  <c r="G70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O70" i="39"/>
  <c r="AP70" i="39"/>
  <c r="AQ70" i="39"/>
  <c r="AR70" i="39"/>
  <c r="AS70" i="39"/>
  <c r="AT70" i="39"/>
  <c r="AU70" i="39"/>
  <c r="AV70" i="39"/>
  <c r="D71" i="39"/>
  <c r="E71" i="39"/>
  <c r="F71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O71" i="39"/>
  <c r="AP71" i="39"/>
  <c r="AQ71" i="39"/>
  <c r="AR71" i="39"/>
  <c r="AS71" i="39"/>
  <c r="AT71" i="39"/>
  <c r="AU71" i="39"/>
  <c r="AV71" i="39"/>
  <c r="D72" i="39"/>
  <c r="E72" i="39"/>
  <c r="F72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O72" i="39"/>
  <c r="AP72" i="39"/>
  <c r="AQ72" i="39"/>
  <c r="AR72" i="39"/>
  <c r="AS72" i="39"/>
  <c r="AT72" i="39"/>
  <c r="AU72" i="39"/>
  <c r="AV72" i="39"/>
  <c r="D73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O73" i="39"/>
  <c r="AP73" i="39"/>
  <c r="AQ73" i="39"/>
  <c r="AR73" i="39"/>
  <c r="AS73" i="39"/>
  <c r="AT73" i="39"/>
  <c r="AU73" i="39"/>
  <c r="AV73" i="39"/>
  <c r="D74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O74" i="39"/>
  <c r="AP74" i="39"/>
  <c r="AQ74" i="39"/>
  <c r="AR74" i="39"/>
  <c r="AS74" i="39"/>
  <c r="AT74" i="39"/>
  <c r="AU74" i="39"/>
  <c r="AV74" i="39"/>
  <c r="D75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O75" i="39"/>
  <c r="AP75" i="39"/>
  <c r="AQ75" i="39"/>
  <c r="AR75" i="39"/>
  <c r="AS75" i="39"/>
  <c r="AT75" i="39"/>
  <c r="AU75" i="39"/>
  <c r="AV75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O76" i="39"/>
  <c r="AP76" i="39"/>
  <c r="AQ76" i="39"/>
  <c r="AR76" i="39"/>
  <c r="AS76" i="39"/>
  <c r="AT76" i="39"/>
  <c r="AU76" i="39"/>
  <c r="AV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O77" i="39"/>
  <c r="AP77" i="39"/>
  <c r="AQ77" i="39"/>
  <c r="AR77" i="39"/>
  <c r="AS77" i="39"/>
  <c r="AT77" i="39"/>
  <c r="AU77" i="39"/>
  <c r="AV77" i="39"/>
  <c r="D78" i="39"/>
  <c r="Z78" i="39" s="1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O78" i="39"/>
  <c r="AP78" i="39"/>
  <c r="AQ78" i="39"/>
  <c r="AR78" i="39"/>
  <c r="AS78" i="39"/>
  <c r="AT78" i="39"/>
  <c r="AU78" i="39"/>
  <c r="AV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O79" i="39"/>
  <c r="AP79" i="39"/>
  <c r="AQ79" i="39"/>
  <c r="AR79" i="39"/>
  <c r="AS79" i="39"/>
  <c r="AT79" i="39"/>
  <c r="AU79" i="39"/>
  <c r="AV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O80" i="39"/>
  <c r="AP80" i="39"/>
  <c r="AQ80" i="39"/>
  <c r="AR80" i="39"/>
  <c r="AS80" i="39"/>
  <c r="AT80" i="39"/>
  <c r="AU80" i="39"/>
  <c r="AV80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T81" i="39"/>
  <c r="U81" i="39"/>
  <c r="V81" i="39"/>
  <c r="W81" i="39"/>
  <c r="X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O81" i="39"/>
  <c r="AP81" i="39"/>
  <c r="AQ81" i="39"/>
  <c r="AR81" i="39"/>
  <c r="AS81" i="39"/>
  <c r="AT81" i="39"/>
  <c r="AU81" i="39"/>
  <c r="AV81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T82" i="39"/>
  <c r="U82" i="39"/>
  <c r="V82" i="39"/>
  <c r="W82" i="39"/>
  <c r="X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O82" i="39"/>
  <c r="AP82" i="39"/>
  <c r="AQ82" i="39"/>
  <c r="AR82" i="39"/>
  <c r="AS82" i="39"/>
  <c r="AT82" i="39"/>
  <c r="AU82" i="39"/>
  <c r="AV82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O83" i="39"/>
  <c r="AP83" i="39"/>
  <c r="AQ83" i="39"/>
  <c r="AR83" i="39"/>
  <c r="AS83" i="39"/>
  <c r="AT83" i="39"/>
  <c r="AU83" i="39"/>
  <c r="AV83" i="39"/>
  <c r="D84" i="39"/>
  <c r="Z84" i="39" s="1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O84" i="39"/>
  <c r="AP84" i="39"/>
  <c r="AQ84" i="39"/>
  <c r="AR84" i="39"/>
  <c r="AS84" i="39"/>
  <c r="AT84" i="39"/>
  <c r="AU84" i="39"/>
  <c r="AV84" i="39"/>
  <c r="D85" i="39"/>
  <c r="Z85" i="39" s="1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O85" i="39"/>
  <c r="AP85" i="39"/>
  <c r="AQ85" i="39"/>
  <c r="AR85" i="39"/>
  <c r="AS85" i="39"/>
  <c r="AT85" i="39"/>
  <c r="AU85" i="39"/>
  <c r="AV85" i="39"/>
  <c r="D86" i="39"/>
  <c r="E86" i="39"/>
  <c r="F86" i="39"/>
  <c r="G86" i="39"/>
  <c r="H86" i="39"/>
  <c r="I86" i="39"/>
  <c r="J86" i="39"/>
  <c r="K86" i="39"/>
  <c r="L86" i="39"/>
  <c r="M86" i="39"/>
  <c r="N86" i="39"/>
  <c r="O86" i="39"/>
  <c r="P86" i="39"/>
  <c r="Q86" i="39"/>
  <c r="R86" i="39"/>
  <c r="S86" i="39"/>
  <c r="T86" i="39"/>
  <c r="U86" i="39"/>
  <c r="V86" i="39"/>
  <c r="W86" i="39"/>
  <c r="X86" i="39"/>
  <c r="AB86" i="39"/>
  <c r="AW86" i="39" s="1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O86" i="39"/>
  <c r="AP86" i="39"/>
  <c r="AQ86" i="39"/>
  <c r="AR86" i="39"/>
  <c r="AS86" i="39"/>
  <c r="AT86" i="39"/>
  <c r="AU86" i="39"/>
  <c r="AV86" i="39"/>
  <c r="D87" i="39"/>
  <c r="E87" i="39"/>
  <c r="F87" i="39"/>
  <c r="G87" i="39"/>
  <c r="H87" i="39"/>
  <c r="I87" i="39"/>
  <c r="J87" i="39"/>
  <c r="K87" i="39"/>
  <c r="L87" i="39"/>
  <c r="M87" i="39"/>
  <c r="N87" i="39"/>
  <c r="O87" i="39"/>
  <c r="P87" i="39"/>
  <c r="Q87" i="39"/>
  <c r="R87" i="39"/>
  <c r="S87" i="39"/>
  <c r="T87" i="39"/>
  <c r="U87" i="39"/>
  <c r="V87" i="39"/>
  <c r="W87" i="39"/>
  <c r="X87" i="39"/>
  <c r="AB87" i="39"/>
  <c r="AC87" i="39"/>
  <c r="AD87" i="39"/>
  <c r="AE87" i="39"/>
  <c r="AF87" i="39"/>
  <c r="AW87" i="39" s="1"/>
  <c r="AX86" i="39" s="1"/>
  <c r="AG87" i="39"/>
  <c r="AH87" i="39"/>
  <c r="AI87" i="39"/>
  <c r="AJ87" i="39"/>
  <c r="AK87" i="39"/>
  <c r="AL87" i="39"/>
  <c r="AM87" i="39"/>
  <c r="AN87" i="39"/>
  <c r="AO87" i="39"/>
  <c r="AP87" i="39"/>
  <c r="AQ87" i="39"/>
  <c r="AR87" i="39"/>
  <c r="AS87" i="39"/>
  <c r="AT87" i="39"/>
  <c r="AU87" i="39"/>
  <c r="AV87" i="39"/>
  <c r="D88" i="39"/>
  <c r="E88" i="39"/>
  <c r="F88" i="39"/>
  <c r="G88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AB88" i="39"/>
  <c r="AW88" i="39" s="1"/>
  <c r="AX88" i="39" s="1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O88" i="39"/>
  <c r="AP88" i="39"/>
  <c r="AQ88" i="39"/>
  <c r="AR88" i="39"/>
  <c r="AS88" i="39"/>
  <c r="AT88" i="39"/>
  <c r="AU88" i="39"/>
  <c r="AV88" i="39"/>
  <c r="D89" i="39"/>
  <c r="E89" i="39"/>
  <c r="F89" i="39"/>
  <c r="G89" i="39"/>
  <c r="H89" i="39"/>
  <c r="I89" i="39"/>
  <c r="J89" i="39"/>
  <c r="K89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O89" i="39"/>
  <c r="AP89" i="39"/>
  <c r="AQ89" i="39"/>
  <c r="AR89" i="39"/>
  <c r="AS89" i="39"/>
  <c r="AT89" i="39"/>
  <c r="AU89" i="39"/>
  <c r="AV89" i="39"/>
  <c r="D90" i="39"/>
  <c r="E90" i="39"/>
  <c r="F90" i="39"/>
  <c r="G90" i="39"/>
  <c r="H90" i="39"/>
  <c r="I90" i="39"/>
  <c r="J90" i="39"/>
  <c r="K90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O90" i="39"/>
  <c r="AP90" i="39"/>
  <c r="AQ90" i="39"/>
  <c r="AR90" i="39"/>
  <c r="AS90" i="39"/>
  <c r="AT90" i="39"/>
  <c r="AU90" i="39"/>
  <c r="AV90" i="39"/>
  <c r="D91" i="39"/>
  <c r="E91" i="39"/>
  <c r="F91" i="39"/>
  <c r="G91" i="39"/>
  <c r="H91" i="39"/>
  <c r="I91" i="39"/>
  <c r="J91" i="39"/>
  <c r="K91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AB91" i="39"/>
  <c r="AC91" i="39"/>
  <c r="AD91" i="39"/>
  <c r="AE91" i="39"/>
  <c r="AF91" i="39"/>
  <c r="AW91" i="39" s="1"/>
  <c r="AX91" i="39" s="1"/>
  <c r="AG91" i="39"/>
  <c r="AH91" i="39"/>
  <c r="AI91" i="39"/>
  <c r="AJ91" i="39"/>
  <c r="AK91" i="39"/>
  <c r="AL91" i="39"/>
  <c r="AM91" i="39"/>
  <c r="AN91" i="39"/>
  <c r="AO91" i="39"/>
  <c r="AP91" i="39"/>
  <c r="AQ91" i="39"/>
  <c r="AR91" i="39"/>
  <c r="AS91" i="39"/>
  <c r="AT91" i="39"/>
  <c r="AU91" i="39"/>
  <c r="AV91" i="39"/>
  <c r="D92" i="39"/>
  <c r="E92" i="39"/>
  <c r="F92" i="39"/>
  <c r="G92" i="39"/>
  <c r="H92" i="39"/>
  <c r="I92" i="39"/>
  <c r="J92" i="39"/>
  <c r="K92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O92" i="39"/>
  <c r="AP92" i="39"/>
  <c r="AQ92" i="39"/>
  <c r="AR92" i="39"/>
  <c r="AS92" i="39"/>
  <c r="AT92" i="39"/>
  <c r="AU92" i="39"/>
  <c r="AV92" i="39"/>
  <c r="D93" i="39"/>
  <c r="E93" i="39"/>
  <c r="F93" i="39"/>
  <c r="G93" i="39"/>
  <c r="H93" i="39"/>
  <c r="Z93" i="39" s="1"/>
  <c r="AA93" i="39" s="1"/>
  <c r="I93" i="39"/>
  <c r="J93" i="39"/>
  <c r="K93" i="39"/>
  <c r="L93" i="39"/>
  <c r="M93" i="39"/>
  <c r="N93" i="39"/>
  <c r="O93" i="39"/>
  <c r="P93" i="39"/>
  <c r="Q93" i="39"/>
  <c r="R93" i="39"/>
  <c r="S93" i="39"/>
  <c r="T93" i="39"/>
  <c r="U93" i="39"/>
  <c r="V93" i="39"/>
  <c r="W93" i="39"/>
  <c r="X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O93" i="39"/>
  <c r="AP93" i="39"/>
  <c r="AQ93" i="39"/>
  <c r="AR93" i="39"/>
  <c r="AS93" i="39"/>
  <c r="AT93" i="39"/>
  <c r="AU93" i="39"/>
  <c r="AV93" i="39"/>
  <c r="D94" i="39"/>
  <c r="E94" i="39"/>
  <c r="F94" i="39"/>
  <c r="G94" i="39"/>
  <c r="H94" i="39"/>
  <c r="I94" i="39"/>
  <c r="J94" i="39"/>
  <c r="K94" i="39"/>
  <c r="L94" i="39"/>
  <c r="M94" i="39"/>
  <c r="N94" i="39"/>
  <c r="O94" i="39"/>
  <c r="P94" i="39"/>
  <c r="Q94" i="39"/>
  <c r="R94" i="39"/>
  <c r="S94" i="39"/>
  <c r="T94" i="39"/>
  <c r="U94" i="39"/>
  <c r="V94" i="39"/>
  <c r="W94" i="39"/>
  <c r="X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O94" i="39"/>
  <c r="AP94" i="39"/>
  <c r="AQ94" i="39"/>
  <c r="AR94" i="39"/>
  <c r="AS94" i="39"/>
  <c r="AT94" i="39"/>
  <c r="AU94" i="39"/>
  <c r="AV94" i="39"/>
  <c r="D95" i="39"/>
  <c r="E95" i="39"/>
  <c r="F95" i="39"/>
  <c r="G95" i="39"/>
  <c r="H95" i="39"/>
  <c r="I95" i="39"/>
  <c r="J95" i="39"/>
  <c r="K95" i="39"/>
  <c r="L95" i="39"/>
  <c r="M95" i="39"/>
  <c r="N95" i="39"/>
  <c r="O95" i="39"/>
  <c r="P95" i="39"/>
  <c r="Q95" i="39"/>
  <c r="R95" i="39"/>
  <c r="S95" i="39"/>
  <c r="T95" i="39"/>
  <c r="U95" i="39"/>
  <c r="V95" i="39"/>
  <c r="W95" i="39"/>
  <c r="X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O95" i="39"/>
  <c r="AP95" i="39"/>
  <c r="AQ95" i="39"/>
  <c r="AR95" i="39"/>
  <c r="AS95" i="39"/>
  <c r="AT95" i="39"/>
  <c r="AU95" i="39"/>
  <c r="AV95" i="39"/>
  <c r="D96" i="39"/>
  <c r="E96" i="39"/>
  <c r="F96" i="39"/>
  <c r="G96" i="39"/>
  <c r="H96" i="39"/>
  <c r="I96" i="39"/>
  <c r="J96" i="39"/>
  <c r="K96" i="39"/>
  <c r="L96" i="39"/>
  <c r="M96" i="39"/>
  <c r="N96" i="39"/>
  <c r="O96" i="39"/>
  <c r="P96" i="39"/>
  <c r="Q96" i="39"/>
  <c r="R96" i="39"/>
  <c r="S96" i="39"/>
  <c r="T96" i="39"/>
  <c r="U96" i="39"/>
  <c r="V96" i="39"/>
  <c r="W96" i="39"/>
  <c r="X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O96" i="39"/>
  <c r="AP96" i="39"/>
  <c r="AQ96" i="39"/>
  <c r="AR96" i="39"/>
  <c r="AS96" i="39"/>
  <c r="AT96" i="39"/>
  <c r="AU96" i="39"/>
  <c r="AV96" i="39"/>
  <c r="D97" i="39"/>
  <c r="E97" i="39"/>
  <c r="F97" i="39"/>
  <c r="G97" i="39"/>
  <c r="H97" i="39"/>
  <c r="I97" i="39"/>
  <c r="J97" i="39"/>
  <c r="K97" i="39"/>
  <c r="L97" i="39"/>
  <c r="M97" i="39"/>
  <c r="N97" i="39"/>
  <c r="O97" i="39"/>
  <c r="P97" i="39"/>
  <c r="Q97" i="39"/>
  <c r="R97" i="39"/>
  <c r="S97" i="39"/>
  <c r="T97" i="39"/>
  <c r="U97" i="39"/>
  <c r="V97" i="39"/>
  <c r="W97" i="39"/>
  <c r="X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O97" i="39"/>
  <c r="AP97" i="39"/>
  <c r="AQ97" i="39"/>
  <c r="AR97" i="39"/>
  <c r="AS97" i="39"/>
  <c r="AT97" i="39"/>
  <c r="AU97" i="39"/>
  <c r="AV97" i="39"/>
  <c r="D98" i="39"/>
  <c r="E98" i="39"/>
  <c r="F98" i="39"/>
  <c r="G98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D99" i="39"/>
  <c r="E99" i="39"/>
  <c r="F99" i="39"/>
  <c r="G99" i="39"/>
  <c r="H99" i="39"/>
  <c r="I99" i="39"/>
  <c r="J99" i="39"/>
  <c r="K99" i="39"/>
  <c r="L99" i="39"/>
  <c r="M99" i="39"/>
  <c r="N99" i="39"/>
  <c r="O99" i="39"/>
  <c r="P99" i="39"/>
  <c r="Q99" i="39"/>
  <c r="R99" i="39"/>
  <c r="S99" i="39"/>
  <c r="T99" i="39"/>
  <c r="U99" i="39"/>
  <c r="V99" i="39"/>
  <c r="W99" i="39"/>
  <c r="X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D100" i="39"/>
  <c r="E100" i="39"/>
  <c r="F100" i="39"/>
  <c r="G100" i="39"/>
  <c r="Z100" i="39"/>
  <c r="AA100" i="39" s="1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D101" i="39"/>
  <c r="E101" i="39"/>
  <c r="F101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D102" i="39"/>
  <c r="E102" i="39"/>
  <c r="F102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D103" i="39"/>
  <c r="E103" i="39"/>
  <c r="F103" i="39"/>
  <c r="G103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D104" i="39"/>
  <c r="E104" i="39"/>
  <c r="F104" i="39"/>
  <c r="G104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D105" i="39"/>
  <c r="E105" i="39"/>
  <c r="F105" i="39"/>
  <c r="G105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D106" i="39"/>
  <c r="E106" i="39"/>
  <c r="F106" i="39"/>
  <c r="G106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D107" i="39"/>
  <c r="E107" i="39"/>
  <c r="F107" i="39"/>
  <c r="G107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D108" i="39"/>
  <c r="E108" i="39"/>
  <c r="F108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AB108" i="39"/>
  <c r="AC108" i="39"/>
  <c r="AD108" i="39"/>
  <c r="AE108" i="39"/>
  <c r="AF108" i="39"/>
  <c r="AW108" i="39" s="1"/>
  <c r="AX107" i="39" s="1"/>
  <c r="AG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D109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D110" i="39"/>
  <c r="E110" i="39"/>
  <c r="F110" i="39"/>
  <c r="G110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D111" i="39"/>
  <c r="E111" i="39"/>
  <c r="F111" i="39"/>
  <c r="G111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D112" i="39"/>
  <c r="E112" i="39"/>
  <c r="F112" i="39"/>
  <c r="G112" i="39"/>
  <c r="H112" i="39"/>
  <c r="I112" i="39"/>
  <c r="J112" i="39"/>
  <c r="K112" i="39"/>
  <c r="L112" i="39"/>
  <c r="M112" i="39"/>
  <c r="N112" i="39"/>
  <c r="O112" i="39"/>
  <c r="P112" i="39"/>
  <c r="Q112" i="39"/>
  <c r="R112" i="39"/>
  <c r="S112" i="39"/>
  <c r="T112" i="39"/>
  <c r="U112" i="39"/>
  <c r="V112" i="39"/>
  <c r="W112" i="39"/>
  <c r="X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D113" i="39"/>
  <c r="E113" i="39"/>
  <c r="F113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AB113" i="39"/>
  <c r="AC113" i="39"/>
  <c r="AD113" i="39"/>
  <c r="AE113" i="39"/>
  <c r="AF113" i="39"/>
  <c r="AG113" i="39"/>
  <c r="AW113" i="39" s="1"/>
  <c r="AX112" i="39" s="1"/>
  <c r="AH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D114" i="39"/>
  <c r="Z114" i="39" s="1"/>
  <c r="E114" i="39"/>
  <c r="F114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W114" i="39"/>
  <c r="AT114" i="39"/>
  <c r="AU114" i="39"/>
  <c r="AV114" i="39"/>
  <c r="D115" i="39"/>
  <c r="E115" i="39"/>
  <c r="F115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D116" i="39"/>
  <c r="E116" i="39"/>
  <c r="F116" i="39"/>
  <c r="G116" i="39"/>
  <c r="H116" i="39"/>
  <c r="I116" i="39"/>
  <c r="J116" i="39"/>
  <c r="K116" i="39"/>
  <c r="L116" i="39"/>
  <c r="M116" i="39"/>
  <c r="N116" i="39"/>
  <c r="O116" i="39"/>
  <c r="P116" i="39"/>
  <c r="Z116" i="39" s="1"/>
  <c r="AA116" i="39" s="1"/>
  <c r="Q116" i="39"/>
  <c r="R116" i="39"/>
  <c r="S116" i="39"/>
  <c r="T116" i="39"/>
  <c r="U116" i="39"/>
  <c r="V116" i="39"/>
  <c r="W116" i="39"/>
  <c r="X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O116" i="39"/>
  <c r="AP116" i="39"/>
  <c r="AW116" i="39" s="1"/>
  <c r="AX116" i="39" s="1"/>
  <c r="AQ116" i="39"/>
  <c r="AR116" i="39"/>
  <c r="AS116" i="39"/>
  <c r="AT116" i="39"/>
  <c r="AU116" i="39"/>
  <c r="AV116" i="39"/>
  <c r="D117" i="39"/>
  <c r="E117" i="39"/>
  <c r="F117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AB117" i="39"/>
  <c r="AW117" i="39" s="1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D118" i="39"/>
  <c r="E118" i="39"/>
  <c r="F118" i="39"/>
  <c r="G118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D119" i="39"/>
  <c r="E119" i="39"/>
  <c r="F119" i="39"/>
  <c r="G119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O119" i="39"/>
  <c r="AP119" i="39"/>
  <c r="AQ119" i="39"/>
  <c r="AR119" i="39"/>
  <c r="AS119" i="39"/>
  <c r="AT119" i="39"/>
  <c r="AU119" i="39"/>
  <c r="AV119" i="39"/>
  <c r="D120" i="39"/>
  <c r="E120" i="39"/>
  <c r="F120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D121" i="39"/>
  <c r="E121" i="39"/>
  <c r="F121" i="39"/>
  <c r="G121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O121" i="39"/>
  <c r="AP121" i="39"/>
  <c r="AQ121" i="39"/>
  <c r="AR121" i="39"/>
  <c r="AS121" i="39"/>
  <c r="AT121" i="39"/>
  <c r="AU121" i="39"/>
  <c r="AV121" i="39"/>
  <c r="AW121" i="39"/>
  <c r="AX121" i="39" s="1"/>
  <c r="D122" i="39"/>
  <c r="E122" i="39"/>
  <c r="F122" i="39"/>
  <c r="G122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O122" i="39"/>
  <c r="AP122" i="39"/>
  <c r="AQ122" i="39"/>
  <c r="AR122" i="39"/>
  <c r="AS122" i="39"/>
  <c r="AT122" i="39"/>
  <c r="AU122" i="39"/>
  <c r="AV122" i="39"/>
  <c r="D123" i="39"/>
  <c r="E123" i="39"/>
  <c r="F123" i="39"/>
  <c r="G123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O123" i="39"/>
  <c r="AP123" i="39"/>
  <c r="AQ123" i="39"/>
  <c r="AR123" i="39"/>
  <c r="AS123" i="39"/>
  <c r="AT123" i="39"/>
  <c r="AU123" i="39"/>
  <c r="AV123" i="39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O124" i="39"/>
  <c r="AP124" i="39"/>
  <c r="AQ124" i="39"/>
  <c r="AR124" i="39"/>
  <c r="AS124" i="39"/>
  <c r="AT124" i="39"/>
  <c r="AU124" i="39"/>
  <c r="AV124" i="39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O125" i="39"/>
  <c r="AP125" i="39"/>
  <c r="AQ125" i="39"/>
  <c r="AR125" i="39"/>
  <c r="AS125" i="39"/>
  <c r="AT125" i="39"/>
  <c r="AU125" i="39"/>
  <c r="AV125" i="39"/>
  <c r="AY12" i="38"/>
  <c r="AZ12" i="38"/>
  <c r="BA12" i="38"/>
  <c r="BB12" i="38" s="1"/>
  <c r="BC12" i="38"/>
  <c r="BD12" i="38"/>
  <c r="BE12" i="38"/>
  <c r="BF12" i="38"/>
  <c r="BH12" i="38"/>
  <c r="BJ12" i="38" s="1"/>
  <c r="BI12" i="38"/>
  <c r="BK12" i="38"/>
  <c r="BM12" i="38" s="1"/>
  <c r="BL12" i="38"/>
  <c r="BN12" i="38"/>
  <c r="BP12" i="38"/>
  <c r="BO12" i="38"/>
  <c r="BQ12" i="38"/>
  <c r="BR12" i="38"/>
  <c r="BS12" i="38" s="1"/>
  <c r="BT12" i="38"/>
  <c r="BW12" i="38" s="1"/>
  <c r="BU12" i="38"/>
  <c r="BV12" i="38"/>
  <c r="BX12" i="38"/>
  <c r="BZ12" i="38" s="1"/>
  <c r="BY12" i="38"/>
  <c r="CA12" i="38"/>
  <c r="CC12" i="38" s="1"/>
  <c r="CB12" i="38"/>
  <c r="CD12" i="38"/>
  <c r="CE12" i="38"/>
  <c r="CF12" i="38"/>
  <c r="CG12" i="38"/>
  <c r="CI12" i="38"/>
  <c r="CJ12" i="38"/>
  <c r="CL12" i="38" s="1"/>
  <c r="CK12" i="38"/>
  <c r="CM12" i="38"/>
  <c r="CN12" i="38"/>
  <c r="CP12" i="38" s="1"/>
  <c r="CO12" i="38"/>
  <c r="CQ12" i="38"/>
  <c r="CR12" i="38"/>
  <c r="CS12" i="38" s="1"/>
  <c r="CT12" i="38"/>
  <c r="CU12" i="38"/>
  <c r="CV12" i="38" s="1"/>
  <c r="CW12" i="38"/>
  <c r="CX12" i="38"/>
  <c r="CY12" i="38"/>
  <c r="DA12" i="38"/>
  <c r="DC12" i="38" s="1"/>
  <c r="DB12" i="38"/>
  <c r="DD12" i="38"/>
  <c r="DF12" i="38" s="1"/>
  <c r="DE12" i="38"/>
  <c r="DG12" i="38"/>
  <c r="DH12" i="38"/>
  <c r="DI12" i="38" s="1"/>
  <c r="DJ12" i="38"/>
  <c r="DK12" i="38"/>
  <c r="DL12" i="38" s="1"/>
  <c r="DM12" i="38"/>
  <c r="DN12" i="38"/>
  <c r="DO12" i="38"/>
  <c r="DP12" i="38"/>
  <c r="DQ12" i="38"/>
  <c r="DR12" i="38"/>
  <c r="DS12" i="38"/>
  <c r="DT12" i="38"/>
  <c r="DV12" i="38" s="1"/>
  <c r="DU12" i="38"/>
  <c r="DW12" i="38"/>
  <c r="DX12" i="38"/>
  <c r="DY12" i="38" s="1"/>
  <c r="DZ12" i="38"/>
  <c r="EA12" i="38"/>
  <c r="AY13" i="38"/>
  <c r="AZ13" i="38"/>
  <c r="BB13" i="38" s="1"/>
  <c r="BA13" i="38"/>
  <c r="BC13" i="38"/>
  <c r="BD13" i="38"/>
  <c r="BE13" i="38"/>
  <c r="BF13" i="38"/>
  <c r="BG13" i="38" s="1"/>
  <c r="BH13" i="38"/>
  <c r="BJ13" i="38" s="1"/>
  <c r="BI13" i="38"/>
  <c r="BK13" i="38"/>
  <c r="BM13" i="38" s="1"/>
  <c r="BL13" i="38"/>
  <c r="BN13" i="38"/>
  <c r="BO13" i="38"/>
  <c r="BP13" i="38" s="1"/>
  <c r="BQ13" i="38"/>
  <c r="BR13" i="38"/>
  <c r="BS13" i="38"/>
  <c r="BT13" i="38"/>
  <c r="BU13" i="38"/>
  <c r="BV13" i="38"/>
  <c r="BX13" i="38"/>
  <c r="BZ13" i="38" s="1"/>
  <c r="BY13" i="38"/>
  <c r="CA13" i="38"/>
  <c r="CC13" i="38" s="1"/>
  <c r="CB13" i="38"/>
  <c r="CD13" i="38"/>
  <c r="CE13" i="38"/>
  <c r="CF13" i="38"/>
  <c r="CH13" i="38" s="1"/>
  <c r="CG13" i="38"/>
  <c r="CI13" i="38"/>
  <c r="CJ13" i="38"/>
  <c r="CL13" i="38" s="1"/>
  <c r="CK13" i="38"/>
  <c r="CM13" i="38"/>
  <c r="CN13" i="38"/>
  <c r="CO13" i="38"/>
  <c r="CQ13" i="38"/>
  <c r="CR13" i="38"/>
  <c r="CS13" i="38" s="1"/>
  <c r="CT13" i="38"/>
  <c r="CU13" i="38"/>
  <c r="CV13" i="38" s="1"/>
  <c r="CW13" i="38"/>
  <c r="CX13" i="38"/>
  <c r="CY13" i="38"/>
  <c r="DA13" i="38"/>
  <c r="DC13" i="38" s="1"/>
  <c r="DB13" i="38"/>
  <c r="DD13" i="38"/>
  <c r="DF13" i="38" s="1"/>
  <c r="DE13" i="38"/>
  <c r="DG13" i="38"/>
  <c r="DH13" i="38"/>
  <c r="DI13" i="38" s="1"/>
  <c r="DJ13" i="38"/>
  <c r="DK13" i="38"/>
  <c r="DL13" i="38" s="1"/>
  <c r="DM13" i="38"/>
  <c r="DN13" i="38"/>
  <c r="DO13" i="38"/>
  <c r="DP13" i="38"/>
  <c r="DQ13" i="38"/>
  <c r="DR13" i="38"/>
  <c r="DS13" i="38"/>
  <c r="DT13" i="38"/>
  <c r="DV13" i="38" s="1"/>
  <c r="DU13" i="38"/>
  <c r="DW13" i="38"/>
  <c r="DX13" i="38"/>
  <c r="DY13" i="38" s="1"/>
  <c r="DZ13" i="38"/>
  <c r="EA13" i="38"/>
  <c r="AY14" i="38"/>
  <c r="AZ14" i="38"/>
  <c r="BB14" i="38" s="1"/>
  <c r="BA14" i="38"/>
  <c r="BC14" i="38"/>
  <c r="BD14" i="38"/>
  <c r="BE14" i="38"/>
  <c r="BF14" i="38"/>
  <c r="BG14" i="38" s="1"/>
  <c r="BH14" i="38"/>
  <c r="BJ14" i="38" s="1"/>
  <c r="BI14" i="38"/>
  <c r="BK14" i="38"/>
  <c r="BM14" i="38" s="1"/>
  <c r="BL14" i="38"/>
  <c r="BN14" i="38"/>
  <c r="BO14" i="38"/>
  <c r="BP14" i="38" s="1"/>
  <c r="BQ14" i="38"/>
  <c r="BR14" i="38"/>
  <c r="BS14" i="38"/>
  <c r="BT14" i="38"/>
  <c r="BU14" i="38"/>
  <c r="BV14" i="38"/>
  <c r="BX14" i="38"/>
  <c r="BZ14" i="38" s="1"/>
  <c r="BY14" i="38"/>
  <c r="CA14" i="38"/>
  <c r="CC14" i="38" s="1"/>
  <c r="CB14" i="38"/>
  <c r="CD14" i="38"/>
  <c r="CE14" i="38"/>
  <c r="CF14" i="38"/>
  <c r="CH14" i="38" s="1"/>
  <c r="CG14" i="38"/>
  <c r="CI14" i="38"/>
  <c r="CJ14" i="38"/>
  <c r="CL14" i="38" s="1"/>
  <c r="CK14" i="38"/>
  <c r="CM14" i="38"/>
  <c r="CN14" i="38"/>
  <c r="CO14" i="38"/>
  <c r="CQ14" i="38"/>
  <c r="CR14" i="38"/>
  <c r="CT14" i="38"/>
  <c r="CV14" i="38" s="1"/>
  <c r="CU14" i="38"/>
  <c r="CW14" i="38"/>
  <c r="CZ14" i="38" s="1"/>
  <c r="CX14" i="38"/>
  <c r="CY14" i="38"/>
  <c r="DA14" i="38"/>
  <c r="DB14" i="38"/>
  <c r="DD14" i="38"/>
  <c r="DE14" i="38"/>
  <c r="DF14" i="38" s="1"/>
  <c r="DG14" i="38"/>
  <c r="DH14" i="38"/>
  <c r="DJ14" i="38"/>
  <c r="DL14" i="38"/>
  <c r="DK14" i="38"/>
  <c r="DM14" i="38"/>
  <c r="DN14" i="38"/>
  <c r="DO14" i="38"/>
  <c r="DP14" i="38" s="1"/>
  <c r="DQ14" i="38"/>
  <c r="DR14" i="38"/>
  <c r="DS14" i="38"/>
  <c r="DT14" i="38"/>
  <c r="DV14" i="38" s="1"/>
  <c r="DU14" i="38"/>
  <c r="DW14" i="38"/>
  <c r="DY14" i="38" s="1"/>
  <c r="DX14" i="38"/>
  <c r="DZ14" i="38"/>
  <c r="EA14" i="38"/>
  <c r="AY15" i="38"/>
  <c r="AZ15" i="38"/>
  <c r="BA15" i="38"/>
  <c r="BB15" i="38" s="1"/>
  <c r="BC15" i="38"/>
  <c r="BD15" i="38"/>
  <c r="BE15" i="38"/>
  <c r="BG15" i="38"/>
  <c r="BF15" i="38"/>
  <c r="BH15" i="38"/>
  <c r="BI15" i="38"/>
  <c r="BJ15" i="38" s="1"/>
  <c r="BK15" i="38"/>
  <c r="BM15" i="38" s="1"/>
  <c r="BL15" i="38"/>
  <c r="BN15" i="38"/>
  <c r="BP15" i="38" s="1"/>
  <c r="BO15" i="38"/>
  <c r="BQ15" i="38"/>
  <c r="BR15" i="38"/>
  <c r="BS15" i="38" s="1"/>
  <c r="BT15" i="38"/>
  <c r="BU15" i="38"/>
  <c r="BW15" i="38" s="1"/>
  <c r="BV15" i="38"/>
  <c r="BX15" i="38"/>
  <c r="BY15" i="38"/>
  <c r="BZ15" i="38" s="1"/>
  <c r="CA15" i="38"/>
  <c r="CC15" i="38" s="1"/>
  <c r="CB15" i="38"/>
  <c r="CD15" i="38"/>
  <c r="CE15" i="38"/>
  <c r="CF15" i="38"/>
  <c r="CG15" i="38"/>
  <c r="CH15" i="38" s="1"/>
  <c r="CI15" i="38"/>
  <c r="CJ15" i="38"/>
  <c r="CK15" i="38"/>
  <c r="CL15" i="38" s="1"/>
  <c r="CM15" i="38"/>
  <c r="CN15" i="38"/>
  <c r="CO15" i="38"/>
  <c r="CQ15" i="38"/>
  <c r="CS15" i="38" s="1"/>
  <c r="CR15" i="38"/>
  <c r="CT15" i="38"/>
  <c r="CU15" i="38"/>
  <c r="CV15" i="38" s="1"/>
  <c r="CW15" i="38"/>
  <c r="CX15" i="38"/>
  <c r="CZ15" i="38"/>
  <c r="CY15" i="38"/>
  <c r="DA15" i="38"/>
  <c r="DB15" i="38"/>
  <c r="DC15" i="38" s="1"/>
  <c r="DD15" i="38"/>
  <c r="DF15" i="38" s="1"/>
  <c r="DE15" i="38"/>
  <c r="DG15" i="38"/>
  <c r="DI15" i="38" s="1"/>
  <c r="DH15" i="38"/>
  <c r="DJ15" i="38"/>
  <c r="DK15" i="38"/>
  <c r="DM15" i="38"/>
  <c r="DN15" i="38"/>
  <c r="DO15" i="38"/>
  <c r="DQ15" i="38"/>
  <c r="DR15" i="38"/>
  <c r="DS15" i="38"/>
  <c r="DT15" i="38"/>
  <c r="DV15" i="38"/>
  <c r="DU15" i="38"/>
  <c r="DW15" i="38"/>
  <c r="DX15" i="38"/>
  <c r="DY15" i="38"/>
  <c r="DZ15" i="38"/>
  <c r="EA15" i="38"/>
  <c r="AY16" i="38"/>
  <c r="AZ16" i="38"/>
  <c r="BB16" i="38" s="1"/>
  <c r="BA16" i="38"/>
  <c r="BC16" i="38"/>
  <c r="BD16" i="38"/>
  <c r="BE16" i="38"/>
  <c r="BF16" i="38"/>
  <c r="BH16" i="38"/>
  <c r="BJ16" i="38"/>
  <c r="BI16" i="38"/>
  <c r="BK16" i="38"/>
  <c r="BL16" i="38"/>
  <c r="BM16" i="38"/>
  <c r="BN16" i="38"/>
  <c r="BO16" i="38"/>
  <c r="BQ16" i="38"/>
  <c r="BS16" i="38"/>
  <c r="BR16" i="38"/>
  <c r="BT16" i="38"/>
  <c r="BU16" i="38"/>
  <c r="BW16" i="38" s="1"/>
  <c r="BV16" i="38"/>
  <c r="BX16" i="38"/>
  <c r="BY16" i="38"/>
  <c r="BZ16" i="38" s="1"/>
  <c r="CA16" i="38"/>
  <c r="CC16" i="38" s="1"/>
  <c r="CB16" i="38"/>
  <c r="CD16" i="38"/>
  <c r="CE16" i="38"/>
  <c r="CF16" i="38"/>
  <c r="CG16" i="38"/>
  <c r="CH16" i="38" s="1"/>
  <c r="CI16" i="38"/>
  <c r="CJ16" i="38"/>
  <c r="CK16" i="38"/>
  <c r="CM16" i="38"/>
  <c r="CN16" i="38"/>
  <c r="CO16" i="38"/>
  <c r="CQ16" i="38"/>
  <c r="CR16" i="38"/>
  <c r="CS16" i="38" s="1"/>
  <c r="CT16" i="38"/>
  <c r="CU16" i="38"/>
  <c r="CW16" i="38"/>
  <c r="CX16" i="38"/>
  <c r="CY16" i="38"/>
  <c r="DA16" i="38"/>
  <c r="DC16" i="38"/>
  <c r="DB16" i="38"/>
  <c r="DD16" i="38"/>
  <c r="DE16" i="38"/>
  <c r="DG16" i="38"/>
  <c r="DI16" i="38" s="1"/>
  <c r="DH16" i="38"/>
  <c r="DJ16" i="38"/>
  <c r="DL16" i="38"/>
  <c r="DK16" i="38"/>
  <c r="DM16" i="38"/>
  <c r="DN16" i="38"/>
  <c r="DO16" i="38"/>
  <c r="DP16" i="38" s="1"/>
  <c r="DQ16" i="38"/>
  <c r="DR16" i="38"/>
  <c r="DS16" i="38"/>
  <c r="DT16" i="38"/>
  <c r="DU16" i="38"/>
  <c r="DW16" i="38"/>
  <c r="DX16" i="38"/>
  <c r="DY16" i="38" s="1"/>
  <c r="DZ16" i="38"/>
  <c r="EA16" i="38"/>
  <c r="AY17" i="38"/>
  <c r="AZ17" i="38"/>
  <c r="BA17" i="38"/>
  <c r="BC17" i="38"/>
  <c r="BD17" i="38"/>
  <c r="BE17" i="38"/>
  <c r="BG17" i="38" s="1"/>
  <c r="BF17" i="38"/>
  <c r="BH17" i="38"/>
  <c r="BJ17" i="38" s="1"/>
  <c r="BI17" i="38"/>
  <c r="BK17" i="38"/>
  <c r="BL17" i="38"/>
  <c r="BM17" i="38" s="1"/>
  <c r="BN17" i="38"/>
  <c r="BO17" i="38"/>
  <c r="BP17" i="38" s="1"/>
  <c r="BQ17" i="38"/>
  <c r="BS17" i="38" s="1"/>
  <c r="BR17" i="38"/>
  <c r="BT17" i="38"/>
  <c r="BW17" i="38" s="1"/>
  <c r="BU17" i="38"/>
  <c r="BV17" i="38"/>
  <c r="BX17" i="38"/>
  <c r="BY17" i="38"/>
  <c r="CA17" i="38"/>
  <c r="CB17" i="38"/>
  <c r="CC17" i="38"/>
  <c r="CD17" i="38"/>
  <c r="CE17" i="38"/>
  <c r="CF17" i="38"/>
  <c r="CH17" i="38"/>
  <c r="CG17" i="38"/>
  <c r="CI17" i="38"/>
  <c r="CJ17" i="38"/>
  <c r="CK17" i="38"/>
  <c r="CL17" i="38" s="1"/>
  <c r="CM17" i="38"/>
  <c r="CN17" i="38"/>
  <c r="CO17" i="38"/>
  <c r="CQ17" i="38"/>
  <c r="CS17" i="38" s="1"/>
  <c r="CR17" i="38"/>
  <c r="CT17" i="38"/>
  <c r="CV17" i="38" s="1"/>
  <c r="CU17" i="38"/>
  <c r="CW17" i="38"/>
  <c r="CZ17" i="38"/>
  <c r="CX17" i="38"/>
  <c r="CY17" i="38"/>
  <c r="DA17" i="38"/>
  <c r="DC17" i="38"/>
  <c r="DB17" i="38"/>
  <c r="DD17" i="38"/>
  <c r="DE17" i="38"/>
  <c r="DG17" i="38"/>
  <c r="DI17" i="38" s="1"/>
  <c r="DH17" i="38"/>
  <c r="DJ17" i="38"/>
  <c r="DL17" i="38"/>
  <c r="DK17" i="38"/>
  <c r="DM17" i="38"/>
  <c r="DN17" i="38"/>
  <c r="DO17" i="38"/>
  <c r="DP17" i="38" s="1"/>
  <c r="DQ17" i="38"/>
  <c r="DR17" i="38"/>
  <c r="DS17" i="38"/>
  <c r="DT17" i="38"/>
  <c r="DU17" i="38"/>
  <c r="DW17" i="38"/>
  <c r="DX17" i="38"/>
  <c r="DY17" i="38" s="1"/>
  <c r="DZ17" i="38"/>
  <c r="EA17" i="38"/>
  <c r="AY18" i="38"/>
  <c r="AZ18" i="38"/>
  <c r="BA18" i="38"/>
  <c r="BC18" i="38"/>
  <c r="BD18" i="38"/>
  <c r="BE18" i="38"/>
  <c r="BG18" i="38" s="1"/>
  <c r="BF18" i="38"/>
  <c r="BH18" i="38"/>
  <c r="BJ18" i="38" s="1"/>
  <c r="BI18" i="38"/>
  <c r="BK18" i="38"/>
  <c r="BL18" i="38"/>
  <c r="BM18" i="38" s="1"/>
  <c r="BN18" i="38"/>
  <c r="BO18" i="38"/>
  <c r="BP18" i="38" s="1"/>
  <c r="BQ18" i="38"/>
  <c r="BS18" i="38" s="1"/>
  <c r="BR18" i="38"/>
  <c r="BT18" i="38"/>
  <c r="BW18" i="38" s="1"/>
  <c r="BU18" i="38"/>
  <c r="BV18" i="38"/>
  <c r="BX18" i="38"/>
  <c r="BZ18" i="38" s="1"/>
  <c r="BY18" i="38"/>
  <c r="CA18" i="38"/>
  <c r="CB18" i="38"/>
  <c r="CC18" i="38" s="1"/>
  <c r="CD18" i="38"/>
  <c r="CE18" i="38"/>
  <c r="CF18" i="38"/>
  <c r="CH18" i="38" s="1"/>
  <c r="CG18" i="38"/>
  <c r="CI18" i="38"/>
  <c r="CJ18" i="38"/>
  <c r="CK18" i="38"/>
  <c r="CM18" i="38"/>
  <c r="CN18" i="38"/>
  <c r="CP18" i="38" s="1"/>
  <c r="CO18" i="38"/>
  <c r="CQ18" i="38"/>
  <c r="CR18" i="38"/>
  <c r="CS18" i="38"/>
  <c r="CT18" i="38"/>
  <c r="CU18" i="38"/>
  <c r="CW18" i="38"/>
  <c r="CX18" i="38"/>
  <c r="CY18" i="38"/>
  <c r="DA18" i="38"/>
  <c r="DB18" i="38"/>
  <c r="DC18" i="38"/>
  <c r="DD18" i="38"/>
  <c r="DF18" i="38" s="1"/>
  <c r="DE18" i="38"/>
  <c r="DG18" i="38"/>
  <c r="DI18" i="38" s="1"/>
  <c r="DH18" i="38"/>
  <c r="DJ18" i="38"/>
  <c r="DK18" i="38"/>
  <c r="DM18" i="38"/>
  <c r="DN18" i="38"/>
  <c r="DO18" i="38"/>
  <c r="DP18" i="38" s="1"/>
  <c r="DQ18" i="38"/>
  <c r="DR18" i="38"/>
  <c r="DS18" i="38"/>
  <c r="DT18" i="38"/>
  <c r="DV18" i="38" s="1"/>
  <c r="DU18" i="38"/>
  <c r="DW18" i="38"/>
  <c r="DX18" i="38"/>
  <c r="DY18" i="38" s="1"/>
  <c r="DZ18" i="38"/>
  <c r="EA18" i="38"/>
  <c r="AY19" i="38"/>
  <c r="AZ19" i="38"/>
  <c r="BB19" i="38" s="1"/>
  <c r="BA19" i="38"/>
  <c r="BC19" i="38"/>
  <c r="BD19" i="38"/>
  <c r="BE19" i="38"/>
  <c r="BF19" i="38"/>
  <c r="BH19" i="38"/>
  <c r="BJ19" i="38" s="1"/>
  <c r="BI19" i="38"/>
  <c r="BK19" i="38"/>
  <c r="BL19" i="38"/>
  <c r="BN19" i="38"/>
  <c r="BP19" i="38" s="1"/>
  <c r="BO19" i="38"/>
  <c r="BQ19" i="38"/>
  <c r="BS19" i="38" s="1"/>
  <c r="BR19" i="38"/>
  <c r="BT19" i="38"/>
  <c r="BU19" i="38"/>
  <c r="BV19" i="38"/>
  <c r="BX19" i="38"/>
  <c r="BY19" i="38"/>
  <c r="BZ19" i="38" s="1"/>
  <c r="CA19" i="38"/>
  <c r="CC19" i="38" s="1"/>
  <c r="CB19" i="38"/>
  <c r="CD19" i="38"/>
  <c r="CE19" i="38"/>
  <c r="CF19" i="38"/>
  <c r="CG19" i="38"/>
  <c r="CH19" i="38" s="1"/>
  <c r="CI19" i="38"/>
  <c r="CJ19" i="38"/>
  <c r="CK19" i="38"/>
  <c r="CL19" i="38"/>
  <c r="CM19" i="38"/>
  <c r="CN19" i="38"/>
  <c r="CO19" i="38"/>
  <c r="CQ19" i="38"/>
  <c r="CS19" i="38" s="1"/>
  <c r="CR19" i="38"/>
  <c r="CT19" i="38"/>
  <c r="CV19" i="38" s="1"/>
  <c r="CU19" i="38"/>
  <c r="CW19" i="38"/>
  <c r="CZ19" i="38"/>
  <c r="CX19" i="38"/>
  <c r="CY19" i="38"/>
  <c r="DA19" i="38"/>
  <c r="DB19" i="38"/>
  <c r="DC19" i="38" s="1"/>
  <c r="DD19" i="38"/>
  <c r="DE19" i="38"/>
  <c r="DF19" i="38" s="1"/>
  <c r="DG19" i="38"/>
  <c r="DH19" i="38"/>
  <c r="DJ19" i="38"/>
  <c r="DK19" i="38"/>
  <c r="DL19" i="38" s="1"/>
  <c r="DM19" i="38"/>
  <c r="DN19" i="38"/>
  <c r="DO19" i="38"/>
  <c r="DP19" i="38" s="1"/>
  <c r="DQ19" i="38"/>
  <c r="DR19" i="38"/>
  <c r="DS19" i="38"/>
  <c r="DT19" i="38"/>
  <c r="DU19" i="38"/>
  <c r="DW19" i="38"/>
  <c r="DY19" i="38"/>
  <c r="DX19" i="38"/>
  <c r="DZ19" i="38"/>
  <c r="EA19" i="38"/>
  <c r="AY20" i="38"/>
  <c r="AZ20" i="38"/>
  <c r="BB20" i="38" s="1"/>
  <c r="BA20" i="38"/>
  <c r="BC20" i="38"/>
  <c r="BD20" i="38"/>
  <c r="BE20" i="38"/>
  <c r="BF20" i="38"/>
  <c r="BG20" i="38"/>
  <c r="BH20" i="38"/>
  <c r="BJ20" i="38" s="1"/>
  <c r="BI20" i="38"/>
  <c r="BK20" i="38"/>
  <c r="BM20" i="38" s="1"/>
  <c r="BL20" i="38"/>
  <c r="BN20" i="38"/>
  <c r="BO20" i="38"/>
  <c r="BP20" i="38" s="1"/>
  <c r="BQ20" i="38"/>
  <c r="BR20" i="38"/>
  <c r="BS20" i="38"/>
  <c r="BT20" i="38"/>
  <c r="BU20" i="38"/>
  <c r="BV20" i="38"/>
  <c r="BW20" i="38"/>
  <c r="BX20" i="38"/>
  <c r="BZ20" i="38" s="1"/>
  <c r="BY20" i="38"/>
  <c r="CA20" i="38"/>
  <c r="CC20" i="38" s="1"/>
  <c r="CB20" i="38"/>
  <c r="CD20" i="38"/>
  <c r="CE20" i="38"/>
  <c r="CF20" i="38"/>
  <c r="CH20" i="38" s="1"/>
  <c r="CG20" i="38"/>
  <c r="CI20" i="38"/>
  <c r="CJ20" i="38"/>
  <c r="CL20" i="38" s="1"/>
  <c r="CK20" i="38"/>
  <c r="CM20" i="38"/>
  <c r="CP20" i="38" s="1"/>
  <c r="CN20" i="38"/>
  <c r="CO20" i="38"/>
  <c r="CQ20" i="38"/>
  <c r="CS20" i="38" s="1"/>
  <c r="CR20" i="38"/>
  <c r="CT20" i="38"/>
  <c r="CV20" i="38"/>
  <c r="CU20" i="38"/>
  <c r="CW20" i="38"/>
  <c r="CX20" i="38"/>
  <c r="CY20" i="38"/>
  <c r="DA20" i="38"/>
  <c r="DC20" i="38" s="1"/>
  <c r="DB20" i="38"/>
  <c r="DD20" i="38"/>
  <c r="DE20" i="38"/>
  <c r="DG20" i="38"/>
  <c r="DH20" i="38"/>
  <c r="DJ20" i="38"/>
  <c r="DL20" i="38" s="1"/>
  <c r="DK20" i="38"/>
  <c r="DM20" i="38"/>
  <c r="DN20" i="38"/>
  <c r="DO20" i="38"/>
  <c r="DQ20" i="38"/>
  <c r="DR20" i="38"/>
  <c r="DS20" i="38"/>
  <c r="DT20" i="38"/>
  <c r="DU20" i="38"/>
  <c r="DW20" i="38"/>
  <c r="DY20" i="38"/>
  <c r="DX20" i="38"/>
  <c r="DZ20" i="38"/>
  <c r="EA20" i="38"/>
  <c r="AY21" i="38"/>
  <c r="AZ21" i="38"/>
  <c r="BB21" i="38" s="1"/>
  <c r="BA21" i="38"/>
  <c r="BC21" i="38"/>
  <c r="BD21" i="38"/>
  <c r="BE21" i="38"/>
  <c r="BF21" i="38"/>
  <c r="BG21" i="38"/>
  <c r="BH21" i="38"/>
  <c r="BJ21" i="38" s="1"/>
  <c r="BI21" i="38"/>
  <c r="BK21" i="38"/>
  <c r="BM21" i="38" s="1"/>
  <c r="BL21" i="38"/>
  <c r="BN21" i="38"/>
  <c r="BO21" i="38"/>
  <c r="BP21" i="38" s="1"/>
  <c r="BQ21" i="38"/>
  <c r="BR21" i="38"/>
  <c r="BS21" i="38"/>
  <c r="BT21" i="38"/>
  <c r="BU21" i="38"/>
  <c r="BV21" i="38"/>
  <c r="BW21" i="38"/>
  <c r="BX21" i="38"/>
  <c r="BZ21" i="38" s="1"/>
  <c r="BY21" i="38"/>
  <c r="CA21" i="38"/>
  <c r="CC21" i="38" s="1"/>
  <c r="CB21" i="38"/>
  <c r="CD21" i="38"/>
  <c r="CE21" i="38"/>
  <c r="CF21" i="38"/>
  <c r="CH21" i="38" s="1"/>
  <c r="CG21" i="38"/>
  <c r="CI21" i="38"/>
  <c r="CJ21" i="38"/>
  <c r="CL21" i="38" s="1"/>
  <c r="CK21" i="38"/>
  <c r="CM21" i="38"/>
  <c r="CN21" i="38"/>
  <c r="CO21" i="38"/>
  <c r="CQ21" i="38"/>
  <c r="CS21" i="38"/>
  <c r="CR21" i="38"/>
  <c r="CT21" i="38"/>
  <c r="CU21" i="38"/>
  <c r="CV21" i="38"/>
  <c r="CW21" i="38"/>
  <c r="CX21" i="38"/>
  <c r="CY21" i="38"/>
  <c r="DA21" i="38"/>
  <c r="DC21" i="38" s="1"/>
  <c r="DB21" i="38"/>
  <c r="DD21" i="38"/>
  <c r="DF21" i="38"/>
  <c r="DE21" i="38"/>
  <c r="DG21" i="38"/>
  <c r="DH21" i="38"/>
  <c r="DI21" i="38" s="1"/>
  <c r="DJ21" i="38"/>
  <c r="DL21" i="38" s="1"/>
  <c r="DK21" i="38"/>
  <c r="DM21" i="38"/>
  <c r="DN21" i="38"/>
  <c r="DP21" i="38" s="1"/>
  <c r="DO21" i="38"/>
  <c r="DQ21" i="38"/>
  <c r="DR21" i="38"/>
  <c r="DS21" i="38"/>
  <c r="DT21" i="38"/>
  <c r="DV21" i="38"/>
  <c r="DU21" i="38"/>
  <c r="DW21" i="38"/>
  <c r="DX21" i="38"/>
  <c r="DY21" i="38" s="1"/>
  <c r="DZ21" i="38"/>
  <c r="EA21" i="38"/>
  <c r="AY22" i="38"/>
  <c r="AZ22" i="38"/>
  <c r="BB22" i="38" s="1"/>
  <c r="BA22" i="38"/>
  <c r="BC22" i="38"/>
  <c r="BD22" i="38"/>
  <c r="BE22" i="38"/>
  <c r="BG22" i="38" s="1"/>
  <c r="BF22" i="38"/>
  <c r="BH22" i="38"/>
  <c r="BJ22" i="38" s="1"/>
  <c r="BI22" i="38"/>
  <c r="BK22" i="38"/>
  <c r="BL22" i="38"/>
  <c r="BM22" i="38" s="1"/>
  <c r="BN22" i="38"/>
  <c r="BO22" i="38"/>
  <c r="BP22" i="38" s="1"/>
  <c r="BQ22" i="38"/>
  <c r="BS22" i="38" s="1"/>
  <c r="BR22" i="38"/>
  <c r="BT22" i="38"/>
  <c r="BW22" i="38" s="1"/>
  <c r="BU22" i="38"/>
  <c r="BV22" i="38"/>
  <c r="BX22" i="38"/>
  <c r="BZ22" i="38" s="1"/>
  <c r="BY22" i="38"/>
  <c r="CA22" i="38"/>
  <c r="CB22" i="38"/>
  <c r="CC22" i="38" s="1"/>
  <c r="CD22" i="38"/>
  <c r="CE22" i="38"/>
  <c r="CF22" i="38"/>
  <c r="CH22" i="38" s="1"/>
  <c r="CG22" i="38"/>
  <c r="CI22" i="38"/>
  <c r="CJ22" i="38"/>
  <c r="CL22" i="38" s="1"/>
  <c r="CK22" i="38"/>
  <c r="CM22" i="38"/>
  <c r="CP22" i="38" s="1"/>
  <c r="CN22" i="38"/>
  <c r="CO22" i="38"/>
  <c r="CQ22" i="38"/>
  <c r="CR22" i="38"/>
  <c r="CS22" i="38" s="1"/>
  <c r="CT22" i="38"/>
  <c r="CU22" i="38"/>
  <c r="CV22" i="38" s="1"/>
  <c r="CW22" i="38"/>
  <c r="CZ22" i="38" s="1"/>
  <c r="CX22" i="38"/>
  <c r="CY22" i="38"/>
  <c r="DA22" i="38"/>
  <c r="DC22" i="38" s="1"/>
  <c r="DB22" i="38"/>
  <c r="DD22" i="38"/>
  <c r="DF22" i="38" s="1"/>
  <c r="DE22" i="38"/>
  <c r="DG22" i="38"/>
  <c r="DH22" i="38"/>
  <c r="DI22" i="38" s="1"/>
  <c r="DJ22" i="38"/>
  <c r="DK22" i="38"/>
  <c r="DL22" i="38" s="1"/>
  <c r="DM22" i="38"/>
  <c r="DN22" i="38"/>
  <c r="DO22" i="38"/>
  <c r="DP22" i="38" s="1"/>
  <c r="DQ22" i="38"/>
  <c r="DR22" i="38"/>
  <c r="DS22" i="38"/>
  <c r="DT22" i="38"/>
  <c r="DV22" i="38" s="1"/>
  <c r="DU22" i="38"/>
  <c r="DW22" i="38"/>
  <c r="DX22" i="38"/>
  <c r="DY22" i="38" s="1"/>
  <c r="DZ22" i="38"/>
  <c r="EA22" i="38"/>
  <c r="AY23" i="38"/>
  <c r="AZ23" i="38"/>
  <c r="BB23" i="38" s="1"/>
  <c r="BA23" i="38"/>
  <c r="BC23" i="38"/>
  <c r="BD23" i="38"/>
  <c r="BE23" i="38"/>
  <c r="BF23" i="38"/>
  <c r="BG23" i="38" s="1"/>
  <c r="BH23" i="38"/>
  <c r="BJ23" i="38" s="1"/>
  <c r="BI23" i="38"/>
  <c r="BK23" i="38"/>
  <c r="BM23" i="38" s="1"/>
  <c r="BL23" i="38"/>
  <c r="BN23" i="38"/>
  <c r="BP23" i="38"/>
  <c r="BO23" i="38"/>
  <c r="BQ23" i="38"/>
  <c r="BR23" i="38"/>
  <c r="BS23" i="38" s="1"/>
  <c r="BT23" i="38"/>
  <c r="BU23" i="38"/>
  <c r="BV23" i="38"/>
  <c r="BX23" i="38"/>
  <c r="BZ23" i="38" s="1"/>
  <c r="BY23" i="38"/>
  <c r="CA23" i="38"/>
  <c r="CC23" i="38" s="1"/>
  <c r="CB23" i="38"/>
  <c r="CD23" i="38"/>
  <c r="CE23" i="38"/>
  <c r="CF23" i="38"/>
  <c r="CH23" i="38" s="1"/>
  <c r="CG23" i="38"/>
  <c r="CI23" i="38"/>
  <c r="CJ23" i="38"/>
  <c r="CL23" i="38" s="1"/>
  <c r="CK23" i="38"/>
  <c r="CM23" i="38"/>
  <c r="CP23" i="38" s="1"/>
  <c r="CN23" i="38"/>
  <c r="CO23" i="38"/>
  <c r="CQ23" i="38"/>
  <c r="CS23" i="38" s="1"/>
  <c r="CR23" i="38"/>
  <c r="CT23" i="38"/>
  <c r="CV23" i="38"/>
  <c r="CU23" i="38"/>
  <c r="CW23" i="38"/>
  <c r="CX23" i="38"/>
  <c r="CY23" i="38"/>
  <c r="DA23" i="38"/>
  <c r="DC23" i="38" s="1"/>
  <c r="DB23" i="38"/>
  <c r="DD23" i="38"/>
  <c r="DF23" i="38" s="1"/>
  <c r="DE23" i="38"/>
  <c r="DG23" i="38"/>
  <c r="DI23" i="38"/>
  <c r="DH23" i="38"/>
  <c r="DJ23" i="38"/>
  <c r="DK23" i="38"/>
  <c r="DM23" i="38"/>
  <c r="DN23" i="38"/>
  <c r="DP23" i="38" s="1"/>
  <c r="DO23" i="38"/>
  <c r="DQ23" i="38"/>
  <c r="DR23" i="38"/>
  <c r="DS23" i="38"/>
  <c r="DT23" i="38"/>
  <c r="DV23" i="38"/>
  <c r="DU23" i="38"/>
  <c r="DW23" i="38"/>
  <c r="DX23" i="38"/>
  <c r="DY23" i="38"/>
  <c r="DZ23" i="38"/>
  <c r="EA23" i="38"/>
  <c r="AY24" i="38"/>
  <c r="AZ24" i="38"/>
  <c r="BA24" i="38"/>
  <c r="BC24" i="38"/>
  <c r="BD24" i="38"/>
  <c r="BE24" i="38"/>
  <c r="BG24" i="38" s="1"/>
  <c r="BF24" i="38"/>
  <c r="BH24" i="38"/>
  <c r="BJ24" i="38"/>
  <c r="BI24" i="38"/>
  <c r="BK24" i="38"/>
  <c r="BL24" i="38"/>
  <c r="BM24" i="38" s="1"/>
  <c r="BN24" i="38"/>
  <c r="BP24" i="38" s="1"/>
  <c r="BO24" i="38"/>
  <c r="BQ24" i="38"/>
  <c r="BS24" i="38" s="1"/>
  <c r="BR24" i="38"/>
  <c r="BT24" i="38"/>
  <c r="BU24" i="38"/>
  <c r="BV24" i="38"/>
  <c r="BX24" i="38"/>
  <c r="BY24" i="38"/>
  <c r="BZ24" i="38" s="1"/>
  <c r="CA24" i="38"/>
  <c r="CC24" i="38" s="1"/>
  <c r="CB24" i="38"/>
  <c r="CD24" i="38"/>
  <c r="CE24" i="38"/>
  <c r="CF24" i="38"/>
  <c r="CG24" i="38"/>
  <c r="CH24" i="38" s="1"/>
  <c r="CI24" i="38"/>
  <c r="CJ24" i="38"/>
  <c r="CK24" i="38"/>
  <c r="CL24" i="38"/>
  <c r="CM24" i="38"/>
  <c r="CN24" i="38"/>
  <c r="CO24" i="38"/>
  <c r="CQ24" i="38"/>
  <c r="CR24" i="38"/>
  <c r="CT24" i="38"/>
  <c r="CU24" i="38"/>
  <c r="CV24" i="38" s="1"/>
  <c r="CW24" i="38"/>
  <c r="CX24" i="38"/>
  <c r="CY24" i="38"/>
  <c r="DA24" i="38"/>
  <c r="DC24" i="38" s="1"/>
  <c r="DB24" i="38"/>
  <c r="DD24" i="38"/>
  <c r="DF24" i="38" s="1"/>
  <c r="DE24" i="38"/>
  <c r="DG24" i="38"/>
  <c r="DH24" i="38"/>
  <c r="DJ24" i="38"/>
  <c r="DL24" i="38" s="1"/>
  <c r="DK24" i="38"/>
  <c r="DM24" i="38"/>
  <c r="DN24" i="38"/>
  <c r="DP24" i="38" s="1"/>
  <c r="DO24" i="38"/>
  <c r="DQ24" i="38"/>
  <c r="DR24" i="38"/>
  <c r="DS24" i="38"/>
  <c r="DT24" i="38"/>
  <c r="DV24" i="38"/>
  <c r="DU24" i="38"/>
  <c r="DW24" i="38"/>
  <c r="DX24" i="38"/>
  <c r="DY24" i="38" s="1"/>
  <c r="DZ24" i="38"/>
  <c r="EA24" i="38"/>
  <c r="AY25" i="38"/>
  <c r="AZ25" i="38"/>
  <c r="BB25" i="38" s="1"/>
  <c r="BA25" i="38"/>
  <c r="BC25" i="38"/>
  <c r="BD25" i="38"/>
  <c r="BE25" i="38"/>
  <c r="BG25" i="38" s="1"/>
  <c r="BF25" i="38"/>
  <c r="BH25" i="38"/>
  <c r="BJ25" i="38" s="1"/>
  <c r="BI25" i="38"/>
  <c r="BK25" i="38"/>
  <c r="BL25" i="38"/>
  <c r="BM25" i="38" s="1"/>
  <c r="BN25" i="38"/>
  <c r="BO25" i="38"/>
  <c r="BP25" i="38" s="1"/>
  <c r="BQ25" i="38"/>
  <c r="BS25" i="38" s="1"/>
  <c r="BR25" i="38"/>
  <c r="BT25" i="38"/>
  <c r="BW25" i="38" s="1"/>
  <c r="BU25" i="38"/>
  <c r="BV25" i="38"/>
  <c r="BX25" i="38"/>
  <c r="BZ25" i="38" s="1"/>
  <c r="BY25" i="38"/>
  <c r="CA25" i="38"/>
  <c r="CB25" i="38"/>
  <c r="CC25" i="38" s="1"/>
  <c r="CD25" i="38"/>
  <c r="CE25" i="38"/>
  <c r="CF25" i="38"/>
  <c r="CH25" i="38" s="1"/>
  <c r="CG25" i="38"/>
  <c r="CI25" i="38"/>
  <c r="CJ25" i="38"/>
  <c r="CL25" i="38" s="1"/>
  <c r="CK25" i="38"/>
  <c r="CM25" i="38"/>
  <c r="CP25" i="38"/>
  <c r="CN25" i="38"/>
  <c r="CO25" i="38"/>
  <c r="CQ25" i="38"/>
  <c r="CR25" i="38"/>
  <c r="CS25" i="38" s="1"/>
  <c r="CT25" i="38"/>
  <c r="CU25" i="38"/>
  <c r="CV25" i="38" s="1"/>
  <c r="CW25" i="38"/>
  <c r="CX25" i="38"/>
  <c r="CY25" i="38"/>
  <c r="CZ25" i="38"/>
  <c r="DA25" i="38"/>
  <c r="DC25" i="38" s="1"/>
  <c r="DB25" i="38"/>
  <c r="DD25" i="38"/>
  <c r="DF25" i="38" s="1"/>
  <c r="DE25" i="38"/>
  <c r="DG25" i="38"/>
  <c r="DH25" i="38"/>
  <c r="DI25" i="38" s="1"/>
  <c r="DJ25" i="38"/>
  <c r="DK25" i="38"/>
  <c r="DL25" i="38" s="1"/>
  <c r="DM25" i="38"/>
  <c r="DN25" i="38"/>
  <c r="DO25" i="38"/>
  <c r="DP25" i="38" s="1"/>
  <c r="DQ25" i="38"/>
  <c r="DR25" i="38"/>
  <c r="DS25" i="38"/>
  <c r="DT25" i="38"/>
  <c r="DV25" i="38" s="1"/>
  <c r="DU25" i="38"/>
  <c r="DW25" i="38"/>
  <c r="DX25" i="38"/>
  <c r="DY25" i="38" s="1"/>
  <c r="DZ25" i="38"/>
  <c r="EA25" i="38"/>
  <c r="AY26" i="38"/>
  <c r="AZ26" i="38"/>
  <c r="BB26" i="38" s="1"/>
  <c r="BA26" i="38"/>
  <c r="BC26" i="38"/>
  <c r="BD26" i="38"/>
  <c r="BE26" i="38"/>
  <c r="BF26" i="38"/>
  <c r="BG26" i="38" s="1"/>
  <c r="BH26" i="38"/>
  <c r="BJ26" i="38" s="1"/>
  <c r="BI26" i="38"/>
  <c r="BK26" i="38"/>
  <c r="BM26" i="38" s="1"/>
  <c r="BL26" i="38"/>
  <c r="BN26" i="38"/>
  <c r="BP26" i="38"/>
  <c r="BO26" i="38"/>
  <c r="BQ26" i="38"/>
  <c r="BR26" i="38"/>
  <c r="BS26" i="38" s="1"/>
  <c r="BT26" i="38"/>
  <c r="BU26" i="38"/>
  <c r="BV26" i="38"/>
  <c r="BX26" i="38"/>
  <c r="BZ26" i="38" s="1"/>
  <c r="BY26" i="38"/>
  <c r="CA26" i="38"/>
  <c r="CC26" i="38" s="1"/>
  <c r="CB26" i="38"/>
  <c r="CD26" i="38"/>
  <c r="CE26" i="38"/>
  <c r="CF26" i="38"/>
  <c r="CH26" i="38" s="1"/>
  <c r="CG26" i="38"/>
  <c r="CI26" i="38"/>
  <c r="CJ26" i="38"/>
  <c r="CL26" i="38" s="1"/>
  <c r="CK26" i="38"/>
  <c r="CM26" i="38"/>
  <c r="CP26" i="38" s="1"/>
  <c r="CN26" i="38"/>
  <c r="CO26" i="38"/>
  <c r="CQ26" i="38"/>
  <c r="CS26" i="38" s="1"/>
  <c r="CR26" i="38"/>
  <c r="CT26" i="38"/>
  <c r="CV26" i="38"/>
  <c r="CU26" i="38"/>
  <c r="CW26" i="38"/>
  <c r="CX26" i="38"/>
  <c r="CZ26" i="38" s="1"/>
  <c r="CY26" i="38"/>
  <c r="DA26" i="38"/>
  <c r="DB26" i="38"/>
  <c r="DC26" i="38" s="1"/>
  <c r="DD26" i="38"/>
  <c r="DF26" i="38" s="1"/>
  <c r="DE26" i="38"/>
  <c r="DG26" i="38"/>
  <c r="DI26" i="38" s="1"/>
  <c r="DH26" i="38"/>
  <c r="DJ26" i="38"/>
  <c r="DL26" i="38"/>
  <c r="DK26" i="38"/>
  <c r="DM26" i="38"/>
  <c r="DN26" i="38"/>
  <c r="DO26" i="38"/>
  <c r="DP26" i="38" s="1"/>
  <c r="DQ26" i="38"/>
  <c r="DR26" i="38"/>
  <c r="DS26" i="38"/>
  <c r="DT26" i="38"/>
  <c r="DV26" i="38" s="1"/>
  <c r="DU26" i="38"/>
  <c r="DW26" i="38"/>
  <c r="DY26" i="38" s="1"/>
  <c r="DX26" i="38"/>
  <c r="DZ26" i="38"/>
  <c r="EA26" i="38"/>
  <c r="AY27" i="38"/>
  <c r="AZ27" i="38"/>
  <c r="BA27" i="38"/>
  <c r="BB27" i="38" s="1"/>
  <c r="BC27" i="38"/>
  <c r="BD27" i="38"/>
  <c r="BE27" i="38"/>
  <c r="BG27" i="38"/>
  <c r="BF27" i="38"/>
  <c r="BH27" i="38"/>
  <c r="BI27" i="38"/>
  <c r="BJ27" i="38" s="1"/>
  <c r="BK27" i="38"/>
  <c r="BM27" i="38" s="1"/>
  <c r="BL27" i="38"/>
  <c r="BN27" i="38"/>
  <c r="BP27" i="38" s="1"/>
  <c r="BO27" i="38"/>
  <c r="BQ27" i="38"/>
  <c r="BR27" i="38"/>
  <c r="BS27" i="38" s="1"/>
  <c r="BT27" i="38"/>
  <c r="BU27" i="38"/>
  <c r="BW27" i="38" s="1"/>
  <c r="BV27" i="38"/>
  <c r="BX27" i="38"/>
  <c r="BY27" i="38"/>
  <c r="BZ27" i="38" s="1"/>
  <c r="CA27" i="38"/>
  <c r="CC27" i="38" s="1"/>
  <c r="CB27" i="38"/>
  <c r="CD27" i="38"/>
  <c r="CE27" i="38"/>
  <c r="CF27" i="38"/>
  <c r="CG27" i="38"/>
  <c r="CH27" i="38" s="1"/>
  <c r="CI27" i="38"/>
  <c r="CJ27" i="38"/>
  <c r="CK27" i="38"/>
  <c r="CL27" i="38" s="1"/>
  <c r="CM27" i="38"/>
  <c r="CN27" i="38"/>
  <c r="CO27" i="38"/>
  <c r="CQ27" i="38"/>
  <c r="CS27" i="38" s="1"/>
  <c r="CR27" i="38"/>
  <c r="CT27" i="38"/>
  <c r="CV27" i="38" s="1"/>
  <c r="CU27" i="38"/>
  <c r="CW27" i="38"/>
  <c r="CX27" i="38"/>
  <c r="CY27" i="38"/>
  <c r="DA27" i="38"/>
  <c r="DB27" i="38"/>
  <c r="DC27" i="38" s="1"/>
  <c r="DD27" i="38"/>
  <c r="DF27" i="38" s="1"/>
  <c r="DE27" i="38"/>
  <c r="DG27" i="38"/>
  <c r="DI27" i="38" s="1"/>
  <c r="DH27" i="38"/>
  <c r="DJ27" i="38"/>
  <c r="DL27" i="38"/>
  <c r="DK27" i="38"/>
  <c r="DM27" i="38"/>
  <c r="DN27" i="38"/>
  <c r="DO27" i="38"/>
  <c r="DP27" i="38" s="1"/>
  <c r="DQ27" i="38"/>
  <c r="DR27" i="38"/>
  <c r="DS27" i="38"/>
  <c r="DT27" i="38"/>
  <c r="DV27" i="38" s="1"/>
  <c r="DU27" i="38"/>
  <c r="DW27" i="38"/>
  <c r="DY27" i="38" s="1"/>
  <c r="DX27" i="38"/>
  <c r="DZ27" i="38"/>
  <c r="EA27" i="38"/>
  <c r="AY28" i="38"/>
  <c r="AZ28" i="38"/>
  <c r="BA28" i="38"/>
  <c r="BB28" i="38" s="1"/>
  <c r="BC28" i="38"/>
  <c r="BD28" i="38"/>
  <c r="BE28" i="38"/>
  <c r="BG28" i="38"/>
  <c r="BF28" i="38"/>
  <c r="BH28" i="38"/>
  <c r="BI28" i="38"/>
  <c r="BJ28" i="38" s="1"/>
  <c r="BK28" i="38"/>
  <c r="BM28" i="38" s="1"/>
  <c r="BL28" i="38"/>
  <c r="BN28" i="38"/>
  <c r="BP28" i="38" s="1"/>
  <c r="BO28" i="38"/>
  <c r="BQ28" i="38"/>
  <c r="BR28" i="38"/>
  <c r="BS28" i="38" s="1"/>
  <c r="BT28" i="38"/>
  <c r="BU28" i="38"/>
  <c r="BW28" i="38" s="1"/>
  <c r="BV28" i="38"/>
  <c r="BX28" i="38"/>
  <c r="BY28" i="38"/>
  <c r="BZ28" i="38" s="1"/>
  <c r="CA28" i="38"/>
  <c r="CC28" i="38" s="1"/>
  <c r="CB28" i="38"/>
  <c r="CD28" i="38"/>
  <c r="CE28" i="38"/>
  <c r="CF28" i="38"/>
  <c r="CG28" i="38"/>
  <c r="CH28" i="38" s="1"/>
  <c r="CI28" i="38"/>
  <c r="CJ28" i="38"/>
  <c r="CK28" i="38"/>
  <c r="CL28" i="38" s="1"/>
  <c r="CM28" i="38"/>
  <c r="CN28" i="38"/>
  <c r="CO28" i="38"/>
  <c r="CP28" i="38"/>
  <c r="CQ28" i="38"/>
  <c r="CS28" i="38" s="1"/>
  <c r="CR28" i="38"/>
  <c r="CT28" i="38"/>
  <c r="CV28" i="38" s="1"/>
  <c r="CU28" i="38"/>
  <c r="CW28" i="38"/>
  <c r="CX28" i="38"/>
  <c r="CZ28" i="38" s="1"/>
  <c r="CY28" i="38"/>
  <c r="DA28" i="38"/>
  <c r="DC28" i="38"/>
  <c r="DB28" i="38"/>
  <c r="DD28" i="38"/>
  <c r="DE28" i="38"/>
  <c r="DF28" i="38" s="1"/>
  <c r="DG28" i="38"/>
  <c r="DI28" i="38" s="1"/>
  <c r="DH28" i="38"/>
  <c r="DJ28" i="38"/>
  <c r="DL28" i="38" s="1"/>
  <c r="DK28" i="38"/>
  <c r="DM28" i="38"/>
  <c r="DN28" i="38"/>
  <c r="DP28" i="38" s="1"/>
  <c r="DO28" i="38"/>
  <c r="DQ28" i="38"/>
  <c r="DR28" i="38"/>
  <c r="DS28" i="38"/>
  <c r="DT28" i="38"/>
  <c r="DU28" i="38"/>
  <c r="DV28" i="38" s="1"/>
  <c r="DW28" i="38"/>
  <c r="DY28" i="38" s="1"/>
  <c r="DX28" i="38"/>
  <c r="DZ28" i="38"/>
  <c r="EA28" i="38"/>
  <c r="AY29" i="38"/>
  <c r="AZ29" i="38"/>
  <c r="BA29" i="38"/>
  <c r="BB29" i="38" s="1"/>
  <c r="BC29" i="38"/>
  <c r="BD29" i="38"/>
  <c r="BE29" i="38"/>
  <c r="BG29" i="38" s="1"/>
  <c r="BF29" i="38"/>
  <c r="BH29" i="38"/>
  <c r="BI29" i="38"/>
  <c r="BJ29" i="38" s="1"/>
  <c r="BK29" i="38"/>
  <c r="BL29" i="38"/>
  <c r="BM29" i="38" s="1"/>
  <c r="BN29" i="38"/>
  <c r="BP29" i="38" s="1"/>
  <c r="BO29" i="38"/>
  <c r="BQ29" i="38"/>
  <c r="BS29" i="38" s="1"/>
  <c r="BR29" i="38"/>
  <c r="BT29" i="38"/>
  <c r="BW29" i="38"/>
  <c r="BU29" i="38"/>
  <c r="BV29" i="38"/>
  <c r="BX29" i="38"/>
  <c r="BY29" i="38"/>
  <c r="BZ29" i="38" s="1"/>
  <c r="CA29" i="38"/>
  <c r="CB29" i="38"/>
  <c r="CC29" i="38" s="1"/>
  <c r="CD29" i="38"/>
  <c r="CE29" i="38"/>
  <c r="CF29" i="38"/>
  <c r="CG29" i="38"/>
  <c r="CH29" i="38" s="1"/>
  <c r="CI29" i="38"/>
  <c r="CJ29" i="38"/>
  <c r="CL29" i="38"/>
  <c r="CK29" i="38"/>
  <c r="CM29" i="38"/>
  <c r="CN29" i="38"/>
  <c r="CO29" i="38"/>
  <c r="CP29" i="38" s="1"/>
  <c r="CQ29" i="38"/>
  <c r="CR29" i="38"/>
  <c r="CS29" i="38" s="1"/>
  <c r="CT29" i="38"/>
  <c r="CV29" i="38" s="1"/>
  <c r="CU29" i="38"/>
  <c r="CW29" i="38"/>
  <c r="CZ29" i="38" s="1"/>
  <c r="CX29" i="38"/>
  <c r="CY29" i="38"/>
  <c r="DA29" i="38"/>
  <c r="DC29" i="38" s="1"/>
  <c r="DB29" i="38"/>
  <c r="DD29" i="38"/>
  <c r="DE29" i="38"/>
  <c r="DF29" i="38" s="1"/>
  <c r="DG29" i="38"/>
  <c r="DH29" i="38"/>
  <c r="DI29" i="38" s="1"/>
  <c r="DJ29" i="38"/>
  <c r="DL29" i="38" s="1"/>
  <c r="DK29" i="38"/>
  <c r="DM29" i="38"/>
  <c r="DN29" i="38"/>
  <c r="DP29" i="38" s="1"/>
  <c r="DO29" i="38"/>
  <c r="DQ29" i="38"/>
  <c r="DR29" i="38"/>
  <c r="DS29" i="38"/>
  <c r="DT29" i="38"/>
  <c r="DU29" i="38"/>
  <c r="DV29" i="38" s="1"/>
  <c r="DW29" i="38"/>
  <c r="DX29" i="38"/>
  <c r="DY29" i="38" s="1"/>
  <c r="DZ29" i="38"/>
  <c r="EA29" i="38"/>
  <c r="AY30" i="38"/>
  <c r="AZ30" i="38"/>
  <c r="BB30" i="38" s="1"/>
  <c r="BA30" i="38"/>
  <c r="BC30" i="38"/>
  <c r="BD30" i="38"/>
  <c r="BE30" i="38"/>
  <c r="BG30" i="38" s="1"/>
  <c r="BF30" i="38"/>
  <c r="BH30" i="38"/>
  <c r="BJ30" i="38" s="1"/>
  <c r="BI30" i="38"/>
  <c r="BK30" i="38"/>
  <c r="BM30" i="38"/>
  <c r="BL30" i="38"/>
  <c r="BN30" i="38"/>
  <c r="BO30" i="38"/>
  <c r="BP30" i="38" s="1"/>
  <c r="BQ30" i="38"/>
  <c r="BS30" i="38" s="1"/>
  <c r="BR30" i="38"/>
  <c r="BT30" i="38"/>
  <c r="BW30" i="38" s="1"/>
  <c r="BU30" i="38"/>
  <c r="BV30" i="38"/>
  <c r="BX30" i="38"/>
  <c r="BZ30" i="38" s="1"/>
  <c r="BY30" i="38"/>
  <c r="CA30" i="38"/>
  <c r="CC30" i="38"/>
  <c r="CB30" i="38"/>
  <c r="CD30" i="38"/>
  <c r="CE30" i="38"/>
  <c r="CF30" i="38"/>
  <c r="CH30" i="38" s="1"/>
  <c r="CG30" i="38"/>
  <c r="CI30" i="38"/>
  <c r="CJ30" i="38"/>
  <c r="CL30" i="38" s="1"/>
  <c r="CK30" i="38"/>
  <c r="CM30" i="38"/>
  <c r="CN30" i="38"/>
  <c r="CP30" i="38" s="1"/>
  <c r="CO30" i="38"/>
  <c r="CQ30" i="38"/>
  <c r="CS30" i="38"/>
  <c r="CR30" i="38"/>
  <c r="CT30" i="38"/>
  <c r="CU30" i="38"/>
  <c r="CV30" i="38" s="1"/>
  <c r="CW30" i="38"/>
  <c r="CX30" i="38"/>
  <c r="CY30" i="38"/>
  <c r="DA30" i="38"/>
  <c r="DC30" i="38" s="1"/>
  <c r="DB30" i="38"/>
  <c r="DD30" i="38"/>
  <c r="DF30" i="38" s="1"/>
  <c r="DE30" i="38"/>
  <c r="DG30" i="38"/>
  <c r="DI30" i="38"/>
  <c r="DH30" i="38"/>
  <c r="DJ30" i="38"/>
  <c r="DK30" i="38"/>
  <c r="DL30" i="38" s="1"/>
  <c r="DM30" i="38"/>
  <c r="DN30" i="38"/>
  <c r="DO30" i="38"/>
  <c r="DP30" i="38" s="1"/>
  <c r="DQ30" i="38"/>
  <c r="DR30" i="38"/>
  <c r="DS30" i="38"/>
  <c r="DT30" i="38"/>
  <c r="DV30" i="38" s="1"/>
  <c r="DU30" i="38"/>
  <c r="DW30" i="38"/>
  <c r="DY30" i="38"/>
  <c r="DX30" i="38"/>
  <c r="DZ30" i="38"/>
  <c r="EA30" i="38"/>
  <c r="AY31" i="38"/>
  <c r="AZ31" i="38"/>
  <c r="BB31" i="38" s="1"/>
  <c r="BA31" i="38"/>
  <c r="BC31" i="38"/>
  <c r="BD31" i="38"/>
  <c r="BE31" i="38"/>
  <c r="BF31" i="38"/>
  <c r="BG31" i="38" s="1"/>
  <c r="BH31" i="38"/>
  <c r="BJ31" i="38" s="1"/>
  <c r="BI31" i="38"/>
  <c r="BK31" i="38"/>
  <c r="BM31" i="38" s="1"/>
  <c r="BL31" i="38"/>
  <c r="BN31" i="38"/>
  <c r="BO31" i="38"/>
  <c r="BP31" i="38" s="1"/>
  <c r="BQ31" i="38"/>
  <c r="BR31" i="38"/>
  <c r="BS31" i="38" s="1"/>
  <c r="BT31" i="38"/>
  <c r="BU31" i="38"/>
  <c r="BV31" i="38"/>
  <c r="BW31" i="38"/>
  <c r="BX31" i="38"/>
  <c r="BZ31" i="38" s="1"/>
  <c r="BY31" i="38"/>
  <c r="CA31" i="38"/>
  <c r="CC31" i="38" s="1"/>
  <c r="CB31" i="38"/>
  <c r="CD31" i="38"/>
  <c r="CE31" i="38"/>
  <c r="CF31" i="38"/>
  <c r="CH31" i="38" s="1"/>
  <c r="CG31" i="38"/>
  <c r="CI31" i="38"/>
  <c r="CJ31" i="38"/>
  <c r="CL31" i="38" s="1"/>
  <c r="CK31" i="38"/>
  <c r="CM31" i="38"/>
  <c r="CP31" i="38" s="1"/>
  <c r="CN31" i="38"/>
  <c r="CO31" i="38"/>
  <c r="CQ31" i="38"/>
  <c r="CS31" i="38" s="1"/>
  <c r="CR31" i="38"/>
  <c r="CT31" i="38"/>
  <c r="CU31" i="38"/>
  <c r="CV31" i="38" s="1"/>
  <c r="CW31" i="38"/>
  <c r="CX31" i="38"/>
  <c r="CZ31" i="38" s="1"/>
  <c r="CY31" i="38"/>
  <c r="DA31" i="38"/>
  <c r="DB31" i="38"/>
  <c r="DC31" i="38" s="1"/>
  <c r="DD31" i="38"/>
  <c r="DF31" i="38" s="1"/>
  <c r="DE31" i="38"/>
  <c r="DG31" i="38"/>
  <c r="DI31" i="38" s="1"/>
  <c r="DH31" i="38"/>
  <c r="DJ31" i="38"/>
  <c r="DK31" i="38"/>
  <c r="DL31" i="38" s="1"/>
  <c r="DM31" i="38"/>
  <c r="DN31" i="38"/>
  <c r="DP31" i="38"/>
  <c r="DO31" i="38"/>
  <c r="DQ31" i="38"/>
  <c r="DR31" i="38"/>
  <c r="DS31" i="38"/>
  <c r="DT31" i="38"/>
  <c r="DV31" i="38" s="1"/>
  <c r="DU31" i="38"/>
  <c r="DW31" i="38"/>
  <c r="DY31" i="38" s="1"/>
  <c r="DX31" i="38"/>
  <c r="DZ31" i="38"/>
  <c r="EA31" i="38"/>
  <c r="AY32" i="38"/>
  <c r="AZ32" i="38"/>
  <c r="BA32" i="38"/>
  <c r="BB32" i="38" s="1"/>
  <c r="BC32" i="38"/>
  <c r="BD32" i="38"/>
  <c r="BE32" i="38"/>
  <c r="BF32" i="38"/>
  <c r="BG32" i="38" s="1"/>
  <c r="BH32" i="38"/>
  <c r="BI32" i="38"/>
  <c r="BJ32" i="38" s="1"/>
  <c r="BK32" i="38"/>
  <c r="BM32" i="38" s="1"/>
  <c r="BL32" i="38"/>
  <c r="BN32" i="38"/>
  <c r="BP32" i="38" s="1"/>
  <c r="BO32" i="38"/>
  <c r="BQ32" i="38"/>
  <c r="BS32" i="38"/>
  <c r="BR32" i="38"/>
  <c r="BT32" i="38"/>
  <c r="BU32" i="38"/>
  <c r="BV32" i="38"/>
  <c r="BX32" i="38"/>
  <c r="BZ32" i="38" s="1"/>
  <c r="BY32" i="38"/>
  <c r="CA32" i="38"/>
  <c r="CC32" i="38" s="1"/>
  <c r="CB32" i="38"/>
  <c r="CD32" i="38"/>
  <c r="CE32" i="38"/>
  <c r="CF32" i="38"/>
  <c r="CH32" i="38" s="1"/>
  <c r="CG32" i="38"/>
  <c r="CI32" i="38"/>
  <c r="CJ32" i="38"/>
  <c r="CL32" i="38" s="1"/>
  <c r="CK32" i="38"/>
  <c r="CM32" i="38"/>
  <c r="CP32" i="38" s="1"/>
  <c r="CN32" i="38"/>
  <c r="CO32" i="38"/>
  <c r="CQ32" i="38"/>
  <c r="CS32" i="38" s="1"/>
  <c r="CR32" i="38"/>
  <c r="CT32" i="38"/>
  <c r="CU32" i="38"/>
  <c r="CV32" i="38" s="1"/>
  <c r="CW32" i="38"/>
  <c r="CX32" i="38"/>
  <c r="CY32" i="38"/>
  <c r="DA32" i="38"/>
  <c r="DC32" i="38" s="1"/>
  <c r="DB32" i="38"/>
  <c r="DD32" i="38"/>
  <c r="DF32" i="38" s="1"/>
  <c r="DE32" i="38"/>
  <c r="DG32" i="38"/>
  <c r="DI32" i="38"/>
  <c r="DH32" i="38"/>
  <c r="DJ32" i="38"/>
  <c r="DK32" i="38"/>
  <c r="DL32" i="38"/>
  <c r="DM32" i="38"/>
  <c r="DN32" i="38"/>
  <c r="DO32" i="38"/>
  <c r="DP32" i="38" s="1"/>
  <c r="DQ32" i="38"/>
  <c r="DR32" i="38"/>
  <c r="DS32" i="38"/>
  <c r="DT32" i="38"/>
  <c r="DV32" i="38" s="1"/>
  <c r="DU32" i="38"/>
  <c r="DW32" i="38"/>
  <c r="DY32" i="38"/>
  <c r="DX32" i="38"/>
  <c r="DZ32" i="38"/>
  <c r="EA32" i="38"/>
  <c r="AY33" i="38"/>
  <c r="AZ33" i="38"/>
  <c r="BB33" i="38" s="1"/>
  <c r="BA33" i="38"/>
  <c r="BC33" i="38"/>
  <c r="BD33" i="38"/>
  <c r="BE33" i="38"/>
  <c r="BF33" i="38"/>
  <c r="BG33" i="38"/>
  <c r="BH33" i="38"/>
  <c r="BJ33" i="38" s="1"/>
  <c r="BI33" i="38"/>
  <c r="BK33" i="38"/>
  <c r="BM33" i="38" s="1"/>
  <c r="BL33" i="38"/>
  <c r="BN33" i="38"/>
  <c r="BO33" i="38"/>
  <c r="BP33" i="38" s="1"/>
  <c r="BQ33" i="38"/>
  <c r="BR33" i="38"/>
  <c r="BS33" i="38" s="1"/>
  <c r="BT33" i="38"/>
  <c r="BU33" i="38"/>
  <c r="BV33" i="38"/>
  <c r="BX33" i="38"/>
  <c r="BZ33" i="38" s="1"/>
  <c r="BY33" i="38"/>
  <c r="CA33" i="38"/>
  <c r="CC33" i="38"/>
  <c r="CB33" i="38"/>
  <c r="CD33" i="38"/>
  <c r="CE33" i="38"/>
  <c r="CF33" i="38"/>
  <c r="CH33" i="38" s="1"/>
  <c r="CG33" i="38"/>
  <c r="CI33" i="38"/>
  <c r="CJ33" i="38"/>
  <c r="CL33" i="38" s="1"/>
  <c r="CK33" i="38"/>
  <c r="CM33" i="38"/>
  <c r="CN33" i="38"/>
  <c r="CP33" i="38" s="1"/>
  <c r="CO33" i="38"/>
  <c r="CQ33" i="38"/>
  <c r="CS33" i="38"/>
  <c r="CR33" i="38"/>
  <c r="CT33" i="38"/>
  <c r="CU33" i="38"/>
  <c r="CV33" i="38" s="1"/>
  <c r="CW33" i="38"/>
  <c r="CX33" i="38"/>
  <c r="CY33" i="38"/>
  <c r="DA33" i="38"/>
  <c r="DC33" i="38" s="1"/>
  <c r="DB33" i="38"/>
  <c r="DD33" i="38"/>
  <c r="DF33" i="38" s="1"/>
  <c r="DE33" i="38"/>
  <c r="DG33" i="38"/>
  <c r="DI33" i="38"/>
  <c r="DH33" i="38"/>
  <c r="DJ33" i="38"/>
  <c r="DK33" i="38"/>
  <c r="DL33" i="38" s="1"/>
  <c r="DM33" i="38"/>
  <c r="DN33" i="38"/>
  <c r="DO33" i="38"/>
  <c r="DP33" i="38" s="1"/>
  <c r="DQ33" i="38"/>
  <c r="DR33" i="38"/>
  <c r="DS33" i="38"/>
  <c r="DT33" i="38"/>
  <c r="DV33" i="38" s="1"/>
  <c r="DU33" i="38"/>
  <c r="DW33" i="38"/>
  <c r="DY33" i="38"/>
  <c r="DX33" i="38"/>
  <c r="DZ33" i="38"/>
  <c r="EA33" i="38"/>
  <c r="AY34" i="38"/>
  <c r="AZ34" i="38"/>
  <c r="BB34" i="38" s="1"/>
  <c r="BA34" i="38"/>
  <c r="BC34" i="38"/>
  <c r="BD34" i="38"/>
  <c r="BE34" i="38"/>
  <c r="BF34" i="38"/>
  <c r="BG34" i="38" s="1"/>
  <c r="BH34" i="38"/>
  <c r="BJ34" i="38" s="1"/>
  <c r="BI34" i="38"/>
  <c r="BK34" i="38"/>
  <c r="BM34" i="38" s="1"/>
  <c r="BL34" i="38"/>
  <c r="BN34" i="38"/>
  <c r="BO34" i="38"/>
  <c r="BP34" i="38" s="1"/>
  <c r="BQ34" i="38"/>
  <c r="BR34" i="38"/>
  <c r="BS34" i="38" s="1"/>
  <c r="BT34" i="38"/>
  <c r="BU34" i="38"/>
  <c r="BV34" i="38"/>
  <c r="BW34" i="38"/>
  <c r="BX34" i="38"/>
  <c r="BZ34" i="38" s="1"/>
  <c r="BY34" i="38"/>
  <c r="CA34" i="38"/>
  <c r="CC34" i="38" s="1"/>
  <c r="CB34" i="38"/>
  <c r="CD34" i="38"/>
  <c r="CE34" i="38"/>
  <c r="CF34" i="38"/>
  <c r="CH34" i="38" s="1"/>
  <c r="CG34" i="38"/>
  <c r="CI34" i="38"/>
  <c r="CJ34" i="38"/>
  <c r="CL34" i="38" s="1"/>
  <c r="CK34" i="38"/>
  <c r="CM34" i="38"/>
  <c r="CP34" i="38" s="1"/>
  <c r="CN34" i="38"/>
  <c r="CO34" i="38"/>
  <c r="CQ34" i="38"/>
  <c r="CS34" i="38" s="1"/>
  <c r="CR34" i="38"/>
  <c r="CT34" i="38"/>
  <c r="CU34" i="38"/>
  <c r="CV34" i="38" s="1"/>
  <c r="CW34" i="38"/>
  <c r="CX34" i="38"/>
  <c r="CZ34" i="38" s="1"/>
  <c r="CY34" i="38"/>
  <c r="DA34" i="38"/>
  <c r="DB34" i="38"/>
  <c r="DC34" i="38" s="1"/>
  <c r="DD34" i="38"/>
  <c r="DF34" i="38" s="1"/>
  <c r="DE34" i="38"/>
  <c r="DG34" i="38"/>
  <c r="DI34" i="38" s="1"/>
  <c r="DH34" i="38"/>
  <c r="DJ34" i="38"/>
  <c r="DK34" i="38"/>
  <c r="DL34" i="38" s="1"/>
  <c r="DM34" i="38"/>
  <c r="DN34" i="38"/>
  <c r="DP34" i="38"/>
  <c r="DO34" i="38"/>
  <c r="DQ34" i="38"/>
  <c r="DR34" i="38"/>
  <c r="DS34" i="38"/>
  <c r="DT34" i="38"/>
  <c r="DV34" i="38" s="1"/>
  <c r="DU34" i="38"/>
  <c r="DW34" i="38"/>
  <c r="DY34" i="38" s="1"/>
  <c r="DX34" i="38"/>
  <c r="DZ34" i="38"/>
  <c r="EA34" i="38"/>
  <c r="AY35" i="38"/>
  <c r="AZ35" i="38"/>
  <c r="BA35" i="38"/>
  <c r="BB35" i="38" s="1"/>
  <c r="BC35" i="38"/>
  <c r="BD35" i="38"/>
  <c r="BE35" i="38"/>
  <c r="BF35" i="38"/>
  <c r="BG35" i="38" s="1"/>
  <c r="BH35" i="38"/>
  <c r="BI35" i="38"/>
  <c r="BJ35" i="38" s="1"/>
  <c r="BK35" i="38"/>
  <c r="BM35" i="38" s="1"/>
  <c r="BL35" i="38"/>
  <c r="BN35" i="38"/>
  <c r="BP35" i="38" s="1"/>
  <c r="BO35" i="38"/>
  <c r="BQ35" i="38"/>
  <c r="BS35" i="38"/>
  <c r="BR35" i="38"/>
  <c r="BT35" i="38"/>
  <c r="BU35" i="38"/>
  <c r="BW35" i="38" s="1"/>
  <c r="BV35" i="38"/>
  <c r="BX35" i="38"/>
  <c r="BY35" i="38"/>
  <c r="BZ35" i="38" s="1"/>
  <c r="CA35" i="38"/>
  <c r="CC35" i="38" s="1"/>
  <c r="CB35" i="38"/>
  <c r="CD35" i="38"/>
  <c r="CE35" i="38"/>
  <c r="CF35" i="38"/>
  <c r="CG35" i="38"/>
  <c r="CH35" i="38" s="1"/>
  <c r="CI35" i="38"/>
  <c r="CJ35" i="38"/>
  <c r="CK35" i="38"/>
  <c r="CL35" i="38" s="1"/>
  <c r="CM35" i="38"/>
  <c r="CN35" i="38"/>
  <c r="CO35" i="38"/>
  <c r="CQ35" i="38"/>
  <c r="CS35" i="38" s="1"/>
  <c r="CR35" i="38"/>
  <c r="CT35" i="38"/>
  <c r="CV35" i="38" s="1"/>
  <c r="CU35" i="38"/>
  <c r="CW35" i="38"/>
  <c r="CX35" i="38"/>
  <c r="CY35" i="38"/>
  <c r="DA35" i="38"/>
  <c r="DB35" i="38"/>
  <c r="DC35" i="38" s="1"/>
  <c r="DD35" i="38"/>
  <c r="DF35" i="38" s="1"/>
  <c r="DE35" i="38"/>
  <c r="DG35" i="38"/>
  <c r="DI35" i="38" s="1"/>
  <c r="DH35" i="38"/>
  <c r="DJ35" i="38"/>
  <c r="DK35" i="38"/>
  <c r="DL35" i="38" s="1"/>
  <c r="DM35" i="38"/>
  <c r="DN35" i="38"/>
  <c r="DP35" i="38"/>
  <c r="DO35" i="38"/>
  <c r="DQ35" i="38"/>
  <c r="DR35" i="38"/>
  <c r="DS35" i="38"/>
  <c r="DT35" i="38"/>
  <c r="DV35" i="38" s="1"/>
  <c r="DU35" i="38"/>
  <c r="DW35" i="38"/>
  <c r="DY35" i="38" s="1"/>
  <c r="DX35" i="38"/>
  <c r="DZ35" i="38"/>
  <c r="EA35" i="38"/>
  <c r="AY36" i="38"/>
  <c r="AZ36" i="38"/>
  <c r="BA36" i="38"/>
  <c r="BB36" i="38" s="1"/>
  <c r="BC36" i="38"/>
  <c r="BD36" i="38"/>
  <c r="BE36" i="38"/>
  <c r="BF36" i="38"/>
  <c r="BG36" i="38" s="1"/>
  <c r="BH36" i="38"/>
  <c r="BI36" i="38"/>
  <c r="BJ36" i="38" s="1"/>
  <c r="BK36" i="38"/>
  <c r="BM36" i="38" s="1"/>
  <c r="BL36" i="38"/>
  <c r="BN36" i="38"/>
  <c r="BP36" i="38" s="1"/>
  <c r="BO36" i="38"/>
  <c r="BQ36" i="38"/>
  <c r="BS36" i="38"/>
  <c r="BR36" i="38"/>
  <c r="BT36" i="38"/>
  <c r="BU36" i="38"/>
  <c r="BW36" i="38" s="1"/>
  <c r="BV36" i="38"/>
  <c r="BX36" i="38"/>
  <c r="BY36" i="38"/>
  <c r="BZ36" i="38" s="1"/>
  <c r="CA36" i="38"/>
  <c r="CC36" i="38" s="1"/>
  <c r="CB36" i="38"/>
  <c r="CD36" i="38"/>
  <c r="CE36" i="38"/>
  <c r="CF36" i="38"/>
  <c r="CG36" i="38"/>
  <c r="CH36" i="38" s="1"/>
  <c r="CI36" i="38"/>
  <c r="CJ36" i="38"/>
  <c r="CK36" i="38"/>
  <c r="CL36" i="38" s="1"/>
  <c r="CM36" i="38"/>
  <c r="CP36" i="38" s="1"/>
  <c r="CN36" i="38"/>
  <c r="CO36" i="38"/>
  <c r="CQ36" i="38"/>
  <c r="CS36" i="38" s="1"/>
  <c r="CR36" i="38"/>
  <c r="CT36" i="38"/>
  <c r="CV36" i="38" s="1"/>
  <c r="CU36" i="38"/>
  <c r="CW36" i="38"/>
  <c r="CZ36" i="38"/>
  <c r="CX36" i="38"/>
  <c r="CY36" i="38"/>
  <c r="DA36" i="38"/>
  <c r="DB36" i="38"/>
  <c r="DC36" i="38" s="1"/>
  <c r="DD36" i="38"/>
  <c r="DE36" i="38"/>
  <c r="DF36" i="38" s="1"/>
  <c r="DG36" i="38"/>
  <c r="DI36" i="38" s="1"/>
  <c r="DH36" i="38"/>
  <c r="DJ36" i="38"/>
  <c r="DL36" i="38" s="1"/>
  <c r="DK36" i="38"/>
  <c r="DM36" i="38"/>
  <c r="DN36" i="38"/>
  <c r="DP36" i="38" s="1"/>
  <c r="DO36" i="38"/>
  <c r="DQ36" i="38"/>
  <c r="DR36" i="38"/>
  <c r="DS36" i="38"/>
  <c r="DT36" i="38"/>
  <c r="DU36" i="38"/>
  <c r="DV36" i="38" s="1"/>
  <c r="DW36" i="38"/>
  <c r="DY36" i="38" s="1"/>
  <c r="DX36" i="38"/>
  <c r="DZ36" i="38"/>
  <c r="EA36" i="38"/>
  <c r="AY37" i="38"/>
  <c r="AZ37" i="38"/>
  <c r="BB37" i="38"/>
  <c r="BA37" i="38"/>
  <c r="BC37" i="38"/>
  <c r="BD37" i="38"/>
  <c r="BE37" i="38"/>
  <c r="BG37" i="38" s="1"/>
  <c r="BF37" i="38"/>
  <c r="BH37" i="38"/>
  <c r="BJ37" i="38"/>
  <c r="BI37" i="38"/>
  <c r="BK37" i="38"/>
  <c r="BL37" i="38"/>
  <c r="BM37" i="38" s="1"/>
  <c r="BN37" i="38"/>
  <c r="BP37" i="38" s="1"/>
  <c r="BO37" i="38"/>
  <c r="BQ37" i="38"/>
  <c r="BS37" i="38" s="1"/>
  <c r="BR37" i="38"/>
  <c r="BT37" i="38"/>
  <c r="BU37" i="38"/>
  <c r="BW37" i="38" s="1"/>
  <c r="BV37" i="38"/>
  <c r="BX37" i="38"/>
  <c r="BZ37" i="38"/>
  <c r="BY37" i="38"/>
  <c r="CA37" i="38"/>
  <c r="CB37" i="38"/>
  <c r="CC37" i="38" s="1"/>
  <c r="CD37" i="38"/>
  <c r="CE37" i="38"/>
  <c r="CF37" i="38"/>
  <c r="CH37" i="38"/>
  <c r="CG37" i="38"/>
  <c r="CI37" i="38"/>
  <c r="CJ37" i="38"/>
  <c r="CK37" i="38"/>
  <c r="CL37" i="38" s="1"/>
  <c r="CM37" i="38"/>
  <c r="CN37" i="38"/>
  <c r="CO37" i="38"/>
  <c r="CQ37" i="38"/>
  <c r="CS37" i="38" s="1"/>
  <c r="CR37" i="38"/>
  <c r="CT37" i="38"/>
  <c r="CV37" i="38" s="1"/>
  <c r="CU37" i="38"/>
  <c r="CW37" i="38"/>
  <c r="CZ37" i="38" s="1"/>
  <c r="CX37" i="38"/>
  <c r="CY37" i="38"/>
  <c r="DA37" i="38"/>
  <c r="DC37" i="38" s="1"/>
  <c r="DB37" i="38"/>
  <c r="DD37" i="38"/>
  <c r="DF37" i="38"/>
  <c r="DE37" i="38"/>
  <c r="DG37" i="38"/>
  <c r="DI37" i="38" s="1"/>
  <c r="DH37" i="38"/>
  <c r="DJ37" i="38"/>
  <c r="DL37" i="38" s="1"/>
  <c r="DK37" i="38"/>
  <c r="DM37" i="38"/>
  <c r="DN37" i="38"/>
  <c r="DP37" i="38" s="1"/>
  <c r="DO37" i="38"/>
  <c r="DQ37" i="38"/>
  <c r="DR37" i="38"/>
  <c r="DS37" i="38"/>
  <c r="DT37" i="38"/>
  <c r="DV37" i="38"/>
  <c r="DU37" i="38"/>
  <c r="DW37" i="38"/>
  <c r="DX37" i="38"/>
  <c r="DZ37" i="38"/>
  <c r="EA37" i="38"/>
  <c r="AY38" i="38"/>
  <c r="AZ38" i="38"/>
  <c r="BB38" i="38" s="1"/>
  <c r="BA38" i="38"/>
  <c r="BC38" i="38"/>
  <c r="BD38" i="38"/>
  <c r="BE38" i="38"/>
  <c r="BG38" i="38" s="1"/>
  <c r="BF38" i="38"/>
  <c r="BH38" i="38"/>
  <c r="BJ38" i="38" s="1"/>
  <c r="BI38" i="38"/>
  <c r="BK38" i="38"/>
  <c r="BL38" i="38"/>
  <c r="BM38" i="38"/>
  <c r="BN38" i="38"/>
  <c r="BO38" i="38"/>
  <c r="BQ38" i="38"/>
  <c r="BS38" i="38" s="1"/>
  <c r="BR38" i="38"/>
  <c r="BT38" i="38"/>
  <c r="BW38" i="38"/>
  <c r="BU38" i="38"/>
  <c r="BV38" i="38"/>
  <c r="BX38" i="38"/>
  <c r="BY38" i="38"/>
  <c r="CA38" i="38"/>
  <c r="CB38" i="38"/>
  <c r="CC38" i="38" s="1"/>
  <c r="CD38" i="38"/>
  <c r="CE38" i="38"/>
  <c r="CF38" i="38"/>
  <c r="CH38" i="38" s="1"/>
  <c r="CG38" i="38"/>
  <c r="CI38" i="38"/>
  <c r="CJ38" i="38"/>
  <c r="CL38" i="38"/>
  <c r="CK38" i="38"/>
  <c r="CM38" i="38"/>
  <c r="CN38" i="38"/>
  <c r="CP38" i="38" s="1"/>
  <c r="CO38" i="38"/>
  <c r="CQ38" i="38"/>
  <c r="CR38" i="38"/>
  <c r="CS38" i="38"/>
  <c r="CT38" i="38"/>
  <c r="CU38" i="38"/>
  <c r="CV38" i="38" s="1"/>
  <c r="CW38" i="38"/>
  <c r="CX38" i="38"/>
  <c r="CY38" i="38"/>
  <c r="CZ38" i="38"/>
  <c r="DA38" i="38"/>
  <c r="DC38" i="38" s="1"/>
  <c r="DB38" i="38"/>
  <c r="DD38" i="38"/>
  <c r="DE38" i="38"/>
  <c r="DG38" i="38"/>
  <c r="DH38" i="38"/>
  <c r="DI38" i="38" s="1"/>
  <c r="DJ38" i="38"/>
  <c r="DK38" i="38"/>
  <c r="DL38" i="38" s="1"/>
  <c r="DM38" i="38"/>
  <c r="DN38" i="38"/>
  <c r="DO38" i="38"/>
  <c r="DP38" i="38" s="1"/>
  <c r="DQ38" i="38"/>
  <c r="DR38" i="38"/>
  <c r="DS38" i="38"/>
  <c r="DT38" i="38"/>
  <c r="DV38" i="38" s="1"/>
  <c r="DU38" i="38"/>
  <c r="DW38" i="38"/>
  <c r="DX38" i="38"/>
  <c r="DY38" i="38" s="1"/>
  <c r="DZ38" i="38"/>
  <c r="EA38" i="38"/>
  <c r="AY39" i="38"/>
  <c r="AZ39" i="38"/>
  <c r="BB39" i="38" s="1"/>
  <c r="BA39" i="38"/>
  <c r="BC39" i="38"/>
  <c r="BD39" i="38"/>
  <c r="BE39" i="38"/>
  <c r="BF39" i="38"/>
  <c r="BH39" i="38"/>
  <c r="BJ39" i="38" s="1"/>
  <c r="BI39" i="38"/>
  <c r="BK39" i="38"/>
  <c r="BM39" i="38"/>
  <c r="BL39" i="38"/>
  <c r="BN39" i="38"/>
  <c r="BO39" i="38"/>
  <c r="BP39" i="38" s="1"/>
  <c r="BQ39" i="38"/>
  <c r="BR39" i="38"/>
  <c r="BT39" i="38"/>
  <c r="BU39" i="38"/>
  <c r="BV39" i="38"/>
  <c r="BX39" i="38"/>
  <c r="BZ39" i="38" s="1"/>
  <c r="BY39" i="38"/>
  <c r="CA39" i="38"/>
  <c r="CC39" i="38" s="1"/>
  <c r="CB39" i="38"/>
  <c r="CD39" i="38"/>
  <c r="CE39" i="38"/>
  <c r="CF39" i="38"/>
  <c r="CH39" i="38" s="1"/>
  <c r="CG39" i="38"/>
  <c r="CI39" i="38"/>
  <c r="CJ39" i="38"/>
  <c r="CL39" i="38" s="1"/>
  <c r="CK39" i="38"/>
  <c r="CM39" i="38"/>
  <c r="CP39" i="38" s="1"/>
  <c r="CN39" i="38"/>
  <c r="CO39" i="38"/>
  <c r="CQ39" i="38"/>
  <c r="CS39" i="38" s="1"/>
  <c r="CR39" i="38"/>
  <c r="CT39" i="38"/>
  <c r="CV39" i="38"/>
  <c r="CU39" i="38"/>
  <c r="CW39" i="38"/>
  <c r="CX39" i="38"/>
  <c r="CY39" i="38"/>
  <c r="DA39" i="38"/>
  <c r="DB39" i="38"/>
  <c r="DD39" i="38"/>
  <c r="DF39" i="38" s="1"/>
  <c r="DE39" i="38"/>
  <c r="DG39" i="38"/>
  <c r="DI39" i="38"/>
  <c r="DH39" i="38"/>
  <c r="DJ39" i="38"/>
  <c r="DK39" i="38"/>
  <c r="DL39" i="38" s="1"/>
  <c r="DM39" i="38"/>
  <c r="DN39" i="38"/>
  <c r="DO39" i="38"/>
  <c r="DP39" i="38"/>
  <c r="DQ39" i="38"/>
  <c r="DR39" i="38"/>
  <c r="DS39" i="38"/>
  <c r="DT39" i="38"/>
  <c r="DV39" i="38" s="1"/>
  <c r="DU39" i="38"/>
  <c r="DW39" i="38"/>
  <c r="DY39" i="38" s="1"/>
  <c r="DX39" i="38"/>
  <c r="DZ39" i="38"/>
  <c r="EA39" i="38"/>
  <c r="AY40" i="38"/>
  <c r="AZ40" i="38"/>
  <c r="BB40" i="38" s="1"/>
  <c r="BA40" i="38"/>
  <c r="BC40" i="38"/>
  <c r="BD40" i="38"/>
  <c r="BE40" i="38"/>
  <c r="BF40" i="38"/>
  <c r="BG40" i="38" s="1"/>
  <c r="BH40" i="38"/>
  <c r="BI40" i="38"/>
  <c r="BK40" i="38"/>
  <c r="BM40" i="38" s="1"/>
  <c r="BL40" i="38"/>
  <c r="BN40" i="38"/>
  <c r="BP40" i="38"/>
  <c r="BO40" i="38"/>
  <c r="BQ40" i="38"/>
  <c r="BR40" i="38"/>
  <c r="BS40" i="38"/>
  <c r="BT40" i="38"/>
  <c r="BU40" i="38"/>
  <c r="BV40" i="38"/>
  <c r="BX40" i="38"/>
  <c r="BZ40" i="38" s="1"/>
  <c r="BY40" i="38"/>
  <c r="CA40" i="38"/>
  <c r="CC40" i="38" s="1"/>
  <c r="CB40" i="38"/>
  <c r="CD40" i="38"/>
  <c r="CE40" i="38"/>
  <c r="CF40" i="38"/>
  <c r="CH40" i="38" s="1"/>
  <c r="CG40" i="38"/>
  <c r="CI40" i="38"/>
  <c r="CJ40" i="38"/>
  <c r="CL40" i="38" s="1"/>
  <c r="CK40" i="38"/>
  <c r="CM40" i="38"/>
  <c r="CP40" i="38" s="1"/>
  <c r="CN40" i="38"/>
  <c r="CO40" i="38"/>
  <c r="CQ40" i="38"/>
  <c r="CS40" i="38" s="1"/>
  <c r="CR40" i="38"/>
  <c r="CT40" i="38"/>
  <c r="CV40" i="38"/>
  <c r="CU40" i="38"/>
  <c r="CW40" i="38"/>
  <c r="CX40" i="38"/>
  <c r="CY40" i="38"/>
  <c r="CZ40" i="38" s="1"/>
  <c r="DA40" i="38"/>
  <c r="DB40" i="38"/>
  <c r="DC40" i="38"/>
  <c r="DD40" i="38"/>
  <c r="DF40" i="38" s="1"/>
  <c r="DE40" i="38"/>
  <c r="DG40" i="38"/>
  <c r="DI40" i="38"/>
  <c r="DH40" i="38"/>
  <c r="DJ40" i="38"/>
  <c r="DK40" i="38"/>
  <c r="DL40" i="38" s="1"/>
  <c r="DM40" i="38"/>
  <c r="DN40" i="38"/>
  <c r="DO40" i="38"/>
  <c r="DP40" i="38"/>
  <c r="DQ40" i="38"/>
  <c r="DR40" i="38"/>
  <c r="DS40" i="38"/>
  <c r="DT40" i="38"/>
  <c r="DV40" i="38" s="1"/>
  <c r="DU40" i="38"/>
  <c r="DW40" i="38"/>
  <c r="DY40" i="38" s="1"/>
  <c r="DX40" i="38"/>
  <c r="DZ40" i="38"/>
  <c r="EA40" i="38"/>
  <c r="AY41" i="38"/>
  <c r="AZ41" i="38"/>
  <c r="BA41" i="38"/>
  <c r="BB41" i="38"/>
  <c r="BC41" i="38"/>
  <c r="BD41" i="38"/>
  <c r="BE41" i="38"/>
  <c r="BG41" i="38"/>
  <c r="BF41" i="38"/>
  <c r="BH41" i="38"/>
  <c r="BI41" i="38"/>
  <c r="BJ41" i="38"/>
  <c r="BK41" i="38"/>
  <c r="BM41" i="38" s="1"/>
  <c r="BL41" i="38"/>
  <c r="BN41" i="38"/>
  <c r="BP41" i="38"/>
  <c r="BO41" i="38"/>
  <c r="BQ41" i="38"/>
  <c r="BR41" i="38"/>
  <c r="BS41" i="38"/>
  <c r="BT41" i="38"/>
  <c r="BU41" i="38"/>
  <c r="BV41" i="38"/>
  <c r="BX41" i="38"/>
  <c r="BZ41" i="38" s="1"/>
  <c r="BY41" i="38"/>
  <c r="CA41" i="38"/>
  <c r="CC41" i="38" s="1"/>
  <c r="CB41" i="38"/>
  <c r="CD41" i="38"/>
  <c r="CE41" i="38"/>
  <c r="CF41" i="38"/>
  <c r="CH41" i="38" s="1"/>
  <c r="CG41" i="38"/>
  <c r="CI41" i="38"/>
  <c r="CJ41" i="38"/>
  <c r="CL41" i="38" s="1"/>
  <c r="CK41" i="38"/>
  <c r="CM41" i="38"/>
  <c r="CP41" i="38" s="1"/>
  <c r="CN41" i="38"/>
  <c r="CO41" i="38"/>
  <c r="CQ41" i="38"/>
  <c r="CS41" i="38" s="1"/>
  <c r="CR41" i="38"/>
  <c r="CT41" i="38"/>
  <c r="CV41" i="38"/>
  <c r="CU41" i="38"/>
  <c r="CW41" i="38"/>
  <c r="CX41" i="38"/>
  <c r="CY41" i="38"/>
  <c r="DA41" i="38"/>
  <c r="DB41" i="38"/>
  <c r="DC41" i="38"/>
  <c r="DD41" i="38"/>
  <c r="DF41" i="38" s="1"/>
  <c r="DE41" i="38"/>
  <c r="DG41" i="38"/>
  <c r="DI41" i="38" s="1"/>
  <c r="DH41" i="38"/>
  <c r="DJ41" i="38"/>
  <c r="DL41" i="38"/>
  <c r="DK41" i="38"/>
  <c r="DM41" i="38"/>
  <c r="DN41" i="38"/>
  <c r="DO41" i="38"/>
  <c r="DP41" i="38" s="1"/>
  <c r="DQ41" i="38"/>
  <c r="DR41" i="38"/>
  <c r="DS41" i="38"/>
  <c r="DT41" i="38"/>
  <c r="DV41" i="38" s="1"/>
  <c r="DU41" i="38"/>
  <c r="DW41" i="38"/>
  <c r="DY41" i="38"/>
  <c r="DX41" i="38"/>
  <c r="DZ41" i="38"/>
  <c r="EA41" i="38"/>
  <c r="AY42" i="38"/>
  <c r="AZ42" i="38"/>
  <c r="BA42" i="38"/>
  <c r="BB42" i="38"/>
  <c r="BC42" i="38"/>
  <c r="BD42" i="38"/>
  <c r="BE42" i="38"/>
  <c r="BF42" i="38"/>
  <c r="BG42" i="38" s="1"/>
  <c r="BH42" i="38"/>
  <c r="BI42" i="38"/>
  <c r="BJ42" i="38"/>
  <c r="BK42" i="38"/>
  <c r="BM42" i="38" s="1"/>
  <c r="BL42" i="38"/>
  <c r="BN42" i="38"/>
  <c r="BP42" i="38" s="1"/>
  <c r="BO42" i="38"/>
  <c r="BQ42" i="38"/>
  <c r="BR42" i="38"/>
  <c r="BS42" i="38" s="1"/>
  <c r="BT42" i="38"/>
  <c r="BU42" i="38"/>
  <c r="BV42" i="38"/>
  <c r="BX42" i="38"/>
  <c r="BY42" i="38"/>
  <c r="BZ42" i="38"/>
  <c r="CA42" i="38"/>
  <c r="CC42" i="38" s="1"/>
  <c r="CB42" i="38"/>
  <c r="CD42" i="38"/>
  <c r="CE42" i="38"/>
  <c r="CF42" i="38"/>
  <c r="CG42" i="38"/>
  <c r="CH42" i="38"/>
  <c r="CI42" i="38"/>
  <c r="CJ42" i="38"/>
  <c r="CK42" i="38"/>
  <c r="CL42" i="38"/>
  <c r="CM42" i="38"/>
  <c r="CN42" i="38"/>
  <c r="CO42" i="38"/>
  <c r="CP42" i="38"/>
  <c r="CQ42" i="38"/>
  <c r="CS42" i="38" s="1"/>
  <c r="CR42" i="38"/>
  <c r="CT42" i="38"/>
  <c r="CV42" i="38"/>
  <c r="CU42" i="38"/>
  <c r="CW42" i="38"/>
  <c r="CX42" i="38"/>
  <c r="CZ42" i="38"/>
  <c r="CY42" i="38"/>
  <c r="DA42" i="38"/>
  <c r="DB42" i="38"/>
  <c r="DC42" i="38" s="1"/>
  <c r="DD42" i="38"/>
  <c r="DE42" i="38"/>
  <c r="DF42" i="38"/>
  <c r="DG42" i="38"/>
  <c r="DI42" i="38" s="1"/>
  <c r="DH42" i="38"/>
  <c r="DJ42" i="38"/>
  <c r="DL42" i="38" s="1"/>
  <c r="DK42" i="38"/>
  <c r="DM42" i="38"/>
  <c r="DN42" i="38"/>
  <c r="DP42" i="38" s="1"/>
  <c r="DO42" i="38"/>
  <c r="DQ42" i="38"/>
  <c r="DR42" i="38"/>
  <c r="DS42" i="38"/>
  <c r="DT42" i="38"/>
  <c r="DU42" i="38"/>
  <c r="DV42" i="38"/>
  <c r="DW42" i="38"/>
  <c r="DY42" i="38" s="1"/>
  <c r="DX42" i="38"/>
  <c r="DZ42" i="38"/>
  <c r="EA42" i="38"/>
  <c r="AY43" i="38"/>
  <c r="AZ43" i="38"/>
  <c r="BA43" i="38"/>
  <c r="BB43" i="38"/>
  <c r="BC43" i="38"/>
  <c r="BD43" i="38"/>
  <c r="BE43" i="38"/>
  <c r="BG43" i="38"/>
  <c r="BF43" i="38"/>
  <c r="BH43" i="38"/>
  <c r="BI43" i="38"/>
  <c r="BJ43" i="38"/>
  <c r="BK43" i="38"/>
  <c r="BL43" i="38"/>
  <c r="BM43" i="38"/>
  <c r="BN43" i="38"/>
  <c r="BP43" i="38" s="1"/>
  <c r="BO43" i="38"/>
  <c r="BQ43" i="38"/>
  <c r="BS43" i="38" s="1"/>
  <c r="BR43" i="38"/>
  <c r="BT43" i="38"/>
  <c r="BW43" i="38"/>
  <c r="BU43" i="38"/>
  <c r="BV43" i="38"/>
  <c r="BX43" i="38"/>
  <c r="BY43" i="38"/>
  <c r="BZ43" i="38" s="1"/>
  <c r="CA43" i="38"/>
  <c r="CB43" i="38"/>
  <c r="CC43" i="38"/>
  <c r="CD43" i="38"/>
  <c r="CE43" i="38"/>
  <c r="CF43" i="38"/>
  <c r="CG43" i="38"/>
  <c r="CH43" i="38" s="1"/>
  <c r="CI43" i="38"/>
  <c r="CJ43" i="38"/>
  <c r="CL43" i="38"/>
  <c r="CK43" i="38"/>
  <c r="CM43" i="38"/>
  <c r="CN43" i="38"/>
  <c r="CO43" i="38"/>
  <c r="CP43" i="38" s="1"/>
  <c r="CQ43" i="38"/>
  <c r="CR43" i="38"/>
  <c r="CS43" i="38"/>
  <c r="CT43" i="38"/>
  <c r="CV43" i="38" s="1"/>
  <c r="CU43" i="38"/>
  <c r="CW43" i="38"/>
  <c r="CX43" i="38"/>
  <c r="CY43" i="38"/>
  <c r="DA43" i="38"/>
  <c r="DB43" i="38"/>
  <c r="DC43" i="38" s="1"/>
  <c r="DD43" i="38"/>
  <c r="DE43" i="38"/>
  <c r="DG43" i="38"/>
  <c r="DI43" i="38" s="1"/>
  <c r="DH43" i="38"/>
  <c r="DJ43" i="38"/>
  <c r="DK43" i="38"/>
  <c r="DM43" i="38"/>
  <c r="DN43" i="38"/>
  <c r="DP43" i="38" s="1"/>
  <c r="DO43" i="38"/>
  <c r="DQ43" i="38"/>
  <c r="DR43" i="38"/>
  <c r="DS43" i="38"/>
  <c r="DT43" i="38"/>
  <c r="DV43" i="38" s="1"/>
  <c r="DU43" i="38"/>
  <c r="DW43" i="38"/>
  <c r="DY43" i="38" s="1"/>
  <c r="DX43" i="38"/>
  <c r="DZ43" i="38"/>
  <c r="EA43" i="38"/>
  <c r="AY44" i="38"/>
  <c r="AZ44" i="38"/>
  <c r="BA44" i="38"/>
  <c r="BB44" i="38" s="1"/>
  <c r="BC44" i="38"/>
  <c r="BD44" i="38"/>
  <c r="BE44" i="38"/>
  <c r="BG44" i="38" s="1"/>
  <c r="BF44" i="38"/>
  <c r="BH44" i="38"/>
  <c r="BI44" i="38"/>
  <c r="BJ44" i="38"/>
  <c r="BK44" i="38"/>
  <c r="BL44" i="38"/>
  <c r="BN44" i="38"/>
  <c r="BP44" i="38" s="1"/>
  <c r="BO44" i="38"/>
  <c r="BQ44" i="38"/>
  <c r="BS44" i="38"/>
  <c r="BR44" i="38"/>
  <c r="BT44" i="38"/>
  <c r="BU44" i="38"/>
  <c r="BW44" i="38" s="1"/>
  <c r="BV44" i="38"/>
  <c r="BX44" i="38"/>
  <c r="BY44" i="38"/>
  <c r="BZ44" i="38"/>
  <c r="CA44" i="38"/>
  <c r="CB44" i="38"/>
  <c r="CD44" i="38"/>
  <c r="CE44" i="38"/>
  <c r="CF44" i="38"/>
  <c r="CG44" i="38"/>
  <c r="CH44" i="38" s="1"/>
  <c r="CI44" i="38"/>
  <c r="CJ44" i="38"/>
  <c r="CL44" i="38"/>
  <c r="CK44" i="38"/>
  <c r="CM44" i="38"/>
  <c r="CN44" i="38"/>
  <c r="CO44" i="38"/>
  <c r="CQ44" i="38"/>
  <c r="CR44" i="38"/>
  <c r="CT44" i="38"/>
  <c r="CV44" i="38" s="1"/>
  <c r="CU44" i="38"/>
  <c r="CW44" i="38"/>
  <c r="CZ44" i="38"/>
  <c r="CX44" i="38"/>
  <c r="CY44" i="38"/>
  <c r="DA44" i="38"/>
  <c r="DB44" i="38"/>
  <c r="DD44" i="38"/>
  <c r="DE44" i="38"/>
  <c r="DF44" i="38" s="1"/>
  <c r="DG44" i="38"/>
  <c r="DI44" i="38" s="1"/>
  <c r="DH44" i="38"/>
  <c r="DJ44" i="38"/>
  <c r="DL44" i="38" s="1"/>
  <c r="DK44" i="38"/>
  <c r="DM44" i="38"/>
  <c r="DN44" i="38"/>
  <c r="DP44" i="38" s="1"/>
  <c r="DO44" i="38"/>
  <c r="DQ44" i="38"/>
  <c r="DR44" i="38"/>
  <c r="DS44" i="38"/>
  <c r="DT44" i="38"/>
  <c r="DU44" i="38"/>
  <c r="DV44" i="38"/>
  <c r="DW44" i="38"/>
  <c r="DX44" i="38"/>
  <c r="DZ44" i="38"/>
  <c r="EA44" i="38"/>
  <c r="AY45" i="38"/>
  <c r="AZ45" i="38"/>
  <c r="BB45" i="38" s="1"/>
  <c r="BA45" i="38"/>
  <c r="BC45" i="38"/>
  <c r="BD45" i="38"/>
  <c r="BE45" i="38"/>
  <c r="BG45" i="38" s="1"/>
  <c r="BF45" i="38"/>
  <c r="BH45" i="38"/>
  <c r="BJ45" i="38"/>
  <c r="BI45" i="38"/>
  <c r="BK45" i="38"/>
  <c r="BL45" i="38"/>
  <c r="BM45" i="38" s="1"/>
  <c r="BN45" i="38"/>
  <c r="BO45" i="38"/>
  <c r="BQ45" i="38"/>
  <c r="BS45" i="38" s="1"/>
  <c r="BR45" i="38"/>
  <c r="BT45" i="38"/>
  <c r="BW45" i="38"/>
  <c r="BU45" i="38"/>
  <c r="BV45" i="38"/>
  <c r="BX45" i="38"/>
  <c r="BZ45" i="38"/>
  <c r="BY45" i="38"/>
  <c r="CA45" i="38"/>
  <c r="CB45" i="38"/>
  <c r="CC45" i="38" s="1"/>
  <c r="CD45" i="38"/>
  <c r="CE45" i="38"/>
  <c r="CF45" i="38"/>
  <c r="CH45" i="38"/>
  <c r="CG45" i="38"/>
  <c r="CI45" i="38"/>
  <c r="CJ45" i="38"/>
  <c r="CK45" i="38"/>
  <c r="CM45" i="38"/>
  <c r="CN45" i="38"/>
  <c r="CP45" i="38" s="1"/>
  <c r="CO45" i="38"/>
  <c r="CQ45" i="38"/>
  <c r="CS45" i="38"/>
  <c r="CR45" i="38"/>
  <c r="CT45" i="38"/>
  <c r="CV45" i="38" s="1"/>
  <c r="CU45" i="38"/>
  <c r="CW45" i="38"/>
  <c r="CZ45" i="38" s="1"/>
  <c r="CX45" i="38"/>
  <c r="CY45" i="38"/>
  <c r="DA45" i="38"/>
  <c r="DC45" i="38" s="1"/>
  <c r="DB45" i="38"/>
  <c r="DD45" i="38"/>
  <c r="DF45" i="38"/>
  <c r="DE45" i="38"/>
  <c r="DG45" i="38"/>
  <c r="DH45" i="38"/>
  <c r="DI45" i="38" s="1"/>
  <c r="DJ45" i="38"/>
  <c r="DK45" i="38"/>
  <c r="DM45" i="38"/>
  <c r="DN45" i="38"/>
  <c r="DP45" i="38" s="1"/>
  <c r="DO45" i="38"/>
  <c r="DQ45" i="38"/>
  <c r="DR45" i="38"/>
  <c r="DS45" i="38"/>
  <c r="DT45" i="38"/>
  <c r="DV45" i="38"/>
  <c r="DU45" i="38"/>
  <c r="DW45" i="38"/>
  <c r="DX45" i="38"/>
  <c r="DY45" i="38" s="1"/>
  <c r="DZ45" i="38"/>
  <c r="EA45" i="38"/>
  <c r="AY46" i="38"/>
  <c r="AZ46" i="38"/>
  <c r="BB46" i="38" s="1"/>
  <c r="BA46" i="38"/>
  <c r="BC46" i="38"/>
  <c r="BD46" i="38"/>
  <c r="BE46" i="38"/>
  <c r="BG46" i="38" s="1"/>
  <c r="BF46" i="38"/>
  <c r="BH46" i="38"/>
  <c r="BJ46" i="38" s="1"/>
  <c r="BI46" i="38"/>
  <c r="BK46" i="38"/>
  <c r="BM46" i="38" s="1"/>
  <c r="BL46" i="38"/>
  <c r="BN46" i="38"/>
  <c r="BO46" i="38"/>
  <c r="BP46" i="38"/>
  <c r="BQ46" i="38"/>
  <c r="BR46" i="38"/>
  <c r="BT46" i="38"/>
  <c r="BU46" i="38"/>
  <c r="BV46" i="38"/>
  <c r="BW46" i="38"/>
  <c r="BX46" i="38"/>
  <c r="BZ46" i="38" s="1"/>
  <c r="BY46" i="38"/>
  <c r="CA46" i="38"/>
  <c r="CB46" i="38"/>
  <c r="CD46" i="38"/>
  <c r="CE46" i="38"/>
  <c r="CF46" i="38"/>
  <c r="CH46" i="38" s="1"/>
  <c r="CG46" i="38"/>
  <c r="CI46" i="38"/>
  <c r="CJ46" i="38"/>
  <c r="CL46" i="38" s="1"/>
  <c r="CK46" i="38"/>
  <c r="CM46" i="38"/>
  <c r="CP46" i="38" s="1"/>
  <c r="CN46" i="38"/>
  <c r="CO46" i="38"/>
  <c r="CQ46" i="38"/>
  <c r="CS46" i="38" s="1"/>
  <c r="CR46" i="38"/>
  <c r="CT46" i="38"/>
  <c r="CU46" i="38"/>
  <c r="CV46" i="38"/>
  <c r="CW46" i="38"/>
  <c r="CX46" i="38"/>
  <c r="CY46" i="38"/>
  <c r="DA46" i="38"/>
  <c r="DC46" i="38" s="1"/>
  <c r="DB46" i="38"/>
  <c r="DD46" i="38"/>
  <c r="DF46" i="38" s="1"/>
  <c r="DE46" i="38"/>
  <c r="DG46" i="38"/>
  <c r="DI46" i="38" s="1"/>
  <c r="DH46" i="38"/>
  <c r="DJ46" i="38"/>
  <c r="DK46" i="38"/>
  <c r="DL46" i="38"/>
  <c r="DM46" i="38"/>
  <c r="DN46" i="38"/>
  <c r="DO46" i="38"/>
  <c r="DP46" i="38" s="1"/>
  <c r="DQ46" i="38"/>
  <c r="DR46" i="38"/>
  <c r="DS46" i="38"/>
  <c r="DT46" i="38"/>
  <c r="DV46" i="38" s="1"/>
  <c r="DU46" i="38"/>
  <c r="DW46" i="38"/>
  <c r="DY46" i="38" s="1"/>
  <c r="DX46" i="38"/>
  <c r="DZ46" i="38"/>
  <c r="EA46" i="38"/>
  <c r="AY47" i="38"/>
  <c r="AZ47" i="38"/>
  <c r="BB47" i="38" s="1"/>
  <c r="BA47" i="38"/>
  <c r="BC47" i="38"/>
  <c r="BD47" i="38"/>
  <c r="BE47" i="38"/>
  <c r="BF47" i="38"/>
  <c r="BG47" i="38"/>
  <c r="BH47" i="38"/>
  <c r="BI47" i="38"/>
  <c r="BK47" i="38"/>
  <c r="BM47" i="38"/>
  <c r="BL47" i="38"/>
  <c r="BN47" i="38"/>
  <c r="BP47" i="38" s="1"/>
  <c r="BO47" i="38"/>
  <c r="BQ47" i="38"/>
  <c r="BS47" i="38"/>
  <c r="BR47" i="38"/>
  <c r="BT47" i="38"/>
  <c r="BW47" i="38" s="1"/>
  <c r="BU47" i="38"/>
  <c r="BV47" i="38"/>
  <c r="BX47" i="38"/>
  <c r="BY47" i="38"/>
  <c r="CA47" i="38"/>
  <c r="CC47" i="38"/>
  <c r="CB47" i="38"/>
  <c r="CD47" i="38"/>
  <c r="CE47" i="38"/>
  <c r="CF47" i="38"/>
  <c r="CH47" i="38" s="1"/>
  <c r="CG47" i="38"/>
  <c r="CI47" i="38"/>
  <c r="CJ47" i="38"/>
  <c r="CK47" i="38"/>
  <c r="CM47" i="38"/>
  <c r="CP47" i="38"/>
  <c r="CN47" i="38"/>
  <c r="CO47" i="38"/>
  <c r="CQ47" i="38"/>
  <c r="CS47" i="38"/>
  <c r="CR47" i="38"/>
  <c r="CT47" i="38"/>
  <c r="CV47" i="38" s="1"/>
  <c r="CU47" i="38"/>
  <c r="CW47" i="38"/>
  <c r="CX47" i="38"/>
  <c r="CY47" i="38"/>
  <c r="CZ47" i="38" s="1"/>
  <c r="DA47" i="38"/>
  <c r="DB47" i="38"/>
  <c r="DC47" i="38" s="1"/>
  <c r="DD47" i="38"/>
  <c r="DF47" i="38" s="1"/>
  <c r="DE47" i="38"/>
  <c r="DG47" i="38"/>
  <c r="DI47" i="38" s="1"/>
  <c r="DH47" i="38"/>
  <c r="DJ47" i="38"/>
  <c r="DL47" i="38"/>
  <c r="DK47" i="38"/>
  <c r="DM47" i="38"/>
  <c r="DN47" i="38"/>
  <c r="DP47" i="38"/>
  <c r="DO47" i="38"/>
  <c r="DQ47" i="38"/>
  <c r="DR47" i="38"/>
  <c r="DS47" i="38"/>
  <c r="DT47" i="38"/>
  <c r="DU47" i="38"/>
  <c r="DW47" i="38"/>
  <c r="DY47" i="38"/>
  <c r="DX47" i="38"/>
  <c r="DZ47" i="38"/>
  <c r="EA47" i="38"/>
  <c r="AY48" i="38"/>
  <c r="AZ48" i="38"/>
  <c r="BB48" i="38"/>
  <c r="BA48" i="38"/>
  <c r="BC48" i="38"/>
  <c r="BD48" i="38"/>
  <c r="BE48" i="38"/>
  <c r="BG48" i="38" s="1"/>
  <c r="BF48" i="38"/>
  <c r="BH48" i="38"/>
  <c r="BJ48" i="38"/>
  <c r="BI48" i="38"/>
  <c r="BK48" i="38"/>
  <c r="BM48" i="38" s="1"/>
  <c r="BL48" i="38"/>
  <c r="BN48" i="38"/>
  <c r="BP48" i="38" s="1"/>
  <c r="BO48" i="38"/>
  <c r="BQ48" i="38"/>
  <c r="BS48" i="38" s="1"/>
  <c r="BR48" i="38"/>
  <c r="BT48" i="38"/>
  <c r="BU48" i="38"/>
  <c r="BV48" i="38"/>
  <c r="BX48" i="38"/>
  <c r="BY48" i="38"/>
  <c r="CA48" i="38"/>
  <c r="CC48" i="38"/>
  <c r="CB48" i="38"/>
  <c r="CD48" i="38"/>
  <c r="CE48" i="38"/>
  <c r="CF48" i="38"/>
  <c r="CH48" i="38" s="1"/>
  <c r="CG48" i="38"/>
  <c r="CI48" i="38"/>
  <c r="CJ48" i="38"/>
  <c r="CK48" i="38"/>
  <c r="CM48" i="38"/>
  <c r="CN48" i="38"/>
  <c r="CO48" i="38"/>
  <c r="CP48" i="38" s="1"/>
  <c r="CQ48" i="38"/>
  <c r="CS48" i="38"/>
  <c r="CR48" i="38"/>
  <c r="CT48" i="38"/>
  <c r="CV48" i="38" s="1"/>
  <c r="CU48" i="38"/>
  <c r="CW48" i="38"/>
  <c r="CZ48" i="38"/>
  <c r="CX48" i="38"/>
  <c r="CY48" i="38"/>
  <c r="DA48" i="38"/>
  <c r="DB48" i="38"/>
  <c r="DC48" i="38" s="1"/>
  <c r="DD48" i="38"/>
  <c r="DF48" i="38" s="1"/>
  <c r="DE48" i="38"/>
  <c r="DG48" i="38"/>
  <c r="DI48" i="38" s="1"/>
  <c r="DH48" i="38"/>
  <c r="DJ48" i="38"/>
  <c r="DL48" i="38"/>
  <c r="DK48" i="38"/>
  <c r="DM48" i="38"/>
  <c r="DN48" i="38"/>
  <c r="DP48" i="38"/>
  <c r="DO48" i="38"/>
  <c r="DQ48" i="38"/>
  <c r="DR48" i="38"/>
  <c r="DS48" i="38"/>
  <c r="DT48" i="38"/>
  <c r="DV48" i="38"/>
  <c r="DU48" i="38"/>
  <c r="DW48" i="38"/>
  <c r="DY48" i="38" s="1"/>
  <c r="DX48" i="38"/>
  <c r="DZ48" i="38"/>
  <c r="EA48" i="38"/>
  <c r="AY49" i="38"/>
  <c r="AZ49" i="38"/>
  <c r="BB49" i="38" s="1"/>
  <c r="BA49" i="38"/>
  <c r="BC49" i="38"/>
  <c r="BD49" i="38"/>
  <c r="BE49" i="38"/>
  <c r="BG49" i="38"/>
  <c r="BF49" i="38"/>
  <c r="BH49" i="38"/>
  <c r="BJ49" i="38" s="1"/>
  <c r="BI49" i="38"/>
  <c r="BK49" i="38"/>
  <c r="BM49" i="38"/>
  <c r="BL49" i="38"/>
  <c r="BN49" i="38"/>
  <c r="BP49" i="38" s="1"/>
  <c r="BO49" i="38"/>
  <c r="BQ49" i="38"/>
  <c r="BS49" i="38"/>
  <c r="BR49" i="38"/>
  <c r="BT49" i="38"/>
  <c r="BU49" i="38"/>
  <c r="BW49" i="38"/>
  <c r="BV49" i="38"/>
  <c r="BX49" i="38"/>
  <c r="BZ49" i="38" s="1"/>
  <c r="BY49" i="38"/>
  <c r="CA49" i="38"/>
  <c r="CC49" i="38"/>
  <c r="CB49" i="38"/>
  <c r="CD49" i="38"/>
  <c r="CE49" i="38"/>
  <c r="CF49" i="38"/>
  <c r="CH49" i="38" s="1"/>
  <c r="CG49" i="38"/>
  <c r="CI49" i="38"/>
  <c r="CJ49" i="38"/>
  <c r="CK49" i="38"/>
  <c r="CL49" i="38"/>
  <c r="CM49" i="38"/>
  <c r="CN49" i="38"/>
  <c r="CP49" i="38" s="1"/>
  <c r="CO49" i="38"/>
  <c r="CQ49" i="38"/>
  <c r="CS49" i="38"/>
  <c r="CR49" i="38"/>
  <c r="CT49" i="38"/>
  <c r="CV49" i="38" s="1"/>
  <c r="CU49" i="38"/>
  <c r="CW49" i="38"/>
  <c r="CZ49" i="38"/>
  <c r="CX49" i="38"/>
  <c r="CY49" i="38"/>
  <c r="DA49" i="38"/>
  <c r="DC49" i="38"/>
  <c r="DB49" i="38"/>
  <c r="DD49" i="38"/>
  <c r="DF49" i="38" s="1"/>
  <c r="DE49" i="38"/>
  <c r="DG49" i="38"/>
  <c r="DI49" i="38"/>
  <c r="DH49" i="38"/>
  <c r="DJ49" i="38"/>
  <c r="DL49" i="38" s="1"/>
  <c r="DK49" i="38"/>
  <c r="DM49" i="38"/>
  <c r="DN49" i="38"/>
  <c r="DP49" i="38" s="1"/>
  <c r="DO49" i="38"/>
  <c r="DQ49" i="38"/>
  <c r="DR49" i="38"/>
  <c r="DS49" i="38"/>
  <c r="DT49" i="38"/>
  <c r="DV49" i="38" s="1"/>
  <c r="DU49" i="38"/>
  <c r="DW49" i="38"/>
  <c r="DY49" i="38"/>
  <c r="DX49" i="38"/>
  <c r="DZ49" i="38"/>
  <c r="EA49" i="38"/>
  <c r="AY50" i="38"/>
  <c r="AZ50" i="38"/>
  <c r="BB50" i="38"/>
  <c r="BA50" i="38"/>
  <c r="BC50" i="38"/>
  <c r="BD50" i="38"/>
  <c r="BE50" i="38"/>
  <c r="BG50" i="38" s="1"/>
  <c r="BF50" i="38"/>
  <c r="BH50" i="38"/>
  <c r="BJ50" i="38"/>
  <c r="BI50" i="38"/>
  <c r="BK50" i="38"/>
  <c r="BL50" i="38"/>
  <c r="BM50" i="38"/>
  <c r="BN50" i="38"/>
  <c r="BP50" i="38"/>
  <c r="BO50" i="38"/>
  <c r="BQ50" i="38"/>
  <c r="BS50" i="38" s="1"/>
  <c r="BR50" i="38"/>
  <c r="BT50" i="38"/>
  <c r="BW50" i="38"/>
  <c r="BU50" i="38"/>
  <c r="BV50" i="38"/>
  <c r="BX50" i="38"/>
  <c r="BZ50" i="38"/>
  <c r="BY50" i="38"/>
  <c r="CA50" i="38"/>
  <c r="CB50" i="38"/>
  <c r="CC50" i="38"/>
  <c r="CD50" i="38"/>
  <c r="CE50" i="38"/>
  <c r="CF50" i="38"/>
  <c r="CH50" i="38"/>
  <c r="CG50" i="38"/>
  <c r="CI50" i="38"/>
  <c r="CJ50" i="38"/>
  <c r="CL50" i="38"/>
  <c r="CK50" i="38"/>
  <c r="CM50" i="38"/>
  <c r="CP50" i="38" s="1"/>
  <c r="CN50" i="38"/>
  <c r="CO50" i="38"/>
  <c r="CQ50" i="38"/>
  <c r="CR50" i="38"/>
  <c r="CS50" i="38"/>
  <c r="CT50" i="38"/>
  <c r="CV50" i="38"/>
  <c r="CU50" i="38"/>
  <c r="CW50" i="38"/>
  <c r="CZ50" i="38" s="1"/>
  <c r="CX50" i="38"/>
  <c r="CY50" i="38"/>
  <c r="DA50" i="38"/>
  <c r="DC50" i="38" s="1"/>
  <c r="DB50" i="38"/>
  <c r="DD50" i="38"/>
  <c r="DF50" i="38"/>
  <c r="DE50" i="38"/>
  <c r="DG50" i="38"/>
  <c r="DH50" i="38"/>
  <c r="DI50" i="38"/>
  <c r="DJ50" i="38"/>
  <c r="DK50" i="38"/>
  <c r="DL50" i="38" s="1"/>
  <c r="DM50" i="38"/>
  <c r="DN50" i="38"/>
  <c r="DP50" i="38"/>
  <c r="DO50" i="38"/>
  <c r="DQ50" i="38"/>
  <c r="DR50" i="38"/>
  <c r="DS50" i="38"/>
  <c r="DT50" i="38"/>
  <c r="DU50" i="38"/>
  <c r="DW50" i="38"/>
  <c r="DX50" i="38"/>
  <c r="DY50" i="38" s="1"/>
  <c r="DZ50" i="38"/>
  <c r="EA50" i="38"/>
  <c r="AY51" i="38"/>
  <c r="AZ51" i="38"/>
  <c r="BB51" i="38"/>
  <c r="BA51" i="38"/>
  <c r="BC51" i="38"/>
  <c r="BD51" i="38"/>
  <c r="BE51" i="38"/>
  <c r="BG51" i="38" s="1"/>
  <c r="BF51" i="38"/>
  <c r="BH51" i="38"/>
  <c r="BJ51" i="38"/>
  <c r="BI51" i="38"/>
  <c r="BK51" i="38"/>
  <c r="BM51" i="38" s="1"/>
  <c r="BL51" i="38"/>
  <c r="BN51" i="38"/>
  <c r="BO51" i="38"/>
  <c r="BP51" i="38" s="1"/>
  <c r="BQ51" i="38"/>
  <c r="BS51" i="38" s="1"/>
  <c r="BR51" i="38"/>
  <c r="BT51" i="38"/>
  <c r="BW51" i="38"/>
  <c r="BU51" i="38"/>
  <c r="BV51" i="38"/>
  <c r="BX51" i="38"/>
  <c r="BZ51" i="38"/>
  <c r="BY51" i="38"/>
  <c r="CA51" i="38"/>
  <c r="CC51" i="38" s="1"/>
  <c r="CB51" i="38"/>
  <c r="CD51" i="38"/>
  <c r="CE51" i="38"/>
  <c r="CF51" i="38"/>
  <c r="CH51" i="38"/>
  <c r="CG51" i="38"/>
  <c r="CI51" i="38"/>
  <c r="CJ51" i="38"/>
  <c r="CL51" i="38"/>
  <c r="CK51" i="38"/>
  <c r="CM51" i="38"/>
  <c r="CN51" i="38"/>
  <c r="CO51" i="38"/>
  <c r="CQ51" i="38"/>
  <c r="CS51" i="38"/>
  <c r="CR51" i="38"/>
  <c r="CT51" i="38"/>
  <c r="CV51" i="38" s="1"/>
  <c r="CU51" i="38"/>
  <c r="CW51" i="38"/>
  <c r="CX51" i="38"/>
  <c r="CY51" i="38"/>
  <c r="DA51" i="38"/>
  <c r="DC51" i="38" s="1"/>
  <c r="DB51" i="38"/>
  <c r="DD51" i="38"/>
  <c r="DF51" i="38"/>
  <c r="DE51" i="38"/>
  <c r="DG51" i="38"/>
  <c r="DI51" i="38" s="1"/>
  <c r="DH51" i="38"/>
  <c r="DJ51" i="38"/>
  <c r="DL51" i="38" s="1"/>
  <c r="DK51" i="38"/>
  <c r="DM51" i="38"/>
  <c r="DN51" i="38"/>
  <c r="DP51" i="38" s="1"/>
  <c r="DO51" i="38"/>
  <c r="DQ51" i="38"/>
  <c r="DR51" i="38"/>
  <c r="DS51" i="38"/>
  <c r="DT51" i="38"/>
  <c r="DV51" i="38"/>
  <c r="DU51" i="38"/>
  <c r="DW51" i="38"/>
  <c r="DY51" i="38" s="1"/>
  <c r="DX51" i="38"/>
  <c r="DZ51" i="38"/>
  <c r="EA51" i="38"/>
  <c r="AY52" i="38"/>
  <c r="AZ52" i="38"/>
  <c r="BB52" i="38" s="1"/>
  <c r="BA52" i="38"/>
  <c r="BC52" i="38"/>
  <c r="BD52" i="38"/>
  <c r="BE52" i="38"/>
  <c r="BG52" i="38" s="1"/>
  <c r="BF52" i="38"/>
  <c r="BH52" i="38"/>
  <c r="BJ52" i="38" s="1"/>
  <c r="BI52" i="38"/>
  <c r="BK52" i="38"/>
  <c r="BM52" i="38"/>
  <c r="BL52" i="38"/>
  <c r="BN52" i="38"/>
  <c r="BP52" i="38" s="1"/>
  <c r="BO52" i="38"/>
  <c r="BQ52" i="38"/>
  <c r="BS52" i="38" s="1"/>
  <c r="BR52" i="38"/>
  <c r="BT52" i="38"/>
  <c r="BW52" i="38" s="1"/>
  <c r="BU52" i="38"/>
  <c r="BV52" i="38"/>
  <c r="BX52" i="38"/>
  <c r="BZ52" i="38" s="1"/>
  <c r="BY52" i="38"/>
  <c r="CA52" i="38"/>
  <c r="CC52" i="38"/>
  <c r="CB52" i="38"/>
  <c r="CD52" i="38"/>
  <c r="CE52" i="38"/>
  <c r="CF52" i="38"/>
  <c r="CH52" i="38" s="1"/>
  <c r="CG52" i="38"/>
  <c r="CI52" i="38"/>
  <c r="CJ52" i="38"/>
  <c r="CL52" i="38" s="1"/>
  <c r="CK52" i="38"/>
  <c r="CM52" i="38"/>
  <c r="CN52" i="38"/>
  <c r="CO52" i="38"/>
  <c r="CP52" i="38" s="1"/>
  <c r="CQ52" i="38"/>
  <c r="CS52" i="38"/>
  <c r="CR52" i="38"/>
  <c r="CT52" i="38"/>
  <c r="CV52" i="38" s="1"/>
  <c r="CU52" i="38"/>
  <c r="CW52" i="38"/>
  <c r="CX52" i="38"/>
  <c r="CZ52" i="38" s="1"/>
  <c r="CY52" i="38"/>
  <c r="DA52" i="38"/>
  <c r="DC52" i="38" s="1"/>
  <c r="DB52" i="38"/>
  <c r="DD52" i="38"/>
  <c r="DF52" i="38" s="1"/>
  <c r="DE52" i="38"/>
  <c r="DG52" i="38"/>
  <c r="DI52" i="38"/>
  <c r="DH52" i="38"/>
  <c r="DJ52" i="38"/>
  <c r="DL52" i="38" s="1"/>
  <c r="DK52" i="38"/>
  <c r="DM52" i="38"/>
  <c r="DN52" i="38"/>
  <c r="DP52" i="38" s="1"/>
  <c r="DO52" i="38"/>
  <c r="DQ52" i="38"/>
  <c r="DR52" i="38"/>
  <c r="DS52" i="38"/>
  <c r="DT52" i="38"/>
  <c r="DV52" i="38" s="1"/>
  <c r="DU52" i="38"/>
  <c r="DW52" i="38"/>
  <c r="DY52" i="38"/>
  <c r="DX52" i="38"/>
  <c r="DZ52" i="38"/>
  <c r="EA52" i="38"/>
  <c r="AY53" i="38"/>
  <c r="AZ53" i="38"/>
  <c r="BB53" i="38" s="1"/>
  <c r="BA53" i="38"/>
  <c r="BC53" i="38"/>
  <c r="BD53" i="38"/>
  <c r="BE53" i="38"/>
  <c r="BG53" i="38" s="1"/>
  <c r="BF53" i="38"/>
  <c r="BH53" i="38"/>
  <c r="BJ53" i="38" s="1"/>
  <c r="BI53" i="38"/>
  <c r="BK53" i="38"/>
  <c r="BM53" i="38" s="1"/>
  <c r="BL53" i="38"/>
  <c r="BN53" i="38"/>
  <c r="BP53" i="38"/>
  <c r="BO53" i="38"/>
  <c r="BQ53" i="38"/>
  <c r="BS53" i="38" s="1"/>
  <c r="BR53" i="38"/>
  <c r="BT53" i="38"/>
  <c r="BW53" i="38" s="1"/>
  <c r="BU53" i="38"/>
  <c r="BV53" i="38"/>
  <c r="BX53" i="38"/>
  <c r="BZ53" i="38" s="1"/>
  <c r="BY53" i="38"/>
  <c r="CA53" i="38"/>
  <c r="CC53" i="38" s="1"/>
  <c r="CB53" i="38"/>
  <c r="CD53" i="38"/>
  <c r="CE53" i="38"/>
  <c r="CF53" i="38"/>
  <c r="CH53" i="38" s="1"/>
  <c r="CG53" i="38"/>
  <c r="CI53" i="38"/>
  <c r="CJ53" i="38"/>
  <c r="CL53" i="38" s="1"/>
  <c r="CK53" i="38"/>
  <c r="CM53" i="38"/>
  <c r="CP53" i="38" s="1"/>
  <c r="CN53" i="38"/>
  <c r="CO53" i="38"/>
  <c r="CQ53" i="38"/>
  <c r="CS53" i="38" s="1"/>
  <c r="CR53" i="38"/>
  <c r="CT53" i="38"/>
  <c r="CV53" i="38"/>
  <c r="CU53" i="38"/>
  <c r="CW53" i="38"/>
  <c r="CZ53" i="38" s="1"/>
  <c r="CX53" i="38"/>
  <c r="CY53" i="38"/>
  <c r="DA53" i="38"/>
  <c r="DC53" i="38" s="1"/>
  <c r="DB53" i="38"/>
  <c r="DD53" i="38"/>
  <c r="DF53" i="38" s="1"/>
  <c r="DE53" i="38"/>
  <c r="DG53" i="38"/>
  <c r="DI53" i="38" s="1"/>
  <c r="DH53" i="38"/>
  <c r="DJ53" i="38"/>
  <c r="DL53" i="38"/>
  <c r="DK53" i="38"/>
  <c r="DM53" i="38"/>
  <c r="DN53" i="38"/>
  <c r="DP53" i="38"/>
  <c r="DO53" i="38"/>
  <c r="DQ53" i="38"/>
  <c r="DR53" i="38"/>
  <c r="DS53" i="38"/>
  <c r="DT53" i="38"/>
  <c r="DV53" i="38" s="1"/>
  <c r="DU53" i="38"/>
  <c r="DW53" i="38"/>
  <c r="DY53" i="38" s="1"/>
  <c r="DX53" i="38"/>
  <c r="DZ53" i="38"/>
  <c r="EA53" i="38"/>
  <c r="AY54" i="38"/>
  <c r="AZ54" i="38"/>
  <c r="BB54" i="38" s="1"/>
  <c r="BA54" i="38"/>
  <c r="BC54" i="38"/>
  <c r="BD54" i="38"/>
  <c r="BE54" i="38"/>
  <c r="BG54" i="38"/>
  <c r="BF54" i="38"/>
  <c r="BH54" i="38"/>
  <c r="BJ54" i="38" s="1"/>
  <c r="BI54" i="38"/>
  <c r="BK54" i="38"/>
  <c r="BM54" i="38" s="1"/>
  <c r="BL54" i="38"/>
  <c r="BN54" i="38"/>
  <c r="BP54" i="38" s="1"/>
  <c r="BO54" i="38"/>
  <c r="BQ54" i="38"/>
  <c r="BS54" i="38"/>
  <c r="BR54" i="38"/>
  <c r="BT54" i="38"/>
  <c r="BU54" i="38"/>
  <c r="BV54" i="38"/>
  <c r="BX54" i="38"/>
  <c r="BZ54" i="38" s="1"/>
  <c r="BY54" i="38"/>
  <c r="CA54" i="38"/>
  <c r="CB54" i="38"/>
  <c r="CC54" i="38"/>
  <c r="CD54" i="38"/>
  <c r="CE54" i="38"/>
  <c r="CF54" i="38"/>
  <c r="CH54" i="38" s="1"/>
  <c r="CG54" i="38"/>
  <c r="CI54" i="38"/>
  <c r="CJ54" i="38"/>
  <c r="CL54" i="38" s="1"/>
  <c r="CK54" i="38"/>
  <c r="CM54" i="38"/>
  <c r="CP54" i="38" s="1"/>
  <c r="CN54" i="38"/>
  <c r="CO54" i="38"/>
  <c r="CQ54" i="38"/>
  <c r="CR54" i="38"/>
  <c r="CS54" i="38"/>
  <c r="CT54" i="38"/>
  <c r="CV54" i="38"/>
  <c r="CU54" i="38"/>
  <c r="CW54" i="38"/>
  <c r="CZ54" i="38" s="1"/>
  <c r="CX54" i="38"/>
  <c r="CY54" i="38"/>
  <c r="DA54" i="38"/>
  <c r="DC54" i="38" s="1"/>
  <c r="DB54" i="38"/>
  <c r="DD54" i="38"/>
  <c r="DF54" i="38" s="1"/>
  <c r="DE54" i="38"/>
  <c r="DG54" i="38"/>
  <c r="DH54" i="38"/>
  <c r="DI54" i="38"/>
  <c r="DJ54" i="38"/>
  <c r="DL54" i="38"/>
  <c r="DK54" i="38"/>
  <c r="DM54" i="38"/>
  <c r="DN54" i="38"/>
  <c r="DP54" i="38"/>
  <c r="DO54" i="38"/>
  <c r="DQ54" i="38"/>
  <c r="DR54" i="38"/>
  <c r="DS54" i="38"/>
  <c r="DT54" i="38"/>
  <c r="DV54" i="38" s="1"/>
  <c r="DU54" i="38"/>
  <c r="DW54" i="38"/>
  <c r="DX54" i="38"/>
  <c r="DY54" i="38"/>
  <c r="DZ54" i="38"/>
  <c r="EA54" i="38"/>
  <c r="AY55" i="38"/>
  <c r="AZ55" i="38"/>
  <c r="BB55" i="38" s="1"/>
  <c r="BA55" i="38"/>
  <c r="BC55" i="38"/>
  <c r="BD55" i="38"/>
  <c r="BE55" i="38"/>
  <c r="BG55" i="38"/>
  <c r="BF55" i="38"/>
  <c r="BH55" i="38"/>
  <c r="BJ55" i="38" s="1"/>
  <c r="BI55" i="38"/>
  <c r="BK55" i="38"/>
  <c r="BM55" i="38" s="1"/>
  <c r="BL55" i="38"/>
  <c r="BN55" i="38"/>
  <c r="BO55" i="38"/>
  <c r="BP55" i="38"/>
  <c r="BQ55" i="38"/>
  <c r="BS55" i="38"/>
  <c r="BR55" i="38"/>
  <c r="BT55" i="38"/>
  <c r="BW55" i="38" s="1"/>
  <c r="BU55" i="38"/>
  <c r="BV55" i="38"/>
  <c r="BX55" i="38"/>
  <c r="BZ55" i="38" s="1"/>
  <c r="BY55" i="38"/>
  <c r="CA55" i="38"/>
  <c r="CC55" i="38" s="1"/>
  <c r="CB55" i="38"/>
  <c r="CD55" i="38"/>
  <c r="CE55" i="38"/>
  <c r="CF55" i="38"/>
  <c r="CH55" i="38" s="1"/>
  <c r="CG55" i="38"/>
  <c r="CI55" i="38"/>
  <c r="CJ55" i="38"/>
  <c r="CL55" i="38" s="1"/>
  <c r="CK55" i="38"/>
  <c r="CM55" i="38"/>
  <c r="CP55" i="38" s="1"/>
  <c r="CN55" i="38"/>
  <c r="CO55" i="38"/>
  <c r="CQ55" i="38"/>
  <c r="CS55" i="38" s="1"/>
  <c r="CR55" i="38"/>
  <c r="CT55" i="38"/>
  <c r="CU55" i="38"/>
  <c r="CV55" i="38"/>
  <c r="CW55" i="38"/>
  <c r="CX55" i="38"/>
  <c r="CY55" i="38"/>
  <c r="CZ55" i="38" s="1"/>
  <c r="DA55" i="38"/>
  <c r="DC55" i="38"/>
  <c r="DB55" i="38"/>
  <c r="DD55" i="38"/>
  <c r="DF55" i="38" s="1"/>
  <c r="DE55" i="38"/>
  <c r="DG55" i="38"/>
  <c r="DI55" i="38" s="1"/>
  <c r="DH55" i="38"/>
  <c r="DJ55" i="38"/>
  <c r="DK55" i="38"/>
  <c r="DL55" i="38"/>
  <c r="DM55" i="38"/>
  <c r="DN55" i="38"/>
  <c r="DO55" i="38"/>
  <c r="DP55" i="38"/>
  <c r="DQ55" i="38"/>
  <c r="DR55" i="38"/>
  <c r="DS55" i="38"/>
  <c r="DT55" i="38"/>
  <c r="DV55" i="38" s="1"/>
  <c r="DU55" i="38"/>
  <c r="DW55" i="38"/>
  <c r="DY55" i="38" s="1"/>
  <c r="DX55" i="38"/>
  <c r="DZ55" i="38"/>
  <c r="EA55" i="38"/>
  <c r="AY56" i="38"/>
  <c r="AZ56" i="38"/>
  <c r="BB56" i="38"/>
  <c r="BA56" i="38"/>
  <c r="BC56" i="38"/>
  <c r="BD56" i="38"/>
  <c r="BE56" i="38"/>
  <c r="BF56" i="38"/>
  <c r="BG56" i="38"/>
  <c r="BH56" i="38"/>
  <c r="BJ56" i="38"/>
  <c r="BI56" i="38"/>
  <c r="BK56" i="38"/>
  <c r="BM56" i="38" s="1"/>
  <c r="BL56" i="38"/>
  <c r="BN56" i="38"/>
  <c r="BP56" i="38" s="1"/>
  <c r="BO56" i="38"/>
  <c r="BQ56" i="38"/>
  <c r="BR56" i="38"/>
  <c r="BS56" i="38"/>
  <c r="BT56" i="38"/>
  <c r="BU56" i="38"/>
  <c r="BV56" i="38"/>
  <c r="BX56" i="38"/>
  <c r="BZ56" i="38" s="1"/>
  <c r="BY56" i="38"/>
  <c r="CA56" i="38"/>
  <c r="CC56" i="38"/>
  <c r="CB56" i="38"/>
  <c r="CD56" i="38"/>
  <c r="CE56" i="38"/>
  <c r="CF56" i="38"/>
  <c r="CH56" i="38" s="1"/>
  <c r="CG56" i="38"/>
  <c r="CI56" i="38"/>
  <c r="CJ56" i="38"/>
  <c r="CL56" i="38" s="1"/>
  <c r="CK56" i="38"/>
  <c r="CM56" i="38"/>
  <c r="CP56" i="38" s="1"/>
  <c r="CN56" i="38"/>
  <c r="CO56" i="38"/>
  <c r="CQ56" i="38"/>
  <c r="CS56" i="38"/>
  <c r="CR56" i="38"/>
  <c r="CT56" i="38"/>
  <c r="CU56" i="38"/>
  <c r="CV56" i="38"/>
  <c r="CW56" i="38"/>
  <c r="CX56" i="38"/>
  <c r="CY56" i="38"/>
  <c r="CZ56" i="38" s="1"/>
  <c r="DA56" i="38"/>
  <c r="DC56" i="38"/>
  <c r="DB56" i="38"/>
  <c r="DD56" i="38"/>
  <c r="DF56" i="38" s="1"/>
  <c r="DE56" i="38"/>
  <c r="DG56" i="38"/>
  <c r="DI56" i="38"/>
  <c r="DH56" i="38"/>
  <c r="DJ56" i="38"/>
  <c r="DK56" i="38"/>
  <c r="DL56" i="38"/>
  <c r="DM56" i="38"/>
  <c r="DN56" i="38"/>
  <c r="DO56" i="38"/>
  <c r="DP56" i="38"/>
  <c r="DQ56" i="38"/>
  <c r="DR56" i="38"/>
  <c r="DS56" i="38"/>
  <c r="DT56" i="38"/>
  <c r="DV56" i="38" s="1"/>
  <c r="DU56" i="38"/>
  <c r="DW56" i="38"/>
  <c r="DY56" i="38"/>
  <c r="DX56" i="38"/>
  <c r="DZ56" i="38"/>
  <c r="EA56" i="38"/>
  <c r="AY57" i="38"/>
  <c r="AZ57" i="38"/>
  <c r="BB57" i="38"/>
  <c r="BA57" i="38"/>
  <c r="BC57" i="38"/>
  <c r="BD57" i="38"/>
  <c r="BE57" i="38"/>
  <c r="BF57" i="38"/>
  <c r="BG57" i="38"/>
  <c r="BH57" i="38"/>
  <c r="BJ57" i="38"/>
  <c r="BI57" i="38"/>
  <c r="BK57" i="38"/>
  <c r="BM57" i="38" s="1"/>
  <c r="BL57" i="38"/>
  <c r="BN57" i="38"/>
  <c r="BP57" i="38" s="1"/>
  <c r="BO57" i="38"/>
  <c r="BQ57" i="38"/>
  <c r="BR57" i="38"/>
  <c r="BS57" i="38"/>
  <c r="BT57" i="38"/>
  <c r="BU57" i="38"/>
  <c r="BV57" i="38"/>
  <c r="BW57" i="38" s="1"/>
  <c r="BX57" i="38"/>
  <c r="BZ57" i="38"/>
  <c r="BY57" i="38"/>
  <c r="CA57" i="38"/>
  <c r="CC57" i="38" s="1"/>
  <c r="CB57" i="38"/>
  <c r="CD57" i="38"/>
  <c r="CE57" i="38"/>
  <c r="CF57" i="38"/>
  <c r="CH57" i="38"/>
  <c r="CG57" i="38"/>
  <c r="CI57" i="38"/>
  <c r="CJ57" i="38"/>
  <c r="CL57" i="38"/>
  <c r="CK57" i="38"/>
  <c r="CM57" i="38"/>
  <c r="CP57" i="38" s="1"/>
  <c r="CN57" i="38"/>
  <c r="CO57" i="38"/>
  <c r="CQ57" i="38"/>
  <c r="CS57" i="38" s="1"/>
  <c r="CR57" i="38"/>
  <c r="CT57" i="38"/>
  <c r="CV57" i="38" s="1"/>
  <c r="CU57" i="38"/>
  <c r="CW57" i="38"/>
  <c r="CZ57" i="38" s="1"/>
  <c r="CX57" i="38"/>
  <c r="CY57" i="38"/>
  <c r="DA57" i="38"/>
  <c r="DB57" i="38"/>
  <c r="DC57" i="38"/>
  <c r="DD57" i="38"/>
  <c r="DF57" i="38"/>
  <c r="DE57" i="38"/>
  <c r="DG57" i="38"/>
  <c r="DI57" i="38" s="1"/>
  <c r="DH57" i="38"/>
  <c r="DJ57" i="38"/>
  <c r="DL57" i="38" s="1"/>
  <c r="DK57" i="38"/>
  <c r="DM57" i="38"/>
  <c r="DN57" i="38"/>
  <c r="DP57" i="38"/>
  <c r="DO57" i="38"/>
  <c r="DQ57" i="38"/>
  <c r="DR57" i="38"/>
  <c r="DS57" i="38"/>
  <c r="DT57" i="38"/>
  <c r="DV57" i="38"/>
  <c r="DU57" i="38"/>
  <c r="DW57" i="38"/>
  <c r="DY57" i="38" s="1"/>
  <c r="DX57" i="38"/>
  <c r="DZ57" i="38"/>
  <c r="EA57" i="38"/>
  <c r="AY58" i="38"/>
  <c r="AZ58" i="38"/>
  <c r="BA58" i="38"/>
  <c r="BB58" i="38"/>
  <c r="BC58" i="38"/>
  <c r="BD58" i="38"/>
  <c r="BE58" i="38"/>
  <c r="BG58" i="38" s="1"/>
  <c r="BF58" i="38"/>
  <c r="BH58" i="38"/>
  <c r="BI58" i="38"/>
  <c r="BJ58" i="38"/>
  <c r="BK58" i="38"/>
  <c r="BM58" i="38"/>
  <c r="BL58" i="38"/>
  <c r="BN58" i="38"/>
  <c r="BP58" i="38" s="1"/>
  <c r="BO58" i="38"/>
  <c r="BQ58" i="38"/>
  <c r="BR58" i="38"/>
  <c r="BT58" i="38"/>
  <c r="BU58" i="38"/>
  <c r="BW58" i="38" s="1"/>
  <c r="BV58" i="38"/>
  <c r="BX58" i="38"/>
  <c r="BY58" i="38"/>
  <c r="BZ58" i="38" s="1"/>
  <c r="CA58" i="38"/>
  <c r="CC58" i="38" s="1"/>
  <c r="CB58" i="38"/>
  <c r="CD58" i="38"/>
  <c r="CE58" i="38"/>
  <c r="CF58" i="38"/>
  <c r="CG58" i="38"/>
  <c r="CH58" i="38" s="1"/>
  <c r="CI58" i="38"/>
  <c r="CJ58" i="38"/>
  <c r="CK58" i="38"/>
  <c r="CL58" i="38" s="1"/>
  <c r="CM58" i="38"/>
  <c r="CP58" i="38" s="1"/>
  <c r="CN58" i="38"/>
  <c r="CO58" i="38"/>
  <c r="CQ58" i="38"/>
  <c r="CS58" i="38" s="1"/>
  <c r="CR58" i="38"/>
  <c r="CT58" i="38"/>
  <c r="CV58" i="38"/>
  <c r="CU58" i="38"/>
  <c r="CW58" i="38"/>
  <c r="CZ58" i="38" s="1"/>
  <c r="CX58" i="38"/>
  <c r="CY58" i="38"/>
  <c r="DA58" i="38"/>
  <c r="DB58" i="38"/>
  <c r="DC58" i="38"/>
  <c r="DD58" i="38"/>
  <c r="DE58" i="38"/>
  <c r="DF58" i="38" s="1"/>
  <c r="DG58" i="38"/>
  <c r="DI58" i="38" s="1"/>
  <c r="DH58" i="38"/>
  <c r="DJ58" i="38"/>
  <c r="DL58" i="38"/>
  <c r="DK58" i="38"/>
  <c r="DM58" i="38"/>
  <c r="DN58" i="38"/>
  <c r="DP58" i="38"/>
  <c r="DO58" i="38"/>
  <c r="DQ58" i="38"/>
  <c r="DR58" i="38"/>
  <c r="DS58" i="38"/>
  <c r="DT58" i="38"/>
  <c r="DU58" i="38"/>
  <c r="DV58" i="38" s="1"/>
  <c r="DW58" i="38"/>
  <c r="DY58" i="38" s="1"/>
  <c r="DX58" i="38"/>
  <c r="DZ58" i="38"/>
  <c r="EA58" i="38"/>
  <c r="AY59" i="38"/>
  <c r="AZ59" i="38"/>
  <c r="BB59" i="38" s="1"/>
  <c r="BA59" i="38"/>
  <c r="BC59" i="38"/>
  <c r="BD59" i="38"/>
  <c r="BE59" i="38"/>
  <c r="BG59" i="38"/>
  <c r="BF59" i="38"/>
  <c r="BH59" i="38"/>
  <c r="BI59" i="38"/>
  <c r="BK59" i="38"/>
  <c r="BM59" i="38" s="1"/>
  <c r="BL59" i="38"/>
  <c r="BN59" i="38"/>
  <c r="BP59" i="38"/>
  <c r="BO59" i="38"/>
  <c r="BQ59" i="38"/>
  <c r="BS59" i="38" s="1"/>
  <c r="BR59" i="38"/>
  <c r="BT59" i="38"/>
  <c r="BU59" i="38"/>
  <c r="BW59" i="38" s="1"/>
  <c r="BV59" i="38"/>
  <c r="BX59" i="38"/>
  <c r="BY59" i="38"/>
  <c r="CA59" i="38"/>
  <c r="CC59" i="38" s="1"/>
  <c r="CB59" i="38"/>
  <c r="CD59" i="38"/>
  <c r="CE59" i="38"/>
  <c r="CF59" i="38"/>
  <c r="CH59" i="38" s="1"/>
  <c r="CG59" i="38"/>
  <c r="CI59" i="38"/>
  <c r="CJ59" i="38"/>
  <c r="CL59" i="38" s="1"/>
  <c r="CK59" i="38"/>
  <c r="CM59" i="38"/>
  <c r="CP59" i="38"/>
  <c r="CN59" i="38"/>
  <c r="CO59" i="38"/>
  <c r="CQ59" i="38"/>
  <c r="CS59" i="38" s="1"/>
  <c r="CR59" i="38"/>
  <c r="CT59" i="38"/>
  <c r="CV59" i="38" s="1"/>
  <c r="CU59" i="38"/>
  <c r="CW59" i="38"/>
  <c r="CX59" i="38"/>
  <c r="CZ59" i="38" s="1"/>
  <c r="CY59" i="38"/>
  <c r="DA59" i="38"/>
  <c r="DC59" i="38"/>
  <c r="DB59" i="38"/>
  <c r="DD59" i="38"/>
  <c r="DF59" i="38" s="1"/>
  <c r="DE59" i="38"/>
  <c r="DG59" i="38"/>
  <c r="DI59" i="38" s="1"/>
  <c r="DH59" i="38"/>
  <c r="DJ59" i="38"/>
  <c r="DL59" i="38" s="1"/>
  <c r="DK59" i="38"/>
  <c r="DM59" i="38"/>
  <c r="DN59" i="38"/>
  <c r="DP59" i="38" s="1"/>
  <c r="DO59" i="38"/>
  <c r="DQ59" i="38"/>
  <c r="DR59" i="38"/>
  <c r="DS59" i="38"/>
  <c r="DT59" i="38"/>
  <c r="DV59" i="38" s="1"/>
  <c r="DU59" i="38"/>
  <c r="DW59" i="38"/>
  <c r="DY59" i="38" s="1"/>
  <c r="DX59" i="38"/>
  <c r="DZ59" i="38"/>
  <c r="EA59" i="38"/>
  <c r="AY60" i="38"/>
  <c r="AZ60" i="38"/>
  <c r="BB60" i="38"/>
  <c r="BA60" i="38"/>
  <c r="BC60" i="38"/>
  <c r="BD60" i="38"/>
  <c r="BE60" i="38"/>
  <c r="BG60" i="38" s="1"/>
  <c r="BF60" i="38"/>
  <c r="BH60" i="38"/>
  <c r="BJ60" i="38"/>
  <c r="BI60" i="38"/>
  <c r="BK60" i="38"/>
  <c r="BM60" i="38" s="1"/>
  <c r="BL60" i="38"/>
  <c r="BN60" i="38"/>
  <c r="BP60" i="38"/>
  <c r="BO60" i="38"/>
  <c r="BQ60" i="38"/>
  <c r="BS60" i="38" s="1"/>
  <c r="BR60" i="38"/>
  <c r="BT60" i="38"/>
  <c r="BU60" i="38"/>
  <c r="BV60" i="38"/>
  <c r="BX60" i="38"/>
  <c r="BZ60" i="38" s="1"/>
  <c r="BY60" i="38"/>
  <c r="CA60" i="38"/>
  <c r="CC60" i="38" s="1"/>
  <c r="CB60" i="38"/>
  <c r="CD60" i="38"/>
  <c r="CE60" i="38"/>
  <c r="CF60" i="38"/>
  <c r="CG60" i="38"/>
  <c r="CI60" i="38"/>
  <c r="CJ60" i="38"/>
  <c r="CL60" i="38" s="1"/>
  <c r="CK60" i="38"/>
  <c r="CM60" i="38"/>
  <c r="CP60" i="38" s="1"/>
  <c r="CN60" i="38"/>
  <c r="CO60" i="38"/>
  <c r="CQ60" i="38"/>
  <c r="CS60" i="38" s="1"/>
  <c r="CR60" i="38"/>
  <c r="CT60" i="38"/>
  <c r="CV60" i="38"/>
  <c r="CU60" i="38"/>
  <c r="CW60" i="38"/>
  <c r="CZ60" i="38" s="1"/>
  <c r="CX60" i="38"/>
  <c r="CY60" i="38"/>
  <c r="DA60" i="38"/>
  <c r="DC60" i="38" s="1"/>
  <c r="DB60" i="38"/>
  <c r="DD60" i="38"/>
  <c r="DE60" i="38"/>
  <c r="DG60" i="38"/>
  <c r="DI60" i="38"/>
  <c r="DH60" i="38"/>
  <c r="DJ60" i="38"/>
  <c r="DL60" i="38" s="1"/>
  <c r="DK60" i="38"/>
  <c r="DM60" i="38"/>
  <c r="DN60" i="38"/>
  <c r="DP60" i="38" s="1"/>
  <c r="DO60" i="38"/>
  <c r="DQ60" i="38"/>
  <c r="DR60" i="38"/>
  <c r="DS60" i="38"/>
  <c r="DT60" i="38"/>
  <c r="DV60" i="38" s="1"/>
  <c r="DU60" i="38"/>
  <c r="DW60" i="38"/>
  <c r="DY60" i="38"/>
  <c r="DX60" i="38"/>
  <c r="DZ60" i="38"/>
  <c r="EA60" i="38"/>
  <c r="AY61" i="38"/>
  <c r="AZ61" i="38"/>
  <c r="BB61" i="38" s="1"/>
  <c r="BA61" i="38"/>
  <c r="BC61" i="38"/>
  <c r="BD61" i="38"/>
  <c r="BE61" i="38"/>
  <c r="BG61" i="38" s="1"/>
  <c r="BF61" i="38"/>
  <c r="BH61" i="38"/>
  <c r="BJ61" i="38" s="1"/>
  <c r="BI61" i="38"/>
  <c r="BK61" i="38"/>
  <c r="BL61" i="38"/>
  <c r="BM61" i="38"/>
  <c r="BN61" i="38"/>
  <c r="BP61" i="38"/>
  <c r="BO61" i="38"/>
  <c r="BQ61" i="38"/>
  <c r="BS61" i="38" s="1"/>
  <c r="BR61" i="38"/>
  <c r="BT61" i="38"/>
  <c r="BU61" i="38"/>
  <c r="BV61" i="38"/>
  <c r="BX61" i="38"/>
  <c r="BY61" i="38"/>
  <c r="BZ61" i="38"/>
  <c r="CA61" i="38"/>
  <c r="CC61" i="38"/>
  <c r="CB61" i="38"/>
  <c r="CD61" i="38"/>
  <c r="CE61" i="38"/>
  <c r="CF61" i="38"/>
  <c r="CG61" i="38"/>
  <c r="CH61" i="38"/>
  <c r="CI61" i="38"/>
  <c r="CJ61" i="38"/>
  <c r="CK61" i="38"/>
  <c r="CL61" i="38"/>
  <c r="CM61" i="38"/>
  <c r="CN61" i="38"/>
  <c r="CO61" i="38"/>
  <c r="CP61" i="38"/>
  <c r="CQ61" i="38"/>
  <c r="CS61" i="38"/>
  <c r="CR61" i="38"/>
  <c r="CT61" i="38"/>
  <c r="CV61" i="38" s="1"/>
  <c r="CU61" i="38"/>
  <c r="CW61" i="38"/>
  <c r="CZ61" i="38" s="1"/>
  <c r="CX61" i="38"/>
  <c r="CY61" i="38"/>
  <c r="DA61" i="38"/>
  <c r="DC61" i="38"/>
  <c r="DB61" i="38"/>
  <c r="DD61" i="38"/>
  <c r="DE61" i="38"/>
  <c r="DF61" i="38"/>
  <c r="DG61" i="38"/>
  <c r="DI61" i="38"/>
  <c r="DH61" i="38"/>
  <c r="DJ61" i="38"/>
  <c r="DL61" i="38" s="1"/>
  <c r="DK61" i="38"/>
  <c r="DM61" i="38"/>
  <c r="DN61" i="38"/>
  <c r="DP61" i="38" s="1"/>
  <c r="DO61" i="38"/>
  <c r="DQ61" i="38"/>
  <c r="DR61" i="38"/>
  <c r="DS61" i="38"/>
  <c r="DT61" i="38"/>
  <c r="DU61" i="38"/>
  <c r="DV61" i="38"/>
  <c r="DW61" i="38"/>
  <c r="DY61" i="38"/>
  <c r="DX61" i="38"/>
  <c r="DZ61" i="38"/>
  <c r="EA61" i="38"/>
  <c r="AY62" i="38"/>
  <c r="AZ62" i="38"/>
  <c r="BB62" i="38" s="1"/>
  <c r="BA62" i="38"/>
  <c r="BC62" i="38"/>
  <c r="BD62" i="38"/>
  <c r="BE62" i="38"/>
  <c r="BG62" i="38" s="1"/>
  <c r="BF62" i="38"/>
  <c r="BH62" i="38"/>
  <c r="BJ62" i="38" s="1"/>
  <c r="BI62" i="38"/>
  <c r="BK62" i="38"/>
  <c r="BL62" i="38"/>
  <c r="BM62" i="38"/>
  <c r="BN62" i="38"/>
  <c r="BP62" i="38"/>
  <c r="BO62" i="38"/>
  <c r="BQ62" i="38"/>
  <c r="BS62" i="38" s="1"/>
  <c r="BR62" i="38"/>
  <c r="BT62" i="38"/>
  <c r="BW62" i="38"/>
  <c r="BU62" i="38"/>
  <c r="BV62" i="38"/>
  <c r="BX62" i="38"/>
  <c r="BZ62" i="38" s="1"/>
  <c r="BY62" i="38"/>
  <c r="CA62" i="38"/>
  <c r="CB62" i="38"/>
  <c r="CC62" i="38"/>
  <c r="CD62" i="38"/>
  <c r="CE62" i="38"/>
  <c r="CF62" i="38"/>
  <c r="CH62" i="38" s="1"/>
  <c r="CG62" i="38"/>
  <c r="CI62" i="38"/>
  <c r="CJ62" i="38"/>
  <c r="CL62" i="38"/>
  <c r="CK62" i="38"/>
  <c r="CM62" i="38"/>
  <c r="CN62" i="38"/>
  <c r="CO62" i="38"/>
  <c r="CQ62" i="38"/>
  <c r="CR62" i="38"/>
  <c r="CS62" i="38" s="1"/>
  <c r="CT62" i="38"/>
  <c r="CV62" i="38" s="1"/>
  <c r="CU62" i="38"/>
  <c r="CW62" i="38"/>
  <c r="CZ62" i="38"/>
  <c r="CX62" i="38"/>
  <c r="CY62" i="38"/>
  <c r="DA62" i="38"/>
  <c r="DC62" i="38"/>
  <c r="DB62" i="38"/>
  <c r="DD62" i="38"/>
  <c r="DF62" i="38" s="1"/>
  <c r="DE62" i="38"/>
  <c r="DG62" i="38"/>
  <c r="DH62" i="38"/>
  <c r="DI62" i="38" s="1"/>
  <c r="DJ62" i="38"/>
  <c r="DL62" i="38" s="1"/>
  <c r="DK62" i="38"/>
  <c r="DM62" i="38"/>
  <c r="DN62" i="38"/>
  <c r="DP62" i="38" s="1"/>
  <c r="DO62" i="38"/>
  <c r="DQ62" i="38"/>
  <c r="DR62" i="38"/>
  <c r="DS62" i="38"/>
  <c r="DT62" i="38"/>
  <c r="DU62" i="38"/>
  <c r="DW62" i="38"/>
  <c r="DY62" i="38" s="1"/>
  <c r="DX62" i="38"/>
  <c r="DZ62" i="38"/>
  <c r="EA62" i="38"/>
  <c r="AY63" i="38"/>
  <c r="AZ63" i="38"/>
  <c r="BB63" i="38" s="1"/>
  <c r="BA63" i="38"/>
  <c r="BC63" i="38"/>
  <c r="BD63" i="38"/>
  <c r="BE63" i="38"/>
  <c r="BG63" i="38"/>
  <c r="BF63" i="38"/>
  <c r="BH63" i="38"/>
  <c r="BJ63" i="38" s="1"/>
  <c r="BI63" i="38"/>
  <c r="BK63" i="38"/>
  <c r="BM63" i="38"/>
  <c r="BL63" i="38"/>
  <c r="BN63" i="38"/>
  <c r="BP63" i="38" s="1"/>
  <c r="BO63" i="38"/>
  <c r="BQ63" i="38"/>
  <c r="BS63" i="38" s="1"/>
  <c r="BR63" i="38"/>
  <c r="BT63" i="38"/>
  <c r="BW63" i="38" s="1"/>
  <c r="BU63" i="38"/>
  <c r="BV63" i="38"/>
  <c r="BX63" i="38"/>
  <c r="BZ63" i="38" s="1"/>
  <c r="BY63" i="38"/>
  <c r="CA63" i="38"/>
  <c r="CC63" i="38"/>
  <c r="CB63" i="38"/>
  <c r="CD63" i="38"/>
  <c r="CE63" i="38"/>
  <c r="CF63" i="38"/>
  <c r="CH63" i="38" s="1"/>
  <c r="CG63" i="38"/>
  <c r="CI63" i="38"/>
  <c r="CJ63" i="38"/>
  <c r="CL63" i="38" s="1"/>
  <c r="CK63" i="38"/>
  <c r="CM63" i="38"/>
  <c r="CN63" i="38"/>
  <c r="CO63" i="38"/>
  <c r="CQ63" i="38"/>
  <c r="CS63" i="38" s="1"/>
  <c r="CR63" i="38"/>
  <c r="CT63" i="38"/>
  <c r="CV63" i="38" s="1"/>
  <c r="CU63" i="38"/>
  <c r="CW63" i="38"/>
  <c r="CZ63" i="38" s="1"/>
  <c r="CX63" i="38"/>
  <c r="CY63" i="38"/>
  <c r="DA63" i="38"/>
  <c r="DC63" i="38" s="1"/>
  <c r="DB63" i="38"/>
  <c r="DD63" i="38"/>
  <c r="DF63" i="38"/>
  <c r="DE63" i="38"/>
  <c r="DG63" i="38"/>
  <c r="DI63" i="38" s="1"/>
  <c r="DH63" i="38"/>
  <c r="DJ63" i="38"/>
  <c r="DL63" i="38" s="1"/>
  <c r="DK63" i="38"/>
  <c r="DM63" i="38"/>
  <c r="DN63" i="38"/>
  <c r="DP63" i="38" s="1"/>
  <c r="DO63" i="38"/>
  <c r="DQ63" i="38"/>
  <c r="DR63" i="38"/>
  <c r="DS63" i="38"/>
  <c r="DT63" i="38"/>
  <c r="DV63" i="38"/>
  <c r="DU63" i="38"/>
  <c r="DW63" i="38"/>
  <c r="DY63" i="38" s="1"/>
  <c r="DX63" i="38"/>
  <c r="DZ63" i="38"/>
  <c r="EA63" i="38"/>
  <c r="AY64" i="38"/>
  <c r="AZ64" i="38"/>
  <c r="BA64" i="38"/>
  <c r="BB64" i="38"/>
  <c r="BC64" i="38"/>
  <c r="BD64" i="38"/>
  <c r="BE64" i="38"/>
  <c r="BG64" i="38" s="1"/>
  <c r="BF64" i="38"/>
  <c r="BH64" i="38"/>
  <c r="BI64" i="38"/>
  <c r="BJ64" i="38"/>
  <c r="BK64" i="38"/>
  <c r="BM64" i="38"/>
  <c r="BL64" i="38"/>
  <c r="BN64" i="38"/>
  <c r="BP64" i="38" s="1"/>
  <c r="BO64" i="38"/>
  <c r="BQ64" i="38"/>
  <c r="BS64" i="38" s="1"/>
  <c r="BR64" i="38"/>
  <c r="BT64" i="38"/>
  <c r="BW64" i="38" s="1"/>
  <c r="BU64" i="38"/>
  <c r="BV64" i="38"/>
  <c r="BX64" i="38"/>
  <c r="BY64" i="38"/>
  <c r="BZ64" i="38"/>
  <c r="CA64" i="38"/>
  <c r="CC64" i="38"/>
  <c r="CB64" i="38"/>
  <c r="CD64" i="38"/>
  <c r="CE64" i="38"/>
  <c r="CF64" i="38"/>
  <c r="CG64" i="38"/>
  <c r="CH64" i="38"/>
  <c r="CI64" i="38"/>
  <c r="CJ64" i="38"/>
  <c r="CL64" i="38" s="1"/>
  <c r="CK64" i="38"/>
  <c r="CM64" i="38"/>
  <c r="CN64" i="38"/>
  <c r="CO64" i="38"/>
  <c r="CP64" i="38" s="1"/>
  <c r="CQ64" i="38"/>
  <c r="CS64" i="38"/>
  <c r="CR64" i="38"/>
  <c r="CT64" i="38"/>
  <c r="CV64" i="38" s="1"/>
  <c r="CU64" i="38"/>
  <c r="CW64" i="38"/>
  <c r="CZ64" i="38" s="1"/>
  <c r="CX64" i="38"/>
  <c r="CY64" i="38"/>
  <c r="DA64" i="38"/>
  <c r="DC64" i="38" s="1"/>
  <c r="DB64" i="38"/>
  <c r="DD64" i="38"/>
  <c r="DE64" i="38"/>
  <c r="DF64" i="38"/>
  <c r="DG64" i="38"/>
  <c r="DI64" i="38"/>
  <c r="DH64" i="38"/>
  <c r="DJ64" i="38"/>
  <c r="DL64" i="38" s="1"/>
  <c r="DK64" i="38"/>
  <c r="DM64" i="38"/>
  <c r="DN64" i="38"/>
  <c r="DP64" i="38" s="1"/>
  <c r="DO64" i="38"/>
  <c r="DQ64" i="38"/>
  <c r="DR64" i="38"/>
  <c r="DS64" i="38"/>
  <c r="DT64" i="38"/>
  <c r="DU64" i="38"/>
  <c r="DV64" i="38"/>
  <c r="DW64" i="38"/>
  <c r="DY64" i="38"/>
  <c r="DX64" i="38"/>
  <c r="DZ64" i="38"/>
  <c r="EA64" i="38"/>
  <c r="AB65" i="38"/>
  <c r="AC65" i="38"/>
  <c r="AD65" i="38"/>
  <c r="AE65" i="38"/>
  <c r="AF65" i="38"/>
  <c r="AG65" i="38"/>
  <c r="AH65" i="38"/>
  <c r="AI65" i="38"/>
  <c r="AJ65" i="38"/>
  <c r="AK65" i="38"/>
  <c r="AL65" i="38"/>
  <c r="AM65" i="38"/>
  <c r="AN65" i="38"/>
  <c r="AO65" i="38"/>
  <c r="AP65" i="38"/>
  <c r="AQ65" i="38"/>
  <c r="AR65" i="38"/>
  <c r="AS65" i="38"/>
  <c r="AT65" i="38"/>
  <c r="AU65" i="38"/>
  <c r="AV65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D68" i="38"/>
  <c r="Z68" i="38" s="1"/>
  <c r="AA68" i="38" s="1"/>
  <c r="E68" i="38"/>
  <c r="F68" i="38"/>
  <c r="G68" i="38"/>
  <c r="H68" i="38"/>
  <c r="I68" i="38"/>
  <c r="I124" i="38" s="1"/>
  <c r="J68" i="38"/>
  <c r="K68" i="38"/>
  <c r="L68" i="38"/>
  <c r="M68" i="38"/>
  <c r="N68" i="38"/>
  <c r="O68" i="38"/>
  <c r="O124" i="38" s="1"/>
  <c r="P68" i="38"/>
  <c r="Q68" i="38"/>
  <c r="R68" i="38"/>
  <c r="S68" i="38"/>
  <c r="S124" i="38" s="1"/>
  <c r="T68" i="38"/>
  <c r="U68" i="38"/>
  <c r="V68" i="38"/>
  <c r="V124" i="38" s="1"/>
  <c r="W68" i="38"/>
  <c r="X68" i="38"/>
  <c r="AB68" i="38"/>
  <c r="AC68" i="38"/>
  <c r="AD68" i="38"/>
  <c r="AE68" i="38"/>
  <c r="AF68" i="38"/>
  <c r="AG68" i="38"/>
  <c r="AH68" i="38"/>
  <c r="AI68" i="38"/>
  <c r="AJ68" i="38"/>
  <c r="AK68" i="38"/>
  <c r="AL68" i="38"/>
  <c r="AM68" i="38"/>
  <c r="AN68" i="38"/>
  <c r="AO68" i="38"/>
  <c r="AP68" i="38"/>
  <c r="AQ68" i="38"/>
  <c r="AR68" i="38"/>
  <c r="AS68" i="38"/>
  <c r="AT68" i="38"/>
  <c r="AU68" i="38"/>
  <c r="AV68" i="38"/>
  <c r="D69" i="38"/>
  <c r="E69" i="38"/>
  <c r="F69" i="38"/>
  <c r="G69" i="38"/>
  <c r="H69" i="38"/>
  <c r="I69" i="38"/>
  <c r="J69" i="38"/>
  <c r="K69" i="38"/>
  <c r="L69" i="38"/>
  <c r="M69" i="38"/>
  <c r="N69" i="38"/>
  <c r="O69" i="38"/>
  <c r="P69" i="38"/>
  <c r="P124" i="38" s="1"/>
  <c r="Q69" i="38"/>
  <c r="R69" i="38"/>
  <c r="S69" i="38"/>
  <c r="T69" i="38"/>
  <c r="U69" i="38"/>
  <c r="V69" i="38"/>
  <c r="W69" i="38"/>
  <c r="X69" i="38"/>
  <c r="AB69" i="38"/>
  <c r="AC69" i="38"/>
  <c r="AD69" i="38"/>
  <c r="AE69" i="38"/>
  <c r="AF69" i="38"/>
  <c r="AG69" i="38"/>
  <c r="AH69" i="38"/>
  <c r="AI69" i="38"/>
  <c r="AJ69" i="38"/>
  <c r="AK69" i="38"/>
  <c r="AL69" i="38"/>
  <c r="AM69" i="38"/>
  <c r="AM124" i="38" s="1"/>
  <c r="AN69" i="38"/>
  <c r="AO69" i="38"/>
  <c r="AP69" i="38"/>
  <c r="AQ69" i="38"/>
  <c r="AR69" i="38"/>
  <c r="AS69" i="38"/>
  <c r="AT69" i="38"/>
  <c r="AU69" i="38"/>
  <c r="AV69" i="38"/>
  <c r="D70" i="38"/>
  <c r="E70" i="38"/>
  <c r="F70" i="38"/>
  <c r="G70" i="38"/>
  <c r="H70" i="38"/>
  <c r="I70" i="38"/>
  <c r="J70" i="38"/>
  <c r="J124" i="38" s="1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AB70" i="38"/>
  <c r="AC70" i="38"/>
  <c r="AD70" i="38"/>
  <c r="AE70" i="38"/>
  <c r="AF70" i="38"/>
  <c r="AG70" i="38"/>
  <c r="AH70" i="38"/>
  <c r="AI70" i="38"/>
  <c r="AJ70" i="38"/>
  <c r="AK70" i="38"/>
  <c r="AL70" i="38"/>
  <c r="AM70" i="38"/>
  <c r="AN70" i="38"/>
  <c r="AO70" i="38"/>
  <c r="AP70" i="38"/>
  <c r="AQ70" i="38"/>
  <c r="AR70" i="38"/>
  <c r="AS70" i="38"/>
  <c r="AT70" i="38"/>
  <c r="AU70" i="38"/>
  <c r="AV70" i="38"/>
  <c r="D71" i="38"/>
  <c r="Z71" i="38" s="1"/>
  <c r="AA71" i="38" s="1"/>
  <c r="E71" i="38"/>
  <c r="F71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AB71" i="38"/>
  <c r="AC71" i="38"/>
  <c r="AD71" i="38"/>
  <c r="AE71" i="38"/>
  <c r="AF71" i="38"/>
  <c r="AG71" i="38"/>
  <c r="AH71" i="38"/>
  <c r="AI71" i="38"/>
  <c r="AJ71" i="38"/>
  <c r="AK71" i="38"/>
  <c r="AL71" i="38"/>
  <c r="AM71" i="38"/>
  <c r="AN71" i="38"/>
  <c r="AO71" i="38"/>
  <c r="AP71" i="38"/>
  <c r="AQ71" i="38"/>
  <c r="AR71" i="38"/>
  <c r="AR124" i="38" s="1"/>
  <c r="AS71" i="38"/>
  <c r="AT71" i="38"/>
  <c r="AU71" i="38"/>
  <c r="AV71" i="38"/>
  <c r="D72" i="38"/>
  <c r="E72" i="38"/>
  <c r="F72" i="38"/>
  <c r="G72" i="38"/>
  <c r="H72" i="38"/>
  <c r="I72" i="38"/>
  <c r="J72" i="38"/>
  <c r="K72" i="38"/>
  <c r="L72" i="38"/>
  <c r="M72" i="38"/>
  <c r="N72" i="38"/>
  <c r="O72" i="38"/>
  <c r="P72" i="38"/>
  <c r="Q72" i="38"/>
  <c r="R72" i="38"/>
  <c r="S72" i="38"/>
  <c r="T72" i="38"/>
  <c r="U72" i="38"/>
  <c r="V72" i="38"/>
  <c r="W72" i="38"/>
  <c r="X72" i="38"/>
  <c r="AB72" i="38"/>
  <c r="AC72" i="38"/>
  <c r="AD72" i="38"/>
  <c r="AE72" i="38"/>
  <c r="AF72" i="38"/>
  <c r="AG72" i="38"/>
  <c r="AH72" i="38"/>
  <c r="AI72" i="38"/>
  <c r="AJ72" i="38"/>
  <c r="AK72" i="38"/>
  <c r="AL72" i="38"/>
  <c r="AM72" i="38"/>
  <c r="AN72" i="38"/>
  <c r="AO72" i="38"/>
  <c r="AP72" i="38"/>
  <c r="AQ72" i="38"/>
  <c r="AR72" i="38"/>
  <c r="AS72" i="38"/>
  <c r="AT72" i="38"/>
  <c r="AU72" i="38"/>
  <c r="AV72" i="38"/>
  <c r="D73" i="38"/>
  <c r="E73" i="38"/>
  <c r="E124" i="38" s="1"/>
  <c r="Z124" i="38" s="1"/>
  <c r="F73" i="38"/>
  <c r="G73" i="38"/>
  <c r="H73" i="38"/>
  <c r="I73" i="38"/>
  <c r="J73" i="38"/>
  <c r="K73" i="38"/>
  <c r="L73" i="38"/>
  <c r="M73" i="38"/>
  <c r="N73" i="38"/>
  <c r="O73" i="38"/>
  <c r="P73" i="38"/>
  <c r="Q73" i="38"/>
  <c r="R73" i="38"/>
  <c r="S73" i="38"/>
  <c r="T73" i="38"/>
  <c r="U73" i="38"/>
  <c r="V73" i="38"/>
  <c r="W73" i="38"/>
  <c r="X73" i="38"/>
  <c r="AB73" i="38"/>
  <c r="AC73" i="38"/>
  <c r="AD73" i="38"/>
  <c r="AE73" i="38"/>
  <c r="AF73" i="38"/>
  <c r="AG73" i="38"/>
  <c r="AH73" i="38"/>
  <c r="AI73" i="38"/>
  <c r="AJ73" i="38"/>
  <c r="AK73" i="38"/>
  <c r="AL73" i="38"/>
  <c r="AM73" i="38"/>
  <c r="AN73" i="38"/>
  <c r="AO73" i="38"/>
  <c r="AP73" i="38"/>
  <c r="AQ73" i="38"/>
  <c r="AR73" i="38"/>
  <c r="AS73" i="38"/>
  <c r="AT73" i="38"/>
  <c r="AU73" i="38"/>
  <c r="AV73" i="38"/>
  <c r="D74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AB74" i="38"/>
  <c r="AC74" i="38"/>
  <c r="AD74" i="38"/>
  <c r="AE74" i="38"/>
  <c r="AF74" i="38"/>
  <c r="AG74" i="38"/>
  <c r="AH74" i="38"/>
  <c r="AI74" i="38"/>
  <c r="AJ74" i="38"/>
  <c r="AK74" i="38"/>
  <c r="AL74" i="38"/>
  <c r="AM74" i="38"/>
  <c r="AN74" i="38"/>
  <c r="AO74" i="38"/>
  <c r="AP74" i="38"/>
  <c r="AQ74" i="38"/>
  <c r="AR74" i="38"/>
  <c r="AS74" i="38"/>
  <c r="AT74" i="38"/>
  <c r="AU74" i="38"/>
  <c r="AV74" i="38"/>
  <c r="D75" i="38"/>
  <c r="E75" i="38"/>
  <c r="F75" i="38"/>
  <c r="G75" i="38"/>
  <c r="H75" i="38"/>
  <c r="I75" i="38"/>
  <c r="J75" i="38"/>
  <c r="K75" i="38"/>
  <c r="L75" i="38"/>
  <c r="M75" i="38"/>
  <c r="N75" i="38"/>
  <c r="O75" i="38"/>
  <c r="P75" i="38"/>
  <c r="Q75" i="38"/>
  <c r="R75" i="38"/>
  <c r="S75" i="38"/>
  <c r="T75" i="38"/>
  <c r="U75" i="38"/>
  <c r="V75" i="38"/>
  <c r="W75" i="38"/>
  <c r="X75" i="38"/>
  <c r="AB75" i="38"/>
  <c r="AC75" i="38"/>
  <c r="AD75" i="38"/>
  <c r="AE75" i="38"/>
  <c r="AF75" i="38"/>
  <c r="AG75" i="38"/>
  <c r="AH75" i="38"/>
  <c r="AI75" i="38"/>
  <c r="AJ75" i="38"/>
  <c r="AK75" i="38"/>
  <c r="AL75" i="38"/>
  <c r="AM75" i="38"/>
  <c r="AN75" i="38"/>
  <c r="AO75" i="38"/>
  <c r="AP75" i="38"/>
  <c r="AQ75" i="38"/>
  <c r="AR75" i="38"/>
  <c r="AS75" i="38"/>
  <c r="AT75" i="38"/>
  <c r="AU75" i="38"/>
  <c r="AV75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T76" i="38"/>
  <c r="U76" i="38"/>
  <c r="V76" i="38"/>
  <c r="W76" i="38"/>
  <c r="X76" i="38"/>
  <c r="AB76" i="38"/>
  <c r="AC76" i="38"/>
  <c r="AD76" i="38"/>
  <c r="AE76" i="38"/>
  <c r="AF76" i="38"/>
  <c r="AG76" i="38"/>
  <c r="AH76" i="38"/>
  <c r="AI76" i="38"/>
  <c r="AJ76" i="38"/>
  <c r="AK76" i="38"/>
  <c r="AL76" i="38"/>
  <c r="AM76" i="38"/>
  <c r="AN76" i="38"/>
  <c r="AO76" i="38"/>
  <c r="AP76" i="38"/>
  <c r="AQ76" i="38"/>
  <c r="AR76" i="38"/>
  <c r="AS76" i="38"/>
  <c r="AT76" i="38"/>
  <c r="AU76" i="38"/>
  <c r="AV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T77" i="38"/>
  <c r="U77" i="38"/>
  <c r="V77" i="38"/>
  <c r="W77" i="38"/>
  <c r="X77" i="38"/>
  <c r="AB77" i="38"/>
  <c r="AC77" i="38"/>
  <c r="AD77" i="38"/>
  <c r="AE77" i="38"/>
  <c r="AF77" i="38"/>
  <c r="AG77" i="38"/>
  <c r="AH77" i="38"/>
  <c r="AI77" i="38"/>
  <c r="AJ77" i="38"/>
  <c r="AK77" i="38"/>
  <c r="AL77" i="38"/>
  <c r="AM77" i="38"/>
  <c r="AN77" i="38"/>
  <c r="AO77" i="38"/>
  <c r="AP77" i="38"/>
  <c r="AQ77" i="38"/>
  <c r="AR77" i="38"/>
  <c r="AS77" i="38"/>
  <c r="AT77" i="38"/>
  <c r="AU77" i="38"/>
  <c r="AV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T78" i="38"/>
  <c r="U78" i="38"/>
  <c r="V78" i="38"/>
  <c r="W78" i="38"/>
  <c r="X78" i="38"/>
  <c r="AB78" i="38"/>
  <c r="AC78" i="38"/>
  <c r="AD78" i="38"/>
  <c r="AE78" i="38"/>
  <c r="AF78" i="38"/>
  <c r="AG78" i="38"/>
  <c r="AH78" i="38"/>
  <c r="AI78" i="38"/>
  <c r="AJ78" i="38"/>
  <c r="AK78" i="38"/>
  <c r="AL78" i="38"/>
  <c r="AM78" i="38"/>
  <c r="AN78" i="38"/>
  <c r="AO78" i="38"/>
  <c r="AP78" i="38"/>
  <c r="AQ78" i="38"/>
  <c r="AR78" i="38"/>
  <c r="AS78" i="38"/>
  <c r="AT78" i="38"/>
  <c r="AU78" i="38"/>
  <c r="AV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T79" i="38"/>
  <c r="U79" i="38"/>
  <c r="V79" i="38"/>
  <c r="W79" i="38"/>
  <c r="X79" i="38"/>
  <c r="AB79" i="38"/>
  <c r="AC79" i="38"/>
  <c r="AD79" i="38"/>
  <c r="AE79" i="38"/>
  <c r="AF79" i="38"/>
  <c r="AG79" i="38"/>
  <c r="AH79" i="38"/>
  <c r="AI79" i="38"/>
  <c r="AJ79" i="38"/>
  <c r="AK79" i="38"/>
  <c r="AL79" i="38"/>
  <c r="AM79" i="38"/>
  <c r="AN79" i="38"/>
  <c r="AO79" i="38"/>
  <c r="AP79" i="38"/>
  <c r="AQ79" i="38"/>
  <c r="AR79" i="38"/>
  <c r="AS79" i="38"/>
  <c r="AT79" i="38"/>
  <c r="AU79" i="38"/>
  <c r="AV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T80" i="38"/>
  <c r="U80" i="38"/>
  <c r="V80" i="38"/>
  <c r="W80" i="38"/>
  <c r="X80" i="38"/>
  <c r="AB80" i="38"/>
  <c r="AC80" i="38"/>
  <c r="AD80" i="38"/>
  <c r="AE80" i="38"/>
  <c r="AF80" i="38"/>
  <c r="AG80" i="38"/>
  <c r="AH80" i="38"/>
  <c r="AI80" i="38"/>
  <c r="AJ80" i="38"/>
  <c r="AK80" i="38"/>
  <c r="AL80" i="38"/>
  <c r="AM80" i="38"/>
  <c r="AN80" i="38"/>
  <c r="AO80" i="38"/>
  <c r="AP80" i="38"/>
  <c r="AQ80" i="38"/>
  <c r="AR80" i="38"/>
  <c r="AS80" i="38"/>
  <c r="AT80" i="38"/>
  <c r="AU80" i="38"/>
  <c r="AV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R81" i="38"/>
  <c r="S81" i="38"/>
  <c r="T81" i="38"/>
  <c r="U81" i="38"/>
  <c r="V81" i="38"/>
  <c r="W81" i="38"/>
  <c r="X81" i="38"/>
  <c r="AB81" i="38"/>
  <c r="AC81" i="38"/>
  <c r="AD81" i="38"/>
  <c r="AE81" i="38"/>
  <c r="AF81" i="38"/>
  <c r="AG81" i="38"/>
  <c r="AH81" i="38"/>
  <c r="AI81" i="38"/>
  <c r="AJ81" i="38"/>
  <c r="AK81" i="38"/>
  <c r="AL81" i="38"/>
  <c r="AM81" i="38"/>
  <c r="AN81" i="38"/>
  <c r="AO81" i="38"/>
  <c r="AP81" i="38"/>
  <c r="AQ81" i="38"/>
  <c r="AR81" i="38"/>
  <c r="AS81" i="38"/>
  <c r="AT81" i="38"/>
  <c r="AU81" i="38"/>
  <c r="AV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R82" i="38"/>
  <c r="S82" i="38"/>
  <c r="T82" i="38"/>
  <c r="U82" i="38"/>
  <c r="V82" i="38"/>
  <c r="W82" i="38"/>
  <c r="X82" i="38"/>
  <c r="AB82" i="38"/>
  <c r="AC82" i="38"/>
  <c r="AD82" i="38"/>
  <c r="AE82" i="38"/>
  <c r="AF82" i="38"/>
  <c r="AG82" i="38"/>
  <c r="AH82" i="38"/>
  <c r="AI82" i="38"/>
  <c r="AJ82" i="38"/>
  <c r="AK82" i="38"/>
  <c r="AL82" i="38"/>
  <c r="AM82" i="38"/>
  <c r="AN82" i="38"/>
  <c r="AO82" i="38"/>
  <c r="AP82" i="38"/>
  <c r="AQ82" i="38"/>
  <c r="AR82" i="38"/>
  <c r="AS82" i="38"/>
  <c r="AT82" i="38"/>
  <c r="AU82" i="38"/>
  <c r="AV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R83" i="38"/>
  <c r="S83" i="38"/>
  <c r="T83" i="38"/>
  <c r="U83" i="38"/>
  <c r="V83" i="38"/>
  <c r="W83" i="38"/>
  <c r="X83" i="38"/>
  <c r="AB83" i="38"/>
  <c r="AC83" i="38"/>
  <c r="AD83" i="38"/>
  <c r="AE83" i="38"/>
  <c r="AF83" i="38"/>
  <c r="AG83" i="38"/>
  <c r="AH83" i="38"/>
  <c r="AI83" i="38"/>
  <c r="AJ83" i="38"/>
  <c r="AK83" i="38"/>
  <c r="AL83" i="38"/>
  <c r="AM83" i="38"/>
  <c r="AN83" i="38"/>
  <c r="AO83" i="38"/>
  <c r="AP83" i="38"/>
  <c r="AQ83" i="38"/>
  <c r="AR83" i="38"/>
  <c r="AS83" i="38"/>
  <c r="AT83" i="38"/>
  <c r="AU83" i="38"/>
  <c r="AV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T84" i="38"/>
  <c r="U84" i="38"/>
  <c r="V84" i="38"/>
  <c r="W84" i="38"/>
  <c r="X84" i="38"/>
  <c r="AB84" i="38"/>
  <c r="AC84" i="38"/>
  <c r="AD84" i="38"/>
  <c r="AE84" i="38"/>
  <c r="AF84" i="38"/>
  <c r="AG84" i="38"/>
  <c r="AH84" i="38"/>
  <c r="AI84" i="38"/>
  <c r="AJ84" i="38"/>
  <c r="AK84" i="38"/>
  <c r="AL84" i="38"/>
  <c r="AM84" i="38"/>
  <c r="AN84" i="38"/>
  <c r="AO84" i="38"/>
  <c r="AP84" i="38"/>
  <c r="AQ84" i="38"/>
  <c r="AR84" i="38"/>
  <c r="AS84" i="38"/>
  <c r="AT84" i="38"/>
  <c r="AU84" i="38"/>
  <c r="AV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T85" i="38"/>
  <c r="U85" i="38"/>
  <c r="V85" i="38"/>
  <c r="W85" i="38"/>
  <c r="X85" i="38"/>
  <c r="AB85" i="38"/>
  <c r="AC85" i="38"/>
  <c r="AD85" i="38"/>
  <c r="AE85" i="38"/>
  <c r="AF85" i="38"/>
  <c r="AG85" i="38"/>
  <c r="AH85" i="38"/>
  <c r="AI85" i="38"/>
  <c r="AJ85" i="38"/>
  <c r="AK85" i="38"/>
  <c r="AL85" i="38"/>
  <c r="AM85" i="38"/>
  <c r="AN85" i="38"/>
  <c r="AO85" i="38"/>
  <c r="AP85" i="38"/>
  <c r="AQ85" i="38"/>
  <c r="AR85" i="38"/>
  <c r="AS85" i="38"/>
  <c r="AT85" i="38"/>
  <c r="AU85" i="38"/>
  <c r="AV85" i="38"/>
  <c r="D86" i="38"/>
  <c r="E86" i="38"/>
  <c r="F86" i="38"/>
  <c r="G86" i="38"/>
  <c r="H86" i="38"/>
  <c r="I86" i="38"/>
  <c r="J86" i="38"/>
  <c r="K86" i="38"/>
  <c r="L86" i="38"/>
  <c r="M86" i="38"/>
  <c r="N86" i="38"/>
  <c r="O86" i="38"/>
  <c r="P86" i="38"/>
  <c r="Q86" i="38"/>
  <c r="R86" i="38"/>
  <c r="S86" i="38"/>
  <c r="T86" i="38"/>
  <c r="U86" i="38"/>
  <c r="V86" i="38"/>
  <c r="W86" i="38"/>
  <c r="X86" i="38"/>
  <c r="AB86" i="38"/>
  <c r="AC86" i="38"/>
  <c r="AD86" i="38"/>
  <c r="AE86" i="38"/>
  <c r="AF86" i="38"/>
  <c r="AG86" i="38"/>
  <c r="AH86" i="38"/>
  <c r="AI86" i="38"/>
  <c r="AJ86" i="38"/>
  <c r="AK86" i="38"/>
  <c r="AL86" i="38"/>
  <c r="AM86" i="38"/>
  <c r="AN86" i="38"/>
  <c r="AO86" i="38"/>
  <c r="AP86" i="38"/>
  <c r="AQ86" i="38"/>
  <c r="AR86" i="38"/>
  <c r="AS86" i="38"/>
  <c r="AT86" i="38"/>
  <c r="AU86" i="38"/>
  <c r="AV86" i="38"/>
  <c r="D87" i="38"/>
  <c r="E87" i="38"/>
  <c r="F87" i="38"/>
  <c r="G87" i="38"/>
  <c r="H87" i="38"/>
  <c r="I87" i="38"/>
  <c r="J87" i="38"/>
  <c r="K87" i="38"/>
  <c r="L87" i="38"/>
  <c r="M87" i="38"/>
  <c r="N87" i="38"/>
  <c r="O87" i="38"/>
  <c r="P87" i="38"/>
  <c r="Q87" i="38"/>
  <c r="R87" i="38"/>
  <c r="S87" i="38"/>
  <c r="T87" i="38"/>
  <c r="U87" i="38"/>
  <c r="V87" i="38"/>
  <c r="W87" i="38"/>
  <c r="X87" i="38"/>
  <c r="AB87" i="38"/>
  <c r="AC87" i="38"/>
  <c r="AD87" i="38"/>
  <c r="AE87" i="38"/>
  <c r="AF87" i="38"/>
  <c r="AG87" i="38"/>
  <c r="AH87" i="38"/>
  <c r="AI87" i="38"/>
  <c r="AJ87" i="38"/>
  <c r="AK87" i="38"/>
  <c r="AL87" i="38"/>
  <c r="AM87" i="38"/>
  <c r="AN87" i="38"/>
  <c r="AO87" i="38"/>
  <c r="AP87" i="38"/>
  <c r="AQ87" i="38"/>
  <c r="AR87" i="38"/>
  <c r="AS87" i="38"/>
  <c r="AT87" i="38"/>
  <c r="AU87" i="38"/>
  <c r="AV87" i="38"/>
  <c r="D88" i="38"/>
  <c r="E88" i="38"/>
  <c r="F88" i="38"/>
  <c r="G88" i="38"/>
  <c r="H88" i="38"/>
  <c r="I88" i="38"/>
  <c r="J88" i="38"/>
  <c r="K88" i="38"/>
  <c r="L88" i="38"/>
  <c r="M88" i="38"/>
  <c r="N88" i="38"/>
  <c r="O88" i="38"/>
  <c r="P88" i="38"/>
  <c r="Q88" i="38"/>
  <c r="R88" i="38"/>
  <c r="S88" i="38"/>
  <c r="T88" i="38"/>
  <c r="U88" i="38"/>
  <c r="V88" i="38"/>
  <c r="W88" i="38"/>
  <c r="X88" i="38"/>
  <c r="AB88" i="38"/>
  <c r="AC88" i="38"/>
  <c r="AD88" i="38"/>
  <c r="AE88" i="38"/>
  <c r="AF88" i="38"/>
  <c r="AG88" i="38"/>
  <c r="AH88" i="38"/>
  <c r="AI88" i="38"/>
  <c r="AJ88" i="38"/>
  <c r="AK88" i="38"/>
  <c r="AL88" i="38"/>
  <c r="AM88" i="38"/>
  <c r="AN88" i="38"/>
  <c r="AO88" i="38"/>
  <c r="AP88" i="38"/>
  <c r="AQ88" i="38"/>
  <c r="AR88" i="38"/>
  <c r="AS88" i="38"/>
  <c r="AT88" i="38"/>
  <c r="AU88" i="38"/>
  <c r="AV88" i="38"/>
  <c r="D89" i="38"/>
  <c r="E89" i="38"/>
  <c r="F89" i="38"/>
  <c r="G89" i="38"/>
  <c r="H89" i="38"/>
  <c r="I89" i="38"/>
  <c r="J89" i="38"/>
  <c r="K89" i="38"/>
  <c r="L89" i="38"/>
  <c r="M89" i="38"/>
  <c r="N89" i="38"/>
  <c r="O89" i="38"/>
  <c r="P89" i="38"/>
  <c r="Q89" i="38"/>
  <c r="R89" i="38"/>
  <c r="S89" i="38"/>
  <c r="T89" i="38"/>
  <c r="U89" i="38"/>
  <c r="V89" i="38"/>
  <c r="W89" i="38"/>
  <c r="X89" i="38"/>
  <c r="AB89" i="38"/>
  <c r="AC89" i="38"/>
  <c r="AD89" i="38"/>
  <c r="AE89" i="38"/>
  <c r="AF89" i="38"/>
  <c r="AG89" i="38"/>
  <c r="AH89" i="38"/>
  <c r="AI89" i="38"/>
  <c r="AJ89" i="38"/>
  <c r="AK89" i="38"/>
  <c r="AL89" i="38"/>
  <c r="AM89" i="38"/>
  <c r="AN89" i="38"/>
  <c r="AO89" i="38"/>
  <c r="AP89" i="38"/>
  <c r="AQ89" i="38"/>
  <c r="AR89" i="38"/>
  <c r="AS89" i="38"/>
  <c r="AT89" i="38"/>
  <c r="AU89" i="38"/>
  <c r="AV89" i="38"/>
  <c r="D90" i="38"/>
  <c r="E90" i="38"/>
  <c r="F90" i="38"/>
  <c r="Z90" i="38" s="1"/>
  <c r="AA89" i="38" s="1"/>
  <c r="G90" i="38"/>
  <c r="H90" i="38"/>
  <c r="I90" i="38"/>
  <c r="J90" i="38"/>
  <c r="K90" i="38"/>
  <c r="L90" i="38"/>
  <c r="M90" i="38"/>
  <c r="N90" i="38"/>
  <c r="O90" i="38"/>
  <c r="P90" i="38"/>
  <c r="Q90" i="38"/>
  <c r="R90" i="38"/>
  <c r="S90" i="38"/>
  <c r="T90" i="38"/>
  <c r="U90" i="38"/>
  <c r="V90" i="38"/>
  <c r="W90" i="38"/>
  <c r="X90" i="38"/>
  <c r="AB90" i="38"/>
  <c r="AC90" i="38"/>
  <c r="AD90" i="38"/>
  <c r="AE90" i="38"/>
  <c r="AF90" i="38"/>
  <c r="AG90" i="38"/>
  <c r="AH90" i="38"/>
  <c r="AI90" i="38"/>
  <c r="AJ90" i="38"/>
  <c r="AW90" i="38" s="1"/>
  <c r="AK90" i="38"/>
  <c r="AL90" i="38"/>
  <c r="AM90" i="38"/>
  <c r="AN90" i="38"/>
  <c r="AO90" i="38"/>
  <c r="AP90" i="38"/>
  <c r="AQ90" i="38"/>
  <c r="AR90" i="38"/>
  <c r="AS90" i="38"/>
  <c r="AT90" i="38"/>
  <c r="AU90" i="38"/>
  <c r="AV90" i="38"/>
  <c r="D91" i="38"/>
  <c r="E91" i="38"/>
  <c r="F91" i="38"/>
  <c r="G91" i="38"/>
  <c r="H91" i="38"/>
  <c r="I91" i="38"/>
  <c r="J91" i="38"/>
  <c r="K91" i="38"/>
  <c r="L91" i="38"/>
  <c r="M91" i="38"/>
  <c r="N91" i="38"/>
  <c r="O91" i="38"/>
  <c r="P91" i="38"/>
  <c r="Q91" i="38"/>
  <c r="R91" i="38"/>
  <c r="S91" i="38"/>
  <c r="T91" i="38"/>
  <c r="U91" i="38"/>
  <c r="V91" i="38"/>
  <c r="W91" i="38"/>
  <c r="X91" i="38"/>
  <c r="AB91" i="38"/>
  <c r="AC91" i="38"/>
  <c r="AD91" i="38"/>
  <c r="AE91" i="38"/>
  <c r="AF91" i="38"/>
  <c r="AG91" i="38"/>
  <c r="AH91" i="38"/>
  <c r="AI91" i="38"/>
  <c r="AJ91" i="38"/>
  <c r="AK91" i="38"/>
  <c r="AL91" i="38"/>
  <c r="AM91" i="38"/>
  <c r="AN91" i="38"/>
  <c r="AO91" i="38"/>
  <c r="AP91" i="38"/>
  <c r="AQ91" i="38"/>
  <c r="AR91" i="38"/>
  <c r="AS91" i="38"/>
  <c r="AT91" i="38"/>
  <c r="AU91" i="38"/>
  <c r="AV91" i="38"/>
  <c r="D92" i="38"/>
  <c r="Z92" i="38" s="1"/>
  <c r="E92" i="38"/>
  <c r="F92" i="38"/>
  <c r="G92" i="38"/>
  <c r="H92" i="38"/>
  <c r="I92" i="38"/>
  <c r="J92" i="38"/>
  <c r="K92" i="38"/>
  <c r="L92" i="38"/>
  <c r="M92" i="38"/>
  <c r="N92" i="38"/>
  <c r="O92" i="38"/>
  <c r="P92" i="38"/>
  <c r="Q92" i="38"/>
  <c r="R92" i="38"/>
  <c r="S92" i="38"/>
  <c r="T92" i="38"/>
  <c r="U92" i="38"/>
  <c r="V92" i="38"/>
  <c r="W92" i="38"/>
  <c r="X92" i="38"/>
  <c r="AB92" i="38"/>
  <c r="AC92" i="38"/>
  <c r="AD92" i="38"/>
  <c r="AE92" i="38"/>
  <c r="AF92" i="38"/>
  <c r="AG92" i="38"/>
  <c r="AH92" i="38"/>
  <c r="AI92" i="38"/>
  <c r="AJ92" i="38"/>
  <c r="AK92" i="38"/>
  <c r="AL92" i="38"/>
  <c r="AM92" i="38"/>
  <c r="AN92" i="38"/>
  <c r="AO92" i="38"/>
  <c r="AP92" i="38"/>
  <c r="AQ92" i="38"/>
  <c r="AR92" i="38"/>
  <c r="AS92" i="38"/>
  <c r="AT92" i="38"/>
  <c r="AU92" i="38"/>
  <c r="AV92" i="38"/>
  <c r="D93" i="38"/>
  <c r="E93" i="38"/>
  <c r="F93" i="38"/>
  <c r="G93" i="38"/>
  <c r="H93" i="38"/>
  <c r="I93" i="38"/>
  <c r="J93" i="38"/>
  <c r="K93" i="38"/>
  <c r="L93" i="38"/>
  <c r="M93" i="38"/>
  <c r="N93" i="38"/>
  <c r="O93" i="38"/>
  <c r="P93" i="38"/>
  <c r="Q93" i="38"/>
  <c r="R93" i="38"/>
  <c r="S93" i="38"/>
  <c r="T93" i="38"/>
  <c r="U93" i="38"/>
  <c r="V93" i="38"/>
  <c r="W93" i="38"/>
  <c r="X93" i="38"/>
  <c r="AB93" i="38"/>
  <c r="AC93" i="38"/>
  <c r="AD93" i="38"/>
  <c r="AE93" i="38"/>
  <c r="AF93" i="38"/>
  <c r="AG93" i="38"/>
  <c r="AH93" i="38"/>
  <c r="AI93" i="38"/>
  <c r="AJ93" i="38"/>
  <c r="AK93" i="38"/>
  <c r="AL93" i="38"/>
  <c r="AM93" i="38"/>
  <c r="AN93" i="38"/>
  <c r="AO93" i="38"/>
  <c r="AP93" i="38"/>
  <c r="AQ93" i="38"/>
  <c r="AR93" i="38"/>
  <c r="AS93" i="38"/>
  <c r="AT93" i="38"/>
  <c r="AU93" i="38"/>
  <c r="AV93" i="38"/>
  <c r="D94" i="38"/>
  <c r="E94" i="38"/>
  <c r="F94" i="38"/>
  <c r="G94" i="38"/>
  <c r="H94" i="38"/>
  <c r="I94" i="38"/>
  <c r="J94" i="38"/>
  <c r="K94" i="38"/>
  <c r="L94" i="38"/>
  <c r="M94" i="38"/>
  <c r="N94" i="38"/>
  <c r="O94" i="38"/>
  <c r="P94" i="38"/>
  <c r="Q94" i="38"/>
  <c r="R94" i="38"/>
  <c r="S94" i="38"/>
  <c r="T94" i="38"/>
  <c r="U94" i="38"/>
  <c r="V94" i="38"/>
  <c r="W94" i="38"/>
  <c r="X94" i="38"/>
  <c r="AB94" i="38"/>
  <c r="AC94" i="38"/>
  <c r="AD94" i="38"/>
  <c r="AW94" i="38" s="1"/>
  <c r="AX93" i="38" s="1"/>
  <c r="AE94" i="38"/>
  <c r="AF94" i="38"/>
  <c r="AG94" i="38"/>
  <c r="AH94" i="38"/>
  <c r="AI94" i="38"/>
  <c r="AJ94" i="38"/>
  <c r="AK94" i="38"/>
  <c r="AL94" i="38"/>
  <c r="AM94" i="38"/>
  <c r="AN94" i="38"/>
  <c r="AO94" i="38"/>
  <c r="AP94" i="38"/>
  <c r="AQ94" i="38"/>
  <c r="AR94" i="38"/>
  <c r="AS94" i="38"/>
  <c r="AT94" i="38"/>
  <c r="AU94" i="38"/>
  <c r="AV94" i="38"/>
  <c r="D95" i="38"/>
  <c r="E95" i="38"/>
  <c r="F95" i="38"/>
  <c r="G95" i="38"/>
  <c r="H95" i="38"/>
  <c r="I95" i="38"/>
  <c r="J95" i="38"/>
  <c r="K95" i="38"/>
  <c r="L95" i="38"/>
  <c r="M95" i="38"/>
  <c r="N95" i="38"/>
  <c r="O95" i="38"/>
  <c r="P95" i="38"/>
  <c r="Q95" i="38"/>
  <c r="R95" i="38"/>
  <c r="S95" i="38"/>
  <c r="T95" i="38"/>
  <c r="U95" i="38"/>
  <c r="V95" i="38"/>
  <c r="W95" i="38"/>
  <c r="X95" i="38"/>
  <c r="AB95" i="38"/>
  <c r="AC95" i="38"/>
  <c r="AD95" i="38"/>
  <c r="AE95" i="38"/>
  <c r="AF95" i="38"/>
  <c r="AG95" i="38"/>
  <c r="AH95" i="38"/>
  <c r="AI95" i="38"/>
  <c r="AJ95" i="38"/>
  <c r="AK95" i="38"/>
  <c r="AL95" i="38"/>
  <c r="AM95" i="38"/>
  <c r="AN95" i="38"/>
  <c r="AO95" i="38"/>
  <c r="AP95" i="38"/>
  <c r="AQ95" i="38"/>
  <c r="AR95" i="38"/>
  <c r="AS95" i="38"/>
  <c r="AT95" i="38"/>
  <c r="AU95" i="38"/>
  <c r="AV95" i="38"/>
  <c r="D96" i="38"/>
  <c r="E96" i="38"/>
  <c r="F96" i="38"/>
  <c r="G96" i="38"/>
  <c r="H96" i="38"/>
  <c r="I96" i="38"/>
  <c r="J96" i="38"/>
  <c r="K96" i="38"/>
  <c r="L96" i="38"/>
  <c r="M96" i="38"/>
  <c r="N96" i="38"/>
  <c r="O96" i="38"/>
  <c r="P96" i="38"/>
  <c r="Q96" i="38"/>
  <c r="R96" i="38"/>
  <c r="S96" i="38"/>
  <c r="T96" i="38"/>
  <c r="U96" i="38"/>
  <c r="V96" i="38"/>
  <c r="W96" i="38"/>
  <c r="X96" i="38"/>
  <c r="AB96" i="38"/>
  <c r="AW96" i="38" s="1"/>
  <c r="AX96" i="38" s="1"/>
  <c r="AC96" i="38"/>
  <c r="AD96" i="38"/>
  <c r="AE96" i="38"/>
  <c r="AF96" i="38"/>
  <c r="AG96" i="38"/>
  <c r="AH96" i="38"/>
  <c r="AI96" i="38"/>
  <c r="AJ96" i="38"/>
  <c r="AK96" i="38"/>
  <c r="AL96" i="38"/>
  <c r="AM96" i="38"/>
  <c r="AN96" i="38"/>
  <c r="AO96" i="38"/>
  <c r="AP96" i="38"/>
  <c r="AQ96" i="38"/>
  <c r="AR96" i="38"/>
  <c r="AS96" i="38"/>
  <c r="AT96" i="38"/>
  <c r="AU96" i="38"/>
  <c r="AV96" i="38"/>
  <c r="D97" i="38"/>
  <c r="E97" i="38"/>
  <c r="F97" i="38"/>
  <c r="G97" i="38"/>
  <c r="H97" i="38"/>
  <c r="I97" i="38"/>
  <c r="J97" i="38"/>
  <c r="K97" i="38"/>
  <c r="L97" i="38"/>
  <c r="M97" i="38"/>
  <c r="N97" i="38"/>
  <c r="O97" i="38"/>
  <c r="P97" i="38"/>
  <c r="Q97" i="38"/>
  <c r="R97" i="38"/>
  <c r="S97" i="38"/>
  <c r="T97" i="38"/>
  <c r="U97" i="38"/>
  <c r="V97" i="38"/>
  <c r="W97" i="38"/>
  <c r="X97" i="38"/>
  <c r="AB97" i="38"/>
  <c r="AC97" i="38"/>
  <c r="AD97" i="38"/>
  <c r="AE97" i="38"/>
  <c r="AF97" i="38"/>
  <c r="AG97" i="38"/>
  <c r="AH97" i="38"/>
  <c r="AI97" i="38"/>
  <c r="AJ97" i="38"/>
  <c r="AK97" i="38"/>
  <c r="AL97" i="38"/>
  <c r="AM97" i="38"/>
  <c r="AN97" i="38"/>
  <c r="AO97" i="38"/>
  <c r="AP97" i="38"/>
  <c r="AQ97" i="38"/>
  <c r="AR97" i="38"/>
  <c r="AS97" i="38"/>
  <c r="AT97" i="38"/>
  <c r="AU97" i="38"/>
  <c r="AV97" i="38"/>
  <c r="D98" i="38"/>
  <c r="E98" i="38"/>
  <c r="F98" i="38"/>
  <c r="G98" i="38"/>
  <c r="H98" i="38"/>
  <c r="I98" i="38"/>
  <c r="J98" i="38"/>
  <c r="K98" i="38"/>
  <c r="L98" i="38"/>
  <c r="M98" i="38"/>
  <c r="N98" i="38"/>
  <c r="O98" i="38"/>
  <c r="P98" i="38"/>
  <c r="Q98" i="38"/>
  <c r="R98" i="38"/>
  <c r="S98" i="38"/>
  <c r="T98" i="38"/>
  <c r="U98" i="38"/>
  <c r="V98" i="38"/>
  <c r="W98" i="38"/>
  <c r="X98" i="38"/>
  <c r="AB98" i="38"/>
  <c r="AC98" i="38"/>
  <c r="AD98" i="38"/>
  <c r="AE98" i="38"/>
  <c r="AF98" i="38"/>
  <c r="AG98" i="38"/>
  <c r="AH98" i="38"/>
  <c r="AI98" i="38"/>
  <c r="AJ98" i="38"/>
  <c r="AK98" i="38"/>
  <c r="AL98" i="38"/>
  <c r="AM98" i="38"/>
  <c r="AN98" i="38"/>
  <c r="AO98" i="38"/>
  <c r="AP98" i="38"/>
  <c r="AQ98" i="38"/>
  <c r="AR98" i="38"/>
  <c r="AS98" i="38"/>
  <c r="AT98" i="38"/>
  <c r="AU98" i="38"/>
  <c r="AV98" i="38"/>
  <c r="D99" i="38"/>
  <c r="E99" i="38"/>
  <c r="F99" i="38"/>
  <c r="G99" i="38"/>
  <c r="H99" i="38"/>
  <c r="I99" i="38"/>
  <c r="J99" i="38"/>
  <c r="K99" i="38"/>
  <c r="L99" i="38"/>
  <c r="M99" i="38"/>
  <c r="N99" i="38"/>
  <c r="O99" i="38"/>
  <c r="P99" i="38"/>
  <c r="Q99" i="38"/>
  <c r="R99" i="38"/>
  <c r="S99" i="38"/>
  <c r="T99" i="38"/>
  <c r="U99" i="38"/>
  <c r="V99" i="38"/>
  <c r="W99" i="38"/>
  <c r="X99" i="38"/>
  <c r="AB99" i="38"/>
  <c r="AC99" i="38"/>
  <c r="AD99" i="38"/>
  <c r="AE99" i="38"/>
  <c r="AF99" i="38"/>
  <c r="AG99" i="38"/>
  <c r="AH99" i="38"/>
  <c r="AI99" i="38"/>
  <c r="AJ99" i="38"/>
  <c r="AK99" i="38"/>
  <c r="AL99" i="38"/>
  <c r="AM99" i="38"/>
  <c r="AN99" i="38"/>
  <c r="AO99" i="38"/>
  <c r="AP99" i="38"/>
  <c r="AQ99" i="38"/>
  <c r="AR99" i="38"/>
  <c r="AS99" i="38"/>
  <c r="AT99" i="38"/>
  <c r="AU99" i="38"/>
  <c r="AV99" i="38"/>
  <c r="D100" i="38"/>
  <c r="E100" i="38"/>
  <c r="F100" i="38"/>
  <c r="G100" i="38"/>
  <c r="H100" i="38"/>
  <c r="I100" i="38"/>
  <c r="J100" i="38"/>
  <c r="K100" i="38"/>
  <c r="L100" i="38"/>
  <c r="M100" i="38"/>
  <c r="N100" i="38"/>
  <c r="O100" i="38"/>
  <c r="P100" i="38"/>
  <c r="Q100" i="38"/>
  <c r="R100" i="38"/>
  <c r="S100" i="38"/>
  <c r="T100" i="38"/>
  <c r="U100" i="38"/>
  <c r="V100" i="38"/>
  <c r="W100" i="38"/>
  <c r="X100" i="38"/>
  <c r="AB100" i="38"/>
  <c r="AC100" i="38"/>
  <c r="AD100" i="38"/>
  <c r="AE100" i="38"/>
  <c r="AF100" i="38"/>
  <c r="AW100" i="38" s="1"/>
  <c r="AX99" i="38" s="1"/>
  <c r="AG100" i="38"/>
  <c r="AH100" i="38"/>
  <c r="AI100" i="38"/>
  <c r="AJ100" i="38"/>
  <c r="AK100" i="38"/>
  <c r="AL100" i="38"/>
  <c r="AM100" i="38"/>
  <c r="AN100" i="38"/>
  <c r="AO100" i="38"/>
  <c r="AP100" i="38"/>
  <c r="AQ100" i="38"/>
  <c r="AR100" i="38"/>
  <c r="AS100" i="38"/>
  <c r="AT100" i="38"/>
  <c r="AU100" i="38"/>
  <c r="AV100" i="38"/>
  <c r="D101" i="38"/>
  <c r="E101" i="38"/>
  <c r="F101" i="38"/>
  <c r="G101" i="38"/>
  <c r="H101" i="38"/>
  <c r="I101" i="38"/>
  <c r="J101" i="38"/>
  <c r="K101" i="38"/>
  <c r="L101" i="38"/>
  <c r="M101" i="38"/>
  <c r="N101" i="38"/>
  <c r="O101" i="38"/>
  <c r="P101" i="38"/>
  <c r="Q101" i="38"/>
  <c r="R101" i="38"/>
  <c r="S101" i="38"/>
  <c r="T101" i="38"/>
  <c r="U101" i="38"/>
  <c r="V101" i="38"/>
  <c r="W101" i="38"/>
  <c r="X101" i="38"/>
  <c r="AB101" i="38"/>
  <c r="AC101" i="38"/>
  <c r="AD101" i="38"/>
  <c r="AE101" i="38"/>
  <c r="AF101" i="38"/>
  <c r="AG101" i="38"/>
  <c r="AH101" i="38"/>
  <c r="AI101" i="38"/>
  <c r="AJ101" i="38"/>
  <c r="AK101" i="38"/>
  <c r="AL101" i="38"/>
  <c r="AM101" i="38"/>
  <c r="AN101" i="38"/>
  <c r="AO101" i="38"/>
  <c r="AP101" i="38"/>
  <c r="AQ101" i="38"/>
  <c r="AR101" i="38"/>
  <c r="AS101" i="38"/>
  <c r="AT101" i="38"/>
  <c r="AU101" i="38"/>
  <c r="AV101" i="38"/>
  <c r="D102" i="38"/>
  <c r="E102" i="38"/>
  <c r="F102" i="38"/>
  <c r="G102" i="38"/>
  <c r="H102" i="38"/>
  <c r="Z102" i="38" s="1"/>
  <c r="AA101" i="38" s="1"/>
  <c r="I102" i="38"/>
  <c r="J102" i="38"/>
  <c r="K102" i="38"/>
  <c r="L102" i="38"/>
  <c r="M102" i="38"/>
  <c r="N102" i="38"/>
  <c r="O102" i="38"/>
  <c r="P102" i="38"/>
  <c r="Q102" i="38"/>
  <c r="R102" i="38"/>
  <c r="S102" i="38"/>
  <c r="T102" i="38"/>
  <c r="U102" i="38"/>
  <c r="V102" i="38"/>
  <c r="W102" i="38"/>
  <c r="X102" i="38"/>
  <c r="AB102" i="38"/>
  <c r="AC102" i="38"/>
  <c r="AD102" i="38"/>
  <c r="AE102" i="38"/>
  <c r="AF102" i="38"/>
  <c r="AG102" i="38"/>
  <c r="AH102" i="38"/>
  <c r="AI102" i="38"/>
  <c r="AJ102" i="38"/>
  <c r="AK102" i="38"/>
  <c r="AL102" i="38"/>
  <c r="AM102" i="38"/>
  <c r="AN102" i="38"/>
  <c r="AO102" i="38"/>
  <c r="AP102" i="38"/>
  <c r="AQ102" i="38"/>
  <c r="AR102" i="38"/>
  <c r="AS102" i="38"/>
  <c r="AT102" i="38"/>
  <c r="AU102" i="38"/>
  <c r="AV102" i="38"/>
  <c r="D103" i="38"/>
  <c r="E103" i="38"/>
  <c r="F103" i="38"/>
  <c r="G103" i="38"/>
  <c r="H103" i="38"/>
  <c r="I103" i="38"/>
  <c r="J103" i="38"/>
  <c r="K103" i="38"/>
  <c r="L103" i="38"/>
  <c r="M103" i="38"/>
  <c r="N103" i="38"/>
  <c r="O103" i="38"/>
  <c r="P103" i="38"/>
  <c r="Q103" i="38"/>
  <c r="R103" i="38"/>
  <c r="S103" i="38"/>
  <c r="T103" i="38"/>
  <c r="U103" i="38"/>
  <c r="V103" i="38"/>
  <c r="W103" i="38"/>
  <c r="X103" i="38"/>
  <c r="AB103" i="38"/>
  <c r="AC103" i="38"/>
  <c r="AD103" i="38"/>
  <c r="AE103" i="38"/>
  <c r="AF103" i="38"/>
  <c r="AG103" i="38"/>
  <c r="AH103" i="38"/>
  <c r="AI103" i="38"/>
  <c r="AJ103" i="38"/>
  <c r="AW103" i="38" s="1"/>
  <c r="AX103" i="38" s="1"/>
  <c r="AK103" i="38"/>
  <c r="AL103" i="38"/>
  <c r="AM103" i="38"/>
  <c r="AN103" i="38"/>
  <c r="AO103" i="38"/>
  <c r="AP103" i="38"/>
  <c r="AQ103" i="38"/>
  <c r="AR103" i="38"/>
  <c r="AS103" i="38"/>
  <c r="AT103" i="38"/>
  <c r="AU103" i="38"/>
  <c r="AV103" i="38"/>
  <c r="D104" i="38"/>
  <c r="E104" i="38"/>
  <c r="F104" i="38"/>
  <c r="G104" i="38"/>
  <c r="H104" i="38"/>
  <c r="I104" i="38"/>
  <c r="J104" i="38"/>
  <c r="K104" i="38"/>
  <c r="L104" i="38"/>
  <c r="M104" i="38"/>
  <c r="N104" i="38"/>
  <c r="O104" i="38"/>
  <c r="P104" i="38"/>
  <c r="Q104" i="38"/>
  <c r="R104" i="38"/>
  <c r="S104" i="38"/>
  <c r="T104" i="38"/>
  <c r="U104" i="38"/>
  <c r="V104" i="38"/>
  <c r="W104" i="38"/>
  <c r="X104" i="38"/>
  <c r="AB104" i="38"/>
  <c r="AC104" i="38"/>
  <c r="AD104" i="38"/>
  <c r="AE104" i="38"/>
  <c r="AF104" i="38"/>
  <c r="AG104" i="38"/>
  <c r="AH104" i="38"/>
  <c r="AI104" i="38"/>
  <c r="AJ104" i="38"/>
  <c r="AK104" i="38"/>
  <c r="AL104" i="38"/>
  <c r="AM104" i="38"/>
  <c r="AN104" i="38"/>
  <c r="AO104" i="38"/>
  <c r="AP104" i="38"/>
  <c r="AQ104" i="38"/>
  <c r="AR104" i="38"/>
  <c r="AS104" i="38"/>
  <c r="AT104" i="38"/>
  <c r="AU104" i="38"/>
  <c r="AV104" i="38"/>
  <c r="D105" i="38"/>
  <c r="E105" i="38"/>
  <c r="F105" i="38"/>
  <c r="G105" i="38"/>
  <c r="H105" i="38"/>
  <c r="I105" i="38"/>
  <c r="J105" i="38"/>
  <c r="K105" i="38"/>
  <c r="L105" i="38"/>
  <c r="M105" i="38"/>
  <c r="N105" i="38"/>
  <c r="O105" i="38"/>
  <c r="P105" i="38"/>
  <c r="Q105" i="38"/>
  <c r="R105" i="38"/>
  <c r="S105" i="38"/>
  <c r="T105" i="38"/>
  <c r="U105" i="38"/>
  <c r="V105" i="38"/>
  <c r="W105" i="38"/>
  <c r="X105" i="38"/>
  <c r="AB105" i="38"/>
  <c r="AC105" i="38"/>
  <c r="AD105" i="38"/>
  <c r="AE105" i="38"/>
  <c r="AF105" i="38"/>
  <c r="AG105" i="38"/>
  <c r="AH105" i="38"/>
  <c r="AI105" i="38"/>
  <c r="AJ105" i="38"/>
  <c r="AK105" i="38"/>
  <c r="AL105" i="38"/>
  <c r="AM105" i="38"/>
  <c r="AN105" i="38"/>
  <c r="AO105" i="38"/>
  <c r="AP105" i="38"/>
  <c r="AQ105" i="38"/>
  <c r="AR105" i="38"/>
  <c r="AS105" i="38"/>
  <c r="AT105" i="38"/>
  <c r="AU105" i="38"/>
  <c r="AV105" i="38"/>
  <c r="D106" i="38"/>
  <c r="E106" i="38"/>
  <c r="F106" i="38"/>
  <c r="G106" i="38"/>
  <c r="H106" i="38"/>
  <c r="I106" i="38"/>
  <c r="J106" i="38"/>
  <c r="K106" i="38"/>
  <c r="L106" i="38"/>
  <c r="M106" i="38"/>
  <c r="N106" i="38"/>
  <c r="O106" i="38"/>
  <c r="P106" i="38"/>
  <c r="Q106" i="38"/>
  <c r="R106" i="38"/>
  <c r="S106" i="38"/>
  <c r="T106" i="38"/>
  <c r="U106" i="38"/>
  <c r="V106" i="38"/>
  <c r="W106" i="38"/>
  <c r="X106" i="38"/>
  <c r="AB106" i="38"/>
  <c r="AC106" i="38"/>
  <c r="AD106" i="38"/>
  <c r="AE106" i="38"/>
  <c r="AF106" i="38"/>
  <c r="AG106" i="38"/>
  <c r="AH106" i="38"/>
  <c r="AI106" i="38"/>
  <c r="AJ106" i="38"/>
  <c r="AK106" i="38"/>
  <c r="AL106" i="38"/>
  <c r="AM106" i="38"/>
  <c r="AN106" i="38"/>
  <c r="AO106" i="38"/>
  <c r="AP106" i="38"/>
  <c r="AQ106" i="38"/>
  <c r="AR106" i="38"/>
  <c r="AS106" i="38"/>
  <c r="AT106" i="38"/>
  <c r="AU106" i="38"/>
  <c r="AV106" i="38"/>
  <c r="D107" i="38"/>
  <c r="E107" i="38"/>
  <c r="F107" i="38"/>
  <c r="G107" i="38"/>
  <c r="H107" i="38"/>
  <c r="I107" i="38"/>
  <c r="J107" i="38"/>
  <c r="K107" i="38"/>
  <c r="L107" i="38"/>
  <c r="M107" i="38"/>
  <c r="N107" i="38"/>
  <c r="O107" i="38"/>
  <c r="P107" i="38"/>
  <c r="Q107" i="38"/>
  <c r="R107" i="38"/>
  <c r="S107" i="38"/>
  <c r="T107" i="38"/>
  <c r="U107" i="38"/>
  <c r="V107" i="38"/>
  <c r="W107" i="38"/>
  <c r="X107" i="38"/>
  <c r="AB107" i="38"/>
  <c r="AC107" i="38"/>
  <c r="AD107" i="38"/>
  <c r="AE107" i="38"/>
  <c r="AF107" i="38"/>
  <c r="AG107" i="38"/>
  <c r="AH107" i="38"/>
  <c r="AI107" i="38"/>
  <c r="AJ107" i="38"/>
  <c r="AK107" i="38"/>
  <c r="AL107" i="38"/>
  <c r="AM107" i="38"/>
  <c r="AN107" i="38"/>
  <c r="AO107" i="38"/>
  <c r="AP107" i="38"/>
  <c r="AQ107" i="38"/>
  <c r="AR107" i="38"/>
  <c r="AS107" i="38"/>
  <c r="AT107" i="38"/>
  <c r="AU107" i="38"/>
  <c r="AV107" i="38"/>
  <c r="D108" i="38"/>
  <c r="E108" i="38"/>
  <c r="F108" i="38"/>
  <c r="G108" i="38"/>
  <c r="H108" i="38"/>
  <c r="I108" i="38"/>
  <c r="J108" i="38"/>
  <c r="K108" i="38"/>
  <c r="L108" i="38"/>
  <c r="M108" i="38"/>
  <c r="N108" i="38"/>
  <c r="O108" i="38"/>
  <c r="P108" i="38"/>
  <c r="Q108" i="38"/>
  <c r="R108" i="38"/>
  <c r="S108" i="38"/>
  <c r="T108" i="38"/>
  <c r="U108" i="38"/>
  <c r="V108" i="38"/>
  <c r="W108" i="38"/>
  <c r="X108" i="38"/>
  <c r="AB108" i="38"/>
  <c r="AC108" i="38"/>
  <c r="AD108" i="38"/>
  <c r="AE108" i="38"/>
  <c r="AF108" i="38"/>
  <c r="AG108" i="38"/>
  <c r="AH108" i="38"/>
  <c r="AI108" i="38"/>
  <c r="AJ108" i="38"/>
  <c r="AK108" i="38"/>
  <c r="AL108" i="38"/>
  <c r="AM108" i="38"/>
  <c r="AN108" i="38"/>
  <c r="AO108" i="38"/>
  <c r="AP108" i="38"/>
  <c r="AQ108" i="38"/>
  <c r="AR108" i="38"/>
  <c r="AS108" i="38"/>
  <c r="AT108" i="38"/>
  <c r="AU108" i="38"/>
  <c r="AV108" i="38"/>
  <c r="D109" i="38"/>
  <c r="E109" i="38"/>
  <c r="F109" i="38"/>
  <c r="G109" i="38"/>
  <c r="H109" i="38"/>
  <c r="I109" i="38"/>
  <c r="J109" i="38"/>
  <c r="K109" i="38"/>
  <c r="L109" i="38"/>
  <c r="M109" i="38"/>
  <c r="N109" i="38"/>
  <c r="O109" i="38"/>
  <c r="P109" i="38"/>
  <c r="Q109" i="38"/>
  <c r="R109" i="38"/>
  <c r="S109" i="38"/>
  <c r="T109" i="38"/>
  <c r="U109" i="38"/>
  <c r="V109" i="38"/>
  <c r="W109" i="38"/>
  <c r="X109" i="38"/>
  <c r="AB109" i="38"/>
  <c r="AC109" i="38"/>
  <c r="AD109" i="38"/>
  <c r="AE109" i="38"/>
  <c r="AF109" i="38"/>
  <c r="AG109" i="38"/>
  <c r="AH109" i="38"/>
  <c r="AI109" i="38"/>
  <c r="AJ109" i="38"/>
  <c r="AK109" i="38"/>
  <c r="AL109" i="38"/>
  <c r="AM109" i="38"/>
  <c r="AN109" i="38"/>
  <c r="AO109" i="38"/>
  <c r="AP109" i="38"/>
  <c r="AQ109" i="38"/>
  <c r="AR109" i="38"/>
  <c r="AS109" i="38"/>
  <c r="AT109" i="38"/>
  <c r="AU109" i="38"/>
  <c r="AV109" i="38"/>
  <c r="D110" i="38"/>
  <c r="E110" i="38"/>
  <c r="F110" i="38"/>
  <c r="G110" i="38"/>
  <c r="H110" i="38"/>
  <c r="I110" i="38"/>
  <c r="J110" i="38"/>
  <c r="K110" i="38"/>
  <c r="L110" i="38"/>
  <c r="M110" i="38"/>
  <c r="N110" i="38"/>
  <c r="O110" i="38"/>
  <c r="P110" i="38"/>
  <c r="Q110" i="38"/>
  <c r="R110" i="38"/>
  <c r="S110" i="38"/>
  <c r="T110" i="38"/>
  <c r="U110" i="38"/>
  <c r="V110" i="38"/>
  <c r="W110" i="38"/>
  <c r="X110" i="38"/>
  <c r="AB110" i="38"/>
  <c r="AC110" i="38"/>
  <c r="AD110" i="38"/>
  <c r="AE110" i="38"/>
  <c r="AF110" i="38"/>
  <c r="AG110" i="38"/>
  <c r="AH110" i="38"/>
  <c r="AI110" i="38"/>
  <c r="AJ110" i="38"/>
  <c r="AK110" i="38"/>
  <c r="AL110" i="38"/>
  <c r="AM110" i="38"/>
  <c r="AN110" i="38"/>
  <c r="AO110" i="38"/>
  <c r="AP110" i="38"/>
  <c r="AQ110" i="38"/>
  <c r="AR110" i="38"/>
  <c r="AS110" i="38"/>
  <c r="AT110" i="38"/>
  <c r="AU110" i="38"/>
  <c r="AV110" i="38"/>
  <c r="D111" i="38"/>
  <c r="E111" i="38"/>
  <c r="F111" i="38"/>
  <c r="G111" i="38"/>
  <c r="H111" i="38"/>
  <c r="I111" i="38"/>
  <c r="J111" i="38"/>
  <c r="K111" i="38"/>
  <c r="L111" i="38"/>
  <c r="M111" i="38"/>
  <c r="N111" i="38"/>
  <c r="O111" i="38"/>
  <c r="P111" i="38"/>
  <c r="Q111" i="38"/>
  <c r="R111" i="38"/>
  <c r="S111" i="38"/>
  <c r="T111" i="38"/>
  <c r="U111" i="38"/>
  <c r="V111" i="38"/>
  <c r="W111" i="38"/>
  <c r="X111" i="38"/>
  <c r="AB111" i="38"/>
  <c r="AC111" i="38"/>
  <c r="AD111" i="38"/>
  <c r="AE111" i="38"/>
  <c r="AF111" i="38"/>
  <c r="AG111" i="38"/>
  <c r="AW111" i="38" s="1"/>
  <c r="AX110" i="38" s="1"/>
  <c r="AH111" i="38"/>
  <c r="AI111" i="38"/>
  <c r="AJ111" i="38"/>
  <c r="AK111" i="38"/>
  <c r="AL111" i="38"/>
  <c r="AM111" i="38"/>
  <c r="AN111" i="38"/>
  <c r="AO111" i="38"/>
  <c r="AP111" i="38"/>
  <c r="AQ111" i="38"/>
  <c r="AR111" i="38"/>
  <c r="AS111" i="38"/>
  <c r="AT111" i="38"/>
  <c r="AU111" i="38"/>
  <c r="AV111" i="38"/>
  <c r="D112" i="38"/>
  <c r="Z112" i="38" s="1"/>
  <c r="AA112" i="38" s="1"/>
  <c r="E112" i="38"/>
  <c r="F112" i="38"/>
  <c r="G112" i="38"/>
  <c r="H112" i="38"/>
  <c r="I112" i="38"/>
  <c r="J112" i="38"/>
  <c r="K112" i="38"/>
  <c r="L112" i="38"/>
  <c r="M112" i="38"/>
  <c r="N112" i="38"/>
  <c r="O112" i="38"/>
  <c r="P112" i="38"/>
  <c r="Q112" i="38"/>
  <c r="R112" i="38"/>
  <c r="S112" i="38"/>
  <c r="T112" i="38"/>
  <c r="U112" i="38"/>
  <c r="V112" i="38"/>
  <c r="W112" i="38"/>
  <c r="X112" i="38"/>
  <c r="AB112" i="38"/>
  <c r="AW112" i="38" s="1"/>
  <c r="AX112" i="38" s="1"/>
  <c r="AC112" i="38"/>
  <c r="AD112" i="38"/>
  <c r="AE112" i="38"/>
  <c r="AF112" i="38"/>
  <c r="AG112" i="38"/>
  <c r="AH112" i="38"/>
  <c r="AI112" i="38"/>
  <c r="AJ112" i="38"/>
  <c r="AK112" i="38"/>
  <c r="AL112" i="38"/>
  <c r="AM112" i="38"/>
  <c r="AN112" i="38"/>
  <c r="AO112" i="38"/>
  <c r="AP112" i="38"/>
  <c r="AQ112" i="38"/>
  <c r="AR112" i="38"/>
  <c r="AS112" i="38"/>
  <c r="AT112" i="38"/>
  <c r="AU112" i="38"/>
  <c r="AV112" i="38"/>
  <c r="D113" i="38"/>
  <c r="E113" i="38"/>
  <c r="F113" i="38"/>
  <c r="G113" i="38"/>
  <c r="H113" i="38"/>
  <c r="I113" i="38"/>
  <c r="J113" i="38"/>
  <c r="K113" i="38"/>
  <c r="L113" i="38"/>
  <c r="M113" i="38"/>
  <c r="N113" i="38"/>
  <c r="O113" i="38"/>
  <c r="P113" i="38"/>
  <c r="Q113" i="38"/>
  <c r="R113" i="38"/>
  <c r="S113" i="38"/>
  <c r="T113" i="38"/>
  <c r="U113" i="38"/>
  <c r="V113" i="38"/>
  <c r="W113" i="38"/>
  <c r="X113" i="38"/>
  <c r="AB113" i="38"/>
  <c r="AC113" i="38"/>
  <c r="AD113" i="38"/>
  <c r="AE113" i="38"/>
  <c r="AF113" i="38"/>
  <c r="AG113" i="38"/>
  <c r="AH113" i="38"/>
  <c r="AI113" i="38"/>
  <c r="AJ113" i="38"/>
  <c r="AK113" i="38"/>
  <c r="AL113" i="38"/>
  <c r="AM113" i="38"/>
  <c r="AN113" i="38"/>
  <c r="AO113" i="38"/>
  <c r="AP113" i="38"/>
  <c r="AQ113" i="38"/>
  <c r="AR113" i="38"/>
  <c r="AS113" i="38"/>
  <c r="AT113" i="38"/>
  <c r="AU113" i="38"/>
  <c r="AV113" i="38"/>
  <c r="D114" i="38"/>
  <c r="E114" i="38"/>
  <c r="F114" i="38"/>
  <c r="G114" i="38"/>
  <c r="H114" i="38"/>
  <c r="Z114" i="38" s="1"/>
  <c r="AA114" i="38" s="1"/>
  <c r="I114" i="38"/>
  <c r="J114" i="38"/>
  <c r="K114" i="38"/>
  <c r="L114" i="38"/>
  <c r="M114" i="38"/>
  <c r="N114" i="38"/>
  <c r="O114" i="38"/>
  <c r="P114" i="38"/>
  <c r="Q114" i="38"/>
  <c r="R114" i="38"/>
  <c r="S114" i="38"/>
  <c r="T114" i="38"/>
  <c r="U114" i="38"/>
  <c r="V114" i="38"/>
  <c r="W114" i="38"/>
  <c r="X114" i="38"/>
  <c r="AB114" i="38"/>
  <c r="AC114" i="38"/>
  <c r="AD114" i="38"/>
  <c r="AE114" i="38"/>
  <c r="AF114" i="38"/>
  <c r="AG114" i="38"/>
  <c r="AH114" i="38"/>
  <c r="AI114" i="38"/>
  <c r="AJ114" i="38"/>
  <c r="AK114" i="38"/>
  <c r="AL114" i="38"/>
  <c r="AM114" i="38"/>
  <c r="AN114" i="38"/>
  <c r="AO114" i="38"/>
  <c r="AP114" i="38"/>
  <c r="AQ114" i="38"/>
  <c r="AR114" i="38"/>
  <c r="AS114" i="38"/>
  <c r="AT114" i="38"/>
  <c r="AU114" i="38"/>
  <c r="AV114" i="38"/>
  <c r="D115" i="38"/>
  <c r="E115" i="38"/>
  <c r="F115" i="38"/>
  <c r="G115" i="38"/>
  <c r="H115" i="38"/>
  <c r="I115" i="38"/>
  <c r="J115" i="38"/>
  <c r="K115" i="38"/>
  <c r="L115" i="38"/>
  <c r="M115" i="38"/>
  <c r="N115" i="38"/>
  <c r="O115" i="38"/>
  <c r="P115" i="38"/>
  <c r="Q115" i="38"/>
  <c r="R115" i="38"/>
  <c r="S115" i="38"/>
  <c r="T115" i="38"/>
  <c r="U115" i="38"/>
  <c r="V115" i="38"/>
  <c r="W115" i="38"/>
  <c r="X115" i="38"/>
  <c r="AB115" i="38"/>
  <c r="AC115" i="38"/>
  <c r="AD115" i="38"/>
  <c r="AE115" i="38"/>
  <c r="AF115" i="38"/>
  <c r="AG115" i="38"/>
  <c r="AH115" i="38"/>
  <c r="AI115" i="38"/>
  <c r="AJ115" i="38"/>
  <c r="AK115" i="38"/>
  <c r="AL115" i="38"/>
  <c r="AM115" i="38"/>
  <c r="AN115" i="38"/>
  <c r="AO115" i="38"/>
  <c r="AP115" i="38"/>
  <c r="AQ115" i="38"/>
  <c r="AR115" i="38"/>
  <c r="AS115" i="38"/>
  <c r="AT115" i="38"/>
  <c r="AU115" i="38"/>
  <c r="AV115" i="38"/>
  <c r="D116" i="38"/>
  <c r="Z116" i="38" s="1"/>
  <c r="AA116" i="38" s="1"/>
  <c r="E116" i="38"/>
  <c r="F116" i="38"/>
  <c r="G116" i="38"/>
  <c r="H116" i="38"/>
  <c r="I116" i="38"/>
  <c r="J116" i="38"/>
  <c r="K116" i="38"/>
  <c r="L116" i="38"/>
  <c r="M116" i="38"/>
  <c r="N116" i="38"/>
  <c r="O116" i="38"/>
  <c r="P116" i="38"/>
  <c r="Q116" i="38"/>
  <c r="R116" i="38"/>
  <c r="R124" i="38" s="1"/>
  <c r="S116" i="38"/>
  <c r="T116" i="38"/>
  <c r="U116" i="38"/>
  <c r="V116" i="38"/>
  <c r="W116" i="38"/>
  <c r="X116" i="38"/>
  <c r="AB116" i="38"/>
  <c r="AC116" i="38"/>
  <c r="AD116" i="38"/>
  <c r="AE116" i="38"/>
  <c r="AF116" i="38"/>
  <c r="AG116" i="38"/>
  <c r="AH116" i="38"/>
  <c r="AI116" i="38"/>
  <c r="AJ116" i="38"/>
  <c r="AK116" i="38"/>
  <c r="AL116" i="38"/>
  <c r="AM116" i="38"/>
  <c r="AN116" i="38"/>
  <c r="AO116" i="38"/>
  <c r="AP116" i="38"/>
  <c r="AQ116" i="38"/>
  <c r="AR116" i="38"/>
  <c r="AS116" i="38"/>
  <c r="AT116" i="38"/>
  <c r="AU116" i="38"/>
  <c r="AV116" i="38"/>
  <c r="D117" i="38"/>
  <c r="E117" i="38"/>
  <c r="F117" i="38"/>
  <c r="G117" i="38"/>
  <c r="H117" i="38"/>
  <c r="I117" i="38"/>
  <c r="J117" i="38"/>
  <c r="K117" i="38"/>
  <c r="L117" i="38"/>
  <c r="M117" i="38"/>
  <c r="N117" i="38"/>
  <c r="O117" i="38"/>
  <c r="P117" i="38"/>
  <c r="Q117" i="38"/>
  <c r="R117" i="38"/>
  <c r="S117" i="38"/>
  <c r="T117" i="38"/>
  <c r="U117" i="38"/>
  <c r="V117" i="38"/>
  <c r="W117" i="38"/>
  <c r="X117" i="38"/>
  <c r="AB117" i="38"/>
  <c r="AC117" i="38"/>
  <c r="AD117" i="38"/>
  <c r="AE117" i="38"/>
  <c r="AF117" i="38"/>
  <c r="AG117" i="38"/>
  <c r="AH117" i="38"/>
  <c r="AI117" i="38"/>
  <c r="AJ117" i="38"/>
  <c r="AK117" i="38"/>
  <c r="AL117" i="38"/>
  <c r="AM117" i="38"/>
  <c r="AN117" i="38"/>
  <c r="AO117" i="38"/>
  <c r="AP117" i="38"/>
  <c r="AQ117" i="38"/>
  <c r="AR117" i="38"/>
  <c r="AS117" i="38"/>
  <c r="AT117" i="38"/>
  <c r="AU117" i="38"/>
  <c r="AV117" i="38"/>
  <c r="D118" i="38"/>
  <c r="E118" i="38"/>
  <c r="F118" i="38"/>
  <c r="G118" i="38"/>
  <c r="H118" i="38"/>
  <c r="I118" i="38"/>
  <c r="J118" i="38"/>
  <c r="K118" i="38"/>
  <c r="L118" i="38"/>
  <c r="M118" i="38"/>
  <c r="N118" i="38"/>
  <c r="O118" i="38"/>
  <c r="P118" i="38"/>
  <c r="Q118" i="38"/>
  <c r="R118" i="38"/>
  <c r="S118" i="38"/>
  <c r="T118" i="38"/>
  <c r="U118" i="38"/>
  <c r="V118" i="38"/>
  <c r="W118" i="38"/>
  <c r="X118" i="38"/>
  <c r="AB118" i="38"/>
  <c r="AC118" i="38"/>
  <c r="AD118" i="38"/>
  <c r="AE118" i="38"/>
  <c r="AF118" i="38"/>
  <c r="AG118" i="38"/>
  <c r="AH118" i="38"/>
  <c r="AI118" i="38"/>
  <c r="AJ118" i="38"/>
  <c r="AK118" i="38"/>
  <c r="AL118" i="38"/>
  <c r="AM118" i="38"/>
  <c r="AN118" i="38"/>
  <c r="AO118" i="38"/>
  <c r="AP118" i="38"/>
  <c r="AQ118" i="38"/>
  <c r="AR118" i="38"/>
  <c r="AS118" i="38"/>
  <c r="AT118" i="38"/>
  <c r="AU118" i="38"/>
  <c r="AV118" i="38"/>
  <c r="D119" i="38"/>
  <c r="E119" i="38"/>
  <c r="F119" i="38"/>
  <c r="G119" i="38"/>
  <c r="H119" i="38"/>
  <c r="I119" i="38"/>
  <c r="J119" i="38"/>
  <c r="K119" i="38"/>
  <c r="L119" i="38"/>
  <c r="M119" i="38"/>
  <c r="N119" i="38"/>
  <c r="O119" i="38"/>
  <c r="P119" i="38"/>
  <c r="Q119" i="38"/>
  <c r="R119" i="38"/>
  <c r="S119" i="38"/>
  <c r="T119" i="38"/>
  <c r="U119" i="38"/>
  <c r="V119" i="38"/>
  <c r="W119" i="38"/>
  <c r="X119" i="38"/>
  <c r="AB119" i="38"/>
  <c r="AC119" i="38"/>
  <c r="AD119" i="38"/>
  <c r="AE119" i="38"/>
  <c r="AF119" i="38"/>
  <c r="AG119" i="38"/>
  <c r="AH119" i="38"/>
  <c r="AI119" i="38"/>
  <c r="AJ119" i="38"/>
  <c r="AK119" i="38"/>
  <c r="AL119" i="38"/>
  <c r="AM119" i="38"/>
  <c r="AN119" i="38"/>
  <c r="AO119" i="38"/>
  <c r="AP119" i="38"/>
  <c r="AQ119" i="38"/>
  <c r="AR119" i="38"/>
  <c r="AS119" i="38"/>
  <c r="AT119" i="38"/>
  <c r="AU119" i="38"/>
  <c r="AV119" i="38"/>
  <c r="D120" i="38"/>
  <c r="E120" i="38"/>
  <c r="F120" i="38"/>
  <c r="G120" i="38"/>
  <c r="H120" i="38"/>
  <c r="I120" i="38"/>
  <c r="J120" i="38"/>
  <c r="K120" i="38"/>
  <c r="L120" i="38"/>
  <c r="M120" i="38"/>
  <c r="N120" i="38"/>
  <c r="O120" i="38"/>
  <c r="P120" i="38"/>
  <c r="Q120" i="38"/>
  <c r="R120" i="38"/>
  <c r="S120" i="38"/>
  <c r="T120" i="38"/>
  <c r="U120" i="38"/>
  <c r="V120" i="38"/>
  <c r="W120" i="38"/>
  <c r="X120" i="38"/>
  <c r="AB120" i="38"/>
  <c r="AW120" i="38" s="1"/>
  <c r="AX120" i="38" s="1"/>
  <c r="AC120" i="38"/>
  <c r="AD120" i="38"/>
  <c r="AE120" i="38"/>
  <c r="AF120" i="38"/>
  <c r="AG120" i="38"/>
  <c r="AH120" i="38"/>
  <c r="AI120" i="38"/>
  <c r="AJ120" i="38"/>
  <c r="AK120" i="38"/>
  <c r="AL120" i="38"/>
  <c r="AM120" i="38"/>
  <c r="AN120" i="38"/>
  <c r="AO120" i="38"/>
  <c r="AP120" i="38"/>
  <c r="AQ120" i="38"/>
  <c r="AR120" i="38"/>
  <c r="AS120" i="38"/>
  <c r="AT120" i="38"/>
  <c r="AU120" i="38"/>
  <c r="AV120" i="38"/>
  <c r="D121" i="38"/>
  <c r="E121" i="38"/>
  <c r="F121" i="38"/>
  <c r="G121" i="38"/>
  <c r="H121" i="38"/>
  <c r="I121" i="38"/>
  <c r="J121" i="38"/>
  <c r="K121" i="38"/>
  <c r="L121" i="38"/>
  <c r="M121" i="38"/>
  <c r="N121" i="38"/>
  <c r="O121" i="38"/>
  <c r="P121" i="38"/>
  <c r="Q121" i="38"/>
  <c r="R121" i="38"/>
  <c r="S121" i="38"/>
  <c r="T121" i="38"/>
  <c r="U121" i="38"/>
  <c r="V121" i="38"/>
  <c r="W121" i="38"/>
  <c r="X121" i="38"/>
  <c r="AB121" i="38"/>
  <c r="AC121" i="38"/>
  <c r="AD121" i="38"/>
  <c r="AE121" i="38"/>
  <c r="AF121" i="38"/>
  <c r="AG121" i="38"/>
  <c r="AH121" i="38"/>
  <c r="AI121" i="38"/>
  <c r="AJ121" i="38"/>
  <c r="AK121" i="38"/>
  <c r="AL121" i="38"/>
  <c r="AM121" i="38"/>
  <c r="AN121" i="38"/>
  <c r="AO121" i="38"/>
  <c r="AP121" i="38"/>
  <c r="AQ121" i="38"/>
  <c r="AR121" i="38"/>
  <c r="AS121" i="38"/>
  <c r="AT121" i="38"/>
  <c r="AU121" i="38"/>
  <c r="AV121" i="38"/>
  <c r="D122" i="38"/>
  <c r="E122" i="38"/>
  <c r="F122" i="38"/>
  <c r="G122" i="38"/>
  <c r="H122" i="38"/>
  <c r="I122" i="38"/>
  <c r="J122" i="38"/>
  <c r="K122" i="38"/>
  <c r="L122" i="38"/>
  <c r="M122" i="38"/>
  <c r="N122" i="38"/>
  <c r="O122" i="38"/>
  <c r="P122" i="38"/>
  <c r="Q122" i="38"/>
  <c r="R122" i="38"/>
  <c r="S122" i="38"/>
  <c r="T122" i="38"/>
  <c r="U122" i="38"/>
  <c r="V122" i="38"/>
  <c r="W122" i="38"/>
  <c r="X122" i="38"/>
  <c r="AB122" i="38"/>
  <c r="AC122" i="38"/>
  <c r="AD122" i="38"/>
  <c r="AE122" i="38"/>
  <c r="AF122" i="38"/>
  <c r="AG122" i="38"/>
  <c r="AH122" i="38"/>
  <c r="AI122" i="38"/>
  <c r="AJ122" i="38"/>
  <c r="AK122" i="38"/>
  <c r="AL122" i="38"/>
  <c r="AM122" i="38"/>
  <c r="AN122" i="38"/>
  <c r="AO122" i="38"/>
  <c r="AP122" i="38"/>
  <c r="AQ122" i="38"/>
  <c r="AR122" i="38"/>
  <c r="AS122" i="38"/>
  <c r="AT122" i="38"/>
  <c r="AU122" i="38"/>
  <c r="AV122" i="38"/>
  <c r="D123" i="38"/>
  <c r="E123" i="38"/>
  <c r="F123" i="38"/>
  <c r="G123" i="38"/>
  <c r="H123" i="38"/>
  <c r="I123" i="38"/>
  <c r="J123" i="38"/>
  <c r="K123" i="38"/>
  <c r="L123" i="38"/>
  <c r="M123" i="38"/>
  <c r="N123" i="38"/>
  <c r="O123" i="38"/>
  <c r="P123" i="38"/>
  <c r="Q123" i="38"/>
  <c r="R123" i="38"/>
  <c r="S123" i="38"/>
  <c r="T123" i="38"/>
  <c r="U123" i="38"/>
  <c r="V123" i="38"/>
  <c r="W123" i="38"/>
  <c r="X123" i="38"/>
  <c r="AB123" i="38"/>
  <c r="AC123" i="38"/>
  <c r="AD123" i="38"/>
  <c r="AW123" i="38" s="1"/>
  <c r="AE123" i="38"/>
  <c r="AF123" i="38"/>
  <c r="AG123" i="38"/>
  <c r="AH123" i="38"/>
  <c r="AI123" i="38"/>
  <c r="AJ123" i="38"/>
  <c r="AK123" i="38"/>
  <c r="AL123" i="38"/>
  <c r="AM123" i="38"/>
  <c r="AN123" i="38"/>
  <c r="AO123" i="38"/>
  <c r="AP123" i="38"/>
  <c r="AQ123" i="38"/>
  <c r="AR123" i="38"/>
  <c r="AS123" i="38"/>
  <c r="AT123" i="38"/>
  <c r="AU123" i="38"/>
  <c r="AV123" i="38"/>
  <c r="Y10" i="18"/>
  <c r="Z10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M10" i="18"/>
  <c r="AN10" i="18"/>
  <c r="AO10" i="18"/>
  <c r="AP10" i="18"/>
  <c r="AQ10" i="18"/>
  <c r="AR10" i="18"/>
  <c r="AS10" i="18"/>
  <c r="AT10" i="18"/>
  <c r="AU10" i="18"/>
  <c r="AV10" i="18"/>
  <c r="AW10" i="18"/>
  <c r="AW56" i="18" s="1"/>
  <c r="AX10" i="18"/>
  <c r="AY10" i="18"/>
  <c r="AZ10" i="18"/>
  <c r="BA10" i="18"/>
  <c r="BB10" i="18"/>
  <c r="BC10" i="18"/>
  <c r="BD10" i="18"/>
  <c r="BE10" i="18"/>
  <c r="BF10" i="18"/>
  <c r="BG10" i="18"/>
  <c r="BH10" i="18"/>
  <c r="BI10" i="18"/>
  <c r="BI56" i="18" s="1"/>
  <c r="BJ10" i="18"/>
  <c r="BK10" i="18"/>
  <c r="BL10" i="18"/>
  <c r="BM10" i="18"/>
  <c r="BN10" i="18"/>
  <c r="BO10" i="18"/>
  <c r="BP10" i="18"/>
  <c r="BQ10" i="18"/>
  <c r="BR10" i="18"/>
  <c r="BS10" i="18"/>
  <c r="Y11" i="18"/>
  <c r="Z11" i="18"/>
  <c r="AA11" i="18"/>
  <c r="AB11" i="18"/>
  <c r="AC11" i="18"/>
  <c r="AD11" i="18"/>
  <c r="AE11" i="18"/>
  <c r="AF11" i="18"/>
  <c r="AF56" i="18" s="1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R56" i="18" s="1"/>
  <c r="AS11" i="18"/>
  <c r="AT11" i="18"/>
  <c r="AU11" i="18"/>
  <c r="AV11" i="18"/>
  <c r="AW11" i="18"/>
  <c r="AX11" i="18"/>
  <c r="AX56" i="18" s="1"/>
  <c r="AY11" i="18"/>
  <c r="AZ11" i="18"/>
  <c r="BA11" i="18"/>
  <c r="BB11" i="18"/>
  <c r="BC11" i="18"/>
  <c r="BD11" i="18"/>
  <c r="BE11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Y12" i="18"/>
  <c r="Z12" i="18"/>
  <c r="AA12" i="18"/>
  <c r="AA56" i="18" s="1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Y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W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L56" i="18" s="1"/>
  <c r="BM16" i="18"/>
  <c r="BN16" i="18"/>
  <c r="BO16" i="18"/>
  <c r="BP16" i="18"/>
  <c r="BQ16" i="18"/>
  <c r="BR16" i="18"/>
  <c r="BS16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Y22" i="18"/>
  <c r="Z22" i="18"/>
  <c r="AA22" i="18"/>
  <c r="AB22" i="18"/>
  <c r="AC22" i="18"/>
  <c r="AC56" i="18" s="1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C56" i="18" s="1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D60" i="18"/>
  <c r="D62" i="18" s="1"/>
  <c r="E60" i="18"/>
  <c r="E62" i="18"/>
  <c r="F60" i="18"/>
  <c r="F62" i="18"/>
  <c r="G60" i="18"/>
  <c r="G62" i="18"/>
  <c r="H60" i="18"/>
  <c r="H62" i="18"/>
  <c r="I60" i="18"/>
  <c r="I62" i="18"/>
  <c r="J60" i="18"/>
  <c r="J62" i="18"/>
  <c r="K60" i="18"/>
  <c r="K62" i="18"/>
  <c r="L60" i="18"/>
  <c r="L62" i="18"/>
  <c r="M60" i="18"/>
  <c r="M62" i="18"/>
  <c r="N60" i="18"/>
  <c r="O60" i="18"/>
  <c r="O62" i="18" s="1"/>
  <c r="P60" i="18"/>
  <c r="P62" i="18" s="1"/>
  <c r="Q60" i="18"/>
  <c r="Q62" i="18"/>
  <c r="R60" i="18"/>
  <c r="R62" i="18"/>
  <c r="S60" i="18"/>
  <c r="S62" i="18"/>
  <c r="T60" i="18"/>
  <c r="U60" i="18"/>
  <c r="U62" i="18" s="1"/>
  <c r="V60" i="18"/>
  <c r="V62" i="18" s="1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N62" i="18"/>
  <c r="T62" i="18"/>
  <c r="X10" i="17"/>
  <c r="Y10" i="17"/>
  <c r="Z10" i="17" s="1"/>
  <c r="X11" i="17"/>
  <c r="Y11" i="17"/>
  <c r="Z11" i="17" s="1"/>
  <c r="X12" i="17"/>
  <c r="Y12" i="17"/>
  <c r="Z12" i="17" s="1"/>
  <c r="X13" i="17"/>
  <c r="Y13" i="17"/>
  <c r="Z13" i="17" s="1"/>
  <c r="X14" i="17"/>
  <c r="Z14" i="17"/>
  <c r="Y14" i="17"/>
  <c r="X15" i="17"/>
  <c r="Y15" i="17"/>
  <c r="Z15" i="17" s="1"/>
  <c r="X16" i="17"/>
  <c r="Y16" i="17"/>
  <c r="Z16" i="17" s="1"/>
  <c r="X17" i="17"/>
  <c r="Y17" i="17"/>
  <c r="Z17" i="17"/>
  <c r="X18" i="17"/>
  <c r="Y18" i="17"/>
  <c r="Z18" i="17" s="1"/>
  <c r="X19" i="17"/>
  <c r="Y19" i="17"/>
  <c r="Z19" i="17" s="1"/>
  <c r="X20" i="17"/>
  <c r="Y20" i="17"/>
  <c r="Z20" i="17" s="1"/>
  <c r="X21" i="17"/>
  <c r="Y21" i="17"/>
  <c r="Z21" i="17" s="1"/>
  <c r="X22" i="17"/>
  <c r="Z22" i="17"/>
  <c r="Y22" i="17"/>
  <c r="X23" i="17"/>
  <c r="Y23" i="17"/>
  <c r="Z23" i="17" s="1"/>
  <c r="X24" i="17"/>
  <c r="Y24" i="17"/>
  <c r="Z24" i="17" s="1"/>
  <c r="X25" i="17"/>
  <c r="Y25" i="17"/>
  <c r="Z25" i="17"/>
  <c r="X26" i="17"/>
  <c r="Y26" i="17"/>
  <c r="Z26" i="17" s="1"/>
  <c r="X27" i="17"/>
  <c r="Y27" i="17"/>
  <c r="Z27" i="17" s="1"/>
  <c r="X28" i="17"/>
  <c r="Y28" i="17"/>
  <c r="Z28" i="17" s="1"/>
  <c r="X29" i="17"/>
  <c r="Y29" i="17"/>
  <c r="Z29" i="17" s="1"/>
  <c r="X30" i="17"/>
  <c r="Z30" i="17"/>
  <c r="Y30" i="17"/>
  <c r="X31" i="17"/>
  <c r="Y31" i="17"/>
  <c r="Z31" i="17" s="1"/>
  <c r="X32" i="17"/>
  <c r="Y32" i="17"/>
  <c r="Z32" i="17" s="1"/>
  <c r="X33" i="17"/>
  <c r="Y33" i="17"/>
  <c r="Z33" i="17"/>
  <c r="X34" i="17"/>
  <c r="Y34" i="17"/>
  <c r="X35" i="17"/>
  <c r="Z35" i="17"/>
  <c r="Y35" i="17"/>
  <c r="X36" i="17"/>
  <c r="Y36" i="17"/>
  <c r="Z36" i="17"/>
  <c r="X37" i="17"/>
  <c r="Z37" i="17"/>
  <c r="Y37" i="17"/>
  <c r="X38" i="17"/>
  <c r="Y38" i="17"/>
  <c r="Z38" i="17" s="1"/>
  <c r="X39" i="17"/>
  <c r="Z39" i="17"/>
  <c r="AA39" i="17" s="1"/>
  <c r="Y39" i="17"/>
  <c r="X40" i="17"/>
  <c r="Z40" i="17"/>
  <c r="Y40" i="17"/>
  <c r="X41" i="17"/>
  <c r="Y41" i="17"/>
  <c r="Z41" i="17"/>
  <c r="X42" i="17"/>
  <c r="Z42" i="17"/>
  <c r="Y42" i="17"/>
  <c r="X43" i="17"/>
  <c r="Y43" i="17"/>
  <c r="Z43" i="17" s="1"/>
  <c r="X44" i="17"/>
  <c r="Z44" i="17"/>
  <c r="Y44" i="17"/>
  <c r="X45" i="17"/>
  <c r="Y45" i="17"/>
  <c r="Z45" i="17"/>
  <c r="X46" i="17"/>
  <c r="Y46" i="17"/>
  <c r="Z46" i="17" s="1"/>
  <c r="X47" i="17"/>
  <c r="AA47" i="17" s="1"/>
  <c r="Y47" i="17"/>
  <c r="X48" i="17"/>
  <c r="Z48" i="17"/>
  <c r="Y48" i="17"/>
  <c r="X49" i="17"/>
  <c r="AA49" i="17" s="1"/>
  <c r="Y49" i="17"/>
  <c r="Z49" i="17"/>
  <c r="X50" i="17"/>
  <c r="Z50" i="17"/>
  <c r="Y50" i="17"/>
  <c r="X51" i="17"/>
  <c r="AA51" i="17" s="1"/>
  <c r="Y51" i="17"/>
  <c r="Z51" i="17" s="1"/>
  <c r="X52" i="17"/>
  <c r="Z52" i="17"/>
  <c r="Y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X53" i="17"/>
  <c r="Y53" i="17"/>
  <c r="X10" i="16"/>
  <c r="X11" i="16"/>
  <c r="AA11" i="16" s="1"/>
  <c r="Z11" i="16"/>
  <c r="X12" i="16"/>
  <c r="Z12" i="16" s="1"/>
  <c r="AA12" i="16"/>
  <c r="X13" i="16"/>
  <c r="Z13" i="16"/>
  <c r="X14" i="16"/>
  <c r="Z14" i="16" s="1"/>
  <c r="AA14" i="16"/>
  <c r="X15" i="16"/>
  <c r="Z15" i="16" s="1"/>
  <c r="AA15" i="16"/>
  <c r="X16" i="16"/>
  <c r="AA16" i="16"/>
  <c r="Z16" i="16"/>
  <c r="X17" i="16"/>
  <c r="Z17" i="16" s="1"/>
  <c r="X18" i="16"/>
  <c r="AA18" i="16" s="1"/>
  <c r="Z18" i="16"/>
  <c r="X19" i="16"/>
  <c r="AA19" i="16"/>
  <c r="Z19" i="16"/>
  <c r="X20" i="16"/>
  <c r="AA20" i="16" s="1"/>
  <c r="X21" i="16"/>
  <c r="Z21" i="16"/>
  <c r="X22" i="16"/>
  <c r="AA22" i="16" s="1"/>
  <c r="Z22" i="16"/>
  <c r="X23" i="16"/>
  <c r="X24" i="16"/>
  <c r="Z24" i="16" s="1"/>
  <c r="AA24" i="16"/>
  <c r="X25" i="16"/>
  <c r="Z25" i="16" s="1"/>
  <c r="X26" i="16"/>
  <c r="X27" i="16"/>
  <c r="AA27" i="16"/>
  <c r="Z27" i="16"/>
  <c r="X28" i="16"/>
  <c r="Z28" i="16" s="1"/>
  <c r="X29" i="16"/>
  <c r="Z29" i="16"/>
  <c r="X30" i="16"/>
  <c r="Z30" i="16"/>
  <c r="AA30" i="16"/>
  <c r="X31" i="16"/>
  <c r="Z31" i="16" s="1"/>
  <c r="X32" i="16"/>
  <c r="Z32" i="16"/>
  <c r="X33" i="16"/>
  <c r="Z33" i="16"/>
  <c r="X34" i="16"/>
  <c r="Z34" i="16" s="1"/>
  <c r="AA34" i="16"/>
  <c r="X35" i="16"/>
  <c r="Z35" i="16" s="1"/>
  <c r="X36" i="16"/>
  <c r="AA36" i="16" s="1"/>
  <c r="X37" i="16"/>
  <c r="Z37" i="16"/>
  <c r="X38" i="16"/>
  <c r="AA38" i="16"/>
  <c r="X39" i="16"/>
  <c r="Z39" i="16"/>
  <c r="AA39" i="16" s="1"/>
  <c r="X40" i="16"/>
  <c r="Z40" i="16" s="1"/>
  <c r="X41" i="16"/>
  <c r="Z41" i="16"/>
  <c r="X42" i="16"/>
  <c r="X43" i="16"/>
  <c r="Z43" i="16" s="1"/>
  <c r="AA43" i="16"/>
  <c r="X44" i="16"/>
  <c r="Z44" i="16"/>
  <c r="AA44" i="16"/>
  <c r="X45" i="16"/>
  <c r="Z45" i="16" s="1"/>
  <c r="X46" i="16"/>
  <c r="AA46" i="16" s="1"/>
  <c r="Z46" i="16"/>
  <c r="X47" i="16"/>
  <c r="Z47" i="16"/>
  <c r="AA47" i="16"/>
  <c r="X48" i="16"/>
  <c r="AA48" i="16" s="1"/>
  <c r="X49" i="16"/>
  <c r="Z49" i="16"/>
  <c r="X50" i="16"/>
  <c r="AA50" i="16"/>
  <c r="Z50" i="16"/>
  <c r="X51" i="16"/>
  <c r="AA51" i="16" s="1"/>
  <c r="X52" i="16"/>
  <c r="AC52" i="16"/>
  <c r="AD52" i="16"/>
  <c r="AE52" i="16"/>
  <c r="AF52" i="16"/>
  <c r="AG52" i="16"/>
  <c r="AH52" i="16"/>
  <c r="AI52" i="16"/>
  <c r="AJ52" i="16"/>
  <c r="AK52" i="16"/>
  <c r="AL52" i="16"/>
  <c r="AM52" i="16"/>
  <c r="AN52" i="16"/>
  <c r="AO52" i="16"/>
  <c r="AP52" i="16"/>
  <c r="AQ52" i="16"/>
  <c r="AR52" i="16"/>
  <c r="AS52" i="16"/>
  <c r="AT52" i="16"/>
  <c r="X53" i="16"/>
  <c r="AA53" i="16" s="1"/>
  <c r="Z53" i="16"/>
  <c r="DS14" i="47"/>
  <c r="DG14" i="47"/>
  <c r="CK14" i="47"/>
  <c r="BO14" i="47"/>
  <c r="BI14" i="47"/>
  <c r="BF14" i="47"/>
  <c r="DD16" i="47"/>
  <c r="CT58" i="47"/>
  <c r="EC58" i="47"/>
  <c r="DJ58" i="47"/>
  <c r="DG58" i="47"/>
  <c r="CK58" i="47"/>
  <c r="BR58" i="47"/>
  <c r="BO58" i="47"/>
  <c r="BL58" i="47"/>
  <c r="BI58" i="47"/>
  <c r="BF58" i="47"/>
  <c r="BY53" i="47"/>
  <c r="BI53" i="47"/>
  <c r="CZ52" i="47"/>
  <c r="BF52" i="47"/>
  <c r="CZ46" i="47"/>
  <c r="CF44" i="47"/>
  <c r="CZ45" i="47"/>
  <c r="BU45" i="47"/>
  <c r="DG53" i="47"/>
  <c r="CC53" i="47"/>
  <c r="CW53" i="47"/>
  <c r="CF52" i="47"/>
  <c r="BL45" i="47"/>
  <c r="BF45" i="47"/>
  <c r="EC44" i="47"/>
  <c r="DJ44" i="47"/>
  <c r="CK44" i="47"/>
  <c r="BR44" i="47"/>
  <c r="EC45" i="47"/>
  <c r="DM45" i="47"/>
  <c r="DG39" i="47"/>
  <c r="DV53" i="47"/>
  <c r="BR53" i="47"/>
  <c r="DP52" i="47"/>
  <c r="DG52" i="47"/>
  <c r="CK52" i="47"/>
  <c r="BU52" i="47"/>
  <c r="DM51" i="47"/>
  <c r="CZ51" i="47"/>
  <c r="BY50" i="47"/>
  <c r="DS52" i="47"/>
  <c r="BL52" i="47"/>
  <c r="DD51" i="47"/>
  <c r="BY51" i="47"/>
  <c r="BO51" i="47"/>
  <c r="BL51" i="47"/>
  <c r="DP50" i="47"/>
  <c r="CT50" i="47"/>
  <c r="BU50" i="47"/>
  <c r="DM52" i="47"/>
  <c r="BY52" i="47"/>
  <c r="DP51" i="47"/>
  <c r="CC51" i="47"/>
  <c r="DS27" i="47"/>
  <c r="DS26" i="47"/>
  <c r="DJ26" i="47"/>
  <c r="CK26" i="47"/>
  <c r="BR26" i="47"/>
  <c r="EC25" i="47"/>
  <c r="DJ25" i="47"/>
  <c r="DG25" i="47"/>
  <c r="CK25" i="47"/>
  <c r="BR25" i="47"/>
  <c r="BO25" i="47"/>
  <c r="D128" i="47"/>
  <c r="Z128" i="47" s="1"/>
  <c r="CT26" i="47"/>
  <c r="CT25" i="47"/>
  <c r="DJ24" i="47"/>
  <c r="DG24" i="47"/>
  <c r="CK24" i="47"/>
  <c r="BU24" i="47"/>
  <c r="BR24" i="47"/>
  <c r="EF23" i="47"/>
  <c r="DM23" i="47"/>
  <c r="CW23" i="47"/>
  <c r="BY23" i="47"/>
  <c r="BO23" i="47"/>
  <c r="DV22" i="47"/>
  <c r="CC22" i="47"/>
  <c r="BL22" i="47"/>
  <c r="CT24" i="47"/>
  <c r="CW22" i="47"/>
  <c r="BY22" i="47"/>
  <c r="EC30" i="47"/>
  <c r="EF14" i="47"/>
  <c r="CZ14" i="47"/>
  <c r="CT18" i="47"/>
  <c r="DJ15" i="47"/>
  <c r="DG15" i="47"/>
  <c r="DD15" i="47"/>
  <c r="CF15" i="47"/>
  <c r="DV14" i="47"/>
  <c r="BY14" i="47"/>
  <c r="CZ42" i="47"/>
  <c r="BO41" i="47"/>
  <c r="BI41" i="47"/>
  <c r="BF41" i="47"/>
  <c r="DM37" i="47"/>
  <c r="DP36" i="47"/>
  <c r="CZ36" i="47"/>
  <c r="BU36" i="47"/>
  <c r="EC35" i="47"/>
  <c r="BU35" i="47"/>
  <c r="BO35" i="47"/>
  <c r="EC33" i="47"/>
  <c r="DP33" i="47"/>
  <c r="DM33" i="47"/>
  <c r="DS34" i="47"/>
  <c r="DP34" i="47"/>
  <c r="CZ34" i="47"/>
  <c r="CC34" i="47"/>
  <c r="BF34" i="47"/>
  <c r="CT33" i="47"/>
  <c r="AB128" i="47"/>
  <c r="CC59" i="47"/>
  <c r="CC23" i="47"/>
  <c r="R128" i="47"/>
  <c r="BI49" i="47"/>
  <c r="CW48" i="47"/>
  <c r="EC47" i="47"/>
  <c r="DM46" i="47"/>
  <c r="BO46" i="47"/>
  <c r="CC45" i="47"/>
  <c r="DD44" i="47"/>
  <c r="CC44" i="47"/>
  <c r="T128" i="47"/>
  <c r="DG45" i="47"/>
  <c r="BY45" i="47"/>
  <c r="EF25" i="47"/>
  <c r="DM25" i="47"/>
  <c r="CW25" i="47"/>
  <c r="CC25" i="47"/>
  <c r="BU25" i="47"/>
  <c r="BI25" i="47"/>
  <c r="EC24" i="47"/>
  <c r="DS24" i="47"/>
  <c r="DP24" i="47"/>
  <c r="DM24" i="47"/>
  <c r="CW24" i="47"/>
  <c r="CC24" i="47"/>
  <c r="BL24" i="47"/>
  <c r="BY25" i="47"/>
  <c r="DM28" i="47"/>
  <c r="CZ28" i="47"/>
  <c r="CF28" i="47"/>
  <c r="BY28" i="47"/>
  <c r="DD26" i="47"/>
  <c r="CC26" i="47"/>
  <c r="EF28" i="47"/>
  <c r="EC28" i="47"/>
  <c r="DG28" i="47"/>
  <c r="DD28" i="47"/>
  <c r="CT28" i="47"/>
  <c r="BU28" i="47"/>
  <c r="BR28" i="47"/>
  <c r="DM27" i="47"/>
  <c r="BI27" i="47"/>
  <c r="DV19" i="47"/>
  <c r="DM19" i="47"/>
  <c r="CW19" i="47"/>
  <c r="DD19" i="47"/>
  <c r="DM40" i="47"/>
  <c r="DG40" i="47"/>
  <c r="DD40" i="47"/>
  <c r="BU40" i="47"/>
  <c r="BI40" i="47"/>
  <c r="CT38" i="47"/>
  <c r="CT37" i="47"/>
  <c r="DP38" i="47"/>
  <c r="DD37" i="47"/>
  <c r="CF40" i="47"/>
  <c r="EF39" i="47"/>
  <c r="CW39" i="47"/>
  <c r="DS40" i="47"/>
  <c r="DP40" i="47"/>
  <c r="BY40" i="47"/>
  <c r="BO40" i="47"/>
  <c r="BL40" i="47"/>
  <c r="DS39" i="47"/>
  <c r="DJ39" i="47"/>
  <c r="CW40" i="47"/>
  <c r="CC40" i="47"/>
  <c r="DV40" i="47"/>
  <c r="DJ40" i="47"/>
  <c r="CK40" i="47"/>
  <c r="BR40" i="47"/>
  <c r="BF40" i="47"/>
  <c r="CC39" i="47"/>
  <c r="BR39" i="47"/>
  <c r="BO30" i="47"/>
  <c r="CW30" i="47"/>
  <c r="DS29" i="47"/>
  <c r="DG29" i="47"/>
  <c r="CK29" i="47"/>
  <c r="BY29" i="47"/>
  <c r="BO29" i="47"/>
  <c r="DV28" i="47"/>
  <c r="DJ28" i="47"/>
  <c r="CC28" i="47"/>
  <c r="BL28" i="47"/>
  <c r="CC29" i="47"/>
  <c r="DP39" i="47"/>
  <c r="CT39" i="47"/>
  <c r="BL39" i="47"/>
  <c r="BY38" i="47"/>
  <c r="J128" i="47"/>
  <c r="DV35" i="47"/>
  <c r="DP35" i="47"/>
  <c r="DG35" i="47"/>
  <c r="CK35" i="47"/>
  <c r="DV34" i="47"/>
  <c r="DJ34" i="47"/>
  <c r="BR34" i="47"/>
  <c r="DS33" i="47"/>
  <c r="DG33" i="47"/>
  <c r="BY33" i="47"/>
  <c r="CT35" i="47"/>
  <c r="CT34" i="47"/>
  <c r="CF34" i="47"/>
  <c r="BL34" i="47"/>
  <c r="EF33" i="47"/>
  <c r="CW33" i="47"/>
  <c r="CC33" i="47"/>
  <c r="BI33" i="47"/>
  <c r="DS19" i="47"/>
  <c r="CK19" i="47"/>
  <c r="BR19" i="47"/>
  <c r="EC15" i="47"/>
  <c r="DS15" i="47"/>
  <c r="DP15" i="47"/>
  <c r="DM15" i="47"/>
  <c r="DM14" i="47"/>
  <c r="DJ14" i="47"/>
  <c r="CT14" i="47"/>
  <c r="BU14" i="47"/>
  <c r="BR14" i="47"/>
  <c r="DP13" i="47"/>
  <c r="DP65" i="47" s="1"/>
  <c r="CW13" i="47"/>
  <c r="BL13" i="47"/>
  <c r="EF12" i="47"/>
  <c r="DM12" i="47"/>
  <c r="CW12" i="47"/>
  <c r="CC12" i="47"/>
  <c r="BU12" i="47"/>
  <c r="BR12" i="47"/>
  <c r="I128" i="47"/>
  <c r="CT17" i="47"/>
  <c r="DJ16" i="47"/>
  <c r="BY16" i="47"/>
  <c r="BL42" i="47"/>
  <c r="EC42" i="47"/>
  <c r="BF42" i="47"/>
  <c r="EF41" i="47"/>
  <c r="EC41" i="47"/>
  <c r="CZ41" i="47"/>
  <c r="DV42" i="47"/>
  <c r="DM42" i="47"/>
  <c r="DS41" i="47"/>
  <c r="DM41" i="47"/>
  <c r="DJ41" i="47"/>
  <c r="CK41" i="47"/>
  <c r="BY41" i="47"/>
  <c r="BY43" i="47"/>
  <c r="EF43" i="47"/>
  <c r="DM43" i="47"/>
  <c r="CW43" i="47"/>
  <c r="CC43" i="47"/>
  <c r="BU43" i="47"/>
  <c r="CT42" i="47"/>
  <c r="BU42" i="47"/>
  <c r="DV41" i="47"/>
  <c r="CT41" i="47"/>
  <c r="BU41" i="47"/>
  <c r="BR41" i="47"/>
  <c r="DG42" i="47"/>
  <c r="BY42" i="47"/>
  <c r="CW42" i="47"/>
  <c r="DP41" i="47"/>
  <c r="DD41" i="47"/>
  <c r="CW41" i="47"/>
  <c r="CC41" i="47"/>
  <c r="BL41" i="47"/>
  <c r="CW60" i="47"/>
  <c r="CC60" i="47"/>
  <c r="BI60" i="47"/>
  <c r="EC59" i="47"/>
  <c r="DP59" i="47"/>
  <c r="DD59" i="47"/>
  <c r="CT59" i="47"/>
  <c r="CF59" i="47"/>
  <c r="BL59" i="47"/>
  <c r="EF58" i="47"/>
  <c r="DM58" i="47"/>
  <c r="CW58" i="47"/>
  <c r="CC58" i="47"/>
  <c r="BU58" i="47"/>
  <c r="DS60" i="47"/>
  <c r="DG60" i="47"/>
  <c r="CK60" i="47"/>
  <c r="BY60" i="47"/>
  <c r="BY58" i="47"/>
  <c r="DG49" i="47"/>
  <c r="DJ48" i="47"/>
  <c r="BO48" i="47"/>
  <c r="DP46" i="47"/>
  <c r="BO47" i="47"/>
  <c r="BY35" i="47"/>
  <c r="DG36" i="47"/>
  <c r="BY36" i="47"/>
  <c r="DM35" i="47"/>
  <c r="CC35" i="47"/>
  <c r="DV16" i="47"/>
  <c r="CT16" i="47"/>
  <c r="BR16" i="47"/>
  <c r="EC14" i="47"/>
  <c r="DP14" i="47"/>
  <c r="DD14" i="47"/>
  <c r="CW14" i="47"/>
  <c r="CC14" i="47"/>
  <c r="BL14" i="47"/>
  <c r="CW16" i="47"/>
  <c r="BL16" i="47"/>
  <c r="EF15" i="47"/>
  <c r="CW15" i="47"/>
  <c r="CC15" i="47"/>
  <c r="BI15" i="47"/>
  <c r="CK15" i="47"/>
  <c r="BY15" i="47"/>
  <c r="BO17" i="47"/>
  <c r="DS58" i="47"/>
  <c r="CZ58" i="47"/>
  <c r="CC52" i="47"/>
  <c r="DV50" i="47"/>
  <c r="DS50" i="47"/>
  <c r="CZ50" i="47"/>
  <c r="CW50" i="47"/>
  <c r="BO50" i="47"/>
  <c r="BL50" i="47"/>
  <c r="CZ47" i="47"/>
  <c r="BO37" i="47"/>
  <c r="BR36" i="47"/>
  <c r="BL36" i="47"/>
  <c r="DD35" i="47"/>
  <c r="CF35" i="47"/>
  <c r="DM34" i="47"/>
  <c r="CW34" i="47"/>
  <c r="BU34" i="47"/>
  <c r="BO34" i="47"/>
  <c r="DV33" i="47"/>
  <c r="CZ33" i="47"/>
  <c r="BY34" i="47"/>
  <c r="BF29" i="47"/>
  <c r="DV29" i="47"/>
  <c r="CW29" i="47"/>
  <c r="BU29" i="47"/>
  <c r="BR29" i="47"/>
  <c r="CF26" i="47"/>
  <c r="BU26" i="47"/>
  <c r="DP27" i="47"/>
  <c r="CZ27" i="47"/>
  <c r="CK27" i="47"/>
  <c r="BL17" i="47"/>
  <c r="BF15" i="47"/>
  <c r="EC51" i="47"/>
  <c r="DJ50" i="47"/>
  <c r="BR50" i="47"/>
  <c r="DD49" i="47"/>
  <c r="EF48" i="47"/>
  <c r="CF45" i="47"/>
  <c r="BR45" i="47"/>
  <c r="BO44" i="47"/>
  <c r="CZ40" i="47"/>
  <c r="CT40" i="47"/>
  <c r="EC29" i="47"/>
  <c r="DM29" i="47"/>
  <c r="CZ29" i="47"/>
  <c r="BI29" i="47"/>
  <c r="DS28" i="47"/>
  <c r="CK28" i="47"/>
  <c r="CT29" i="47"/>
  <c r="CW28" i="47"/>
  <c r="BY27" i="47"/>
  <c r="BY26" i="47"/>
  <c r="EC27" i="47"/>
  <c r="DJ27" i="47"/>
  <c r="EF26" i="47"/>
  <c r="DV26" i="47"/>
  <c r="DP26" i="47"/>
  <c r="DM26" i="47"/>
  <c r="CW26" i="47"/>
  <c r="BO26" i="47"/>
  <c r="BF25" i="47"/>
  <c r="DV24" i="47"/>
  <c r="BO24" i="47"/>
  <c r="BY24" i="47"/>
  <c r="BI16" i="47"/>
  <c r="DV15" i="47"/>
  <c r="EF36" i="47"/>
  <c r="EC36" i="47"/>
  <c r="CF36" i="47"/>
  <c r="BF49" i="47"/>
  <c r="DD48" i="47"/>
  <c r="CF41" i="47"/>
  <c r="EC40" i="47"/>
  <c r="DG41" i="47"/>
  <c r="EC34" i="47"/>
  <c r="DD34" i="47"/>
  <c r="CK34" i="47"/>
  <c r="DD33" i="47"/>
  <c r="DV36" i="47"/>
  <c r="CT36" i="47"/>
  <c r="BF36" i="47"/>
  <c r="BL26" i="47"/>
  <c r="BU19" i="47"/>
  <c r="CZ15" i="47"/>
  <c r="DJ12" i="47"/>
  <c r="CF13" i="47"/>
  <c r="DD12" i="47"/>
  <c r="CK12" i="47"/>
  <c r="CF12" i="47"/>
  <c r="BY12" i="47"/>
  <c r="DJ13" i="47"/>
  <c r="CT13" i="47"/>
  <c r="BO13" i="47"/>
  <c r="DS12" i="47"/>
  <c r="DP12" i="47"/>
  <c r="CZ12" i="47"/>
  <c r="BY13" i="47"/>
  <c r="CT12" i="47"/>
  <c r="BL12" i="47"/>
  <c r="EF13" i="47"/>
  <c r="CZ13" i="47"/>
  <c r="BU13" i="47"/>
  <c r="DV12" i="47"/>
  <c r="DG12" i="47"/>
  <c r="BR15" i="47"/>
  <c r="CT15" i="47"/>
  <c r="CF14" i="47"/>
  <c r="DD17" i="47"/>
  <c r="EF16" i="47"/>
  <c r="DJ17" i="47"/>
  <c r="BO16" i="47"/>
  <c r="CF50" i="47"/>
  <c r="EF50" i="47"/>
  <c r="EC50" i="47"/>
  <c r="DS36" i="47"/>
  <c r="DM36" i="47"/>
  <c r="CW36" i="47"/>
  <c r="BI36" i="47"/>
  <c r="DJ35" i="47"/>
  <c r="BI50" i="47"/>
  <c r="DS35" i="47"/>
  <c r="BL35" i="47"/>
  <c r="BO36" i="47"/>
  <c r="DD36" i="47"/>
  <c r="CC36" i="47"/>
  <c r="DM55" i="47"/>
  <c r="BY56" i="47"/>
  <c r="DJ29" i="47"/>
  <c r="U128" i="47"/>
  <c r="BU51" i="47"/>
  <c r="BU47" i="47"/>
  <c r="BY47" i="47"/>
  <c r="BF47" i="47"/>
  <c r="DP58" i="47"/>
  <c r="CF58" i="47"/>
  <c r="DV25" i="47"/>
  <c r="DS25" i="47"/>
  <c r="CZ25" i="47"/>
  <c r="BI51" i="47"/>
  <c r="BU16" i="47"/>
  <c r="EF60" i="47"/>
  <c r="EC16" i="47"/>
  <c r="DS16" i="47"/>
  <c r="DP16" i="47"/>
  <c r="DM16" i="47"/>
  <c r="DG16" i="47"/>
  <c r="CZ16" i="47"/>
  <c r="CK16" i="47"/>
  <c r="CF16" i="47"/>
  <c r="BF53" i="47"/>
  <c r="EF52" i="47"/>
  <c r="BR52" i="47"/>
  <c r="CK53" i="47"/>
  <c r="DJ52" i="47"/>
  <c r="DD52" i="47"/>
  <c r="BI52" i="47"/>
  <c r="DG51" i="47"/>
  <c r="DG50" i="47"/>
  <c r="DD50" i="47"/>
  <c r="CK50" i="47"/>
  <c r="CC50" i="47"/>
  <c r="DV45" i="47"/>
  <c r="CZ44" i="47"/>
  <c r="CW44" i="47"/>
  <c r="CT44" i="47"/>
  <c r="BY44" i="47"/>
  <c r="BL44" i="47"/>
  <c r="EF45" i="47"/>
  <c r="DS45" i="47"/>
  <c r="DP45" i="47"/>
  <c r="DD45" i="47"/>
  <c r="CT45" i="47"/>
  <c r="CK45" i="47"/>
  <c r="BU44" i="47"/>
  <c r="DV60" i="47"/>
  <c r="CZ60" i="47"/>
  <c r="BF60" i="47"/>
  <c r="EF59" i="47"/>
  <c r="CZ59" i="47"/>
  <c r="CW59" i="47"/>
  <c r="DV58" i="47"/>
  <c r="CK59" i="47"/>
  <c r="BI59" i="47"/>
  <c r="BF59" i="47"/>
  <c r="DJ60" i="47"/>
  <c r="DD60" i="47"/>
  <c r="CF60" i="47"/>
  <c r="BR60" i="47"/>
  <c r="BL60" i="47"/>
  <c r="DV59" i="47"/>
  <c r="DS59" i="47"/>
  <c r="EC17" i="47"/>
  <c r="DJ45" i="47"/>
  <c r="BI44" i="47"/>
  <c r="BF44" i="47"/>
  <c r="DD25" i="47"/>
  <c r="EC12" i="47"/>
  <c r="BI13" i="47"/>
  <c r="BI12" i="47"/>
  <c r="BF12" i="47"/>
  <c r="DD53" i="47"/>
  <c r="DV52" i="47"/>
  <c r="CT52" i="47"/>
  <c r="BR35" i="47"/>
  <c r="DJ33" i="47"/>
  <c r="EC60" i="47"/>
  <c r="DM60" i="47"/>
  <c r="DJ59" i="47"/>
  <c r="Q128" i="47"/>
  <c r="CT60" i="47"/>
  <c r="BY59" i="47"/>
  <c r="P128" i="47"/>
  <c r="DD58" i="47"/>
  <c r="DV23" i="47"/>
  <c r="DS23" i="47"/>
  <c r="BF23" i="47"/>
  <c r="EF22" i="47"/>
  <c r="EC22" i="47"/>
  <c r="EF38" i="47"/>
  <c r="DM17" i="47"/>
  <c r="CF17" i="47"/>
  <c r="EF40" i="47"/>
  <c r="EC23" i="47"/>
  <c r="DG23" i="47"/>
  <c r="DD23" i="47"/>
  <c r="CT23" i="47"/>
  <c r="BL23" i="47"/>
  <c r="BI23" i="47"/>
  <c r="DP22" i="47"/>
  <c r="DM22" i="47"/>
  <c r="CZ22" i="47"/>
  <c r="CT22" i="47"/>
  <c r="EF24" i="47"/>
  <c r="CZ24" i="47"/>
  <c r="DJ23" i="47"/>
  <c r="CZ23" i="47"/>
  <c r="CK23" i="47"/>
  <c r="DS22" i="47"/>
  <c r="DG22" i="47"/>
  <c r="CC16" i="47"/>
  <c r="BL15" i="47"/>
  <c r="BO49" i="47"/>
  <c r="CW35" i="47"/>
  <c r="DS31" i="47"/>
  <c r="DP29" i="47"/>
  <c r="BO28" i="47"/>
  <c r="BF16" i="47"/>
  <c r="BO12" i="47"/>
  <c r="DM50" i="47"/>
  <c r="BF50" i="47"/>
  <c r="DS49" i="47"/>
  <c r="DS46" i="47"/>
  <c r="EF49" i="47"/>
  <c r="BU60" i="47"/>
  <c r="CF27" i="47"/>
  <c r="BF27" i="47"/>
  <c r="DM59" i="47"/>
  <c r="BO59" i="47"/>
  <c r="EF31" i="47"/>
  <c r="DP31" i="47"/>
  <c r="DJ31" i="47"/>
  <c r="CW31" i="47"/>
  <c r="CT31" i="47"/>
  <c r="CK31" i="47"/>
  <c r="BY31" i="47"/>
  <c r="BL31" i="47"/>
  <c r="BU31" i="47"/>
  <c r="H128" i="47"/>
  <c r="DV49" i="47"/>
  <c r="CW49" i="47"/>
  <c r="CF49" i="47"/>
  <c r="BY49" i="47"/>
  <c r="DP48" i="47"/>
  <c r="CT48" i="47"/>
  <c r="CC48" i="47"/>
  <c r="BY48" i="47"/>
  <c r="BF48" i="47"/>
  <c r="DG56" i="47"/>
  <c r="CT56" i="47"/>
  <c r="V128" i="47"/>
  <c r="DV47" i="47"/>
  <c r="DG26" i="47"/>
  <c r="BI26" i="47"/>
  <c r="BF26" i="47"/>
  <c r="DP53" i="47"/>
  <c r="CC56" i="47"/>
  <c r="BF56" i="47"/>
  <c r="EC55" i="47"/>
  <c r="BY55" i="47"/>
  <c r="DP57" i="47"/>
  <c r="DD46" i="47"/>
  <c r="BY57" i="47"/>
  <c r="BY18" i="47"/>
  <c r="CC42" i="47"/>
  <c r="BY17" i="47"/>
  <c r="BL38" i="47"/>
  <c r="EC37" i="47"/>
  <c r="BR37" i="47"/>
  <c r="DG37" i="47"/>
  <c r="CF37" i="47"/>
  <c r="CC37" i="47"/>
  <c r="BY37" i="47"/>
  <c r="BF37" i="47"/>
  <c r="EF34" i="47"/>
  <c r="EF18" i="47"/>
  <c r="EC18" i="47"/>
  <c r="DG18" i="47"/>
  <c r="CW18" i="47"/>
  <c r="BO57" i="47"/>
  <c r="BO55" i="47"/>
  <c r="BU56" i="47"/>
  <c r="CC13" i="47"/>
  <c r="BU18" i="47"/>
  <c r="CC18" i="47"/>
  <c r="N128" i="47"/>
  <c r="BU37" i="47"/>
  <c r="DD29" i="47"/>
  <c r="BU55" i="47"/>
  <c r="BR59" i="47"/>
  <c r="BF30" i="47"/>
  <c r="BI57" i="47"/>
  <c r="BI56" i="47"/>
  <c r="EF55" i="47"/>
  <c r="CW55" i="47"/>
  <c r="BL55" i="47"/>
  <c r="BI55" i="47"/>
  <c r="BF55" i="47"/>
  <c r="EF27" i="47"/>
  <c r="EF29" i="47"/>
  <c r="DP25" i="47"/>
  <c r="CF24" i="47"/>
  <c r="DV46" i="47"/>
  <c r="CC46" i="47"/>
  <c r="CW46" i="47"/>
  <c r="CT46" i="47"/>
  <c r="EC39" i="47"/>
  <c r="DJ47" i="47"/>
  <c r="CK47" i="47"/>
  <c r="BL47" i="47"/>
  <c r="EF46" i="47"/>
  <c r="EC46" i="47"/>
  <c r="BY46" i="47"/>
  <c r="BL46" i="47"/>
  <c r="DS37" i="47"/>
  <c r="DJ37" i="47"/>
  <c r="CZ37" i="47"/>
  <c r="CK37" i="47"/>
  <c r="BL33" i="47"/>
  <c r="BU33" i="47"/>
  <c r="BR17" i="47"/>
  <c r="BI17" i="47"/>
  <c r="BF17" i="47"/>
  <c r="DV39" i="47"/>
  <c r="DM39" i="47"/>
  <c r="DD39" i="47"/>
  <c r="CZ39" i="47"/>
  <c r="CK39" i="47"/>
  <c r="CF39" i="47"/>
  <c r="BY39" i="47"/>
  <c r="DV18" i="47"/>
  <c r="DS18" i="47"/>
  <c r="EC48" i="47"/>
  <c r="DV48" i="47"/>
  <c r="DS48" i="47"/>
  <c r="DM48" i="47"/>
  <c r="DG48" i="47"/>
  <c r="CZ48" i="47"/>
  <c r="CK48" i="47"/>
  <c r="CF48" i="47"/>
  <c r="BR48" i="47"/>
  <c r="BL48" i="47"/>
  <c r="BI48" i="47"/>
  <c r="CT47" i="47"/>
  <c r="BI47" i="47"/>
  <c r="BU48" i="47"/>
  <c r="BL29" i="47"/>
  <c r="BU17" i="47"/>
  <c r="CZ57" i="47"/>
  <c r="CZ56" i="47"/>
  <c r="BL56" i="47"/>
  <c r="CZ55" i="47"/>
  <c r="DD57" i="47"/>
  <c r="CK57" i="47"/>
  <c r="DS56" i="47"/>
  <c r="DJ56" i="47"/>
  <c r="CF56" i="47"/>
  <c r="DJ55" i="47"/>
  <c r="CT55" i="47"/>
  <c r="BR55" i="47"/>
  <c r="DG34" i="47"/>
  <c r="CC38" i="47"/>
  <c r="BI38" i="47"/>
  <c r="BF38" i="47"/>
  <c r="BU39" i="47"/>
  <c r="S128" i="47"/>
  <c r="CG65" i="47"/>
  <c r="BO38" i="47"/>
  <c r="EE65" i="47"/>
  <c r="EF35" i="47"/>
  <c r="DV31" i="47"/>
  <c r="DJ46" i="47"/>
  <c r="DG46" i="47"/>
  <c r="BI46" i="47"/>
  <c r="BF46" i="47"/>
  <c r="BU46" i="47"/>
  <c r="EC20" i="47"/>
  <c r="BR20" i="47"/>
  <c r="BI20" i="47"/>
  <c r="BF20" i="47"/>
  <c r="Z85" i="47"/>
  <c r="AA84" i="47" s="1"/>
  <c r="CK33" i="47"/>
  <c r="CF33" i="47"/>
  <c r="BR33" i="47"/>
  <c r="BO33" i="47"/>
  <c r="BF33" i="47"/>
  <c r="CZ38" i="47"/>
  <c r="BO20" i="47"/>
  <c r="DV20" i="47"/>
  <c r="CZ35" i="47"/>
  <c r="DV38" i="47"/>
  <c r="DM38" i="47"/>
  <c r="DD38" i="47"/>
  <c r="BI35" i="47"/>
  <c r="BF35" i="47"/>
  <c r="CC20" i="47"/>
  <c r="DM20" i="47"/>
  <c r="DD20" i="47"/>
  <c r="CZ20" i="47"/>
  <c r="CW20" i="47"/>
  <c r="CT20" i="47"/>
  <c r="BY20" i="47"/>
  <c r="Z83" i="47"/>
  <c r="CK20" i="47"/>
  <c r="CF20" i="47"/>
  <c r="BL20" i="47"/>
  <c r="Z115" i="47"/>
  <c r="AA115" i="47" s="1"/>
  <c r="Z78" i="47"/>
  <c r="DM56" i="47"/>
  <c r="BO56" i="47"/>
  <c r="DP55" i="47"/>
  <c r="CF55" i="47"/>
  <c r="BI28" i="47"/>
  <c r="BF28" i="47"/>
  <c r="DS20" i="47"/>
  <c r="DP20" i="47"/>
  <c r="DJ20" i="47"/>
  <c r="DG20" i="47"/>
  <c r="BU20" i="47"/>
  <c r="AK128" i="47"/>
  <c r="AI128" i="47"/>
  <c r="AW69" i="47"/>
  <c r="AX69" i="47"/>
  <c r="AW111" i="47"/>
  <c r="AX111" i="47"/>
  <c r="AW127" i="47"/>
  <c r="AW117" i="47"/>
  <c r="AX117" i="47" s="1"/>
  <c r="AW116" i="47"/>
  <c r="AW115" i="47"/>
  <c r="AX115" i="47" s="1"/>
  <c r="AW113" i="47"/>
  <c r="AX113" i="47" s="1"/>
  <c r="AW108" i="47"/>
  <c r="AX108" i="47"/>
  <c r="AW104" i="47"/>
  <c r="AW99" i="47"/>
  <c r="AX99" i="47" s="1"/>
  <c r="AW94" i="47"/>
  <c r="AX94" i="47" s="1"/>
  <c r="AW92" i="47"/>
  <c r="AX92" i="47"/>
  <c r="AW91" i="47"/>
  <c r="AW89" i="47"/>
  <c r="AX88" i="47" s="1"/>
  <c r="AW88" i="47"/>
  <c r="AW87" i="47"/>
  <c r="AX87" i="47"/>
  <c r="AW86" i="47"/>
  <c r="AX86" i="47"/>
  <c r="AW85" i="47"/>
  <c r="AW83" i="47"/>
  <c r="AX82" i="47" s="1"/>
  <c r="AW82" i="47"/>
  <c r="AW81" i="47"/>
  <c r="AW80" i="47"/>
  <c r="AX80" i="47" s="1"/>
  <c r="AW79" i="47"/>
  <c r="AW75" i="47"/>
  <c r="AW73" i="47"/>
  <c r="AX72" i="47"/>
  <c r="AW72" i="47"/>
  <c r="AW71" i="47"/>
  <c r="AX71" i="47" s="1"/>
  <c r="AW70" i="47"/>
  <c r="AX70" i="47" s="1"/>
  <c r="AW126" i="47"/>
  <c r="AX126" i="47" s="1"/>
  <c r="AW125" i="47"/>
  <c r="AX125" i="47" s="1"/>
  <c r="AW124" i="47"/>
  <c r="AX124" i="47" s="1"/>
  <c r="AW123" i="47"/>
  <c r="AX123" i="47" s="1"/>
  <c r="AW122" i="47"/>
  <c r="AX122" i="47" s="1"/>
  <c r="AW121" i="47"/>
  <c r="AX121" i="47" s="1"/>
  <c r="AW120" i="47"/>
  <c r="AX120" i="47" s="1"/>
  <c r="AW119" i="47"/>
  <c r="AX119" i="47" s="1"/>
  <c r="AW118" i="47"/>
  <c r="AW114" i="47"/>
  <c r="AW112" i="47"/>
  <c r="AW110" i="47"/>
  <c r="AX110" i="47"/>
  <c r="AW109" i="47"/>
  <c r="AW106" i="47"/>
  <c r="AW105" i="47"/>
  <c r="AW103" i="47"/>
  <c r="AX102" i="47" s="1"/>
  <c r="AW102" i="47"/>
  <c r="AW101" i="47"/>
  <c r="AX101" i="47"/>
  <c r="AW100" i="47"/>
  <c r="AW98" i="47"/>
  <c r="AX98" i="47" s="1"/>
  <c r="AW97" i="47"/>
  <c r="AX96" i="47" s="1"/>
  <c r="AW96" i="47"/>
  <c r="AW95" i="47"/>
  <c r="AW90" i="47"/>
  <c r="AX90" i="47"/>
  <c r="AW84" i="47"/>
  <c r="AW78" i="47"/>
  <c r="AX78" i="47" s="1"/>
  <c r="AW77" i="47"/>
  <c r="AW76" i="47"/>
  <c r="AX76" i="47" s="1"/>
  <c r="AW74" i="47"/>
  <c r="AX74" i="47"/>
  <c r="AW68" i="47"/>
  <c r="AW65" i="47"/>
  <c r="AX68" i="47"/>
  <c r="AX128" i="47" s="1"/>
  <c r="AX84" i="47"/>
  <c r="AW107" i="47"/>
  <c r="AX106" i="47"/>
  <c r="DM31" i="47"/>
  <c r="DC65" i="47"/>
  <c r="EF20" i="47"/>
  <c r="CZ26" i="47"/>
  <c r="BF57" i="47"/>
  <c r="EC26" i="47"/>
  <c r="BI19" i="47"/>
  <c r="DG31" i="47"/>
  <c r="DD31" i="47"/>
  <c r="DP18" i="47"/>
  <c r="DM18" i="47"/>
  <c r="DJ18" i="47"/>
  <c r="DD18" i="47"/>
  <c r="CZ18" i="47"/>
  <c r="BR18" i="47"/>
  <c r="BL18" i="47"/>
  <c r="BI18" i="47"/>
  <c r="BF18" i="47"/>
  <c r="BI45" i="47"/>
  <c r="DV44" i="47"/>
  <c r="CK18" i="47"/>
  <c r="CF18" i="47"/>
  <c r="CZ31" i="47"/>
  <c r="CF31" i="47"/>
  <c r="CC31" i="47"/>
  <c r="BR31" i="47"/>
  <c r="Z125" i="47"/>
  <c r="AA125" i="47"/>
  <c r="EF30" i="47"/>
  <c r="DP30" i="47"/>
  <c r="BR30" i="47"/>
  <c r="BL37" i="47"/>
  <c r="BI37" i="47"/>
  <c r="CW45" i="47"/>
  <c r="EF44" i="47"/>
  <c r="DP44" i="47"/>
  <c r="CK36" i="47"/>
  <c r="DP60" i="47"/>
  <c r="CC30" i="47"/>
  <c r="BY30" i="47"/>
  <c r="BL30" i="47"/>
  <c r="EC31" i="47"/>
  <c r="BI31" i="47"/>
  <c r="BF31" i="47"/>
  <c r="DJ30" i="47"/>
  <c r="DG30" i="47"/>
  <c r="CF38" i="47"/>
  <c r="BR38" i="47"/>
  <c r="EF37" i="47"/>
  <c r="DV37" i="47"/>
  <c r="DG47" i="47"/>
  <c r="EF47" i="47"/>
  <c r="DD47" i="47"/>
  <c r="DP47" i="47"/>
  <c r="CC47" i="47"/>
  <c r="M128" i="47"/>
  <c r="DX65" i="47"/>
  <c r="CU65" i="47"/>
  <c r="BP65" i="47"/>
  <c r="DG17" i="47"/>
  <c r="BX65" i="47"/>
  <c r="EH65" i="47"/>
  <c r="CH65" i="47"/>
  <c r="BM65" i="47"/>
  <c r="Z93" i="47"/>
  <c r="Z101" i="47"/>
  <c r="AA101" i="47"/>
  <c r="CQ65" i="47"/>
  <c r="DU65" i="47"/>
  <c r="CT30" i="47"/>
  <c r="CO65" i="47"/>
  <c r="CX65" i="47"/>
  <c r="CF29" i="47"/>
  <c r="DP28" i="47"/>
  <c r="BR51" i="47"/>
  <c r="F128" i="47"/>
  <c r="EC56" i="47"/>
  <c r="BI39" i="47"/>
  <c r="BF39" i="47"/>
  <c r="DS38" i="47"/>
  <c r="CK38" i="47"/>
  <c r="DP37" i="47"/>
  <c r="CW37" i="47"/>
  <c r="CW56" i="47"/>
  <c r="BI34" i="47"/>
  <c r="DP49" i="47"/>
  <c r="CW52" i="47"/>
  <c r="Z67" i="47"/>
  <c r="BN65" i="47"/>
  <c r="Z88" i="47"/>
  <c r="BG65" i="47"/>
  <c r="DY65" i="47"/>
  <c r="CL65" i="47"/>
  <c r="BC65" i="47"/>
  <c r="K128" i="47"/>
  <c r="EF19" i="47"/>
  <c r="EC19" i="47"/>
  <c r="DP19" i="47"/>
  <c r="DJ19" i="47"/>
  <c r="DG19" i="47"/>
  <c r="CZ19" i="47"/>
  <c r="CT19" i="47"/>
  <c r="CF19" i="47"/>
  <c r="CC19" i="47"/>
  <c r="BY19" i="47"/>
  <c r="BL19" i="47"/>
  <c r="BF19" i="47"/>
  <c r="Z69" i="47"/>
  <c r="AA69" i="47"/>
  <c r="DG59" i="47"/>
  <c r="BR56" i="47"/>
  <c r="DV55" i="47"/>
  <c r="BL57" i="47"/>
  <c r="DD56" i="47"/>
  <c r="CK56" i="47"/>
  <c r="DD55" i="47"/>
  <c r="E128" i="47"/>
  <c r="AA128" i="47" s="1"/>
  <c r="EC38" i="47"/>
  <c r="Z95" i="47"/>
  <c r="EC49" i="47"/>
  <c r="CZ49" i="47"/>
  <c r="BR49" i="47"/>
  <c r="DD24" i="47"/>
  <c r="BI24" i="47"/>
  <c r="BF24" i="47"/>
  <c r="CF25" i="47"/>
  <c r="BL25" i="47"/>
  <c r="CF22" i="47"/>
  <c r="DG38" i="47"/>
  <c r="Z109" i="47"/>
  <c r="BH65" i="47"/>
  <c r="Z116" i="47"/>
  <c r="DM49" i="47"/>
  <c r="CK49" i="47"/>
  <c r="Z77" i="47"/>
  <c r="Z81" i="47"/>
  <c r="Z104" i="47"/>
  <c r="AA104" i="47" s="1"/>
  <c r="Z126" i="47"/>
  <c r="Z92" i="47"/>
  <c r="AA92" i="47"/>
  <c r="X128" i="47"/>
  <c r="CT53" i="47"/>
  <c r="EA65" i="47"/>
  <c r="DO65" i="47"/>
  <c r="DF65" i="47"/>
  <c r="DA65" i="47"/>
  <c r="BK65" i="47"/>
  <c r="Z68" i="47"/>
  <c r="AA68" i="47" s="1"/>
  <c r="AZ65" i="47"/>
  <c r="Z94" i="47"/>
  <c r="DJ53" i="47"/>
  <c r="CF53" i="47"/>
  <c r="W128" i="47"/>
  <c r="ED65" i="47"/>
  <c r="CR65" i="47"/>
  <c r="DR65" i="47"/>
  <c r="CC49" i="47"/>
  <c r="DJ49" i="47"/>
  <c r="CT49" i="47"/>
  <c r="BL49" i="47"/>
  <c r="CA65" i="47"/>
  <c r="Z75" i="47"/>
  <c r="Z99" i="47"/>
  <c r="AA99" i="47" s="1"/>
  <c r="Z107" i="47"/>
  <c r="Z102" i="47"/>
  <c r="AA102" i="47" s="1"/>
  <c r="Z80" i="47"/>
  <c r="AA80" i="47" s="1"/>
  <c r="Z76" i="47"/>
  <c r="AA76" i="47" s="1"/>
  <c r="DW65" i="47"/>
  <c r="DN65" i="47"/>
  <c r="CS65" i="47"/>
  <c r="CD65" i="47"/>
  <c r="BW65" i="47"/>
  <c r="BD65" i="47"/>
  <c r="BB65" i="47"/>
  <c r="BQ65" i="47"/>
  <c r="BZ65" i="47"/>
  <c r="BS65" i="47"/>
  <c r="BJ65" i="47"/>
  <c r="CY65" i="47"/>
  <c r="EB65" i="47"/>
  <c r="DS17" i="47"/>
  <c r="EF53" i="47"/>
  <c r="DM53" i="47"/>
  <c r="DP56" i="47"/>
  <c r="CK22" i="47"/>
  <c r="BI22" i="47"/>
  <c r="DP23" i="47"/>
  <c r="DP17" i="47"/>
  <c r="CK17" i="47"/>
  <c r="DB65" i="47"/>
  <c r="DT65" i="47"/>
  <c r="CI65" i="47"/>
  <c r="DZ65" i="47"/>
  <c r="CN65" i="47"/>
  <c r="CJ65" i="47"/>
  <c r="BV65" i="47"/>
  <c r="BE65" i="47"/>
  <c r="AY65" i="47"/>
  <c r="Z106" i="47"/>
  <c r="AA106" i="47"/>
  <c r="Z105" i="47"/>
  <c r="Z103" i="47"/>
  <c r="Z100" i="47"/>
  <c r="Z98" i="47"/>
  <c r="AA98" i="47" s="1"/>
  <c r="Z79" i="47"/>
  <c r="AA78" i="47" s="1"/>
  <c r="L128" i="47"/>
  <c r="Z70" i="47"/>
  <c r="AA70" i="47"/>
  <c r="DQ65" i="47"/>
  <c r="DK65" i="47"/>
  <c r="BA65" i="47"/>
  <c r="CV65" i="47"/>
  <c r="DH65" i="47"/>
  <c r="DE65" i="47"/>
  <c r="BT65" i="47"/>
  <c r="AA94" i="47"/>
  <c r="CB65" i="47"/>
  <c r="CE65" i="47"/>
  <c r="Z127" i="47"/>
  <c r="AA127" i="47"/>
  <c r="Z121" i="47"/>
  <c r="AA121" i="47"/>
  <c r="Z120" i="47"/>
  <c r="AA120" i="47"/>
  <c r="Z119" i="47"/>
  <c r="AA119" i="47"/>
  <c r="Z118" i="47"/>
  <c r="AA117" i="47"/>
  <c r="Z117" i="47"/>
  <c r="Z113" i="47"/>
  <c r="AA113" i="47" s="1"/>
  <c r="Z112" i="47"/>
  <c r="AA112" i="47"/>
  <c r="Z111" i="47"/>
  <c r="Z108" i="47"/>
  <c r="AA108" i="47" s="1"/>
  <c r="Z91" i="47"/>
  <c r="AA90" i="47" s="1"/>
  <c r="Z89" i="47"/>
  <c r="Z87" i="47"/>
  <c r="AA87" i="47"/>
  <c r="Z86" i="47"/>
  <c r="AA86" i="47"/>
  <c r="Z84" i="47"/>
  <c r="Z72" i="47"/>
  <c r="EF57" i="47"/>
  <c r="EC57" i="47"/>
  <c r="DS57" i="47"/>
  <c r="DM57" i="47"/>
  <c r="EG65" i="47"/>
  <c r="DI65" i="47"/>
  <c r="O128" i="47"/>
  <c r="Z71" i="47"/>
  <c r="AA71" i="47"/>
  <c r="DL65" i="47"/>
  <c r="AA82" i="47"/>
  <c r="AW99" i="48"/>
  <c r="BH39" i="48"/>
  <c r="BN39" i="48"/>
  <c r="BT39" i="48"/>
  <c r="CA39" i="48"/>
  <c r="CN39" i="48"/>
  <c r="CW39" i="48"/>
  <c r="DJ39" i="48"/>
  <c r="DP39" i="48"/>
  <c r="DV39" i="48"/>
  <c r="EF39" i="48"/>
  <c r="BH40" i="48"/>
  <c r="BN40" i="48"/>
  <c r="BT40" i="48"/>
  <c r="CA40" i="48"/>
  <c r="CN40" i="48"/>
  <c r="DG40" i="48"/>
  <c r="DM40" i="48"/>
  <c r="DS40" i="48"/>
  <c r="DY40" i="48"/>
  <c r="EI40" i="48"/>
  <c r="BK22" i="48"/>
  <c r="CS22" i="48"/>
  <c r="DM22" i="48"/>
  <c r="DY22" i="48"/>
  <c r="CA31" i="48"/>
  <c r="DC31" i="48"/>
  <c r="BK30" i="48"/>
  <c r="BQ30" i="48"/>
  <c r="CH30" i="48"/>
  <c r="CN30" i="48"/>
  <c r="CS30" i="48"/>
  <c r="CW30" i="48"/>
  <c r="DG30" i="48"/>
  <c r="DJ30" i="48"/>
  <c r="DM30" i="48"/>
  <c r="DP30" i="48"/>
  <c r="DS30" i="48"/>
  <c r="DV30" i="48"/>
  <c r="DY30" i="48"/>
  <c r="EF30" i="48"/>
  <c r="EI30" i="48"/>
  <c r="BK45" i="48"/>
  <c r="BQ45" i="48"/>
  <c r="CA45" i="48"/>
  <c r="CH45" i="48"/>
  <c r="CS45" i="48"/>
  <c r="DJ45" i="48"/>
  <c r="DP45" i="48"/>
  <c r="DV45" i="48"/>
  <c r="EF45" i="48"/>
  <c r="BH44" i="48"/>
  <c r="BN44" i="48"/>
  <c r="BT44" i="48"/>
  <c r="CA44" i="48"/>
  <c r="CN44" i="48"/>
  <c r="DG44" i="48"/>
  <c r="DM44" i="48"/>
  <c r="DS44" i="48"/>
  <c r="DY44" i="48"/>
  <c r="EI44" i="48"/>
  <c r="CA17" i="48"/>
  <c r="CZ17" i="48"/>
  <c r="DC17" i="48"/>
  <c r="Z99" i="48"/>
  <c r="CA15" i="48"/>
  <c r="CZ15" i="48"/>
  <c r="DC15" i="48"/>
  <c r="BH14" i="48"/>
  <c r="BK14" i="48"/>
  <c r="BN14" i="48"/>
  <c r="BQ14" i="48"/>
  <c r="BT14" i="48"/>
  <c r="CE14" i="48"/>
  <c r="CE65" i="48" s="1"/>
  <c r="CH14" i="48"/>
  <c r="CN14" i="48"/>
  <c r="CS14" i="48"/>
  <c r="CW14" i="48"/>
  <c r="DG14" i="48"/>
  <c r="DJ14" i="48"/>
  <c r="DM14" i="48"/>
  <c r="DP14" i="48"/>
  <c r="DS14" i="48"/>
  <c r="DV14" i="48"/>
  <c r="DY14" i="48"/>
  <c r="EF14" i="48"/>
  <c r="EI14" i="48"/>
  <c r="AW81" i="48"/>
  <c r="AW83" i="48"/>
  <c r="AW87" i="48"/>
  <c r="AX87" i="48" s="1"/>
  <c r="AW90" i="48"/>
  <c r="AX90" i="48"/>
  <c r="AW94" i="48"/>
  <c r="AW97" i="48"/>
  <c r="AW101" i="48"/>
  <c r="AW103" i="48"/>
  <c r="AX103" i="48" s="1"/>
  <c r="AW104" i="48"/>
  <c r="AX104" i="48" s="1"/>
  <c r="AW106" i="48"/>
  <c r="AX106" i="48" s="1"/>
  <c r="AW74" i="48"/>
  <c r="AX73" i="48" s="1"/>
  <c r="AW78" i="48"/>
  <c r="AW107" i="48"/>
  <c r="AW109" i="48"/>
  <c r="AW111" i="48"/>
  <c r="AW113" i="48"/>
  <c r="AW114" i="48"/>
  <c r="AX113" i="48" s="1"/>
  <c r="AW116" i="48"/>
  <c r="AW117" i="48"/>
  <c r="AW118" i="48"/>
  <c r="AX117" i="48" s="1"/>
  <c r="AW119" i="48"/>
  <c r="AX119" i="48"/>
  <c r="AW120" i="48"/>
  <c r="AW121" i="48"/>
  <c r="AW123" i="48"/>
  <c r="AX123" i="48"/>
  <c r="AW124" i="48"/>
  <c r="AX124" i="48"/>
  <c r="AW125" i="48"/>
  <c r="AX125" i="48"/>
  <c r="AW126" i="48"/>
  <c r="AX126" i="48"/>
  <c r="AW127" i="48"/>
  <c r="AX127" i="48"/>
  <c r="AW128" i="48"/>
  <c r="AX128" i="48"/>
  <c r="AW129" i="48"/>
  <c r="AX129" i="48"/>
  <c r="AW130" i="48"/>
  <c r="CX65" i="48"/>
  <c r="DI65" i="48"/>
  <c r="DU65" i="48"/>
  <c r="EE65" i="48"/>
  <c r="Z114" i="48"/>
  <c r="AA114" i="48" s="1"/>
  <c r="BH41" i="48"/>
  <c r="BK41" i="48"/>
  <c r="BN41" i="48"/>
  <c r="BQ41" i="48"/>
  <c r="BT41" i="48"/>
  <c r="CA41" i="48"/>
  <c r="CH41" i="48"/>
  <c r="CN41" i="48"/>
  <c r="CS41" i="48"/>
  <c r="DG41" i="48"/>
  <c r="DJ41" i="48"/>
  <c r="DM41" i="48"/>
  <c r="DP41" i="48"/>
  <c r="DS41" i="48"/>
  <c r="DV41" i="48"/>
  <c r="DY41" i="48"/>
  <c r="EF41" i="48"/>
  <c r="EI41" i="48"/>
  <c r="CV65" i="48"/>
  <c r="Z80" i="48"/>
  <c r="Z88" i="48"/>
  <c r="Z98" i="48"/>
  <c r="Z103" i="48"/>
  <c r="AA103" i="48" s="1"/>
  <c r="Z105" i="48"/>
  <c r="BA12" i="48"/>
  <c r="BA65" i="48"/>
  <c r="BK13" i="48"/>
  <c r="BQ13" i="48"/>
  <c r="CE13" i="48"/>
  <c r="CH13" i="48"/>
  <c r="CN13" i="48"/>
  <c r="CS13" i="48"/>
  <c r="CW13" i="48"/>
  <c r="DG13" i="48"/>
  <c r="DJ13" i="48"/>
  <c r="DM13" i="48"/>
  <c r="DP13" i="48"/>
  <c r="DS13" i="48"/>
  <c r="DV13" i="48"/>
  <c r="DY13" i="48"/>
  <c r="EF13" i="48"/>
  <c r="EF65" i="48" s="1"/>
  <c r="EI13" i="48"/>
  <c r="CA14" i="48"/>
  <c r="CZ14" i="48"/>
  <c r="DC14" i="48"/>
  <c r="BH15" i="48"/>
  <c r="BK15" i="48"/>
  <c r="BN15" i="48"/>
  <c r="BQ15" i="48"/>
  <c r="BT15" i="48"/>
  <c r="CE15" i="48"/>
  <c r="CH15" i="48"/>
  <c r="CN15" i="48"/>
  <c r="CS15" i="48"/>
  <c r="CW15" i="48"/>
  <c r="DG15" i="48"/>
  <c r="DJ15" i="48"/>
  <c r="DM15" i="48"/>
  <c r="DP15" i="48"/>
  <c r="DS15" i="48"/>
  <c r="DV15" i="48"/>
  <c r="DY15" i="48"/>
  <c r="EF15" i="48"/>
  <c r="EI15" i="48"/>
  <c r="CA16" i="48"/>
  <c r="CZ16" i="48"/>
  <c r="DC16" i="48"/>
  <c r="BH17" i="48"/>
  <c r="BK17" i="48"/>
  <c r="BN17" i="48"/>
  <c r="BQ17" i="48"/>
  <c r="BT17" i="48"/>
  <c r="CE17" i="48"/>
  <c r="CH17" i="48"/>
  <c r="CN17" i="48"/>
  <c r="CS17" i="48"/>
  <c r="CW17" i="48"/>
  <c r="DG17" i="48"/>
  <c r="DJ17" i="48"/>
  <c r="DM17" i="48"/>
  <c r="DP17" i="48"/>
  <c r="DS17" i="48"/>
  <c r="DV17" i="48"/>
  <c r="DY17" i="48"/>
  <c r="EF17" i="48"/>
  <c r="EI17" i="48"/>
  <c r="CA18" i="48"/>
  <c r="CZ18" i="48"/>
  <c r="DC18" i="48"/>
  <c r="BH19" i="48"/>
  <c r="BN19" i="48"/>
  <c r="BT19" i="48"/>
  <c r="CE19" i="48"/>
  <c r="CH19" i="48"/>
  <c r="CN19" i="48"/>
  <c r="CS19" i="48"/>
  <c r="CW19" i="48"/>
  <c r="DG19" i="48"/>
  <c r="DJ19" i="48"/>
  <c r="DM19" i="48"/>
  <c r="DP19" i="48"/>
  <c r="DS19" i="48"/>
  <c r="DV19" i="48"/>
  <c r="DY19" i="48"/>
  <c r="EF19" i="48"/>
  <c r="EI19" i="48"/>
  <c r="CA20" i="48"/>
  <c r="CZ20" i="48"/>
  <c r="BK21" i="48"/>
  <c r="BQ21" i="48"/>
  <c r="CH21" i="48"/>
  <c r="CS21" i="48"/>
  <c r="DG21" i="48"/>
  <c r="DM21" i="48"/>
  <c r="DS21" i="48"/>
  <c r="DY21" i="48"/>
  <c r="EI21" i="48"/>
  <c r="CA22" i="48"/>
  <c r="CZ22" i="48"/>
  <c r="BH23" i="48"/>
  <c r="BT23" i="48"/>
  <c r="CN23" i="48"/>
  <c r="DJ23" i="48"/>
  <c r="DV23" i="48"/>
  <c r="CA24" i="48"/>
  <c r="BH25" i="48"/>
  <c r="BK25" i="48"/>
  <c r="BN25" i="48"/>
  <c r="BQ25" i="48"/>
  <c r="BT25" i="48"/>
  <c r="CE25" i="48"/>
  <c r="CH25" i="48"/>
  <c r="CN25" i="48"/>
  <c r="CS25" i="48"/>
  <c r="CW25" i="48"/>
  <c r="DG25" i="48"/>
  <c r="DJ25" i="48"/>
  <c r="DM25" i="48"/>
  <c r="DP25" i="48"/>
  <c r="DS25" i="48"/>
  <c r="DV25" i="48"/>
  <c r="DY25" i="48"/>
  <c r="EF25" i="48"/>
  <c r="EI25" i="48"/>
  <c r="CA26" i="48"/>
  <c r="CZ26" i="48"/>
  <c r="BH27" i="48"/>
  <c r="BN27" i="48"/>
  <c r="BT27" i="48"/>
  <c r="CE27" i="48"/>
  <c r="CH27" i="48"/>
  <c r="CN27" i="48"/>
  <c r="CS27" i="48"/>
  <c r="CW27" i="48"/>
  <c r="DG27" i="48"/>
  <c r="DJ27" i="48"/>
  <c r="DM27" i="48"/>
  <c r="DP27" i="48"/>
  <c r="DS27" i="48"/>
  <c r="DV27" i="48"/>
  <c r="DY27" i="48"/>
  <c r="EF27" i="48"/>
  <c r="EI27" i="48"/>
  <c r="CA28" i="48"/>
  <c r="CZ28" i="48"/>
  <c r="DC28" i="48"/>
  <c r="BK29" i="48"/>
  <c r="BQ29" i="48"/>
  <c r="CH29" i="48"/>
  <c r="CS29" i="48"/>
  <c r="DG29" i="48"/>
  <c r="DJ29" i="48"/>
  <c r="DM29" i="48"/>
  <c r="DP29" i="48"/>
  <c r="DS29" i="48"/>
  <c r="DV29" i="48"/>
  <c r="DY29" i="48"/>
  <c r="EF29" i="48"/>
  <c r="EI29" i="48"/>
  <c r="CA30" i="48"/>
  <c r="CZ30" i="48"/>
  <c r="DC30" i="48"/>
  <c r="BH31" i="48"/>
  <c r="BK31" i="48"/>
  <c r="BN31" i="48"/>
  <c r="BQ31" i="48"/>
  <c r="BT31" i="48"/>
  <c r="CE31" i="48"/>
  <c r="CH31" i="48"/>
  <c r="CN31" i="48"/>
  <c r="CS31" i="48"/>
  <c r="CW31" i="48"/>
  <c r="DG31" i="48"/>
  <c r="DJ31" i="48"/>
  <c r="DM31" i="48"/>
  <c r="DP31" i="48"/>
  <c r="DS31" i="48"/>
  <c r="DV31" i="48"/>
  <c r="DY31" i="48"/>
  <c r="EF31" i="48"/>
  <c r="EI31" i="48"/>
  <c r="CA32" i="48"/>
  <c r="CZ32" i="48"/>
  <c r="DC32" i="48"/>
  <c r="DC33" i="48"/>
  <c r="CZ34" i="48"/>
  <c r="DC34" i="48"/>
  <c r="CE36" i="48"/>
  <c r="DC36" i="48"/>
  <c r="CZ37" i="48"/>
  <c r="CE38" i="48"/>
  <c r="DC38" i="48"/>
  <c r="CE39" i="48"/>
  <c r="CZ39" i="48"/>
  <c r="DC39" i="48"/>
  <c r="CE40" i="48"/>
  <c r="CW40" i="48"/>
  <c r="CZ40" i="48"/>
  <c r="DC40" i="48"/>
  <c r="CE41" i="48"/>
  <c r="CW41" i="48"/>
  <c r="CZ41" i="48"/>
  <c r="DC41" i="48"/>
  <c r="CE42" i="48"/>
  <c r="CZ42" i="48"/>
  <c r="CE43" i="48"/>
  <c r="CW43" i="48"/>
  <c r="CZ43" i="48"/>
  <c r="DC43" i="48"/>
  <c r="CE44" i="48"/>
  <c r="CZ44" i="48"/>
  <c r="CE45" i="48"/>
  <c r="CZ45" i="48"/>
  <c r="CE46" i="48"/>
  <c r="CZ46" i="48"/>
  <c r="DC46" i="48"/>
  <c r="CE47" i="48"/>
  <c r="CZ47" i="48"/>
  <c r="CE48" i="48"/>
  <c r="CZ48" i="48"/>
  <c r="DC48" i="48"/>
  <c r="CZ49" i="48"/>
  <c r="DC49" i="48"/>
  <c r="CE50" i="48"/>
  <c r="DC50" i="48"/>
  <c r="CE51" i="48"/>
  <c r="CZ51" i="48"/>
  <c r="DC51" i="48"/>
  <c r="CE52" i="48"/>
  <c r="DC52" i="48"/>
  <c r="CZ53" i="48"/>
  <c r="CE54" i="48"/>
  <c r="CZ54" i="48"/>
  <c r="DC54" i="48"/>
  <c r="CE55" i="48"/>
  <c r="CZ55" i="48"/>
  <c r="DC55" i="48"/>
  <c r="CE56" i="48"/>
  <c r="CZ56" i="48"/>
  <c r="DC56" i="48"/>
  <c r="CE57" i="48"/>
  <c r="CZ57" i="48"/>
  <c r="DC57" i="48"/>
  <c r="CE59" i="48"/>
  <c r="EF61" i="48"/>
  <c r="EI61" i="48"/>
  <c r="CA62" i="48"/>
  <c r="CE63" i="48"/>
  <c r="DS63" i="48"/>
  <c r="DV63" i="48"/>
  <c r="EF63" i="48"/>
  <c r="EI63" i="48"/>
  <c r="CA64" i="48"/>
  <c r="AW80" i="48"/>
  <c r="AW84" i="48"/>
  <c r="AX83" i="48" s="1"/>
  <c r="AW91" i="48"/>
  <c r="Z93" i="48"/>
  <c r="AA93" i="48" s="1"/>
  <c r="AW95" i="48"/>
  <c r="Z97" i="48"/>
  <c r="AW102" i="48"/>
  <c r="AX101" i="48" s="1"/>
  <c r="AW105" i="48"/>
  <c r="CN58" i="48"/>
  <c r="CW58" i="48"/>
  <c r="DJ58" i="48"/>
  <c r="DS58" i="48"/>
  <c r="EF58" i="48"/>
  <c r="CA59" i="48"/>
  <c r="BK60" i="48"/>
  <c r="BN60" i="48"/>
  <c r="BQ60" i="48"/>
  <c r="CH60" i="48"/>
  <c r="CW60" i="48"/>
  <c r="DJ60" i="48"/>
  <c r="DS60" i="48"/>
  <c r="EF60" i="48"/>
  <c r="CA61" i="48"/>
  <c r="CE62" i="48"/>
  <c r="DJ62" i="48"/>
  <c r="DP62" i="48"/>
  <c r="DS62" i="48"/>
  <c r="DV62" i="48"/>
  <c r="EF62" i="48"/>
  <c r="EI62" i="48"/>
  <c r="CA63" i="48"/>
  <c r="EI64" i="48"/>
  <c r="Z70" i="48"/>
  <c r="AA70" i="48"/>
  <c r="Z73" i="48"/>
  <c r="AA73" i="48"/>
  <c r="AW75" i="48"/>
  <c r="AX75" i="48"/>
  <c r="AW77" i="48"/>
  <c r="AW108" i="48"/>
  <c r="AX108" i="48" s="1"/>
  <c r="AW110" i="48"/>
  <c r="AX110" i="48" s="1"/>
  <c r="Z112" i="48"/>
  <c r="AW112" i="48"/>
  <c r="AX112" i="48" s="1"/>
  <c r="AW115" i="48"/>
  <c r="AX115" i="48" s="1"/>
  <c r="Z118" i="48"/>
  <c r="Z123" i="48"/>
  <c r="AA123" i="48" s="1"/>
  <c r="Z125" i="48"/>
  <c r="AA125" i="48" s="1"/>
  <c r="Z127" i="48"/>
  <c r="AA127" i="48" s="1"/>
  <c r="BQ12" i="48"/>
  <c r="CA12" i="48"/>
  <c r="CN12" i="48"/>
  <c r="DJ12" i="48"/>
  <c r="DV12" i="48"/>
  <c r="BH12" i="48"/>
  <c r="BT12" i="48"/>
  <c r="CS12" i="48"/>
  <c r="DC12" i="48"/>
  <c r="DM12" i="48"/>
  <c r="DY12" i="48"/>
  <c r="DM58" i="48"/>
  <c r="BH59" i="48"/>
  <c r="CS59" i="48"/>
  <c r="DM59" i="48"/>
  <c r="DY59" i="48"/>
  <c r="BH60" i="48"/>
  <c r="BT60" i="48"/>
  <c r="CS60" i="48"/>
  <c r="DM60" i="48"/>
  <c r="BH61" i="48"/>
  <c r="CS61" i="48"/>
  <c r="DM61" i="48"/>
  <c r="DY61" i="48"/>
  <c r="BH62" i="48"/>
  <c r="BT62" i="48"/>
  <c r="CS62" i="48"/>
  <c r="DC62" i="48"/>
  <c r="DM62" i="48"/>
  <c r="DY62" i="48"/>
  <c r="BH63" i="48"/>
  <c r="BT63" i="48"/>
  <c r="CS63" i="48"/>
  <c r="DC63" i="48"/>
  <c r="DM63" i="48"/>
  <c r="DY63" i="48"/>
  <c r="BH64" i="48"/>
  <c r="BT64" i="48"/>
  <c r="CS64" i="48"/>
  <c r="DC64" i="48"/>
  <c r="DM64" i="48"/>
  <c r="AW68" i="48"/>
  <c r="AX68" i="48"/>
  <c r="BN56" i="48"/>
  <c r="BT56" i="48"/>
  <c r="CH56" i="48"/>
  <c r="BK55" i="48"/>
  <c r="DM55" i="48"/>
  <c r="DS55" i="48"/>
  <c r="DV55" i="48"/>
  <c r="AZ65" i="48"/>
  <c r="BK24" i="48"/>
  <c r="BN24" i="48"/>
  <c r="CS24" i="48"/>
  <c r="CZ24" i="48"/>
  <c r="CZ35" i="48"/>
  <c r="BN37" i="48"/>
  <c r="BX37" i="48"/>
  <c r="BX31" i="48"/>
  <c r="BE17" i="48"/>
  <c r="CS16" i="48"/>
  <c r="DM16" i="48"/>
  <c r="DS16" i="48"/>
  <c r="DV16" i="48"/>
  <c r="BN48" i="48"/>
  <c r="BT48" i="48"/>
  <c r="CW48" i="48"/>
  <c r="DJ48" i="48"/>
  <c r="DM48" i="48"/>
  <c r="BH29" i="48"/>
  <c r="BN29" i="48"/>
  <c r="BT29" i="48"/>
  <c r="BX29" i="48"/>
  <c r="CE29" i="48"/>
  <c r="CN29" i="48"/>
  <c r="CW29" i="48"/>
  <c r="DS28" i="48"/>
  <c r="EI28" i="48"/>
  <c r="BK40" i="48"/>
  <c r="BQ40" i="48"/>
  <c r="CH40" i="48"/>
  <c r="CS40" i="48"/>
  <c r="DJ40" i="48"/>
  <c r="DP40" i="48"/>
  <c r="DV40" i="48"/>
  <c r="EF40" i="48"/>
  <c r="BH58" i="48"/>
  <c r="BT58" i="48"/>
  <c r="CH58" i="48"/>
  <c r="CS58" i="48"/>
  <c r="DG58" i="48"/>
  <c r="DP58" i="48"/>
  <c r="DV58" i="48"/>
  <c r="DY58" i="48"/>
  <c r="EI58" i="48"/>
  <c r="BK57" i="48"/>
  <c r="BQ57" i="48"/>
  <c r="EI57" i="48"/>
  <c r="CA57" i="48"/>
  <c r="EJ65" i="48"/>
  <c r="BX30" i="48"/>
  <c r="BX36" i="48"/>
  <c r="ED65" i="48"/>
  <c r="BH37" i="48"/>
  <c r="BK37" i="48"/>
  <c r="DP37" i="48"/>
  <c r="EF37" i="48"/>
  <c r="CA37" i="48"/>
  <c r="CS36" i="48"/>
  <c r="CZ36" i="48"/>
  <c r="DG36" i="48"/>
  <c r="DJ36" i="48"/>
  <c r="DY36" i="48"/>
  <c r="EI36" i="48"/>
  <c r="CA36" i="48"/>
  <c r="BH30" i="48"/>
  <c r="BN30" i="48"/>
  <c r="DD65" i="48"/>
  <c r="DV35" i="48"/>
  <c r="CA35" i="48"/>
  <c r="DT65" i="48"/>
  <c r="BN35" i="48"/>
  <c r="BT35" i="48"/>
  <c r="BX35" i="48"/>
  <c r="CE35" i="48"/>
  <c r="CH35" i="48"/>
  <c r="DJ35" i="48"/>
  <c r="DP35" i="48"/>
  <c r="DS35" i="48"/>
  <c r="O131" i="48"/>
  <c r="BX39" i="48"/>
  <c r="BX41" i="48"/>
  <c r="BK39" i="48"/>
  <c r="BQ39" i="48"/>
  <c r="CH39" i="48"/>
  <c r="CS39" i="48"/>
  <c r="DG39" i="48"/>
  <c r="DM39" i="48"/>
  <c r="DS39" i="48"/>
  <c r="DY39" i="48"/>
  <c r="EI39" i="48"/>
  <c r="BX42" i="48"/>
  <c r="BK36" i="48"/>
  <c r="BQ36" i="48"/>
  <c r="BT36" i="48"/>
  <c r="DM36" i="48"/>
  <c r="CN35" i="48"/>
  <c r="DC35" i="48"/>
  <c r="CZ38" i="48"/>
  <c r="CA38" i="48"/>
  <c r="BK42" i="48"/>
  <c r="DV42" i="48"/>
  <c r="CE37" i="48"/>
  <c r="DC37" i="48"/>
  <c r="CO65" i="48"/>
  <c r="CY65" i="48"/>
  <c r="DK65" i="48"/>
  <c r="CZ29" i="48"/>
  <c r="CS28" i="48"/>
  <c r="DG28" i="48"/>
  <c r="DM28" i="48"/>
  <c r="DP28" i="48"/>
  <c r="BG65" i="48"/>
  <c r="BM65" i="48"/>
  <c r="BS65" i="48"/>
  <c r="CC65" i="48"/>
  <c r="CF65" i="48"/>
  <c r="CI65" i="48"/>
  <c r="BB65" i="48"/>
  <c r="CU65" i="48"/>
  <c r="DF65" i="48"/>
  <c r="DR65" i="48"/>
  <c r="EC65" i="48"/>
  <c r="BL65" i="48"/>
  <c r="BO65" i="48"/>
  <c r="CD65" i="48"/>
  <c r="BY65" i="48"/>
  <c r="CZ31" i="48"/>
  <c r="BT30" i="48"/>
  <c r="CE30" i="48"/>
  <c r="CJ65" i="48"/>
  <c r="DC27" i="48"/>
  <c r="CA27" i="48"/>
  <c r="BW65" i="48"/>
  <c r="BH26" i="48"/>
  <c r="BT26" i="48"/>
  <c r="CE26" i="48"/>
  <c r="Z77" i="48"/>
  <c r="Z79" i="48"/>
  <c r="AA79" i="48" s="1"/>
  <c r="Z81" i="48"/>
  <c r="Z87" i="48"/>
  <c r="AA87" i="48"/>
  <c r="Z96" i="48"/>
  <c r="CB65" i="48"/>
  <c r="BR65" i="48"/>
  <c r="BF65" i="48"/>
  <c r="BU65" i="48"/>
  <c r="AX79" i="48"/>
  <c r="AX91" i="48"/>
  <c r="EI12" i="48"/>
  <c r="DS12" i="48"/>
  <c r="DS65" i="48" s="1"/>
  <c r="DG12" i="48"/>
  <c r="CW12" i="48"/>
  <c r="BK12" i="48"/>
  <c r="CW21" i="48"/>
  <c r="CE21" i="48"/>
  <c r="BT13" i="48"/>
  <c r="BN13" i="48"/>
  <c r="BH13" i="48"/>
  <c r="DW65" i="48"/>
  <c r="DQ65" i="48"/>
  <c r="AD131" i="48"/>
  <c r="AF131" i="48"/>
  <c r="BK16" i="48"/>
  <c r="BN16" i="48"/>
  <c r="CH16" i="48"/>
  <c r="CN16" i="48"/>
  <c r="BE18" i="48"/>
  <c r="BQ18" i="48"/>
  <c r="BT18" i="48"/>
  <c r="DM18" i="48"/>
  <c r="DP18" i="48"/>
  <c r="BE20" i="48"/>
  <c r="DP20" i="48"/>
  <c r="DC21" i="48"/>
  <c r="BE22" i="48"/>
  <c r="BE24" i="48"/>
  <c r="DM24" i="48"/>
  <c r="DS24" i="48"/>
  <c r="DV24" i="48"/>
  <c r="CZ25" i="48"/>
  <c r="DC25" i="48"/>
  <c r="CN26" i="48"/>
  <c r="CS26" i="48"/>
  <c r="BK28" i="48"/>
  <c r="BN28" i="48"/>
  <c r="CH28" i="48"/>
  <c r="CN28" i="48"/>
  <c r="DY28" i="48"/>
  <c r="EF28" i="48"/>
  <c r="BE32" i="48"/>
  <c r="BN32" i="48"/>
  <c r="BQ32" i="48"/>
  <c r="DJ32" i="48"/>
  <c r="DM32" i="48"/>
  <c r="BN33" i="48"/>
  <c r="BT33" i="48"/>
  <c r="EI33" i="48"/>
  <c r="BH34" i="48"/>
  <c r="BN34" i="48"/>
  <c r="BQ34" i="48"/>
  <c r="CE34" i="48"/>
  <c r="DY34" i="48"/>
  <c r="EI34" i="48"/>
  <c r="BH35" i="48"/>
  <c r="BK35" i="48"/>
  <c r="CW35" i="48"/>
  <c r="DG35" i="48"/>
  <c r="EF35" i="48"/>
  <c r="EI35" i="48"/>
  <c r="BH36" i="48"/>
  <c r="CH36" i="48"/>
  <c r="CN36" i="48"/>
  <c r="DS36" i="48"/>
  <c r="DV36" i="48"/>
  <c r="CW37" i="48"/>
  <c r="DJ37" i="48"/>
  <c r="DM37" i="48"/>
  <c r="BE38" i="48"/>
  <c r="CS38" i="48"/>
  <c r="DG38" i="48"/>
  <c r="DJ38" i="48"/>
  <c r="BH42" i="48"/>
  <c r="DJ42" i="48"/>
  <c r="DP42" i="48"/>
  <c r="DS42" i="48"/>
  <c r="DP43" i="48"/>
  <c r="DS43" i="48"/>
  <c r="BE44" i="48"/>
  <c r="BE46" i="48"/>
  <c r="CS46" i="48"/>
  <c r="DG46" i="48"/>
  <c r="DJ46" i="48"/>
  <c r="BT47" i="48"/>
  <c r="CH47" i="48"/>
  <c r="DP47" i="48"/>
  <c r="DS47" i="48"/>
  <c r="BE48" i="48"/>
  <c r="BQ49" i="48"/>
  <c r="BE50" i="48"/>
  <c r="CN50" i="48"/>
  <c r="DJ50" i="48"/>
  <c r="DP50" i="48"/>
  <c r="DS50" i="48"/>
  <c r="DM51" i="48"/>
  <c r="DY51" i="48"/>
  <c r="BH52" i="48"/>
  <c r="CS52" i="48"/>
  <c r="DG52" i="48"/>
  <c r="DJ52" i="48"/>
  <c r="CW53" i="48"/>
  <c r="DJ53" i="48"/>
  <c r="DM53" i="48"/>
  <c r="BE54" i="48"/>
  <c r="BT54" i="48"/>
  <c r="CH54" i="48"/>
  <c r="DP54" i="48"/>
  <c r="DS54" i="48"/>
  <c r="BQ55" i="48"/>
  <c r="BT55" i="48"/>
  <c r="DG55" i="48"/>
  <c r="DJ55" i="48"/>
  <c r="EI55" i="48"/>
  <c r="BH56" i="48"/>
  <c r="BK56" i="48"/>
  <c r="CW56" i="48"/>
  <c r="DG56" i="48"/>
  <c r="EF56" i="48"/>
  <c r="EI56" i="48"/>
  <c r="BH57" i="48"/>
  <c r="DS57" i="48"/>
  <c r="DY57" i="48"/>
  <c r="EF57" i="48"/>
  <c r="CZ58" i="48"/>
  <c r="CH59" i="48"/>
  <c r="CN59" i="48"/>
  <c r="EI59" i="48"/>
  <c r="CE61" i="48"/>
  <c r="DJ61" i="48"/>
  <c r="DP61" i="48"/>
  <c r="BE62" i="48"/>
  <c r="BN63" i="48"/>
  <c r="BQ63" i="48"/>
  <c r="CH63" i="48"/>
  <c r="CZ63" i="48"/>
  <c r="BE64" i="48"/>
  <c r="CE64" i="48"/>
  <c r="DP64" i="48"/>
  <c r="DS64" i="48"/>
  <c r="E131" i="48"/>
  <c r="G131" i="48"/>
  <c r="I131" i="48"/>
  <c r="K131" i="48"/>
  <c r="N131" i="48"/>
  <c r="P131" i="48"/>
  <c r="S131" i="48"/>
  <c r="U131" i="48"/>
  <c r="W131" i="48"/>
  <c r="AJ131" i="48"/>
  <c r="CZ13" i="48"/>
  <c r="CE16" i="48"/>
  <c r="DG16" i="48"/>
  <c r="DJ16" i="48"/>
  <c r="EI16" i="48"/>
  <c r="BN18" i="48"/>
  <c r="CE18" i="48"/>
  <c r="CN18" i="48"/>
  <c r="DJ18" i="48"/>
  <c r="DV18" i="48"/>
  <c r="BT20" i="48"/>
  <c r="CW20" i="48"/>
  <c r="EF20" i="48"/>
  <c r="CZ21" i="48"/>
  <c r="CE24" i="48"/>
  <c r="DG24" i="48"/>
  <c r="DJ24" i="48"/>
  <c r="EI24" i="48"/>
  <c r="BN26" i="48"/>
  <c r="BQ26" i="48"/>
  <c r="DJ26" i="48"/>
  <c r="DM26" i="48"/>
  <c r="BH28" i="48"/>
  <c r="BT28" i="48"/>
  <c r="CW28" i="48"/>
  <c r="DJ28" i="48"/>
  <c r="DV28" i="48"/>
  <c r="DC29" i="48"/>
  <c r="BK32" i="48"/>
  <c r="CH32" i="48"/>
  <c r="DG32" i="48"/>
  <c r="DS32" i="48"/>
  <c r="EI32" i="48"/>
  <c r="BH33" i="48"/>
  <c r="BK33" i="48"/>
  <c r="CS33" i="48"/>
  <c r="CW33" i="48"/>
  <c r="DY33" i="48"/>
  <c r="EF33" i="48"/>
  <c r="CH34" i="48"/>
  <c r="CN34" i="48"/>
  <c r="DS34" i="48"/>
  <c r="DV34" i="48"/>
  <c r="BQ35" i="48"/>
  <c r="CS35" i="48"/>
  <c r="DM35" i="48"/>
  <c r="DY35" i="48"/>
  <c r="BN36" i="48"/>
  <c r="CW36" i="48"/>
  <c r="DP36" i="48"/>
  <c r="EF36" i="48"/>
  <c r="BT37" i="48"/>
  <c r="CN37" i="48"/>
  <c r="CS37" i="48"/>
  <c r="DV37" i="48"/>
  <c r="DY37" i="48"/>
  <c r="CH38" i="48"/>
  <c r="CN38" i="48"/>
  <c r="DS38" i="48"/>
  <c r="DV38" i="48"/>
  <c r="BQ42" i="48"/>
  <c r="BT42" i="48"/>
  <c r="CS42" i="48"/>
  <c r="DG42" i="48"/>
  <c r="EF42" i="48"/>
  <c r="EI42" i="48"/>
  <c r="BH43" i="48"/>
  <c r="BT43" i="48"/>
  <c r="CN43" i="48"/>
  <c r="DM43" i="48"/>
  <c r="DY43" i="48"/>
  <c r="CH46" i="48"/>
  <c r="CN46" i="48"/>
  <c r="DS46" i="48"/>
  <c r="DV46" i="48"/>
  <c r="BQ47" i="48"/>
  <c r="CS47" i="48"/>
  <c r="DM47" i="48"/>
  <c r="DY47" i="48"/>
  <c r="EF48" i="48"/>
  <c r="BK49" i="48"/>
  <c r="BN49" i="48"/>
  <c r="DG49" i="48"/>
  <c r="DM49" i="48"/>
  <c r="DP49" i="48"/>
  <c r="CH50" i="48"/>
  <c r="BK51" i="48"/>
  <c r="BQ51" i="48"/>
  <c r="BT51" i="48"/>
  <c r="CH51" i="48"/>
  <c r="CS51" i="48"/>
  <c r="DG51" i="48"/>
  <c r="DJ51" i="48"/>
  <c r="BQ52" i="48"/>
  <c r="BT52" i="48"/>
  <c r="CH52" i="48"/>
  <c r="CN52" i="48"/>
  <c r="DS52" i="48"/>
  <c r="DV52" i="48"/>
  <c r="BT53" i="48"/>
  <c r="CN53" i="48"/>
  <c r="CS53" i="48"/>
  <c r="DV53" i="48"/>
  <c r="DY53" i="48"/>
  <c r="BQ54" i="48"/>
  <c r="CS54" i="48"/>
  <c r="DM54" i="48"/>
  <c r="DY54" i="48"/>
  <c r="BN55" i="48"/>
  <c r="CW55" i="48"/>
  <c r="DP55" i="48"/>
  <c r="EF55" i="48"/>
  <c r="BQ56" i="48"/>
  <c r="CS56" i="48"/>
  <c r="DM56" i="48"/>
  <c r="DY56" i="48"/>
  <c r="BN57" i="48"/>
  <c r="DM57" i="48"/>
  <c r="DP57" i="48"/>
  <c r="BN58" i="48"/>
  <c r="BQ58" i="48"/>
  <c r="CE58" i="48"/>
  <c r="BN59" i="48"/>
  <c r="DJ59" i="48"/>
  <c r="EF59" i="48"/>
  <c r="BQ61" i="48"/>
  <c r="DG61" i="48"/>
  <c r="DV61" i="48"/>
  <c r="BK62" i="48"/>
  <c r="CW62" i="48"/>
  <c r="DG62" i="48"/>
  <c r="BK63" i="48"/>
  <c r="CW63" i="48"/>
  <c r="DG63" i="48"/>
  <c r="BQ64" i="48"/>
  <c r="DJ64" i="48"/>
  <c r="EF64" i="48"/>
  <c r="F131" i="48"/>
  <c r="AQ131" i="48"/>
  <c r="AS131" i="48"/>
  <c r="AU131" i="48"/>
  <c r="AO131" i="48"/>
  <c r="AM131" i="48"/>
  <c r="AK131" i="48"/>
  <c r="AI131" i="48"/>
  <c r="AG131" i="48"/>
  <c r="AE131" i="48"/>
  <c r="AC131" i="48"/>
  <c r="AX77" i="48"/>
  <c r="AB131" i="48"/>
  <c r="BQ37" i="48"/>
  <c r="CH37" i="48"/>
  <c r="DG37" i="48"/>
  <c r="DS37" i="48"/>
  <c r="EI37" i="48"/>
  <c r="BH38" i="48"/>
  <c r="BT38" i="48"/>
  <c r="CW38" i="48"/>
  <c r="DP38" i="48"/>
  <c r="EF38" i="48"/>
  <c r="BN42" i="48"/>
  <c r="CN42" i="48"/>
  <c r="DM42" i="48"/>
  <c r="DY42" i="48"/>
  <c r="BH46" i="48"/>
  <c r="BT46" i="48"/>
  <c r="CW46" i="48"/>
  <c r="DP46" i="48"/>
  <c r="EF46" i="48"/>
  <c r="BH48" i="48"/>
  <c r="BK48" i="48"/>
  <c r="CN48" i="48"/>
  <c r="CS48" i="48"/>
  <c r="DV48" i="48"/>
  <c r="DY48" i="48"/>
  <c r="CS49" i="48"/>
  <c r="CW49" i="48"/>
  <c r="DY49" i="48"/>
  <c r="EF49" i="48"/>
  <c r="CW50" i="48"/>
  <c r="DG50" i="48"/>
  <c r="EF50" i="48"/>
  <c r="EI50" i="48"/>
  <c r="BH51" i="48"/>
  <c r="CN51" i="48"/>
  <c r="DS51" i="48"/>
  <c r="DV51" i="48"/>
  <c r="BT57" i="48"/>
  <c r="DC58" i="48"/>
  <c r="AW86" i="48"/>
  <c r="AW85" i="48"/>
  <c r="AX85" i="48"/>
  <c r="EI51" i="48"/>
  <c r="CN57" i="48"/>
  <c r="DJ57" i="48"/>
  <c r="DV57" i="48"/>
  <c r="BK58" i="48"/>
  <c r="R131" i="48"/>
  <c r="T131" i="48"/>
  <c r="V131" i="48"/>
  <c r="X131" i="48"/>
  <c r="BH16" i="48"/>
  <c r="BT16" i="48"/>
  <c r="CW16" i="48"/>
  <c r="DP16" i="48"/>
  <c r="EF16" i="48"/>
  <c r="DC19" i="48"/>
  <c r="CS20" i="48"/>
  <c r="DY20" i="48"/>
  <c r="BH24" i="48"/>
  <c r="BT24" i="48"/>
  <c r="CW24" i="48"/>
  <c r="DP24" i="48"/>
  <c r="EF24" i="48"/>
  <c r="BK26" i="48"/>
  <c r="CH26" i="48"/>
  <c r="DG26" i="48"/>
  <c r="DS26" i="48"/>
  <c r="EI26" i="48"/>
  <c r="CZ27" i="48"/>
  <c r="BQ33" i="48"/>
  <c r="CE33" i="48"/>
  <c r="CN33" i="48"/>
  <c r="DJ33" i="48"/>
  <c r="DV33" i="48"/>
  <c r="BK34" i="48"/>
  <c r="CW34" i="48"/>
  <c r="DP34" i="48"/>
  <c r="EF34" i="48"/>
  <c r="BQ48" i="48"/>
  <c r="CH48" i="48"/>
  <c r="DG48" i="48"/>
  <c r="DS48" i="48"/>
  <c r="EI48" i="48"/>
  <c r="BH49" i="48"/>
  <c r="BT49" i="48"/>
  <c r="CN49" i="48"/>
  <c r="DJ49" i="48"/>
  <c r="DV49" i="48"/>
  <c r="BK50" i="48"/>
  <c r="CS50" i="48"/>
  <c r="DM50" i="48"/>
  <c r="DY50" i="48"/>
  <c r="BN51" i="48"/>
  <c r="CA51" i="48"/>
  <c r="CW51" i="48"/>
  <c r="DP51" i="48"/>
  <c r="EF51" i="48"/>
  <c r="BN52" i="48"/>
  <c r="CA52" i="48"/>
  <c r="CW52" i="48"/>
  <c r="DP52" i="48"/>
  <c r="EF52" i="48"/>
  <c r="BQ53" i="48"/>
  <c r="CH53" i="48"/>
  <c r="DG53" i="48"/>
  <c r="DS53" i="48"/>
  <c r="EI53" i="48"/>
  <c r="Z72" i="48"/>
  <c r="BX52" i="48"/>
  <c r="CZ52" i="48"/>
  <c r="EI52" i="48"/>
  <c r="DG57" i="48"/>
  <c r="BX53" i="48"/>
  <c r="CE53" i="48"/>
  <c r="DH65" i="48"/>
  <c r="ES42" i="50"/>
  <c r="CN42" i="50"/>
  <c r="CV58" i="50"/>
  <c r="EV58" i="50"/>
  <c r="CD60" i="50"/>
  <c r="CV60" i="50"/>
  <c r="EV60" i="50"/>
  <c r="BI57" i="50"/>
  <c r="BL57" i="50"/>
  <c r="CN57" i="50"/>
  <c r="BI60" i="50"/>
  <c r="CN60" i="50"/>
  <c r="CD59" i="50"/>
  <c r="DA59" i="50"/>
  <c r="EE59" i="50"/>
  <c r="CN29" i="50"/>
  <c r="DA20" i="50"/>
  <c r="EE20" i="50"/>
  <c r="DA19" i="50"/>
  <c r="EE19" i="50"/>
  <c r="BX50" i="50"/>
  <c r="CN50" i="50"/>
  <c r="DH50" i="50"/>
  <c r="CN38" i="50"/>
  <c r="BO16" i="50"/>
  <c r="CN16" i="50"/>
  <c r="DS15" i="50"/>
  <c r="EV14" i="50"/>
  <c r="BI51" i="50"/>
  <c r="CD52" i="50"/>
  <c r="DA52" i="50"/>
  <c r="EE52" i="50"/>
  <c r="DA53" i="50"/>
  <c r="ES53" i="50"/>
  <c r="BE12" i="50"/>
  <c r="BE65" i="50" s="1"/>
  <c r="BI12" i="50"/>
  <c r="BI65" i="50" s="1"/>
  <c r="DA12" i="50"/>
  <c r="DP33" i="50"/>
  <c r="EE12" i="50"/>
  <c r="CV35" i="50"/>
  <c r="EE35" i="50"/>
  <c r="CD36" i="50"/>
  <c r="DA36" i="50"/>
  <c r="DK36" i="50"/>
  <c r="BX57" i="48"/>
  <c r="Z71" i="48"/>
  <c r="AA71" i="48" s="1"/>
  <c r="Z78" i="48"/>
  <c r="Z85" i="48"/>
  <c r="DG47" i="48"/>
  <c r="DJ47" i="48"/>
  <c r="DV47" i="48"/>
  <c r="DX65" i="48"/>
  <c r="EA65" i="48"/>
  <c r="BN46" i="48"/>
  <c r="BQ46" i="48"/>
  <c r="BX46" i="48"/>
  <c r="DY46" i="48"/>
  <c r="CA46" i="48"/>
  <c r="CS57" i="48"/>
  <c r="CW57" i="48"/>
  <c r="BX58" i="48"/>
  <c r="CH57" i="48"/>
  <c r="BX56" i="48"/>
  <c r="CT65" i="48"/>
  <c r="BX55" i="48"/>
  <c r="CH55" i="48"/>
  <c r="BV65" i="48"/>
  <c r="Z76" i="48"/>
  <c r="Z91" i="48"/>
  <c r="AA90" i="48" s="1"/>
  <c r="Z100" i="48"/>
  <c r="AA100" i="48" s="1"/>
  <c r="Z104" i="48"/>
  <c r="AA104" i="48" s="1"/>
  <c r="Z108" i="48"/>
  <c r="AA108" i="48" s="1"/>
  <c r="Z111" i="48"/>
  <c r="Z117" i="48"/>
  <c r="AA117" i="48"/>
  <c r="Z121" i="48"/>
  <c r="AA121" i="48"/>
  <c r="Z126" i="48"/>
  <c r="AA126" i="48"/>
  <c r="Z130" i="48"/>
  <c r="AA130" i="48"/>
  <c r="CQ65" i="48"/>
  <c r="DN65" i="48"/>
  <c r="EH65" i="48"/>
  <c r="EK65" i="48"/>
  <c r="DJ56" i="48"/>
  <c r="BH55" i="48"/>
  <c r="CS55" i="48"/>
  <c r="DY55" i="48"/>
  <c r="BP65" i="48"/>
  <c r="BD65" i="48"/>
  <c r="BQ20" i="48"/>
  <c r="EI20" i="48"/>
  <c r="DG20" i="48"/>
  <c r="BI65" i="48"/>
  <c r="CL65" i="48"/>
  <c r="CZ60" i="48"/>
  <c r="BX13" i="48"/>
  <c r="DC13" i="48"/>
  <c r="DV59" i="48"/>
  <c r="CN60" i="48"/>
  <c r="Z67" i="49"/>
  <c r="D131" i="49"/>
  <c r="Z70" i="49"/>
  <c r="AA70" i="49"/>
  <c r="BE19" i="49"/>
  <c r="BH19" i="49"/>
  <c r="BK19" i="49"/>
  <c r="BN19" i="49"/>
  <c r="BQ19" i="49"/>
  <c r="BT19" i="49"/>
  <c r="BX19" i="49"/>
  <c r="CE19" i="49"/>
  <c r="CH19" i="49"/>
  <c r="CW19" i="49"/>
  <c r="CZ19" i="49"/>
  <c r="DC19" i="49"/>
  <c r="BE20" i="49"/>
  <c r="BH20" i="49"/>
  <c r="BK20" i="49"/>
  <c r="BN20" i="49"/>
  <c r="BQ20" i="49"/>
  <c r="BT20" i="49"/>
  <c r="CH20" i="49"/>
  <c r="CZ20" i="49"/>
  <c r="DC20" i="49"/>
  <c r="BX24" i="49"/>
  <c r="CA24" i="49"/>
  <c r="CE24" i="49"/>
  <c r="CN24" i="49"/>
  <c r="CS24" i="49"/>
  <c r="CW24" i="49"/>
  <c r="DG24" i="49"/>
  <c r="DJ24" i="49"/>
  <c r="DM24" i="49"/>
  <c r="DP24" i="49"/>
  <c r="DS24" i="49"/>
  <c r="DV24" i="49"/>
  <c r="DY24" i="49"/>
  <c r="EF24" i="49"/>
  <c r="EI24" i="49"/>
  <c r="BE17" i="49"/>
  <c r="BH17" i="49"/>
  <c r="BK17" i="49"/>
  <c r="BN17" i="49"/>
  <c r="BQ17" i="49"/>
  <c r="BT17" i="49"/>
  <c r="BX17" i="49"/>
  <c r="CE17" i="49"/>
  <c r="CH17" i="49"/>
  <c r="CW17" i="49"/>
  <c r="CZ17" i="49"/>
  <c r="DC17" i="49"/>
  <c r="CA27" i="49"/>
  <c r="CN27" i="49"/>
  <c r="CS27" i="49"/>
  <c r="DG27" i="49"/>
  <c r="DJ27" i="49"/>
  <c r="DM27" i="49"/>
  <c r="DP27" i="49"/>
  <c r="DS27" i="49"/>
  <c r="DV27" i="49"/>
  <c r="DY27" i="49"/>
  <c r="EF27" i="49"/>
  <c r="EI27" i="49"/>
  <c r="BE26" i="49"/>
  <c r="BH26" i="49"/>
  <c r="BK26" i="49"/>
  <c r="BN26" i="49"/>
  <c r="BQ26" i="49"/>
  <c r="BT26" i="49"/>
  <c r="CH26" i="49"/>
  <c r="CZ26" i="49"/>
  <c r="DC26" i="49"/>
  <c r="BE25" i="49"/>
  <c r="BH25" i="49"/>
  <c r="BK25" i="49"/>
  <c r="BN25" i="49"/>
  <c r="BQ25" i="49"/>
  <c r="BT25" i="49"/>
  <c r="BX25" i="49"/>
  <c r="CE25" i="49"/>
  <c r="CH25" i="49"/>
  <c r="CW25" i="49"/>
  <c r="CZ25" i="49"/>
  <c r="DC25" i="49"/>
  <c r="CA17" i="49"/>
  <c r="CN17" i="49"/>
  <c r="CS17" i="49"/>
  <c r="DG17" i="49"/>
  <c r="DJ17" i="49"/>
  <c r="DM17" i="49"/>
  <c r="DP17" i="49"/>
  <c r="DS17" i="49"/>
  <c r="DV17" i="49"/>
  <c r="DY17" i="49"/>
  <c r="EF17" i="49"/>
  <c r="EI17" i="49"/>
  <c r="BE16" i="49"/>
  <c r="BH16" i="49"/>
  <c r="BK16" i="49"/>
  <c r="BN16" i="49"/>
  <c r="BQ16" i="49"/>
  <c r="BT16" i="49"/>
  <c r="CH16" i="49"/>
  <c r="CZ16" i="49"/>
  <c r="DC16" i="49"/>
  <c r="BE15" i="49"/>
  <c r="BH15" i="49"/>
  <c r="BK15" i="49"/>
  <c r="BN15" i="49"/>
  <c r="BQ15" i="49"/>
  <c r="BT15" i="49"/>
  <c r="BX15" i="49"/>
  <c r="CE15" i="49"/>
  <c r="CH15" i="49"/>
  <c r="CW15" i="49"/>
  <c r="CZ15" i="49"/>
  <c r="DC15" i="49"/>
  <c r="Z86" i="49"/>
  <c r="Z87" i="49"/>
  <c r="AA87" i="49" s="1"/>
  <c r="Z88" i="49"/>
  <c r="Z89" i="49"/>
  <c r="AA89" i="49"/>
  <c r="Z90" i="49"/>
  <c r="AA90" i="49"/>
  <c r="Z91" i="49"/>
  <c r="Z98" i="49"/>
  <c r="Z99" i="49"/>
  <c r="Z100" i="49"/>
  <c r="AA100" i="49" s="1"/>
  <c r="Z101" i="49"/>
  <c r="Z102" i="49"/>
  <c r="AA101" i="49"/>
  <c r="Z103" i="49"/>
  <c r="AA103" i="49"/>
  <c r="Z104" i="49"/>
  <c r="Z105" i="49"/>
  <c r="AA104" i="49" s="1"/>
  <c r="Z106" i="49"/>
  <c r="AA106" i="49"/>
  <c r="Z107" i="49"/>
  <c r="Z108" i="49"/>
  <c r="AA108" i="49" s="1"/>
  <c r="Z109" i="49"/>
  <c r="Z110" i="49"/>
  <c r="AA110" i="49" s="1"/>
  <c r="Z111" i="49"/>
  <c r="Z112" i="49"/>
  <c r="Z113" i="49"/>
  <c r="Z115" i="49"/>
  <c r="AA115" i="49" s="1"/>
  <c r="Z116" i="49"/>
  <c r="Z117" i="49"/>
  <c r="Z118" i="49"/>
  <c r="AA117" i="49" s="1"/>
  <c r="Z119" i="49"/>
  <c r="AA119" i="49"/>
  <c r="Z120" i="49"/>
  <c r="Z121" i="49"/>
  <c r="AA121" i="49" s="1"/>
  <c r="Z122" i="49"/>
  <c r="Z123" i="49"/>
  <c r="AA123" i="49"/>
  <c r="Z124" i="49"/>
  <c r="AA124" i="49"/>
  <c r="Z125" i="49"/>
  <c r="AA125" i="49"/>
  <c r="Z126" i="49"/>
  <c r="AA126" i="49"/>
  <c r="Z127" i="49"/>
  <c r="AA127" i="49"/>
  <c r="Z128" i="49"/>
  <c r="AA128" i="49"/>
  <c r="Z129" i="49"/>
  <c r="BE24" i="49"/>
  <c r="BH24" i="49"/>
  <c r="BK24" i="49"/>
  <c r="BN24" i="49"/>
  <c r="BQ24" i="49"/>
  <c r="BT24" i="49"/>
  <c r="CH24" i="49"/>
  <c r="CZ24" i="49"/>
  <c r="DC24" i="49"/>
  <c r="BX20" i="49"/>
  <c r="CA20" i="49"/>
  <c r="CE20" i="49"/>
  <c r="CN20" i="49"/>
  <c r="CS20" i="49"/>
  <c r="CW20" i="49"/>
  <c r="DG20" i="49"/>
  <c r="DJ20" i="49"/>
  <c r="DM20" i="49"/>
  <c r="DP20" i="49"/>
  <c r="DS20" i="49"/>
  <c r="DV20" i="49"/>
  <c r="DY20" i="49"/>
  <c r="EF20" i="49"/>
  <c r="EI20" i="49"/>
  <c r="CA19" i="49"/>
  <c r="CN19" i="49"/>
  <c r="CS19" i="49"/>
  <c r="DG19" i="49"/>
  <c r="DJ19" i="49"/>
  <c r="DM19" i="49"/>
  <c r="DP19" i="49"/>
  <c r="DS19" i="49"/>
  <c r="DV19" i="49"/>
  <c r="DY19" i="49"/>
  <c r="EF19" i="49"/>
  <c r="EI19" i="49"/>
  <c r="AY65" i="49"/>
  <c r="BB65" i="49"/>
  <c r="BD65" i="49"/>
  <c r="BG65" i="49"/>
  <c r="BJ65" i="49"/>
  <c r="BM65" i="49"/>
  <c r="BP65" i="49"/>
  <c r="BS65" i="49"/>
  <c r="BV65" i="49"/>
  <c r="BY65" i="49"/>
  <c r="CB65" i="49"/>
  <c r="CD65" i="49"/>
  <c r="CG65" i="49"/>
  <c r="CJ65" i="49"/>
  <c r="CL65" i="49"/>
  <c r="CO65" i="49"/>
  <c r="CQ65" i="49"/>
  <c r="CT65" i="49"/>
  <c r="CV65" i="49"/>
  <c r="CY65" i="49"/>
  <c r="DB65" i="49"/>
  <c r="DE65" i="49"/>
  <c r="DH65" i="49"/>
  <c r="DK65" i="49"/>
  <c r="DN65" i="49"/>
  <c r="DQ65" i="49"/>
  <c r="DT65" i="49"/>
  <c r="DW65" i="49"/>
  <c r="DZ65" i="49"/>
  <c r="EB65" i="49"/>
  <c r="ED65" i="49"/>
  <c r="EG65" i="49"/>
  <c r="EJ65" i="49"/>
  <c r="BE18" i="49"/>
  <c r="BH18" i="49"/>
  <c r="BK18" i="49"/>
  <c r="BN18" i="49"/>
  <c r="BQ18" i="49"/>
  <c r="BT18" i="49"/>
  <c r="CH18" i="49"/>
  <c r="CZ18" i="49"/>
  <c r="DC18" i="49"/>
  <c r="BE23" i="49"/>
  <c r="BH23" i="49"/>
  <c r="BK23" i="49"/>
  <c r="BN23" i="49"/>
  <c r="BQ23" i="49"/>
  <c r="BT23" i="49"/>
  <c r="BX23" i="49"/>
  <c r="CE23" i="49"/>
  <c r="CH23" i="49"/>
  <c r="CW23" i="49"/>
  <c r="CZ23" i="49"/>
  <c r="DC23" i="49"/>
  <c r="AZ65" i="49"/>
  <c r="BC65" i="49"/>
  <c r="BF65" i="49"/>
  <c r="BI65" i="49"/>
  <c r="BL65" i="49"/>
  <c r="BO65" i="49"/>
  <c r="BR65" i="49"/>
  <c r="BU65" i="49"/>
  <c r="BW65" i="49"/>
  <c r="BZ65" i="49"/>
  <c r="CC65" i="49"/>
  <c r="CF65" i="49"/>
  <c r="CI65" i="49"/>
  <c r="CK65" i="49"/>
  <c r="CM65" i="49"/>
  <c r="CP65" i="49"/>
  <c r="CR65" i="49"/>
  <c r="CU65" i="49"/>
  <c r="CX65" i="49"/>
  <c r="DA65" i="49"/>
  <c r="DD65" i="49"/>
  <c r="DF65" i="49"/>
  <c r="DI65" i="49"/>
  <c r="DL65" i="49"/>
  <c r="DO65" i="49"/>
  <c r="DR65" i="49"/>
  <c r="DU65" i="49"/>
  <c r="DX65" i="49"/>
  <c r="EA65" i="49"/>
  <c r="EC65" i="49"/>
  <c r="EE65" i="49"/>
  <c r="EH65" i="49"/>
  <c r="EK65" i="49"/>
  <c r="BX22" i="49"/>
  <c r="CA22" i="49"/>
  <c r="CE22" i="49"/>
  <c r="CN22" i="49"/>
  <c r="CS22" i="49"/>
  <c r="CW22" i="49"/>
  <c r="DG22" i="49"/>
  <c r="DJ22" i="49"/>
  <c r="DM22" i="49"/>
  <c r="DP22" i="49"/>
  <c r="DS22" i="49"/>
  <c r="DV22" i="49"/>
  <c r="DY22" i="49"/>
  <c r="EF22" i="49"/>
  <c r="EI22" i="49"/>
  <c r="Z69" i="49"/>
  <c r="AA69" i="49" s="1"/>
  <c r="Z71" i="49"/>
  <c r="AA71" i="49" s="1"/>
  <c r="Z72" i="49"/>
  <c r="Z73" i="49"/>
  <c r="AA73" i="49" s="1"/>
  <c r="Z74" i="49"/>
  <c r="Z75" i="49"/>
  <c r="AA75" i="49" s="1"/>
  <c r="Z76" i="49"/>
  <c r="Z77" i="49"/>
  <c r="AA77" i="49" s="1"/>
  <c r="Z78" i="49"/>
  <c r="Z79" i="49"/>
  <c r="AA79" i="49" s="1"/>
  <c r="Z80" i="49"/>
  <c r="Z81" i="49"/>
  <c r="AA81" i="49" s="1"/>
  <c r="Z82" i="49"/>
  <c r="Z83" i="49"/>
  <c r="AA83" i="49"/>
  <c r="Z84" i="49"/>
  <c r="Z85" i="49"/>
  <c r="Z92" i="49"/>
  <c r="Z93" i="49"/>
  <c r="AA93" i="49" s="1"/>
  <c r="Z94" i="49"/>
  <c r="Z95" i="49"/>
  <c r="Z96" i="49"/>
  <c r="AA95" i="49" s="1"/>
  <c r="Z97" i="49"/>
  <c r="Z114" i="49"/>
  <c r="AA114" i="49"/>
  <c r="Z130" i="49"/>
  <c r="AA130" i="49"/>
  <c r="BX14" i="48"/>
  <c r="BX60" i="48"/>
  <c r="CE60" i="48"/>
  <c r="DC60" i="48"/>
  <c r="DP60" i="48"/>
  <c r="BX59" i="48"/>
  <c r="DC59" i="48"/>
  <c r="DS59" i="48"/>
  <c r="BN12" i="48"/>
  <c r="BX12" i="48"/>
  <c r="CH12" i="48"/>
  <c r="BH12" i="49"/>
  <c r="BN12" i="49"/>
  <c r="BT12" i="49"/>
  <c r="BX12" i="49"/>
  <c r="CH12" i="49"/>
  <c r="CN12" i="49"/>
  <c r="CZ12" i="49"/>
  <c r="DJ12" i="49"/>
  <c r="DP12" i="49"/>
  <c r="DV12" i="49"/>
  <c r="EF12" i="49"/>
  <c r="BK49" i="49"/>
  <c r="DJ52" i="49"/>
  <c r="DV52" i="49"/>
  <c r="BA12" i="49"/>
  <c r="BA65" i="49"/>
  <c r="BE12" i="49"/>
  <c r="BK12" i="49"/>
  <c r="BQ12" i="49"/>
  <c r="CA12" i="49"/>
  <c r="CE12" i="49"/>
  <c r="CS12" i="49"/>
  <c r="CW12" i="49"/>
  <c r="DC12" i="49"/>
  <c r="DG12" i="49"/>
  <c r="DM12" i="49"/>
  <c r="DM65" i="49" s="1"/>
  <c r="DS12" i="49"/>
  <c r="DY12" i="49"/>
  <c r="EI12" i="49"/>
  <c r="DM47" i="49"/>
  <c r="DY47" i="49"/>
  <c r="BH48" i="49"/>
  <c r="BT48" i="49"/>
  <c r="CH48" i="49"/>
  <c r="DG49" i="49"/>
  <c r="DS49" i="49"/>
  <c r="EI49" i="49"/>
  <c r="BN50" i="49"/>
  <c r="CN50" i="49"/>
  <c r="DJ50" i="49"/>
  <c r="DV50" i="49"/>
  <c r="BK51" i="49"/>
  <c r="CA51" i="49"/>
  <c r="CS51" i="49"/>
  <c r="DC51" i="49"/>
  <c r="DM51" i="49"/>
  <c r="DY51" i="49"/>
  <c r="BH52" i="49"/>
  <c r="BT52" i="49"/>
  <c r="AB131" i="49"/>
  <c r="AW68" i="49"/>
  <c r="DG58" i="49"/>
  <c r="DS58" i="49"/>
  <c r="EI58" i="49"/>
  <c r="BN59" i="49"/>
  <c r="CN59" i="49"/>
  <c r="DJ59" i="49"/>
  <c r="DV59" i="49"/>
  <c r="BK60" i="49"/>
  <c r="CA60" i="49"/>
  <c r="CS60" i="49"/>
  <c r="DC60" i="49"/>
  <c r="DM60" i="49"/>
  <c r="DY60" i="49"/>
  <c r="BH61" i="49"/>
  <c r="BT61" i="49"/>
  <c r="CH61" i="49"/>
  <c r="CZ61" i="49"/>
  <c r="DP61" i="49"/>
  <c r="EF61" i="49"/>
  <c r="BE62" i="49"/>
  <c r="BQ62" i="49"/>
  <c r="DG62" i="49"/>
  <c r="DS62" i="49"/>
  <c r="EI62" i="49"/>
  <c r="BN63" i="49"/>
  <c r="CN63" i="49"/>
  <c r="DJ63" i="49"/>
  <c r="DV63" i="49"/>
  <c r="BK64" i="49"/>
  <c r="CA64" i="49"/>
  <c r="CS64" i="49"/>
  <c r="DC64" i="49"/>
  <c r="DM64" i="49"/>
  <c r="DY64" i="49"/>
  <c r="Z68" i="49"/>
  <c r="AA68" i="49" s="1"/>
  <c r="AA77" i="48"/>
  <c r="AA112" i="49"/>
  <c r="AX68" i="49"/>
  <c r="CN45" i="50"/>
  <c r="CV44" i="50"/>
  <c r="DA45" i="50"/>
  <c r="EB44" i="50"/>
  <c r="BO44" i="50"/>
  <c r="BI43" i="50"/>
  <c r="CK43" i="50"/>
  <c r="DS43" i="50"/>
  <c r="BO22" i="50"/>
  <c r="CN22" i="50"/>
  <c r="EB22" i="50"/>
  <c r="EE22" i="50"/>
  <c r="BO21" i="50"/>
  <c r="CD27" i="50"/>
  <c r="DA27" i="50"/>
  <c r="BR26" i="50"/>
  <c r="CN26" i="50"/>
  <c r="EB26" i="50"/>
  <c r="CD29" i="50"/>
  <c r="DA29" i="50"/>
  <c r="DA23" i="50"/>
  <c r="BI28" i="50"/>
  <c r="EE27" i="50"/>
  <c r="DK26" i="50"/>
  <c r="DH15" i="50"/>
  <c r="EE15" i="50"/>
  <c r="BX43" i="48"/>
  <c r="CS43" i="48"/>
  <c r="EF43" i="48"/>
  <c r="DJ44" i="48"/>
  <c r="DP44" i="48"/>
  <c r="DV44" i="48"/>
  <c r="EF44" i="48"/>
  <c r="CN45" i="48"/>
  <c r="DY45" i="48"/>
  <c r="CG65" i="48"/>
  <c r="CK65" i="48"/>
  <c r="BT21" i="48"/>
  <c r="BX21" i="48"/>
  <c r="DV21" i="48"/>
  <c r="DZ65" i="48"/>
  <c r="EB65" i="48"/>
  <c r="AA75" i="48"/>
  <c r="BT22" i="48"/>
  <c r="DS22" i="48"/>
  <c r="AY65" i="48"/>
  <c r="DB65" i="48"/>
  <c r="DL65" i="48"/>
  <c r="DE65" i="48"/>
  <c r="BZ65" i="48"/>
  <c r="DA65" i="48"/>
  <c r="EG65" i="48"/>
  <c r="BC65" i="48"/>
  <c r="DO65" i="48"/>
  <c r="Z68" i="48"/>
  <c r="AA68" i="48"/>
  <c r="BK23" i="48"/>
  <c r="CS23" i="48"/>
  <c r="DS23" i="48"/>
  <c r="DE49" i="50"/>
  <c r="BI53" i="50"/>
  <c r="BR15" i="50"/>
  <c r="EE16" i="50"/>
  <c r="DA15" i="50"/>
  <c r="DA13" i="50"/>
  <c r="EE13" i="50"/>
  <c r="ES13" i="50"/>
  <c r="DA41" i="50"/>
  <c r="BO31" i="50"/>
  <c r="DH30" i="50"/>
  <c r="DA30" i="50"/>
  <c r="BI31" i="50"/>
  <c r="BX30" i="50"/>
  <c r="EB30" i="50"/>
  <c r="DS30" i="50"/>
  <c r="CD50" i="50"/>
  <c r="DA48" i="50"/>
  <c r="EB50" i="50"/>
  <c r="BL49" i="50"/>
  <c r="DA50" i="50"/>
  <c r="CN13" i="50"/>
  <c r="CD12" i="50"/>
  <c r="CN12" i="50"/>
  <c r="DH12" i="50"/>
  <c r="ES12" i="50"/>
  <c r="DP58" i="50"/>
  <c r="CN61" i="50"/>
  <c r="DE61" i="50"/>
  <c r="EB62" i="50"/>
  <c r="BO64" i="50"/>
  <c r="CN64" i="50"/>
  <c r="DE64" i="50"/>
  <c r="EH64" i="50"/>
  <c r="BO14" i="50"/>
  <c r="CD14" i="50"/>
  <c r="DE14" i="50"/>
  <c r="BL15" i="50"/>
  <c r="CD15" i="50"/>
  <c r="CN15" i="50"/>
  <c r="DK15" i="50"/>
  <c r="ES15" i="50"/>
  <c r="BR16" i="50"/>
  <c r="DH16" i="50"/>
  <c r="CD19" i="50"/>
  <c r="DK19" i="50"/>
  <c r="DE20" i="50"/>
  <c r="DP43" i="50"/>
  <c r="DH46" i="50"/>
  <c r="CD61" i="50"/>
  <c r="BL62" i="50"/>
  <c r="DP63" i="50"/>
  <c r="CD21" i="50"/>
  <c r="DP21" i="50"/>
  <c r="EV27" i="50"/>
  <c r="EV47" i="50"/>
  <c r="CN54" i="50"/>
  <c r="CV54" i="50"/>
  <c r="BL32" i="50"/>
  <c r="CD32" i="50"/>
  <c r="DE32" i="50"/>
  <c r="CN43" i="50"/>
  <c r="ES43" i="50"/>
  <c r="BX54" i="50"/>
  <c r="DE54" i="50"/>
  <c r="DH54" i="50"/>
  <c r="EH54" i="50"/>
  <c r="CN27" i="50"/>
  <c r="BX18" i="50"/>
  <c r="CD16" i="50"/>
  <c r="CN24" i="50"/>
  <c r="DE46" i="50"/>
  <c r="EB17" i="50"/>
  <c r="DE58" i="50"/>
  <c r="CN52" i="50"/>
  <c r="EB46" i="50"/>
  <c r="DH53" i="50"/>
  <c r="DE57" i="50"/>
  <c r="CD58" i="50"/>
  <c r="DK58" i="50"/>
  <c r="AF135" i="50"/>
  <c r="CK17" i="50"/>
  <c r="DA35" i="50"/>
  <c r="EH35" i="50"/>
  <c r="BO46" i="50"/>
  <c r="BL58" i="50"/>
  <c r="CN58" i="50"/>
  <c r="DA58" i="50"/>
  <c r="BO40" i="50"/>
  <c r="DA56" i="50"/>
  <c r="EV56" i="50"/>
  <c r="DA17" i="50"/>
  <c r="BR23" i="50"/>
  <c r="CN23" i="50"/>
  <c r="EV23" i="50"/>
  <c r="CN25" i="50"/>
  <c r="DH35" i="50"/>
  <c r="ES36" i="50"/>
  <c r="CN40" i="50"/>
  <c r="DE40" i="50"/>
  <c r="BA89" i="50"/>
  <c r="CN21" i="50"/>
  <c r="ES21" i="50"/>
  <c r="CN32" i="50"/>
  <c r="BR43" i="50"/>
  <c r="DK45" i="50"/>
  <c r="CD54" i="50"/>
  <c r="CD56" i="50"/>
  <c r="CD23" i="50"/>
  <c r="DP44" i="50"/>
  <c r="CN55" i="50"/>
  <c r="EV55" i="50"/>
  <c r="CV37" i="50"/>
  <c r="DK48" i="50"/>
  <c r="EV15" i="50"/>
  <c r="BX17" i="50"/>
  <c r="DH17" i="50"/>
  <c r="DE19" i="50"/>
  <c r="DK20" i="50"/>
  <c r="DE55" i="50"/>
  <c r="BO56" i="50"/>
  <c r="CN56" i="50"/>
  <c r="EH56" i="50"/>
  <c r="EB57" i="50"/>
  <c r="DE24" i="50"/>
  <c r="DA25" i="50"/>
  <c r="CK26" i="50"/>
  <c r="DA26" i="50"/>
  <c r="DE26" i="50"/>
  <c r="BI22" i="50"/>
  <c r="BX22" i="50"/>
  <c r="DE22" i="50"/>
  <c r="DA16" i="50"/>
  <c r="DE16" i="50"/>
  <c r="CV17" i="50"/>
  <c r="EE17" i="50"/>
  <c r="BL18" i="50"/>
  <c r="ES18" i="50"/>
  <c r="DA57" i="50"/>
  <c r="BA95" i="50"/>
  <c r="BA125" i="50"/>
  <c r="BB125" i="50" s="1"/>
  <c r="BL26" i="50"/>
  <c r="DP40" i="50"/>
  <c r="BR36" i="50"/>
  <c r="CN36" i="50"/>
  <c r="EB36" i="50"/>
  <c r="EE36" i="50"/>
  <c r="EH37" i="50"/>
  <c r="CN59" i="50"/>
  <c r="BO13" i="50"/>
  <c r="DS22" i="50"/>
  <c r="BI24" i="50"/>
  <c r="DH24" i="50"/>
  <c r="EE24" i="50"/>
  <c r="ES24" i="50"/>
  <c r="EB25" i="50"/>
  <c r="BL56" i="50"/>
  <c r="EE56" i="50"/>
  <c r="BA77" i="50"/>
  <c r="BA103" i="50"/>
  <c r="BA134" i="50"/>
  <c r="BB134" i="50"/>
  <c r="CN14" i="50"/>
  <c r="CK16" i="50"/>
  <c r="ES16" i="50"/>
  <c r="CN18" i="50"/>
  <c r="DP22" i="50"/>
  <c r="DA24" i="50"/>
  <c r="BI26" i="50"/>
  <c r="EE26" i="50"/>
  <c r="EE31" i="50"/>
  <c r="CD35" i="50"/>
  <c r="DS35" i="50"/>
  <c r="CV36" i="50"/>
  <c r="BI40" i="50"/>
  <c r="BA81" i="50"/>
  <c r="BA112" i="50"/>
  <c r="BA117" i="50"/>
  <c r="BB116" i="50" s="1"/>
  <c r="BA123" i="50"/>
  <c r="BB123" i="50" s="1"/>
  <c r="BA130" i="50"/>
  <c r="BA83" i="50"/>
  <c r="BB83" i="50" s="1"/>
  <c r="BA91" i="50"/>
  <c r="BB91" i="50"/>
  <c r="ES31" i="50"/>
  <c r="BA87" i="50"/>
  <c r="BB87" i="50" s="1"/>
  <c r="BA101" i="50"/>
  <c r="BB101" i="50"/>
  <c r="BA132" i="50"/>
  <c r="BB132" i="50"/>
  <c r="BA94" i="50"/>
  <c r="DV53" i="50"/>
  <c r="DV55" i="50"/>
  <c r="DV57" i="50"/>
  <c r="DV59" i="50"/>
  <c r="DV61" i="50"/>
  <c r="DV63" i="50"/>
  <c r="EY63" i="50"/>
  <c r="EY58" i="50"/>
  <c r="EY56" i="50"/>
  <c r="EY53" i="50"/>
  <c r="EK52" i="50"/>
  <c r="EK30" i="50"/>
  <c r="EY12" i="50"/>
  <c r="EY65" i="50" s="1"/>
  <c r="EY64" i="50"/>
  <c r="EY41" i="50"/>
  <c r="EY37" i="50"/>
  <c r="EY17" i="50"/>
  <c r="EH36" i="50"/>
  <c r="DE62" i="50"/>
  <c r="EV62" i="50"/>
  <c r="AV135" i="50"/>
  <c r="EB32" i="50"/>
  <c r="EK64" i="50"/>
  <c r="EK58" i="50"/>
  <c r="EK57" i="50"/>
  <c r="EK56" i="50"/>
  <c r="EK54" i="50"/>
  <c r="BU64" i="50"/>
  <c r="BU62" i="50"/>
  <c r="BU60" i="50"/>
  <c r="BU59" i="50"/>
  <c r="EY61" i="50"/>
  <c r="EY60" i="50"/>
  <c r="EY59" i="50"/>
  <c r="EY46" i="50"/>
  <c r="EY43" i="50"/>
  <c r="EY32" i="50"/>
  <c r="EY21" i="50"/>
  <c r="EY20" i="50"/>
  <c r="EB61" i="50"/>
  <c r="DP16" i="50"/>
  <c r="DS23" i="50"/>
  <c r="BR35" i="50"/>
  <c r="CD43" i="50"/>
  <c r="EH43" i="50"/>
  <c r="DS61" i="50"/>
  <c r="CV63" i="50"/>
  <c r="DE63" i="50"/>
  <c r="DH63" i="50"/>
  <c r="EV64" i="50"/>
  <c r="DV20" i="50"/>
  <c r="DV22" i="50"/>
  <c r="DV24" i="50"/>
  <c r="DV26" i="50"/>
  <c r="DV32" i="50"/>
  <c r="DV36" i="50"/>
  <c r="DV40" i="50"/>
  <c r="DV46" i="50"/>
  <c r="DV50" i="50"/>
  <c r="DV54" i="50"/>
  <c r="DV56" i="50"/>
  <c r="DV58" i="50"/>
  <c r="DV62" i="50"/>
  <c r="DV64" i="50"/>
  <c r="DU65" i="50"/>
  <c r="EK44" i="50"/>
  <c r="EK43" i="50"/>
  <c r="EK40" i="50"/>
  <c r="EK19" i="50"/>
  <c r="EK16" i="50"/>
  <c r="EK15" i="50"/>
  <c r="EK13" i="50"/>
  <c r="BU12" i="50"/>
  <c r="BU54" i="50"/>
  <c r="BU32" i="50"/>
  <c r="BU30" i="50"/>
  <c r="BU27" i="50"/>
  <c r="BU26" i="50"/>
  <c r="BU21" i="50"/>
  <c r="BU20" i="50"/>
  <c r="BU17" i="50"/>
  <c r="BU15" i="50"/>
  <c r="BU14" i="50"/>
  <c r="BU13" i="50"/>
  <c r="EY62" i="50"/>
  <c r="EY57" i="50"/>
  <c r="EY22" i="50"/>
  <c r="EY13" i="50"/>
  <c r="BR12" i="50"/>
  <c r="BR13" i="50"/>
  <c r="CK13" i="50"/>
  <c r="DK16" i="50"/>
  <c r="BL22" i="50"/>
  <c r="BR27" i="50"/>
  <c r="BL31" i="50"/>
  <c r="BX34" i="50"/>
  <c r="BX44" i="50"/>
  <c r="CV45" i="50"/>
  <c r="DH45" i="50"/>
  <c r="BO54" i="50"/>
  <c r="BO62" i="50"/>
  <c r="EH62" i="50"/>
  <c r="EB63" i="50"/>
  <c r="AQ135" i="50"/>
  <c r="AU135" i="50"/>
  <c r="DY64" i="50"/>
  <c r="DY62" i="50"/>
  <c r="DY36" i="50"/>
  <c r="DY32" i="50"/>
  <c r="EY55" i="50"/>
  <c r="EY54" i="50"/>
  <c r="EY40" i="50"/>
  <c r="EY35" i="50"/>
  <c r="EY26" i="50"/>
  <c r="EY16" i="50"/>
  <c r="EY15" i="50"/>
  <c r="EY14" i="50"/>
  <c r="DY61" i="50"/>
  <c r="DY59" i="50"/>
  <c r="DY57" i="50"/>
  <c r="DY43" i="50"/>
  <c r="DY23" i="50"/>
  <c r="DY21" i="50"/>
  <c r="EK62" i="50"/>
  <c r="EK61" i="50"/>
  <c r="EK36" i="50"/>
  <c r="EK25" i="50"/>
  <c r="EK23" i="50"/>
  <c r="EK22" i="50"/>
  <c r="EK21" i="50"/>
  <c r="EK20" i="50"/>
  <c r="BU63" i="50"/>
  <c r="BU56" i="50"/>
  <c r="BU55" i="50"/>
  <c r="DY25" i="50"/>
  <c r="BX26" i="50"/>
  <c r="DY24" i="50"/>
  <c r="EK27" i="50"/>
  <c r="EK26" i="50"/>
  <c r="EY27" i="50"/>
  <c r="BO29" i="50"/>
  <c r="DY41" i="50"/>
  <c r="DY29" i="50"/>
  <c r="EK45" i="50"/>
  <c r="EK17" i="50"/>
  <c r="BU29" i="50"/>
  <c r="BU18" i="50"/>
  <c r="CV12" i="50"/>
  <c r="DS13" i="50"/>
  <c r="EB14" i="50"/>
  <c r="BX15" i="50"/>
  <c r="DY48" i="50"/>
  <c r="DY18" i="50"/>
  <c r="BL27" i="50"/>
  <c r="BO30" i="50"/>
  <c r="CD37" i="50"/>
  <c r="DY60" i="50"/>
  <c r="DY58" i="50"/>
  <c r="DY56" i="50"/>
  <c r="DY46" i="50"/>
  <c r="DY40" i="50"/>
  <c r="DY34" i="50"/>
  <c r="DY30" i="50"/>
  <c r="DY20" i="50"/>
  <c r="DY16" i="50"/>
  <c r="DY14" i="50"/>
  <c r="DY12" i="50"/>
  <c r="DY65" i="50" s="1"/>
  <c r="DY63" i="50"/>
  <c r="DY45" i="50"/>
  <c r="DY35" i="50"/>
  <c r="DY27" i="50"/>
  <c r="DY17" i="50"/>
  <c r="DY15" i="50"/>
  <c r="DY13" i="50"/>
  <c r="EK12" i="50"/>
  <c r="EK63" i="50"/>
  <c r="EK59" i="50"/>
  <c r="EK55" i="50"/>
  <c r="EK35" i="50"/>
  <c r="EK32" i="50"/>
  <c r="EK28" i="50"/>
  <c r="EK24" i="50"/>
  <c r="BU25" i="50"/>
  <c r="BU24" i="50"/>
  <c r="BU23" i="50"/>
  <c r="BU16" i="50"/>
  <c r="EK14" i="50"/>
  <c r="BU61" i="50"/>
  <c r="BU57" i="50"/>
  <c r="BU53" i="50"/>
  <c r="BU45" i="50"/>
  <c r="BU43" i="50"/>
  <c r="BU35" i="50"/>
  <c r="BA121" i="50"/>
  <c r="AM135" i="50"/>
  <c r="AZ135" i="50"/>
  <c r="BU58" i="50"/>
  <c r="BL45" i="50"/>
  <c r="BX45" i="50"/>
  <c r="CD45" i="50"/>
  <c r="DS45" i="50"/>
  <c r="ES45" i="50"/>
  <c r="EV45" i="50"/>
  <c r="BL46" i="50"/>
  <c r="BR46" i="50"/>
  <c r="CD46" i="50"/>
  <c r="CK46" i="50"/>
  <c r="DK46" i="50"/>
  <c r="DP46" i="50"/>
  <c r="EH46" i="50"/>
  <c r="EH47" i="50"/>
  <c r="CD48" i="50"/>
  <c r="EB48" i="50"/>
  <c r="ES49" i="50"/>
  <c r="DK50" i="50"/>
  <c r="EH51" i="50"/>
  <c r="BL52" i="50"/>
  <c r="BX52" i="50"/>
  <c r="CV52" i="50"/>
  <c r="DK52" i="50"/>
  <c r="EB52" i="50"/>
  <c r="EV52" i="50"/>
  <c r="CK53" i="50"/>
  <c r="DP53" i="50"/>
  <c r="EH53" i="50"/>
  <c r="DE44" i="50"/>
  <c r="DA44" i="50"/>
  <c r="DA46" i="50"/>
  <c r="EE44" i="50"/>
  <c r="DY44" i="50"/>
  <c r="BU44" i="50"/>
  <c r="CN47" i="50"/>
  <c r="CN49" i="50"/>
  <c r="DE47" i="50"/>
  <c r="DH44" i="50"/>
  <c r="DK44" i="50"/>
  <c r="DP47" i="50"/>
  <c r="BR49" i="50"/>
  <c r="EB49" i="50"/>
  <c r="CK51" i="50"/>
  <c r="BR45" i="50"/>
  <c r="DE45" i="50"/>
  <c r="DS44" i="50"/>
  <c r="CD44" i="50"/>
  <c r="EB45" i="50"/>
  <c r="EV44" i="50"/>
  <c r="EV46" i="50"/>
  <c r="BU46" i="50"/>
  <c r="BU36" i="50"/>
  <c r="BL34" i="50"/>
  <c r="EY34" i="50"/>
  <c r="DV34" i="50"/>
  <c r="CD41" i="50"/>
  <c r="EH41" i="50"/>
  <c r="CD42" i="50"/>
  <c r="EE41" i="50"/>
  <c r="DP41" i="50"/>
  <c r="BU41" i="50"/>
  <c r="EY36" i="50"/>
  <c r="EB23" i="50"/>
  <c r="EY23" i="50"/>
  <c r="CV27" i="50"/>
  <c r="ES28" i="50"/>
  <c r="EY24" i="50"/>
  <c r="BO23" i="50"/>
  <c r="DP29" i="50"/>
  <c r="EY31" i="50"/>
  <c r="EV13" i="50"/>
  <c r="DP13" i="50"/>
  <c r="DH13" i="50"/>
  <c r="EB13" i="50"/>
  <c r="DP15" i="50"/>
  <c r="EB20" i="50"/>
  <c r="CV13" i="50"/>
  <c r="EH20" i="50"/>
  <c r="BX16" i="50"/>
  <c r="CQ20" i="50"/>
  <c r="CQ18" i="50"/>
  <c r="CQ50" i="50"/>
  <c r="CQ56" i="50"/>
  <c r="CQ16" i="50"/>
  <c r="CQ14" i="50"/>
  <c r="CQ28" i="50"/>
  <c r="DV41" i="50"/>
  <c r="BU40" i="50"/>
  <c r="CQ40" i="50"/>
  <c r="CQ58" i="50"/>
  <c r="EE42" i="50"/>
  <c r="EE57" i="50"/>
  <c r="CQ45" i="50"/>
  <c r="CQ44" i="50"/>
  <c r="CA38" i="50"/>
  <c r="CA42" i="50"/>
  <c r="CA48" i="50"/>
  <c r="EE45" i="50"/>
  <c r="EE49" i="50"/>
  <c r="EK51" i="50"/>
  <c r="CQ46" i="50"/>
  <c r="CA58" i="50"/>
  <c r="EY49" i="50"/>
  <c r="BL14" i="50"/>
  <c r="BR14" i="50"/>
  <c r="BX14" i="50"/>
  <c r="BX65" i="50" s="1"/>
  <c r="CK14" i="50"/>
  <c r="CV14" i="50"/>
  <c r="DH14" i="50"/>
  <c r="EH14" i="50"/>
  <c r="ES14" i="50"/>
  <c r="BU33" i="50"/>
  <c r="EY45" i="50"/>
  <c r="CA32" i="50"/>
  <c r="CA12" i="50"/>
  <c r="CA14" i="50"/>
  <c r="AP135" i="50"/>
  <c r="AT135" i="50"/>
  <c r="AX135" i="50"/>
  <c r="CA13" i="50"/>
  <c r="CA15" i="50"/>
  <c r="CA21" i="50"/>
  <c r="CA23" i="50"/>
  <c r="CA27" i="50"/>
  <c r="CA29" i="50"/>
  <c r="CA31" i="50"/>
  <c r="CA35" i="50"/>
  <c r="CA37" i="50"/>
  <c r="CA43" i="50"/>
  <c r="CA45" i="50"/>
  <c r="CA47" i="50"/>
  <c r="CA49" i="50"/>
  <c r="CA57" i="50"/>
  <c r="CA61" i="50"/>
  <c r="CA63" i="50"/>
  <c r="DV43" i="50"/>
  <c r="DV45" i="50"/>
  <c r="EK46" i="50"/>
  <c r="BA129" i="50"/>
  <c r="BB129" i="50"/>
  <c r="CA51" i="50"/>
  <c r="CA53" i="50"/>
  <c r="CA44" i="50"/>
  <c r="CA46" i="50"/>
  <c r="EK33" i="50"/>
  <c r="EK29" i="50"/>
  <c r="BX29" i="50"/>
  <c r="DK29" i="50"/>
  <c r="EH29" i="50"/>
  <c r="CN28" i="50"/>
  <c r="CV28" i="50"/>
  <c r="BA70" i="50"/>
  <c r="BB70" i="50" s="1"/>
  <c r="BA71" i="50"/>
  <c r="BB71" i="50" s="1"/>
  <c r="BA75" i="50"/>
  <c r="BB75" i="50" s="1"/>
  <c r="BA78" i="50"/>
  <c r="BB77" i="50" s="1"/>
  <c r="BA85" i="50"/>
  <c r="BA93" i="50"/>
  <c r="BB93" i="50" s="1"/>
  <c r="BA104" i="50"/>
  <c r="BA105" i="50"/>
  <c r="BB105" i="50"/>
  <c r="BA107" i="50"/>
  <c r="BB107" i="50"/>
  <c r="BA109" i="50"/>
  <c r="BA119" i="50"/>
  <c r="BA100" i="50"/>
  <c r="BA111" i="50"/>
  <c r="BA120" i="50"/>
  <c r="BB120" i="50"/>
  <c r="BA131" i="50"/>
  <c r="BB131" i="50"/>
  <c r="EY38" i="50"/>
  <c r="CA30" i="50"/>
  <c r="EE23" i="50"/>
  <c r="BO19" i="50"/>
  <c r="BX19" i="50"/>
  <c r="CK19" i="50"/>
  <c r="DH19" i="50"/>
  <c r="DP19" i="50"/>
  <c r="DS19" i="50"/>
  <c r="EB19" i="50"/>
  <c r="EH19" i="50"/>
  <c r="EV19" i="50"/>
  <c r="BL20" i="50"/>
  <c r="CV20" i="50"/>
  <c r="DP20" i="50"/>
  <c r="EV20" i="50"/>
  <c r="CA19" i="50"/>
  <c r="DY19" i="50"/>
  <c r="BU19" i="50"/>
  <c r="EY19" i="50"/>
  <c r="CN20" i="50"/>
  <c r="CN19" i="50"/>
  <c r="DP52" i="50"/>
  <c r="EB28" i="50"/>
  <c r="DH37" i="50"/>
  <c r="BX38" i="50"/>
  <c r="DA37" i="50"/>
  <c r="EE37" i="50"/>
  <c r="DY38" i="50"/>
  <c r="BO12" i="50"/>
  <c r="BO65" i="50" s="1"/>
  <c r="BX12" i="50"/>
  <c r="CK12" i="50"/>
  <c r="DK12" i="50"/>
  <c r="DP12" i="50"/>
  <c r="DP65" i="50" s="1"/>
  <c r="EB12" i="50"/>
  <c r="EH12" i="50"/>
  <c r="EV12" i="50"/>
  <c r="BL13" i="50"/>
  <c r="BX13" i="50"/>
  <c r="EH13" i="50"/>
  <c r="CV19" i="50"/>
  <c r="DE13" i="50"/>
  <c r="CQ13" i="50"/>
  <c r="CQ55" i="50"/>
  <c r="DH48" i="50"/>
  <c r="BU49" i="50"/>
  <c r="EY48" i="50"/>
  <c r="CK33" i="50"/>
  <c r="EV33" i="50"/>
  <c r="EE14" i="50"/>
  <c r="CA56" i="50"/>
  <c r="DP49" i="50"/>
  <c r="DP48" i="50"/>
  <c r="EE46" i="50"/>
  <c r="EE48" i="50"/>
  <c r="EK48" i="50"/>
  <c r="BL53" i="50"/>
  <c r="DY52" i="50"/>
  <c r="BU52" i="50"/>
  <c r="DS34" i="50"/>
  <c r="CA34" i="50"/>
  <c r="DA33" i="50"/>
  <c r="DE34" i="50"/>
  <c r="EE34" i="50"/>
  <c r="EK34" i="50"/>
  <c r="EE39" i="50"/>
  <c r="DV37" i="50"/>
  <c r="EE29" i="50"/>
  <c r="CQ30" i="50"/>
  <c r="BO48" i="50"/>
  <c r="CK49" i="50"/>
  <c r="EK49" i="50"/>
  <c r="BU48" i="50"/>
  <c r="DA42" i="50"/>
  <c r="CA16" i="50"/>
  <c r="DA49" i="50"/>
  <c r="CQ49" i="50"/>
  <c r="BA126" i="50"/>
  <c r="BB126" i="50" s="1"/>
  <c r="BA65" i="50"/>
  <c r="EH48" i="50"/>
  <c r="BO49" i="50"/>
  <c r="EE40" i="50"/>
  <c r="CQ24" i="50"/>
  <c r="BL40" i="50"/>
  <c r="CV40" i="50"/>
  <c r="DS40" i="50"/>
  <c r="EV40" i="50"/>
  <c r="DE42" i="50"/>
  <c r="CA40" i="50"/>
  <c r="DA40" i="50"/>
  <c r="BL39" i="50"/>
  <c r="DH39" i="50"/>
  <c r="EB39" i="50"/>
  <c r="ES39" i="50"/>
  <c r="DY39" i="50"/>
  <c r="EK39" i="50"/>
  <c r="BU39" i="50"/>
  <c r="EY39" i="50"/>
  <c r="CQ39" i="50"/>
  <c r="CQ37" i="50"/>
  <c r="CK34" i="50"/>
  <c r="DH34" i="50"/>
  <c r="EB34" i="50"/>
  <c r="BU34" i="50"/>
  <c r="CN34" i="50"/>
  <c r="DE33" i="50"/>
  <c r="EE33" i="50"/>
  <c r="BL33" i="50"/>
  <c r="BX33" i="50"/>
  <c r="EB33" i="50"/>
  <c r="ES33" i="50"/>
  <c r="CA55" i="50"/>
  <c r="DA55" i="50"/>
  <c r="CA22" i="50"/>
  <c r="CQ42" i="50"/>
  <c r="CN41" i="50"/>
  <c r="DE50" i="50"/>
  <c r="BR51" i="50"/>
  <c r="EY52" i="50"/>
  <c r="CV53" i="50"/>
  <c r="EB53" i="50"/>
  <c r="EV53" i="50"/>
  <c r="DY53" i="50"/>
  <c r="BR41" i="50"/>
  <c r="CK41" i="50"/>
  <c r="DS41" i="50"/>
  <c r="ES41" i="50"/>
  <c r="BX42" i="50"/>
  <c r="EV42" i="50"/>
  <c r="EK42" i="50"/>
  <c r="EK41" i="50"/>
  <c r="BU42" i="50"/>
  <c r="EY42" i="50"/>
  <c r="CL65" i="50"/>
  <c r="EY29" i="50"/>
  <c r="BO52" i="50"/>
  <c r="BR52" i="50"/>
  <c r="DE52" i="50"/>
  <c r="ES52" i="50"/>
  <c r="BO53" i="50"/>
  <c r="BX53" i="50"/>
  <c r="DK53" i="50"/>
  <c r="CA52" i="50"/>
  <c r="EE51" i="50"/>
  <c r="EE53" i="50"/>
  <c r="CN53" i="50"/>
  <c r="DE48" i="50"/>
  <c r="CN44" i="50"/>
  <c r="CN46" i="50"/>
  <c r="AB79" i="50"/>
  <c r="EY44" i="50"/>
  <c r="AB82" i="50"/>
  <c r="CA26" i="50"/>
  <c r="BL59" i="50"/>
  <c r="BR59" i="50"/>
  <c r="BX59" i="50"/>
  <c r="CV59" i="50"/>
  <c r="DK59" i="50"/>
  <c r="DS59" i="50"/>
  <c r="ES59" i="50"/>
  <c r="BO60" i="50"/>
  <c r="BX60" i="50"/>
  <c r="DE60" i="50"/>
  <c r="DH60" i="50"/>
  <c r="DP60" i="50"/>
  <c r="EB60" i="50"/>
  <c r="EH60" i="50"/>
  <c r="BL55" i="50"/>
  <c r="BR55" i="50"/>
  <c r="BX55" i="50"/>
  <c r="CV55" i="50"/>
  <c r="DK55" i="50"/>
  <c r="DY55" i="50"/>
  <c r="EB55" i="50"/>
  <c r="ES55" i="50"/>
  <c r="BR56" i="50"/>
  <c r="BX56" i="50"/>
  <c r="CK56" i="50"/>
  <c r="CV56" i="50"/>
  <c r="DE56" i="50"/>
  <c r="DH56" i="50"/>
  <c r="DK56" i="50"/>
  <c r="DP56" i="50"/>
  <c r="DS56" i="50"/>
  <c r="EB56" i="50"/>
  <c r="ES56" i="50"/>
  <c r="BX39" i="50"/>
  <c r="CV39" i="50"/>
  <c r="DK39" i="50"/>
  <c r="DP39" i="50"/>
  <c r="EH39" i="50"/>
  <c r="EV39" i="50"/>
  <c r="BR40" i="50"/>
  <c r="BX40" i="50"/>
  <c r="CK40" i="50"/>
  <c r="DH40" i="50"/>
  <c r="DK40" i="50"/>
  <c r="EB40" i="50"/>
  <c r="EH40" i="50"/>
  <c r="ES40" i="50"/>
  <c r="BL12" i="50"/>
  <c r="BL65" i="50" s="1"/>
  <c r="DS12" i="50"/>
  <c r="DK13" i="50"/>
  <c r="DK65" i="50" s="1"/>
  <c r="DK14" i="50"/>
  <c r="DP14" i="50"/>
  <c r="DS14" i="50"/>
  <c r="BO15" i="50"/>
  <c r="CK15" i="50"/>
  <c r="CV15" i="50"/>
  <c r="EB15" i="50"/>
  <c r="EH15" i="50"/>
  <c r="BL16" i="50"/>
  <c r="CV16" i="50"/>
  <c r="DS16" i="50"/>
  <c r="EB16" i="50"/>
  <c r="EH16" i="50"/>
  <c r="EV16" i="50"/>
  <c r="ES17" i="50"/>
  <c r="DK18" i="50"/>
  <c r="EV18" i="50"/>
  <c r="BL19" i="50"/>
  <c r="BR19" i="50"/>
  <c r="ES19" i="50"/>
  <c r="BR20" i="50"/>
  <c r="BL43" i="50"/>
  <c r="BO43" i="50"/>
  <c r="BX43" i="50"/>
  <c r="CV43" i="50"/>
  <c r="DH43" i="50"/>
  <c r="DK43" i="50"/>
  <c r="EB43" i="50"/>
  <c r="EV43" i="50"/>
  <c r="BL44" i="50"/>
  <c r="BR44" i="50"/>
  <c r="CK44" i="50"/>
  <c r="EH44" i="50"/>
  <c r="ES44" i="50"/>
  <c r="BO45" i="50"/>
  <c r="CK45" i="50"/>
  <c r="DP45" i="50"/>
  <c r="EH45" i="50"/>
  <c r="BX46" i="50"/>
  <c r="CV46" i="50"/>
  <c r="DS46" i="50"/>
  <c r="ES46" i="50"/>
  <c r="BL47" i="50"/>
  <c r="BR48" i="50"/>
  <c r="CV49" i="50"/>
  <c r="EV50" i="50"/>
  <c r="DH51" i="50"/>
  <c r="BR53" i="50"/>
  <c r="DS53" i="50"/>
  <c r="BA99" i="50"/>
  <c r="BB99" i="50"/>
  <c r="EK53" i="50"/>
  <c r="D135" i="50"/>
  <c r="AB135" i="50" s="1"/>
  <c r="AE135" i="50"/>
  <c r="BA68" i="50"/>
  <c r="BB68" i="50" s="1"/>
  <c r="AR135" i="50"/>
  <c r="EV21" i="50"/>
  <c r="CA54" i="50"/>
  <c r="CA60" i="50"/>
  <c r="AI135" i="50"/>
  <c r="CA36" i="50"/>
  <c r="AK135" i="50"/>
  <c r="CQ41" i="50"/>
  <c r="CD55" i="50"/>
  <c r="CA24" i="50"/>
  <c r="CQ31" i="50"/>
  <c r="CA20" i="50"/>
  <c r="ES38" i="50"/>
  <c r="CA39" i="50"/>
  <c r="DE17" i="50"/>
  <c r="BO59" i="50"/>
  <c r="CK59" i="50"/>
  <c r="DH59" i="50"/>
  <c r="DP59" i="50"/>
  <c r="EB59" i="50"/>
  <c r="EH59" i="50"/>
  <c r="EV59" i="50"/>
  <c r="BL60" i="50"/>
  <c r="BR60" i="50"/>
  <c r="CK60" i="50"/>
  <c r="DK60" i="50"/>
  <c r="DS60" i="50"/>
  <c r="ES60" i="50"/>
  <c r="DK38" i="50"/>
  <c r="CA41" i="50"/>
  <c r="BA88" i="50"/>
  <c r="BA72" i="50"/>
  <c r="BB72" i="50" s="1"/>
  <c r="AJ135" i="50"/>
  <c r="BA115" i="50"/>
  <c r="BB115" i="50"/>
  <c r="BA114" i="50"/>
  <c r="BA113" i="50"/>
  <c r="BB113" i="50" s="1"/>
  <c r="AH135" i="50"/>
  <c r="BA133" i="50"/>
  <c r="BB133" i="50"/>
  <c r="BA128" i="50"/>
  <c r="BB128" i="50"/>
  <c r="BA124" i="50"/>
  <c r="BA118" i="50"/>
  <c r="BB118" i="50" s="1"/>
  <c r="BA116" i="50"/>
  <c r="BA110" i="50"/>
  <c r="BB109" i="50"/>
  <c r="BA108" i="50"/>
  <c r="BA106" i="50"/>
  <c r="BB106" i="50" s="1"/>
  <c r="BA102" i="50"/>
  <c r="BB102" i="50" s="1"/>
  <c r="BA98" i="50"/>
  <c r="BA96" i="50"/>
  <c r="BB95" i="50"/>
  <c r="BA86" i="50"/>
  <c r="BA84" i="50"/>
  <c r="BA82" i="50"/>
  <c r="BA80" i="50"/>
  <c r="BA76" i="50"/>
  <c r="BA73" i="50"/>
  <c r="BB73" i="50" s="1"/>
  <c r="BB111" i="50"/>
  <c r="AL135" i="50"/>
  <c r="EE55" i="50"/>
  <c r="BO17" i="50"/>
  <c r="DK17" i="50"/>
  <c r="EH17" i="50"/>
  <c r="BR18" i="50"/>
  <c r="EB18" i="50"/>
  <c r="BO39" i="50"/>
  <c r="BR39" i="50"/>
  <c r="DS39" i="50"/>
  <c r="EK38" i="50"/>
  <c r="CD38" i="50"/>
  <c r="BO55" i="50"/>
  <c r="CK55" i="50"/>
  <c r="CA59" i="50"/>
  <c r="EE58" i="50"/>
  <c r="EK60" i="50"/>
  <c r="CQ60" i="50"/>
  <c r="EE60" i="50"/>
  <c r="DH55" i="50"/>
  <c r="DP55" i="50"/>
  <c r="DS55" i="50"/>
  <c r="EH55" i="50"/>
  <c r="CA18" i="50"/>
  <c r="EK37" i="50"/>
  <c r="BU38" i="50"/>
  <c r="BU65" i="50" s="1"/>
  <c r="CK37" i="50"/>
  <c r="EH38" i="50"/>
  <c r="CK39" i="50"/>
  <c r="CD34" i="50"/>
  <c r="EB38" i="50"/>
  <c r="CA17" i="50"/>
  <c r="CQ17" i="50"/>
  <c r="BA92" i="50"/>
  <c r="BB92" i="50" s="1"/>
  <c r="EE50" i="50"/>
  <c r="CK52" i="50"/>
  <c r="EH52" i="50"/>
  <c r="CQ52" i="50"/>
  <c r="DE53" i="50"/>
  <c r="DS52" i="50"/>
  <c r="DY47" i="50"/>
  <c r="BR37" i="50"/>
  <c r="CK38" i="50"/>
  <c r="DS37" i="50"/>
  <c r="EB37" i="50"/>
  <c r="ES37" i="50"/>
  <c r="BO38" i="50"/>
  <c r="BR38" i="50"/>
  <c r="DH38" i="50"/>
  <c r="BX37" i="50"/>
  <c r="DE37" i="50"/>
  <c r="BL38" i="50"/>
  <c r="CV38" i="50"/>
  <c r="EE38" i="50"/>
  <c r="BU37" i="50"/>
  <c r="DE38" i="50"/>
  <c r="CA33" i="50"/>
  <c r="BB89" i="50"/>
  <c r="EY33" i="50"/>
  <c r="DH52" i="50"/>
  <c r="AB119" i="50"/>
  <c r="AC118" i="50"/>
  <c r="AB93" i="50"/>
  <c r="AB125" i="50"/>
  <c r="AC125" i="50" s="1"/>
  <c r="EY18" i="50"/>
  <c r="DE18" i="50"/>
  <c r="DV18" i="50"/>
  <c r="CD18" i="50"/>
  <c r="CG17" i="50"/>
  <c r="BU28" i="50"/>
  <c r="K135" i="50"/>
  <c r="L135" i="50"/>
  <c r="CG53" i="50"/>
  <c r="CG52" i="50"/>
  <c r="CG40" i="50"/>
  <c r="BO27" i="50"/>
  <c r="DH27" i="50"/>
  <c r="CK27" i="50"/>
  <c r="DK27" i="50"/>
  <c r="DP27" i="50"/>
  <c r="G135" i="50"/>
  <c r="H135" i="50"/>
  <c r="EV31" i="50"/>
  <c r="EK31" i="50"/>
  <c r="BU31" i="50"/>
  <c r="CG31" i="50"/>
  <c r="CV23" i="50"/>
  <c r="EH23" i="50"/>
  <c r="F135" i="50"/>
  <c r="CG58" i="50"/>
  <c r="CD17" i="50"/>
  <c r="DV17" i="50"/>
  <c r="BL48" i="50"/>
  <c r="BX48" i="50"/>
  <c r="CK48" i="50"/>
  <c r="CV48" i="50"/>
  <c r="DS48" i="50"/>
  <c r="ES48" i="50"/>
  <c r="EV48" i="50"/>
  <c r="BX49" i="50"/>
  <c r="DH49" i="50"/>
  <c r="DK49" i="50"/>
  <c r="DS49" i="50"/>
  <c r="EH49" i="50"/>
  <c r="EV49" i="50"/>
  <c r="DF65" i="50"/>
  <c r="X135" i="50"/>
  <c r="W135" i="50"/>
  <c r="CG55" i="50"/>
  <c r="CG60" i="50"/>
  <c r="BR30" i="50"/>
  <c r="DK30" i="50"/>
  <c r="CV31" i="50"/>
  <c r="Y135" i="50"/>
  <c r="J135" i="50"/>
  <c r="I135" i="50"/>
  <c r="CG42" i="50"/>
  <c r="CG41" i="50"/>
  <c r="CG56" i="50"/>
  <c r="CG51" i="50"/>
  <c r="EK50" i="50"/>
  <c r="CG49" i="50"/>
  <c r="CG48" i="50"/>
  <c r="EV30" i="50"/>
  <c r="BX31" i="50"/>
  <c r="DH31" i="50"/>
  <c r="DP31" i="50"/>
  <c r="EY28" i="50"/>
  <c r="CG28" i="50"/>
  <c r="BX28" i="50"/>
  <c r="BR25" i="50"/>
  <c r="DH25" i="50"/>
  <c r="BO26" i="50"/>
  <c r="BX27" i="50"/>
  <c r="V135" i="50"/>
  <c r="BO24" i="50"/>
  <c r="BX24" i="50"/>
  <c r="EH25" i="50"/>
  <c r="T135" i="50"/>
  <c r="CG24" i="50"/>
  <c r="CV22" i="50"/>
  <c r="BL23" i="50"/>
  <c r="CK23" i="50"/>
  <c r="U135" i="50"/>
  <c r="CG57" i="50"/>
  <c r="M135" i="50"/>
  <c r="N135" i="50"/>
  <c r="DP30" i="50"/>
  <c r="EB31" i="50"/>
  <c r="EH31" i="50"/>
  <c r="CG30" i="50"/>
  <c r="EY30" i="50"/>
  <c r="DS24" i="50"/>
  <c r="DH26" i="50"/>
  <c r="EV26" i="50"/>
  <c r="DS27" i="50"/>
  <c r="EH27" i="50"/>
  <c r="AB67" i="50"/>
  <c r="AB89" i="50"/>
  <c r="AC89" i="50" s="1"/>
  <c r="CQ53" i="50"/>
  <c r="CG50" i="50"/>
  <c r="BL37" i="50"/>
  <c r="DK37" i="50"/>
  <c r="DP37" i="50"/>
  <c r="EV37" i="50"/>
  <c r="CE65" i="50"/>
  <c r="DV15" i="50"/>
  <c r="CG12" i="50"/>
  <c r="CG13" i="50"/>
  <c r="CG65" i="50" s="1"/>
  <c r="CK58" i="50"/>
  <c r="R135" i="50"/>
  <c r="EE30" i="50"/>
  <c r="BL30" i="50"/>
  <c r="CV30" i="50"/>
  <c r="EH30" i="50"/>
  <c r="ES30" i="50"/>
  <c r="DS31" i="50"/>
  <c r="CN30" i="50"/>
  <c r="CG29" i="50"/>
  <c r="CG20" i="50"/>
  <c r="CG19" i="50"/>
  <c r="CG18" i="50"/>
  <c r="S135" i="50"/>
  <c r="BR57" i="50"/>
  <c r="DS57" i="50"/>
  <c r="DH58" i="50"/>
  <c r="DS58" i="50"/>
  <c r="BL24" i="50"/>
  <c r="DK24" i="50"/>
  <c r="DP24" i="50"/>
  <c r="EB24" i="50"/>
  <c r="EH24" i="50"/>
  <c r="O135" i="50"/>
  <c r="EK47" i="50"/>
  <c r="EY47" i="50"/>
  <c r="CQ47" i="50"/>
  <c r="DY50" i="50"/>
  <c r="BL50" i="50"/>
  <c r="CK50" i="50"/>
  <c r="DS50" i="50"/>
  <c r="AB108" i="50"/>
  <c r="AB127" i="50"/>
  <c r="AC127" i="50"/>
  <c r="BL42" i="50"/>
  <c r="BL28" i="50"/>
  <c r="BO28" i="50"/>
  <c r="BR28" i="50"/>
  <c r="CK28" i="50"/>
  <c r="EH28" i="50"/>
  <c r="EV28" i="50"/>
  <c r="BL29" i="50"/>
  <c r="DS29" i="50"/>
  <c r="EE28" i="50"/>
  <c r="DE28" i="50"/>
  <c r="DH42" i="50"/>
  <c r="EB42" i="50"/>
  <c r="EB41" i="50"/>
  <c r="AB81" i="50"/>
  <c r="AC81" i="50"/>
  <c r="DM65" i="50"/>
  <c r="DO65" i="50"/>
  <c r="CK29" i="50"/>
  <c r="DK28" i="50"/>
  <c r="DS28" i="50"/>
  <c r="DY28" i="50"/>
  <c r="CV25" i="50"/>
  <c r="BR24" i="50"/>
  <c r="CV24" i="50"/>
  <c r="EV24" i="50"/>
  <c r="AB109" i="50"/>
  <c r="AB132" i="50"/>
  <c r="AC132" i="50" s="1"/>
  <c r="AB68" i="50"/>
  <c r="AC68" i="50" s="1"/>
  <c r="CQ48" i="50"/>
  <c r="DS38" i="50"/>
  <c r="CG38" i="50"/>
  <c r="CG39" i="50"/>
  <c r="DP38" i="50"/>
  <c r="EV38" i="50"/>
  <c r="CG36" i="50"/>
  <c r="DE35" i="50"/>
  <c r="EB35" i="50"/>
  <c r="DE36" i="50"/>
  <c r="BO57" i="50"/>
  <c r="BL41" i="50"/>
  <c r="BO41" i="50"/>
  <c r="CV41" i="50"/>
  <c r="CV33" i="50"/>
  <c r="DE39" i="50"/>
  <c r="CK35" i="50"/>
  <c r="CV42" i="50"/>
  <c r="DP42" i="50"/>
  <c r="DS42" i="50"/>
  <c r="EH42" i="50"/>
  <c r="DH41" i="50"/>
  <c r="CK36" i="50"/>
  <c r="EV36" i="50"/>
  <c r="BO37" i="50"/>
  <c r="BU47" i="50"/>
  <c r="BX47" i="50"/>
  <c r="CK47" i="50"/>
  <c r="EB47" i="50"/>
  <c r="ES47" i="50"/>
  <c r="CD51" i="50"/>
  <c r="CV57" i="50"/>
  <c r="DK57" i="50"/>
  <c r="DP57" i="50"/>
  <c r="EH57" i="50"/>
  <c r="ES57" i="50"/>
  <c r="EH58" i="50"/>
  <c r="BR42" i="50"/>
  <c r="DH36" i="50"/>
  <c r="DP36" i="50"/>
  <c r="DS36" i="50"/>
  <c r="CQ36" i="50"/>
  <c r="BL35" i="50"/>
  <c r="BO35" i="50"/>
  <c r="BX35" i="50"/>
  <c r="EV35" i="50"/>
  <c r="BX41" i="50"/>
  <c r="DK41" i="50"/>
  <c r="EV41" i="50"/>
  <c r="BO42" i="50"/>
  <c r="CK42" i="50"/>
  <c r="DK42" i="50"/>
  <c r="BM65" i="50"/>
  <c r="CV51" i="50"/>
  <c r="AB76" i="50"/>
  <c r="AB84" i="50"/>
  <c r="AB91" i="50"/>
  <c r="AC91" i="50" s="1"/>
  <c r="AB106" i="50"/>
  <c r="AC106" i="50" s="1"/>
  <c r="AB123" i="50"/>
  <c r="AC123" i="50" s="1"/>
  <c r="AB100" i="50"/>
  <c r="AB94" i="50"/>
  <c r="AC93" i="50"/>
  <c r="BA79" i="50"/>
  <c r="BO47" i="50"/>
  <c r="BR47" i="50"/>
  <c r="CV47" i="50"/>
  <c r="DH47" i="50"/>
  <c r="DK47" i="50"/>
  <c r="DS47" i="50"/>
  <c r="AB130" i="50"/>
  <c r="DE59" i="50"/>
  <c r="BO58" i="50"/>
  <c r="BR58" i="50"/>
  <c r="EB58" i="50"/>
  <c r="AB121" i="50"/>
  <c r="DH28" i="50"/>
  <c r="CV29" i="50"/>
  <c r="ES29" i="50"/>
  <c r="EV29" i="50"/>
  <c r="BH65" i="50"/>
  <c r="DP28" i="50"/>
  <c r="BR29" i="50"/>
  <c r="DH29" i="50"/>
  <c r="EB29" i="50"/>
  <c r="DG65" i="50"/>
  <c r="AB77" i="50"/>
  <c r="AC77" i="50"/>
  <c r="AB105" i="50"/>
  <c r="AC105" i="50"/>
  <c r="AB118" i="50"/>
  <c r="AB128" i="50"/>
  <c r="AC128" i="50" s="1"/>
  <c r="AB99" i="50"/>
  <c r="EO65" i="50"/>
  <c r="EZ65" i="50"/>
  <c r="CK30" i="50"/>
  <c r="BR31" i="50"/>
  <c r="CK31" i="50"/>
  <c r="DE31" i="50"/>
  <c r="DK31" i="50"/>
  <c r="CH65" i="50"/>
  <c r="CJ65" i="50"/>
  <c r="EQ65" i="50"/>
  <c r="BZ65" i="50"/>
  <c r="DD65" i="50"/>
  <c r="CX65" i="50"/>
  <c r="CP65" i="50"/>
  <c r="CU65" i="50"/>
  <c r="EI65" i="50"/>
  <c r="AB87" i="50"/>
  <c r="BX57" i="50"/>
  <c r="CK57" i="50"/>
  <c r="DH57" i="50"/>
  <c r="EV57" i="50"/>
  <c r="BX58" i="50"/>
  <c r="ES58" i="50"/>
  <c r="BR33" i="50"/>
  <c r="DK33" i="50"/>
  <c r="BR34" i="50"/>
  <c r="EV34" i="50"/>
  <c r="DK35" i="50"/>
  <c r="DP35" i="50"/>
  <c r="ES35" i="50"/>
  <c r="BL36" i="50"/>
  <c r="BO36" i="50"/>
  <c r="BX36" i="50"/>
  <c r="AB95" i="50"/>
  <c r="AC95" i="50" s="1"/>
  <c r="AB83" i="50"/>
  <c r="AC83" i="50" s="1"/>
  <c r="AB116" i="50"/>
  <c r="AC116" i="50" s="1"/>
  <c r="AB80" i="50"/>
  <c r="AC79" i="50" s="1"/>
  <c r="BJ65" i="50"/>
  <c r="BO50" i="50"/>
  <c r="BR50" i="50"/>
  <c r="CB65" i="50"/>
  <c r="CV50" i="50"/>
  <c r="DL65" i="50"/>
  <c r="DP50" i="50"/>
  <c r="EA65" i="50"/>
  <c r="EH50" i="50"/>
  <c r="ES50" i="50"/>
  <c r="BL51" i="50"/>
  <c r="BO51" i="50"/>
  <c r="BQ65" i="50"/>
  <c r="BX51" i="50"/>
  <c r="DE51" i="50"/>
  <c r="DK51" i="50"/>
  <c r="DP51" i="50"/>
  <c r="DS51" i="50"/>
  <c r="EB51" i="50"/>
  <c r="EF65" i="50"/>
  <c r="ES51" i="50"/>
  <c r="EV51" i="50"/>
  <c r="BC65" i="50"/>
  <c r="CS65" i="50"/>
  <c r="EN65" i="50"/>
  <c r="ED65" i="50"/>
  <c r="DY51" i="50"/>
  <c r="BU51" i="50"/>
  <c r="BU50" i="50"/>
  <c r="EY51" i="50"/>
  <c r="EX65" i="50"/>
  <c r="CM65" i="50"/>
  <c r="DB65" i="50"/>
  <c r="DA51" i="50"/>
  <c r="BN65" i="50"/>
  <c r="BD65" i="50"/>
  <c r="DR65" i="50"/>
  <c r="BW65" i="50"/>
  <c r="BY65" i="50"/>
  <c r="DT65" i="50"/>
  <c r="CZ65" i="50"/>
  <c r="EY50" i="50"/>
  <c r="DV28" i="50"/>
  <c r="Z135" i="50"/>
  <c r="CA25" i="50"/>
  <c r="EE25" i="50"/>
  <c r="EY25" i="50"/>
  <c r="DE25" i="50"/>
  <c r="CG14" i="50"/>
  <c r="ES20" i="50"/>
  <c r="CW65" i="50"/>
  <c r="DN65" i="50"/>
  <c r="DX65" i="50"/>
  <c r="AB85" i="50"/>
  <c r="AC85" i="50" s="1"/>
  <c r="AB102" i="50"/>
  <c r="AC102" i="50" s="1"/>
  <c r="BG65" i="50"/>
  <c r="DQ65" i="50"/>
  <c r="EP65" i="50"/>
  <c r="BF65" i="50"/>
  <c r="BP65" i="50"/>
  <c r="CT65" i="50"/>
  <c r="EG65" i="50"/>
  <c r="EM65" i="50"/>
  <c r="ER65" i="50"/>
  <c r="CR65" i="50"/>
  <c r="BT65" i="50"/>
  <c r="FA65" i="50"/>
  <c r="AB134" i="50"/>
  <c r="AC134" i="50" s="1"/>
  <c r="AB133" i="50"/>
  <c r="AC133" i="50" s="1"/>
  <c r="AB129" i="50"/>
  <c r="AC129" i="50" s="1"/>
  <c r="AB126" i="50"/>
  <c r="AC126" i="50" s="1"/>
  <c r="AB122" i="50"/>
  <c r="AC122" i="50" s="1"/>
  <c r="AB120" i="50"/>
  <c r="AC120" i="50" s="1"/>
  <c r="AB117" i="50"/>
  <c r="AB115" i="50"/>
  <c r="AC115" i="50"/>
  <c r="AB111" i="50"/>
  <c r="AC111" i="50"/>
  <c r="AB110" i="50"/>
  <c r="AC109" i="50"/>
  <c r="AB107" i="50"/>
  <c r="AC107" i="50"/>
  <c r="AB104" i="50"/>
  <c r="AB101" i="50"/>
  <c r="AC101" i="50" s="1"/>
  <c r="AB98" i="50"/>
  <c r="AB97" i="50"/>
  <c r="AC97" i="50"/>
  <c r="AB96" i="50"/>
  <c r="AB92" i="50"/>
  <c r="AC92" i="50"/>
  <c r="AB88" i="50"/>
  <c r="AC87" i="50"/>
  <c r="AB75" i="50"/>
  <c r="AC75" i="50"/>
  <c r="AB74" i="50"/>
  <c r="AB73" i="50"/>
  <c r="AC73" i="50" s="1"/>
  <c r="AB71" i="50"/>
  <c r="AC71" i="50" s="1"/>
  <c r="AB69" i="50"/>
  <c r="AC69" i="50" s="1"/>
  <c r="CC65" i="50"/>
  <c r="EU65" i="50"/>
  <c r="DI65" i="50"/>
  <c r="CI65" i="50"/>
  <c r="BV65" i="50"/>
  <c r="EC65" i="50"/>
  <c r="EW65" i="50"/>
  <c r="ES25" i="50"/>
  <c r="DS18" i="50"/>
  <c r="EE18" i="50"/>
  <c r="EV17" i="50"/>
  <c r="CK18" i="50"/>
  <c r="CA28" i="50"/>
  <c r="EB27" i="50"/>
  <c r="ES27" i="50"/>
  <c r="CG27" i="50"/>
  <c r="ES26" i="50"/>
  <c r="AB90" i="50"/>
  <c r="BO25" i="50"/>
  <c r="CG25" i="50"/>
  <c r="CV18" i="50"/>
  <c r="DH18" i="50"/>
  <c r="DS26" i="50"/>
  <c r="CG26" i="50"/>
  <c r="DP26" i="50"/>
  <c r="EH26" i="50"/>
  <c r="BO18" i="50"/>
  <c r="DP18" i="50"/>
  <c r="EH18" i="50"/>
  <c r="AB70" i="50"/>
  <c r="AC70" i="50" s="1"/>
  <c r="AB114" i="50"/>
  <c r="AB113" i="50"/>
  <c r="BB85" i="50"/>
  <c r="AX68" i="43"/>
  <c r="AA104" i="46"/>
  <c r="Z68" i="39"/>
  <c r="BA65" i="43"/>
  <c r="EB65" i="43"/>
  <c r="DP65" i="43"/>
  <c r="DJ65" i="43"/>
  <c r="DD65" i="43"/>
  <c r="CT65" i="43"/>
  <c r="CJ65" i="43"/>
  <c r="BZ65" i="43"/>
  <c r="BV65" i="43"/>
  <c r="BT65" i="43"/>
  <c r="BN65" i="43"/>
  <c r="BH65" i="43"/>
  <c r="AZ65" i="43"/>
  <c r="BA65" i="46"/>
  <c r="BY33" i="46"/>
  <c r="CC33" i="46"/>
  <c r="CR32" i="46"/>
  <c r="AC131" i="49"/>
  <c r="AE131" i="49"/>
  <c r="AG131" i="49"/>
  <c r="AI131" i="49"/>
  <c r="AK131" i="49"/>
  <c r="AM131" i="49"/>
  <c r="AO131" i="49"/>
  <c r="AQ131" i="49"/>
  <c r="AS131" i="49"/>
  <c r="AU131" i="49"/>
  <c r="P135" i="50"/>
  <c r="CA50" i="50"/>
  <c r="Q135" i="50"/>
  <c r="AO135" i="50"/>
  <c r="AW135" i="50"/>
  <c r="AN135" i="50"/>
  <c r="EE47" i="50"/>
  <c r="CN35" i="50"/>
  <c r="DY54" i="52"/>
  <c r="BS59" i="52"/>
  <c r="CL59" i="52"/>
  <c r="BS55" i="52"/>
  <c r="DY55" i="52"/>
  <c r="FA21" i="52"/>
  <c r="EX32" i="52"/>
  <c r="FA32" i="52"/>
  <c r="CB44" i="52"/>
  <c r="CE44" i="52"/>
  <c r="DB44" i="52"/>
  <c r="CB55" i="52"/>
  <c r="CE55" i="52"/>
  <c r="CH55" i="52"/>
  <c r="EU55" i="52"/>
  <c r="EX55" i="52"/>
  <c r="FA55" i="52"/>
  <c r="CL38" i="52"/>
  <c r="DY47" i="52"/>
  <c r="EH21" i="52"/>
  <c r="CB32" i="52"/>
  <c r="BM44" i="52"/>
  <c r="FD44" i="52" s="1"/>
  <c r="BM55" i="52"/>
  <c r="BP55" i="52"/>
  <c r="CO55" i="52"/>
  <c r="CR55" i="52"/>
  <c r="DB55" i="52"/>
  <c r="FD55" i="52" s="1"/>
  <c r="DS55" i="52"/>
  <c r="EB55" i="52"/>
  <c r="EH55" i="52"/>
  <c r="EK55" i="52"/>
  <c r="CL44" i="52"/>
  <c r="CB48" i="52"/>
  <c r="EU54" i="52"/>
  <c r="FA54" i="52"/>
  <c r="AN136" i="52"/>
  <c r="AP136" i="52"/>
  <c r="BS60" i="52"/>
  <c r="AJ136" i="52"/>
  <c r="AT136" i="52"/>
  <c r="BV20" i="52"/>
  <c r="DV54" i="52"/>
  <c r="BM59" i="52"/>
  <c r="FD59" i="52" s="1"/>
  <c r="BV15" i="52"/>
  <c r="CB15" i="52"/>
  <c r="FA37" i="52"/>
  <c r="EE54" i="52"/>
  <c r="EH54" i="52"/>
  <c r="EN54" i="52"/>
  <c r="AE136" i="52"/>
  <c r="AG136" i="52"/>
  <c r="AI136" i="52"/>
  <c r="AK136" i="52"/>
  <c r="AM136" i="52"/>
  <c r="AO136" i="52"/>
  <c r="AQ136" i="52"/>
  <c r="AU136" i="52"/>
  <c r="AW136" i="52"/>
  <c r="AY136" i="52"/>
  <c r="BA136" i="52"/>
  <c r="CR22" i="52"/>
  <c r="DB14" i="52"/>
  <c r="FA24" i="52"/>
  <c r="DY37" i="52"/>
  <c r="EH37" i="52"/>
  <c r="EN37" i="52"/>
  <c r="FA16" i="52"/>
  <c r="FA57" i="52"/>
  <c r="BV24" i="52"/>
  <c r="DB43" i="52"/>
  <c r="CB28" i="52"/>
  <c r="DY33" i="52"/>
  <c r="EH33" i="52"/>
  <c r="EN33" i="52"/>
  <c r="EH41" i="52"/>
  <c r="CO43" i="52"/>
  <c r="CR43" i="52"/>
  <c r="DY43" i="52"/>
  <c r="EH43" i="52"/>
  <c r="CO14" i="52"/>
  <c r="CR14" i="52"/>
  <c r="FA20" i="52"/>
  <c r="DB22" i="52"/>
  <c r="BV23" i="52"/>
  <c r="CB23" i="52"/>
  <c r="BV52" i="52"/>
  <c r="CR52" i="52"/>
  <c r="FA53" i="52"/>
  <c r="BY54" i="52"/>
  <c r="CH54" i="52"/>
  <c r="EN56" i="52"/>
  <c r="CB57" i="52"/>
  <c r="BB128" i="52"/>
  <c r="BC128" i="52" s="1"/>
  <c r="DY26" i="52"/>
  <c r="CO30" i="52"/>
  <c r="BV31" i="52"/>
  <c r="CB31" i="52"/>
  <c r="DY34" i="52"/>
  <c r="EH34" i="52"/>
  <c r="BV36" i="52"/>
  <c r="CB36" i="52"/>
  <c r="CO38" i="52"/>
  <c r="CR38" i="52"/>
  <c r="DB38" i="52"/>
  <c r="BV39" i="52"/>
  <c r="CB39" i="52"/>
  <c r="CO39" i="52"/>
  <c r="EN39" i="52"/>
  <c r="BV45" i="52"/>
  <c r="FA45" i="52"/>
  <c r="BV46" i="52"/>
  <c r="CH46" i="52"/>
  <c r="DY46" i="52"/>
  <c r="EH46" i="52"/>
  <c r="EN46" i="52"/>
  <c r="FA46" i="52"/>
  <c r="CO47" i="52"/>
  <c r="CR47" i="52"/>
  <c r="DB47" i="52"/>
  <c r="DF47" i="52"/>
  <c r="EN48" i="52"/>
  <c r="EH50" i="52"/>
  <c r="EN50" i="52"/>
  <c r="BV56" i="52"/>
  <c r="CB56" i="52"/>
  <c r="DB56" i="52"/>
  <c r="BV58" i="52"/>
  <c r="CO59" i="52"/>
  <c r="CR59" i="52"/>
  <c r="DB59" i="52"/>
  <c r="BV60" i="52"/>
  <c r="CB60" i="52"/>
  <c r="DS60" i="52"/>
  <c r="EX60" i="52"/>
  <c r="AF136" i="52"/>
  <c r="AH136" i="52"/>
  <c r="AL136" i="52"/>
  <c r="BB129" i="52"/>
  <c r="BC129" i="52" s="1"/>
  <c r="BB130" i="52"/>
  <c r="BB131" i="52"/>
  <c r="BB132" i="52"/>
  <c r="BC132" i="52" s="1"/>
  <c r="BB133" i="52"/>
  <c r="BC133" i="52" s="1"/>
  <c r="BB134" i="52"/>
  <c r="BC134" i="52" s="1"/>
  <c r="BB135" i="52"/>
  <c r="BC135" i="52" s="1"/>
  <c r="BB84" i="52"/>
  <c r="BC84" i="52" s="1"/>
  <c r="CL52" i="52"/>
  <c r="AR136" i="52"/>
  <c r="CO18" i="52"/>
  <c r="CR18" i="52"/>
  <c r="DB18" i="52"/>
  <c r="CB19" i="52"/>
  <c r="CO19" i="52"/>
  <c r="CR19" i="52"/>
  <c r="DB19" i="52"/>
  <c r="EH58" i="52"/>
  <c r="EX58" i="52"/>
  <c r="FA58" i="52"/>
  <c r="DF59" i="52"/>
  <c r="DL59" i="52"/>
  <c r="DY59" i="52"/>
  <c r="EH59" i="52"/>
  <c r="AS136" i="52"/>
  <c r="BB81" i="52"/>
  <c r="BB86" i="52"/>
  <c r="BC86" i="52" s="1"/>
  <c r="BB88" i="52"/>
  <c r="BC88" i="52"/>
  <c r="BB90" i="52"/>
  <c r="BB92" i="52"/>
  <c r="BC92" i="52" s="1"/>
  <c r="BB106" i="52"/>
  <c r="BC106" i="52" s="1"/>
  <c r="BB107" i="52"/>
  <c r="BC107" i="52" s="1"/>
  <c r="BB108" i="52"/>
  <c r="DY13" i="52"/>
  <c r="EH13" i="52"/>
  <c r="EN13" i="52"/>
  <c r="FA36" i="52"/>
  <c r="DY38" i="52"/>
  <c r="CO51" i="52"/>
  <c r="CR51" i="52"/>
  <c r="DB51" i="52"/>
  <c r="DF54" i="52"/>
  <c r="CW60" i="52"/>
  <c r="BV61" i="52"/>
  <c r="BY61" i="52"/>
  <c r="CB61" i="52"/>
  <c r="FA61" i="52"/>
  <c r="AV136" i="52"/>
  <c r="AX136" i="52"/>
  <c r="AZ136" i="52"/>
  <c r="BB70" i="52"/>
  <c r="BC70" i="52" s="1"/>
  <c r="BB71" i="52"/>
  <c r="BC71" i="52" s="1"/>
  <c r="BB72" i="52"/>
  <c r="BC72" i="52" s="1"/>
  <c r="BB73" i="52"/>
  <c r="BC73" i="52" s="1"/>
  <c r="BB74" i="52"/>
  <c r="BC74" i="52" s="1"/>
  <c r="BB76" i="52"/>
  <c r="BC76" i="52" s="1"/>
  <c r="BB78" i="52"/>
  <c r="BC78" i="52" s="1"/>
  <c r="BB96" i="52"/>
  <c r="BC96" i="52"/>
  <c r="BB97" i="52"/>
  <c r="BB98" i="52"/>
  <c r="BB99" i="52"/>
  <c r="BB100" i="52"/>
  <c r="BC100" i="52" s="1"/>
  <c r="BB101" i="52"/>
  <c r="BB102" i="52"/>
  <c r="BC102" i="52"/>
  <c r="BB103" i="52"/>
  <c r="BC103" i="52"/>
  <c r="BB109" i="52"/>
  <c r="BC108" i="52"/>
  <c r="BB111" i="52"/>
  <c r="BB113" i="52"/>
  <c r="BB115" i="52"/>
  <c r="BB116" i="52"/>
  <c r="BC116" i="52" s="1"/>
  <c r="BB117" i="52"/>
  <c r="BB118" i="52"/>
  <c r="BC117" i="52"/>
  <c r="BB119" i="52"/>
  <c r="BB120" i="52"/>
  <c r="BC119" i="52" s="1"/>
  <c r="BB121" i="52"/>
  <c r="BC121" i="52" s="1"/>
  <c r="BB122" i="52"/>
  <c r="BB123" i="52"/>
  <c r="BC123" i="52" s="1"/>
  <c r="BB124" i="52"/>
  <c r="BC124" i="52" s="1"/>
  <c r="BB125" i="52"/>
  <c r="BB126" i="52"/>
  <c r="BC126" i="52"/>
  <c r="BB127" i="52"/>
  <c r="BC127" i="52"/>
  <c r="CL48" i="52"/>
  <c r="CO48" i="52"/>
  <c r="BS49" i="52"/>
  <c r="BV49" i="52"/>
  <c r="CB49" i="52"/>
  <c r="FA49" i="52"/>
  <c r="CL26" i="52"/>
  <c r="CO26" i="52"/>
  <c r="CR26" i="52"/>
  <c r="DB26" i="52"/>
  <c r="EN27" i="52"/>
  <c r="FA29" i="52"/>
  <c r="CO23" i="52"/>
  <c r="DB23" i="52"/>
  <c r="DY17" i="52"/>
  <c r="CL34" i="52"/>
  <c r="CO34" i="52"/>
  <c r="CR34" i="52"/>
  <c r="DB34" i="52"/>
  <c r="BV35" i="52"/>
  <c r="CB35" i="52"/>
  <c r="EN35" i="52"/>
  <c r="BB66" i="52"/>
  <c r="BB75" i="52"/>
  <c r="BB77" i="52"/>
  <c r="BB79" i="52"/>
  <c r="BB83" i="52"/>
  <c r="BB85" i="52"/>
  <c r="BB87" i="52"/>
  <c r="BB89" i="52"/>
  <c r="BB91" i="52"/>
  <c r="BC90" i="52"/>
  <c r="BB93" i="52"/>
  <c r="BC93" i="52"/>
  <c r="BB94" i="52"/>
  <c r="BC94" i="52" s="1"/>
  <c r="BB95" i="52"/>
  <c r="BB104" i="52"/>
  <c r="BC104" i="52" s="1"/>
  <c r="BB105" i="52"/>
  <c r="DY25" i="52"/>
  <c r="EH25" i="52"/>
  <c r="EN25" i="52"/>
  <c r="BB82" i="52"/>
  <c r="BC82" i="52" s="1"/>
  <c r="BB110" i="52"/>
  <c r="BC110" i="52" s="1"/>
  <c r="BB112" i="52"/>
  <c r="BC112" i="52" s="1"/>
  <c r="BB114" i="52"/>
  <c r="BC114" i="52" s="1"/>
  <c r="BF12" i="52"/>
  <c r="FD12" i="52" s="1"/>
  <c r="FA12" i="52"/>
  <c r="BV54" i="52"/>
  <c r="DS63" i="52"/>
  <c r="BV64" i="52"/>
  <c r="CH64" i="52"/>
  <c r="CR64" i="52"/>
  <c r="EH64" i="52"/>
  <c r="FA64" i="52"/>
  <c r="EE65" i="52"/>
  <c r="BB69" i="52"/>
  <c r="BC69" i="52" s="1"/>
  <c r="EN17" i="52"/>
  <c r="EH17" i="52"/>
  <c r="BC98" i="52"/>
  <c r="BY25" i="52"/>
  <c r="DV25" i="52"/>
  <c r="BP54" i="52"/>
  <c r="DI54" i="52"/>
  <c r="BS38" i="52"/>
  <c r="DF37" i="52"/>
  <c r="BS61" i="52"/>
  <c r="CW58" i="52"/>
  <c r="EE59" i="52"/>
  <c r="EU59" i="52"/>
  <c r="CL55" i="52"/>
  <c r="BP61" i="52"/>
  <c r="DI61" i="52"/>
  <c r="CL32" i="52"/>
  <c r="CL36" i="52"/>
  <c r="CL49" i="52"/>
  <c r="CL61" i="52"/>
  <c r="DY23" i="52"/>
  <c r="DY31" i="52"/>
  <c r="DY44" i="52"/>
  <c r="DY48" i="52"/>
  <c r="DY52" i="52"/>
  <c r="DY56" i="52"/>
  <c r="DY60" i="52"/>
  <c r="DY20" i="52"/>
  <c r="DY32" i="52"/>
  <c r="DY61" i="52"/>
  <c r="EN20" i="52"/>
  <c r="EN32" i="52"/>
  <c r="EN38" i="52"/>
  <c r="EN43" i="52"/>
  <c r="EN47" i="52"/>
  <c r="EN49" i="52"/>
  <c r="EN59" i="52"/>
  <c r="EN61" i="52"/>
  <c r="CO20" i="52"/>
  <c r="CO32" i="52"/>
  <c r="CO49" i="52"/>
  <c r="CO61" i="52"/>
  <c r="EH19" i="52"/>
  <c r="EH23" i="52"/>
  <c r="EH39" i="52"/>
  <c r="EH44" i="52"/>
  <c r="EH56" i="52"/>
  <c r="CB21" i="52"/>
  <c r="CB37" i="52"/>
  <c r="CB46" i="52"/>
  <c r="CB54" i="52"/>
  <c r="CB58" i="52"/>
  <c r="DB32" i="52"/>
  <c r="DB49" i="52"/>
  <c r="DB61" i="52"/>
  <c r="CR20" i="52"/>
  <c r="CR32" i="52"/>
  <c r="CR49" i="52"/>
  <c r="CR61" i="52"/>
  <c r="FA38" i="52"/>
  <c r="FA43" i="52"/>
  <c r="FA59" i="52"/>
  <c r="BY32" i="52"/>
  <c r="DI32" i="52"/>
  <c r="EE32" i="52"/>
  <c r="EU32" i="52"/>
  <c r="BY35" i="52"/>
  <c r="DV35" i="52"/>
  <c r="EX36" i="52"/>
  <c r="DI38" i="52"/>
  <c r="CH39" i="52"/>
  <c r="DI39" i="52"/>
  <c r="DV26" i="52"/>
  <c r="BM35" i="52"/>
  <c r="CW43" i="52"/>
  <c r="DL48" i="52"/>
  <c r="EB49" i="52"/>
  <c r="EX49" i="52"/>
  <c r="EU50" i="52"/>
  <c r="BS44" i="52"/>
  <c r="BS56" i="52"/>
  <c r="CW61" i="52"/>
  <c r="EX61" i="52"/>
  <c r="DV44" i="52"/>
  <c r="EE44" i="52"/>
  <c r="EE57" i="52"/>
  <c r="DY18" i="52"/>
  <c r="BY58" i="52"/>
  <c r="EB59" i="52"/>
  <c r="BM61" i="52"/>
  <c r="DF32" i="52"/>
  <c r="EH32" i="52"/>
  <c r="EH36" i="52"/>
  <c r="CB59" i="52"/>
  <c r="DB54" i="52"/>
  <c r="FA19" i="52"/>
  <c r="FA31" i="52"/>
  <c r="FA44" i="52"/>
  <c r="FA48" i="52"/>
  <c r="FA52" i="52"/>
  <c r="FA56" i="52"/>
  <c r="FA60" i="52"/>
  <c r="DO43" i="54"/>
  <c r="DO35" i="54"/>
  <c r="CQ31" i="54"/>
  <c r="CV31" i="54"/>
  <c r="S135" i="54"/>
  <c r="CK59" i="54"/>
  <c r="BL47" i="54"/>
  <c r="BR47" i="54"/>
  <c r="EJ47" i="54"/>
  <c r="EW46" i="54"/>
  <c r="BR43" i="54"/>
  <c r="BX43" i="54"/>
  <c r="DK43" i="54"/>
  <c r="EZ43" i="54"/>
  <c r="BO36" i="54"/>
  <c r="CA36" i="54"/>
  <c r="CG36" i="54"/>
  <c r="DH31" i="54"/>
  <c r="R135" i="54"/>
  <c r="BO60" i="54"/>
  <c r="DH59" i="54"/>
  <c r="EJ59" i="54"/>
  <c r="DO57" i="54"/>
  <c r="EA57" i="54"/>
  <c r="BU55" i="54"/>
  <c r="BO53" i="54"/>
  <c r="CQ48" i="54"/>
  <c r="CV48" i="54"/>
  <c r="DX48" i="54"/>
  <c r="DA43" i="54"/>
  <c r="DX43" i="54"/>
  <c r="ED43" i="54"/>
  <c r="EJ43" i="54"/>
  <c r="CA43" i="54"/>
  <c r="EG42" i="54"/>
  <c r="DA29" i="54"/>
  <c r="DR29" i="54"/>
  <c r="BR27" i="54"/>
  <c r="BX27" i="54"/>
  <c r="CQ27" i="54"/>
  <c r="CV27" i="54"/>
  <c r="EZ27" i="54"/>
  <c r="CG26" i="54"/>
  <c r="CN26" i="54"/>
  <c r="EW26" i="54"/>
  <c r="Q135" i="54"/>
  <c r="CN60" i="54"/>
  <c r="DU60" i="54"/>
  <c r="EJ53" i="54"/>
  <c r="ET53" i="54"/>
  <c r="EZ53" i="54"/>
  <c r="CN52" i="54"/>
  <c r="EW52" i="54"/>
  <c r="DR51" i="54"/>
  <c r="DX51" i="54"/>
  <c r="ED51" i="54"/>
  <c r="DO50" i="54"/>
  <c r="ED49" i="54"/>
  <c r="ET49" i="54"/>
  <c r="CA48" i="54"/>
  <c r="DH48" i="54"/>
  <c r="EM48" i="54"/>
  <c r="DU45" i="54"/>
  <c r="EM45" i="54"/>
  <c r="BL44" i="54"/>
  <c r="DK44" i="54"/>
  <c r="CN43" i="54"/>
  <c r="EG43" i="54"/>
  <c r="BU43" i="54"/>
  <c r="CQ43" i="54"/>
  <c r="CV43" i="54"/>
  <c r="DH43" i="54"/>
  <c r="BL43" i="54"/>
  <c r="FC43" i="54" s="1"/>
  <c r="EM43" i="54"/>
  <c r="BL40" i="54"/>
  <c r="DK40" i="54"/>
  <c r="BU39" i="54"/>
  <c r="CQ39" i="54"/>
  <c r="CV39" i="54"/>
  <c r="DH39" i="54"/>
  <c r="EJ39" i="54"/>
  <c r="EW38" i="54"/>
  <c r="BU35" i="54"/>
  <c r="DH35" i="54"/>
  <c r="EJ34" i="54"/>
  <c r="BR31" i="54"/>
  <c r="BX31" i="54"/>
  <c r="DO31" i="54"/>
  <c r="EJ30" i="54"/>
  <c r="BL24" i="54"/>
  <c r="FC24" i="54" s="1"/>
  <c r="DK24" i="54"/>
  <c r="DK22" i="54"/>
  <c r="P135" i="54"/>
  <c r="CV60" i="54"/>
  <c r="DU58" i="54"/>
  <c r="EW58" i="54"/>
  <c r="BO58" i="54"/>
  <c r="BU58" i="54"/>
  <c r="CA58" i="54"/>
  <c r="BL57" i="54"/>
  <c r="FC57" i="54" s="1"/>
  <c r="DO56" i="54"/>
  <c r="EA56" i="54"/>
  <c r="EM56" i="54"/>
  <c r="BO56" i="54"/>
  <c r="BU56" i="54"/>
  <c r="CG56" i="54"/>
  <c r="CQ56" i="54"/>
  <c r="CK55" i="54"/>
  <c r="DE55" i="54"/>
  <c r="DK55" i="54"/>
  <c r="EG55" i="54"/>
  <c r="DH52" i="54"/>
  <c r="BO50" i="54"/>
  <c r="BU50" i="54"/>
  <c r="CA50" i="54"/>
  <c r="BO49" i="54"/>
  <c r="BU49" i="54"/>
  <c r="CA49" i="54"/>
  <c r="CG49" i="54"/>
  <c r="BL48" i="54"/>
  <c r="DO48" i="54"/>
  <c r="CN47" i="54"/>
  <c r="DH47" i="54"/>
  <c r="DU47" i="54"/>
  <c r="ET46" i="54"/>
  <c r="CN46" i="54"/>
  <c r="DO46" i="54"/>
  <c r="EM46" i="54"/>
  <c r="BR45" i="54"/>
  <c r="CQ45" i="54"/>
  <c r="CV45" i="54"/>
  <c r="DA45" i="54"/>
  <c r="DR45" i="54"/>
  <c r="EA44" i="54"/>
  <c r="EM44" i="54"/>
  <c r="EW44" i="54"/>
  <c r="DU42" i="54"/>
  <c r="EA42" i="54"/>
  <c r="BL42" i="54"/>
  <c r="EW42" i="54"/>
  <c r="DX41" i="54"/>
  <c r="ED41" i="54"/>
  <c r="ET41" i="54"/>
  <c r="EZ41" i="54"/>
  <c r="EA40" i="54"/>
  <c r="EW40" i="54"/>
  <c r="BU38" i="54"/>
  <c r="DA38" i="54"/>
  <c r="ED38" i="54"/>
  <c r="BU37" i="54"/>
  <c r="DX37" i="54"/>
  <c r="ED37" i="54"/>
  <c r="ET37" i="54"/>
  <c r="EZ37" i="54"/>
  <c r="EA36" i="54"/>
  <c r="EW36" i="54"/>
  <c r="EJ35" i="54"/>
  <c r="BU34" i="54"/>
  <c r="BU33" i="54"/>
  <c r="EA33" i="54"/>
  <c r="BU30" i="54"/>
  <c r="DE30" i="54"/>
  <c r="DU30" i="54"/>
  <c r="EA30" i="54"/>
  <c r="EG30" i="54"/>
  <c r="BU29" i="54"/>
  <c r="BR28" i="54"/>
  <c r="CV28" i="54"/>
  <c r="DA28" i="54"/>
  <c r="DR28" i="54"/>
  <c r="ET28" i="54"/>
  <c r="EZ28" i="54"/>
  <c r="EA24" i="54"/>
  <c r="EW24" i="54"/>
  <c r="BL23" i="54"/>
  <c r="DR23" i="54"/>
  <c r="DX23" i="54"/>
  <c r="ED23" i="54"/>
  <c r="EJ23" i="54"/>
  <c r="EG22" i="54"/>
  <c r="DA21" i="54"/>
  <c r="DH21" i="54"/>
  <c r="DR21" i="54"/>
  <c r="EM20" i="54"/>
  <c r="O135" i="54"/>
  <c r="BU18" i="54"/>
  <c r="DV21" i="55"/>
  <c r="EX21" i="55"/>
  <c r="DV32" i="55"/>
  <c r="CR21" i="55"/>
  <c r="CW21" i="55"/>
  <c r="DB21" i="55"/>
  <c r="BV32" i="55"/>
  <c r="EE43" i="55"/>
  <c r="CE43" i="55"/>
  <c r="CW45" i="55"/>
  <c r="BP47" i="55"/>
  <c r="DB49" i="55"/>
  <c r="DS49" i="55"/>
  <c r="EU49" i="55"/>
  <c r="CW41" i="55"/>
  <c r="FA41" i="55"/>
  <c r="CO42" i="55"/>
  <c r="EN42" i="55"/>
  <c r="BV53" i="55"/>
  <c r="BS57" i="55"/>
  <c r="DP58" i="55"/>
  <c r="EN58" i="55"/>
  <c r="CO30" i="55"/>
  <c r="CO38" i="55"/>
  <c r="EN38" i="55"/>
  <c r="DS31" i="55"/>
  <c r="EU31" i="55"/>
  <c r="EB55" i="55"/>
  <c r="BS32" i="55"/>
  <c r="CR32" i="55"/>
  <c r="CW32" i="55"/>
  <c r="DB32" i="55"/>
  <c r="DS32" i="55"/>
  <c r="FA33" i="55"/>
  <c r="EE32" i="55"/>
  <c r="CE32" i="55"/>
  <c r="DL32" i="55"/>
  <c r="EN32" i="55"/>
  <c r="EX32" i="55"/>
  <c r="CO32" i="55"/>
  <c r="CH32" i="55"/>
  <c r="DI32" i="55"/>
  <c r="EK32" i="55"/>
  <c r="BM47" i="55"/>
  <c r="FD47" i="55" s="1"/>
  <c r="BP46" i="55"/>
  <c r="DI46" i="55"/>
  <c r="BS45" i="55"/>
  <c r="BY45" i="55"/>
  <c r="DL45" i="55"/>
  <c r="BP42" i="55"/>
  <c r="CB42" i="55"/>
  <c r="CH42" i="55"/>
  <c r="BY41" i="55"/>
  <c r="DL41" i="55"/>
  <c r="BY39" i="55"/>
  <c r="CE39" i="55"/>
  <c r="BP38" i="55"/>
  <c r="CB38" i="55"/>
  <c r="CH38" i="55"/>
  <c r="BS37" i="55"/>
  <c r="BY37" i="55"/>
  <c r="BS33" i="55"/>
  <c r="BY33" i="55"/>
  <c r="DL33" i="55"/>
  <c r="CE31" i="55"/>
  <c r="DL31" i="55"/>
  <c r="BM29" i="55"/>
  <c r="BY29" i="55"/>
  <c r="CE29" i="55"/>
  <c r="CE27" i="55"/>
  <c r="DL23" i="55"/>
  <c r="DI21" i="55"/>
  <c r="BP21" i="55"/>
  <c r="BV21" i="55"/>
  <c r="CH21" i="55"/>
  <c r="DY21" i="55"/>
  <c r="CL21" i="55"/>
  <c r="EU60" i="55"/>
  <c r="BY60" i="55"/>
  <c r="CE60" i="55"/>
  <c r="CB59" i="55"/>
  <c r="CH59" i="55"/>
  <c r="BM58" i="55"/>
  <c r="BY58" i="55"/>
  <c r="CE58" i="55"/>
  <c r="CH57" i="55"/>
  <c r="BS56" i="55"/>
  <c r="BP55" i="55"/>
  <c r="FD55" i="55" s="1"/>
  <c r="BV55" i="55"/>
  <c r="CB55" i="55"/>
  <c r="BP52" i="55"/>
  <c r="CO53" i="55"/>
  <c r="DP53" i="55"/>
  <c r="DV53" i="55"/>
  <c r="EN53" i="55"/>
  <c r="EX53" i="55"/>
  <c r="CW52" i="55"/>
  <c r="DB52" i="55"/>
  <c r="DS52" i="55"/>
  <c r="DV51" i="55"/>
  <c r="EB51" i="55"/>
  <c r="EN51" i="55"/>
  <c r="EX51" i="55"/>
  <c r="BV50" i="55"/>
  <c r="DY50" i="55"/>
  <c r="EK50" i="55"/>
  <c r="EU50" i="55"/>
  <c r="FA50" i="55"/>
  <c r="DP47" i="55"/>
  <c r="EN47" i="55"/>
  <c r="DB40" i="55"/>
  <c r="CO39" i="55"/>
  <c r="EH39" i="55"/>
  <c r="CO35" i="55"/>
  <c r="CR34" i="55"/>
  <c r="DB34" i="55"/>
  <c r="DS34" i="55"/>
  <c r="EU34" i="55"/>
  <c r="DF29" i="55"/>
  <c r="BS28" i="55"/>
  <c r="CR28" i="55"/>
  <c r="CW28" i="55"/>
  <c r="DB28" i="55"/>
  <c r="DS28" i="55"/>
  <c r="EB27" i="55"/>
  <c r="EU26" i="55"/>
  <c r="FA26" i="55"/>
  <c r="BV25" i="55"/>
  <c r="DI25" i="55"/>
  <c r="CE24" i="55"/>
  <c r="CW24" i="55"/>
  <c r="DB24" i="55"/>
  <c r="DP23" i="55"/>
  <c r="EH23" i="55"/>
  <c r="EN23" i="55"/>
  <c r="CB22" i="55"/>
  <c r="CH22" i="55"/>
  <c r="CR22" i="55"/>
  <c r="CW22" i="55"/>
  <c r="DS21" i="55"/>
  <c r="EB21" i="55"/>
  <c r="EH21" i="55"/>
  <c r="DF21" i="55"/>
  <c r="EK21" i="55"/>
  <c r="EU21" i="55"/>
  <c r="BV60" i="55"/>
  <c r="CE59" i="55"/>
  <c r="DL59" i="55"/>
  <c r="EK59" i="55"/>
  <c r="CW58" i="55"/>
  <c r="FA58" i="55"/>
  <c r="CL57" i="55"/>
  <c r="DL57" i="55"/>
  <c r="DS57" i="55"/>
  <c r="EU57" i="55"/>
  <c r="CH56" i="55"/>
  <c r="DI56" i="55"/>
  <c r="DP56" i="55"/>
  <c r="EN56" i="55"/>
  <c r="EN55" i="55"/>
  <c r="BM53" i="55"/>
  <c r="EH52" i="55"/>
  <c r="CB51" i="55"/>
  <c r="DI51" i="55"/>
  <c r="DP50" i="55"/>
  <c r="BY49" i="55"/>
  <c r="DL49" i="55"/>
  <c r="CB48" i="55"/>
  <c r="CR48" i="55"/>
  <c r="EU48" i="55"/>
  <c r="FA46" i="55"/>
  <c r="BP45" i="55"/>
  <c r="DI45" i="55"/>
  <c r="DV45" i="55"/>
  <c r="EB43" i="55"/>
  <c r="CE42" i="55"/>
  <c r="DL42" i="55"/>
  <c r="EK42" i="55"/>
  <c r="BP41" i="55"/>
  <c r="DF40" i="55"/>
  <c r="CH40" i="55"/>
  <c r="CO40" i="55"/>
  <c r="DV40" i="55"/>
  <c r="DL39" i="55"/>
  <c r="EU39" i="55"/>
  <c r="DI37" i="55"/>
  <c r="DV37" i="55"/>
  <c r="EX37" i="55"/>
  <c r="CH36" i="55"/>
  <c r="CO36" i="55"/>
  <c r="DP36" i="55"/>
  <c r="DV36" i="55"/>
  <c r="EH36" i="55"/>
  <c r="EN36" i="55"/>
  <c r="EX36" i="55"/>
  <c r="BS35" i="55"/>
  <c r="FD35" i="55" s="1"/>
  <c r="DL35" i="55"/>
  <c r="EK35" i="55"/>
  <c r="EU35" i="55"/>
  <c r="DI34" i="55"/>
  <c r="CH31" i="55"/>
  <c r="BY30" i="55"/>
  <c r="CE30" i="55"/>
  <c r="DL30" i="55"/>
  <c r="CW30" i="55"/>
  <c r="DY30" i="55"/>
  <c r="DI29" i="55"/>
  <c r="DB29" i="55"/>
  <c r="DV29" i="55"/>
  <c r="EX29" i="55"/>
  <c r="EH28" i="55"/>
  <c r="CH27" i="55"/>
  <c r="DI27" i="55"/>
  <c r="EE27" i="55"/>
  <c r="EK27" i="55"/>
  <c r="FA27" i="55"/>
  <c r="BM26" i="55"/>
  <c r="BS26" i="55"/>
  <c r="FD26" i="55" s="1"/>
  <c r="BY26" i="55"/>
  <c r="CE26" i="55"/>
  <c r="DL26" i="55"/>
  <c r="EN26" i="55"/>
  <c r="EK25" i="55"/>
  <c r="DV24" i="55"/>
  <c r="EH24" i="55"/>
  <c r="EN24" i="55"/>
  <c r="EX24" i="55"/>
  <c r="BP23" i="55"/>
  <c r="CR23" i="55"/>
  <c r="EE23" i="55"/>
  <c r="BM22" i="55"/>
  <c r="BY22" i="55"/>
  <c r="CO22" i="55"/>
  <c r="DP22" i="55"/>
  <c r="DV22" i="55"/>
  <c r="EB22" i="55"/>
  <c r="FA22" i="55"/>
  <c r="CO60" i="55"/>
  <c r="EH60" i="55"/>
  <c r="CW60" i="55"/>
  <c r="DB60" i="55"/>
  <c r="DL60" i="55"/>
  <c r="DS60" i="55"/>
  <c r="EK60" i="55"/>
  <c r="BP59" i="55"/>
  <c r="DP59" i="55"/>
  <c r="DV59" i="55"/>
  <c r="EB59" i="55"/>
  <c r="EX59" i="55"/>
  <c r="CR58" i="55"/>
  <c r="BV58" i="55"/>
  <c r="DB58" i="55"/>
  <c r="EK58" i="55"/>
  <c r="DF57" i="55"/>
  <c r="DV57" i="55"/>
  <c r="EB57" i="55"/>
  <c r="EH57" i="55"/>
  <c r="CB57" i="55"/>
  <c r="DY56" i="55"/>
  <c r="EE56" i="55"/>
  <c r="EU56" i="55"/>
  <c r="FA56" i="55"/>
  <c r="BM55" i="55"/>
  <c r="CL55" i="55"/>
  <c r="CR55" i="55"/>
  <c r="EE55" i="55"/>
  <c r="EE53" i="55"/>
  <c r="BS52" i="55"/>
  <c r="BY52" i="55"/>
  <c r="CE52" i="55"/>
  <c r="CR51" i="55"/>
  <c r="EK51" i="55"/>
  <c r="CE51" i="55"/>
  <c r="BM50" i="55"/>
  <c r="CE50" i="55"/>
  <c r="EH50" i="55"/>
  <c r="CL50" i="55"/>
  <c r="DB50" i="55"/>
  <c r="DI50" i="55"/>
  <c r="DF49" i="55"/>
  <c r="EB49" i="55"/>
  <c r="EH49" i="55"/>
  <c r="EX49" i="55"/>
  <c r="BM48" i="55"/>
  <c r="FD48" i="55" s="1"/>
  <c r="BS48" i="55"/>
  <c r="BY48" i="55"/>
  <c r="DV48" i="55"/>
  <c r="EX48" i="55"/>
  <c r="CW47" i="55"/>
  <c r="DY47" i="55"/>
  <c r="FA47" i="55"/>
  <c r="DL47" i="55"/>
  <c r="CO46" i="55"/>
  <c r="EB46" i="55"/>
  <c r="CH45" i="55"/>
  <c r="CO45" i="55"/>
  <c r="EX45" i="55"/>
  <c r="DB44" i="55"/>
  <c r="EK44" i="55"/>
  <c r="DV44" i="55"/>
  <c r="EH44" i="55"/>
  <c r="EN44" i="55"/>
  <c r="EX44" i="55"/>
  <c r="BS43" i="55"/>
  <c r="EU43" i="55"/>
  <c r="CH41" i="55"/>
  <c r="CO41" i="55"/>
  <c r="DF41" i="55"/>
  <c r="EB41" i="55"/>
  <c r="BM41" i="55"/>
  <c r="BM40" i="55"/>
  <c r="FD40" i="55" s="1"/>
  <c r="EK40" i="55"/>
  <c r="BP39" i="55"/>
  <c r="EE39" i="55"/>
  <c r="BY38" i="55"/>
  <c r="CR38" i="55"/>
  <c r="DB38" i="55"/>
  <c r="DS38" i="55"/>
  <c r="EU38" i="55"/>
  <c r="CO37" i="55"/>
  <c r="DY37" i="55"/>
  <c r="EE37" i="55"/>
  <c r="EK37" i="55"/>
  <c r="EE36" i="55"/>
  <c r="BM36" i="55"/>
  <c r="FD36" i="55" s="1"/>
  <c r="CL36" i="55"/>
  <c r="EB35" i="55"/>
  <c r="DF35" i="55"/>
  <c r="BV35" i="55"/>
  <c r="DS35" i="55"/>
  <c r="CE34" i="55"/>
  <c r="CO34" i="55"/>
  <c r="DL34" i="55"/>
  <c r="EN34" i="55"/>
  <c r="EE33" i="55"/>
  <c r="EK33" i="55"/>
  <c r="DV33" i="55"/>
  <c r="CH33" i="55"/>
  <c r="EE31" i="55"/>
  <c r="CB31" i="55"/>
  <c r="EB31" i="55"/>
  <c r="EN31" i="55"/>
  <c r="DP30" i="55"/>
  <c r="DV30" i="55"/>
  <c r="EB30" i="55"/>
  <c r="EN30" i="55"/>
  <c r="CR30" i="55"/>
  <c r="CH29" i="55"/>
  <c r="CO29" i="55"/>
  <c r="DS29" i="55"/>
  <c r="DY29" i="55"/>
  <c r="EK29" i="55"/>
  <c r="EU29" i="55"/>
  <c r="FA29" i="55"/>
  <c r="BP28" i="55"/>
  <c r="BV28" i="55"/>
  <c r="CH28" i="55"/>
  <c r="DI28" i="55"/>
  <c r="EK28" i="55"/>
  <c r="EU28" i="55"/>
  <c r="BP27" i="55"/>
  <c r="FD27" i="55" s="1"/>
  <c r="CR27" i="55"/>
  <c r="CW27" i="55"/>
  <c r="DB27" i="55"/>
  <c r="DY27" i="55"/>
  <c r="DS26" i="55"/>
  <c r="DY26" i="55"/>
  <c r="CB26" i="55"/>
  <c r="CO26" i="55"/>
  <c r="DI26" i="55"/>
  <c r="DP26" i="55"/>
  <c r="BM25" i="55"/>
  <c r="BS25" i="55"/>
  <c r="BY25" i="55"/>
  <c r="CL25" i="55"/>
  <c r="DL25" i="55"/>
  <c r="EN25" i="55"/>
  <c r="EX25" i="55"/>
  <c r="CO25" i="55"/>
  <c r="DP25" i="55"/>
  <c r="DV25" i="55"/>
  <c r="CW25" i="55"/>
  <c r="BS23" i="55"/>
  <c r="CE23" i="55"/>
  <c r="DS23" i="55"/>
  <c r="DY23" i="55"/>
  <c r="BP22" i="55"/>
  <c r="CL22" i="55"/>
  <c r="DI22" i="55"/>
  <c r="EE22" i="55"/>
  <c r="EK22" i="55"/>
  <c r="DY22" i="55"/>
  <c r="BS60" i="55"/>
  <c r="EB60" i="55"/>
  <c r="BP60" i="55"/>
  <c r="EE60" i="55"/>
  <c r="DI59" i="55"/>
  <c r="BY59" i="55"/>
  <c r="CR59" i="55"/>
  <c r="DB59" i="55"/>
  <c r="DS59" i="55"/>
  <c r="EU59" i="55"/>
  <c r="CO59" i="55"/>
  <c r="EN59" i="55"/>
  <c r="CO58" i="55"/>
  <c r="DI58" i="55"/>
  <c r="CB58" i="55"/>
  <c r="DS58" i="55"/>
  <c r="DY58" i="55"/>
  <c r="EU58" i="55"/>
  <c r="EH58" i="55"/>
  <c r="BY57" i="55"/>
  <c r="DI57" i="55"/>
  <c r="BV57" i="55"/>
  <c r="DB57" i="55"/>
  <c r="DY57" i="55"/>
  <c r="FA57" i="55"/>
  <c r="EX57" i="55"/>
  <c r="CE56" i="55"/>
  <c r="CL56" i="55"/>
  <c r="EX56" i="55"/>
  <c r="BM56" i="55"/>
  <c r="FD56" i="55" s="1"/>
  <c r="CB56" i="55"/>
  <c r="DV56" i="55"/>
  <c r="CR56" i="55"/>
  <c r="DS56" i="55"/>
  <c r="BS55" i="55"/>
  <c r="DF55" i="55"/>
  <c r="DL55" i="55"/>
  <c r="DP55" i="55"/>
  <c r="EH55" i="55"/>
  <c r="FA55" i="55"/>
  <c r="CW55" i="55"/>
  <c r="DY55" i="55"/>
  <c r="CH53" i="55"/>
  <c r="BP53" i="55"/>
  <c r="CE53" i="55"/>
  <c r="CR53" i="55"/>
  <c r="CW53" i="55"/>
  <c r="DB53" i="55"/>
  <c r="EK53" i="55"/>
  <c r="CL53" i="55"/>
  <c r="DF53" i="55"/>
  <c r="EH53" i="55"/>
  <c r="CO52" i="55"/>
  <c r="DF52" i="55"/>
  <c r="BV52" i="55"/>
  <c r="EE52" i="55"/>
  <c r="EK52" i="55"/>
  <c r="EU52" i="55"/>
  <c r="DL52" i="55"/>
  <c r="EB52" i="55"/>
  <c r="BP51" i="55"/>
  <c r="CH51" i="55"/>
  <c r="EU51" i="55"/>
  <c r="BY51" i="55"/>
  <c r="DB51" i="55"/>
  <c r="DL51" i="55"/>
  <c r="DS51" i="55"/>
  <c r="CO51" i="55"/>
  <c r="DP51" i="55"/>
  <c r="CB50" i="55"/>
  <c r="DS50" i="55"/>
  <c r="BY50" i="55"/>
  <c r="CR50" i="55"/>
  <c r="CW50" i="55"/>
  <c r="EN50" i="55"/>
  <c r="CO50" i="55"/>
  <c r="BV49" i="55"/>
  <c r="CB49" i="55"/>
  <c r="CH49" i="55"/>
  <c r="DI49" i="55"/>
  <c r="FA49" i="55"/>
  <c r="BS49" i="55"/>
  <c r="CL49" i="55"/>
  <c r="DY49" i="55"/>
  <c r="DV49" i="55"/>
  <c r="CH48" i="55"/>
  <c r="DI48" i="55"/>
  <c r="BP48" i="55"/>
  <c r="BV48" i="55"/>
  <c r="CE48" i="55"/>
  <c r="DS48" i="55"/>
  <c r="DY48" i="55"/>
  <c r="EE48" i="55"/>
  <c r="FA48" i="55"/>
  <c r="DP48" i="55"/>
  <c r="EN48" i="55"/>
  <c r="CB47" i="55"/>
  <c r="BY47" i="55"/>
  <c r="CR47" i="55"/>
  <c r="EE47" i="55"/>
  <c r="DF47" i="55"/>
  <c r="EB47" i="55"/>
  <c r="CW46" i="55"/>
  <c r="DB46" i="55"/>
  <c r="DY46" i="55"/>
  <c r="EK46" i="55"/>
  <c r="BM46" i="55"/>
  <c r="BY46" i="55"/>
  <c r="DF46" i="55"/>
  <c r="DL46" i="55"/>
  <c r="DV46" i="55"/>
  <c r="EX46" i="55"/>
  <c r="CH46" i="55"/>
  <c r="DY45" i="55"/>
  <c r="EE45" i="55"/>
  <c r="EK45" i="55"/>
  <c r="BM45" i="55"/>
  <c r="DF45" i="55"/>
  <c r="EB45" i="55"/>
  <c r="EN45" i="55"/>
  <c r="BP44" i="55"/>
  <c r="BV44" i="55"/>
  <c r="BM44" i="55"/>
  <c r="FD44" i="55" s="1"/>
  <c r="CL44" i="55"/>
  <c r="DF44" i="55"/>
  <c r="BV43" i="55"/>
  <c r="CW43" i="55"/>
  <c r="DB43" i="55"/>
  <c r="DL43" i="55"/>
  <c r="DS43" i="55"/>
  <c r="EK43" i="55"/>
  <c r="BY43" i="55"/>
  <c r="CO43" i="55"/>
  <c r="EH43" i="55"/>
  <c r="CE44" i="55"/>
  <c r="CR44" i="55"/>
  <c r="CW44" i="55"/>
  <c r="DP44" i="55"/>
  <c r="EE44" i="55"/>
  <c r="CH44" i="55"/>
  <c r="CO44" i="55"/>
  <c r="BV24" i="55"/>
  <c r="CB24" i="55"/>
  <c r="CH24" i="55"/>
  <c r="EU24" i="55"/>
  <c r="DI42" i="55"/>
  <c r="DP42" i="55"/>
  <c r="DV42" i="55"/>
  <c r="EB42" i="55"/>
  <c r="EX42" i="55"/>
  <c r="BY42" i="55"/>
  <c r="CR42" i="55"/>
  <c r="DB42" i="55"/>
  <c r="DS42" i="55"/>
  <c r="EU42" i="55"/>
  <c r="BS41" i="55"/>
  <c r="DI41" i="55"/>
  <c r="DY41" i="55"/>
  <c r="EE41" i="55"/>
  <c r="EK41" i="55"/>
  <c r="DV41" i="55"/>
  <c r="EX41" i="55"/>
  <c r="BP40" i="55"/>
  <c r="BV40" i="55"/>
  <c r="EH40" i="55"/>
  <c r="EN40" i="55"/>
  <c r="EX40" i="55"/>
  <c r="CE40" i="55"/>
  <c r="CR40" i="55"/>
  <c r="CW40" i="55"/>
  <c r="DP40" i="55"/>
  <c r="EE40" i="55"/>
  <c r="CL40" i="55"/>
  <c r="BV39" i="55"/>
  <c r="CW39" i="55"/>
  <c r="DB39" i="55"/>
  <c r="DS39" i="55"/>
  <c r="EK39" i="55"/>
  <c r="BS39" i="55"/>
  <c r="EB39" i="55"/>
  <c r="CE38" i="55"/>
  <c r="DL38" i="55"/>
  <c r="DI38" i="55"/>
  <c r="DP38" i="55"/>
  <c r="DV38" i="55"/>
  <c r="EB38" i="55"/>
  <c r="EX38" i="55"/>
  <c r="EK38" i="55"/>
  <c r="BP37" i="55"/>
  <c r="DL37" i="55"/>
  <c r="BM37" i="55"/>
  <c r="FD37" i="55" s="1"/>
  <c r="DF37" i="55"/>
  <c r="EB37" i="55"/>
  <c r="CH37" i="55"/>
  <c r="CW37" i="55"/>
  <c r="FA37" i="55"/>
  <c r="BP36" i="55"/>
  <c r="BV36" i="55"/>
  <c r="EK36" i="55"/>
  <c r="CE36" i="55"/>
  <c r="CR36" i="55"/>
  <c r="CW36" i="55"/>
  <c r="DB36" i="55"/>
  <c r="DF36" i="55"/>
  <c r="CW35" i="55"/>
  <c r="DB35" i="55"/>
  <c r="BY35" i="55"/>
  <c r="CE35" i="55"/>
  <c r="EH35" i="55"/>
  <c r="BP35" i="55"/>
  <c r="EE35" i="55"/>
  <c r="DP34" i="55"/>
  <c r="DV34" i="55"/>
  <c r="EB34" i="55"/>
  <c r="EX34" i="55"/>
  <c r="BP34" i="55"/>
  <c r="CB34" i="55"/>
  <c r="CH34" i="55"/>
  <c r="EK34" i="55"/>
  <c r="BY34" i="55"/>
  <c r="CO33" i="55"/>
  <c r="EB33" i="55"/>
  <c r="BP33" i="55"/>
  <c r="FD33" i="55" s="1"/>
  <c r="CW33" i="55"/>
  <c r="DI33" i="55"/>
  <c r="BM33" i="55"/>
  <c r="DF33" i="55"/>
  <c r="EX33" i="55"/>
  <c r="BS31" i="55"/>
  <c r="BY31" i="55"/>
  <c r="DP31" i="55"/>
  <c r="DV31" i="55"/>
  <c r="BP31" i="55"/>
  <c r="CR31" i="55"/>
  <c r="CW31" i="55"/>
  <c r="DB31" i="55"/>
  <c r="EX31" i="55"/>
  <c r="BM30" i="55"/>
  <c r="BS30" i="55"/>
  <c r="DI30" i="55"/>
  <c r="EE30" i="55"/>
  <c r="EK30" i="55"/>
  <c r="BP30" i="55"/>
  <c r="FD30" i="55" s="1"/>
  <c r="CB30" i="55"/>
  <c r="DB30" i="55"/>
  <c r="DL29" i="55"/>
  <c r="EB29" i="55"/>
  <c r="EH29" i="55"/>
  <c r="BP29" i="55"/>
  <c r="FD29" i="55" s="1"/>
  <c r="BV29" i="55"/>
  <c r="CL29" i="55"/>
  <c r="CR29" i="55"/>
  <c r="CW29" i="55"/>
  <c r="BY28" i="55"/>
  <c r="CE28" i="55"/>
  <c r="DL28" i="55"/>
  <c r="EX28" i="55"/>
  <c r="CO28" i="55"/>
  <c r="DV28" i="55"/>
  <c r="EB28" i="55"/>
  <c r="EE28" i="55"/>
  <c r="DL27" i="55"/>
  <c r="EH27" i="55"/>
  <c r="EN27" i="55"/>
  <c r="EX27" i="55"/>
  <c r="BS27" i="55"/>
  <c r="BY27" i="55"/>
  <c r="CO27" i="55"/>
  <c r="DP27" i="55"/>
  <c r="DV27" i="55"/>
  <c r="EU27" i="55"/>
  <c r="CB27" i="55"/>
  <c r="DS27" i="55"/>
  <c r="BP26" i="55"/>
  <c r="CH26" i="55"/>
  <c r="CR26" i="55"/>
  <c r="CW26" i="55"/>
  <c r="EB26" i="55"/>
  <c r="EH26" i="55"/>
  <c r="EK26" i="55"/>
  <c r="CB25" i="55"/>
  <c r="CH25" i="55"/>
  <c r="FA25" i="55"/>
  <c r="T135" i="55"/>
  <c r="DB25" i="55"/>
  <c r="DY25" i="55"/>
  <c r="EE25" i="55"/>
  <c r="DF25" i="55"/>
  <c r="EH25" i="55"/>
  <c r="CL24" i="55"/>
  <c r="DF24" i="55"/>
  <c r="DP24" i="55"/>
  <c r="FA24" i="55"/>
  <c r="BM24" i="55"/>
  <c r="BS24" i="55"/>
  <c r="CO24" i="55"/>
  <c r="DI24" i="55"/>
  <c r="DS24" i="55"/>
  <c r="DY24" i="55"/>
  <c r="EE24" i="55"/>
  <c r="BM23" i="55"/>
  <c r="FD23" i="55" s="1"/>
  <c r="BV23" i="55"/>
  <c r="CB23" i="55"/>
  <c r="EB23" i="55"/>
  <c r="EU23" i="55"/>
  <c r="FA23" i="55"/>
  <c r="CL23" i="55"/>
  <c r="DF23" i="55"/>
  <c r="EN22" i="55"/>
  <c r="EX22" i="55"/>
  <c r="BS22" i="55"/>
  <c r="DL22" i="55"/>
  <c r="AA135" i="55"/>
  <c r="DP19" i="55"/>
  <c r="Y135" i="55"/>
  <c r="CB15" i="55"/>
  <c r="CW13" i="55"/>
  <c r="EE20" i="55"/>
  <c r="BV19" i="55"/>
  <c r="CB19" i="55"/>
  <c r="CL16" i="55"/>
  <c r="CW16" i="55"/>
  <c r="DB16" i="55"/>
  <c r="EH16" i="55"/>
  <c r="CR14" i="55"/>
  <c r="CR65" i="55" s="1"/>
  <c r="DB14" i="55"/>
  <c r="EU14" i="55"/>
  <c r="CE13" i="55"/>
  <c r="DS12" i="55"/>
  <c r="DS65" i="55" s="1"/>
  <c r="EU12" i="55"/>
  <c r="X135" i="55"/>
  <c r="CR18" i="55"/>
  <c r="DB18" i="55"/>
  <c r="EN18" i="55"/>
  <c r="BV16" i="55"/>
  <c r="FA16" i="55"/>
  <c r="DV13" i="55"/>
  <c r="BV13" i="55"/>
  <c r="CB13" i="55"/>
  <c r="BP14" i="55"/>
  <c r="CO20" i="55"/>
  <c r="DV20" i="55"/>
  <c r="EB20" i="55"/>
  <c r="DB20" i="55"/>
  <c r="DS20" i="55"/>
  <c r="EE19" i="55"/>
  <c r="BS19" i="55"/>
  <c r="CE19" i="55"/>
  <c r="DP18" i="55"/>
  <c r="DV18" i="55"/>
  <c r="EB18" i="55"/>
  <c r="BP18" i="55"/>
  <c r="BM16" i="55"/>
  <c r="EX16" i="55"/>
  <c r="DV16" i="55"/>
  <c r="EB16" i="55"/>
  <c r="DS15" i="55"/>
  <c r="EN15" i="55"/>
  <c r="BY14" i="55"/>
  <c r="DI14" i="55"/>
  <c r="DP14" i="55"/>
  <c r="EB14" i="55"/>
  <c r="EN14" i="55"/>
  <c r="BM13" i="55"/>
  <c r="FA13" i="55"/>
  <c r="EH13" i="55"/>
  <c r="BS12" i="55"/>
  <c r="BS65" i="55" s="1"/>
  <c r="EB12" i="55"/>
  <c r="BP20" i="55"/>
  <c r="FD20" i="55" s="1"/>
  <c r="BV20" i="55"/>
  <c r="EK20" i="55"/>
  <c r="EU20" i="55"/>
  <c r="EH20" i="55"/>
  <c r="EX20" i="55"/>
  <c r="DS19" i="55"/>
  <c r="CL19" i="55"/>
  <c r="BP19" i="55"/>
  <c r="FD19" i="55" s="1"/>
  <c r="DV19" i="55"/>
  <c r="BM18" i="55"/>
  <c r="FD18" i="55" s="1"/>
  <c r="BS18" i="55"/>
  <c r="BY18" i="55"/>
  <c r="DL18" i="55"/>
  <c r="CB18" i="55"/>
  <c r="CH18" i="55"/>
  <c r="DY18" i="55"/>
  <c r="EK18" i="55"/>
  <c r="EU18" i="55"/>
  <c r="W135" i="55"/>
  <c r="V135" i="55"/>
  <c r="BH65" i="55"/>
  <c r="BZ65" i="55"/>
  <c r="CF65" i="55"/>
  <c r="CQ65" i="55"/>
  <c r="CV65" i="55"/>
  <c r="BV17" i="55"/>
  <c r="CH17" i="55"/>
  <c r="CW17" i="55"/>
  <c r="DB17" i="55"/>
  <c r="DY17" i="55"/>
  <c r="EK17" i="55"/>
  <c r="EU17" i="55"/>
  <c r="FA17" i="55"/>
  <c r="CO17" i="55"/>
  <c r="DP17" i="55"/>
  <c r="CN65" i="55"/>
  <c r="CT65" i="55"/>
  <c r="CY65" i="55"/>
  <c r="DD65" i="55"/>
  <c r="DJ65" i="55"/>
  <c r="DO65" i="55"/>
  <c r="BO65" i="55"/>
  <c r="BM17" i="55"/>
  <c r="FD17" i="55" s="1"/>
  <c r="BY17" i="55"/>
  <c r="CE17" i="55"/>
  <c r="EH17" i="55"/>
  <c r="EX17" i="55"/>
  <c r="DF17" i="55"/>
  <c r="BL65" i="55"/>
  <c r="FC65" i="55"/>
  <c r="CL17" i="55"/>
  <c r="DI17" i="55"/>
  <c r="BY16" i="55"/>
  <c r="DL16" i="55"/>
  <c r="DF16" i="55"/>
  <c r="CH16" i="55"/>
  <c r="DS16" i="55"/>
  <c r="EE16" i="55"/>
  <c r="EK16" i="55"/>
  <c r="DF15" i="55"/>
  <c r="BP15" i="55"/>
  <c r="CR15" i="55"/>
  <c r="EE15" i="55"/>
  <c r="EU15" i="55"/>
  <c r="FA15" i="55"/>
  <c r="BS15" i="55"/>
  <c r="BY15" i="55"/>
  <c r="CE15" i="55"/>
  <c r="DV15" i="55"/>
  <c r="DT65" i="55"/>
  <c r="BV14" i="55"/>
  <c r="CB14" i="55"/>
  <c r="CH14" i="55"/>
  <c r="DY14" i="55"/>
  <c r="EE14" i="55"/>
  <c r="U135" i="55"/>
  <c r="BT65" i="55"/>
  <c r="CL14" i="55"/>
  <c r="CO14" i="55"/>
  <c r="DF14" i="55"/>
  <c r="DL14" i="55"/>
  <c r="EX13" i="55"/>
  <c r="DF13" i="55"/>
  <c r="BD65" i="55"/>
  <c r="DX65" i="55"/>
  <c r="ED65" i="55"/>
  <c r="EJ65" i="55"/>
  <c r="EP65" i="55"/>
  <c r="ET65" i="55"/>
  <c r="EZ65" i="55"/>
  <c r="DI13" i="55"/>
  <c r="DS13" i="55"/>
  <c r="DY13" i="55"/>
  <c r="EE13" i="55"/>
  <c r="EK13" i="55"/>
  <c r="EU13" i="55"/>
  <c r="BJ12" i="55"/>
  <c r="FD12" i="55" s="1"/>
  <c r="BN65" i="55"/>
  <c r="BX65" i="55"/>
  <c r="CD65" i="55"/>
  <c r="CJ65" i="55"/>
  <c r="CP65" i="55"/>
  <c r="CZ65" i="55"/>
  <c r="EV65" i="55"/>
  <c r="FB65" i="55"/>
  <c r="BS20" i="55"/>
  <c r="BY20" i="55"/>
  <c r="CE20" i="55"/>
  <c r="CA65" i="55"/>
  <c r="DC65" i="55"/>
  <c r="DH65" i="55"/>
  <c r="DN65" i="55"/>
  <c r="CH20" i="55"/>
  <c r="DI20" i="55"/>
  <c r="BG65" i="55"/>
  <c r="CW19" i="55"/>
  <c r="DB19" i="55"/>
  <c r="EH19" i="55"/>
  <c r="BM19" i="55"/>
  <c r="EU19" i="55"/>
  <c r="AC131" i="55"/>
  <c r="AD131" i="55"/>
  <c r="AC133" i="55"/>
  <c r="AD133" i="55"/>
  <c r="CB12" i="55"/>
  <c r="CX65" i="55"/>
  <c r="DB12" i="55"/>
  <c r="DF12" i="55"/>
  <c r="DF65" i="55" s="1"/>
  <c r="DK65" i="55"/>
  <c r="EA65" i="55"/>
  <c r="EF65" i="55"/>
  <c r="EL65" i="55"/>
  <c r="EQ65" i="55"/>
  <c r="BS13" i="55"/>
  <c r="BY13" i="55"/>
  <c r="CH13" i="55"/>
  <c r="CO13" i="55"/>
  <c r="DB13" i="55"/>
  <c r="DB65" i="55" s="1"/>
  <c r="DL13" i="55"/>
  <c r="EB13" i="55"/>
  <c r="CE14" i="55"/>
  <c r="CW14" i="55"/>
  <c r="EH14" i="55"/>
  <c r="FA14" i="55"/>
  <c r="BM15" i="55"/>
  <c r="FD15" i="55" s="1"/>
  <c r="BV15" i="55"/>
  <c r="CW15" i="55"/>
  <c r="DB15" i="55"/>
  <c r="DL15" i="55"/>
  <c r="EB15" i="55"/>
  <c r="EH15" i="55"/>
  <c r="CE16" i="55"/>
  <c r="CO16" i="55"/>
  <c r="BP17" i="55"/>
  <c r="DL17" i="55"/>
  <c r="DV17" i="55"/>
  <c r="EB17" i="55"/>
  <c r="BV18" i="55"/>
  <c r="CE18" i="55"/>
  <c r="CO18" i="55"/>
  <c r="DI18" i="55"/>
  <c r="DS18" i="55"/>
  <c r="EX18" i="55"/>
  <c r="BY19" i="55"/>
  <c r="CH19" i="55"/>
  <c r="CR19" i="55"/>
  <c r="DI19" i="55"/>
  <c r="EN19" i="55"/>
  <c r="EX19" i="55"/>
  <c r="CL20" i="55"/>
  <c r="DF20" i="55"/>
  <c r="DY20" i="55"/>
  <c r="FA20" i="55"/>
  <c r="CB21" i="55"/>
  <c r="DP21" i="55"/>
  <c r="EN21" i="55"/>
  <c r="DS22" i="55"/>
  <c r="EU22" i="55"/>
  <c r="CH23" i="55"/>
  <c r="DB23" i="55"/>
  <c r="BP24" i="55"/>
  <c r="BY24" i="55"/>
  <c r="EB24" i="55"/>
  <c r="EK24" i="55"/>
  <c r="BP25" i="55"/>
  <c r="FD25" i="55" s="1"/>
  <c r="CE25" i="55"/>
  <c r="CR25" i="55"/>
  <c r="DS25" i="55"/>
  <c r="EB25" i="55"/>
  <c r="EU25" i="55"/>
  <c r="CL26" i="55"/>
  <c r="DV26" i="55"/>
  <c r="EE26" i="55"/>
  <c r="EX26" i="55"/>
  <c r="BM27" i="55"/>
  <c r="BV27" i="55"/>
  <c r="BM28" i="55"/>
  <c r="CB28" i="55"/>
  <c r="CL28" i="55"/>
  <c r="DF28" i="55"/>
  <c r="DP28" i="55"/>
  <c r="DY28" i="55"/>
  <c r="EN28" i="55"/>
  <c r="FA28" i="55"/>
  <c r="BS29" i="55"/>
  <c r="CB29" i="55"/>
  <c r="DP29" i="55"/>
  <c r="EE29" i="55"/>
  <c r="EN29" i="55"/>
  <c r="DF30" i="55"/>
  <c r="DS30" i="55"/>
  <c r="EH30" i="55"/>
  <c r="EU30" i="55"/>
  <c r="FA30" i="55"/>
  <c r="EH31" i="55"/>
  <c r="EX12" i="55"/>
  <c r="BM14" i="55"/>
  <c r="EK14" i="55"/>
  <c r="CL15" i="55"/>
  <c r="DP15" i="55"/>
  <c r="BS16" i="55"/>
  <c r="EU16" i="55"/>
  <c r="EU65" i="55" s="1"/>
  <c r="CW18" i="55"/>
  <c r="FA18" i="55"/>
  <c r="DL19" i="55"/>
  <c r="EB19" i="55"/>
  <c r="DF26" i="55"/>
  <c r="CL30" i="55"/>
  <c r="CL13" i="55"/>
  <c r="DS14" i="55"/>
  <c r="CH15" i="55"/>
  <c r="DY15" i="55"/>
  <c r="EX15" i="55"/>
  <c r="CB16" i="55"/>
  <c r="DI16" i="55"/>
  <c r="DY16" i="55"/>
  <c r="CB17" i="55"/>
  <c r="CR17" i="55"/>
  <c r="DS17" i="55"/>
  <c r="EN17" i="55"/>
  <c r="CL18" i="55"/>
  <c r="EE18" i="55"/>
  <c r="CO19" i="55"/>
  <c r="DF19" i="55"/>
  <c r="EK19" i="55"/>
  <c r="BM20" i="55"/>
  <c r="CR20" i="55"/>
  <c r="CW20" i="55"/>
  <c r="DL20" i="55"/>
  <c r="DL21" i="55"/>
  <c r="BV22" i="55"/>
  <c r="CE22" i="55"/>
  <c r="DB22" i="55"/>
  <c r="CO23" i="55"/>
  <c r="DI23" i="55"/>
  <c r="DV23" i="55"/>
  <c r="EK23" i="55"/>
  <c r="EX23" i="55"/>
  <c r="EH32" i="55"/>
  <c r="DY33" i="55"/>
  <c r="DF39" i="55"/>
  <c r="DF43" i="55"/>
  <c r="CL48" i="55"/>
  <c r="CL58" i="55"/>
  <c r="DF60" i="55"/>
  <c r="N135" i="55"/>
  <c r="AC69" i="55"/>
  <c r="AD69" i="55" s="1"/>
  <c r="BM31" i="55"/>
  <c r="BV31" i="55"/>
  <c r="CL31" i="55"/>
  <c r="DF31" i="55"/>
  <c r="BM32" i="55"/>
  <c r="FD32" i="55" s="1"/>
  <c r="CL32" i="55"/>
  <c r="DF32" i="55"/>
  <c r="DY32" i="55"/>
  <c r="BV33" i="55"/>
  <c r="CB33" i="55"/>
  <c r="CL33" i="55"/>
  <c r="CR33" i="55"/>
  <c r="DP33" i="55"/>
  <c r="EU33" i="55"/>
  <c r="BM34" i="55"/>
  <c r="FD34" i="55" s="1"/>
  <c r="BS34" i="55"/>
  <c r="CW34" i="55"/>
  <c r="EH34" i="55"/>
  <c r="FA34" i="55"/>
  <c r="BM35" i="55"/>
  <c r="CB35" i="55"/>
  <c r="CH35" i="55"/>
  <c r="CR35" i="55"/>
  <c r="DI35" i="55"/>
  <c r="DY35" i="55"/>
  <c r="EN35" i="55"/>
  <c r="EX35" i="55"/>
  <c r="CB36" i="55"/>
  <c r="DI36" i="55"/>
  <c r="DS36" i="55"/>
  <c r="DY36" i="55"/>
  <c r="BV37" i="55"/>
  <c r="CB37" i="55"/>
  <c r="CR37" i="55"/>
  <c r="DP37" i="55"/>
  <c r="EU37" i="55"/>
  <c r="BM38" i="55"/>
  <c r="BS38" i="55"/>
  <c r="CW38" i="55"/>
  <c r="EH38" i="55"/>
  <c r="FA38" i="55"/>
  <c r="BM39" i="55"/>
  <c r="CB39" i="55"/>
  <c r="CH39" i="55"/>
  <c r="CR39" i="55"/>
  <c r="DI39" i="55"/>
  <c r="DY39" i="55"/>
  <c r="EN39" i="55"/>
  <c r="EX39" i="55"/>
  <c r="CB40" i="55"/>
  <c r="DI40" i="55"/>
  <c r="DS40" i="55"/>
  <c r="DY40" i="55"/>
  <c r="BV41" i="55"/>
  <c r="CB41" i="55"/>
  <c r="CR41" i="55"/>
  <c r="DP41" i="55"/>
  <c r="EU41" i="55"/>
  <c r="BM42" i="55"/>
  <c r="BS42" i="55"/>
  <c r="CW42" i="55"/>
  <c r="EH42" i="55"/>
  <c r="FA42" i="55"/>
  <c r="BM43" i="55"/>
  <c r="FD43" i="55" s="1"/>
  <c r="CB43" i="55"/>
  <c r="CH43" i="55"/>
  <c r="CR43" i="55"/>
  <c r="DI43" i="55"/>
  <c r="DY43" i="55"/>
  <c r="EN43" i="55"/>
  <c r="EX43" i="55"/>
  <c r="CB44" i="55"/>
  <c r="DI44" i="55"/>
  <c r="DS44" i="55"/>
  <c r="DY44" i="55"/>
  <c r="BV45" i="55"/>
  <c r="CB45" i="55"/>
  <c r="CR45" i="55"/>
  <c r="DP45" i="55"/>
  <c r="EU45" i="55"/>
  <c r="DP46" i="55"/>
  <c r="BS47" i="55"/>
  <c r="CH47" i="55"/>
  <c r="DB47" i="55"/>
  <c r="EK47" i="55"/>
  <c r="EU47" i="55"/>
  <c r="CO48" i="55"/>
  <c r="DF48" i="55"/>
  <c r="EK48" i="55"/>
  <c r="BM49" i="55"/>
  <c r="CR49" i="55"/>
  <c r="CW49" i="55"/>
  <c r="DP49" i="55"/>
  <c r="EE49" i="55"/>
  <c r="EK49" i="55"/>
  <c r="BS50" i="55"/>
  <c r="CH50" i="55"/>
  <c r="DF50" i="55"/>
  <c r="DL50" i="55"/>
  <c r="DV50" i="55"/>
  <c r="EB50" i="55"/>
  <c r="BV51" i="55"/>
  <c r="CL51" i="55"/>
  <c r="DF51" i="55"/>
  <c r="DY51" i="55"/>
  <c r="EE51" i="55"/>
  <c r="CL52" i="55"/>
  <c r="DP52" i="55"/>
  <c r="DV52" i="55"/>
  <c r="FA52" i="55"/>
  <c r="BS53" i="55"/>
  <c r="BY53" i="55"/>
  <c r="DL53" i="55"/>
  <c r="EB53" i="55"/>
  <c r="EU53" i="55"/>
  <c r="FA53" i="55"/>
  <c r="CE54" i="55"/>
  <c r="DB54" i="55"/>
  <c r="DS54" i="55"/>
  <c r="EH54" i="55"/>
  <c r="EN54" i="55"/>
  <c r="CH55" i="55"/>
  <c r="DB55" i="55"/>
  <c r="DV55" i="55"/>
  <c r="EK55" i="55"/>
  <c r="EU55" i="55"/>
  <c r="BP56" i="55"/>
  <c r="BV56" i="55"/>
  <c r="CW56" i="55"/>
  <c r="DB56" i="55"/>
  <c r="DL56" i="55"/>
  <c r="EB56" i="55"/>
  <c r="EH56" i="55"/>
  <c r="BP57" i="55"/>
  <c r="CE57" i="55"/>
  <c r="CO57" i="55"/>
  <c r="EN57" i="55"/>
  <c r="BP58" i="55"/>
  <c r="FD58" i="55" s="1"/>
  <c r="EE58" i="55"/>
  <c r="EX58" i="55"/>
  <c r="BM59" i="55"/>
  <c r="BS59" i="55"/>
  <c r="FD59" i="55" s="1"/>
  <c r="CW59" i="55"/>
  <c r="EH59" i="55"/>
  <c r="FA59" i="55"/>
  <c r="BM60" i="55"/>
  <c r="FD60" i="55" s="1"/>
  <c r="CB60" i="55"/>
  <c r="CH60" i="55"/>
  <c r="CR60" i="55"/>
  <c r="DI60" i="55"/>
  <c r="DY60" i="55"/>
  <c r="EN60" i="55"/>
  <c r="EX60" i="55"/>
  <c r="M135" i="55"/>
  <c r="AC75" i="55"/>
  <c r="AD75" i="55" s="1"/>
  <c r="AC76" i="55"/>
  <c r="AC79" i="55"/>
  <c r="AD79" i="55"/>
  <c r="AC80" i="55"/>
  <c r="AC83" i="55"/>
  <c r="AC84" i="55"/>
  <c r="AC87" i="55"/>
  <c r="AD87" i="55" s="1"/>
  <c r="AC88" i="55"/>
  <c r="AC91" i="55"/>
  <c r="AD91" i="55"/>
  <c r="AC92" i="55"/>
  <c r="AD92" i="55"/>
  <c r="AC93" i="55"/>
  <c r="AD93" i="55"/>
  <c r="AC94" i="55"/>
  <c r="AC97" i="55"/>
  <c r="AC98" i="55"/>
  <c r="AD97" i="55"/>
  <c r="AC101" i="55"/>
  <c r="AD101" i="55"/>
  <c r="AC102" i="55"/>
  <c r="AD102" i="55"/>
  <c r="AC103" i="55"/>
  <c r="AC104" i="55"/>
  <c r="AC108" i="55"/>
  <c r="AC109" i="55"/>
  <c r="AD109" i="55" s="1"/>
  <c r="AC110" i="55"/>
  <c r="AC113" i="55"/>
  <c r="AD113" i="55"/>
  <c r="AC114" i="55"/>
  <c r="AC118" i="55"/>
  <c r="AD118" i="55" s="1"/>
  <c r="AC120" i="55"/>
  <c r="AC122" i="55"/>
  <c r="AD122" i="55" s="1"/>
  <c r="AC124" i="55"/>
  <c r="AC126" i="55"/>
  <c r="AD126" i="55"/>
  <c r="AC128" i="55"/>
  <c r="AD128" i="55"/>
  <c r="AC130" i="55"/>
  <c r="AC132" i="55"/>
  <c r="AD132" i="55" s="1"/>
  <c r="AC134" i="55"/>
  <c r="AD134" i="55" s="1"/>
  <c r="BY32" i="55"/>
  <c r="EB32" i="55"/>
  <c r="EU32" i="55"/>
  <c r="FA32" i="55"/>
  <c r="CE33" i="55"/>
  <c r="DB33" i="55"/>
  <c r="DS33" i="55"/>
  <c r="EH33" i="55"/>
  <c r="EN33" i="55"/>
  <c r="BV34" i="55"/>
  <c r="CL34" i="55"/>
  <c r="DF34" i="55"/>
  <c r="DY34" i="55"/>
  <c r="EE34" i="55"/>
  <c r="CL35" i="55"/>
  <c r="DP35" i="55"/>
  <c r="DV35" i="55"/>
  <c r="FA35" i="55"/>
  <c r="BS36" i="55"/>
  <c r="BY36" i="55"/>
  <c r="BY65" i="55" s="1"/>
  <c r="DL36" i="55"/>
  <c r="EB36" i="55"/>
  <c r="EU36" i="55"/>
  <c r="FA36" i="55"/>
  <c r="CE37" i="55"/>
  <c r="CL37" i="55"/>
  <c r="DB37" i="55"/>
  <c r="DS37" i="55"/>
  <c r="EH37" i="55"/>
  <c r="EN37" i="55"/>
  <c r="BV38" i="55"/>
  <c r="CL38" i="55"/>
  <c r="DF38" i="55"/>
  <c r="DY38" i="55"/>
  <c r="EE38" i="55"/>
  <c r="CL39" i="55"/>
  <c r="DP39" i="55"/>
  <c r="DV39" i="55"/>
  <c r="FA39" i="55"/>
  <c r="BS40" i="55"/>
  <c r="BY40" i="55"/>
  <c r="DL40" i="55"/>
  <c r="EB40" i="55"/>
  <c r="EU40" i="55"/>
  <c r="FA40" i="55"/>
  <c r="CE41" i="55"/>
  <c r="CL41" i="55"/>
  <c r="DB41" i="55"/>
  <c r="DS41" i="55"/>
  <c r="EH41" i="55"/>
  <c r="EN41" i="55"/>
  <c r="BV42" i="55"/>
  <c r="CL42" i="55"/>
  <c r="DF42" i="55"/>
  <c r="DY42" i="55"/>
  <c r="EE42" i="55"/>
  <c r="CL43" i="55"/>
  <c r="DP43" i="55"/>
  <c r="DV43" i="55"/>
  <c r="FA43" i="55"/>
  <c r="BS44" i="55"/>
  <c r="BY44" i="55"/>
  <c r="DL44" i="55"/>
  <c r="EB44" i="55"/>
  <c r="EU44" i="55"/>
  <c r="FA44" i="55"/>
  <c r="CE45" i="55"/>
  <c r="CL45" i="55"/>
  <c r="DB45" i="55"/>
  <c r="DS45" i="55"/>
  <c r="EH45" i="55"/>
  <c r="BV46" i="55"/>
  <c r="CB46" i="55"/>
  <c r="CL46" i="55"/>
  <c r="CR46" i="55"/>
  <c r="EH46" i="55"/>
  <c r="EN46" i="55"/>
  <c r="BV47" i="55"/>
  <c r="CE47" i="55"/>
  <c r="CO47" i="55"/>
  <c r="DI47" i="55"/>
  <c r="DS47" i="55"/>
  <c r="CW48" i="55"/>
  <c r="DB48" i="55"/>
  <c r="DL48" i="55"/>
  <c r="EB48" i="55"/>
  <c r="EH48" i="55"/>
  <c r="BP49" i="55"/>
  <c r="CE49" i="55"/>
  <c r="FD49" i="55" s="1"/>
  <c r="CO49" i="55"/>
  <c r="EN49" i="55"/>
  <c r="BP50" i="55"/>
  <c r="EE50" i="55"/>
  <c r="EX50" i="55"/>
  <c r="BM51" i="55"/>
  <c r="FD51" i="55" s="1"/>
  <c r="BS51" i="55"/>
  <c r="CW51" i="55"/>
  <c r="EH51" i="55"/>
  <c r="FA51" i="55"/>
  <c r="BM52" i="55"/>
  <c r="FD52" i="55" s="1"/>
  <c r="CB52" i="55"/>
  <c r="CH52" i="55"/>
  <c r="CR52" i="55"/>
  <c r="DI52" i="55"/>
  <c r="DY52" i="55"/>
  <c r="EN52" i="55"/>
  <c r="EX52" i="55"/>
  <c r="CB53" i="55"/>
  <c r="DI53" i="55"/>
  <c r="DS53" i="55"/>
  <c r="DY53" i="55"/>
  <c r="BV54" i="55"/>
  <c r="CB54" i="55"/>
  <c r="CL54" i="55"/>
  <c r="CR54" i="55"/>
  <c r="DP54" i="55"/>
  <c r="EU54" i="55"/>
  <c r="BY55" i="55"/>
  <c r="CE55" i="55"/>
  <c r="CO55" i="55"/>
  <c r="DI55" i="55"/>
  <c r="DS55" i="55"/>
  <c r="EX55" i="55"/>
  <c r="BY56" i="55"/>
  <c r="CO56" i="55"/>
  <c r="DF56" i="55"/>
  <c r="EK56" i="55"/>
  <c r="BM57" i="55"/>
  <c r="FD57" i="55"/>
  <c r="CR57" i="55"/>
  <c r="CW57" i="55"/>
  <c r="DP57" i="55"/>
  <c r="EE57" i="55"/>
  <c r="EK57" i="55"/>
  <c r="BS58" i="55"/>
  <c r="CH58" i="55"/>
  <c r="DF58" i="55"/>
  <c r="DL58" i="55"/>
  <c r="DV58" i="55"/>
  <c r="EB58" i="55"/>
  <c r="BV59" i="55"/>
  <c r="CL59" i="55"/>
  <c r="DF59" i="55"/>
  <c r="DY59" i="55"/>
  <c r="EE59" i="55"/>
  <c r="CL60" i="55"/>
  <c r="DP60" i="55"/>
  <c r="DV60" i="55"/>
  <c r="FA60" i="55"/>
  <c r="AC67" i="55"/>
  <c r="O135" i="55"/>
  <c r="AC70" i="55"/>
  <c r="AD70" i="55"/>
  <c r="AC71" i="55"/>
  <c r="AD71" i="55"/>
  <c r="AC72" i="55"/>
  <c r="AD72" i="55"/>
  <c r="AC73" i="55"/>
  <c r="AC74" i="55"/>
  <c r="AD73" i="55" s="1"/>
  <c r="AC77" i="55"/>
  <c r="AC78" i="55"/>
  <c r="AD77" i="55" s="1"/>
  <c r="BB79" i="55"/>
  <c r="AC81" i="55"/>
  <c r="AC82" i="55"/>
  <c r="AC85" i="55"/>
  <c r="AD85" i="55" s="1"/>
  <c r="AC86" i="55"/>
  <c r="AC89" i="55"/>
  <c r="AC90" i="55"/>
  <c r="AD89" i="55" s="1"/>
  <c r="AC95" i="55"/>
  <c r="AC96" i="55"/>
  <c r="AD95" i="55" s="1"/>
  <c r="AC99" i="55"/>
  <c r="AC100" i="55"/>
  <c r="AC105" i="55"/>
  <c r="AD105" i="55"/>
  <c r="AC106" i="55"/>
  <c r="AD106" i="55"/>
  <c r="AC107" i="55"/>
  <c r="AC111" i="55"/>
  <c r="AD111" i="55" s="1"/>
  <c r="AC112" i="55"/>
  <c r="AC115" i="55"/>
  <c r="AD115" i="55"/>
  <c r="AC116" i="55"/>
  <c r="AD116" i="55" s="1"/>
  <c r="AC117" i="55"/>
  <c r="AC119" i="55"/>
  <c r="AC121" i="55"/>
  <c r="AD120" i="55" s="1"/>
  <c r="AC123" i="55"/>
  <c r="AD123" i="55"/>
  <c r="AC125" i="55"/>
  <c r="AD125" i="55"/>
  <c r="AC127" i="55"/>
  <c r="AD127" i="55"/>
  <c r="AC129" i="55"/>
  <c r="BK65" i="55"/>
  <c r="BM12" i="55"/>
  <c r="DG65" i="55"/>
  <c r="DI12" i="55"/>
  <c r="BP12" i="55"/>
  <c r="BP65" i="55" s="1"/>
  <c r="DL12" i="55"/>
  <c r="DL65" i="55" s="1"/>
  <c r="DP12" i="55"/>
  <c r="BP13" i="55"/>
  <c r="FD13" i="55" s="1"/>
  <c r="DP13" i="55"/>
  <c r="BS14" i="55"/>
  <c r="BW65" i="55"/>
  <c r="BY12" i="55"/>
  <c r="DW65" i="55"/>
  <c r="DY12" i="55"/>
  <c r="DY65" i="55" s="1"/>
  <c r="BF65" i="55"/>
  <c r="CL27" i="55"/>
  <c r="DF27" i="55"/>
  <c r="CH30" i="55"/>
  <c r="DY31" i="55"/>
  <c r="FA31" i="55"/>
  <c r="CB32" i="55"/>
  <c r="DP32" i="55"/>
  <c r="CM65" i="55"/>
  <c r="CO12" i="55"/>
  <c r="CO65" i="55" s="1"/>
  <c r="EI65" i="55"/>
  <c r="EK12" i="55"/>
  <c r="BR65" i="55"/>
  <c r="BV12" i="55"/>
  <c r="CE12" i="55"/>
  <c r="CI65" i="55"/>
  <c r="CR12" i="55"/>
  <c r="DR65" i="55"/>
  <c r="DV12" i="55"/>
  <c r="EE12" i="55"/>
  <c r="EE65" i="55" s="1"/>
  <c r="EN12" i="55"/>
  <c r="ER65" i="55"/>
  <c r="CR13" i="55"/>
  <c r="EN13" i="55"/>
  <c r="DV14" i="55"/>
  <c r="EX14" i="55"/>
  <c r="CO15" i="55"/>
  <c r="DI15" i="55"/>
  <c r="EK15" i="55"/>
  <c r="BP16" i="55"/>
  <c r="CR16" i="55"/>
  <c r="DP16" i="55"/>
  <c r="EN16" i="55"/>
  <c r="BS17" i="55"/>
  <c r="EE17" i="55"/>
  <c r="DF18" i="55"/>
  <c r="EH18" i="55"/>
  <c r="DY19" i="55"/>
  <c r="FA19" i="55"/>
  <c r="CB20" i="55"/>
  <c r="DP20" i="55"/>
  <c r="EN20" i="55"/>
  <c r="BS21" i="55"/>
  <c r="EE21" i="55"/>
  <c r="DF22" i="55"/>
  <c r="EH22" i="55"/>
  <c r="BY23" i="55"/>
  <c r="CW23" i="55"/>
  <c r="CR24" i="55"/>
  <c r="FD24" i="55"/>
  <c r="DL24" i="55"/>
  <c r="BV26" i="55"/>
  <c r="DB26" i="55"/>
  <c r="EX30" i="55"/>
  <c r="CU65" i="55"/>
  <c r="CW12" i="55"/>
  <c r="CW65" i="55" s="1"/>
  <c r="EY65" i="55"/>
  <c r="FA12" i="55"/>
  <c r="FA65" i="55" s="1"/>
  <c r="CH12" i="55"/>
  <c r="CL12" i="55"/>
  <c r="CL65" i="55" s="1"/>
  <c r="DZ65" i="55"/>
  <c r="EH12" i="55"/>
  <c r="EM65" i="55"/>
  <c r="BV30" i="55"/>
  <c r="CO31" i="55"/>
  <c r="DI31" i="55"/>
  <c r="EK31" i="55"/>
  <c r="BP32" i="55"/>
  <c r="BE65" i="55"/>
  <c r="BI65" i="55"/>
  <c r="BQ65" i="55"/>
  <c r="BU65" i="55"/>
  <c r="CC65" i="55"/>
  <c r="CG65" i="55"/>
  <c r="CK65" i="55"/>
  <c r="CS65" i="55"/>
  <c r="DA65" i="55"/>
  <c r="DE65" i="55"/>
  <c r="DM65" i="55"/>
  <c r="DQ65" i="55"/>
  <c r="DU65" i="55"/>
  <c r="EC65" i="55"/>
  <c r="EG65" i="55"/>
  <c r="EO65" i="55"/>
  <c r="ES65" i="55"/>
  <c r="EW65" i="55"/>
  <c r="CE46" i="55"/>
  <c r="DS46" i="55"/>
  <c r="EU46" i="55"/>
  <c r="CL47" i="55"/>
  <c r="DV47" i="55"/>
  <c r="EX47" i="55"/>
  <c r="F135" i="55"/>
  <c r="AC68" i="55"/>
  <c r="AD68" i="55"/>
  <c r="AH135" i="55"/>
  <c r="AL135" i="55"/>
  <c r="AP135" i="55"/>
  <c r="AT135" i="55"/>
  <c r="AX135" i="55"/>
  <c r="FA45" i="55"/>
  <c r="BS46" i="55"/>
  <c r="EE46" i="55"/>
  <c r="EH47" i="55"/>
  <c r="AF135" i="55"/>
  <c r="BB68" i="55"/>
  <c r="EW19" i="54"/>
  <c r="CQ18" i="54"/>
  <c r="DA18" i="54"/>
  <c r="ED18" i="54"/>
  <c r="BU17" i="54"/>
  <c r="CN17" i="54"/>
  <c r="CQ16" i="54"/>
  <c r="EZ16" i="54"/>
  <c r="CN15" i="54"/>
  <c r="CN65" i="54" s="1"/>
  <c r="BL14" i="54"/>
  <c r="CQ14" i="54"/>
  <c r="DH13" i="54"/>
  <c r="DO13" i="54"/>
  <c r="DO65" i="54" s="1"/>
  <c r="EA13" i="54"/>
  <c r="DK60" i="54"/>
  <c r="DR60" i="54"/>
  <c r="DX60" i="54"/>
  <c r="EZ60" i="54"/>
  <c r="EM60" i="54"/>
  <c r="BX59" i="54"/>
  <c r="DA58" i="54"/>
  <c r="BO57" i="54"/>
  <c r="CQ57" i="54"/>
  <c r="CV57" i="54"/>
  <c r="DA57" i="54"/>
  <c r="DR57" i="54"/>
  <c r="ED57" i="54"/>
  <c r="ET57" i="54"/>
  <c r="CV56" i="54"/>
  <c r="DA56" i="54"/>
  <c r="DX56" i="54"/>
  <c r="EZ56" i="54"/>
  <c r="BL56" i="54"/>
  <c r="FC56" i="54" s="1"/>
  <c r="BR56" i="54"/>
  <c r="BX56" i="54"/>
  <c r="CD56" i="54"/>
  <c r="DH56" i="54"/>
  <c r="CG55" i="54"/>
  <c r="CV55" i="54"/>
  <c r="BX55" i="54"/>
  <c r="CD53" i="54"/>
  <c r="DK53" i="54"/>
  <c r="BX52" i="54"/>
  <c r="CA52" i="54"/>
  <c r="CN51" i="54"/>
  <c r="BO51" i="54"/>
  <c r="BU51" i="54"/>
  <c r="DH51" i="54"/>
  <c r="BX51" i="54"/>
  <c r="DR50" i="54"/>
  <c r="ET50" i="54"/>
  <c r="EZ50" i="54"/>
  <c r="DU50" i="54"/>
  <c r="EA53" i="54"/>
  <c r="EG53" i="54"/>
  <c r="EM53" i="54"/>
  <c r="EW53" i="54"/>
  <c r="DH53" i="54"/>
  <c r="BO52" i="54"/>
  <c r="FC52" i="54" s="1"/>
  <c r="CQ52" i="54"/>
  <c r="CV52" i="54"/>
  <c r="EJ52" i="54"/>
  <c r="ET52" i="54"/>
  <c r="EZ52" i="54"/>
  <c r="DO52" i="54"/>
  <c r="CK51" i="54"/>
  <c r="CQ51" i="54"/>
  <c r="CV51" i="54"/>
  <c r="BL51" i="54"/>
  <c r="FC51" i="54" s="1"/>
  <c r="BR51" i="54"/>
  <c r="DO51" i="54"/>
  <c r="DU51" i="54"/>
  <c r="EA51" i="54"/>
  <c r="EG51" i="54"/>
  <c r="EJ51" i="54"/>
  <c r="BL50" i="54"/>
  <c r="BR50" i="54"/>
  <c r="BX50" i="54"/>
  <c r="CD50" i="54"/>
  <c r="CG50" i="54"/>
  <c r="DE50" i="54"/>
  <c r="BR49" i="54"/>
  <c r="DK49" i="54"/>
  <c r="EM49" i="54"/>
  <c r="CN48" i="54"/>
  <c r="EA48" i="54"/>
  <c r="DK48" i="54"/>
  <c r="BU47" i="54"/>
  <c r="CA47" i="54"/>
  <c r="CV47" i="54"/>
  <c r="DX47" i="54"/>
  <c r="CQ46" i="54"/>
  <c r="CV46" i="54"/>
  <c r="DR46" i="54"/>
  <c r="DX46" i="54"/>
  <c r="EJ46" i="54"/>
  <c r="BL46" i="54"/>
  <c r="BR46" i="54"/>
  <c r="BX46" i="54"/>
  <c r="CK46" i="54"/>
  <c r="CN45" i="54"/>
  <c r="DE45" i="54"/>
  <c r="DO45" i="54"/>
  <c r="ED45" i="54"/>
  <c r="BO44" i="54"/>
  <c r="CA44" i="54"/>
  <c r="CG44" i="54"/>
  <c r="ET44" i="54"/>
  <c r="CK42" i="54"/>
  <c r="DA42" i="54"/>
  <c r="ED42" i="54"/>
  <c r="BU42" i="54"/>
  <c r="EJ42" i="54"/>
  <c r="BU41" i="54"/>
  <c r="EA41" i="54"/>
  <c r="BO40" i="54"/>
  <c r="CA40" i="54"/>
  <c r="CG40" i="54"/>
  <c r="ET40" i="54"/>
  <c r="EZ40" i="54"/>
  <c r="BR39" i="54"/>
  <c r="FC39" i="54" s="1"/>
  <c r="BX39" i="54"/>
  <c r="DO39" i="54"/>
  <c r="DE38" i="54"/>
  <c r="DU38" i="54"/>
  <c r="EA38" i="54"/>
  <c r="EG38" i="54"/>
  <c r="EJ38" i="54"/>
  <c r="BL38" i="54"/>
  <c r="CK38" i="54"/>
  <c r="EA37" i="54"/>
  <c r="ET36" i="54"/>
  <c r="EZ36" i="54"/>
  <c r="BL36" i="54"/>
  <c r="DK36" i="54"/>
  <c r="BR35" i="54"/>
  <c r="BX35" i="54"/>
  <c r="CQ35" i="54"/>
  <c r="CV35" i="54"/>
  <c r="DA34" i="54"/>
  <c r="ED34" i="54"/>
  <c r="EG34" i="54"/>
  <c r="DU34" i="54"/>
  <c r="EA34" i="54"/>
  <c r="BL34" i="54"/>
  <c r="CK34" i="54"/>
  <c r="EW34" i="54"/>
  <c r="DX33" i="54"/>
  <c r="ED33" i="54"/>
  <c r="ET33" i="54"/>
  <c r="EZ33" i="54"/>
  <c r="EJ31" i="54"/>
  <c r="BL30" i="54"/>
  <c r="FC30" i="54" s="1"/>
  <c r="CK30" i="54"/>
  <c r="DA30" i="54"/>
  <c r="EW30" i="54"/>
  <c r="DU28" i="54"/>
  <c r="EA28" i="54"/>
  <c r="EW28" i="54"/>
  <c r="BU27" i="54"/>
  <c r="DH27" i="54"/>
  <c r="DO27" i="54"/>
  <c r="EM27" i="54"/>
  <c r="CD26" i="54"/>
  <c r="DK26" i="54"/>
  <c r="BU26" i="54"/>
  <c r="EJ26" i="54"/>
  <c r="BU25" i="54"/>
  <c r="CN25" i="54"/>
  <c r="DE25" i="54"/>
  <c r="EA25" i="54"/>
  <c r="DA25" i="54"/>
  <c r="DR25" i="54"/>
  <c r="BO24" i="54"/>
  <c r="BU24" i="54"/>
  <c r="CA24" i="54"/>
  <c r="CG24" i="54"/>
  <c r="CA23" i="54"/>
  <c r="CN23" i="54"/>
  <c r="EZ23" i="54"/>
  <c r="CA22" i="54"/>
  <c r="CG22" i="54"/>
  <c r="CN22" i="54"/>
  <c r="BL21" i="54"/>
  <c r="BR21" i="54"/>
  <c r="BX21" i="54"/>
  <c r="CD21" i="54"/>
  <c r="EG21" i="54"/>
  <c r="DO20" i="54"/>
  <c r="DU20" i="54"/>
  <c r="EA20" i="54"/>
  <c r="BR20" i="54"/>
  <c r="CQ15" i="54"/>
  <c r="CV15" i="54"/>
  <c r="CA14" i="54"/>
  <c r="CQ19" i="54"/>
  <c r="CV19" i="54"/>
  <c r="DH19" i="54"/>
  <c r="EW18" i="54"/>
  <c r="EJ19" i="54"/>
  <c r="BR19" i="54"/>
  <c r="BX19" i="54"/>
  <c r="CD19" i="54"/>
  <c r="DO19" i="54"/>
  <c r="DO18" i="54"/>
  <c r="DU18" i="54"/>
  <c r="EA18" i="54"/>
  <c r="EG18" i="54"/>
  <c r="CK18" i="54"/>
  <c r="DX17" i="54"/>
  <c r="ED17" i="54"/>
  <c r="EJ17" i="54"/>
  <c r="ET17" i="54"/>
  <c r="EZ17" i="54"/>
  <c r="DK16" i="54"/>
  <c r="CN16" i="54"/>
  <c r="EA16" i="54"/>
  <c r="DR16" i="54"/>
  <c r="DK15" i="54"/>
  <c r="CD14" i="54"/>
  <c r="DK14" i="54"/>
  <c r="DO14" i="54"/>
  <c r="EW14" i="54"/>
  <c r="CA13" i="54"/>
  <c r="BX13" i="54"/>
  <c r="CQ13" i="54"/>
  <c r="CV13" i="54"/>
  <c r="ED13" i="54"/>
  <c r="EJ13" i="54"/>
  <c r="ET13" i="54"/>
  <c r="EZ13" i="54"/>
  <c r="CN13" i="54"/>
  <c r="N135" i="54"/>
  <c r="CA60" i="54"/>
  <c r="CQ60" i="54"/>
  <c r="DO60" i="54"/>
  <c r="EA60" i="54"/>
  <c r="EG60" i="54"/>
  <c r="EW60" i="54"/>
  <c r="BL60" i="54"/>
  <c r="BX60" i="54"/>
  <c r="DH60" i="54"/>
  <c r="ED60" i="54"/>
  <c r="EJ60" i="54"/>
  <c r="ET60" i="54"/>
  <c r="BO59" i="54"/>
  <c r="BU59" i="54"/>
  <c r="CA59" i="54"/>
  <c r="CG59" i="54"/>
  <c r="CQ59" i="54"/>
  <c r="CV59" i="54"/>
  <c r="DA59" i="54"/>
  <c r="DR59" i="54"/>
  <c r="DX59" i="54"/>
  <c r="ED59" i="54"/>
  <c r="ET59" i="54"/>
  <c r="EZ59" i="54"/>
  <c r="BL59" i="54"/>
  <c r="BR59" i="54"/>
  <c r="FC59" i="54" s="1"/>
  <c r="CD59" i="54"/>
  <c r="CN59" i="54"/>
  <c r="DE59" i="54"/>
  <c r="DO59" i="54"/>
  <c r="DU59" i="54"/>
  <c r="EA59" i="54"/>
  <c r="EG59" i="54"/>
  <c r="EM59" i="54"/>
  <c r="EW59" i="54"/>
  <c r="DR58" i="54"/>
  <c r="DX58" i="54"/>
  <c r="ED58" i="54"/>
  <c r="EJ58" i="54"/>
  <c r="ET58" i="54"/>
  <c r="EZ58" i="54"/>
  <c r="BL58" i="54"/>
  <c r="BR58" i="54"/>
  <c r="BX58" i="54"/>
  <c r="CD58" i="54"/>
  <c r="CK58" i="54"/>
  <c r="CG58" i="54"/>
  <c r="DE58" i="54"/>
  <c r="DO58" i="54"/>
  <c r="EA58" i="54"/>
  <c r="EG58" i="54"/>
  <c r="EM58" i="54"/>
  <c r="BR57" i="54"/>
  <c r="BX57" i="54"/>
  <c r="CD57" i="54"/>
  <c r="CK57" i="54"/>
  <c r="DK57" i="54"/>
  <c r="EM57" i="54"/>
  <c r="DE57" i="54"/>
  <c r="BU57" i="54"/>
  <c r="CA57" i="54"/>
  <c r="CG57" i="54"/>
  <c r="DK56" i="54"/>
  <c r="CK56" i="54"/>
  <c r="CA56" i="54"/>
  <c r="CN56" i="54"/>
  <c r="EJ56" i="54"/>
  <c r="BL55" i="54"/>
  <c r="FC55" i="54" s="1"/>
  <c r="CN55" i="54"/>
  <c r="DH55" i="54"/>
  <c r="DU55" i="54"/>
  <c r="EW55" i="54"/>
  <c r="DA55" i="54"/>
  <c r="DX55" i="54"/>
  <c r="EJ55" i="54"/>
  <c r="EZ55" i="54"/>
  <c r="CA53" i="54"/>
  <c r="CQ53" i="54"/>
  <c r="DR53" i="54"/>
  <c r="DX53" i="54"/>
  <c r="BR53" i="54"/>
  <c r="CN53" i="54"/>
  <c r="DO53" i="54"/>
  <c r="DU53" i="54"/>
  <c r="ED53" i="54"/>
  <c r="DK52" i="54"/>
  <c r="DR52" i="54"/>
  <c r="DX52" i="54"/>
  <c r="ED52" i="54"/>
  <c r="EM52" i="54"/>
  <c r="BL52" i="54"/>
  <c r="DU52" i="54"/>
  <c r="EA52" i="54"/>
  <c r="EG52" i="54"/>
  <c r="CD51" i="54"/>
  <c r="DE51" i="54"/>
  <c r="ET51" i="54"/>
  <c r="EZ51" i="54"/>
  <c r="CA51" i="54"/>
  <c r="CG51" i="54"/>
  <c r="DA51" i="54"/>
  <c r="EM51" i="54"/>
  <c r="EW51" i="54"/>
  <c r="DA50" i="54"/>
  <c r="DX50" i="54"/>
  <c r="ED50" i="54"/>
  <c r="EJ50" i="54"/>
  <c r="EW50" i="54"/>
  <c r="CK50" i="54"/>
  <c r="EA50" i="54"/>
  <c r="EG50" i="54"/>
  <c r="EM50" i="54"/>
  <c r="DO49" i="54"/>
  <c r="EA49" i="54"/>
  <c r="CD49" i="54"/>
  <c r="CQ49" i="54"/>
  <c r="DA49" i="54"/>
  <c r="DR49" i="54"/>
  <c r="BO48" i="54"/>
  <c r="BR48" i="54"/>
  <c r="FC48" i="54" s="1"/>
  <c r="BX48" i="54"/>
  <c r="CD48" i="54"/>
  <c r="EJ48" i="54"/>
  <c r="EZ48" i="54"/>
  <c r="BO47" i="54"/>
  <c r="CG47" i="54"/>
  <c r="EZ47" i="54"/>
  <c r="DK47" i="54"/>
  <c r="EG47" i="54"/>
  <c r="EW47" i="54"/>
  <c r="BO46" i="54"/>
  <c r="CG46" i="54"/>
  <c r="ED46" i="54"/>
  <c r="EG46" i="54"/>
  <c r="BU45" i="54"/>
  <c r="CA45" i="54"/>
  <c r="EJ45" i="54"/>
  <c r="BX45" i="54"/>
  <c r="CD45" i="54"/>
  <c r="EG45" i="54"/>
  <c r="ET45" i="54"/>
  <c r="BR44" i="54"/>
  <c r="CQ44" i="54"/>
  <c r="CV44" i="54"/>
  <c r="DA44" i="54"/>
  <c r="DR44" i="54"/>
  <c r="DH44" i="54"/>
  <c r="DO44" i="54"/>
  <c r="DU44" i="54"/>
  <c r="EJ44" i="54"/>
  <c r="CD42" i="54"/>
  <c r="CN42" i="54"/>
  <c r="DK42" i="54"/>
  <c r="DE42" i="54"/>
  <c r="CA42" i="54"/>
  <c r="CG42" i="54"/>
  <c r="CV42" i="54"/>
  <c r="BL41" i="54"/>
  <c r="BR41" i="54"/>
  <c r="CD41" i="54"/>
  <c r="DK41" i="54"/>
  <c r="EG41" i="54"/>
  <c r="BO41" i="54"/>
  <c r="FC41" i="54" s="1"/>
  <c r="DA41" i="54"/>
  <c r="DH41" i="54"/>
  <c r="DR41" i="54"/>
  <c r="DO40" i="54"/>
  <c r="DU40" i="54"/>
  <c r="BR40" i="54"/>
  <c r="CQ40" i="54"/>
  <c r="CV40" i="54"/>
  <c r="DA40" i="54"/>
  <c r="DR40" i="54"/>
  <c r="DX40" i="54"/>
  <c r="EM40" i="54"/>
  <c r="CA39" i="54"/>
  <c r="CN39" i="54"/>
  <c r="EG39" i="54"/>
  <c r="EZ39" i="54"/>
  <c r="BL39" i="54"/>
  <c r="DA39" i="54"/>
  <c r="DX39" i="54"/>
  <c r="ED39" i="54"/>
  <c r="EM39" i="54"/>
  <c r="CA38" i="54"/>
  <c r="CG38" i="54"/>
  <c r="CV38" i="54"/>
  <c r="CD38" i="54"/>
  <c r="CN38" i="54"/>
  <c r="DK38" i="54"/>
  <c r="BO37" i="54"/>
  <c r="DA37" i="54"/>
  <c r="DH37" i="54"/>
  <c r="DR37" i="54"/>
  <c r="BL37" i="54"/>
  <c r="BR37" i="54"/>
  <c r="CD37" i="54"/>
  <c r="DK37" i="54"/>
  <c r="EG37" i="54"/>
  <c r="BR36" i="54"/>
  <c r="CQ36" i="54"/>
  <c r="CV36" i="54"/>
  <c r="DA36" i="54"/>
  <c r="DR36" i="54"/>
  <c r="DX36" i="54"/>
  <c r="EM36" i="54"/>
  <c r="DO36" i="54"/>
  <c r="DU36" i="54"/>
  <c r="BL35" i="54"/>
  <c r="FC35" i="54" s="1"/>
  <c r="DA35" i="54"/>
  <c r="DX35" i="54"/>
  <c r="ED35" i="54"/>
  <c r="EM35" i="54"/>
  <c r="CA35" i="54"/>
  <c r="CN35" i="54"/>
  <c r="EG35" i="54"/>
  <c r="EZ35" i="54"/>
  <c r="CD34" i="54"/>
  <c r="CN34" i="54"/>
  <c r="DK34" i="54"/>
  <c r="DE34" i="54"/>
  <c r="CA34" i="54"/>
  <c r="CG34" i="54"/>
  <c r="CV34" i="54"/>
  <c r="BL33" i="54"/>
  <c r="BR33" i="54"/>
  <c r="CD33" i="54"/>
  <c r="EG33" i="54"/>
  <c r="DA33" i="54"/>
  <c r="DH33" i="54"/>
  <c r="DR33" i="54"/>
  <c r="CA31" i="54"/>
  <c r="CN31" i="54"/>
  <c r="EZ31" i="54"/>
  <c r="BL31" i="54"/>
  <c r="FC31" i="54" s="1"/>
  <c r="DX31" i="54"/>
  <c r="ED31" i="54"/>
  <c r="EM31" i="54"/>
  <c r="CA30" i="54"/>
  <c r="CG30" i="54"/>
  <c r="CV30" i="54"/>
  <c r="CN30" i="54"/>
  <c r="DK30" i="54"/>
  <c r="DH29" i="54"/>
  <c r="DX29" i="54"/>
  <c r="ED29" i="54"/>
  <c r="ET29" i="54"/>
  <c r="EZ29" i="54"/>
  <c r="BL29" i="54"/>
  <c r="BR29" i="54"/>
  <c r="CD29" i="54"/>
  <c r="CK29" i="54"/>
  <c r="EG29" i="54"/>
  <c r="BL28" i="54"/>
  <c r="FC28" i="54" s="1"/>
  <c r="DK28" i="54"/>
  <c r="EM28" i="54"/>
  <c r="BO28" i="54"/>
  <c r="CA28" i="54"/>
  <c r="CG28" i="54"/>
  <c r="CA27" i="54"/>
  <c r="CN27" i="54"/>
  <c r="DE27" i="54"/>
  <c r="BL27" i="54"/>
  <c r="DX27" i="54"/>
  <c r="ED27" i="54"/>
  <c r="EJ27" i="54"/>
  <c r="CK26" i="54"/>
  <c r="CQ26" i="54"/>
  <c r="DA26" i="54"/>
  <c r="BR26" i="54"/>
  <c r="DE26" i="54"/>
  <c r="DH26" i="54"/>
  <c r="DU26" i="54"/>
  <c r="EA26" i="54"/>
  <c r="EG26" i="54"/>
  <c r="BO25" i="54"/>
  <c r="DH25" i="54"/>
  <c r="DX25" i="54"/>
  <c r="ED25" i="54"/>
  <c r="EJ25" i="54"/>
  <c r="ET25" i="54"/>
  <c r="EZ25" i="54"/>
  <c r="BL25" i="54"/>
  <c r="FC25" i="54" s="1"/>
  <c r="BR25" i="54"/>
  <c r="BX25" i="54"/>
  <c r="CD25" i="54"/>
  <c r="DK25" i="54"/>
  <c r="EG25" i="54"/>
  <c r="EW25" i="54"/>
  <c r="BR24" i="54"/>
  <c r="CQ24" i="54"/>
  <c r="CV24" i="54"/>
  <c r="DA24" i="54"/>
  <c r="EM24" i="54"/>
  <c r="DO24" i="54"/>
  <c r="DU24" i="54"/>
  <c r="BR23" i="54"/>
  <c r="BX23" i="54"/>
  <c r="CD23" i="54"/>
  <c r="DO23" i="54"/>
  <c r="CQ23" i="54"/>
  <c r="CV23" i="54"/>
  <c r="DH23" i="54"/>
  <c r="BU22" i="54"/>
  <c r="DE22" i="54"/>
  <c r="DO22" i="54"/>
  <c r="DU22" i="54"/>
  <c r="EA22" i="54"/>
  <c r="CK22" i="54"/>
  <c r="CQ22" i="54"/>
  <c r="DA22" i="54"/>
  <c r="EW22" i="54"/>
  <c r="BU21" i="54"/>
  <c r="CN21" i="54"/>
  <c r="DE21" i="54"/>
  <c r="DX21" i="54"/>
  <c r="ED21" i="54"/>
  <c r="EJ21" i="54"/>
  <c r="ET21" i="54"/>
  <c r="EZ21" i="54"/>
  <c r="CA20" i="54"/>
  <c r="CQ20" i="54"/>
  <c r="DA20" i="54"/>
  <c r="DX20" i="54"/>
  <c r="BO20" i="54"/>
  <c r="BU20" i="54"/>
  <c r="CG20" i="54"/>
  <c r="DK20" i="54"/>
  <c r="EW20" i="54"/>
  <c r="BJ65" i="54"/>
  <c r="BP65" i="54"/>
  <c r="BV65" i="54"/>
  <c r="EF65" i="54"/>
  <c r="BL19" i="54"/>
  <c r="DA19" i="54"/>
  <c r="DR19" i="54"/>
  <c r="DX19" i="54"/>
  <c r="ED19" i="54"/>
  <c r="CA19" i="54"/>
  <c r="CN19" i="54"/>
  <c r="EG19" i="54"/>
  <c r="EZ19" i="54"/>
  <c r="CN18" i="54"/>
  <c r="DK18" i="54"/>
  <c r="DE18" i="54"/>
  <c r="EL65" i="54"/>
  <c r="EQ65" i="54"/>
  <c r="EV65" i="54"/>
  <c r="FB65" i="54"/>
  <c r="CA18" i="54"/>
  <c r="CG18" i="54"/>
  <c r="ET18" i="54"/>
  <c r="BL17" i="54"/>
  <c r="FC17" i="54" s="1"/>
  <c r="BR17" i="54"/>
  <c r="BX17" i="54"/>
  <c r="CD17" i="54"/>
  <c r="EG17" i="54"/>
  <c r="BF65" i="54"/>
  <c r="CC65" i="54"/>
  <c r="CI65" i="54"/>
  <c r="DE17" i="54"/>
  <c r="BD65" i="54"/>
  <c r="DA17" i="54"/>
  <c r="DH17" i="54"/>
  <c r="DR17" i="54"/>
  <c r="CS65" i="54"/>
  <c r="CX65" i="54"/>
  <c r="DC65" i="54"/>
  <c r="DI65" i="54"/>
  <c r="DT65" i="54"/>
  <c r="DZ65" i="54"/>
  <c r="CK16" i="54"/>
  <c r="DO16" i="54"/>
  <c r="DU16" i="54"/>
  <c r="BO16" i="54"/>
  <c r="BO65" i="54" s="1"/>
  <c r="BU16" i="54"/>
  <c r="CA16" i="54"/>
  <c r="CG16" i="54"/>
  <c r="DX16" i="54"/>
  <c r="EW16" i="54"/>
  <c r="BU15" i="54"/>
  <c r="DH15" i="54"/>
  <c r="BZ65" i="54"/>
  <c r="CF65" i="54"/>
  <c r="CL65" i="54"/>
  <c r="DR15" i="54"/>
  <c r="DX15" i="54"/>
  <c r="ED15" i="54"/>
  <c r="EJ15" i="54"/>
  <c r="ET15" i="54"/>
  <c r="ET65" i="54" s="1"/>
  <c r="EZ15" i="54"/>
  <c r="BM65" i="54"/>
  <c r="BS65" i="54"/>
  <c r="BY65" i="54"/>
  <c r="CU65" i="54"/>
  <c r="CZ65" i="54"/>
  <c r="DF65" i="54"/>
  <c r="DQ65" i="54"/>
  <c r="DW65" i="54"/>
  <c r="EC65" i="54"/>
  <c r="EI65" i="54"/>
  <c r="EO65" i="54"/>
  <c r="ES65" i="54"/>
  <c r="EY65" i="54"/>
  <c r="BL15" i="54"/>
  <c r="FC15" i="54" s="1"/>
  <c r="BR15" i="54"/>
  <c r="BX15" i="54"/>
  <c r="CD15" i="54"/>
  <c r="CK15" i="54"/>
  <c r="EM15" i="54"/>
  <c r="CB65" i="54"/>
  <c r="CH65" i="54"/>
  <c r="CM65" i="54"/>
  <c r="DN65" i="54"/>
  <c r="BR14" i="54"/>
  <c r="CV14" i="54"/>
  <c r="DU14" i="54"/>
  <c r="EM14" i="54"/>
  <c r="CE65" i="54"/>
  <c r="CJ65" i="54"/>
  <c r="CP65" i="54"/>
  <c r="DL65" i="54"/>
  <c r="BO14" i="54"/>
  <c r="BU14" i="54"/>
  <c r="EZ14" i="54"/>
  <c r="BC65" i="54"/>
  <c r="BH65" i="54"/>
  <c r="BN65" i="54"/>
  <c r="BT65" i="54"/>
  <c r="CR65" i="54"/>
  <c r="CW65" i="54"/>
  <c r="DB65" i="54"/>
  <c r="DG65" i="54"/>
  <c r="DM65" i="54"/>
  <c r="DS65" i="54"/>
  <c r="DY65" i="54"/>
  <c r="EE65" i="54"/>
  <c r="EK65" i="54"/>
  <c r="EP65" i="54"/>
  <c r="EU65" i="54"/>
  <c r="FA65" i="54"/>
  <c r="BL13" i="54"/>
  <c r="FC13" i="54" s="1"/>
  <c r="BR13" i="54"/>
  <c r="DX13" i="54"/>
  <c r="M135" i="54"/>
  <c r="BG65" i="54"/>
  <c r="BK65" i="54"/>
  <c r="BQ65" i="54"/>
  <c r="BW65" i="54"/>
  <c r="CO65" i="54"/>
  <c r="CT65" i="54"/>
  <c r="CY65" i="54"/>
  <c r="DD65" i="54"/>
  <c r="DJ65" i="54"/>
  <c r="DP65" i="54"/>
  <c r="DV65" i="54"/>
  <c r="EB65" i="54"/>
  <c r="EH65" i="54"/>
  <c r="EN65" i="54"/>
  <c r="ER65" i="54"/>
  <c r="BO13" i="54"/>
  <c r="DK13" i="54"/>
  <c r="EW13" i="54"/>
  <c r="CG12" i="54"/>
  <c r="DA12" i="54"/>
  <c r="DE12" i="54"/>
  <c r="DE65" i="54" s="1"/>
  <c r="DU12" i="54"/>
  <c r="BE12" i="54"/>
  <c r="FC12" i="54" s="1"/>
  <c r="BI12" i="54"/>
  <c r="AB68" i="54"/>
  <c r="AC68" i="54" s="1"/>
  <c r="AB70" i="54"/>
  <c r="AC70" i="54" s="1"/>
  <c r="AB72" i="54"/>
  <c r="AC72" i="54" s="1"/>
  <c r="AB74" i="54"/>
  <c r="AB76" i="54"/>
  <c r="AB78" i="54"/>
  <c r="AB80" i="54"/>
  <c r="AB82" i="54"/>
  <c r="AB84" i="54"/>
  <c r="AB86" i="54"/>
  <c r="AB88" i="54"/>
  <c r="AB90" i="54"/>
  <c r="AC89" i="54" s="1"/>
  <c r="AB92" i="54"/>
  <c r="AC92" i="54"/>
  <c r="AB94" i="54"/>
  <c r="AB96" i="54"/>
  <c r="AB98" i="54"/>
  <c r="AB100" i="54"/>
  <c r="AB102" i="54"/>
  <c r="AC102" i="54"/>
  <c r="AB104" i="54"/>
  <c r="AC103" i="54"/>
  <c r="AB106" i="54"/>
  <c r="AC106" i="54"/>
  <c r="AB108" i="54"/>
  <c r="AB110" i="54"/>
  <c r="AB112" i="54"/>
  <c r="AB114" i="54"/>
  <c r="AB116" i="54"/>
  <c r="AB118" i="54"/>
  <c r="AB120" i="54"/>
  <c r="AB122" i="54"/>
  <c r="AC122" i="54" s="1"/>
  <c r="AB124" i="54"/>
  <c r="AB126" i="54"/>
  <c r="AC126" i="54"/>
  <c r="AB128" i="54"/>
  <c r="AC128" i="54"/>
  <c r="AB130" i="54"/>
  <c r="AB132" i="54"/>
  <c r="AC132" i="54" s="1"/>
  <c r="AB134" i="54"/>
  <c r="AC134" i="54" s="1"/>
  <c r="CD12" i="54"/>
  <c r="EG12" i="54"/>
  <c r="BU13" i="54"/>
  <c r="CK13" i="54"/>
  <c r="BX14" i="54"/>
  <c r="CN14" i="54"/>
  <c r="DH14" i="54"/>
  <c r="BR16" i="54"/>
  <c r="CD16" i="54"/>
  <c r="CG17" i="54"/>
  <c r="EW17" i="54"/>
  <c r="DH18" i="54"/>
  <c r="DX18" i="54"/>
  <c r="DK19" i="54"/>
  <c r="EA19" i="54"/>
  <c r="CD20" i="54"/>
  <c r="CK20" i="54"/>
  <c r="DE20" i="54"/>
  <c r="DR20" i="54"/>
  <c r="CG21" i="54"/>
  <c r="EW21" i="54"/>
  <c r="DH22" i="54"/>
  <c r="DX22" i="54"/>
  <c r="DK23" i="54"/>
  <c r="EA23" i="54"/>
  <c r="CD24" i="54"/>
  <c r="CK24" i="54"/>
  <c r="DE24" i="54"/>
  <c r="DR24" i="54"/>
  <c r="CG25" i="54"/>
  <c r="BL26" i="54"/>
  <c r="CV26" i="54"/>
  <c r="DO28" i="54"/>
  <c r="BR12" i="54"/>
  <c r="EX65" i="54"/>
  <c r="CD13" i="54"/>
  <c r="DA13" i="54"/>
  <c r="DR13" i="54"/>
  <c r="EG13" i="54"/>
  <c r="EM13" i="54"/>
  <c r="CG14" i="54"/>
  <c r="DA14" i="54"/>
  <c r="DA65" i="54" s="1"/>
  <c r="EA14" i="54"/>
  <c r="EG14" i="54"/>
  <c r="BO15" i="54"/>
  <c r="CA15" i="54"/>
  <c r="CG15" i="54"/>
  <c r="DO15" i="54"/>
  <c r="EA15" i="54"/>
  <c r="BL16" i="54"/>
  <c r="DA16" i="54"/>
  <c r="EG16" i="54"/>
  <c r="EM16" i="54"/>
  <c r="CV17" i="54"/>
  <c r="DU17" i="54"/>
  <c r="BO18" i="54"/>
  <c r="FC18" i="54" s="1"/>
  <c r="BX18" i="54"/>
  <c r="EM18" i="54"/>
  <c r="EZ18" i="54"/>
  <c r="BO19" i="54"/>
  <c r="ET19" i="54"/>
  <c r="EG20" i="54"/>
  <c r="ET20" i="54"/>
  <c r="CA21" i="54"/>
  <c r="CQ21" i="54"/>
  <c r="CV21" i="54"/>
  <c r="DU21" i="54"/>
  <c r="EM21" i="54"/>
  <c r="BO22" i="54"/>
  <c r="BX22" i="54"/>
  <c r="DR22" i="54"/>
  <c r="EM22" i="54"/>
  <c r="EZ22" i="54"/>
  <c r="BO23" i="54"/>
  <c r="FC23" i="54" s="1"/>
  <c r="CG23" i="54"/>
  <c r="DU23" i="54"/>
  <c r="ET23" i="54"/>
  <c r="BX24" i="54"/>
  <c r="CN24" i="54"/>
  <c r="DH24" i="54"/>
  <c r="EG24" i="54"/>
  <c r="ET24" i="54"/>
  <c r="CV25" i="54"/>
  <c r="CA26" i="54"/>
  <c r="BU12" i="54"/>
  <c r="BU65" i="54" s="1"/>
  <c r="EW12" i="54"/>
  <c r="CG13" i="54"/>
  <c r="DE13" i="54"/>
  <c r="DU13" i="54"/>
  <c r="CK14" i="54"/>
  <c r="DE14" i="54"/>
  <c r="DX14" i="54"/>
  <c r="EJ14" i="54"/>
  <c r="DE15" i="54"/>
  <c r="DE16" i="54"/>
  <c r="ED16" i="54"/>
  <c r="ET16" i="54"/>
  <c r="CK17" i="54"/>
  <c r="BL18" i="54"/>
  <c r="CV18" i="54"/>
  <c r="EJ18" i="54"/>
  <c r="EM19" i="54"/>
  <c r="ED20" i="54"/>
  <c r="CK21" i="54"/>
  <c r="BL22" i="54"/>
  <c r="FC22" i="54" s="1"/>
  <c r="CV22" i="54"/>
  <c r="EJ22" i="54"/>
  <c r="DE23" i="54"/>
  <c r="EM23" i="54"/>
  <c r="ED24" i="54"/>
  <c r="CK25" i="54"/>
  <c r="CQ28" i="54"/>
  <c r="DO26" i="54"/>
  <c r="DX26" i="54"/>
  <c r="ET26" i="54"/>
  <c r="CD27" i="54"/>
  <c r="CK27" i="54"/>
  <c r="DK27" i="54"/>
  <c r="DR27" i="54"/>
  <c r="EA27" i="54"/>
  <c r="EW27" i="54"/>
  <c r="BU28" i="54"/>
  <c r="CD28" i="54"/>
  <c r="CK28" i="54"/>
  <c r="DE28" i="54"/>
  <c r="ED28" i="54"/>
  <c r="EJ28" i="54"/>
  <c r="BX29" i="54"/>
  <c r="CG29" i="54"/>
  <c r="CN29" i="54"/>
  <c r="DE29" i="54"/>
  <c r="DO29" i="54"/>
  <c r="EJ29" i="54"/>
  <c r="EW29" i="54"/>
  <c r="BR30" i="54"/>
  <c r="CQ30" i="54"/>
  <c r="DH30" i="54"/>
  <c r="DO30" i="54"/>
  <c r="DX30" i="54"/>
  <c r="ET30" i="54"/>
  <c r="CD31" i="54"/>
  <c r="CK31" i="54"/>
  <c r="DK31" i="54"/>
  <c r="DR31" i="54"/>
  <c r="EA31" i="54"/>
  <c r="EW31" i="54"/>
  <c r="BU32" i="54"/>
  <c r="CD32" i="54"/>
  <c r="CK32" i="54"/>
  <c r="DE32" i="54"/>
  <c r="ED32" i="54"/>
  <c r="EJ32" i="54"/>
  <c r="BX33" i="54"/>
  <c r="CG33" i="54"/>
  <c r="CN33" i="54"/>
  <c r="DE33" i="54"/>
  <c r="EJ33" i="54"/>
  <c r="EW33" i="54"/>
  <c r="BR34" i="54"/>
  <c r="CQ34" i="54"/>
  <c r="DH34" i="54"/>
  <c r="DO34" i="54"/>
  <c r="DX34" i="54"/>
  <c r="ET34" i="54"/>
  <c r="CD35" i="54"/>
  <c r="CK35" i="54"/>
  <c r="DK35" i="54"/>
  <c r="DR35" i="54"/>
  <c r="EA35" i="54"/>
  <c r="EW35" i="54"/>
  <c r="BU36" i="54"/>
  <c r="CD36" i="54"/>
  <c r="CK36" i="54"/>
  <c r="DE36" i="54"/>
  <c r="ED36" i="54"/>
  <c r="EJ36" i="54"/>
  <c r="BX37" i="54"/>
  <c r="CG37" i="54"/>
  <c r="CN37" i="54"/>
  <c r="DE37" i="54"/>
  <c r="DO37" i="54"/>
  <c r="EJ37" i="54"/>
  <c r="EW37" i="54"/>
  <c r="BR38" i="54"/>
  <c r="CQ38" i="54"/>
  <c r="DH38" i="54"/>
  <c r="DO38" i="54"/>
  <c r="DX38" i="54"/>
  <c r="ET38" i="54"/>
  <c r="CD39" i="54"/>
  <c r="CK39" i="54"/>
  <c r="DK39" i="54"/>
  <c r="DR39" i="54"/>
  <c r="EA39" i="54"/>
  <c r="EW39" i="54"/>
  <c r="BU40" i="54"/>
  <c r="CD40" i="54"/>
  <c r="FC40" i="54" s="1"/>
  <c r="CK40" i="54"/>
  <c r="DE40" i="54"/>
  <c r="ED40" i="54"/>
  <c r="EJ40" i="54"/>
  <c r="BX41" i="54"/>
  <c r="CG41" i="54"/>
  <c r="CN41" i="54"/>
  <c r="DE41" i="54"/>
  <c r="DO41" i="54"/>
  <c r="EJ41" i="54"/>
  <c r="EW41" i="54"/>
  <c r="BR42" i="54"/>
  <c r="CQ42" i="54"/>
  <c r="DH42" i="54"/>
  <c r="DO42" i="54"/>
  <c r="DX42" i="54"/>
  <c r="ET42" i="54"/>
  <c r="CD43" i="54"/>
  <c r="CK43" i="54"/>
  <c r="DR43" i="54"/>
  <c r="EA43" i="54"/>
  <c r="EW43" i="54"/>
  <c r="BU44" i="54"/>
  <c r="CD44" i="54"/>
  <c r="CK44" i="54"/>
  <c r="DE44" i="54"/>
  <c r="DX44" i="54"/>
  <c r="ED44" i="54"/>
  <c r="BO45" i="54"/>
  <c r="CK45" i="54"/>
  <c r="DK45" i="54"/>
  <c r="EA45" i="54"/>
  <c r="CD46" i="54"/>
  <c r="DA46" i="54"/>
  <c r="DH46" i="54"/>
  <c r="CK47" i="54"/>
  <c r="CQ47" i="54"/>
  <c r="DO47" i="54"/>
  <c r="ED47" i="54"/>
  <c r="EM47" i="54"/>
  <c r="DR48" i="54"/>
  <c r="EG48" i="54"/>
  <c r="ET48" i="54"/>
  <c r="DX49" i="54"/>
  <c r="EG49" i="54"/>
  <c r="EZ49" i="54"/>
  <c r="CQ50" i="54"/>
  <c r="CV50" i="54"/>
  <c r="DK50" i="54"/>
  <c r="DK51" i="54"/>
  <c r="BU52" i="54"/>
  <c r="CD52" i="54"/>
  <c r="CK52" i="54"/>
  <c r="DA52" i="54"/>
  <c r="BX53" i="54"/>
  <c r="CG53" i="54"/>
  <c r="CV53" i="54"/>
  <c r="DA53" i="54"/>
  <c r="BO54" i="54"/>
  <c r="BX54" i="54"/>
  <c r="EA54" i="54"/>
  <c r="EJ54" i="54"/>
  <c r="BO55" i="54"/>
  <c r="CD55" i="54"/>
  <c r="CQ55" i="54"/>
  <c r="DR55" i="54"/>
  <c r="EA55" i="54"/>
  <c r="ET55" i="54"/>
  <c r="DU56" i="54"/>
  <c r="ED56" i="54"/>
  <c r="EW56" i="54"/>
  <c r="CN57" i="54"/>
  <c r="DH57" i="54"/>
  <c r="DU57" i="54"/>
  <c r="EJ57" i="54"/>
  <c r="EW57" i="54"/>
  <c r="CN58" i="54"/>
  <c r="DH58" i="54"/>
  <c r="BR60" i="54"/>
  <c r="CG60" i="54"/>
  <c r="FC60" i="54" s="1"/>
  <c r="DE60" i="54"/>
  <c r="AB67" i="54"/>
  <c r="DU25" i="54"/>
  <c r="BO26" i="54"/>
  <c r="FC26" i="54" s="1"/>
  <c r="BX26" i="54"/>
  <c r="EM26" i="54"/>
  <c r="EZ26" i="54"/>
  <c r="BO27" i="54"/>
  <c r="ET27" i="54"/>
  <c r="CN28" i="54"/>
  <c r="EG28" i="54"/>
  <c r="CV29" i="54"/>
  <c r="DU29" i="54"/>
  <c r="BO30" i="54"/>
  <c r="BX30" i="54"/>
  <c r="EM30" i="54"/>
  <c r="EZ30" i="54"/>
  <c r="BO31" i="54"/>
  <c r="ET31" i="54"/>
  <c r="EG32" i="54"/>
  <c r="CV33" i="54"/>
  <c r="DU33" i="54"/>
  <c r="EM33" i="54"/>
  <c r="BO34" i="54"/>
  <c r="BX34" i="54"/>
  <c r="DR34" i="54"/>
  <c r="EM34" i="54"/>
  <c r="EZ34" i="54"/>
  <c r="BO35" i="54"/>
  <c r="CG35" i="54"/>
  <c r="DU35" i="54"/>
  <c r="ET35" i="54"/>
  <c r="BX36" i="54"/>
  <c r="CN36" i="54"/>
  <c r="DH36" i="54"/>
  <c r="EG36" i="54"/>
  <c r="CA37" i="54"/>
  <c r="CQ37" i="54"/>
  <c r="CV37" i="54"/>
  <c r="DU37" i="54"/>
  <c r="EM37" i="54"/>
  <c r="BO38" i="54"/>
  <c r="BX38" i="54"/>
  <c r="DR38" i="54"/>
  <c r="EM38" i="54"/>
  <c r="EZ38" i="54"/>
  <c r="BO39" i="54"/>
  <c r="CG39" i="54"/>
  <c r="DU39" i="54"/>
  <c r="ET39" i="54"/>
  <c r="BX40" i="54"/>
  <c r="CN40" i="54"/>
  <c r="DH40" i="54"/>
  <c r="EG40" i="54"/>
  <c r="CA41" i="54"/>
  <c r="CQ41" i="54"/>
  <c r="CV41" i="54"/>
  <c r="DU41" i="54"/>
  <c r="EM41" i="54"/>
  <c r="BO42" i="54"/>
  <c r="BX42" i="54"/>
  <c r="DR42" i="54"/>
  <c r="EM42" i="54"/>
  <c r="EZ42" i="54"/>
  <c r="BO43" i="54"/>
  <c r="CG43" i="54"/>
  <c r="DU43" i="54"/>
  <c r="ET43" i="54"/>
  <c r="BX44" i="54"/>
  <c r="CN44" i="54"/>
  <c r="EG44" i="54"/>
  <c r="EZ44" i="54"/>
  <c r="BL45" i="54"/>
  <c r="FC45" i="54" s="1"/>
  <c r="CG45" i="54"/>
  <c r="DH45" i="54"/>
  <c r="DX45" i="54"/>
  <c r="EW45" i="54"/>
  <c r="BU46" i="54"/>
  <c r="DU46" i="54"/>
  <c r="EZ46" i="54"/>
  <c r="BX47" i="54"/>
  <c r="FC47" i="54" s="1"/>
  <c r="DA47" i="54"/>
  <c r="DR47" i="54"/>
  <c r="EA47" i="54"/>
  <c r="ET47" i="54"/>
  <c r="DU48" i="54"/>
  <c r="ED48" i="54"/>
  <c r="EW48" i="54"/>
  <c r="CN49" i="54"/>
  <c r="DH49" i="54"/>
  <c r="DU49" i="54"/>
  <c r="EJ49" i="54"/>
  <c r="EW49" i="54"/>
  <c r="CN50" i="54"/>
  <c r="DH50" i="54"/>
  <c r="BR52" i="54"/>
  <c r="CG52" i="54"/>
  <c r="DE52" i="54"/>
  <c r="BL53" i="54"/>
  <c r="FC53" i="54" s="1"/>
  <c r="BU53" i="54"/>
  <c r="CK53" i="54"/>
  <c r="DE53" i="54"/>
  <c r="BL54" i="54"/>
  <c r="CA54" i="54"/>
  <c r="CK54" i="54"/>
  <c r="DE54" i="54"/>
  <c r="DO54" i="54"/>
  <c r="DX54" i="54"/>
  <c r="EM54" i="54"/>
  <c r="EZ54" i="54"/>
  <c r="BR55" i="54"/>
  <c r="CA55" i="54"/>
  <c r="DO55" i="54"/>
  <c r="ED55" i="54"/>
  <c r="EM55" i="54"/>
  <c r="DR56" i="54"/>
  <c r="EG56" i="54"/>
  <c r="ET56" i="54"/>
  <c r="DX57" i="54"/>
  <c r="EG57" i="54"/>
  <c r="EZ57" i="54"/>
  <c r="CQ58" i="54"/>
  <c r="CV58" i="54"/>
  <c r="DK58" i="54"/>
  <c r="DK59" i="54"/>
  <c r="BU60" i="54"/>
  <c r="CD60" i="54"/>
  <c r="CK60" i="54"/>
  <c r="DA60" i="54"/>
  <c r="CK33" i="54"/>
  <c r="DE35" i="54"/>
  <c r="CK37" i="54"/>
  <c r="DE39" i="54"/>
  <c r="CK41" i="54"/>
  <c r="DE43" i="54"/>
  <c r="DE46" i="54"/>
  <c r="DE47" i="54"/>
  <c r="CK48" i="54"/>
  <c r="DE56" i="54"/>
  <c r="AB69" i="54"/>
  <c r="AC69" i="54"/>
  <c r="AB71" i="54"/>
  <c r="AC71" i="54"/>
  <c r="AB73" i="54"/>
  <c r="AC73" i="54" s="1"/>
  <c r="AB75" i="54"/>
  <c r="AC75" i="54" s="1"/>
  <c r="AB77" i="54"/>
  <c r="AC77" i="54" s="1"/>
  <c r="AB79" i="54"/>
  <c r="AC79" i="54" s="1"/>
  <c r="AB81" i="54"/>
  <c r="AC81" i="54" s="1"/>
  <c r="AB83" i="54"/>
  <c r="AB85" i="54"/>
  <c r="AC85" i="54" s="1"/>
  <c r="AB87" i="54"/>
  <c r="AC87" i="54"/>
  <c r="AB89" i="54"/>
  <c r="AB91" i="54"/>
  <c r="AC91" i="54" s="1"/>
  <c r="AB93" i="54"/>
  <c r="AC93" i="54" s="1"/>
  <c r="AB95" i="54"/>
  <c r="AC95" i="54" s="1"/>
  <c r="AB97" i="54"/>
  <c r="AC97" i="54" s="1"/>
  <c r="AB99" i="54"/>
  <c r="AB101" i="54"/>
  <c r="AC101" i="54"/>
  <c r="AB103" i="54"/>
  <c r="AB105" i="54"/>
  <c r="AC105" i="54" s="1"/>
  <c r="AB107" i="54"/>
  <c r="AC107" i="54" s="1"/>
  <c r="AB109" i="54"/>
  <c r="AB111" i="54"/>
  <c r="AB113" i="54"/>
  <c r="AB115" i="54"/>
  <c r="AC115" i="54"/>
  <c r="AB117" i="54"/>
  <c r="AC116" i="54"/>
  <c r="AB119" i="54"/>
  <c r="AB121" i="54"/>
  <c r="AC120" i="54" s="1"/>
  <c r="AB123" i="54"/>
  <c r="AC123" i="54"/>
  <c r="AB125" i="54"/>
  <c r="AC125" i="54"/>
  <c r="AB127" i="54"/>
  <c r="AC127" i="54"/>
  <c r="AB129" i="54"/>
  <c r="AC129" i="54"/>
  <c r="AB131" i="54"/>
  <c r="AC131" i="54"/>
  <c r="AB133" i="54"/>
  <c r="AC133" i="54"/>
  <c r="BO12" i="54"/>
  <c r="CA12" i="54"/>
  <c r="CA65" i="54" s="1"/>
  <c r="CQ12" i="54"/>
  <c r="DK12" i="54"/>
  <c r="DO12" i="54"/>
  <c r="EA12" i="54"/>
  <c r="EA65" i="54" s="1"/>
  <c r="EM12" i="54"/>
  <c r="DO17" i="54"/>
  <c r="BR18" i="54"/>
  <c r="CK19" i="54"/>
  <c r="EJ20" i="54"/>
  <c r="EJ65" i="54" s="1"/>
  <c r="ED22" i="54"/>
  <c r="DA23" i="54"/>
  <c r="EG23" i="54"/>
  <c r="DX24" i="54"/>
  <c r="CA25" i="54"/>
  <c r="CQ25" i="54"/>
  <c r="EM25" i="54"/>
  <c r="DR26" i="54"/>
  <c r="CG27" i="54"/>
  <c r="DU27" i="54"/>
  <c r="BX28" i="54"/>
  <c r="DH28" i="54"/>
  <c r="BO29" i="54"/>
  <c r="DK29" i="54"/>
  <c r="EA29" i="54"/>
  <c r="CD30" i="54"/>
  <c r="BU31" i="54"/>
  <c r="DE31" i="54"/>
  <c r="BL32" i="54"/>
  <c r="CV32" i="54"/>
  <c r="EZ32" i="54"/>
  <c r="DO33" i="54"/>
  <c r="DR12" i="54"/>
  <c r="ED12" i="54"/>
  <c r="ED65" i="54" s="1"/>
  <c r="ET12" i="54"/>
  <c r="DR14" i="54"/>
  <c r="ET14" i="54"/>
  <c r="EG15" i="54"/>
  <c r="BI65" i="54"/>
  <c r="CK12" i="54"/>
  <c r="CK65" i="54" s="1"/>
  <c r="CV16" i="54"/>
  <c r="CA17" i="54"/>
  <c r="CQ17" i="54"/>
  <c r="EM17" i="54"/>
  <c r="DR18" i="54"/>
  <c r="CG19" i="54"/>
  <c r="DU19" i="54"/>
  <c r="BX20" i="54"/>
  <c r="CN20" i="54"/>
  <c r="DH20" i="54"/>
  <c r="BO21" i="54"/>
  <c r="FC21" i="54" s="1"/>
  <c r="DK21" i="54"/>
  <c r="EA21" i="54"/>
  <c r="CD22" i="54"/>
  <c r="CD65" i="54" s="1"/>
  <c r="BU23" i="54"/>
  <c r="EZ24" i="54"/>
  <c r="DO25" i="54"/>
  <c r="ED30" i="54"/>
  <c r="DA31" i="54"/>
  <c r="EG31" i="54"/>
  <c r="DX32" i="54"/>
  <c r="CA33" i="54"/>
  <c r="CQ33" i="54"/>
  <c r="BL12" i="54"/>
  <c r="BL65" i="54" s="1"/>
  <c r="BX12" i="54"/>
  <c r="CN12" i="54"/>
  <c r="CV12" i="54"/>
  <c r="CV65" i="54" s="1"/>
  <c r="DH12" i="54"/>
  <c r="DH65" i="54" s="1"/>
  <c r="DX12" i="54"/>
  <c r="EJ12" i="54"/>
  <c r="EZ12" i="54"/>
  <c r="ED14" i="54"/>
  <c r="DA15" i="54"/>
  <c r="DU15" i="54"/>
  <c r="EW15" i="54"/>
  <c r="EW65" i="54" s="1"/>
  <c r="BX16" i="54"/>
  <c r="DH16" i="54"/>
  <c r="EJ16" i="54"/>
  <c r="BO17" i="54"/>
  <c r="DK17" i="54"/>
  <c r="EA17" i="54"/>
  <c r="CD18" i="54"/>
  <c r="BU19" i="54"/>
  <c r="DE19" i="54"/>
  <c r="BL20" i="54"/>
  <c r="FC20" i="54" s="1"/>
  <c r="CV20" i="54"/>
  <c r="EZ20" i="54"/>
  <c r="DO21" i="54"/>
  <c r="BR22" i="54"/>
  <c r="ET22" i="54"/>
  <c r="CK23" i="54"/>
  <c r="EW23" i="54"/>
  <c r="EJ24" i="54"/>
  <c r="ED26" i="54"/>
  <c r="DA27" i="54"/>
  <c r="FC27" i="54" s="1"/>
  <c r="EG27" i="54"/>
  <c r="DX28" i="54"/>
  <c r="DX65" i="54" s="1"/>
  <c r="CA29" i="54"/>
  <c r="CQ29" i="54"/>
  <c r="EM29" i="54"/>
  <c r="DR30" i="54"/>
  <c r="CG31" i="54"/>
  <c r="DU31" i="54"/>
  <c r="BX32" i="54"/>
  <c r="CN32" i="54"/>
  <c r="DH32" i="54"/>
  <c r="BO33" i="54"/>
  <c r="DK33" i="54"/>
  <c r="CA46" i="54"/>
  <c r="EA46" i="54"/>
  <c r="CD47" i="54"/>
  <c r="BU48" i="54"/>
  <c r="DA48" i="54"/>
  <c r="BX49" i="54"/>
  <c r="CV49" i="54"/>
  <c r="EZ45" i="54"/>
  <c r="DK46" i="54"/>
  <c r="CG48" i="54"/>
  <c r="DE48" i="54"/>
  <c r="BL49" i="54"/>
  <c r="CK49" i="54"/>
  <c r="DE49" i="54"/>
  <c r="BA68" i="54"/>
  <c r="BB68" i="54" s="1"/>
  <c r="BA79" i="54"/>
  <c r="D135" i="54"/>
  <c r="DR33" i="53"/>
  <c r="DO34" i="53"/>
  <c r="ED34" i="53"/>
  <c r="EZ46" i="53"/>
  <c r="CA32" i="53"/>
  <c r="CG32" i="53"/>
  <c r="CA33" i="53"/>
  <c r="DH33" i="53"/>
  <c r="BR34" i="53"/>
  <c r="DK32" i="53"/>
  <c r="EA32" i="53"/>
  <c r="CN21" i="53"/>
  <c r="EA21" i="53"/>
  <c r="BO32" i="53"/>
  <c r="BU32" i="53"/>
  <c r="CK32" i="53"/>
  <c r="DE32" i="53"/>
  <c r="ED32" i="53"/>
  <c r="EM32" i="53"/>
  <c r="EW32" i="53"/>
  <c r="BX43" i="53"/>
  <c r="FC43" i="53" s="1"/>
  <c r="DK43" i="53"/>
  <c r="EA43" i="53"/>
  <c r="EZ43" i="53"/>
  <c r="BL32" i="53"/>
  <c r="FC32" i="53" s="1"/>
  <c r="BX32" i="53"/>
  <c r="CD32" i="53"/>
  <c r="CN32" i="53"/>
  <c r="DH32" i="53"/>
  <c r="DR32" i="53"/>
  <c r="EZ32" i="53"/>
  <c r="BX33" i="53"/>
  <c r="CD33" i="53"/>
  <c r="CK33" i="53"/>
  <c r="DO33" i="53"/>
  <c r="EA33" i="53"/>
  <c r="CD34" i="53"/>
  <c r="CQ34" i="53"/>
  <c r="DA34" i="53"/>
  <c r="DR34" i="53"/>
  <c r="DX34" i="53"/>
  <c r="BL43" i="53"/>
  <c r="CQ43" i="53"/>
  <c r="CV43" i="53"/>
  <c r="DO43" i="53"/>
  <c r="ED43" i="53"/>
  <c r="EJ43" i="53"/>
  <c r="BL21" i="53"/>
  <c r="EW21" i="53"/>
  <c r="CV32" i="53"/>
  <c r="DU32" i="53"/>
  <c r="BO33" i="53"/>
  <c r="EZ33" i="53"/>
  <c r="DR43" i="53"/>
  <c r="CN44" i="53"/>
  <c r="EA44" i="53"/>
  <c r="CQ45" i="53"/>
  <c r="DR45" i="53"/>
  <c r="DA59" i="53"/>
  <c r="CQ44" i="53"/>
  <c r="CV44" i="53"/>
  <c r="DX44" i="53"/>
  <c r="EJ44" i="53"/>
  <c r="ET44" i="53"/>
  <c r="EZ44" i="53"/>
  <c r="DE45" i="53"/>
  <c r="DH45" i="53"/>
  <c r="DO45" i="53"/>
  <c r="EA45" i="53"/>
  <c r="ET45" i="53"/>
  <c r="DX47" i="53"/>
  <c r="EJ47" i="53"/>
  <c r="BU44" i="53"/>
  <c r="BL45" i="53"/>
  <c r="BX45" i="53"/>
  <c r="CQ58" i="53"/>
  <c r="CV58" i="53"/>
  <c r="DR58" i="53"/>
  <c r="DX58" i="53"/>
  <c r="CV50" i="53"/>
  <c r="DR50" i="53"/>
  <c r="DX50" i="53"/>
  <c r="ED50" i="53"/>
  <c r="EJ50" i="53"/>
  <c r="DH46" i="53"/>
  <c r="CD47" i="53"/>
  <c r="CD38" i="53"/>
  <c r="BO49" i="53"/>
  <c r="BL49" i="53"/>
  <c r="FC49" i="53" s="1"/>
  <c r="BO34" i="53"/>
  <c r="BU34" i="53"/>
  <c r="CG34" i="53"/>
  <c r="ET34" i="53"/>
  <c r="EZ34" i="53"/>
  <c r="DK34" i="53"/>
  <c r="EA34" i="53"/>
  <c r="EG34" i="53"/>
  <c r="EM34" i="53"/>
  <c r="BR33" i="53"/>
  <c r="ED33" i="53"/>
  <c r="EJ33" i="53"/>
  <c r="BU33" i="53"/>
  <c r="CV33" i="53"/>
  <c r="DA33" i="53"/>
  <c r="DK33" i="53"/>
  <c r="EM33" i="53"/>
  <c r="CN50" i="53"/>
  <c r="BR37" i="53"/>
  <c r="DK37" i="53"/>
  <c r="CV37" i="53"/>
  <c r="DX37" i="53"/>
  <c r="EZ37" i="53"/>
  <c r="EW56" i="53"/>
  <c r="ET56" i="53"/>
  <c r="CQ55" i="53"/>
  <c r="DH48" i="53"/>
  <c r="ED48" i="53"/>
  <c r="ED57" i="53"/>
  <c r="EJ57" i="53"/>
  <c r="CD52" i="53"/>
  <c r="BU53" i="53"/>
  <c r="BO55" i="53"/>
  <c r="BU55" i="53"/>
  <c r="CV55" i="53"/>
  <c r="DA55" i="53"/>
  <c r="EJ55" i="53"/>
  <c r="EZ55" i="53"/>
  <c r="BL56" i="53"/>
  <c r="BR56" i="53"/>
  <c r="BX56" i="53"/>
  <c r="CD56" i="53"/>
  <c r="EA53" i="53"/>
  <c r="BR55" i="53"/>
  <c r="DK55" i="53"/>
  <c r="EA55" i="53"/>
  <c r="CG56" i="53"/>
  <c r="CQ56" i="53"/>
  <c r="DH56" i="53"/>
  <c r="BL55" i="53"/>
  <c r="EG55" i="53"/>
  <c r="EM55" i="53"/>
  <c r="EW55" i="53"/>
  <c r="DK56" i="53"/>
  <c r="DR56" i="53"/>
  <c r="DX56" i="53"/>
  <c r="ED56" i="53"/>
  <c r="EJ56" i="53"/>
  <c r="DE55" i="53"/>
  <c r="ED55" i="53"/>
  <c r="BO56" i="53"/>
  <c r="CN56" i="53"/>
  <c r="EZ56" i="53"/>
  <c r="CQ40" i="53"/>
  <c r="CV40" i="53"/>
  <c r="ED40" i="53"/>
  <c r="EJ40" i="53"/>
  <c r="ET40" i="53"/>
  <c r="EZ40" i="53"/>
  <c r="CN40" i="53"/>
  <c r="DO40" i="53"/>
  <c r="EA40" i="53"/>
  <c r="CD51" i="53"/>
  <c r="DK51" i="53"/>
  <c r="DH52" i="53"/>
  <c r="EJ51" i="53"/>
  <c r="CA59" i="53"/>
  <c r="K135" i="53"/>
  <c r="CK51" i="53"/>
  <c r="J135" i="53"/>
  <c r="DK41" i="53"/>
  <c r="BO51" i="53"/>
  <c r="DK57" i="53"/>
  <c r="DO57" i="53"/>
  <c r="ET58" i="53"/>
  <c r="EJ59" i="53"/>
  <c r="BR60" i="53"/>
  <c r="BX60" i="53"/>
  <c r="DK60" i="53"/>
  <c r="EG41" i="53"/>
  <c r="EM41" i="53"/>
  <c r="EW41" i="53"/>
  <c r="CV42" i="53"/>
  <c r="DA42" i="53"/>
  <c r="DR42" i="53"/>
  <c r="DX42" i="53"/>
  <c r="ED42" i="53"/>
  <c r="EJ42" i="53"/>
  <c r="ET42" i="53"/>
  <c r="BU59" i="53"/>
  <c r="CQ59" i="53"/>
  <c r="ED60" i="53"/>
  <c r="CD35" i="53"/>
  <c r="DK35" i="53"/>
  <c r="BU38" i="53"/>
  <c r="CV38" i="53"/>
  <c r="DA38" i="53"/>
  <c r="DK38" i="53"/>
  <c r="DR38" i="53"/>
  <c r="DX38" i="53"/>
  <c r="ED38" i="53"/>
  <c r="EJ38" i="53"/>
  <c r="ET38" i="53"/>
  <c r="CN39" i="53"/>
  <c r="DO39" i="53"/>
  <c r="DU39" i="53"/>
  <c r="CQ41" i="53"/>
  <c r="EA42" i="53"/>
  <c r="CG51" i="53"/>
  <c r="EA51" i="53"/>
  <c r="EG51" i="53"/>
  <c r="EM51" i="53"/>
  <c r="EW51" i="53"/>
  <c r="DR52" i="53"/>
  <c r="ET52" i="53"/>
  <c r="EZ52" i="53"/>
  <c r="CN53" i="53"/>
  <c r="BR58" i="53"/>
  <c r="FC58" i="53" s="1"/>
  <c r="DK58" i="53"/>
  <c r="BL59" i="53"/>
  <c r="FC59" i="53" s="1"/>
  <c r="DE59" i="53"/>
  <c r="DU59" i="53"/>
  <c r="EA59" i="53"/>
  <c r="EG59" i="53"/>
  <c r="EM59" i="53"/>
  <c r="EW59" i="53"/>
  <c r="CN52" i="53"/>
  <c r="CQ53" i="53"/>
  <c r="DE53" i="53"/>
  <c r="DX53" i="53"/>
  <c r="BO57" i="53"/>
  <c r="BU57" i="53"/>
  <c r="CA57" i="53"/>
  <c r="CG57" i="53"/>
  <c r="DH57" i="53"/>
  <c r="EG57" i="53"/>
  <c r="BO58" i="53"/>
  <c r="DK59" i="53"/>
  <c r="BO60" i="53"/>
  <c r="CA60" i="53"/>
  <c r="CN60" i="53"/>
  <c r="EZ60" i="53"/>
  <c r="DA35" i="53"/>
  <c r="ED35" i="53"/>
  <c r="EW36" i="53"/>
  <c r="BL38" i="53"/>
  <c r="FC38" i="53" s="1"/>
  <c r="BR38" i="53"/>
  <c r="BX38" i="53"/>
  <c r="CN38" i="53"/>
  <c r="EG38" i="53"/>
  <c r="CD39" i="53"/>
  <c r="CQ39" i="53"/>
  <c r="CV39" i="53"/>
  <c r="DA39" i="53"/>
  <c r="BR41" i="53"/>
  <c r="CD41" i="53"/>
  <c r="DO41" i="53"/>
  <c r="BU42" i="53"/>
  <c r="CG42" i="53"/>
  <c r="DH42" i="53"/>
  <c r="CQ51" i="53"/>
  <c r="DA51" i="53"/>
  <c r="DR51" i="53"/>
  <c r="CG52" i="53"/>
  <c r="CV52" i="53"/>
  <c r="EG52" i="53"/>
  <c r="EG53" i="53"/>
  <c r="EM53" i="53"/>
  <c r="EW53" i="53"/>
  <c r="DH58" i="53"/>
  <c r="EZ58" i="53"/>
  <c r="DO59" i="53"/>
  <c r="BU60" i="53"/>
  <c r="CV60" i="53"/>
  <c r="DX60" i="53"/>
  <c r="EM60" i="53"/>
  <c r="DE39" i="53"/>
  <c r="EG39" i="53"/>
  <c r="CA41" i="53"/>
  <c r="CD42" i="53"/>
  <c r="DE51" i="53"/>
  <c r="DU51" i="53"/>
  <c r="EJ52" i="53"/>
  <c r="DA53" i="53"/>
  <c r="ET53" i="53"/>
  <c r="DE57" i="53"/>
  <c r="EG58" i="53"/>
  <c r="CK59" i="53"/>
  <c r="DH59" i="53"/>
  <c r="DO60" i="53"/>
  <c r="DR41" i="53"/>
  <c r="ED41" i="53"/>
  <c r="EW42" i="53"/>
  <c r="BL52" i="53"/>
  <c r="BR52" i="53"/>
  <c r="BX52" i="53"/>
  <c r="BO53" i="53"/>
  <c r="DK53" i="53"/>
  <c r="CQ57" i="53"/>
  <c r="DA57" i="53"/>
  <c r="EM57" i="53"/>
  <c r="EW57" i="53"/>
  <c r="BL58" i="53"/>
  <c r="CN58" i="53"/>
  <c r="ED59" i="53"/>
  <c r="DH60" i="53"/>
  <c r="EA38" i="53"/>
  <c r="EW38" i="53"/>
  <c r="BL39" i="53"/>
  <c r="CK39" i="53"/>
  <c r="DH39" i="53"/>
  <c r="DX39" i="53"/>
  <c r="EJ39" i="53"/>
  <c r="CA40" i="53"/>
  <c r="BO38" i="53"/>
  <c r="CG38" i="53"/>
  <c r="DH38" i="53"/>
  <c r="BO39" i="53"/>
  <c r="BU39" i="53"/>
  <c r="CA39" i="53"/>
  <c r="CG39" i="53"/>
  <c r="EM39" i="53"/>
  <c r="EW39" i="53"/>
  <c r="BL40" i="53"/>
  <c r="BR40" i="53"/>
  <c r="FC40" i="53" s="1"/>
  <c r="BX40" i="53"/>
  <c r="CK47" i="53"/>
  <c r="CQ49" i="53"/>
  <c r="CV49" i="53"/>
  <c r="DA49" i="53"/>
  <c r="EZ49" i="53"/>
  <c r="CA47" i="53"/>
  <c r="DU47" i="53"/>
  <c r="EA47" i="53"/>
  <c r="EG47" i="53"/>
  <c r="EM47" i="53"/>
  <c r="EW47" i="53"/>
  <c r="CV48" i="53"/>
  <c r="CG49" i="53"/>
  <c r="EA49" i="53"/>
  <c r="EG49" i="53"/>
  <c r="EM49" i="53"/>
  <c r="EW49" i="53"/>
  <c r="DH25" i="53"/>
  <c r="DO25" i="53"/>
  <c r="DO27" i="53"/>
  <c r="EW27" i="53"/>
  <c r="BL25" i="53"/>
  <c r="BX25" i="53"/>
  <c r="CD25" i="53"/>
  <c r="BL27" i="53"/>
  <c r="FC27" i="53" s="1"/>
  <c r="BR27" i="53"/>
  <c r="CD27" i="53"/>
  <c r="DK27" i="53"/>
  <c r="BU48" i="53"/>
  <c r="DX25" i="53"/>
  <c r="CD26" i="53"/>
  <c r="CK26" i="53"/>
  <c r="DK26" i="53"/>
  <c r="CG27" i="53"/>
  <c r="CQ27" i="53"/>
  <c r="DH27" i="53"/>
  <c r="ED27" i="53"/>
  <c r="CN28" i="53"/>
  <c r="DO28" i="53"/>
  <c r="DU28" i="53"/>
  <c r="EG28" i="53"/>
  <c r="EM28" i="53"/>
  <c r="EW28" i="53"/>
  <c r="BL48" i="53"/>
  <c r="BR48" i="53"/>
  <c r="BX48" i="53"/>
  <c r="CK48" i="53"/>
  <c r="DE48" i="53"/>
  <c r="EG48" i="53"/>
  <c r="DK49" i="53"/>
  <c r="DH50" i="53"/>
  <c r="CA25" i="53"/>
  <c r="DR25" i="53"/>
  <c r="BO26" i="53"/>
  <c r="CA26" i="53"/>
  <c r="CG26" i="53"/>
  <c r="CN33" i="53"/>
  <c r="ET33" i="53"/>
  <c r="DU34" i="53"/>
  <c r="EW34" i="53"/>
  <c r="CK38" i="53"/>
  <c r="DO38" i="53"/>
  <c r="DU38" i="53"/>
  <c r="EZ38" i="53"/>
  <c r="BR39" i="53"/>
  <c r="FC39" i="53" s="1"/>
  <c r="BX39" i="53"/>
  <c r="DK39" i="53"/>
  <c r="EA39" i="53"/>
  <c r="ET39" i="53"/>
  <c r="EZ39" i="53"/>
  <c r="BO40" i="53"/>
  <c r="DK40" i="53"/>
  <c r="EW40" i="53"/>
  <c r="BO41" i="53"/>
  <c r="BU41" i="53"/>
  <c r="EZ41" i="53"/>
  <c r="BL42" i="53"/>
  <c r="BR42" i="53"/>
  <c r="FC42" i="53" s="1"/>
  <c r="BX42" i="53"/>
  <c r="CN42" i="53"/>
  <c r="EG42" i="53"/>
  <c r="DU46" i="53"/>
  <c r="BO47" i="53"/>
  <c r="BU47" i="53"/>
  <c r="CQ47" i="53"/>
  <c r="DA47" i="53"/>
  <c r="DK47" i="53"/>
  <c r="DR47" i="53"/>
  <c r="ET47" i="53"/>
  <c r="BL50" i="53"/>
  <c r="BR50" i="53"/>
  <c r="BX50" i="53"/>
  <c r="CD50" i="53"/>
  <c r="DU50" i="53"/>
  <c r="BU51" i="53"/>
  <c r="CA51" i="53"/>
  <c r="CN51" i="53"/>
  <c r="DH51" i="53"/>
  <c r="DO51" i="53"/>
  <c r="DX51" i="53"/>
  <c r="ET51" i="53"/>
  <c r="DE52" i="53"/>
  <c r="DX52" i="53"/>
  <c r="ED52" i="53"/>
  <c r="EM52" i="53"/>
  <c r="BL53" i="53"/>
  <c r="CA53" i="53"/>
  <c r="CG53" i="53"/>
  <c r="DO53" i="53"/>
  <c r="DU53" i="53"/>
  <c r="ED53" i="53"/>
  <c r="EZ53" i="53"/>
  <c r="CA55" i="53"/>
  <c r="CG55" i="53"/>
  <c r="DH55" i="53"/>
  <c r="DO55" i="53"/>
  <c r="DU55" i="53"/>
  <c r="CV56" i="53"/>
  <c r="DA56" i="53"/>
  <c r="DO56" i="53"/>
  <c r="DU56" i="53"/>
  <c r="BR57" i="53"/>
  <c r="BX57" i="53"/>
  <c r="DU57" i="53"/>
  <c r="EA57" i="53"/>
  <c r="BX58" i="53"/>
  <c r="CD58" i="53"/>
  <c r="DO58" i="53"/>
  <c r="ED58" i="53"/>
  <c r="EJ58" i="53"/>
  <c r="EW58" i="53"/>
  <c r="BR59" i="53"/>
  <c r="CG59" i="53"/>
  <c r="CV59" i="53"/>
  <c r="DX59" i="53"/>
  <c r="CD60" i="53"/>
  <c r="CK60" i="53"/>
  <c r="DU60" i="53"/>
  <c r="EJ60" i="53"/>
  <c r="ET60" i="53"/>
  <c r="BL33" i="53"/>
  <c r="CQ33" i="53"/>
  <c r="CA34" i="53"/>
  <c r="DE38" i="53"/>
  <c r="ED39" i="53"/>
  <c r="DH40" i="53"/>
  <c r="BL41" i="53"/>
  <c r="BO42" i="53"/>
  <c r="DO47" i="53"/>
  <c r="BX51" i="53"/>
  <c r="CV51" i="53"/>
  <c r="CQ52" i="53"/>
  <c r="DK52" i="53"/>
  <c r="EA52" i="53"/>
  <c r="CD53" i="53"/>
  <c r="CK53" i="53"/>
  <c r="DR53" i="53"/>
  <c r="BX55" i="53"/>
  <c r="CK55" i="53"/>
  <c r="DX55" i="53"/>
  <c r="BU58" i="53"/>
  <c r="CG58" i="53"/>
  <c r="L135" i="53"/>
  <c r="EJ25" i="53"/>
  <c r="CN26" i="53"/>
  <c r="EA26" i="53"/>
  <c r="DX33" i="53"/>
  <c r="CA38" i="53"/>
  <c r="CQ38" i="53"/>
  <c r="EM38" i="53"/>
  <c r="DR39" i="53"/>
  <c r="DX40" i="53"/>
  <c r="CV41" i="53"/>
  <c r="EA41" i="53"/>
  <c r="DK42" i="53"/>
  <c r="CG47" i="53"/>
  <c r="BL51" i="53"/>
  <c r="EZ51" i="53"/>
  <c r="BO52" i="53"/>
  <c r="FC52" i="53" s="1"/>
  <c r="CA52" i="53"/>
  <c r="DO52" i="53"/>
  <c r="BR53" i="53"/>
  <c r="CN55" i="53"/>
  <c r="CA56" i="53"/>
  <c r="EA56" i="53"/>
  <c r="EM56" i="53"/>
  <c r="CD57" i="53"/>
  <c r="CK57" i="53"/>
  <c r="DA58" i="53"/>
  <c r="DU58" i="53"/>
  <c r="EM58" i="53"/>
  <c r="BO59" i="53"/>
  <c r="BX59" i="53"/>
  <c r="CN59" i="53"/>
  <c r="EZ59" i="53"/>
  <c r="BL60" i="53"/>
  <c r="CQ60" i="53"/>
  <c r="DA60" i="53"/>
  <c r="DR60" i="53"/>
  <c r="EA60" i="53"/>
  <c r="EW60" i="53"/>
  <c r="CN48" i="53"/>
  <c r="DE49" i="53"/>
  <c r="DU49" i="53"/>
  <c r="CG50" i="53"/>
  <c r="EG50" i="53"/>
  <c r="EJ48" i="53"/>
  <c r="ET48" i="53"/>
  <c r="EZ48" i="53"/>
  <c r="CK49" i="53"/>
  <c r="ED49" i="53"/>
  <c r="ET49" i="53"/>
  <c r="BU50" i="53"/>
  <c r="CA50" i="53"/>
  <c r="DE50" i="53"/>
  <c r="EA50" i="53"/>
  <c r="ET50" i="53"/>
  <c r="EZ50" i="53"/>
  <c r="DA25" i="53"/>
  <c r="EG25" i="53"/>
  <c r="CD48" i="53"/>
  <c r="EM48" i="53"/>
  <c r="CK50" i="53"/>
  <c r="DA50" i="53"/>
  <c r="EW50" i="53"/>
  <c r="DO26" i="53"/>
  <c r="ET27" i="53"/>
  <c r="EZ27" i="53"/>
  <c r="BR28" i="53"/>
  <c r="CQ28" i="53"/>
  <c r="CV28" i="53"/>
  <c r="DA28" i="53"/>
  <c r="EJ28" i="53"/>
  <c r="CD40" i="53"/>
  <c r="DA40" i="53"/>
  <c r="DR40" i="53"/>
  <c r="EG40" i="53"/>
  <c r="EM40" i="53"/>
  <c r="CG41" i="53"/>
  <c r="DA41" i="53"/>
  <c r="DU41" i="53"/>
  <c r="EJ41" i="53"/>
  <c r="ET41" i="53"/>
  <c r="CK42" i="53"/>
  <c r="DO42" i="53"/>
  <c r="DU42" i="53"/>
  <c r="EZ42" i="53"/>
  <c r="CN47" i="53"/>
  <c r="DE47" i="53"/>
  <c r="CQ48" i="53"/>
  <c r="DK48" i="53"/>
  <c r="DR48" i="53"/>
  <c r="DX48" i="53"/>
  <c r="BU49" i="53"/>
  <c r="CA49" i="53"/>
  <c r="DO49" i="53"/>
  <c r="DX26" i="53"/>
  <c r="EZ26" i="53"/>
  <c r="EM27" i="53"/>
  <c r="CG40" i="53"/>
  <c r="DE40" i="53"/>
  <c r="DU40" i="53"/>
  <c r="DX41" i="53"/>
  <c r="DE42" i="53"/>
  <c r="DH47" i="53"/>
  <c r="EZ47" i="53"/>
  <c r="CA48" i="53"/>
  <c r="FC48" i="53" s="1"/>
  <c r="DO48" i="53"/>
  <c r="EA48" i="53"/>
  <c r="BR49" i="53"/>
  <c r="CD49" i="53"/>
  <c r="CN49" i="53"/>
  <c r="DR49" i="53"/>
  <c r="DX49" i="53"/>
  <c r="H135" i="53"/>
  <c r="BU28" i="53"/>
  <c r="BU40" i="53"/>
  <c r="CK40" i="53"/>
  <c r="BX41" i="53"/>
  <c r="CN41" i="53"/>
  <c r="DH41" i="53"/>
  <c r="CA42" i="53"/>
  <c r="CQ42" i="53"/>
  <c r="EM42" i="53"/>
  <c r="BL47" i="53"/>
  <c r="FC47" i="53" s="1"/>
  <c r="BX47" i="53"/>
  <c r="CV47" i="53"/>
  <c r="BO48" i="53"/>
  <c r="BL22" i="53"/>
  <c r="BR22" i="53"/>
  <c r="BX22" i="53"/>
  <c r="CD22" i="53"/>
  <c r="DE22" i="53"/>
  <c r="BT65" i="53"/>
  <c r="BO22" i="53"/>
  <c r="BU22" i="53"/>
  <c r="CG22" i="53"/>
  <c r="CV22" i="53"/>
  <c r="DH22" i="53"/>
  <c r="CV18" i="53"/>
  <c r="BR19" i="53"/>
  <c r="DK19" i="53"/>
  <c r="BU20" i="53"/>
  <c r="CA20" i="53"/>
  <c r="BR21" i="53"/>
  <c r="BX21" i="53"/>
  <c r="DK21" i="53"/>
  <c r="DU21" i="53"/>
  <c r="DR22" i="53"/>
  <c r="DX22" i="53"/>
  <c r="ED22" i="53"/>
  <c r="CA23" i="53"/>
  <c r="DO23" i="53"/>
  <c r="DU23" i="53"/>
  <c r="EA23" i="53"/>
  <c r="EG23" i="53"/>
  <c r="EM23" i="53"/>
  <c r="EW23" i="53"/>
  <c r="CN24" i="53"/>
  <c r="DO24" i="53"/>
  <c r="DU24" i="53"/>
  <c r="EG24" i="53"/>
  <c r="EM24" i="53"/>
  <c r="EW24" i="53"/>
  <c r="CQ25" i="53"/>
  <c r="CV25" i="53"/>
  <c r="EM25" i="53"/>
  <c r="BX26" i="53"/>
  <c r="CQ26" i="53"/>
  <c r="DA26" i="53"/>
  <c r="EG26" i="53"/>
  <c r="EM26" i="53"/>
  <c r="DU27" i="53"/>
  <c r="EA27" i="53"/>
  <c r="EG27" i="53"/>
  <c r="CA28" i="53"/>
  <c r="CG28" i="53"/>
  <c r="ED28" i="53"/>
  <c r="BR18" i="53"/>
  <c r="BX18" i="53"/>
  <c r="BO19" i="53"/>
  <c r="FC19" i="53" s="1"/>
  <c r="BL20" i="53"/>
  <c r="BR20" i="53"/>
  <c r="CD20" i="53"/>
  <c r="BO21" i="53"/>
  <c r="CV21" i="53"/>
  <c r="DH21" i="53"/>
  <c r="DO22" i="53"/>
  <c r="DU22" i="53"/>
  <c r="EA22" i="53"/>
  <c r="EG22" i="53"/>
  <c r="EM22" i="53"/>
  <c r="DR23" i="53"/>
  <c r="DX23" i="53"/>
  <c r="ED23" i="53"/>
  <c r="EJ23" i="53"/>
  <c r="ET23" i="53"/>
  <c r="EZ23" i="53"/>
  <c r="BR24" i="53"/>
  <c r="CQ24" i="53"/>
  <c r="CV24" i="53"/>
  <c r="DA24" i="53"/>
  <c r="EJ24" i="53"/>
  <c r="BU25" i="53"/>
  <c r="CN25" i="53"/>
  <c r="ET25" i="53"/>
  <c r="EZ25" i="53"/>
  <c r="DH26" i="53"/>
  <c r="ED26" i="53"/>
  <c r="CA27" i="53"/>
  <c r="DR27" i="53"/>
  <c r="DX27" i="53"/>
  <c r="EJ27" i="53"/>
  <c r="BX28" i="53"/>
  <c r="DE28" i="53"/>
  <c r="DE21" i="53"/>
  <c r="CK25" i="53"/>
  <c r="DO19" i="53"/>
  <c r="EG19" i="53"/>
  <c r="EM19" i="53"/>
  <c r="DA20" i="53"/>
  <c r="CD21" i="53"/>
  <c r="DA21" i="53"/>
  <c r="DR21" i="53"/>
  <c r="EG21" i="53"/>
  <c r="EM21" i="53"/>
  <c r="CA22" i="53"/>
  <c r="CN22" i="53"/>
  <c r="EZ22" i="53"/>
  <c r="BL23" i="53"/>
  <c r="BR23" i="53"/>
  <c r="CD23" i="53"/>
  <c r="CK23" i="53"/>
  <c r="DK23" i="53"/>
  <c r="BX24" i="53"/>
  <c r="DE24" i="53"/>
  <c r="BR25" i="53"/>
  <c r="CG25" i="53"/>
  <c r="DE25" i="53"/>
  <c r="DK25" i="53"/>
  <c r="DU25" i="53"/>
  <c r="EA25" i="53"/>
  <c r="BU26" i="53"/>
  <c r="DE26" i="53"/>
  <c r="DR26" i="53"/>
  <c r="EW26" i="53"/>
  <c r="BX27" i="53"/>
  <c r="CN27" i="53"/>
  <c r="DE27" i="53"/>
  <c r="BL28" i="53"/>
  <c r="DK28" i="53"/>
  <c r="EA28" i="53"/>
  <c r="ET28" i="53"/>
  <c r="EZ28" i="53"/>
  <c r="CG29" i="53"/>
  <c r="CN29" i="53"/>
  <c r="CQ30" i="53"/>
  <c r="BO31" i="53"/>
  <c r="CA31" i="53"/>
  <c r="CN18" i="53"/>
  <c r="CQ19" i="53"/>
  <c r="ED19" i="53"/>
  <c r="DE20" i="53"/>
  <c r="DO20" i="53"/>
  <c r="DU20" i="53"/>
  <c r="EA20" i="53"/>
  <c r="EG20" i="53"/>
  <c r="BU21" i="53"/>
  <c r="CA21" i="53"/>
  <c r="CK21" i="53"/>
  <c r="CQ21" i="53"/>
  <c r="DO21" i="53"/>
  <c r="ET21" i="53"/>
  <c r="CQ22" i="53"/>
  <c r="DK22" i="53"/>
  <c r="CG23" i="53"/>
  <c r="CQ23" i="53"/>
  <c r="DH23" i="53"/>
  <c r="BU24" i="53"/>
  <c r="CA24" i="53"/>
  <c r="CG24" i="53"/>
  <c r="ED24" i="53"/>
  <c r="BO25" i="53"/>
  <c r="FC25" i="53" s="1"/>
  <c r="ED25" i="53"/>
  <c r="EW25" i="53"/>
  <c r="BL26" i="53"/>
  <c r="FC26" i="53" s="1"/>
  <c r="BR26" i="53"/>
  <c r="CV26" i="53"/>
  <c r="DU26" i="53"/>
  <c r="EJ26" i="53"/>
  <c r="ET26" i="53"/>
  <c r="BO27" i="53"/>
  <c r="BU27" i="53"/>
  <c r="CV27" i="53"/>
  <c r="DA27" i="53"/>
  <c r="BO28" i="53"/>
  <c r="CD28" i="53"/>
  <c r="CK28" i="53"/>
  <c r="DH28" i="53"/>
  <c r="DR28" i="53"/>
  <c r="DX28" i="53"/>
  <c r="BL29" i="53"/>
  <c r="DX29" i="53"/>
  <c r="ED29" i="53"/>
  <c r="EJ29" i="53"/>
  <c r="ET29" i="53"/>
  <c r="EZ29" i="53"/>
  <c r="DO30" i="53"/>
  <c r="EA30" i="53"/>
  <c r="EG30" i="53"/>
  <c r="EM30" i="53"/>
  <c r="CK27" i="53"/>
  <c r="BY65" i="53"/>
  <c r="CE65" i="53"/>
  <c r="CJ65" i="53"/>
  <c r="CZ65" i="53"/>
  <c r="DW65" i="53"/>
  <c r="EJ22" i="53"/>
  <c r="ET22" i="53"/>
  <c r="BO23" i="53"/>
  <c r="BU23" i="53"/>
  <c r="CV23" i="53"/>
  <c r="DA23" i="53"/>
  <c r="BO24" i="53"/>
  <c r="CD24" i="53"/>
  <c r="CK24" i="53"/>
  <c r="DH24" i="53"/>
  <c r="DR24" i="53"/>
  <c r="DX24" i="53"/>
  <c r="CK22" i="53"/>
  <c r="DA22" i="53"/>
  <c r="EW22" i="53"/>
  <c r="BX23" i="53"/>
  <c r="CN23" i="53"/>
  <c r="DE23" i="53"/>
  <c r="BL24" i="53"/>
  <c r="DK24" i="53"/>
  <c r="EA24" i="53"/>
  <c r="ET24" i="53"/>
  <c r="EZ24" i="53"/>
  <c r="BQ65" i="53"/>
  <c r="EW17" i="53"/>
  <c r="ED15" i="53"/>
  <c r="BH65" i="53"/>
  <c r="DB65" i="53"/>
  <c r="DG65" i="53"/>
  <c r="DM65" i="53"/>
  <c r="DS65" i="53"/>
  <c r="CK20" i="53"/>
  <c r="EW20" i="53"/>
  <c r="BX29" i="53"/>
  <c r="BO30" i="53"/>
  <c r="CA30" i="53"/>
  <c r="CD31" i="53"/>
  <c r="DU31" i="53"/>
  <c r="EG31" i="53"/>
  <c r="BX44" i="53"/>
  <c r="DK44" i="53"/>
  <c r="CA45" i="53"/>
  <c r="BU46" i="53"/>
  <c r="BF65" i="53"/>
  <c r="CT65" i="53"/>
  <c r="DJ65" i="53"/>
  <c r="EH65" i="53"/>
  <c r="EA18" i="53"/>
  <c r="CG20" i="53"/>
  <c r="BO29" i="53"/>
  <c r="CV29" i="53"/>
  <c r="DK30" i="53"/>
  <c r="CG31" i="53"/>
  <c r="CQ31" i="53"/>
  <c r="DH31" i="53"/>
  <c r="ET31" i="53"/>
  <c r="CA44" i="53"/>
  <c r="CK44" i="53"/>
  <c r="DH44" i="53"/>
  <c r="CD45" i="53"/>
  <c r="CK45" i="53"/>
  <c r="CN45" i="53"/>
  <c r="DK45" i="53"/>
  <c r="BX46" i="53"/>
  <c r="ED46" i="53"/>
  <c r="CV13" i="53"/>
  <c r="EJ13" i="53"/>
  <c r="DK14" i="53"/>
  <c r="EA14" i="53"/>
  <c r="BR13" i="53"/>
  <c r="BX13" i="53"/>
  <c r="DK13" i="53"/>
  <c r="DU13" i="53"/>
  <c r="EJ14" i="53"/>
  <c r="BL14" i="53"/>
  <c r="CQ14" i="53"/>
  <c r="CA15" i="53"/>
  <c r="CD16" i="53"/>
  <c r="CK16" i="53"/>
  <c r="DA17" i="53"/>
  <c r="EJ17" i="53"/>
  <c r="EW35" i="53"/>
  <c r="EJ36" i="53"/>
  <c r="CX65" i="53"/>
  <c r="DZ65" i="53"/>
  <c r="BO14" i="53"/>
  <c r="DH14" i="53"/>
  <c r="DH65" i="53" s="1"/>
  <c r="EM14" i="53"/>
  <c r="EW14" i="53"/>
  <c r="ED16" i="53"/>
  <c r="DE17" i="53"/>
  <c r="DK17" i="53"/>
  <c r="EG17" i="53"/>
  <c r="ET35" i="53"/>
  <c r="CG36" i="53"/>
  <c r="CN36" i="53"/>
  <c r="EA36" i="53"/>
  <c r="BM65" i="53"/>
  <c r="EC65" i="53"/>
  <c r="DH18" i="53"/>
  <c r="DX18" i="53"/>
  <c r="EZ18" i="53"/>
  <c r="AB76" i="53"/>
  <c r="AB78" i="53"/>
  <c r="AB80" i="53"/>
  <c r="AB82" i="53"/>
  <c r="AB84" i="53"/>
  <c r="AB86" i="53"/>
  <c r="AB88" i="53"/>
  <c r="AB90" i="53"/>
  <c r="AB92" i="53"/>
  <c r="AC92" i="53" s="1"/>
  <c r="AB94" i="53"/>
  <c r="AC93" i="53" s="1"/>
  <c r="AB96" i="53"/>
  <c r="AB98" i="53"/>
  <c r="AB100" i="53"/>
  <c r="AB102" i="53"/>
  <c r="AC102" i="53" s="1"/>
  <c r="AB104" i="53"/>
  <c r="AB106" i="53"/>
  <c r="AC106" i="53"/>
  <c r="AB108" i="53"/>
  <c r="AB110" i="53"/>
  <c r="AB112" i="53"/>
  <c r="AB114" i="53"/>
  <c r="AB116" i="53"/>
  <c r="AB118" i="53"/>
  <c r="AC118" i="53" s="1"/>
  <c r="AB120" i="53"/>
  <c r="AC120" i="53" s="1"/>
  <c r="AB122" i="53"/>
  <c r="AC122" i="53" s="1"/>
  <c r="AB124" i="53"/>
  <c r="AB126" i="53"/>
  <c r="AC126" i="53"/>
  <c r="AB128" i="53"/>
  <c r="AC128" i="53"/>
  <c r="AB130" i="53"/>
  <c r="AB132" i="53"/>
  <c r="AC132" i="53" s="1"/>
  <c r="AB134" i="53"/>
  <c r="AC134" i="53" s="1"/>
  <c r="BD65" i="53"/>
  <c r="BJ65" i="53"/>
  <c r="BP65" i="53"/>
  <c r="CB65" i="53"/>
  <c r="CH65" i="53"/>
  <c r="CM65" i="53"/>
  <c r="CS65" i="53"/>
  <c r="FB65" i="53"/>
  <c r="BO18" i="53"/>
  <c r="CQ18" i="53"/>
  <c r="DK18" i="53"/>
  <c r="CG13" i="53"/>
  <c r="EZ13" i="53"/>
  <c r="EZ65" i="53" s="1"/>
  <c r="BR15" i="53"/>
  <c r="CK15" i="53"/>
  <c r="DK15" i="53"/>
  <c r="EA15" i="53"/>
  <c r="EM15" i="53"/>
  <c r="CG17" i="53"/>
  <c r="DH17" i="53"/>
  <c r="BL18" i="53"/>
  <c r="CA18" i="53"/>
  <c r="DO18" i="53"/>
  <c r="DU18" i="53"/>
  <c r="ED18" i="53"/>
  <c r="EJ18" i="53"/>
  <c r="CD19" i="53"/>
  <c r="CK19" i="53"/>
  <c r="DE19" i="53"/>
  <c r="DR19" i="53"/>
  <c r="DX19" i="53"/>
  <c r="CQ20" i="53"/>
  <c r="CV20" i="53"/>
  <c r="DK20" i="53"/>
  <c r="DA29" i="53"/>
  <c r="DH29" i="53"/>
  <c r="DX30" i="53"/>
  <c r="EJ30" i="53"/>
  <c r="EZ30" i="53"/>
  <c r="BL31" i="53"/>
  <c r="BR31" i="53"/>
  <c r="EW31" i="53"/>
  <c r="BO37" i="53"/>
  <c r="FC37" i="53" s="1"/>
  <c r="EM37" i="53"/>
  <c r="BL44" i="53"/>
  <c r="FC44" i="53" s="1"/>
  <c r="BR44" i="53"/>
  <c r="EW44" i="53"/>
  <c r="BO45" i="53"/>
  <c r="FC45" i="53" s="1"/>
  <c r="CV46" i="53"/>
  <c r="DR46" i="53"/>
  <c r="DX46" i="53"/>
  <c r="CK35" i="53"/>
  <c r="EK65" i="53"/>
  <c r="EP65" i="53"/>
  <c r="EU65" i="53"/>
  <c r="BU16" i="53"/>
  <c r="EW16" i="53"/>
  <c r="EM18" i="53"/>
  <c r="EW18" i="53"/>
  <c r="BL19" i="53"/>
  <c r="BU19" i="53"/>
  <c r="CA19" i="53"/>
  <c r="EA19" i="53"/>
  <c r="ET19" i="53"/>
  <c r="EZ19" i="53"/>
  <c r="DR20" i="53"/>
  <c r="ED20" i="53"/>
  <c r="EJ20" i="53"/>
  <c r="EZ20" i="53"/>
  <c r="EG29" i="53"/>
  <c r="EW29" i="53"/>
  <c r="BL30" i="53"/>
  <c r="BR30" i="53"/>
  <c r="CV30" i="53"/>
  <c r="DK31" i="53"/>
  <c r="DX31" i="53"/>
  <c r="ED31" i="53"/>
  <c r="EJ31" i="53"/>
  <c r="DU35" i="53"/>
  <c r="EG35" i="53"/>
  <c r="BL36" i="53"/>
  <c r="FC36" i="53" s="1"/>
  <c r="DO44" i="53"/>
  <c r="CV45" i="53"/>
  <c r="EW45" i="53"/>
  <c r="BL46" i="53"/>
  <c r="BR46" i="53"/>
  <c r="G135" i="53"/>
  <c r="CK17" i="53"/>
  <c r="BL13" i="53"/>
  <c r="FC13" i="53" s="1"/>
  <c r="DE13" i="53"/>
  <c r="DX13" i="53"/>
  <c r="ED13" i="53"/>
  <c r="EW13" i="53"/>
  <c r="EW65" i="53" s="1"/>
  <c r="BU14" i="53"/>
  <c r="CA14" i="53"/>
  <c r="CV14" i="53"/>
  <c r="DR14" i="53"/>
  <c r="DR65" i="53" s="1"/>
  <c r="DX14" i="53"/>
  <c r="ED14" i="53"/>
  <c r="CD15" i="53"/>
  <c r="CQ15" i="53"/>
  <c r="CV15" i="53"/>
  <c r="DA15" i="53"/>
  <c r="DR15" i="53"/>
  <c r="BO16" i="53"/>
  <c r="CA16" i="53"/>
  <c r="DA16" i="53"/>
  <c r="EJ16" i="53"/>
  <c r="BO17" i="53"/>
  <c r="CQ17" i="53"/>
  <c r="CV17" i="53"/>
  <c r="DX17" i="53"/>
  <c r="CG18" i="53"/>
  <c r="ET20" i="53"/>
  <c r="BU29" i="53"/>
  <c r="CA29" i="53"/>
  <c r="CK29" i="53"/>
  <c r="CQ29" i="53"/>
  <c r="DO29" i="53"/>
  <c r="BX30" i="53"/>
  <c r="CD30" i="53"/>
  <c r="CK30" i="53"/>
  <c r="CN30" i="53"/>
  <c r="DH30" i="53"/>
  <c r="DR30" i="53"/>
  <c r="EW30" i="53"/>
  <c r="BX31" i="53"/>
  <c r="CN31" i="53"/>
  <c r="DE31" i="53"/>
  <c r="BU35" i="53"/>
  <c r="CA35" i="53"/>
  <c r="DR35" i="53"/>
  <c r="BX36" i="53"/>
  <c r="DK36" i="53"/>
  <c r="DU36" i="53"/>
  <c r="BL37" i="53"/>
  <c r="CQ37" i="53"/>
  <c r="ED37" i="53"/>
  <c r="CG44" i="53"/>
  <c r="DE44" i="53"/>
  <c r="DU44" i="53"/>
  <c r="BU45" i="53"/>
  <c r="DX45" i="53"/>
  <c r="ED45" i="53"/>
  <c r="CG46" i="53"/>
  <c r="CN46" i="53"/>
  <c r="DA46" i="53"/>
  <c r="EG46" i="53"/>
  <c r="EW46" i="53"/>
  <c r="AB67" i="53"/>
  <c r="E135" i="53"/>
  <c r="I135" i="53"/>
  <c r="CN13" i="53"/>
  <c r="EA13" i="53"/>
  <c r="BR14" i="53"/>
  <c r="FC14" i="53" s="1"/>
  <c r="DE14" i="53"/>
  <c r="DO14" i="53"/>
  <c r="DU14" i="53"/>
  <c r="EG14" i="53"/>
  <c r="BL15" i="53"/>
  <c r="DE15" i="53"/>
  <c r="DE65" i="53" s="1"/>
  <c r="DO15" i="53"/>
  <c r="BL16" i="53"/>
  <c r="BR16" i="53"/>
  <c r="BX16" i="53"/>
  <c r="DE16" i="53"/>
  <c r="DO16" i="53"/>
  <c r="DU16" i="53"/>
  <c r="EG16" i="53"/>
  <c r="EM16" i="53"/>
  <c r="BL17" i="53"/>
  <c r="FC17" i="53" s="1"/>
  <c r="BR17" i="53"/>
  <c r="BX17" i="53"/>
  <c r="CN17" i="53"/>
  <c r="DU17" i="53"/>
  <c r="BU18" i="53"/>
  <c r="CD18" i="53"/>
  <c r="CK18" i="53"/>
  <c r="DA18" i="53"/>
  <c r="FC18" i="53" s="1"/>
  <c r="CN19" i="53"/>
  <c r="DH19" i="53"/>
  <c r="DU19" i="53"/>
  <c r="EJ19" i="53"/>
  <c r="EW19" i="53"/>
  <c r="CN20" i="53"/>
  <c r="DH20" i="53"/>
  <c r="DX20" i="53"/>
  <c r="CD29" i="53"/>
  <c r="DR29" i="53"/>
  <c r="EM29" i="53"/>
  <c r="CG30" i="53"/>
  <c r="DA30" i="53"/>
  <c r="DU30" i="53"/>
  <c r="ET30" i="53"/>
  <c r="BU31" i="53"/>
  <c r="CV31" i="53"/>
  <c r="DA31" i="53"/>
  <c r="DR31" i="53"/>
  <c r="EM31" i="53"/>
  <c r="BL35" i="53"/>
  <c r="FC35" i="53" s="1"/>
  <c r="BR35" i="53"/>
  <c r="BX35" i="53"/>
  <c r="DE35" i="53"/>
  <c r="EZ35" i="53"/>
  <c r="BU36" i="53"/>
  <c r="DH36" i="53"/>
  <c r="EZ36" i="53"/>
  <c r="DO37" i="53"/>
  <c r="EA37" i="53"/>
  <c r="EG37" i="53"/>
  <c r="BO44" i="53"/>
  <c r="ED44" i="53"/>
  <c r="BR45" i="53"/>
  <c r="EG45" i="53"/>
  <c r="EM45" i="53"/>
  <c r="DK46" i="53"/>
  <c r="EA46" i="53"/>
  <c r="CD12" i="53"/>
  <c r="EW12" i="53"/>
  <c r="BO13" i="53"/>
  <c r="DH13" i="53"/>
  <c r="ET14" i="53"/>
  <c r="EZ14" i="53"/>
  <c r="CG15" i="53"/>
  <c r="ET15" i="53"/>
  <c r="CG16" i="53"/>
  <c r="EZ17" i="53"/>
  <c r="DE18" i="53"/>
  <c r="DR18" i="53"/>
  <c r="EG18" i="53"/>
  <c r="ET18" i="53"/>
  <c r="BX19" i="53"/>
  <c r="CG19" i="53"/>
  <c r="CV19" i="53"/>
  <c r="DA19" i="53"/>
  <c r="BO20" i="53"/>
  <c r="BX20" i="53"/>
  <c r="EM20" i="53"/>
  <c r="BR29" i="53"/>
  <c r="FC29" i="53" s="1"/>
  <c r="DE29" i="53"/>
  <c r="DK29" i="53"/>
  <c r="DU29" i="53"/>
  <c r="EA29" i="53"/>
  <c r="BU30" i="53"/>
  <c r="DE30" i="53"/>
  <c r="ED30" i="53"/>
  <c r="CK31" i="53"/>
  <c r="EZ31" i="53"/>
  <c r="CG35" i="53"/>
  <c r="DH35" i="53"/>
  <c r="EJ35" i="53"/>
  <c r="CV36" i="53"/>
  <c r="DE36" i="53"/>
  <c r="DX36" i="53"/>
  <c r="ED36" i="53"/>
  <c r="BU37" i="53"/>
  <c r="CA37" i="53"/>
  <c r="CD44" i="53"/>
  <c r="DA44" i="53"/>
  <c r="DR44" i="53"/>
  <c r="EG44" i="53"/>
  <c r="EM44" i="53"/>
  <c r="CG45" i="53"/>
  <c r="DA45" i="53"/>
  <c r="DU45" i="53"/>
  <c r="BO46" i="53"/>
  <c r="CD46" i="53"/>
  <c r="CK46" i="53"/>
  <c r="EJ46" i="53"/>
  <c r="ET46" i="53"/>
  <c r="BC65" i="53"/>
  <c r="BG65" i="53"/>
  <c r="BK65" i="53"/>
  <c r="BU12" i="53"/>
  <c r="BZ65" i="53"/>
  <c r="CI65" i="53"/>
  <c r="CO65" i="53"/>
  <c r="CY65" i="53"/>
  <c r="DC65" i="53"/>
  <c r="DI65" i="53"/>
  <c r="DN65" i="53"/>
  <c r="DY65" i="53"/>
  <c r="EE65" i="53"/>
  <c r="EI65" i="53"/>
  <c r="EO65" i="53"/>
  <c r="ES65" i="53"/>
  <c r="EX65" i="53"/>
  <c r="CD13" i="53"/>
  <c r="DA13" i="53"/>
  <c r="DR13" i="53"/>
  <c r="EG13" i="53"/>
  <c r="EM13" i="53"/>
  <c r="CG14" i="53"/>
  <c r="DA14" i="53"/>
  <c r="BO15" i="53"/>
  <c r="BU15" i="53"/>
  <c r="DX15" i="53"/>
  <c r="EG15" i="53"/>
  <c r="EZ15" i="53"/>
  <c r="CQ16" i="53"/>
  <c r="CV16" i="53"/>
  <c r="DK16" i="53"/>
  <c r="EA16" i="53"/>
  <c r="ET16" i="53"/>
  <c r="EZ16" i="53"/>
  <c r="CD17" i="53"/>
  <c r="DO17" i="53"/>
  <c r="ED17" i="53"/>
  <c r="EM17" i="53"/>
  <c r="EM65" i="53" s="1"/>
  <c r="CV35" i="53"/>
  <c r="DX35" i="53"/>
  <c r="BO36" i="53"/>
  <c r="CD36" i="53"/>
  <c r="CD65" i="53" s="1"/>
  <c r="DA36" i="53"/>
  <c r="DR36" i="53"/>
  <c r="EG36" i="53"/>
  <c r="EM36" i="53"/>
  <c r="CG37" i="53"/>
  <c r="DA37" i="53"/>
  <c r="DU37" i="53"/>
  <c r="EJ37" i="53"/>
  <c r="EJ65" i="53" s="1"/>
  <c r="ET37" i="53"/>
  <c r="F135" i="53"/>
  <c r="AB71" i="53"/>
  <c r="AC71" i="53"/>
  <c r="BE12" i="53"/>
  <c r="BI12" i="53"/>
  <c r="BI65" i="53" s="1"/>
  <c r="BN65" i="53"/>
  <c r="BS65" i="53"/>
  <c r="BW65" i="53"/>
  <c r="CC65" i="53"/>
  <c r="CG12" i="53"/>
  <c r="CG65" i="53" s="1"/>
  <c r="CL65" i="53"/>
  <c r="CR65" i="53"/>
  <c r="CW65" i="53"/>
  <c r="DA12" i="53"/>
  <c r="DA65" i="53" s="1"/>
  <c r="DF65" i="53"/>
  <c r="DL65" i="53"/>
  <c r="DQ65" i="53"/>
  <c r="DV65" i="53"/>
  <c r="EG12" i="53"/>
  <c r="EG65" i="53" s="1"/>
  <c r="EL65" i="53"/>
  <c r="EQ65" i="53"/>
  <c r="FA65" i="53"/>
  <c r="BU13" i="53"/>
  <c r="BU65" i="53" s="1"/>
  <c r="CA13" i="53"/>
  <c r="CK13" i="53"/>
  <c r="CQ13" i="53"/>
  <c r="DO13" i="53"/>
  <c r="ET13" i="53"/>
  <c r="BX14" i="53"/>
  <c r="BX65" i="53" s="1"/>
  <c r="CD14" i="53"/>
  <c r="CK14" i="53"/>
  <c r="CN14" i="53"/>
  <c r="BX15" i="53"/>
  <c r="CN15" i="53"/>
  <c r="DH15" i="53"/>
  <c r="DU15" i="53"/>
  <c r="EJ15" i="53"/>
  <c r="EW15" i="53"/>
  <c r="CN16" i="53"/>
  <c r="DH16" i="53"/>
  <c r="DR16" i="53"/>
  <c r="DX16" i="53"/>
  <c r="BU17" i="53"/>
  <c r="CA17" i="53"/>
  <c r="DR17" i="53"/>
  <c r="EA17" i="53"/>
  <c r="ET17" i="53"/>
  <c r="CN35" i="53"/>
  <c r="EA35" i="53"/>
  <c r="CA36" i="53"/>
  <c r="CK36" i="53"/>
  <c r="CQ36" i="53"/>
  <c r="DO36" i="53"/>
  <c r="ET36" i="53"/>
  <c r="BX37" i="53"/>
  <c r="CD37" i="53"/>
  <c r="CN37" i="53"/>
  <c r="DH37" i="53"/>
  <c r="DR37" i="53"/>
  <c r="EW37" i="53"/>
  <c r="BR12" i="53"/>
  <c r="BR65" i="53" s="1"/>
  <c r="BV65" i="53"/>
  <c r="CF65" i="53"/>
  <c r="CP65" i="53"/>
  <c r="CU65" i="53"/>
  <c r="DD65" i="53"/>
  <c r="DU12" i="53"/>
  <c r="EY65" i="53"/>
  <c r="AB73" i="53"/>
  <c r="AC73" i="53" s="1"/>
  <c r="AB77" i="53"/>
  <c r="AC77" i="53" s="1"/>
  <c r="AB79" i="53"/>
  <c r="AC79" i="53" s="1"/>
  <c r="AB81" i="53"/>
  <c r="AC81" i="53" s="1"/>
  <c r="AB83" i="53"/>
  <c r="AC83" i="53" s="1"/>
  <c r="AB85" i="53"/>
  <c r="AC85" i="53" s="1"/>
  <c r="AB87" i="53"/>
  <c r="AC87" i="53" s="1"/>
  <c r="AB89" i="53"/>
  <c r="AC89" i="53"/>
  <c r="AB91" i="53"/>
  <c r="AC91" i="53"/>
  <c r="AB93" i="53"/>
  <c r="AB95" i="53"/>
  <c r="AB97" i="53"/>
  <c r="AC97" i="53"/>
  <c r="AB99" i="53"/>
  <c r="AC99" i="53"/>
  <c r="AB101" i="53"/>
  <c r="AC101" i="53"/>
  <c r="AB103" i="53"/>
  <c r="AC103" i="53"/>
  <c r="AB105" i="53"/>
  <c r="AC105" i="53"/>
  <c r="AB107" i="53"/>
  <c r="AC107" i="53"/>
  <c r="AB109" i="53"/>
  <c r="AC109" i="53"/>
  <c r="AB111" i="53"/>
  <c r="AC111" i="53"/>
  <c r="AB113" i="53"/>
  <c r="AB115" i="53"/>
  <c r="AC115" i="53" s="1"/>
  <c r="AB117" i="53"/>
  <c r="AC116" i="53" s="1"/>
  <c r="AB119" i="53"/>
  <c r="AB121" i="53"/>
  <c r="AB123" i="53"/>
  <c r="AC123" i="53" s="1"/>
  <c r="AB125" i="53"/>
  <c r="AC125" i="53" s="1"/>
  <c r="AB127" i="53"/>
  <c r="AC127" i="53" s="1"/>
  <c r="AB129" i="53"/>
  <c r="AC129" i="53" s="1"/>
  <c r="AB131" i="53"/>
  <c r="AC131" i="53" s="1"/>
  <c r="AB133" i="53"/>
  <c r="AC133" i="53" s="1"/>
  <c r="BL12" i="53"/>
  <c r="BX12" i="53"/>
  <c r="CN12" i="53"/>
  <c r="CV12" i="53"/>
  <c r="DH12" i="53"/>
  <c r="DP65" i="53"/>
  <c r="DT65" i="53"/>
  <c r="DX12" i="53"/>
  <c r="DX65" i="53" s="1"/>
  <c r="EB65" i="53"/>
  <c r="EF65" i="53"/>
  <c r="EJ12" i="53"/>
  <c r="EN65" i="53"/>
  <c r="ER65" i="53"/>
  <c r="EV65" i="53"/>
  <c r="EZ12" i="53"/>
  <c r="DO31" i="53"/>
  <c r="BR32" i="53"/>
  <c r="ET32" i="53"/>
  <c r="CG33" i="53"/>
  <c r="DE33" i="53"/>
  <c r="CN34" i="53"/>
  <c r="DH34" i="53"/>
  <c r="EJ34" i="53"/>
  <c r="BO35" i="53"/>
  <c r="CQ35" i="53"/>
  <c r="DO35" i="53"/>
  <c r="EM35" i="53"/>
  <c r="BR36" i="53"/>
  <c r="CK37" i="53"/>
  <c r="DE37" i="53"/>
  <c r="BO12" i="53"/>
  <c r="CA12" i="53"/>
  <c r="CQ12" i="53"/>
  <c r="DK12" i="53"/>
  <c r="DO12" i="53"/>
  <c r="EA12" i="53"/>
  <c r="EA65" i="53" s="1"/>
  <c r="EM12" i="53"/>
  <c r="EA31" i="53"/>
  <c r="DU33" i="53"/>
  <c r="EW33" i="53"/>
  <c r="BX34" i="53"/>
  <c r="CV34" i="53"/>
  <c r="DR12" i="53"/>
  <c r="ED12" i="53"/>
  <c r="ED65" i="53" s="1"/>
  <c r="ET12" i="53"/>
  <c r="BE65" i="53"/>
  <c r="CK12" i="53"/>
  <c r="DE12" i="53"/>
  <c r="EG33" i="53"/>
  <c r="BL34" i="53"/>
  <c r="CK34" i="53"/>
  <c r="FC34" i="53" s="1"/>
  <c r="DE34" i="53"/>
  <c r="CK41" i="53"/>
  <c r="DE41" i="53"/>
  <c r="AB68" i="53"/>
  <c r="AC68" i="53"/>
  <c r="D135" i="53"/>
  <c r="EJ45" i="53"/>
  <c r="CQ46" i="53"/>
  <c r="DO46" i="53"/>
  <c r="EM46" i="53"/>
  <c r="BR47" i="53"/>
  <c r="ED47" i="53"/>
  <c r="DA48" i="53"/>
  <c r="DU48" i="53"/>
  <c r="EW48" i="53"/>
  <c r="BX49" i="53"/>
  <c r="DH49" i="53"/>
  <c r="EJ49" i="53"/>
  <c r="BO50" i="53"/>
  <c r="DK50" i="53"/>
  <c r="BU52" i="53"/>
  <c r="CK52" i="53"/>
  <c r="CV53" i="53"/>
  <c r="CV65" i="53" s="1"/>
  <c r="CK54" i="53"/>
  <c r="EA54" i="53"/>
  <c r="CD55" i="53"/>
  <c r="DR55" i="53"/>
  <c r="ET55" i="53"/>
  <c r="DE56" i="53"/>
  <c r="EG56" i="53"/>
  <c r="BL57" i="53"/>
  <c r="CN57" i="53"/>
  <c r="DX57" i="53"/>
  <c r="EZ57" i="53"/>
  <c r="CA58" i="53"/>
  <c r="DE58" i="53"/>
  <c r="CG60" i="53"/>
  <c r="ED61" i="53"/>
  <c r="BO62" i="53"/>
  <c r="FC62" i="53" s="1"/>
  <c r="DK62" i="53"/>
  <c r="BX63" i="53"/>
  <c r="BU64" i="53"/>
  <c r="CK64" i="53"/>
  <c r="FC64" i="53" s="1"/>
  <c r="EA64" i="53"/>
  <c r="AB69" i="53"/>
  <c r="AC69" i="53" s="1"/>
  <c r="AB70" i="53"/>
  <c r="AC70" i="53" s="1"/>
  <c r="AB74" i="53"/>
  <c r="EZ45" i="53"/>
  <c r="CA46" i="53"/>
  <c r="DE46" i="53"/>
  <c r="CG48" i="53"/>
  <c r="CQ50" i="53"/>
  <c r="DO50" i="53"/>
  <c r="EM50" i="53"/>
  <c r="BR51" i="53"/>
  <c r="FC51" i="53" s="1"/>
  <c r="ED51" i="53"/>
  <c r="DA52" i="53"/>
  <c r="DU52" i="53"/>
  <c r="EW52" i="53"/>
  <c r="BX53" i="53"/>
  <c r="FC53" i="53"/>
  <c r="DH53" i="53"/>
  <c r="EJ53" i="53"/>
  <c r="BO54" i="53"/>
  <c r="DK54" i="53"/>
  <c r="FC54" i="53" s="1"/>
  <c r="BU56" i="53"/>
  <c r="CK56" i="53"/>
  <c r="CV57" i="53"/>
  <c r="DR57" i="53"/>
  <c r="ET57" i="53"/>
  <c r="CK58" i="53"/>
  <c r="EA58" i="53"/>
  <c r="CD59" i="53"/>
  <c r="DR59" i="53"/>
  <c r="ET59" i="53"/>
  <c r="DE60" i="53"/>
  <c r="EG60" i="53"/>
  <c r="BL61" i="53"/>
  <c r="CN61" i="53"/>
  <c r="DX61" i="53"/>
  <c r="EZ61" i="53"/>
  <c r="CG62" i="53"/>
  <c r="CQ62" i="53"/>
  <c r="DO62" i="53"/>
  <c r="EM62" i="53"/>
  <c r="BR63" i="53"/>
  <c r="ED63" i="53"/>
  <c r="DA64" i="53"/>
  <c r="DK64" i="53"/>
  <c r="DU64" i="53"/>
  <c r="EW64" i="53"/>
  <c r="AG135" i="53"/>
  <c r="AK135" i="53"/>
  <c r="AO135" i="53"/>
  <c r="AS135" i="53"/>
  <c r="AW135" i="53"/>
  <c r="BA68" i="53"/>
  <c r="BA135" i="53" s="1"/>
  <c r="BA74" i="53"/>
  <c r="BB120" i="53"/>
  <c r="AF135" i="53"/>
  <c r="AJ135" i="53"/>
  <c r="AN135" i="53"/>
  <c r="AR135" i="53"/>
  <c r="AV135" i="53"/>
  <c r="AZ135" i="53"/>
  <c r="AB72" i="53"/>
  <c r="AC72" i="53" s="1"/>
  <c r="AB75" i="53"/>
  <c r="AC75" i="53" s="1"/>
  <c r="BA79" i="53"/>
  <c r="BB79" i="53" s="1"/>
  <c r="BY60" i="52"/>
  <c r="BM58" i="52"/>
  <c r="DL58" i="52"/>
  <c r="CO57" i="52"/>
  <c r="CR57" i="52"/>
  <c r="BP57" i="52"/>
  <c r="BM56" i="52"/>
  <c r="FD56" i="52" s="1"/>
  <c r="BY56" i="52"/>
  <c r="DL56" i="52"/>
  <c r="BS54" i="52"/>
  <c r="EU53" i="52"/>
  <c r="BV43" i="52"/>
  <c r="EE43" i="52"/>
  <c r="BP34" i="52"/>
  <c r="DI34" i="52"/>
  <c r="EK32" i="52"/>
  <c r="BY19" i="52"/>
  <c r="DI58" i="52"/>
  <c r="DY58" i="52"/>
  <c r="EN58" i="52"/>
  <c r="CL54" i="52"/>
  <c r="CW37" i="52"/>
  <c r="DV30" i="52"/>
  <c r="BM21" i="52"/>
  <c r="CH21" i="52"/>
  <c r="DL21" i="52"/>
  <c r="EB21" i="52"/>
  <c r="EK21" i="52"/>
  <c r="EX21" i="52"/>
  <c r="CO25" i="52"/>
  <c r="FA23" i="52"/>
  <c r="CH25" i="52"/>
  <c r="EE25" i="52"/>
  <c r="EU25" i="52"/>
  <c r="BV22" i="52"/>
  <c r="DP57" i="52"/>
  <c r="BP32" i="52"/>
  <c r="CH32" i="52"/>
  <c r="BM25" i="52"/>
  <c r="FD25" i="52" s="1"/>
  <c r="DV23" i="52"/>
  <c r="BM20" i="52"/>
  <c r="FD20" i="52" s="1"/>
  <c r="J136" i="52"/>
  <c r="BM26" i="52"/>
  <c r="FD26" i="52" s="1"/>
  <c r="DL26" i="52"/>
  <c r="CB50" i="52"/>
  <c r="EK41" i="52"/>
  <c r="BV38" i="52"/>
  <c r="EB23" i="52"/>
  <c r="EB22" i="52"/>
  <c r="EK22" i="52"/>
  <c r="EN21" i="52"/>
  <c r="DV48" i="52"/>
  <c r="EU48" i="52"/>
  <c r="BM51" i="52"/>
  <c r="DP61" i="52"/>
  <c r="EU46" i="52"/>
  <c r="EB44" i="52"/>
  <c r="DF44" i="52"/>
  <c r="CL45" i="52"/>
  <c r="EN45" i="52"/>
  <c r="CW29" i="52"/>
  <c r="BM27" i="52"/>
  <c r="EK27" i="52"/>
  <c r="EX27" i="52"/>
  <c r="CL21" i="52"/>
  <c r="BY43" i="52"/>
  <c r="CH43" i="52"/>
  <c r="DI43" i="52"/>
  <c r="DV43" i="52"/>
  <c r="EU43" i="52"/>
  <c r="BP41" i="52"/>
  <c r="BY40" i="52"/>
  <c r="EU40" i="52"/>
  <c r="BP39" i="52"/>
  <c r="EX39" i="52"/>
  <c r="CW38" i="52"/>
  <c r="EK38" i="52"/>
  <c r="BY37" i="52"/>
  <c r="DV37" i="52"/>
  <c r="BS36" i="52"/>
  <c r="EB34" i="52"/>
  <c r="DL33" i="52"/>
  <c r="BS24" i="52"/>
  <c r="DY28" i="52"/>
  <c r="CB26" i="52"/>
  <c r="DB25" i="52"/>
  <c r="CR25" i="52"/>
  <c r="BY26" i="52"/>
  <c r="CH26" i="52"/>
  <c r="EE26" i="52"/>
  <c r="EU26" i="52"/>
  <c r="DL22" i="52"/>
  <c r="EK20" i="52"/>
  <c r="CH19" i="52"/>
  <c r="DV19" i="52"/>
  <c r="CH61" i="52"/>
  <c r="DV61" i="52"/>
  <c r="EE61" i="52"/>
  <c r="EU61" i="52"/>
  <c r="CL58" i="52"/>
  <c r="CW57" i="52"/>
  <c r="EK57" i="52"/>
  <c r="EX57" i="52"/>
  <c r="DF56" i="52"/>
  <c r="CL56" i="52"/>
  <c r="CH56" i="52"/>
  <c r="DV56" i="52"/>
  <c r="EE56" i="52"/>
  <c r="EU56" i="52"/>
  <c r="BP49" i="52"/>
  <c r="DI49" i="52"/>
  <c r="EE49" i="52"/>
  <c r="CW48" i="52"/>
  <c r="BY46" i="52"/>
  <c r="DV46" i="52"/>
  <c r="EE46" i="52"/>
  <c r="BP45" i="52"/>
  <c r="CW45" i="52"/>
  <c r="DI45" i="52"/>
  <c r="CH44" i="52"/>
  <c r="DL44" i="52"/>
  <c r="DS43" i="52"/>
  <c r="DL40" i="52"/>
  <c r="DV38" i="52"/>
  <c r="CH35" i="52"/>
  <c r="EX24" i="52"/>
  <c r="DF23" i="52"/>
  <c r="DL23" i="52"/>
  <c r="DY22" i="52"/>
  <c r="CE20" i="52"/>
  <c r="CW20" i="52"/>
  <c r="DS20" i="52"/>
  <c r="EB20" i="52"/>
  <c r="EX20" i="52"/>
  <c r="DL61" i="52"/>
  <c r="CH60" i="52"/>
  <c r="EE60" i="52"/>
  <c r="EU60" i="52"/>
  <c r="CL60" i="52"/>
  <c r="DS57" i="52"/>
  <c r="BM54" i="52"/>
  <c r="DS54" i="52"/>
  <c r="EX54" i="52"/>
  <c r="BP53" i="52"/>
  <c r="DV53" i="52"/>
  <c r="DL52" i="52"/>
  <c r="EX52" i="52"/>
  <c r="CE46" i="52"/>
  <c r="EK46" i="52"/>
  <c r="EX46" i="52"/>
  <c r="DF45" i="52"/>
  <c r="EU44" i="52"/>
  <c r="EB39" i="52"/>
  <c r="CE38" i="52"/>
  <c r="DS38" i="52"/>
  <c r="EB38" i="52"/>
  <c r="EX38" i="52"/>
  <c r="EH38" i="52"/>
  <c r="CH37" i="52"/>
  <c r="EE37" i="52"/>
  <c r="EU37" i="52"/>
  <c r="BP36" i="52"/>
  <c r="CE36" i="52"/>
  <c r="CW36" i="52"/>
  <c r="DI36" i="52"/>
  <c r="DS36" i="52"/>
  <c r="EB36" i="52"/>
  <c r="EK36" i="52"/>
  <c r="CE29" i="52"/>
  <c r="EX29" i="52"/>
  <c r="DP26" i="52"/>
  <c r="CO22" i="52"/>
  <c r="BP19" i="52"/>
  <c r="DI19" i="52"/>
  <c r="EE19" i="52"/>
  <c r="EU19" i="52"/>
  <c r="BM37" i="52"/>
  <c r="FD37" i="52" s="1"/>
  <c r="DL37" i="52"/>
  <c r="BP38" i="52"/>
  <c r="DY24" i="52"/>
  <c r="DY36" i="52"/>
  <c r="DY40" i="52"/>
  <c r="DY45" i="52"/>
  <c r="DY49" i="52"/>
  <c r="DY53" i="52"/>
  <c r="CO17" i="52"/>
  <c r="CO21" i="52"/>
  <c r="CO29" i="52"/>
  <c r="CO37" i="52"/>
  <c r="CO46" i="52"/>
  <c r="CO54" i="52"/>
  <c r="CO58" i="52"/>
  <c r="DF20" i="52"/>
  <c r="DF53" i="52"/>
  <c r="DF61" i="52"/>
  <c r="EH24" i="52"/>
  <c r="EH40" i="52"/>
  <c r="EH45" i="52"/>
  <c r="EH49" i="52"/>
  <c r="EH53" i="52"/>
  <c r="EH61" i="52"/>
  <c r="CB38" i="52"/>
  <c r="CB43" i="52"/>
  <c r="CB47" i="52"/>
  <c r="CB51" i="52"/>
  <c r="DB33" i="52"/>
  <c r="DB37" i="52"/>
  <c r="DB46" i="52"/>
  <c r="DB50" i="52"/>
  <c r="DB58" i="52"/>
  <c r="CR21" i="52"/>
  <c r="CR33" i="52"/>
  <c r="CR37" i="52"/>
  <c r="CR46" i="52"/>
  <c r="CR54" i="52"/>
  <c r="CR58" i="52"/>
  <c r="FA15" i="52"/>
  <c r="FA35" i="52"/>
  <c r="FA39" i="52"/>
  <c r="EE35" i="52"/>
  <c r="EU35" i="52"/>
  <c r="DV39" i="52"/>
  <c r="BM43" i="52"/>
  <c r="BY45" i="52"/>
  <c r="EU45" i="52"/>
  <c r="BM46" i="52"/>
  <c r="DL46" i="52"/>
  <c r="BS22" i="52"/>
  <c r="BV21" i="52"/>
  <c r="FD21" i="52" s="1"/>
  <c r="BP21" i="52"/>
  <c r="CW33" i="52"/>
  <c r="CE57" i="52"/>
  <c r="BP58" i="52"/>
  <c r="FD58" i="52" s="1"/>
  <c r="CH58" i="52"/>
  <c r="DV58" i="52"/>
  <c r="EE58" i="52"/>
  <c r="EU58" i="52"/>
  <c r="CE59" i="52"/>
  <c r="CW59" i="52"/>
  <c r="DI59" i="52"/>
  <c r="DS59" i="52"/>
  <c r="EK59" i="52"/>
  <c r="EX59" i="52"/>
  <c r="CL33" i="52"/>
  <c r="CL37" i="52"/>
  <c r="CL50" i="52"/>
  <c r="DV21" i="52"/>
  <c r="BP22" i="52"/>
  <c r="CE27" i="52"/>
  <c r="CW27" i="52"/>
  <c r="DL27" i="52"/>
  <c r="DS27" i="52"/>
  <c r="EB27" i="52"/>
  <c r="CE34" i="52"/>
  <c r="CW34" i="52"/>
  <c r="DS34" i="52"/>
  <c r="EK34" i="52"/>
  <c r="EX34" i="52"/>
  <c r="DS47" i="52"/>
  <c r="BY49" i="52"/>
  <c r="EK50" i="52"/>
  <c r="CW55" i="52"/>
  <c r="EB57" i="52"/>
  <c r="BM60" i="52"/>
  <c r="BS57" i="52"/>
  <c r="DL18" i="52"/>
  <c r="DP56" i="52"/>
  <c r="DP52" i="52"/>
  <c r="DP48" i="52"/>
  <c r="CL46" i="52"/>
  <c r="BS46" i="52"/>
  <c r="DP39" i="52"/>
  <c r="BS37" i="52"/>
  <c r="DP35" i="52"/>
  <c r="BS33" i="52"/>
  <c r="AC103" i="50"/>
  <c r="AC113" i="50"/>
  <c r="CO65" i="50"/>
  <c r="AB72" i="50"/>
  <c r="AC72" i="50" s="1"/>
  <c r="BS65" i="50"/>
  <c r="DJ65" i="50"/>
  <c r="DY22" i="50"/>
  <c r="ET65" i="50"/>
  <c r="AC99" i="50"/>
  <c r="EH22" i="50"/>
  <c r="ES22" i="50"/>
  <c r="CY65" i="50"/>
  <c r="DH22" i="50"/>
  <c r="CG22" i="50"/>
  <c r="DY31" i="50"/>
  <c r="FA27" i="52"/>
  <c r="EX22" i="52"/>
  <c r="BY21" i="52"/>
  <c r="DI21" i="52"/>
  <c r="DB21" i="52"/>
  <c r="BS21" i="52"/>
  <c r="BS14" i="52"/>
  <c r="CL22" i="52"/>
  <c r="EX62" i="52"/>
  <c r="EB63" i="52"/>
  <c r="EU63" i="52"/>
  <c r="EX64" i="52"/>
  <c r="EB65" i="52"/>
  <c r="EU65" i="52"/>
  <c r="DI55" i="52"/>
  <c r="DV62" i="52"/>
  <c r="EE62" i="52"/>
  <c r="EX63" i="52"/>
  <c r="EE64" i="52"/>
  <c r="BP65" i="52"/>
  <c r="DV65" i="52"/>
  <c r="DS22" i="52"/>
  <c r="CW62" i="52"/>
  <c r="CH65" i="52"/>
  <c r="EX44" i="52"/>
  <c r="DV32" i="52"/>
  <c r="AD129" i="55"/>
  <c r="FD21" i="55"/>
  <c r="AD107" i="55"/>
  <c r="FD22" i="55"/>
  <c r="AD103" i="55"/>
  <c r="AD83" i="55"/>
  <c r="AD99" i="55"/>
  <c r="BC135" i="55"/>
  <c r="AC111" i="54"/>
  <c r="AC113" i="54"/>
  <c r="AC99" i="54"/>
  <c r="AC83" i="54"/>
  <c r="AC109" i="54"/>
  <c r="FC44" i="54"/>
  <c r="CG65" i="54"/>
  <c r="AC95" i="53"/>
  <c r="FC60" i="53"/>
  <c r="AC113" i="53"/>
  <c r="DB57" i="52"/>
  <c r="DV57" i="52"/>
  <c r="CR56" i="52"/>
  <c r="Z121" i="38"/>
  <c r="AA121" i="38" s="1"/>
  <c r="Z120" i="38"/>
  <c r="AA120" i="38" s="1"/>
  <c r="Z117" i="38"/>
  <c r="AA117" i="38" s="1"/>
  <c r="Z108" i="38"/>
  <c r="Z104" i="38"/>
  <c r="Z99" i="38"/>
  <c r="AA99" i="38" s="1"/>
  <c r="AW97" i="38"/>
  <c r="AW91" i="38"/>
  <c r="Z86" i="38"/>
  <c r="AA86" i="38" s="1"/>
  <c r="Z84" i="38"/>
  <c r="AA84" i="38" s="1"/>
  <c r="Z82" i="38"/>
  <c r="AA82" i="38"/>
  <c r="Z80" i="38"/>
  <c r="Z78" i="38"/>
  <c r="AA78" i="38" s="1"/>
  <c r="AW70" i="38"/>
  <c r="AX70" i="38" s="1"/>
  <c r="N124" i="38"/>
  <c r="F124" i="38"/>
  <c r="AA52" i="17"/>
  <c r="AA50" i="17"/>
  <c r="AA48" i="17"/>
  <c r="AA46" i="17"/>
  <c r="AA45" i="17"/>
  <c r="AA44" i="17"/>
  <c r="AA43" i="17"/>
  <c r="AA42" i="17"/>
  <c r="AA41" i="17"/>
  <c r="AA40" i="17"/>
  <c r="AA38" i="17"/>
  <c r="AA37" i="17"/>
  <c r="AA36" i="17"/>
  <c r="AA35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Z109" i="38"/>
  <c r="AA109" i="38" s="1"/>
  <c r="AW98" i="38"/>
  <c r="AX98" i="38" s="1"/>
  <c r="Z97" i="38"/>
  <c r="AW92" i="38"/>
  <c r="AW85" i="38"/>
  <c r="AW83" i="38"/>
  <c r="AW73" i="38"/>
  <c r="Z72" i="38"/>
  <c r="BW61" i="38"/>
  <c r="BW41" i="38"/>
  <c r="BW33" i="38"/>
  <c r="BJ65" i="55"/>
  <c r="AA49" i="16"/>
  <c r="AA45" i="16"/>
  <c r="AA41" i="16"/>
  <c r="AA37" i="16"/>
  <c r="AA33" i="16"/>
  <c r="AA29" i="16"/>
  <c r="AA21" i="16"/>
  <c r="AA13" i="16"/>
  <c r="Z122" i="38"/>
  <c r="AA122" i="38"/>
  <c r="AW119" i="38"/>
  <c r="AX119" i="38"/>
  <c r="Z119" i="38"/>
  <c r="AA119" i="38"/>
  <c r="AW106" i="38"/>
  <c r="Z91" i="38"/>
  <c r="AA91" i="38" s="1"/>
  <c r="Z85" i="38"/>
  <c r="Z83" i="38"/>
  <c r="Z81" i="38"/>
  <c r="AA80" i="38" s="1"/>
  <c r="Z79" i="38"/>
  <c r="AW75" i="38"/>
  <c r="Z73" i="38"/>
  <c r="AW71" i="38"/>
  <c r="AX71" i="38" s="1"/>
  <c r="Z70" i="38"/>
  <c r="AA70" i="38" s="1"/>
  <c r="Z69" i="38"/>
  <c r="AA69" i="38" s="1"/>
  <c r="BW56" i="38"/>
  <c r="CZ32" i="38"/>
  <c r="X62" i="16"/>
  <c r="AW110" i="38"/>
  <c r="AW99" i="38"/>
  <c r="Z98" i="38"/>
  <c r="AA98" i="38"/>
  <c r="Z93" i="38"/>
  <c r="AW89" i="38"/>
  <c r="AX89" i="38" s="1"/>
  <c r="AW84" i="38"/>
  <c r="AX84" i="38" s="1"/>
  <c r="AW82" i="38"/>
  <c r="AX82" i="38"/>
  <c r="AW81" i="38"/>
  <c r="AX80" i="38"/>
  <c r="AW80" i="38"/>
  <c r="AW79" i="38"/>
  <c r="AX78" i="38" s="1"/>
  <c r="AW78" i="38"/>
  <c r="AW76" i="38"/>
  <c r="U124" i="38"/>
  <c r="Q124" i="38"/>
  <c r="AV124" i="38"/>
  <c r="AN124" i="38"/>
  <c r="AJ124" i="38"/>
  <c r="AW68" i="38"/>
  <c r="AW65" i="38"/>
  <c r="BW60" i="38"/>
  <c r="CZ51" i="38"/>
  <c r="BW48" i="38"/>
  <c r="CZ43" i="38"/>
  <c r="BW40" i="38"/>
  <c r="CZ35" i="38"/>
  <c r="BW32" i="38"/>
  <c r="CZ27" i="38"/>
  <c r="BW24" i="38"/>
  <c r="Z117" i="39"/>
  <c r="Z113" i="39"/>
  <c r="Z111" i="39"/>
  <c r="AA111" i="39"/>
  <c r="Z107" i="39"/>
  <c r="Z99" i="39"/>
  <c r="AW94" i="39"/>
  <c r="Z92" i="39"/>
  <c r="Z83" i="39"/>
  <c r="Z82" i="39"/>
  <c r="AA82" i="39" s="1"/>
  <c r="AS126" i="39"/>
  <c r="AO126" i="39"/>
  <c r="AW74" i="39"/>
  <c r="R126" i="39"/>
  <c r="N126" i="39"/>
  <c r="J126" i="39"/>
  <c r="F126" i="39"/>
  <c r="Q126" i="39"/>
  <c r="M126" i="39"/>
  <c r="I126" i="39"/>
  <c r="E126" i="39"/>
  <c r="CO65" i="39"/>
  <c r="BS65" i="39"/>
  <c r="CN15" i="39"/>
  <c r="CL65" i="39"/>
  <c r="BH15" i="39"/>
  <c r="BF65" i="39"/>
  <c r="CK65" i="39"/>
  <c r="BX14" i="39"/>
  <c r="BU65" i="39"/>
  <c r="BE65" i="39"/>
  <c r="CV65" i="39"/>
  <c r="CX13" i="39"/>
  <c r="BN13" i="39"/>
  <c r="BL65" i="39"/>
  <c r="DO65" i="39"/>
  <c r="DB12" i="39"/>
  <c r="CY65" i="39"/>
  <c r="BZ65" i="39"/>
  <c r="BO65" i="39"/>
  <c r="BQ12" i="39"/>
  <c r="AW125" i="43"/>
  <c r="AX125" i="43" s="1"/>
  <c r="AW121" i="43"/>
  <c r="AX121" i="43" s="1"/>
  <c r="V127" i="43"/>
  <c r="N127" i="43"/>
  <c r="F127" i="43"/>
  <c r="AA127" i="43" s="1"/>
  <c r="AA84" i="39"/>
  <c r="AK126" i="39"/>
  <c r="AG126" i="39"/>
  <c r="AC126" i="39"/>
  <c r="AW70" i="39"/>
  <c r="AT126" i="39"/>
  <c r="AP126" i="39"/>
  <c r="AL126" i="39"/>
  <c r="AH126" i="39"/>
  <c r="AW69" i="39"/>
  <c r="AX69" i="39" s="1"/>
  <c r="AD126" i="39"/>
  <c r="DK15" i="39"/>
  <c r="DJ65" i="39"/>
  <c r="BK15" i="39"/>
  <c r="BJ65" i="39"/>
  <c r="DU65" i="39"/>
  <c r="BI65" i="39"/>
  <c r="BK14" i="39"/>
  <c r="DR13" i="39"/>
  <c r="DP65" i="39"/>
  <c r="BQ13" i="39"/>
  <c r="BP65" i="39"/>
  <c r="DX12" i="39"/>
  <c r="DW65" i="39"/>
  <c r="DS65" i="39"/>
  <c r="DE12" i="39"/>
  <c r="DC65" i="39"/>
  <c r="CN12" i="39"/>
  <c r="CN65" i="39"/>
  <c r="CM65" i="39"/>
  <c r="Z111" i="43"/>
  <c r="Z109" i="43"/>
  <c r="Z107" i="43"/>
  <c r="Z105" i="43"/>
  <c r="Z103" i="43"/>
  <c r="AV127" i="43"/>
  <c r="AR127" i="43"/>
  <c r="AN127" i="43"/>
  <c r="AJ127" i="43"/>
  <c r="AF127" i="43"/>
  <c r="DI19" i="38"/>
  <c r="BW19" i="38"/>
  <c r="BM19" i="38"/>
  <c r="CL18" i="38"/>
  <c r="BB18" i="38"/>
  <c r="BB17" i="38"/>
  <c r="CZ16" i="38"/>
  <c r="BG16" i="38"/>
  <c r="CP14" i="38"/>
  <c r="CP13" i="38"/>
  <c r="BG12" i="38"/>
  <c r="AW115" i="39"/>
  <c r="AX114" i="39" s="1"/>
  <c r="AW111" i="39"/>
  <c r="AX111" i="39" s="1"/>
  <c r="Z103" i="39"/>
  <c r="AW98" i="39"/>
  <c r="Z96" i="39"/>
  <c r="AW90" i="39"/>
  <c r="Z86" i="39"/>
  <c r="AW82" i="39"/>
  <c r="Z70" i="39"/>
  <c r="AW68" i="39"/>
  <c r="Z67" i="39"/>
  <c r="DV65" i="39"/>
  <c r="CZ65" i="39"/>
  <c r="CD65" i="39"/>
  <c r="BG65" i="39"/>
  <c r="CR64" i="39"/>
  <c r="BX64" i="39"/>
  <c r="CR56" i="39"/>
  <c r="BX56" i="39"/>
  <c r="CR48" i="39"/>
  <c r="BX48" i="39"/>
  <c r="CR40" i="39"/>
  <c r="BX40" i="39"/>
  <c r="CR32" i="39"/>
  <c r="BX32" i="39"/>
  <c r="CR24" i="39"/>
  <c r="BX24" i="39"/>
  <c r="DB18" i="39"/>
  <c r="DA65" i="39"/>
  <c r="CR16" i="39"/>
  <c r="BX16" i="39"/>
  <c r="EA14" i="39"/>
  <c r="DY65" i="39"/>
  <c r="DK14" i="39"/>
  <c r="DI65" i="39"/>
  <c r="DB14" i="39"/>
  <c r="CU14" i="39"/>
  <c r="CU65" i="39" s="1"/>
  <c r="CS65" i="39"/>
  <c r="CE14" i="39"/>
  <c r="CC65" i="39"/>
  <c r="DT65" i="39"/>
  <c r="DE13" i="39"/>
  <c r="DD65" i="39"/>
  <c r="AZ65" i="39"/>
  <c r="DH12" i="39"/>
  <c r="DG65" i="39"/>
  <c r="AY65" i="39"/>
  <c r="Z125" i="43"/>
  <c r="AA125" i="43"/>
  <c r="AW123" i="43"/>
  <c r="AX123" i="43"/>
  <c r="Z121" i="43"/>
  <c r="AA121" i="43"/>
  <c r="AW119" i="43"/>
  <c r="AX119" i="43"/>
  <c r="Z118" i="43"/>
  <c r="AA117" i="43"/>
  <c r="Z116" i="43"/>
  <c r="Z114" i="43"/>
  <c r="AA113" i="43" s="1"/>
  <c r="AW111" i="43"/>
  <c r="AX110" i="43" s="1"/>
  <c r="AW110" i="43"/>
  <c r="AW108" i="43"/>
  <c r="AX108" i="43"/>
  <c r="AW107" i="43"/>
  <c r="AX106" i="43"/>
  <c r="AW106" i="43"/>
  <c r="AW105" i="43"/>
  <c r="AX104" i="43" s="1"/>
  <c r="AW104" i="43"/>
  <c r="AW102" i="43"/>
  <c r="AX102" i="43"/>
  <c r="U127" i="43"/>
  <c r="M127" i="43"/>
  <c r="E127" i="43"/>
  <c r="AO127" i="43"/>
  <c r="AG127" i="43"/>
  <c r="T127" i="43"/>
  <c r="L127" i="43"/>
  <c r="AS127" i="43"/>
  <c r="AK127" i="43"/>
  <c r="AC127" i="43"/>
  <c r="R127" i="43"/>
  <c r="J127" i="43"/>
  <c r="AU127" i="43"/>
  <c r="AM127" i="43"/>
  <c r="AE127" i="43"/>
  <c r="CZ20" i="38"/>
  <c r="AB126" i="39"/>
  <c r="AW125" i="39"/>
  <c r="AW124" i="39"/>
  <c r="AX124" i="39"/>
  <c r="AW122" i="39"/>
  <c r="AX122" i="39"/>
  <c r="AW120" i="39"/>
  <c r="AX120" i="39"/>
  <c r="AW118" i="39"/>
  <c r="AX118" i="39"/>
  <c r="Z110" i="39"/>
  <c r="Z106" i="39"/>
  <c r="AW100" i="39"/>
  <c r="AX100" i="39"/>
  <c r="Z97" i="39"/>
  <c r="AA97" i="39"/>
  <c r="AW93" i="39"/>
  <c r="AX93" i="39"/>
  <c r="Z89" i="39"/>
  <c r="AW83" i="39"/>
  <c r="AX82" i="39" s="1"/>
  <c r="Z81" i="39"/>
  <c r="AW73" i="39"/>
  <c r="AX73" i="39"/>
  <c r="AW72" i="39"/>
  <c r="AX72" i="39"/>
  <c r="Z72" i="39"/>
  <c r="AA72" i="39"/>
  <c r="W126" i="39"/>
  <c r="S126" i="39"/>
  <c r="X126" i="39"/>
  <c r="T126" i="39"/>
  <c r="DQ65" i="39"/>
  <c r="CT65" i="39"/>
  <c r="BY65" i="39"/>
  <c r="BB65" i="39"/>
  <c r="EA15" i="39"/>
  <c r="DZ65" i="39"/>
  <c r="CJ15" i="39"/>
  <c r="CJ65" i="39"/>
  <c r="CH65" i="39"/>
  <c r="BT15" i="39"/>
  <c r="BR65" i="39"/>
  <c r="EC65" i="39"/>
  <c r="DN14" i="39"/>
  <c r="DM65" i="39"/>
  <c r="CX14" i="39"/>
  <c r="CW65" i="39"/>
  <c r="CG65" i="39"/>
  <c r="BC14" i="39"/>
  <c r="BA65" i="39"/>
  <c r="CF65" i="39"/>
  <c r="BD65" i="39"/>
  <c r="CP65" i="39"/>
  <c r="BV65" i="39"/>
  <c r="Z126" i="43"/>
  <c r="AA126" i="43" s="1"/>
  <c r="Z122" i="43"/>
  <c r="AA122" i="43" s="1"/>
  <c r="AW117" i="43"/>
  <c r="AX117" i="43" s="1"/>
  <c r="AW115" i="43"/>
  <c r="AW113" i="43"/>
  <c r="AX113" i="43" s="1"/>
  <c r="Q127" i="43"/>
  <c r="I127" i="43"/>
  <c r="Z112" i="43"/>
  <c r="AA112" i="43" s="1"/>
  <c r="Z110" i="43"/>
  <c r="AA110" i="43" s="1"/>
  <c r="Z108" i="43"/>
  <c r="AA108" i="43" s="1"/>
  <c r="Z106" i="43"/>
  <c r="Z104" i="43"/>
  <c r="AT127" i="43"/>
  <c r="AL127" i="43"/>
  <c r="AD127" i="43"/>
  <c r="S127" i="43"/>
  <c r="K127" i="43"/>
  <c r="Z125" i="46"/>
  <c r="AA125" i="46" s="1"/>
  <c r="AW117" i="46"/>
  <c r="AW115" i="46"/>
  <c r="AW113" i="46"/>
  <c r="AX113" i="46" s="1"/>
  <c r="Z112" i="46"/>
  <c r="AA112" i="46" s="1"/>
  <c r="AW102" i="46"/>
  <c r="AW99" i="46"/>
  <c r="AX99" i="46"/>
  <c r="AW95" i="46"/>
  <c r="Z87" i="46"/>
  <c r="AA87" i="46" s="1"/>
  <c r="AT128" i="46"/>
  <c r="AW81" i="46"/>
  <c r="AU128" i="46"/>
  <c r="AQ128" i="46"/>
  <c r="S128" i="46"/>
  <c r="O128" i="46"/>
  <c r="K128" i="46"/>
  <c r="G128" i="46"/>
  <c r="X128" i="46"/>
  <c r="T128" i="46"/>
  <c r="P128" i="46"/>
  <c r="L128" i="46"/>
  <c r="H128" i="46"/>
  <c r="Z74" i="43"/>
  <c r="AA73" i="43" s="1"/>
  <c r="AW70" i="43"/>
  <c r="DA65" i="43"/>
  <c r="CQ65" i="43"/>
  <c r="BS65" i="43"/>
  <c r="BG65" i="43"/>
  <c r="DF65" i="43"/>
  <c r="CV65" i="43"/>
  <c r="CL65" i="43"/>
  <c r="BU55" i="43"/>
  <c r="DN54" i="43"/>
  <c r="BF54" i="43"/>
  <c r="DT52" i="43"/>
  <c r="CF52" i="43"/>
  <c r="DE51" i="43"/>
  <c r="BU51" i="43"/>
  <c r="DN50" i="43"/>
  <c r="BF50" i="43"/>
  <c r="DT48" i="43"/>
  <c r="CF48" i="43"/>
  <c r="DE47" i="43"/>
  <c r="BU47" i="43"/>
  <c r="DQ46" i="43"/>
  <c r="BI46" i="43"/>
  <c r="DN45" i="43"/>
  <c r="BF45" i="43"/>
  <c r="CU44" i="43"/>
  <c r="BY43" i="43"/>
  <c r="CK42" i="43"/>
  <c r="BF41" i="43"/>
  <c r="CU40" i="43"/>
  <c r="CF39" i="43"/>
  <c r="CK38" i="43"/>
  <c r="CR36" i="43"/>
  <c r="CC36" i="43"/>
  <c r="DT35" i="43"/>
  <c r="CR35" i="43"/>
  <c r="EC34" i="43"/>
  <c r="DE34" i="43"/>
  <c r="BU34" i="43"/>
  <c r="DB33" i="43"/>
  <c r="BR33" i="43"/>
  <c r="DK32" i="43"/>
  <c r="BY32" i="43"/>
  <c r="BO32" i="43"/>
  <c r="CN31" i="43"/>
  <c r="BL31" i="43"/>
  <c r="DZ29" i="43"/>
  <c r="CX29" i="43"/>
  <c r="CC29" i="43"/>
  <c r="DH27" i="43"/>
  <c r="BL27" i="43"/>
  <c r="DZ25" i="43"/>
  <c r="CX25" i="43"/>
  <c r="CC25" i="43"/>
  <c r="DH23" i="43"/>
  <c r="DQ22" i="43"/>
  <c r="BI22" i="43"/>
  <c r="DN21" i="43"/>
  <c r="CR21" i="43"/>
  <c r="BY21" i="43"/>
  <c r="DH19" i="43"/>
  <c r="BL19" i="43"/>
  <c r="DZ17" i="43"/>
  <c r="CX17" i="43"/>
  <c r="CC17" i="43"/>
  <c r="BR17" i="43"/>
  <c r="DK16" i="43"/>
  <c r="BY16" i="43"/>
  <c r="BO16" i="43"/>
  <c r="CN15" i="43"/>
  <c r="BL15" i="43"/>
  <c r="DZ13" i="43"/>
  <c r="CX13" i="43"/>
  <c r="BR13" i="43"/>
  <c r="DK12" i="43"/>
  <c r="BO12" i="43"/>
  <c r="AW127" i="46"/>
  <c r="Z124" i="46"/>
  <c r="AA124" i="46"/>
  <c r="Z116" i="46"/>
  <c r="Z114" i="46"/>
  <c r="Z103" i="46"/>
  <c r="Z102" i="46"/>
  <c r="AA102" i="46" s="1"/>
  <c r="Z100" i="46"/>
  <c r="AA99" i="46" s="1"/>
  <c r="Z99" i="46"/>
  <c r="Z97" i="46"/>
  <c r="Z93" i="46"/>
  <c r="AW90" i="46"/>
  <c r="Z86" i="46"/>
  <c r="AA86" i="46"/>
  <c r="AW82" i="46"/>
  <c r="AW78" i="46"/>
  <c r="AX78" i="46" s="1"/>
  <c r="M128" i="46"/>
  <c r="AW76" i="46"/>
  <c r="AX76" i="46" s="1"/>
  <c r="U128" i="46"/>
  <c r="Q128" i="46"/>
  <c r="DI65" i="43"/>
  <c r="CE65" i="43"/>
  <c r="BE65" i="43"/>
  <c r="DL65" i="43"/>
  <c r="BD65" i="43"/>
  <c r="DZ54" i="43"/>
  <c r="BR54" i="43"/>
  <c r="BO53" i="43"/>
  <c r="CN52" i="43"/>
  <c r="DQ51" i="43"/>
  <c r="DZ50" i="43"/>
  <c r="BR50" i="43"/>
  <c r="BO49" i="43"/>
  <c r="CN48" i="43"/>
  <c r="DQ47" i="43"/>
  <c r="DZ45" i="43"/>
  <c r="CX45" i="43"/>
  <c r="DH43" i="43"/>
  <c r="CF43" i="43"/>
  <c r="DQ42" i="43"/>
  <c r="BI42" i="43"/>
  <c r="DN41" i="43"/>
  <c r="BY41" i="43"/>
  <c r="DH39" i="43"/>
  <c r="DQ38" i="43"/>
  <c r="BI38" i="43"/>
  <c r="DN37" i="43"/>
  <c r="BF37" i="43"/>
  <c r="CU36" i="43"/>
  <c r="CF35" i="43"/>
  <c r="CK34" i="43"/>
  <c r="CR32" i="43"/>
  <c r="CC32" i="43"/>
  <c r="DT31" i="43"/>
  <c r="CR31" i="43"/>
  <c r="EC30" i="43"/>
  <c r="DE30" i="43"/>
  <c r="BU30" i="43"/>
  <c r="DB29" i="43"/>
  <c r="BR29" i="43"/>
  <c r="DK28" i="43"/>
  <c r="BY28" i="43"/>
  <c r="BO28" i="43"/>
  <c r="CN27" i="43"/>
  <c r="EC26" i="43"/>
  <c r="DE26" i="43"/>
  <c r="BU26" i="43"/>
  <c r="DB25" i="43"/>
  <c r="BR25" i="43"/>
  <c r="DK24" i="43"/>
  <c r="BY24" i="43"/>
  <c r="BO24" i="43"/>
  <c r="CN23" i="43"/>
  <c r="BL23" i="43"/>
  <c r="DZ21" i="43"/>
  <c r="CX21" i="43"/>
  <c r="CC21" i="43"/>
  <c r="BR21" i="43"/>
  <c r="DK20" i="43"/>
  <c r="BY20" i="43"/>
  <c r="BO20" i="43"/>
  <c r="CN19" i="43"/>
  <c r="EC18" i="43"/>
  <c r="DE18" i="43"/>
  <c r="BU18" i="43"/>
  <c r="DB17" i="43"/>
  <c r="CR16" i="43"/>
  <c r="CC16" i="43"/>
  <c r="DT15" i="43"/>
  <c r="CR15" i="43"/>
  <c r="EC14" i="43"/>
  <c r="DE14" i="43"/>
  <c r="DE65" i="43" s="1"/>
  <c r="BU14" i="43"/>
  <c r="DB13" i="43"/>
  <c r="CR12" i="43"/>
  <c r="Z126" i="46"/>
  <c r="Z121" i="46"/>
  <c r="AA121" i="46"/>
  <c r="AW118" i="46"/>
  <c r="AX117" i="46"/>
  <c r="AW114" i="46"/>
  <c r="Z111" i="46"/>
  <c r="AA110" i="46" s="1"/>
  <c r="Z106" i="46"/>
  <c r="AW100" i="46"/>
  <c r="AW97" i="46"/>
  <c r="AX96" i="46" s="1"/>
  <c r="AW93" i="46"/>
  <c r="AW88" i="46"/>
  <c r="AX88" i="46"/>
  <c r="AP128" i="46"/>
  <c r="AL128" i="46"/>
  <c r="AH128" i="46"/>
  <c r="AD128" i="46"/>
  <c r="AW86" i="46"/>
  <c r="AX86" i="46"/>
  <c r="W128" i="46"/>
  <c r="Z83" i="46"/>
  <c r="AA82" i="46" s="1"/>
  <c r="AM128" i="46"/>
  <c r="AI128" i="46"/>
  <c r="AE128" i="46"/>
  <c r="Z80" i="46"/>
  <c r="Z78" i="46"/>
  <c r="AA78" i="46" s="1"/>
  <c r="Z77" i="46"/>
  <c r="AA76" i="46" s="1"/>
  <c r="AS128" i="46"/>
  <c r="AO128" i="46"/>
  <c r="AK128" i="46"/>
  <c r="AG128" i="46"/>
  <c r="AC128" i="46"/>
  <c r="AB127" i="43"/>
  <c r="D127" i="43"/>
  <c r="EA65" i="43"/>
  <c r="DS65" i="43"/>
  <c r="CM65" i="43"/>
  <c r="BM65" i="43"/>
  <c r="DX65" i="43"/>
  <c r="DR65" i="43"/>
  <c r="CD65" i="43"/>
  <c r="BJ65" i="43"/>
  <c r="AW126" i="46"/>
  <c r="AX126" i="46" s="1"/>
  <c r="Z123" i="46"/>
  <c r="AA123" i="46" s="1"/>
  <c r="AW120" i="46"/>
  <c r="AX120" i="46" s="1"/>
  <c r="Z120" i="46"/>
  <c r="AA120" i="46" s="1"/>
  <c r="Z117" i="46"/>
  <c r="AA117" i="46" s="1"/>
  <c r="AW116" i="46"/>
  <c r="AX115" i="46" s="1"/>
  <c r="Z115" i="46"/>
  <c r="AA115" i="46" s="1"/>
  <c r="Z113" i="46"/>
  <c r="AA113" i="46" s="1"/>
  <c r="AW111" i="46"/>
  <c r="Z108" i="46"/>
  <c r="AW105" i="46"/>
  <c r="AX104" i="46" s="1"/>
  <c r="Z101" i="46"/>
  <c r="AA101" i="46" s="1"/>
  <c r="Z98" i="46"/>
  <c r="AA98" i="46" s="1"/>
  <c r="Z94" i="46"/>
  <c r="AA94" i="46" s="1"/>
  <c r="AW83" i="46"/>
  <c r="AX82" i="46" s="1"/>
  <c r="I128" i="46"/>
  <c r="E128" i="46"/>
  <c r="AW79" i="46"/>
  <c r="AW77" i="46"/>
  <c r="Z67" i="46"/>
  <c r="DJ65" i="46"/>
  <c r="CM65" i="46"/>
  <c r="BE65" i="46"/>
  <c r="DT64" i="46"/>
  <c r="DQ63" i="46"/>
  <c r="CK63" i="46"/>
  <c r="CC63" i="46"/>
  <c r="CX62" i="46"/>
  <c r="BR62" i="46"/>
  <c r="BO61" i="46"/>
  <c r="DT60" i="46"/>
  <c r="DQ59" i="46"/>
  <c r="CK59" i="46"/>
  <c r="CC59" i="46"/>
  <c r="DE41" i="46"/>
  <c r="DC65" i="46"/>
  <c r="BY39" i="46"/>
  <c r="BV65" i="46"/>
  <c r="BO39" i="46"/>
  <c r="BM65" i="46"/>
  <c r="DY65" i="46"/>
  <c r="DU65" i="46"/>
  <c r="Z69" i="46"/>
  <c r="AA69" i="46"/>
  <c r="DS65" i="46"/>
  <c r="DG65" i="46"/>
  <c r="CV65" i="46"/>
  <c r="BZ65" i="46"/>
  <c r="CF64" i="46"/>
  <c r="EC63" i="46"/>
  <c r="BU63" i="46"/>
  <c r="EC62" i="46"/>
  <c r="DZ62" i="46"/>
  <c r="DB62" i="46"/>
  <c r="CU62" i="46"/>
  <c r="CU61" i="46"/>
  <c r="BY61" i="46"/>
  <c r="CF60" i="46"/>
  <c r="EC59" i="46"/>
  <c r="BU59" i="46"/>
  <c r="BF37" i="46"/>
  <c r="BD65" i="46"/>
  <c r="AY65" i="46"/>
  <c r="CG65" i="46"/>
  <c r="BR33" i="46"/>
  <c r="BP65" i="46"/>
  <c r="BX65" i="46"/>
  <c r="CT65" i="46"/>
  <c r="DP65" i="46"/>
  <c r="BW65" i="46"/>
  <c r="AZ65" i="46"/>
  <c r="DH64" i="46"/>
  <c r="CN64" i="46"/>
  <c r="DE63" i="46"/>
  <c r="CR62" i="46"/>
  <c r="BF62" i="46"/>
  <c r="CC61" i="46"/>
  <c r="DH60" i="46"/>
  <c r="CN60" i="46"/>
  <c r="DE59" i="46"/>
  <c r="CC41" i="46"/>
  <c r="CA65" i="46"/>
  <c r="CN38" i="46"/>
  <c r="CL65" i="46"/>
  <c r="CR35" i="46"/>
  <c r="CO65" i="46"/>
  <c r="EB65" i="46"/>
  <c r="DW65" i="46"/>
  <c r="Z71" i="46"/>
  <c r="AA71" i="46"/>
  <c r="DO65" i="46"/>
  <c r="DQ58" i="46"/>
  <c r="BL47" i="46"/>
  <c r="BJ65" i="46"/>
  <c r="EE65" i="46"/>
  <c r="DK33" i="46"/>
  <c r="DK65" i="46" s="1"/>
  <c r="DI65" i="46"/>
  <c r="CW65" i="46"/>
  <c r="CQ65" i="46"/>
  <c r="BB65" i="46"/>
  <c r="CR50" i="46"/>
  <c r="CC47" i="46"/>
  <c r="CR38" i="46"/>
  <c r="BY37" i="46"/>
  <c r="BY32" i="46"/>
  <c r="CR21" i="46"/>
  <c r="CC20" i="46"/>
  <c r="BY16" i="46"/>
  <c r="Z123" i="47"/>
  <c r="AA123" i="47"/>
  <c r="Z97" i="47"/>
  <c r="EC57" i="46"/>
  <c r="DE57" i="46"/>
  <c r="BU57" i="46"/>
  <c r="DB56" i="46"/>
  <c r="BR56" i="46"/>
  <c r="DK55" i="46"/>
  <c r="BO55" i="46"/>
  <c r="CN54" i="46"/>
  <c r="DZ52" i="46"/>
  <c r="CX52" i="46"/>
  <c r="DH50" i="46"/>
  <c r="BL50" i="46"/>
  <c r="DQ49" i="46"/>
  <c r="BI49" i="46"/>
  <c r="DN48" i="46"/>
  <c r="CC48" i="46"/>
  <c r="BF48" i="46"/>
  <c r="CU47" i="46"/>
  <c r="DT46" i="46"/>
  <c r="BY46" i="46"/>
  <c r="EC45" i="46"/>
  <c r="DE45" i="46"/>
  <c r="BU45" i="46"/>
  <c r="DB44" i="46"/>
  <c r="BR44" i="46"/>
  <c r="DK43" i="46"/>
  <c r="BO43" i="46"/>
  <c r="BO65" i="46" s="1"/>
  <c r="CN42" i="46"/>
  <c r="DZ40" i="46"/>
  <c r="CX40" i="46"/>
  <c r="DH38" i="46"/>
  <c r="BL38" i="46"/>
  <c r="DQ37" i="46"/>
  <c r="DZ36" i="46"/>
  <c r="CX36" i="46"/>
  <c r="CX65" i="46" s="1"/>
  <c r="BR36" i="46"/>
  <c r="DK35" i="46"/>
  <c r="BY35" i="46"/>
  <c r="BI35" i="46"/>
  <c r="DN34" i="46"/>
  <c r="CC34" i="46"/>
  <c r="CU29" i="46"/>
  <c r="AU128" i="47"/>
  <c r="AS128" i="47"/>
  <c r="AO128" i="47"/>
  <c r="Z110" i="47"/>
  <c r="AA110" i="47"/>
  <c r="G128" i="47"/>
  <c r="AV128" i="47"/>
  <c r="AR128" i="47"/>
  <c r="AN128" i="47"/>
  <c r="AF128" i="47"/>
  <c r="AP128" i="47"/>
  <c r="AH128" i="47"/>
  <c r="AD128" i="47"/>
  <c r="DR65" i="46"/>
  <c r="DL65" i="46"/>
  <c r="DF65" i="46"/>
  <c r="CZ65" i="46"/>
  <c r="CI65" i="46"/>
  <c r="CD65" i="46"/>
  <c r="BS65" i="46"/>
  <c r="BG65" i="46"/>
  <c r="CF58" i="46"/>
  <c r="DQ57" i="46"/>
  <c r="BI57" i="46"/>
  <c r="DN56" i="46"/>
  <c r="CC56" i="46"/>
  <c r="BF56" i="46"/>
  <c r="CU55" i="46"/>
  <c r="CR54" i="46"/>
  <c r="CF54" i="46"/>
  <c r="CK53" i="46"/>
  <c r="CR51" i="46"/>
  <c r="CC51" i="46"/>
  <c r="DT50" i="46"/>
  <c r="BY50" i="46"/>
  <c r="EC49" i="46"/>
  <c r="DE49" i="46"/>
  <c r="BU49" i="46"/>
  <c r="DB48" i="46"/>
  <c r="BR48" i="46"/>
  <c r="DK47" i="46"/>
  <c r="DH46" i="46"/>
  <c r="BL46" i="46"/>
  <c r="DQ45" i="46"/>
  <c r="BI45" i="46"/>
  <c r="DN44" i="46"/>
  <c r="CC44" i="46"/>
  <c r="BF44" i="46"/>
  <c r="CU43" i="46"/>
  <c r="CR42" i="46"/>
  <c r="CF42" i="46"/>
  <c r="CK41" i="46"/>
  <c r="CR39" i="46"/>
  <c r="CC39" i="46"/>
  <c r="DT38" i="46"/>
  <c r="BY38" i="46"/>
  <c r="EC37" i="46"/>
  <c r="DE37" i="46"/>
  <c r="BY36" i="46"/>
  <c r="BF36" i="46"/>
  <c r="CU35" i="46"/>
  <c r="BU35" i="46"/>
  <c r="DB34" i="46"/>
  <c r="CR33" i="46"/>
  <c r="DZ32" i="46"/>
  <c r="CX32" i="46"/>
  <c r="BY31" i="46"/>
  <c r="BF31" i="46"/>
  <c r="CU30" i="46"/>
  <c r="DH29" i="46"/>
  <c r="BU28" i="46"/>
  <c r="DB27" i="46"/>
  <c r="CR25" i="46"/>
  <c r="CF25" i="46"/>
  <c r="EC24" i="46"/>
  <c r="DE24" i="46"/>
  <c r="CK24" i="46"/>
  <c r="CK65" i="46" s="1"/>
  <c r="CC24" i="46"/>
  <c r="DZ23" i="46"/>
  <c r="DZ65" i="46" s="1"/>
  <c r="CX23" i="46"/>
  <c r="BR23" i="46"/>
  <c r="DK22" i="46"/>
  <c r="DT21" i="46"/>
  <c r="BY20" i="46"/>
  <c r="BI20" i="46"/>
  <c r="DN19" i="46"/>
  <c r="CC19" i="46"/>
  <c r="BO18" i="46"/>
  <c r="CN17" i="46"/>
  <c r="BL17" i="46"/>
  <c r="DQ16" i="46"/>
  <c r="CR16" i="46"/>
  <c r="BY15" i="46"/>
  <c r="BY65" i="46" s="1"/>
  <c r="BF15" i="46"/>
  <c r="CU14" i="46"/>
  <c r="CU65" i="46" s="1"/>
  <c r="DH13" i="46"/>
  <c r="BU12" i="46"/>
  <c r="BU65" i="46" s="1"/>
  <c r="AG128" i="47"/>
  <c r="CW62" i="47"/>
  <c r="BI62" i="47"/>
  <c r="CT61" i="47"/>
  <c r="CC55" i="47"/>
  <c r="DD54" i="47"/>
  <c r="CF54" i="47"/>
  <c r="EF51" i="47"/>
  <c r="DS47" i="47"/>
  <c r="CZ43" i="47"/>
  <c r="EF32" i="47"/>
  <c r="DG32" i="47"/>
  <c r="DM30" i="47"/>
  <c r="DG27" i="47"/>
  <c r="CH33" i="48"/>
  <c r="DJ63" i="47"/>
  <c r="DM62" i="47"/>
  <c r="BR62" i="47"/>
  <c r="DP61" i="47"/>
  <c r="DG61" i="47"/>
  <c r="BL54" i="47"/>
  <c r="BL65" i="47"/>
  <c r="DJ51" i="47"/>
  <c r="CK30" i="47"/>
  <c r="CK65" i="47" s="1"/>
  <c r="CP65" i="48"/>
  <c r="CZ19" i="48"/>
  <c r="CZ65" i="48" s="1"/>
  <c r="CN22" i="48"/>
  <c r="BX25" i="48"/>
  <c r="DV63" i="47"/>
  <c r="BF63" i="47"/>
  <c r="CC62" i="47"/>
  <c r="EC61" i="47"/>
  <c r="BY61" i="47"/>
  <c r="CK55" i="47"/>
  <c r="DP54" i="47"/>
  <c r="CZ53" i="47"/>
  <c r="CW51" i="47"/>
  <c r="BR47" i="47"/>
  <c r="BR46" i="47"/>
  <c r="EF42" i="47"/>
  <c r="DJ42" i="47"/>
  <c r="DS32" i="47"/>
  <c r="DV30" i="47"/>
  <c r="DV65" i="47"/>
  <c r="BJ65" i="48"/>
  <c r="CN20" i="48"/>
  <c r="BN22" i="48"/>
  <c r="BN65" i="48"/>
  <c r="CE22" i="48"/>
  <c r="CW23" i="48"/>
  <c r="DP23" i="48"/>
  <c r="EI23" i="48"/>
  <c r="DY24" i="48"/>
  <c r="DY65" i="48"/>
  <c r="EI43" i="48"/>
  <c r="BH45" i="48"/>
  <c r="BN47" i="48"/>
  <c r="CH49" i="48"/>
  <c r="BN53" i="48"/>
  <c r="CZ61" i="48"/>
  <c r="BX63" i="48"/>
  <c r="BX64" i="48"/>
  <c r="M131" i="48"/>
  <c r="Q131" i="48"/>
  <c r="AN131" i="48"/>
  <c r="AT131" i="48"/>
  <c r="AW93" i="48"/>
  <c r="AX93" i="48"/>
  <c r="Z95" i="48"/>
  <c r="AA95" i="48"/>
  <c r="Z101" i="48"/>
  <c r="AA101" i="48"/>
  <c r="Z107" i="48"/>
  <c r="Z119" i="48"/>
  <c r="Z83" i="48"/>
  <c r="AA83" i="48"/>
  <c r="DV13" i="49"/>
  <c r="DG14" i="49"/>
  <c r="EI14" i="49"/>
  <c r="DP15" i="49"/>
  <c r="BX16" i="49"/>
  <c r="BT21" i="49"/>
  <c r="DY23" i="49"/>
  <c r="CE26" i="49"/>
  <c r="DM26" i="49"/>
  <c r="BN27" i="49"/>
  <c r="CA28" i="49"/>
  <c r="DS28" i="49"/>
  <c r="DM30" i="49"/>
  <c r="BN31" i="49"/>
  <c r="CH31" i="49"/>
  <c r="BK32" i="49"/>
  <c r="DC32" i="49"/>
  <c r="CN33" i="49"/>
  <c r="DY34" i="49"/>
  <c r="DV35" i="49"/>
  <c r="DG36" i="49"/>
  <c r="EI36" i="49"/>
  <c r="CN37" i="49"/>
  <c r="DC24" i="48"/>
  <c r="BK27" i="48"/>
  <c r="BT32" i="48"/>
  <c r="BT65" i="48"/>
  <c r="DG34" i="48"/>
  <c r="DG65" i="48"/>
  <c r="BX40" i="48"/>
  <c r="DJ43" i="48"/>
  <c r="CW44" i="48"/>
  <c r="CE49" i="48"/>
  <c r="DJ54" i="48"/>
  <c r="DV56" i="48"/>
  <c r="CW61" i="48"/>
  <c r="BQ62" i="48"/>
  <c r="BQ65" i="48"/>
  <c r="BX62" i="48"/>
  <c r="H131" i="48"/>
  <c r="Z131" i="48" s="1"/>
  <c r="AW82" i="48"/>
  <c r="AX81" i="48"/>
  <c r="AW122" i="48"/>
  <c r="AX121" i="48"/>
  <c r="Z86" i="48"/>
  <c r="CA23" i="48"/>
  <c r="BN13" i="49"/>
  <c r="CH13" i="49"/>
  <c r="BK14" i="49"/>
  <c r="DC14" i="49"/>
  <c r="CN16" i="49"/>
  <c r="DJ16" i="49"/>
  <c r="DY18" i="49"/>
  <c r="DP21" i="49"/>
  <c r="BE22" i="49"/>
  <c r="DC22" i="49"/>
  <c r="CN25" i="49"/>
  <c r="DS25" i="49"/>
  <c r="BT29" i="49"/>
  <c r="DP29" i="49"/>
  <c r="BE30" i="49"/>
  <c r="DJ31" i="49"/>
  <c r="CA32" i="49"/>
  <c r="DS32" i="49"/>
  <c r="BH33" i="49"/>
  <c r="CZ33" i="49"/>
  <c r="EF33" i="49"/>
  <c r="BQ34" i="49"/>
  <c r="CS34" i="49"/>
  <c r="BK36" i="49"/>
  <c r="DC36" i="49"/>
  <c r="BH37" i="49"/>
  <c r="CZ37" i="49"/>
  <c r="EF37" i="49"/>
  <c r="BQ38" i="49"/>
  <c r="CS38" i="49"/>
  <c r="AA106" i="48"/>
  <c r="CZ23" i="48"/>
  <c r="BQ24" i="48"/>
  <c r="DC26" i="48"/>
  <c r="EI38" i="48"/>
  <c r="BK44" i="48"/>
  <c r="BK65" i="48" s="1"/>
  <c r="DM45" i="48"/>
  <c r="CW47" i="48"/>
  <c r="CW59" i="48"/>
  <c r="Z129" i="48"/>
  <c r="CA15" i="49"/>
  <c r="CW16" i="49"/>
  <c r="CE18" i="49"/>
  <c r="DM18" i="49"/>
  <c r="CZ21" i="49"/>
  <c r="EF21" i="49"/>
  <c r="BQ22" i="49"/>
  <c r="L131" i="49"/>
  <c r="T131" i="49"/>
  <c r="AX110" i="49"/>
  <c r="DG45" i="49"/>
  <c r="BT46" i="49"/>
  <c r="CZ46" i="49"/>
  <c r="BQ47" i="49"/>
  <c r="BQ48" i="49"/>
  <c r="DS48" i="49"/>
  <c r="CS49" i="49"/>
  <c r="CH50" i="49"/>
  <c r="DY50" i="49"/>
  <c r="DJ51" i="49"/>
  <c r="BN52" i="49"/>
  <c r="CE52" i="49"/>
  <c r="DC52" i="49"/>
  <c r="DJ53" i="49"/>
  <c r="BX54" i="49"/>
  <c r="DG54" i="49"/>
  <c r="BT55" i="49"/>
  <c r="CZ55" i="49"/>
  <c r="BQ56" i="49"/>
  <c r="DY56" i="49"/>
  <c r="CH57" i="49"/>
  <c r="DC57" i="49"/>
  <c r="CA58" i="49"/>
  <c r="BK59" i="49"/>
  <c r="BQ59" i="49"/>
  <c r="DS59" i="49"/>
  <c r="CE60" i="49"/>
  <c r="EI60" i="49"/>
  <c r="DC61" i="49"/>
  <c r="BX62" i="49"/>
  <c r="CN62" i="49"/>
  <c r="CS62" i="49"/>
  <c r="BH63" i="49"/>
  <c r="DP63" i="49"/>
  <c r="EF63" i="49"/>
  <c r="J131" i="49"/>
  <c r="R131" i="49"/>
  <c r="AD131" i="49"/>
  <c r="AJ131" i="49"/>
  <c r="AT131" i="49"/>
  <c r="AW74" i="49"/>
  <c r="AX79" i="49"/>
  <c r="AW93" i="49"/>
  <c r="AX93" i="49" s="1"/>
  <c r="CE45" i="49"/>
  <c r="DC45" i="49"/>
  <c r="BH46" i="49"/>
  <c r="CW46" i="49"/>
  <c r="BE47" i="49"/>
  <c r="EI47" i="49"/>
  <c r="DG48" i="49"/>
  <c r="BQ49" i="49"/>
  <c r="CE50" i="49"/>
  <c r="DP50" i="49"/>
  <c r="CN51" i="49"/>
  <c r="BE52" i="49"/>
  <c r="DY52" i="49"/>
  <c r="CH53" i="49"/>
  <c r="BK54" i="49"/>
  <c r="CE54" i="49"/>
  <c r="DC54" i="49"/>
  <c r="BH55" i="49"/>
  <c r="CW55" i="49"/>
  <c r="BE56" i="49"/>
  <c r="CW56" i="49"/>
  <c r="DM56" i="49"/>
  <c r="CE57" i="49"/>
  <c r="DJ57" i="49"/>
  <c r="DS57" i="49"/>
  <c r="BH58" i="49"/>
  <c r="BX58" i="49"/>
  <c r="CZ58" i="49"/>
  <c r="DP58" i="49"/>
  <c r="DV58" i="49"/>
  <c r="CS59" i="49"/>
  <c r="EI59" i="49"/>
  <c r="BE60" i="49"/>
  <c r="BQ60" i="49"/>
  <c r="DV60" i="49"/>
  <c r="BH62" i="49"/>
  <c r="CZ62" i="49"/>
  <c r="DJ62" i="49"/>
  <c r="DG63" i="49"/>
  <c r="BN64" i="49"/>
  <c r="CN64" i="49"/>
  <c r="DS64" i="49"/>
  <c r="EI64" i="49"/>
  <c r="AW65" i="49"/>
  <c r="H131" i="49"/>
  <c r="P131" i="49"/>
  <c r="X131" i="49"/>
  <c r="AW85" i="49"/>
  <c r="AW87" i="49"/>
  <c r="AX87" i="49"/>
  <c r="AW100" i="49"/>
  <c r="AX100" i="49"/>
  <c r="CQ59" i="50"/>
  <c r="BA127" i="50"/>
  <c r="BB127" i="50" s="1"/>
  <c r="E135" i="50"/>
  <c r="AY135" i="50"/>
  <c r="DA21" i="50"/>
  <c r="DA65" i="50"/>
  <c r="CG46" i="50"/>
  <c r="AW121" i="49"/>
  <c r="DZ65" i="50"/>
  <c r="BR22" i="50"/>
  <c r="CK24" i="50"/>
  <c r="CK54" i="50"/>
  <c r="BO63" i="50"/>
  <c r="AS135" i="50"/>
  <c r="CN17" i="50"/>
  <c r="CN65" i="50"/>
  <c r="DE23" i="50"/>
  <c r="DE27" i="50"/>
  <c r="CQ43" i="50"/>
  <c r="BO20" i="50"/>
  <c r="BL21" i="50"/>
  <c r="CV21" i="50"/>
  <c r="CK25" i="50"/>
  <c r="EH61" i="50"/>
  <c r="CK63" i="50"/>
  <c r="BL64" i="50"/>
  <c r="EE21" i="50"/>
  <c r="EE61" i="50"/>
  <c r="DY54" i="50"/>
  <c r="DW65" i="50"/>
  <c r="AD135" i="50"/>
  <c r="CG23" i="50"/>
  <c r="DC65" i="50"/>
  <c r="DX43" i="53"/>
  <c r="DO54" i="53"/>
  <c r="DO61" i="53"/>
  <c r="DE62" i="53"/>
  <c r="DE63" i="53"/>
  <c r="DE64" i="53"/>
  <c r="BA72" i="53"/>
  <c r="BB72" i="53"/>
  <c r="S135" i="53"/>
  <c r="AD135" i="53"/>
  <c r="BA69" i="53"/>
  <c r="BB69" i="53"/>
  <c r="EG32" i="53"/>
  <c r="DU43" i="53"/>
  <c r="EM43" i="53"/>
  <c r="BU61" i="53"/>
  <c r="DR61" i="53"/>
  <c r="BR62" i="53"/>
  <c r="CN62" i="53"/>
  <c r="DR62" i="53"/>
  <c r="DA63" i="53"/>
  <c r="BA73" i="53"/>
  <c r="BB73" i="53" s="1"/>
  <c r="BB116" i="53"/>
  <c r="BB129" i="53"/>
  <c r="BA134" i="53"/>
  <c r="BB134" i="53" s="1"/>
  <c r="DU32" i="54"/>
  <c r="EA32" i="54"/>
  <c r="DK54" i="54"/>
  <c r="FC54" i="54"/>
  <c r="BE62" i="54"/>
  <c r="BE65" i="54"/>
  <c r="U135" i="54"/>
  <c r="AF135" i="54"/>
  <c r="AN135" i="54"/>
  <c r="AV135" i="54"/>
  <c r="BB99" i="54"/>
  <c r="AD135" i="54"/>
  <c r="AL135" i="54"/>
  <c r="AT135" i="54"/>
  <c r="BA70" i="54"/>
  <c r="BA75" i="54"/>
  <c r="BA81" i="54"/>
  <c r="BA87" i="54"/>
  <c r="BA98" i="54"/>
  <c r="BA116" i="54"/>
  <c r="BR64" i="54"/>
  <c r="FC64" i="54" s="1"/>
  <c r="ED64" i="54"/>
  <c r="L135" i="54"/>
  <c r="Y135" i="54"/>
  <c r="AJ135" i="54"/>
  <c r="AR135" i="54"/>
  <c r="AZ135" i="54"/>
  <c r="BA72" i="54"/>
  <c r="BB72" i="54"/>
  <c r="BA80" i="54"/>
  <c r="BB79" i="54"/>
  <c r="BA97" i="54"/>
  <c r="BB97" i="54"/>
  <c r="BA106" i="54"/>
  <c r="BB106" i="54"/>
  <c r="BA123" i="54"/>
  <c r="AK135" i="55"/>
  <c r="BA135" i="55"/>
  <c r="G135" i="55"/>
  <c r="K135" i="55"/>
  <c r="BB85" i="55"/>
  <c r="BB89" i="55"/>
  <c r="BB90" i="55"/>
  <c r="AG135" i="55"/>
  <c r="BB69" i="55"/>
  <c r="AR135" i="55"/>
  <c r="BB77" i="55"/>
  <c r="BB92" i="55"/>
  <c r="BS54" i="55"/>
  <c r="CL61" i="55"/>
  <c r="CW61" i="55"/>
  <c r="FD61" i="55" s="1"/>
  <c r="DB61" i="55"/>
  <c r="DY61" i="55"/>
  <c r="EK61" i="55"/>
  <c r="FA61" i="55"/>
  <c r="CR62" i="55"/>
  <c r="CW62" i="55"/>
  <c r="DY62" i="55"/>
  <c r="EK62" i="55"/>
  <c r="FA62" i="55"/>
  <c r="BP63" i="55"/>
  <c r="CB63" i="55"/>
  <c r="FD63" i="55" s="1"/>
  <c r="S135" i="55"/>
  <c r="AN135" i="55"/>
  <c r="I135" i="55"/>
  <c r="BB70" i="55"/>
  <c r="BB83" i="55"/>
  <c r="BB87" i="55"/>
  <c r="BB91" i="55"/>
  <c r="BB93" i="55"/>
  <c r="AA104" i="43"/>
  <c r="AA72" i="38"/>
  <c r="AX91" i="38"/>
  <c r="DM65" i="47"/>
  <c r="BB70" i="54"/>
  <c r="AX68" i="38"/>
  <c r="AX68" i="39"/>
  <c r="CW64" i="52"/>
  <c r="DL64" i="52"/>
  <c r="DL65" i="52"/>
  <c r="CL65" i="52"/>
  <c r="BM65" i="52"/>
  <c r="FD65" i="52" s="1"/>
  <c r="BP43" i="52"/>
  <c r="DP49" i="52"/>
  <c r="DI30" i="52"/>
  <c r="DI31" i="52"/>
  <c r="DP12" i="52"/>
  <c r="DF31" i="52"/>
  <c r="EH30" i="52"/>
  <c r="EH31" i="52"/>
  <c r="FA30" i="52"/>
  <c r="EX30" i="52"/>
  <c r="DF24" i="52"/>
  <c r="BV17" i="52"/>
  <c r="EK14" i="52"/>
  <c r="CO13" i="52"/>
  <c r="CW31" i="52"/>
  <c r="EN30" i="52"/>
  <c r="DP30" i="52"/>
  <c r="BV29" i="52"/>
  <c r="BV28" i="52"/>
  <c r="BV26" i="52"/>
  <c r="BV19" i="52"/>
  <c r="EU47" i="52"/>
  <c r="BM48" i="52"/>
  <c r="DP47" i="52"/>
  <c r="DF48" i="52"/>
  <c r="BS48" i="52"/>
  <c r="BS50" i="52"/>
  <c r="EK53" i="52"/>
  <c r="DF34" i="52"/>
  <c r="CO35" i="52"/>
  <c r="DB35" i="52"/>
  <c r="CR35" i="52"/>
  <c r="BV41" i="52"/>
  <c r="EH14" i="52"/>
  <c r="BS15" i="52"/>
  <c r="CR60" i="52"/>
  <c r="BV53" i="52"/>
  <c r="CB52" i="52"/>
  <c r="BP60" i="52"/>
  <c r="CE60" i="52"/>
  <c r="DI60" i="52"/>
  <c r="EB60" i="52"/>
  <c r="EK60" i="52"/>
  <c r="EN60" i="52"/>
  <c r="EH60" i="52"/>
  <c r="BV59" i="52"/>
  <c r="DF60" i="52"/>
  <c r="CL53" i="52"/>
  <c r="CO52" i="52"/>
  <c r="DF52" i="52"/>
  <c r="EU64" i="52"/>
  <c r="EN63" i="52"/>
  <c r="BV62" i="52"/>
  <c r="CE21" i="52"/>
  <c r="CW21" i="52"/>
  <c r="DS21" i="52"/>
  <c r="EE21" i="52"/>
  <c r="BY63" i="52"/>
  <c r="DL63" i="52"/>
  <c r="CW65" i="52"/>
  <c r="EX65" i="52"/>
  <c r="EH51" i="52"/>
  <c r="DF58" i="52"/>
  <c r="BS45" i="52"/>
  <c r="AA136" i="52"/>
  <c r="BM34" i="52"/>
  <c r="BY34" i="52"/>
  <c r="FD34" i="52" s="1"/>
  <c r="DF33" i="52"/>
  <c r="BS41" i="52"/>
  <c r="BP35" i="52"/>
  <c r="DI35" i="52"/>
  <c r="EX35" i="52"/>
  <c r="EN34" i="52"/>
  <c r="CO33" i="52"/>
  <c r="CB34" i="52"/>
  <c r="FA34" i="52"/>
  <c r="W136" i="52"/>
  <c r="CE35" i="52"/>
  <c r="EU36" i="52"/>
  <c r="CL35" i="52"/>
  <c r="EN36" i="52"/>
  <c r="DF35" i="52"/>
  <c r="EH35" i="52"/>
  <c r="BM33" i="52"/>
  <c r="BY33" i="52"/>
  <c r="CO36" i="52"/>
  <c r="DB36" i="52"/>
  <c r="CR36" i="52"/>
  <c r="DP36" i="52"/>
  <c r="DP37" i="52"/>
  <c r="BS35" i="52"/>
  <c r="DP25" i="52"/>
  <c r="DB39" i="52"/>
  <c r="CR39" i="52"/>
  <c r="BS40" i="52"/>
  <c r="DF22" i="52"/>
  <c r="BS23" i="52"/>
  <c r="FA22" i="52"/>
  <c r="EN24" i="52"/>
  <c r="CR29" i="52"/>
  <c r="CR30" i="52"/>
  <c r="EH29" i="52"/>
  <c r="DP31" i="52"/>
  <c r="CL24" i="52"/>
  <c r="BM22" i="52"/>
  <c r="FD22" i="52" s="1"/>
  <c r="BY22" i="52"/>
  <c r="CH22" i="52"/>
  <c r="EU22" i="52"/>
  <c r="BM23" i="52"/>
  <c r="CE23" i="52"/>
  <c r="CW23" i="52"/>
  <c r="DS23" i="52"/>
  <c r="EK23" i="52"/>
  <c r="EX23" i="52"/>
  <c r="BY30" i="52"/>
  <c r="CH30" i="52"/>
  <c r="EE30" i="52"/>
  <c r="CE31" i="52"/>
  <c r="DL31" i="52"/>
  <c r="DS31" i="52"/>
  <c r="EB31" i="52"/>
  <c r="EK31" i="52"/>
  <c r="EX31" i="52"/>
  <c r="DP29" i="52"/>
  <c r="BM28" i="52"/>
  <c r="BS27" i="52"/>
  <c r="DF25" i="52"/>
  <c r="BP26" i="52"/>
  <c r="DI26" i="52"/>
  <c r="X136" i="52"/>
  <c r="BP14" i="52"/>
  <c r="BP20" i="52"/>
  <c r="EE20" i="52"/>
  <c r="DI17" i="52"/>
  <c r="T136" i="52"/>
  <c r="DF57" i="52"/>
  <c r="BS58" i="52"/>
  <c r="BS52" i="52"/>
  <c r="EK45" i="52"/>
  <c r="EX45" i="52"/>
  <c r="EE51" i="52"/>
  <c r="EU51" i="52"/>
  <c r="DF49" i="52"/>
  <c r="DP50" i="52"/>
  <c r="DF50" i="52"/>
  <c r="DS51" i="52"/>
  <c r="EX51" i="52"/>
  <c r="CH45" i="52"/>
  <c r="DL45" i="52"/>
  <c r="DV45" i="52"/>
  <c r="EE45" i="52"/>
  <c r="CB45" i="52"/>
  <c r="CO45" i="52"/>
  <c r="DB45" i="52"/>
  <c r="CR45" i="52"/>
  <c r="EH47" i="52"/>
  <c r="DB48" i="52"/>
  <c r="CR48" i="52"/>
  <c r="EN53" i="52"/>
  <c r="CO53" i="52"/>
  <c r="CB53" i="52"/>
  <c r="DP53" i="52"/>
  <c r="DI51" i="52"/>
  <c r="EN51" i="52"/>
  <c r="CW50" i="52"/>
  <c r="EX50" i="52"/>
  <c r="CO50" i="52"/>
  <c r="CR50" i="52"/>
  <c r="CL51" i="52"/>
  <c r="DP51" i="52"/>
  <c r="DP45" i="52"/>
  <c r="CL47" i="52"/>
  <c r="BY39" i="52"/>
  <c r="DL39" i="52"/>
  <c r="EE39" i="52"/>
  <c r="EU39" i="52"/>
  <c r="DS40" i="52"/>
  <c r="CL39" i="52"/>
  <c r="EN40" i="52"/>
  <c r="CO40" i="52"/>
  <c r="DF39" i="52"/>
  <c r="DB40" i="52"/>
  <c r="CR40" i="52"/>
  <c r="DP40" i="52"/>
  <c r="BS39" i="52"/>
  <c r="DP42" i="52"/>
  <c r="BM32" i="52"/>
  <c r="CE32" i="52"/>
  <c r="DL32" i="52"/>
  <c r="DS32" i="52"/>
  <c r="CH62" i="52"/>
  <c r="CE63" i="52"/>
  <c r="CL31" i="52"/>
  <c r="CL28" i="52"/>
  <c r="CO27" i="52"/>
  <c r="CO28" i="52"/>
  <c r="DF27" i="52"/>
  <c r="EH26" i="52"/>
  <c r="CR27" i="52"/>
  <c r="FA25" i="52"/>
  <c r="FA26" i="52"/>
  <c r="DV15" i="52"/>
  <c r="CE37" i="52"/>
  <c r="DS37" i="52"/>
  <c r="EB37" i="52"/>
  <c r="EK37" i="52"/>
  <c r="EX37" i="52"/>
  <c r="BM38" i="52"/>
  <c r="FD38" i="52" s="1"/>
  <c r="BY38" i="52"/>
  <c r="CH38" i="52"/>
  <c r="DL38" i="52"/>
  <c r="EE38" i="52"/>
  <c r="EU38" i="52"/>
  <c r="BM39" i="52"/>
  <c r="FD39" i="52" s="1"/>
  <c r="BP40" i="52"/>
  <c r="EE41" i="52"/>
  <c r="EU41" i="52"/>
  <c r="CE43" i="52"/>
  <c r="DL43" i="52"/>
  <c r="EB43" i="52"/>
  <c r="EK43" i="52"/>
  <c r="EX43" i="52"/>
  <c r="BP44" i="52"/>
  <c r="BY44" i="52"/>
  <c r="CW44" i="52"/>
  <c r="DI44" i="52"/>
  <c r="DS44" i="52"/>
  <c r="EK44" i="52"/>
  <c r="BM45" i="52"/>
  <c r="CE45" i="52"/>
  <c r="DS45" i="52"/>
  <c r="EB45" i="52"/>
  <c r="BP46" i="52"/>
  <c r="FD46" i="52" s="1"/>
  <c r="CW46" i="52"/>
  <c r="DI46" i="52"/>
  <c r="DS46" i="52"/>
  <c r="EB46" i="52"/>
  <c r="BP47" i="52"/>
  <c r="BY47" i="52"/>
  <c r="CH47" i="52"/>
  <c r="DI47" i="52"/>
  <c r="DV47" i="52"/>
  <c r="EE47" i="52"/>
  <c r="BY48" i="52"/>
  <c r="CH48" i="52"/>
  <c r="EE48" i="52"/>
  <c r="CE49" i="52"/>
  <c r="CW49" i="52"/>
  <c r="DS49" i="52"/>
  <c r="EK49" i="52"/>
  <c r="BY50" i="52"/>
  <c r="CH50" i="52"/>
  <c r="DI50" i="52"/>
  <c r="DV50" i="52"/>
  <c r="EE50" i="52"/>
  <c r="BY51" i="52"/>
  <c r="CH51" i="52"/>
  <c r="DL51" i="52"/>
  <c r="DV51" i="52"/>
  <c r="BM52" i="52"/>
  <c r="FD52" i="52" s="1"/>
  <c r="CE52" i="52"/>
  <c r="CW52" i="52"/>
  <c r="DS52" i="52"/>
  <c r="EB52" i="52"/>
  <c r="EK52" i="52"/>
  <c r="BY53" i="52"/>
  <c r="CH53" i="52"/>
  <c r="DI53" i="52"/>
  <c r="EE53" i="52"/>
  <c r="CE54" i="52"/>
  <c r="CW54" i="52"/>
  <c r="DL54" i="52"/>
  <c r="EB54" i="52"/>
  <c r="EK54" i="52"/>
  <c r="BY55" i="52"/>
  <c r="DL55" i="52"/>
  <c r="DV55" i="52"/>
  <c r="EE55" i="52"/>
  <c r="DI56" i="52"/>
  <c r="EB56" i="52"/>
  <c r="DI57" i="52"/>
  <c r="CE58" i="52"/>
  <c r="DS58" i="52"/>
  <c r="EB58" i="52"/>
  <c r="EK58" i="52"/>
  <c r="BP59" i="52"/>
  <c r="BY59" i="52"/>
  <c r="CH59" i="52"/>
  <c r="DV59" i="52"/>
  <c r="DL60" i="52"/>
  <c r="DV60" i="52"/>
  <c r="CE61" i="52"/>
  <c r="DS61" i="52"/>
  <c r="EB61" i="52"/>
  <c r="EK61" i="52"/>
  <c r="BM62" i="52"/>
  <c r="DS62" i="52"/>
  <c r="EB62" i="52"/>
  <c r="DV63" i="52"/>
  <c r="EE63" i="52"/>
  <c r="DV64" i="52"/>
  <c r="EB64" i="52"/>
  <c r="CE65" i="52"/>
  <c r="DI65" i="52"/>
  <c r="O136" i="52"/>
  <c r="CL14" i="52"/>
  <c r="CL43" i="52"/>
  <c r="BS43" i="52"/>
  <c r="U136" i="52"/>
  <c r="Y136" i="52"/>
  <c r="CE39" i="52"/>
  <c r="CW39" i="52"/>
  <c r="DS39" i="52"/>
  <c r="EK39" i="52"/>
  <c r="CH40" i="52"/>
  <c r="DV40" i="52"/>
  <c r="EE40" i="52"/>
  <c r="CE33" i="52"/>
  <c r="DS33" i="52"/>
  <c r="EB33" i="52"/>
  <c r="EK33" i="52"/>
  <c r="EX33" i="52"/>
  <c r="DP33" i="52"/>
  <c r="CB33" i="52"/>
  <c r="BM36" i="52"/>
  <c r="BY36" i="52"/>
  <c r="FD36" i="52" s="1"/>
  <c r="CH36" i="52"/>
  <c r="DL36" i="52"/>
  <c r="DV36" i="52"/>
  <c r="EE36" i="52"/>
  <c r="BP37" i="52"/>
  <c r="DI37" i="52"/>
  <c r="FA33" i="52"/>
  <c r="CW35" i="52"/>
  <c r="DL35" i="52"/>
  <c r="DS35" i="52"/>
  <c r="EK35" i="52"/>
  <c r="BP33" i="52"/>
  <c r="FD33" i="52" s="1"/>
  <c r="CH33" i="52"/>
  <c r="DI33" i="52"/>
  <c r="DV33" i="52"/>
  <c r="EE33" i="52"/>
  <c r="EU33" i="52"/>
  <c r="CH34" i="52"/>
  <c r="DL34" i="52"/>
  <c r="DV34" i="52"/>
  <c r="EE34" i="52"/>
  <c r="EU34" i="52"/>
  <c r="BS34" i="52"/>
  <c r="BS28" i="52"/>
  <c r="DS29" i="52"/>
  <c r="EB29" i="52"/>
  <c r="EK29" i="52"/>
  <c r="CH28" i="52"/>
  <c r="CE26" i="52"/>
  <c r="CW26" i="52"/>
  <c r="DS26" i="52"/>
  <c r="EB26" i="52"/>
  <c r="EK26" i="52"/>
  <c r="EX26" i="52"/>
  <c r="EN26" i="52"/>
  <c r="DF26" i="52"/>
  <c r="BP24" i="52"/>
  <c r="CE25" i="52"/>
  <c r="DL25" i="52"/>
  <c r="CH17" i="52"/>
  <c r="EE17" i="52"/>
  <c r="DS25" i="52"/>
  <c r="EB25" i="52"/>
  <c r="EK25" i="52"/>
  <c r="EX25" i="52"/>
  <c r="CE62" i="52"/>
  <c r="BP63" i="52"/>
  <c r="CW63" i="52"/>
  <c r="DI63" i="52"/>
  <c r="BM64" i="52"/>
  <c r="CE64" i="52"/>
  <c r="EK64" i="52"/>
  <c r="CL25" i="52"/>
  <c r="BS25" i="52"/>
  <c r="CO24" i="52"/>
  <c r="CB24" i="52"/>
  <c r="DB24" i="52"/>
  <c r="CR24" i="52"/>
  <c r="BS30" i="52"/>
  <c r="DI62" i="52"/>
  <c r="DP60" i="52"/>
  <c r="DP64" i="52"/>
  <c r="DL62" i="52"/>
  <c r="DP44" i="52"/>
  <c r="EB32" i="52"/>
  <c r="BP31" i="52"/>
  <c r="BY31" i="52"/>
  <c r="CH31" i="52"/>
  <c r="DV31" i="52"/>
  <c r="EE31" i="52"/>
  <c r="EU31" i="52"/>
  <c r="EN31" i="52"/>
  <c r="CO31" i="52"/>
  <c r="DB31" i="52"/>
  <c r="CR31" i="52"/>
  <c r="DL30" i="52"/>
  <c r="DS30" i="52"/>
  <c r="DB30" i="52"/>
  <c r="BY62" i="52"/>
  <c r="BM63" i="52"/>
  <c r="EK63" i="52"/>
  <c r="BP64" i="52"/>
  <c r="DS64" i="52"/>
  <c r="DS65" i="52"/>
  <c r="CO15" i="52"/>
  <c r="EH15" i="52"/>
  <c r="CB16" i="52"/>
  <c r="DB15" i="52"/>
  <c r="CR15" i="52"/>
  <c r="CR23" i="52"/>
  <c r="EK62" i="52"/>
  <c r="CH63" i="52"/>
  <c r="BY64" i="52"/>
  <c r="CL23" i="52"/>
  <c r="CO41" i="52"/>
  <c r="V136" i="52"/>
  <c r="CW32" i="52"/>
  <c r="BP28" i="52"/>
  <c r="BY28" i="52"/>
  <c r="DI28" i="52"/>
  <c r="DV28" i="52"/>
  <c r="EE28" i="52"/>
  <c r="EU28" i="52"/>
  <c r="CR28" i="52"/>
  <c r="DP28" i="52"/>
  <c r="FA28" i="52"/>
  <c r="CB25" i="52"/>
  <c r="CE24" i="52"/>
  <c r="FD24" i="52" s="1"/>
  <c r="CW24" i="52"/>
  <c r="DI24" i="52"/>
  <c r="DS24" i="52"/>
  <c r="EB24" i="52"/>
  <c r="EK24" i="52"/>
  <c r="BM24" i="52"/>
  <c r="BY24" i="52"/>
  <c r="CH24" i="52"/>
  <c r="DL24" i="52"/>
  <c r="DV24" i="52"/>
  <c r="EE24" i="52"/>
  <c r="EU24" i="52"/>
  <c r="BP25" i="52"/>
  <c r="CW25" i="52"/>
  <c r="DI25" i="52"/>
  <c r="R136" i="52"/>
  <c r="DP17" i="52"/>
  <c r="DP66" i="52" s="1"/>
  <c r="DI20" i="52"/>
  <c r="EN19" i="52"/>
  <c r="EK16" i="52"/>
  <c r="BP17" i="52"/>
  <c r="DF13" i="52"/>
  <c r="BM18" i="52"/>
  <c r="FD18" i="52" s="1"/>
  <c r="S136" i="52"/>
  <c r="BS18" i="52"/>
  <c r="FA17" i="52"/>
  <c r="P136" i="52"/>
  <c r="FA14" i="52"/>
  <c r="DI14" i="52"/>
  <c r="DS14" i="52"/>
  <c r="N136" i="52"/>
  <c r="CO16" i="52"/>
  <c r="CB12" i="52"/>
  <c r="FA13" i="52"/>
  <c r="BP23" i="52"/>
  <c r="BY23" i="52"/>
  <c r="CH23" i="52"/>
  <c r="DI23" i="52"/>
  <c r="FD23" i="52" s="1"/>
  <c r="EE23" i="52"/>
  <c r="EU23" i="52"/>
  <c r="CE16" i="52"/>
  <c r="CW16" i="52"/>
  <c r="DS16" i="52"/>
  <c r="EB16" i="52"/>
  <c r="EX16" i="52"/>
  <c r="M136" i="52"/>
  <c r="CO12" i="52"/>
  <c r="CO66" i="52" s="1"/>
  <c r="CE56" i="52"/>
  <c r="DS56" i="52"/>
  <c r="DL57" i="52"/>
  <c r="EU57" i="52"/>
  <c r="EN57" i="52"/>
  <c r="CO56" i="52"/>
  <c r="EH57" i="52"/>
  <c r="EX56" i="52"/>
  <c r="CL57" i="52"/>
  <c r="CW56" i="52"/>
  <c r="BM57" i="52"/>
  <c r="BY57" i="52"/>
  <c r="CH57" i="52"/>
  <c r="BP56" i="52"/>
  <c r="EK56" i="52"/>
  <c r="BV57" i="52"/>
  <c r="DB52" i="52"/>
  <c r="FA50" i="52"/>
  <c r="DB53" i="52"/>
  <c r="CR53" i="52"/>
  <c r="BM53" i="52"/>
  <c r="FD53" i="52" s="1"/>
  <c r="CE53" i="52"/>
  <c r="CW53" i="52"/>
  <c r="DL53" i="52"/>
  <c r="DS53" i="52"/>
  <c r="EB53" i="52"/>
  <c r="EX53" i="52"/>
  <c r="EN52" i="52"/>
  <c r="BV51" i="52"/>
  <c r="EH52" i="52"/>
  <c r="FA51" i="52"/>
  <c r="BM50" i="52"/>
  <c r="DL50" i="52"/>
  <c r="DS50" i="52"/>
  <c r="EB50" i="52"/>
  <c r="BP51" i="52"/>
  <c r="FD51" i="52" s="1"/>
  <c r="CE51" i="52"/>
  <c r="CW51" i="52"/>
  <c r="EB51" i="52"/>
  <c r="EK51" i="52"/>
  <c r="BP52" i="52"/>
  <c r="BY52" i="52"/>
  <c r="CH52" i="52"/>
  <c r="DI52" i="52"/>
  <c r="DV52" i="52"/>
  <c r="EE52" i="52"/>
  <c r="EU52" i="52"/>
  <c r="BS51" i="52"/>
  <c r="EH48" i="52"/>
  <c r="FA47" i="52"/>
  <c r="BM47" i="52"/>
  <c r="FD47" i="52" s="1"/>
  <c r="CE47" i="52"/>
  <c r="CW47" i="52"/>
  <c r="DL47" i="52"/>
  <c r="EB47" i="52"/>
  <c r="EK47" i="52"/>
  <c r="EX47" i="52"/>
  <c r="BP48" i="52"/>
  <c r="CE48" i="52"/>
  <c r="DI48" i="52"/>
  <c r="DS48" i="52"/>
  <c r="EB48" i="52"/>
  <c r="EK48" i="52"/>
  <c r="EX48" i="52"/>
  <c r="BS47" i="52"/>
  <c r="DF51" i="52"/>
  <c r="BV48" i="52"/>
  <c r="BM49" i="52"/>
  <c r="CH49" i="52"/>
  <c r="DL49" i="52"/>
  <c r="DV49" i="52"/>
  <c r="EU49" i="52"/>
  <c r="BP50" i="52"/>
  <c r="CE50" i="52"/>
  <c r="FD50" i="52" s="1"/>
  <c r="BV47" i="52"/>
  <c r="BV50" i="52"/>
  <c r="EN23" i="52"/>
  <c r="DP24" i="52"/>
  <c r="BV37" i="52"/>
  <c r="EU42" i="52"/>
  <c r="EH42" i="52"/>
  <c r="BY42" i="52"/>
  <c r="FA40" i="52"/>
  <c r="BM41" i="52"/>
  <c r="DY42" i="52"/>
  <c r="DB42" i="52"/>
  <c r="CH42" i="52"/>
  <c r="DV42" i="52"/>
  <c r="CO42" i="52"/>
  <c r="CL40" i="52"/>
  <c r="BM40" i="52"/>
  <c r="FD40" i="52" s="1"/>
  <c r="CE40" i="52"/>
  <c r="CW40" i="52"/>
  <c r="DI40" i="52"/>
  <c r="EB40" i="52"/>
  <c r="EK40" i="52"/>
  <c r="EX40" i="52"/>
  <c r="BV33" i="52"/>
  <c r="EX42" i="52"/>
  <c r="CE42" i="52"/>
  <c r="DS41" i="52"/>
  <c r="EB41" i="52"/>
  <c r="EX41" i="52"/>
  <c r="EB42" i="52"/>
  <c r="DL42" i="52"/>
  <c r="CR42" i="52"/>
  <c r="BV40" i="52"/>
  <c r="DF40" i="52"/>
  <c r="CB40" i="52"/>
  <c r="BV34" i="52"/>
  <c r="EB35" i="52"/>
  <c r="BV30" i="52"/>
  <c r="CE28" i="52"/>
  <c r="EK28" i="52"/>
  <c r="BY27" i="52"/>
  <c r="EU27" i="52"/>
  <c r="DB27" i="52"/>
  <c r="EN28" i="52"/>
  <c r="DF28" i="52"/>
  <c r="EH27" i="52"/>
  <c r="EN15" i="52"/>
  <c r="CR16" i="52"/>
  <c r="DF14" i="52"/>
  <c r="BP29" i="52"/>
  <c r="FD29" i="52" s="1"/>
  <c r="BY29" i="52"/>
  <c r="DI29" i="52"/>
  <c r="EU29" i="52"/>
  <c r="EH22" i="52"/>
  <c r="DF29" i="52"/>
  <c r="CB29" i="52"/>
  <c r="BS26" i="52"/>
  <c r="EB30" i="52"/>
  <c r="EK30" i="52"/>
  <c r="DY29" i="52"/>
  <c r="DY15" i="52"/>
  <c r="CL30" i="52"/>
  <c r="BM30" i="52"/>
  <c r="CE30" i="52"/>
  <c r="CW30" i="52"/>
  <c r="DY30" i="52"/>
  <c r="EU30" i="52"/>
  <c r="DF30" i="52"/>
  <c r="CB30" i="52"/>
  <c r="CL29" i="52"/>
  <c r="BS29" i="52"/>
  <c r="BM29" i="52"/>
  <c r="CH29" i="52"/>
  <c r="DL29" i="52"/>
  <c r="DV29" i="52"/>
  <c r="EE29" i="52"/>
  <c r="EN29" i="52"/>
  <c r="DB29" i="52"/>
  <c r="BM31" i="52"/>
  <c r="FD31" i="52" s="1"/>
  <c r="BP30" i="52"/>
  <c r="FD30" i="52" s="1"/>
  <c r="BE66" i="56"/>
  <c r="BI66" i="56"/>
  <c r="BM12" i="56"/>
  <c r="BQ66" i="56"/>
  <c r="BU66" i="56"/>
  <c r="BY12" i="56"/>
  <c r="CC66" i="56"/>
  <c r="CG66" i="56"/>
  <c r="CK66" i="56"/>
  <c r="CO12" i="56"/>
  <c r="CS66" i="56"/>
  <c r="CW12" i="56"/>
  <c r="DA66" i="56"/>
  <c r="DE66" i="56"/>
  <c r="DI12" i="56"/>
  <c r="DM66" i="56"/>
  <c r="DQ66" i="56"/>
  <c r="DU66" i="56"/>
  <c r="DY12" i="56"/>
  <c r="EC66" i="56"/>
  <c r="EG66" i="56"/>
  <c r="EK12" i="56"/>
  <c r="EO66" i="56"/>
  <c r="ES66" i="56"/>
  <c r="EW66" i="56"/>
  <c r="FA12" i="56"/>
  <c r="BY24" i="56"/>
  <c r="DY24" i="56"/>
  <c r="CB25" i="56"/>
  <c r="EB25" i="56"/>
  <c r="CE26" i="56"/>
  <c r="DS26" i="56"/>
  <c r="EU26" i="56"/>
  <c r="DF27" i="56"/>
  <c r="EH27" i="56"/>
  <c r="BM28" i="56"/>
  <c r="CO28" i="56"/>
  <c r="DY28" i="56"/>
  <c r="FA28" i="56"/>
  <c r="CB29" i="56"/>
  <c r="DF29" i="56"/>
  <c r="CH31" i="56"/>
  <c r="CR33" i="56"/>
  <c r="DP33" i="56"/>
  <c r="EN33" i="56"/>
  <c r="BS34" i="56"/>
  <c r="EE34" i="56"/>
  <c r="DB35" i="56"/>
  <c r="DV35" i="56"/>
  <c r="EX35" i="56"/>
  <c r="BY36" i="56"/>
  <c r="DI36" i="56"/>
  <c r="EK36" i="56"/>
  <c r="BP37" i="56"/>
  <c r="DL37" i="56"/>
  <c r="EU38" i="56"/>
  <c r="BD66" i="56"/>
  <c r="BH66" i="56"/>
  <c r="BL66" i="56"/>
  <c r="BP12" i="56"/>
  <c r="BT66" i="56"/>
  <c r="BX66" i="56"/>
  <c r="CB12" i="56"/>
  <c r="CF66" i="56"/>
  <c r="CJ66" i="56"/>
  <c r="CN66" i="56"/>
  <c r="CR12" i="56"/>
  <c r="CV66" i="56"/>
  <c r="CZ66" i="56"/>
  <c r="DD66" i="56"/>
  <c r="DH66" i="56"/>
  <c r="DL12" i="56"/>
  <c r="DP12" i="56"/>
  <c r="DT66" i="56"/>
  <c r="DX66" i="56"/>
  <c r="EB12" i="56"/>
  <c r="EF66" i="56"/>
  <c r="EJ66" i="56"/>
  <c r="EN12" i="56"/>
  <c r="ER66" i="56"/>
  <c r="EV66" i="56"/>
  <c r="EZ66" i="56"/>
  <c r="CL27" i="56"/>
  <c r="CL29" i="56"/>
  <c r="EB29" i="56"/>
  <c r="CE30" i="56"/>
  <c r="DS30" i="56"/>
  <c r="EU30" i="56"/>
  <c r="DF31" i="56"/>
  <c r="EH31" i="56"/>
  <c r="DF33" i="56"/>
  <c r="DS12" i="56"/>
  <c r="EE12" i="56"/>
  <c r="EU12" i="56"/>
  <c r="BF26" i="56"/>
  <c r="BJ66" i="56"/>
  <c r="CL12" i="56"/>
  <c r="FD12" i="56"/>
  <c r="DF12" i="56"/>
  <c r="CH47" i="56"/>
  <c r="DF47" i="56"/>
  <c r="CO48" i="56"/>
  <c r="DI48" i="56"/>
  <c r="EK48" i="56"/>
  <c r="BP49" i="56"/>
  <c r="CR49" i="56"/>
  <c r="DP49" i="56"/>
  <c r="EN49" i="56"/>
  <c r="BS50" i="56"/>
  <c r="EE50" i="56"/>
  <c r="EH51" i="56"/>
  <c r="BM52" i="56"/>
  <c r="CL52" i="56"/>
  <c r="DF52" i="56"/>
  <c r="DL53" i="56"/>
  <c r="BV55" i="56"/>
  <c r="CL55" i="56"/>
  <c r="DB55" i="56"/>
  <c r="DY56" i="56"/>
  <c r="FA56" i="56"/>
  <c r="CB57" i="56"/>
  <c r="EB57" i="56"/>
  <c r="CE58" i="56"/>
  <c r="DS58" i="56"/>
  <c r="EU58" i="56"/>
  <c r="DV59" i="56"/>
  <c r="EX59" i="56"/>
  <c r="BY60" i="56"/>
  <c r="CW60" i="56"/>
  <c r="CH63" i="56"/>
  <c r="DF63" i="56"/>
  <c r="CO64" i="56"/>
  <c r="DI64" i="56"/>
  <c r="EK64" i="56"/>
  <c r="BP65" i="56"/>
  <c r="CR65" i="56"/>
  <c r="DP65" i="56"/>
  <c r="EN65" i="56"/>
  <c r="BB66" i="56"/>
  <c r="AH136" i="56"/>
  <c r="AL136" i="56"/>
  <c r="AP136" i="56"/>
  <c r="AT136" i="56"/>
  <c r="AX136" i="56"/>
  <c r="AC76" i="56"/>
  <c r="DF51" i="56"/>
  <c r="CL59" i="56"/>
  <c r="AC68" i="56"/>
  <c r="AC79" i="56"/>
  <c r="AD117" i="56"/>
  <c r="CL47" i="56"/>
  <c r="DB47" i="56"/>
  <c r="DY48" i="56"/>
  <c r="FA48" i="56"/>
  <c r="CB49" i="56"/>
  <c r="FD49" i="56" s="1"/>
  <c r="EB49" i="56"/>
  <c r="CE50" i="56"/>
  <c r="DS50" i="56"/>
  <c r="EU50" i="56"/>
  <c r="DV51" i="56"/>
  <c r="EX51" i="56"/>
  <c r="BY52" i="56"/>
  <c r="CW52" i="56"/>
  <c r="CH55" i="56"/>
  <c r="DF55" i="56"/>
  <c r="CO56" i="56"/>
  <c r="DI56" i="56"/>
  <c r="EK56" i="56"/>
  <c r="BP57" i="56"/>
  <c r="CR57" i="56"/>
  <c r="DP57" i="56"/>
  <c r="EN57" i="56"/>
  <c r="BS58" i="56"/>
  <c r="EE58" i="56"/>
  <c r="EH59" i="56"/>
  <c r="BM60" i="56"/>
  <c r="CL60" i="56"/>
  <c r="DF60" i="56"/>
  <c r="DL61" i="56"/>
  <c r="BV63" i="56"/>
  <c r="CL63" i="56"/>
  <c r="DB63" i="56"/>
  <c r="DY64" i="56"/>
  <c r="FA64" i="56"/>
  <c r="CB65" i="56"/>
  <c r="EB65" i="56"/>
  <c r="AC69" i="56"/>
  <c r="AD69" i="56"/>
  <c r="H136" i="56"/>
  <c r="L136" i="56"/>
  <c r="P136" i="56"/>
  <c r="T136" i="56"/>
  <c r="X136" i="56"/>
  <c r="AC71" i="56"/>
  <c r="AD71" i="56" s="1"/>
  <c r="AC73" i="56"/>
  <c r="AD73" i="56" s="1"/>
  <c r="AC75" i="56"/>
  <c r="AD74" i="56" s="1"/>
  <c r="BB79" i="56"/>
  <c r="BC78" i="56" s="1"/>
  <c r="BC121" i="56"/>
  <c r="BB69" i="56"/>
  <c r="BC69" i="56" s="1"/>
  <c r="AE136" i="56"/>
  <c r="BB75" i="56"/>
  <c r="AC80" i="56"/>
  <c r="AD130" i="56"/>
  <c r="BB80" i="56"/>
  <c r="D136" i="56"/>
  <c r="DS17" i="52"/>
  <c r="EX17" i="52"/>
  <c r="BM14" i="52"/>
  <c r="BY14" i="52"/>
  <c r="CH14" i="52"/>
  <c r="DL14" i="52"/>
  <c r="DV14" i="52"/>
  <c r="EE14" i="52"/>
  <c r="EU14" i="52"/>
  <c r="BV14" i="52"/>
  <c r="DS13" i="52"/>
  <c r="CB17" i="52"/>
  <c r="EN14" i="52"/>
  <c r="CB14" i="52"/>
  <c r="FD14" i="52" s="1"/>
  <c r="DB12" i="52"/>
  <c r="BV18" i="52"/>
  <c r="DF17" i="52"/>
  <c r="CL18" i="52"/>
  <c r="EN18" i="52"/>
  <c r="DV18" i="52"/>
  <c r="EU18" i="52"/>
  <c r="CB18" i="52"/>
  <c r="DY16" i="52"/>
  <c r="EN16" i="52"/>
  <c r="BV16" i="52"/>
  <c r="BM16" i="52"/>
  <c r="FD16" i="52" s="1"/>
  <c r="DF16" i="52"/>
  <c r="DL16" i="52"/>
  <c r="EH16" i="52"/>
  <c r="DB16" i="52"/>
  <c r="BP15" i="52"/>
  <c r="BM13" i="52"/>
  <c r="DL13" i="52"/>
  <c r="BS13" i="52"/>
  <c r="CB13" i="52"/>
  <c r="CB66" i="52" s="1"/>
  <c r="EN12" i="52"/>
  <c r="DP20" i="52"/>
  <c r="EH20" i="52"/>
  <c r="DB20" i="52"/>
  <c r="CE19" i="52"/>
  <c r="CW19" i="52"/>
  <c r="EB19" i="52"/>
  <c r="EK19" i="52"/>
  <c r="EX19" i="52"/>
  <c r="BY13" i="52"/>
  <c r="CH13" i="52"/>
  <c r="DV13" i="52"/>
  <c r="EE13" i="52"/>
  <c r="EU13" i="52"/>
  <c r="DB13" i="52"/>
  <c r="CR13" i="52"/>
  <c r="DI22" i="52"/>
  <c r="DV22" i="52"/>
  <c r="EE22" i="52"/>
  <c r="CE22" i="52"/>
  <c r="CW22" i="52"/>
  <c r="EN22" i="52"/>
  <c r="CB22" i="52"/>
  <c r="CB20" i="52"/>
  <c r="L136" i="52"/>
  <c r="CE12" i="52"/>
  <c r="CE66" i="52" s="1"/>
  <c r="CW12" i="52"/>
  <c r="DL12" i="52"/>
  <c r="DS12" i="52"/>
  <c r="EB12" i="52"/>
  <c r="EK12" i="52"/>
  <c r="EX12" i="52"/>
  <c r="AC128" i="52"/>
  <c r="AD128" i="52"/>
  <c r="DY12" i="52"/>
  <c r="BV12" i="52"/>
  <c r="EH12" i="52"/>
  <c r="AC80" i="52"/>
  <c r="AD80" i="52" s="1"/>
  <c r="K136" i="52"/>
  <c r="CL16" i="52"/>
  <c r="CE14" i="52"/>
  <c r="CW14" i="52"/>
  <c r="CW66" i="52" s="1"/>
  <c r="EB14" i="52"/>
  <c r="EX14" i="52"/>
  <c r="BS12" i="52"/>
  <c r="BS66" i="52" s="1"/>
  <c r="BP12" i="52"/>
  <c r="DI12" i="52"/>
  <c r="AC133" i="52"/>
  <c r="AD133" i="52" s="1"/>
  <c r="I136" i="52"/>
  <c r="CE18" i="52"/>
  <c r="CW18" i="52"/>
  <c r="DS18" i="52"/>
  <c r="EB18" i="52"/>
  <c r="EK18" i="52"/>
  <c r="EX18" i="52"/>
  <c r="BY17" i="52"/>
  <c r="DV17" i="52"/>
  <c r="EU17" i="52"/>
  <c r="BP16" i="52"/>
  <c r="DI16" i="52"/>
  <c r="CE13" i="52"/>
  <c r="CW13" i="52"/>
  <c r="EB13" i="52"/>
  <c r="EX13" i="52"/>
  <c r="CL12" i="52"/>
  <c r="CL66" i="52" s="1"/>
  <c r="AC98" i="52"/>
  <c r="AD98" i="52"/>
  <c r="AC103" i="52"/>
  <c r="AD103" i="52"/>
  <c r="AC108" i="52"/>
  <c r="AC110" i="52"/>
  <c r="AD110" i="52" s="1"/>
  <c r="AC112" i="52"/>
  <c r="AC124" i="52"/>
  <c r="AC92" i="52"/>
  <c r="AD92" i="52"/>
  <c r="AC122" i="52"/>
  <c r="AC95" i="52"/>
  <c r="AD94" i="52" s="1"/>
  <c r="BP18" i="52"/>
  <c r="CL17" i="52"/>
  <c r="BY16" i="52"/>
  <c r="CH16" i="52"/>
  <c r="DV16" i="52"/>
  <c r="EE16" i="52"/>
  <c r="EU16" i="52"/>
  <c r="CL15" i="52"/>
  <c r="EI66" i="52"/>
  <c r="CE15" i="52"/>
  <c r="DS15" i="52"/>
  <c r="EB15" i="52"/>
  <c r="EK15" i="52"/>
  <c r="EX15" i="52"/>
  <c r="H136" i="52"/>
  <c r="BP13" i="52"/>
  <c r="DI13" i="52"/>
  <c r="DI66" i="52" s="1"/>
  <c r="CL13" i="52"/>
  <c r="BM12" i="52"/>
  <c r="DL20" i="52"/>
  <c r="DP19" i="52"/>
  <c r="BS17" i="52"/>
  <c r="BS16" i="52"/>
  <c r="DP16" i="52"/>
  <c r="DI15" i="52"/>
  <c r="EE15" i="52"/>
  <c r="EU15" i="52"/>
  <c r="DD66" i="52"/>
  <c r="AC71" i="52"/>
  <c r="AD71" i="52" s="1"/>
  <c r="AC126" i="52"/>
  <c r="AD126" i="52" s="1"/>
  <c r="AC96" i="52"/>
  <c r="AD96" i="52" s="1"/>
  <c r="AC118" i="52"/>
  <c r="AC93" i="52"/>
  <c r="AD93" i="52" s="1"/>
  <c r="EK13" i="52"/>
  <c r="BH66" i="52"/>
  <c r="EE12" i="52"/>
  <c r="EE66" i="52" s="1"/>
  <c r="DF12" i="52"/>
  <c r="DX66" i="52"/>
  <c r="BY12" i="52"/>
  <c r="CH12" i="52"/>
  <c r="DV12" i="52"/>
  <c r="EU12" i="52"/>
  <c r="DV20" i="52"/>
  <c r="BS20" i="52"/>
  <c r="DY19" i="52"/>
  <c r="DF19" i="52"/>
  <c r="BM19" i="52"/>
  <c r="DL19" i="52"/>
  <c r="CL19" i="52"/>
  <c r="BY18" i="52"/>
  <c r="CH18" i="52"/>
  <c r="EE18" i="52"/>
  <c r="FA18" i="52"/>
  <c r="DN66" i="52"/>
  <c r="CA66" i="52"/>
  <c r="DB17" i="52"/>
  <c r="CR17" i="52"/>
  <c r="BM17" i="52"/>
  <c r="CE17" i="52"/>
  <c r="CW17" i="52"/>
  <c r="DL17" i="52"/>
  <c r="EB17" i="52"/>
  <c r="EK17" i="52"/>
  <c r="EO66" i="52"/>
  <c r="CM66" i="52"/>
  <c r="AC97" i="52"/>
  <c r="BD66" i="52"/>
  <c r="AC101" i="52"/>
  <c r="F136" i="52"/>
  <c r="CP66" i="52"/>
  <c r="FB66" i="52"/>
  <c r="EZ66" i="52"/>
  <c r="CR12" i="52"/>
  <c r="CR66" i="52" s="1"/>
  <c r="AC91" i="52"/>
  <c r="AC113" i="52"/>
  <c r="AD112" i="52" s="1"/>
  <c r="AC119" i="52"/>
  <c r="BW66" i="52"/>
  <c r="ES66" i="52"/>
  <c r="CI66" i="52"/>
  <c r="CK66" i="52"/>
  <c r="CX66" i="52"/>
  <c r="DT66" i="52"/>
  <c r="DK66" i="52"/>
  <c r="EU20" i="52"/>
  <c r="BY20" i="52"/>
  <c r="CL20" i="52"/>
  <c r="CH20" i="52"/>
  <c r="DS19" i="52"/>
  <c r="EM66" i="52"/>
  <c r="EY66" i="52"/>
  <c r="DI18" i="52"/>
  <c r="DF18" i="52"/>
  <c r="EH18" i="52"/>
  <c r="DA66" i="52"/>
  <c r="AC68" i="52"/>
  <c r="E136" i="52"/>
  <c r="DC66" i="52"/>
  <c r="CY66" i="52"/>
  <c r="BR66" i="52"/>
  <c r="BM15" i="52"/>
  <c r="FD15" i="52" s="1"/>
  <c r="CW15" i="52"/>
  <c r="DW66" i="52"/>
  <c r="DL15" i="52"/>
  <c r="DF15" i="52"/>
  <c r="AC69" i="52"/>
  <c r="AD69" i="52"/>
  <c r="AC88" i="52"/>
  <c r="AD88" i="52"/>
  <c r="AC129" i="52"/>
  <c r="AD129" i="52"/>
  <c r="AC114" i="52"/>
  <c r="AC83" i="52"/>
  <c r="BO66" i="52"/>
  <c r="BI66" i="52"/>
  <c r="BU66" i="52"/>
  <c r="D136" i="52"/>
  <c r="DP15" i="52"/>
  <c r="BY15" i="52"/>
  <c r="CH15" i="52"/>
  <c r="FD63" i="52"/>
  <c r="FD35" i="52"/>
  <c r="FD13" i="52"/>
  <c r="CQ66" i="52"/>
  <c r="Q136" i="52"/>
  <c r="DV41" i="52"/>
  <c r="EN41" i="52"/>
  <c r="CE41" i="52"/>
  <c r="EE42" i="52"/>
  <c r="BY41" i="52"/>
  <c r="CB41" i="52"/>
  <c r="DE66" i="52"/>
  <c r="CU66" i="52"/>
  <c r="CL42" i="52"/>
  <c r="DF66" i="52"/>
  <c r="CO60" i="52"/>
  <c r="DU65" i="53"/>
  <c r="FD57" i="52"/>
  <c r="FD17" i="52"/>
  <c r="FD32" i="52"/>
  <c r="AA106" i="43"/>
  <c r="FD60" i="52"/>
  <c r="FD54" i="52"/>
  <c r="ET65" i="53"/>
  <c r="FC31" i="53"/>
  <c r="FC14" i="54"/>
  <c r="EB65" i="55"/>
  <c r="FD39" i="55"/>
  <c r="FC42" i="54"/>
  <c r="BB79" i="50"/>
  <c r="BR65" i="50"/>
  <c r="AS124" i="38"/>
  <c r="AK124" i="38"/>
  <c r="AW109" i="38"/>
  <c r="AX109" i="38" s="1"/>
  <c r="AC124" i="38"/>
  <c r="FD43" i="52"/>
  <c r="FC15" i="53"/>
  <c r="FC30" i="53"/>
  <c r="FC20" i="53"/>
  <c r="FC28" i="53"/>
  <c r="FC56" i="53"/>
  <c r="FC38" i="54"/>
  <c r="EM65" i="54"/>
  <c r="FC19" i="54"/>
  <c r="FD53" i="55"/>
  <c r="FD14" i="55"/>
  <c r="FD45" i="55"/>
  <c r="X62" i="17"/>
  <c r="AA34" i="17"/>
  <c r="BG56" i="18"/>
  <c r="FD48" i="52"/>
  <c r="AW118" i="38"/>
  <c r="AX118" i="38" s="1"/>
  <c r="Z118" i="38"/>
  <c r="AA118" i="38" s="1"/>
  <c r="AW115" i="38"/>
  <c r="AO124" i="38"/>
  <c r="AG124" i="38"/>
  <c r="Z113" i="38"/>
  <c r="Z74" i="38"/>
  <c r="G124" i="38"/>
  <c r="FC24" i="53"/>
  <c r="CN65" i="53"/>
  <c r="FC34" i="54"/>
  <c r="FD38" i="55"/>
  <c r="EK65" i="55"/>
  <c r="FD46" i="55"/>
  <c r="BC130" i="52"/>
  <c r="AW122" i="38"/>
  <c r="AX122" i="38"/>
  <c r="AW121" i="38"/>
  <c r="AX121" i="38"/>
  <c r="Z77" i="38"/>
  <c r="FD45" i="52"/>
  <c r="FD61" i="52"/>
  <c r="FD19" i="52"/>
  <c r="DK65" i="53"/>
  <c r="CK65" i="53"/>
  <c r="FC46" i="53"/>
  <c r="FC50" i="53"/>
  <c r="FC55" i="53"/>
  <c r="FC33" i="53"/>
  <c r="CQ65" i="54"/>
  <c r="FC32" i="54"/>
  <c r="FC36" i="54"/>
  <c r="AD81" i="55"/>
  <c r="CH65" i="55"/>
  <c r="FD16" i="55"/>
  <c r="FC33" i="54"/>
  <c r="DS65" i="50"/>
  <c r="AW88" i="38"/>
  <c r="AB124" i="38"/>
  <c r="Z88" i="38"/>
  <c r="AW87" i="38"/>
  <c r="AX87" i="38" s="1"/>
  <c r="K124" i="38"/>
  <c r="AL124" i="38"/>
  <c r="FD41" i="52"/>
  <c r="CQ65" i="53"/>
  <c r="BL65" i="53"/>
  <c r="FC22" i="53"/>
  <c r="FC41" i="53"/>
  <c r="FC49" i="54"/>
  <c r="FC46" i="54"/>
  <c r="AC118" i="54"/>
  <c r="BX65" i="54"/>
  <c r="FC37" i="54"/>
  <c r="FC58" i="54"/>
  <c r="FD31" i="55"/>
  <c r="FD50" i="55"/>
  <c r="FD41" i="55"/>
  <c r="FC29" i="54"/>
  <c r="T124" i="38"/>
  <c r="FD49" i="52"/>
  <c r="Z115" i="38"/>
  <c r="CA65" i="53"/>
  <c r="FC16" i="53"/>
  <c r="FC21" i="53"/>
  <c r="DK65" i="54"/>
  <c r="DR65" i="54"/>
  <c r="FC50" i="54"/>
  <c r="DI65" i="55"/>
  <c r="FD28" i="55"/>
  <c r="FD42" i="55"/>
  <c r="DJ65" i="48"/>
  <c r="CN65" i="48"/>
  <c r="BR56" i="18"/>
  <c r="AL56" i="18"/>
  <c r="Z101" i="38"/>
  <c r="D124" i="38"/>
  <c r="AW95" i="38"/>
  <c r="AX95" i="38" s="1"/>
  <c r="AU124" i="38"/>
  <c r="AW93" i="38"/>
  <c r="AF124" i="38"/>
  <c r="BO65" i="53"/>
  <c r="DO65" i="53"/>
  <c r="FC23" i="53"/>
  <c r="FC57" i="53"/>
  <c r="EZ65" i="54"/>
  <c r="FC16" i="54"/>
  <c r="DU65" i="54"/>
  <c r="BM65" i="55"/>
  <c r="EI65" i="48"/>
  <c r="Z105" i="38"/>
  <c r="AA105" i="38"/>
  <c r="AW128" i="47"/>
  <c r="Z36" i="16"/>
  <c r="Z20" i="16"/>
  <c r="X60" i="18"/>
  <c r="Z94" i="38"/>
  <c r="AA93" i="38"/>
  <c r="AW77" i="38"/>
  <c r="AX76" i="38"/>
  <c r="M124" i="38"/>
  <c r="Z76" i="38"/>
  <c r="AA76" i="38" s="1"/>
  <c r="AT124" i="38"/>
  <c r="AD124" i="38"/>
  <c r="CP62" i="38"/>
  <c r="CP51" i="38"/>
  <c r="EB65" i="50"/>
  <c r="BE65" i="48"/>
  <c r="AA53" i="17"/>
  <c r="Z53" i="17"/>
  <c r="Z47" i="17"/>
  <c r="Z34" i="17"/>
  <c r="BP56" i="18"/>
  <c r="BH56" i="18"/>
  <c r="AZ56" i="18"/>
  <c r="AJ56" i="18"/>
  <c r="AB56" i="18"/>
  <c r="BO56" i="18"/>
  <c r="AY56" i="18"/>
  <c r="AQ56" i="18"/>
  <c r="AI56" i="18"/>
  <c r="BN56" i="18"/>
  <c r="BF56" i="18"/>
  <c r="AP56" i="18"/>
  <c r="AH56" i="18"/>
  <c r="Z56" i="18"/>
  <c r="BM56" i="18"/>
  <c r="BE56" i="18"/>
  <c r="AO56" i="18"/>
  <c r="AG56" i="18"/>
  <c r="Y56" i="18"/>
  <c r="Z87" i="38"/>
  <c r="AA87" i="38"/>
  <c r="AW69" i="38"/>
  <c r="BW54" i="38"/>
  <c r="CA65" i="50"/>
  <c r="BB103" i="50"/>
  <c r="Z23" i="16"/>
  <c r="AA23" i="16"/>
  <c r="BD56" i="18"/>
  <c r="AN56" i="18"/>
  <c r="Z111" i="38"/>
  <c r="AA111" i="38" s="1"/>
  <c r="AW102" i="38"/>
  <c r="Z96" i="38"/>
  <c r="AA96" i="38"/>
  <c r="Z75" i="38"/>
  <c r="AI124" i="38"/>
  <c r="X124" i="38"/>
  <c r="H124" i="38"/>
  <c r="BJ59" i="38"/>
  <c r="BB81" i="50"/>
  <c r="AX104" i="47"/>
  <c r="Z107" i="38"/>
  <c r="AA107" i="38" s="1"/>
  <c r="AW105" i="38"/>
  <c r="AX105" i="38" s="1"/>
  <c r="Z100" i="38"/>
  <c r="AH124" i="38"/>
  <c r="AW72" i="38"/>
  <c r="AX72" i="38"/>
  <c r="AP124" i="38"/>
  <c r="Z67" i="38"/>
  <c r="DV62" i="38"/>
  <c r="EK65" i="50"/>
  <c r="AV56" i="18"/>
  <c r="BS56" i="18"/>
  <c r="BK56" i="18"/>
  <c r="AU56" i="18"/>
  <c r="AM56" i="18"/>
  <c r="AE56" i="18"/>
  <c r="BJ56" i="18"/>
  <c r="BB56" i="18"/>
  <c r="AT56" i="18"/>
  <c r="AD56" i="18"/>
  <c r="BQ56" i="18"/>
  <c r="BA56" i="18"/>
  <c r="AS56" i="18"/>
  <c r="AK56" i="18"/>
  <c r="Z123" i="38"/>
  <c r="AA123" i="38"/>
  <c r="AW114" i="38"/>
  <c r="AX114" i="38"/>
  <c r="AW108" i="38"/>
  <c r="AW101" i="38"/>
  <c r="AX101" i="38"/>
  <c r="Z89" i="38"/>
  <c r="AW86" i="38"/>
  <c r="AX86" i="38"/>
  <c r="DF60" i="38"/>
  <c r="BS58" i="38"/>
  <c r="DV50" i="38"/>
  <c r="CD65" i="50"/>
  <c r="AA42" i="16"/>
  <c r="Z42" i="16"/>
  <c r="AW117" i="38"/>
  <c r="AX117" i="38"/>
  <c r="AW116" i="38"/>
  <c r="AX116" i="38"/>
  <c r="AW113" i="38"/>
  <c r="Z110" i="38"/>
  <c r="AA110" i="38" s="1"/>
  <c r="AW104" i="38"/>
  <c r="Z103" i="38"/>
  <c r="AA103" i="38"/>
  <c r="Z95" i="38"/>
  <c r="AA95" i="38"/>
  <c r="W124" i="38"/>
  <c r="CP63" i="38"/>
  <c r="CH60" i="38"/>
  <c r="BZ59" i="38"/>
  <c r="Z52" i="16"/>
  <c r="AA52" i="16"/>
  <c r="AA26" i="16"/>
  <c r="Z26" i="16"/>
  <c r="AA10" i="16"/>
  <c r="Z10" i="16"/>
  <c r="AW107" i="38"/>
  <c r="AX107" i="38"/>
  <c r="Z106" i="38"/>
  <c r="AA106" i="38"/>
  <c r="AW74" i="38"/>
  <c r="AX74" i="38"/>
  <c r="AQ124" i="38"/>
  <c r="AE124" i="38"/>
  <c r="L124" i="38"/>
  <c r="Z119" i="39"/>
  <c r="AA119" i="39" s="1"/>
  <c r="AW110" i="39"/>
  <c r="AW106" i="39"/>
  <c r="AU126" i="39"/>
  <c r="AM126" i="39"/>
  <c r="AE126" i="39"/>
  <c r="AX88" i="43"/>
  <c r="CS24" i="38"/>
  <c r="DI20" i="38"/>
  <c r="DL18" i="38"/>
  <c r="DF17" i="38"/>
  <c r="DV16" i="38"/>
  <c r="BP16" i="38"/>
  <c r="DP15" i="38"/>
  <c r="Z118" i="39"/>
  <c r="AA118" i="39" s="1"/>
  <c r="Z112" i="39"/>
  <c r="AA112" i="39" s="1"/>
  <c r="AW109" i="39"/>
  <c r="AX109" i="39" s="1"/>
  <c r="AW102" i="39"/>
  <c r="Z91" i="39"/>
  <c r="AA91" i="39" s="1"/>
  <c r="Z79" i="39"/>
  <c r="AA78" i="39" s="1"/>
  <c r="V126" i="39"/>
  <c r="D126" i="39"/>
  <c r="Z75" i="39"/>
  <c r="BT56" i="39"/>
  <c r="DR50" i="39"/>
  <c r="BN50" i="39"/>
  <c r="CR39" i="39"/>
  <c r="DE37" i="39"/>
  <c r="EA35" i="39"/>
  <c r="CE32" i="39"/>
  <c r="EB65" i="39"/>
  <c r="Z122" i="39"/>
  <c r="AA122" i="39"/>
  <c r="U126" i="39"/>
  <c r="Z38" i="16"/>
  <c r="AA35" i="16"/>
  <c r="AA32" i="16"/>
  <c r="DI24" i="38"/>
  <c r="CZ23" i="38"/>
  <c r="DF20" i="38"/>
  <c r="CS14" i="38"/>
  <c r="AW123" i="39"/>
  <c r="AX123" i="39"/>
  <c r="AW112" i="39"/>
  <c r="Z87" i="39"/>
  <c r="AA86" i="39"/>
  <c r="P126" i="39"/>
  <c r="H126" i="39"/>
  <c r="AW75" i="39"/>
  <c r="AX74" i="39"/>
  <c r="L126" i="39"/>
  <c r="Z74" i="39"/>
  <c r="AA74" i="39" s="1"/>
  <c r="O126" i="39"/>
  <c r="G126" i="39"/>
  <c r="Z126" i="39" s="1"/>
  <c r="AA127" i="39" s="1"/>
  <c r="AJ126" i="39"/>
  <c r="CB57" i="39"/>
  <c r="CB56" i="39"/>
  <c r="CX54" i="39"/>
  <c r="BH40" i="39"/>
  <c r="BH65" i="39"/>
  <c r="DR38" i="39"/>
  <c r="BN38" i="39"/>
  <c r="DX36" i="39"/>
  <c r="DN34" i="39"/>
  <c r="DL65" i="39"/>
  <c r="DN31" i="39"/>
  <c r="CR20" i="39"/>
  <c r="CQ65" i="39"/>
  <c r="BW65" i="39"/>
  <c r="BX19" i="39"/>
  <c r="DF65" i="39"/>
  <c r="DH18" i="39"/>
  <c r="BW65" i="43"/>
  <c r="CZ24" i="38"/>
  <c r="DP20" i="38"/>
  <c r="BG19" i="38"/>
  <c r="CZ18" i="38"/>
  <c r="DV17" i="38"/>
  <c r="BZ17" i="38"/>
  <c r="CP16" i="38"/>
  <c r="DL15" i="38"/>
  <c r="DC14" i="38"/>
  <c r="AW97" i="39"/>
  <c r="AX97" i="39"/>
  <c r="AW79" i="39"/>
  <c r="Z76" i="39"/>
  <c r="AA76" i="39" s="1"/>
  <c r="AW71" i="39"/>
  <c r="AX70" i="39" s="1"/>
  <c r="Z69" i="39"/>
  <c r="AA68" i="39" s="1"/>
  <c r="AQ126" i="39"/>
  <c r="BC51" i="39"/>
  <c r="DB50" i="39"/>
  <c r="CB45" i="39"/>
  <c r="BX35" i="39"/>
  <c r="CI65" i="39"/>
  <c r="Z125" i="39"/>
  <c r="AA125" i="39"/>
  <c r="Z121" i="39"/>
  <c r="AA121" i="39"/>
  <c r="Z108" i="39"/>
  <c r="AA107" i="39"/>
  <c r="AW103" i="39"/>
  <c r="Z98" i="39"/>
  <c r="AA98" i="39"/>
  <c r="Z94" i="39"/>
  <c r="AW85" i="39"/>
  <c r="Z77" i="39"/>
  <c r="Z73" i="39"/>
  <c r="AA73" i="39" s="1"/>
  <c r="K126" i="39"/>
  <c r="AV126" i="39"/>
  <c r="BX41" i="39"/>
  <c r="CB39" i="39"/>
  <c r="BB24" i="38"/>
  <c r="CV18" i="38"/>
  <c r="DF16" i="38"/>
  <c r="CV16" i="38"/>
  <c r="CL16" i="38"/>
  <c r="CP15" i="38"/>
  <c r="CH12" i="38"/>
  <c r="Z124" i="39"/>
  <c r="AA124" i="39"/>
  <c r="AW119" i="39"/>
  <c r="AX119" i="39"/>
  <c r="Z109" i="39"/>
  <c r="AA109" i="39"/>
  <c r="AW107" i="39"/>
  <c r="Z104" i="39"/>
  <c r="AA103" i="39"/>
  <c r="Z102" i="39"/>
  <c r="AW99" i="39"/>
  <c r="AX98" i="39"/>
  <c r="AW92" i="39"/>
  <c r="AW78" i="39"/>
  <c r="AX78" i="39"/>
  <c r="AW76" i="39"/>
  <c r="CR57" i="39"/>
  <c r="CU55" i="39"/>
  <c r="CR51" i="39"/>
  <c r="DX48" i="39"/>
  <c r="DX65" i="39" s="1"/>
  <c r="DL23" i="38"/>
  <c r="CZ21" i="38"/>
  <c r="CP21" i="38"/>
  <c r="DV20" i="38"/>
  <c r="DV19" i="38"/>
  <c r="CP17" i="38"/>
  <c r="DI14" i="38"/>
  <c r="Z105" i="39"/>
  <c r="AA105" i="39" s="1"/>
  <c r="AW95" i="39"/>
  <c r="AW81" i="39"/>
  <c r="Z80" i="39"/>
  <c r="AA80" i="39"/>
  <c r="AI126" i="39"/>
  <c r="AW77" i="39"/>
  <c r="AX76" i="39" s="1"/>
  <c r="Z71" i="39"/>
  <c r="AA70" i="39"/>
  <c r="DH36" i="39"/>
  <c r="CX34" i="39"/>
  <c r="CR29" i="39"/>
  <c r="CX30" i="39"/>
  <c r="BN29" i="39"/>
  <c r="BN65" i="39" s="1"/>
  <c r="DR28" i="39"/>
  <c r="DR65" i="39"/>
  <c r="CR28" i="39"/>
  <c r="BC27" i="39"/>
  <c r="DX26" i="39"/>
  <c r="BQ26" i="39"/>
  <c r="DK25" i="39"/>
  <c r="EA24" i="39"/>
  <c r="EA65" i="39"/>
  <c r="CX24" i="39"/>
  <c r="CX65" i="39"/>
  <c r="BN18" i="39"/>
  <c r="BQ17" i="39"/>
  <c r="DN16" i="39"/>
  <c r="DN65" i="39" s="1"/>
  <c r="CB15" i="39"/>
  <c r="CR13" i="39"/>
  <c r="BC13" i="39"/>
  <c r="BC65" i="39" s="1"/>
  <c r="Z115" i="43"/>
  <c r="AA115" i="43"/>
  <c r="AW98" i="43"/>
  <c r="AX98" i="43"/>
  <c r="Z88" i="43"/>
  <c r="AA88" i="43"/>
  <c r="AW79" i="43"/>
  <c r="AW77" i="43"/>
  <c r="Z77" i="43"/>
  <c r="AA77" i="43"/>
  <c r="AW75" i="43"/>
  <c r="AX75" i="43"/>
  <c r="AP127" i="43"/>
  <c r="CU45" i="43"/>
  <c r="CS65" i="43"/>
  <c r="CH65" i="43"/>
  <c r="DB13" i="39"/>
  <c r="DB65" i="39"/>
  <c r="AW116" i="43"/>
  <c r="AX115" i="43"/>
  <c r="AW93" i="43"/>
  <c r="AX92" i="43"/>
  <c r="AW89" i="43"/>
  <c r="Z84" i="43"/>
  <c r="AA83" i="43" s="1"/>
  <c r="AW78" i="43"/>
  <c r="Z70" i="43"/>
  <c r="DY65" i="43"/>
  <c r="BR36" i="43"/>
  <c r="BX31" i="39"/>
  <c r="BC30" i="39"/>
  <c r="DH27" i="39"/>
  <c r="DH65" i="39" s="1"/>
  <c r="BT27" i="39"/>
  <c r="DK26" i="39"/>
  <c r="EA25" i="39"/>
  <c r="DN24" i="39"/>
  <c r="BT18" i="39"/>
  <c r="CE17" i="39"/>
  <c r="CR15" i="39"/>
  <c r="BC15" i="39"/>
  <c r="BQ14" i="39"/>
  <c r="BT13" i="39"/>
  <c r="BT65" i="39"/>
  <c r="AW122" i="43"/>
  <c r="AX122" i="43"/>
  <c r="AW112" i="43"/>
  <c r="AX112" i="43"/>
  <c r="Z98" i="43"/>
  <c r="AA98" i="43"/>
  <c r="Z94" i="43"/>
  <c r="Z90" i="43"/>
  <c r="AA90" i="43" s="1"/>
  <c r="BR16" i="43"/>
  <c r="BR65" i="43" s="1"/>
  <c r="BP65" i="43"/>
  <c r="AW108" i="46"/>
  <c r="AX108" i="46" s="1"/>
  <c r="AB128" i="46"/>
  <c r="Z84" i="46"/>
  <c r="D128" i="46"/>
  <c r="Z128" i="46" s="1"/>
  <c r="AA129" i="46" s="1"/>
  <c r="CE31" i="39"/>
  <c r="BK30" i="39"/>
  <c r="BK65" i="39" s="1"/>
  <c r="DE28" i="39"/>
  <c r="DE65" i="39" s="1"/>
  <c r="DX27" i="39"/>
  <c r="BX26" i="39"/>
  <c r="DE25" i="39"/>
  <c r="CU25" i="39"/>
  <c r="CB25" i="39"/>
  <c r="BQ25" i="39"/>
  <c r="DE17" i="39"/>
  <c r="CU17" i="39"/>
  <c r="CA65" i="39"/>
  <c r="DK12" i="39"/>
  <c r="AW118" i="43"/>
  <c r="AW87" i="43"/>
  <c r="AX87" i="43" s="1"/>
  <c r="Z86" i="43"/>
  <c r="AA85" i="43" s="1"/>
  <c r="AX81" i="43"/>
  <c r="AW74" i="43"/>
  <c r="AX73" i="43" s="1"/>
  <c r="O127" i="43"/>
  <c r="Z127" i="43" s="1"/>
  <c r="AA128" i="43" s="1"/>
  <c r="G127" i="43"/>
  <c r="BF63" i="43"/>
  <c r="CO65" i="43"/>
  <c r="AW119" i="46"/>
  <c r="AX119" i="46"/>
  <c r="Z102" i="43"/>
  <c r="AA102" i="43"/>
  <c r="AW95" i="43"/>
  <c r="Z95" i="43"/>
  <c r="AA94" i="43" s="1"/>
  <c r="AW91" i="43"/>
  <c r="AW90" i="43"/>
  <c r="AX90" i="43" s="1"/>
  <c r="AI127" i="43"/>
  <c r="AW83" i="43"/>
  <c r="AX83" i="43"/>
  <c r="AW80" i="43"/>
  <c r="Z79" i="43"/>
  <c r="AA79" i="43" s="1"/>
  <c r="Z69" i="43"/>
  <c r="AA69" i="43" s="1"/>
  <c r="Z68" i="43"/>
  <c r="AA68" i="43" s="1"/>
  <c r="CP65" i="43"/>
  <c r="CR42" i="43"/>
  <c r="DB26" i="43"/>
  <c r="CZ65" i="43"/>
  <c r="AW99" i="43"/>
  <c r="AX99" i="43" s="1"/>
  <c r="Z93" i="43"/>
  <c r="AW86" i="43"/>
  <c r="AX85" i="43"/>
  <c r="Z85" i="43"/>
  <c r="Z81" i="43"/>
  <c r="AA81" i="43"/>
  <c r="AW126" i="43"/>
  <c r="Z119" i="43"/>
  <c r="AA119" i="43" s="1"/>
  <c r="Z101" i="43"/>
  <c r="AA101" i="43" s="1"/>
  <c r="Z96" i="43"/>
  <c r="AW94" i="43"/>
  <c r="Z92" i="43"/>
  <c r="AA92" i="43" s="1"/>
  <c r="Z75" i="43"/>
  <c r="AA75" i="43" s="1"/>
  <c r="X127" i="43"/>
  <c r="H127" i="43"/>
  <c r="AW69" i="43"/>
  <c r="AX69" i="43" s="1"/>
  <c r="DE46" i="43"/>
  <c r="DC65" i="43"/>
  <c r="CK27" i="43"/>
  <c r="CI65" i="43"/>
  <c r="DG65" i="43"/>
  <c r="AW125" i="46"/>
  <c r="AX125" i="46" s="1"/>
  <c r="AW124" i="46"/>
  <c r="AX124" i="46" s="1"/>
  <c r="DE64" i="43"/>
  <c r="CR62" i="43"/>
  <c r="BR62" i="43"/>
  <c r="CR61" i="43"/>
  <c r="CF60" i="43"/>
  <c r="EC59" i="43"/>
  <c r="CX58" i="43"/>
  <c r="CU53" i="43"/>
  <c r="CK53" i="43"/>
  <c r="CC52" i="43"/>
  <c r="DN51" i="43"/>
  <c r="CN50" i="43"/>
  <c r="CR48" i="43"/>
  <c r="EC43" i="43"/>
  <c r="CN43" i="43"/>
  <c r="CC41" i="43"/>
  <c r="DK40" i="43"/>
  <c r="DB36" i="43"/>
  <c r="BL36" i="43"/>
  <c r="DZ33" i="43"/>
  <c r="BL32" i="43"/>
  <c r="BY29" i="43"/>
  <c r="BU27" i="43"/>
  <c r="CC26" i="43"/>
  <c r="DZ23" i="43"/>
  <c r="CF19" i="43"/>
  <c r="CA65" i="43"/>
  <c r="CG65" i="43"/>
  <c r="Z122" i="46"/>
  <c r="AA122" i="46"/>
  <c r="AW106" i="46"/>
  <c r="BY61" i="43"/>
  <c r="CC59" i="43"/>
  <c r="CC56" i="43"/>
  <c r="CC54" i="43"/>
  <c r="CC50" i="43"/>
  <c r="DU65" i="43"/>
  <c r="CY65" i="43"/>
  <c r="AW112" i="46"/>
  <c r="AX111" i="46"/>
  <c r="Z107" i="46"/>
  <c r="AA106" i="46"/>
  <c r="DN58" i="43"/>
  <c r="DT56" i="43"/>
  <c r="BY55" i="43"/>
  <c r="BF52" i="43"/>
  <c r="DK51" i="43"/>
  <c r="BR51" i="43"/>
  <c r="CK50" i="43"/>
  <c r="DB49" i="43"/>
  <c r="BL45" i="43"/>
  <c r="CR44" i="43"/>
  <c r="DN42" i="43"/>
  <c r="BY42" i="43"/>
  <c r="CR41" i="43"/>
  <c r="BO41" i="43"/>
  <c r="BY39" i="43"/>
  <c r="DK37" i="43"/>
  <c r="CR37" i="43"/>
  <c r="CU35" i="43"/>
  <c r="DT30" i="43"/>
  <c r="BY30" i="43"/>
  <c r="CF29" i="43"/>
  <c r="BF26" i="43"/>
  <c r="CN25" i="43"/>
  <c r="BU23" i="43"/>
  <c r="CC22" i="43"/>
  <c r="CC20" i="43"/>
  <c r="BF19" i="43"/>
  <c r="AR128" i="46"/>
  <c r="AJ128" i="46"/>
  <c r="CC64" i="43"/>
  <c r="EC63" i="43"/>
  <c r="DT60" i="43"/>
  <c r="BY59" i="43"/>
  <c r="DK57" i="43"/>
  <c r="CC57" i="43"/>
  <c r="BY56" i="43"/>
  <c r="DE55" i="43"/>
  <c r="BY54" i="43"/>
  <c r="DH51" i="43"/>
  <c r="BF51" i="43"/>
  <c r="CK48" i="43"/>
  <c r="CC47" i="43"/>
  <c r="CN44" i="43"/>
  <c r="BU42" i="43"/>
  <c r="BU39" i="43"/>
  <c r="DZ38" i="43"/>
  <c r="DZ36" i="43"/>
  <c r="DK31" i="43"/>
  <c r="CK23" i="43"/>
  <c r="DE19" i="43"/>
  <c r="BO19" i="43"/>
  <c r="DH17" i="43"/>
  <c r="BC65" i="43"/>
  <c r="CN13" i="43"/>
  <c r="CB65" i="43"/>
  <c r="BL12" i="43"/>
  <c r="AW121" i="46"/>
  <c r="AX121" i="46"/>
  <c r="AW110" i="46"/>
  <c r="AX110" i="46"/>
  <c r="CU61" i="43"/>
  <c r="DB58" i="43"/>
  <c r="DH56" i="43"/>
  <c r="CR56" i="43"/>
  <c r="BI55" i="43"/>
  <c r="BL53" i="43"/>
  <c r="BL52" i="43"/>
  <c r="DH49" i="43"/>
  <c r="BF47" i="43"/>
  <c r="CN38" i="43"/>
  <c r="DK35" i="43"/>
  <c r="DE25" i="43"/>
  <c r="BR24" i="43"/>
  <c r="DT22" i="43"/>
  <c r="BY22" i="43"/>
  <c r="CX18" i="43"/>
  <c r="DW65" i="43"/>
  <c r="AW107" i="46"/>
  <c r="AW98" i="46"/>
  <c r="AX98" i="46" s="1"/>
  <c r="Z74" i="46"/>
  <c r="AA74" i="46" s="1"/>
  <c r="CR64" i="43"/>
  <c r="CC61" i="43"/>
  <c r="BY60" i="43"/>
  <c r="CR58" i="43"/>
  <c r="CR57" i="43"/>
  <c r="CR47" i="43"/>
  <c r="CC44" i="43"/>
  <c r="CR43" i="43"/>
  <c r="CR34" i="43"/>
  <c r="DQ13" i="43"/>
  <c r="DO65" i="43"/>
  <c r="EE65" i="43"/>
  <c r="DV65" i="43"/>
  <c r="AW103" i="46"/>
  <c r="AX102" i="46"/>
  <c r="AV128" i="46"/>
  <c r="AN128" i="46"/>
  <c r="AW74" i="46"/>
  <c r="AF128" i="46"/>
  <c r="CX64" i="43"/>
  <c r="DZ62" i="43"/>
  <c r="DH60" i="43"/>
  <c r="CR60" i="43"/>
  <c r="DZ58" i="43"/>
  <c r="BY57" i="43"/>
  <c r="BO57" i="43"/>
  <c r="CK55" i="43"/>
  <c r="CC55" i="43"/>
  <c r="CU54" i="43"/>
  <c r="DQ53" i="43"/>
  <c r="CC53" i="43"/>
  <c r="BI53" i="43"/>
  <c r="BU50" i="43"/>
  <c r="DB48" i="43"/>
  <c r="BY47" i="43"/>
  <c r="CU37" i="43"/>
  <c r="BY36" i="43"/>
  <c r="DH35" i="43"/>
  <c r="DQ33" i="43"/>
  <c r="BO29" i="43"/>
  <c r="DN25" i="43"/>
  <c r="DH20" i="43"/>
  <c r="DN17" i="43"/>
  <c r="DM65" i="43"/>
  <c r="BQ65" i="43"/>
  <c r="Z119" i="46"/>
  <c r="AA119" i="46"/>
  <c r="AW92" i="46"/>
  <c r="AX92" i="46"/>
  <c r="Z92" i="46"/>
  <c r="AA92" i="46"/>
  <c r="R128" i="46"/>
  <c r="J128" i="46"/>
  <c r="CK35" i="46"/>
  <c r="CJ65" i="46"/>
  <c r="DM65" i="46"/>
  <c r="CR18" i="46"/>
  <c r="CP65" i="46"/>
  <c r="Z96" i="46"/>
  <c r="AW91" i="46"/>
  <c r="AX90" i="46"/>
  <c r="AW85" i="46"/>
  <c r="AW75" i="46"/>
  <c r="AW65" i="46"/>
  <c r="DQ64" i="46"/>
  <c r="DK63" i="46"/>
  <c r="DE58" i="46"/>
  <c r="CR57" i="46"/>
  <c r="CR48" i="46"/>
  <c r="CU22" i="46"/>
  <c r="CS65" i="46"/>
  <c r="CE65" i="46"/>
  <c r="EC18" i="46"/>
  <c r="EA65" i="46"/>
  <c r="Z109" i="46"/>
  <c r="AA108" i="46" s="1"/>
  <c r="AW94" i="46"/>
  <c r="AX94" i="46" s="1"/>
  <c r="AW71" i="46"/>
  <c r="AX71" i="46" s="1"/>
  <c r="AW70" i="46"/>
  <c r="AX70" i="46" s="1"/>
  <c r="AW68" i="46"/>
  <c r="AX68" i="46" s="1"/>
  <c r="DD65" i="46"/>
  <c r="DV65" i="46"/>
  <c r="BO16" i="46"/>
  <c r="BN65" i="46"/>
  <c r="BC65" i="46"/>
  <c r="AW84" i="46"/>
  <c r="AX84" i="46" s="1"/>
  <c r="Z70" i="46"/>
  <c r="AA70" i="46" s="1"/>
  <c r="V128" i="46"/>
  <c r="AJ128" i="47"/>
  <c r="CC14" i="43"/>
  <c r="AW87" i="46"/>
  <c r="AX87" i="46"/>
  <c r="AW80" i="46"/>
  <c r="AX80" i="46"/>
  <c r="DN60" i="46"/>
  <c r="DE52" i="46"/>
  <c r="BL52" i="46"/>
  <c r="DZ28" i="46"/>
  <c r="DX65" i="46"/>
  <c r="Z75" i="46"/>
  <c r="N128" i="46"/>
  <c r="F128" i="46"/>
  <c r="AA128" i="46"/>
  <c r="DA65" i="46"/>
  <c r="DK62" i="46"/>
  <c r="BU60" i="46"/>
  <c r="CB65" i="46"/>
  <c r="Z85" i="46"/>
  <c r="Z73" i="46"/>
  <c r="AA72" i="46" s="1"/>
  <c r="AW69" i="46"/>
  <c r="AX69" i="46"/>
  <c r="CR64" i="46"/>
  <c r="Z91" i="46"/>
  <c r="AA90" i="46" s="1"/>
  <c r="Z81" i="46"/>
  <c r="AA80" i="46" s="1"/>
  <c r="AW73" i="46"/>
  <c r="AX72" i="46"/>
  <c r="Z68" i="46"/>
  <c r="AA68" i="46" s="1"/>
  <c r="CH65" i="46"/>
  <c r="BY44" i="46"/>
  <c r="Z114" i="47"/>
  <c r="AT128" i="47"/>
  <c r="AL128" i="47"/>
  <c r="DN55" i="46"/>
  <c r="EC54" i="46"/>
  <c r="BY52" i="46"/>
  <c r="BO49" i="46"/>
  <c r="BF46" i="46"/>
  <c r="BF65" i="46" s="1"/>
  <c r="BO45" i="46"/>
  <c r="CC43" i="46"/>
  <c r="BI43" i="46"/>
  <c r="CC38" i="46"/>
  <c r="CC32" i="46"/>
  <c r="DZ30" i="46"/>
  <c r="BI26" i="46"/>
  <c r="CC23" i="46"/>
  <c r="BF21" i="46"/>
  <c r="CC18" i="46"/>
  <c r="BL15" i="46"/>
  <c r="CY65" i="46"/>
  <c r="AQ128" i="47"/>
  <c r="Z73" i="47"/>
  <c r="AA72" i="47" s="1"/>
  <c r="DS44" i="47"/>
  <c r="BO56" i="46"/>
  <c r="BU52" i="46"/>
  <c r="DK48" i="46"/>
  <c r="CX42" i="46"/>
  <c r="CC40" i="46"/>
  <c r="EC39" i="46"/>
  <c r="BI39" i="46"/>
  <c r="CC35" i="46"/>
  <c r="DE32" i="46"/>
  <c r="DN30" i="46"/>
  <c r="CR30" i="46"/>
  <c r="DN29" i="46"/>
  <c r="CC27" i="46"/>
  <c r="CC26" i="46"/>
  <c r="CX25" i="46"/>
  <c r="DH24" i="46"/>
  <c r="DQ23" i="46"/>
  <c r="CU21" i="46"/>
  <c r="BY21" i="46"/>
  <c r="CF19" i="46"/>
  <c r="CF65" i="46" s="1"/>
  <c r="Z74" i="47"/>
  <c r="AA74" i="47" s="1"/>
  <c r="BR57" i="47"/>
  <c r="DQ54" i="46"/>
  <c r="CU51" i="46"/>
  <c r="CK51" i="46"/>
  <c r="BI50" i="46"/>
  <c r="CN49" i="46"/>
  <c r="CK47" i="46"/>
  <c r="CN45" i="46"/>
  <c r="CN65" i="46"/>
  <c r="BY43" i="46"/>
  <c r="DT41" i="46"/>
  <c r="BR39" i="46"/>
  <c r="DT37" i="46"/>
  <c r="DT36" i="46"/>
  <c r="DT34" i="46"/>
  <c r="DT65" i="46"/>
  <c r="DB30" i="46"/>
  <c r="BU30" i="46"/>
  <c r="DQ27" i="46"/>
  <c r="EC26" i="46"/>
  <c r="CK26" i="46"/>
  <c r="DE23" i="46"/>
  <c r="BY23" i="46"/>
  <c r="CU20" i="46"/>
  <c r="BY18" i="46"/>
  <c r="BO17" i="46"/>
  <c r="DQ15" i="46"/>
  <c r="DQ65" i="46" s="1"/>
  <c r="DH12" i="46"/>
  <c r="DH65" i="46" s="1"/>
  <c r="CK46" i="47"/>
  <c r="AM128" i="47"/>
  <c r="DE56" i="46"/>
  <c r="DE54" i="46"/>
  <c r="BF52" i="46"/>
  <c r="DK51" i="46"/>
  <c r="DB51" i="46"/>
  <c r="DK49" i="46"/>
  <c r="DB47" i="46"/>
  <c r="DB65" i="46" s="1"/>
  <c r="CC46" i="46"/>
  <c r="BR46" i="46"/>
  <c r="BR65" i="46" s="1"/>
  <c r="CR44" i="46"/>
  <c r="DN42" i="46"/>
  <c r="CU41" i="46"/>
  <c r="BU34" i="46"/>
  <c r="DN33" i="46"/>
  <c r="CR31" i="46"/>
  <c r="CX30" i="46"/>
  <c r="CC30" i="46"/>
  <c r="CC65" i="46" s="1"/>
  <c r="BL27" i="46"/>
  <c r="CR26" i="46"/>
  <c r="DN25" i="46"/>
  <c r="DN65" i="46"/>
  <c r="CR20" i="46"/>
  <c r="DQ19" i="46"/>
  <c r="BY13" i="46"/>
  <c r="Z96" i="47"/>
  <c r="DJ57" i="47"/>
  <c r="CW63" i="47"/>
  <c r="BI43" i="47"/>
  <c r="BR27" i="47"/>
  <c r="BY21" i="47"/>
  <c r="BY65" i="47" s="1"/>
  <c r="BU49" i="47"/>
  <c r="BU65" i="47" s="1"/>
  <c r="Z82" i="48"/>
  <c r="AA81" i="48" s="1"/>
  <c r="Z89" i="48"/>
  <c r="AA89" i="48" s="1"/>
  <c r="DS55" i="47"/>
  <c r="BR43" i="47"/>
  <c r="DJ22" i="47"/>
  <c r="CM65" i="47"/>
  <c r="DV20" i="48"/>
  <c r="DV65" i="48"/>
  <c r="CH23" i="48"/>
  <c r="AH131" i="48"/>
  <c r="Z122" i="48"/>
  <c r="CW22" i="48"/>
  <c r="CS32" i="48"/>
  <c r="CS65" i="48"/>
  <c r="Z69" i="48"/>
  <c r="AA69" i="48"/>
  <c r="L131" i="48"/>
  <c r="Z120" i="48"/>
  <c r="AA119" i="48"/>
  <c r="CF62" i="47"/>
  <c r="CF65" i="47"/>
  <c r="CW47" i="47"/>
  <c r="CK42" i="47"/>
  <c r="BF22" i="47"/>
  <c r="EF21" i="47"/>
  <c r="J131" i="48"/>
  <c r="AA131" i="48" s="1"/>
  <c r="DJ38" i="47"/>
  <c r="CP20" i="47"/>
  <c r="AW69" i="48"/>
  <c r="AR131" i="48"/>
  <c r="AV131" i="48"/>
  <c r="CP19" i="47"/>
  <c r="CR65" i="48"/>
  <c r="BH18" i="48"/>
  <c r="BH65" i="48"/>
  <c r="BX48" i="48"/>
  <c r="CK63" i="47"/>
  <c r="CZ54" i="47"/>
  <c r="CW27" i="47"/>
  <c r="CW65" i="47" s="1"/>
  <c r="DG21" i="47"/>
  <c r="Z113" i="48"/>
  <c r="AA112" i="48" s="1"/>
  <c r="CA60" i="48"/>
  <c r="EF15" i="49"/>
  <c r="DM28" i="49"/>
  <c r="CE30" i="49"/>
  <c r="DS30" i="49"/>
  <c r="BN33" i="49"/>
  <c r="BX34" i="49"/>
  <c r="BE42" i="49"/>
  <c r="DJ44" i="49"/>
  <c r="BX46" i="49"/>
  <c r="W131" i="49"/>
  <c r="AW96" i="48"/>
  <c r="AX95" i="48" s="1"/>
  <c r="AW72" i="48"/>
  <c r="AW131" i="48" s="1"/>
  <c r="CA19" i="48"/>
  <c r="CA65" i="48"/>
  <c r="CA13" i="49"/>
  <c r="DC13" i="49"/>
  <c r="BN14" i="49"/>
  <c r="DG15" i="49"/>
  <c r="CW18" i="49"/>
  <c r="CS25" i="49"/>
  <c r="BN29" i="49"/>
  <c r="EI31" i="49"/>
  <c r="BE32" i="49"/>
  <c r="BX35" i="49"/>
  <c r="CE37" i="49"/>
  <c r="CN38" i="49"/>
  <c r="DJ43" i="49"/>
  <c r="BX51" i="49"/>
  <c r="CW62" i="49"/>
  <c r="CZ22" i="49"/>
  <c r="CW28" i="49"/>
  <c r="AW72" i="49"/>
  <c r="Z110" i="48"/>
  <c r="AA110" i="48"/>
  <c r="CE13" i="49"/>
  <c r="CN15" i="49"/>
  <c r="CN18" i="49"/>
  <c r="BK21" i="49"/>
  <c r="CW21" i="49"/>
  <c r="EI21" i="49"/>
  <c r="BH28" i="49"/>
  <c r="BN30" i="49"/>
  <c r="BX30" i="49"/>
  <c r="DS31" i="49"/>
  <c r="DM33" i="49"/>
  <c r="BK40" i="49"/>
  <c r="DG40" i="49"/>
  <c r="BH41" i="49"/>
  <c r="CN41" i="49"/>
  <c r="BE44" i="49"/>
  <c r="EI44" i="49"/>
  <c r="CA46" i="49"/>
  <c r="BQ53" i="49"/>
  <c r="AW71" i="49"/>
  <c r="AX71" i="49" s="1"/>
  <c r="AW76" i="49"/>
  <c r="AW95" i="49"/>
  <c r="AX95" i="49" s="1"/>
  <c r="Z67" i="48"/>
  <c r="Z115" i="48"/>
  <c r="AA115" i="48"/>
  <c r="DP63" i="48"/>
  <c r="DP65" i="48"/>
  <c r="AW98" i="48"/>
  <c r="AX97" i="48"/>
  <c r="BE13" i="49"/>
  <c r="CA14" i="49"/>
  <c r="CE16" i="49"/>
  <c r="EF18" i="49"/>
  <c r="BX21" i="49"/>
  <c r="DS23" i="49"/>
  <c r="DC30" i="49"/>
  <c r="BE31" i="49"/>
  <c r="DM38" i="49"/>
  <c r="BN39" i="49"/>
  <c r="CE44" i="49"/>
  <c r="DG52" i="49"/>
  <c r="CE56" i="49"/>
  <c r="V131" i="49"/>
  <c r="AW73" i="49"/>
  <c r="AX73" i="49"/>
  <c r="AW75" i="49"/>
  <c r="CE63" i="49"/>
  <c r="F131" i="49"/>
  <c r="AW92" i="49"/>
  <c r="AW103" i="49"/>
  <c r="AX103" i="49" s="1"/>
  <c r="AW109" i="49"/>
  <c r="AX108" i="49" s="1"/>
  <c r="AW115" i="49"/>
  <c r="AX115" i="49"/>
  <c r="DV44" i="49"/>
  <c r="BE49" i="49"/>
  <c r="BK56" i="49"/>
  <c r="CW59" i="49"/>
  <c r="EF60" i="49"/>
  <c r="BT63" i="49"/>
  <c r="DS63" i="49"/>
  <c r="G131" i="49"/>
  <c r="N131" i="49"/>
  <c r="AF131" i="49"/>
  <c r="AN131" i="49"/>
  <c r="AV131" i="49"/>
  <c r="S131" i="49"/>
  <c r="AW77" i="49"/>
  <c r="AW96" i="49"/>
  <c r="BX20" i="50"/>
  <c r="DH23" i="50"/>
  <c r="BL25" i="50"/>
  <c r="DK64" i="50"/>
  <c r="AW84" i="49"/>
  <c r="AX83" i="49" s="1"/>
  <c r="I131" i="49"/>
  <c r="AW97" i="49"/>
  <c r="AW104" i="49"/>
  <c r="AX104" i="49" s="1"/>
  <c r="DI64" i="52"/>
  <c r="DY62" i="52"/>
  <c r="FD62" i="52"/>
  <c r="DY43" i="49"/>
  <c r="EF47" i="49"/>
  <c r="DP51" i="49"/>
  <c r="DY55" i="49"/>
  <c r="CE61" i="49"/>
  <c r="CN61" i="49"/>
  <c r="BX63" i="49"/>
  <c r="BX64" i="49"/>
  <c r="Q131" i="49"/>
  <c r="AW94" i="49"/>
  <c r="AW107" i="49"/>
  <c r="AX106" i="49" s="1"/>
  <c r="AW113" i="49"/>
  <c r="ES63" i="50"/>
  <c r="ES65" i="50"/>
  <c r="BA97" i="50"/>
  <c r="BB97" i="50"/>
  <c r="DV12" i="50"/>
  <c r="DV65" i="50"/>
  <c r="EJ65" i="50"/>
  <c r="CS43" i="49"/>
  <c r="CH47" i="49"/>
  <c r="CZ50" i="49"/>
  <c r="CW53" i="49"/>
  <c r="CZ56" i="49"/>
  <c r="EI56" i="49"/>
  <c r="CW58" i="49"/>
  <c r="CH59" i="49"/>
  <c r="EF62" i="49"/>
  <c r="CS63" i="49"/>
  <c r="DY63" i="49"/>
  <c r="CH64" i="49"/>
  <c r="EF64" i="49"/>
  <c r="K131" i="49"/>
  <c r="AR131" i="49"/>
  <c r="AW101" i="49"/>
  <c r="AX101" i="49" s="1"/>
  <c r="DV25" i="50"/>
  <c r="DY26" i="50"/>
  <c r="BE43" i="49"/>
  <c r="DG46" i="49"/>
  <c r="CW49" i="49"/>
  <c r="EF59" i="49"/>
  <c r="CH60" i="49"/>
  <c r="BK61" i="49"/>
  <c r="BT62" i="49"/>
  <c r="CA63" i="49"/>
  <c r="AW86" i="49"/>
  <c r="AX85" i="49"/>
  <c r="AW98" i="49"/>
  <c r="AW102" i="49"/>
  <c r="AW108" i="49"/>
  <c r="EE43" i="50"/>
  <c r="EE65" i="50"/>
  <c r="CQ22" i="50"/>
  <c r="CQ65" i="50"/>
  <c r="AW114" i="49"/>
  <c r="AX113" i="49"/>
  <c r="AW120" i="49"/>
  <c r="AX119" i="49"/>
  <c r="AG135" i="50"/>
  <c r="AB131" i="50"/>
  <c r="AC131" i="50" s="1"/>
  <c r="DE41" i="50"/>
  <c r="DE65" i="50"/>
  <c r="M135" i="53"/>
  <c r="BA81" i="53"/>
  <c r="BB81" i="53"/>
  <c r="T135" i="54"/>
  <c r="I135" i="54"/>
  <c r="X135" i="54"/>
  <c r="AM135" i="55"/>
  <c r="BX62" i="53"/>
  <c r="EM64" i="53"/>
  <c r="BA65" i="53"/>
  <c r="BA86" i="53"/>
  <c r="BA91" i="53"/>
  <c r="BB91" i="53" s="1"/>
  <c r="BA101" i="53"/>
  <c r="BB101" i="53" s="1"/>
  <c r="BA102" i="53"/>
  <c r="BB102" i="53" s="1"/>
  <c r="BA118" i="53"/>
  <c r="BB118" i="53" s="1"/>
  <c r="BA124" i="53"/>
  <c r="BA128" i="53"/>
  <c r="BB128" i="53"/>
  <c r="F135" i="54"/>
  <c r="AO135" i="54"/>
  <c r="BB85" i="53"/>
  <c r="BB123" i="53"/>
  <c r="BA95" i="53"/>
  <c r="BB95" i="53"/>
  <c r="BA107" i="53"/>
  <c r="BB107" i="53"/>
  <c r="BA111" i="53"/>
  <c r="BB111" i="53"/>
  <c r="BA127" i="53"/>
  <c r="BB127" i="53"/>
  <c r="AH135" i="54"/>
  <c r="BA109" i="54"/>
  <c r="BB109" i="54" s="1"/>
  <c r="DU61" i="53"/>
  <c r="FC61" i="53"/>
  <c r="DH63" i="53"/>
  <c r="FC63" i="53"/>
  <c r="AX135" i="53"/>
  <c r="BA84" i="53"/>
  <c r="BB83" i="53" s="1"/>
  <c r="BA88" i="53"/>
  <c r="BA100" i="53"/>
  <c r="BB99" i="53"/>
  <c r="BA115" i="53"/>
  <c r="BB115" i="53"/>
  <c r="AQ135" i="54"/>
  <c r="AU135" i="54"/>
  <c r="AX135" i="54"/>
  <c r="EG61" i="53"/>
  <c r="EZ62" i="53"/>
  <c r="AM135" i="53"/>
  <c r="BA76" i="53"/>
  <c r="L135" i="55"/>
  <c r="AH135" i="53"/>
  <c r="BB87" i="53"/>
  <c r="BA93" i="53"/>
  <c r="BB93" i="53"/>
  <c r="BA105" i="53"/>
  <c r="BB105" i="53"/>
  <c r="BB65" i="55"/>
  <c r="AI135" i="55"/>
  <c r="AQ135" i="55"/>
  <c r="Q135" i="53"/>
  <c r="AB135" i="53" s="1"/>
  <c r="BA75" i="53"/>
  <c r="BB75" i="53"/>
  <c r="BA98" i="53"/>
  <c r="BB97" i="53"/>
  <c r="BA107" i="54"/>
  <c r="V135" i="54"/>
  <c r="AE135" i="54"/>
  <c r="BA73" i="54"/>
  <c r="BB73" i="54" s="1"/>
  <c r="BA78" i="54"/>
  <c r="BA84" i="54"/>
  <c r="BB83" i="54" s="1"/>
  <c r="BA88" i="54"/>
  <c r="BB87" i="54" s="1"/>
  <c r="BA96" i="54"/>
  <c r="BA111" i="54"/>
  <c r="BB111" i="54"/>
  <c r="DV61" i="55"/>
  <c r="DV65" i="55"/>
  <c r="CE62" i="55"/>
  <c r="CE65" i="55"/>
  <c r="EH63" i="55"/>
  <c r="EH65" i="55"/>
  <c r="BV64" i="55"/>
  <c r="BV65" i="55"/>
  <c r="J135" i="55"/>
  <c r="R135" i="55"/>
  <c r="AY135" i="55"/>
  <c r="BB76" i="55"/>
  <c r="BB80" i="55"/>
  <c r="BB98" i="55"/>
  <c r="BB102" i="55"/>
  <c r="BB116" i="55"/>
  <c r="AM135" i="54"/>
  <c r="BA95" i="54"/>
  <c r="BA110" i="54"/>
  <c r="BA119" i="54"/>
  <c r="BA125" i="54"/>
  <c r="BB125" i="54"/>
  <c r="BA129" i="54"/>
  <c r="BB129" i="54"/>
  <c r="BA132" i="54"/>
  <c r="BB132" i="54"/>
  <c r="BS63" i="55"/>
  <c r="D135" i="55"/>
  <c r="AE135" i="55"/>
  <c r="AS135" i="55"/>
  <c r="AZ135" i="55"/>
  <c r="BB84" i="55"/>
  <c r="BB88" i="55"/>
  <c r="BB115" i="55"/>
  <c r="BB124" i="55"/>
  <c r="BB132" i="55"/>
  <c r="BA77" i="54"/>
  <c r="BB77" i="54"/>
  <c r="BA124" i="54"/>
  <c r="BB123" i="54"/>
  <c r="BA128" i="54"/>
  <c r="BB128" i="54"/>
  <c r="BA131" i="54"/>
  <c r="BB131" i="54"/>
  <c r="FA54" i="55"/>
  <c r="DP61" i="55"/>
  <c r="DP65" i="55" s="1"/>
  <c r="CR64" i="55"/>
  <c r="EN64" i="55"/>
  <c r="EX64" i="55"/>
  <c r="AU135" i="55"/>
  <c r="BB114" i="55"/>
  <c r="BB131" i="55"/>
  <c r="DE61" i="54"/>
  <c r="E135" i="54"/>
  <c r="K135" i="54"/>
  <c r="BA103" i="54"/>
  <c r="BB103" i="54" s="1"/>
  <c r="BA108" i="54"/>
  <c r="BB107" i="54" s="1"/>
  <c r="BA118" i="54"/>
  <c r="BB118" i="54"/>
  <c r="AV135" i="55"/>
  <c r="AO135" i="55"/>
  <c r="BB100" i="55"/>
  <c r="CA62" i="54"/>
  <c r="FC62" i="54" s="1"/>
  <c r="CA63" i="54"/>
  <c r="FC63" i="54" s="1"/>
  <c r="AI135" i="54"/>
  <c r="BA76" i="54"/>
  <c r="BB75" i="54"/>
  <c r="BA117" i="54"/>
  <c r="BB116" i="54"/>
  <c r="BA127" i="54"/>
  <c r="BB127" i="54"/>
  <c r="BA130" i="54"/>
  <c r="BA134" i="54"/>
  <c r="BB134" i="54" s="1"/>
  <c r="CL62" i="55"/>
  <c r="FD62" i="55" s="1"/>
  <c r="CR63" i="55"/>
  <c r="EN63" i="55"/>
  <c r="EN65" i="55" s="1"/>
  <c r="EX63" i="55"/>
  <c r="EX65" i="55"/>
  <c r="CB64" i="55"/>
  <c r="CB65" i="55"/>
  <c r="CL64" i="55"/>
  <c r="BB73" i="55"/>
  <c r="BB86" i="55"/>
  <c r="BB94" i="55"/>
  <c r="BB113" i="55"/>
  <c r="BB117" i="55"/>
  <c r="BB130" i="55"/>
  <c r="BB134" i="55"/>
  <c r="H135" i="54"/>
  <c r="BA86" i="54"/>
  <c r="BB85" i="54" s="1"/>
  <c r="BA101" i="54"/>
  <c r="BB101" i="54"/>
  <c r="H135" i="55"/>
  <c r="P135" i="55"/>
  <c r="AJ135" i="55"/>
  <c r="EA61" i="54"/>
  <c r="EG64" i="54"/>
  <c r="EG65" i="54" s="1"/>
  <c r="AK135" i="54"/>
  <c r="AS135" i="54"/>
  <c r="AP135" i="54"/>
  <c r="BA85" i="54"/>
  <c r="BA89" i="54"/>
  <c r="BB89" i="54"/>
  <c r="BA120" i="54"/>
  <c r="BB120" i="54"/>
  <c r="BA133" i="54"/>
  <c r="BB133" i="54"/>
  <c r="CL63" i="55"/>
  <c r="Q135" i="55"/>
  <c r="BB71" i="55"/>
  <c r="BB108" i="55"/>
  <c r="BB126" i="55"/>
  <c r="BB133" i="55"/>
  <c r="EB13" i="56"/>
  <c r="CW15" i="56"/>
  <c r="EK15" i="56"/>
  <c r="FA15" i="56"/>
  <c r="CR21" i="56"/>
  <c r="DY23" i="56"/>
  <c r="DF24" i="56"/>
  <c r="BP27" i="56"/>
  <c r="DY32" i="56"/>
  <c r="BM33" i="56"/>
  <c r="EE13" i="56"/>
  <c r="BR66" i="56"/>
  <c r="EN13" i="56"/>
  <c r="BM20" i="56"/>
  <c r="CO25" i="56"/>
  <c r="CL26" i="56"/>
  <c r="BP28" i="56"/>
  <c r="DO66" i="56"/>
  <c r="DW66" i="56"/>
  <c r="EX19" i="56"/>
  <c r="DB24" i="56"/>
  <c r="DI32" i="56"/>
  <c r="EH19" i="56"/>
  <c r="DY20" i="56"/>
  <c r="DP21" i="56"/>
  <c r="DL23" i="56"/>
  <c r="CW28" i="56"/>
  <c r="CL33" i="56"/>
  <c r="BF46" i="56"/>
  <c r="AQ136" i="56"/>
  <c r="BF41" i="56"/>
  <c r="BF66" i="56"/>
  <c r="DY44" i="56"/>
  <c r="CR47" i="56"/>
  <c r="DL48" i="56"/>
  <c r="BV50" i="56"/>
  <c r="BY51" i="56"/>
  <c r="EE53" i="56"/>
  <c r="BM56" i="56"/>
  <c r="BV59" i="56"/>
  <c r="FA62" i="56"/>
  <c r="F136" i="56"/>
  <c r="AV136" i="56"/>
  <c r="V136" i="56"/>
  <c r="AZ136" i="56"/>
  <c r="CL43" i="56"/>
  <c r="DL43" i="56"/>
  <c r="DS44" i="56"/>
  <c r="BY47" i="56"/>
  <c r="EU47" i="56"/>
  <c r="DV50" i="56"/>
  <c r="AI136" i="56"/>
  <c r="BV43" i="56"/>
  <c r="BM44" i="56"/>
  <c r="EU45" i="56"/>
  <c r="CB50" i="56"/>
  <c r="DF53" i="56"/>
  <c r="AO136" i="56"/>
  <c r="AW136" i="56"/>
  <c r="CE44" i="56"/>
  <c r="BS45" i="56"/>
  <c r="DI47" i="56"/>
  <c r="EE47" i="56"/>
  <c r="CH48" i="56"/>
  <c r="DS48" i="56"/>
  <c r="EX48" i="56"/>
  <c r="EH50" i="56"/>
  <c r="CE51" i="56"/>
  <c r="DP51" i="56"/>
  <c r="EK53" i="56"/>
  <c r="DB54" i="56"/>
  <c r="EX58" i="56"/>
  <c r="O136" i="56"/>
  <c r="AN136" i="56"/>
  <c r="DV49" i="56"/>
  <c r="FA50" i="56"/>
  <c r="EN52" i="56"/>
  <c r="BP56" i="56"/>
  <c r="BM58" i="56"/>
  <c r="BP59" i="56"/>
  <c r="EU60" i="56"/>
  <c r="DV61" i="56"/>
  <c r="CE64" i="56"/>
  <c r="S136" i="56"/>
  <c r="AJ136" i="56"/>
  <c r="AC70" i="56"/>
  <c r="AD70" i="56" s="1"/>
  <c r="E136" i="56"/>
  <c r="W136" i="56"/>
  <c r="AC77" i="56"/>
  <c r="AD76" i="56"/>
  <c r="AC81" i="56"/>
  <c r="AD80" i="56"/>
  <c r="AC89" i="56"/>
  <c r="AC95" i="56"/>
  <c r="AC101" i="56"/>
  <c r="G136" i="56"/>
  <c r="AA136" i="56"/>
  <c r="AK136" i="56"/>
  <c r="N136" i="56"/>
  <c r="AD86" i="56"/>
  <c r="BB86" i="56"/>
  <c r="BC86" i="56"/>
  <c r="BB88" i="56"/>
  <c r="BC88" i="56"/>
  <c r="BC94" i="56"/>
  <c r="BC110" i="56"/>
  <c r="BC114" i="56"/>
  <c r="U136" i="56"/>
  <c r="AR136" i="56"/>
  <c r="EH52" i="56"/>
  <c r="DI54" i="56"/>
  <c r="BV57" i="56"/>
  <c r="I136" i="56"/>
  <c r="AM136" i="56"/>
  <c r="AS136" i="56"/>
  <c r="AY136" i="56"/>
  <c r="BB85" i="56"/>
  <c r="AC93" i="56"/>
  <c r="AD93" i="56"/>
  <c r="BB93" i="56"/>
  <c r="BC93" i="56"/>
  <c r="AC100" i="56"/>
  <c r="AD100" i="56"/>
  <c r="AD104" i="56"/>
  <c r="BC112" i="56"/>
  <c r="AD114" i="56"/>
  <c r="CH49" i="56"/>
  <c r="DB50" i="56"/>
  <c r="DS54" i="56"/>
  <c r="J136" i="56"/>
  <c r="BB74" i="56"/>
  <c r="BC74" i="56"/>
  <c r="AC85" i="56"/>
  <c r="CB55" i="56"/>
  <c r="EE56" i="56"/>
  <c r="DY57" i="56"/>
  <c r="CL58" i="56"/>
  <c r="DI60" i="56"/>
  <c r="EU65" i="56"/>
  <c r="BB71" i="56"/>
  <c r="BC71" i="56" s="1"/>
  <c r="BB82" i="56"/>
  <c r="AC84" i="56"/>
  <c r="AD84" i="56" s="1"/>
  <c r="BB84" i="56"/>
  <c r="BC84" i="56" s="1"/>
  <c r="BB90" i="56"/>
  <c r="BC90" i="56" s="1"/>
  <c r="AC92" i="56"/>
  <c r="AD92" i="56" s="1"/>
  <c r="BB92" i="56"/>
  <c r="BC92" i="56" s="1"/>
  <c r="BB99" i="56"/>
  <c r="BC98" i="56" s="1"/>
  <c r="AD112" i="56"/>
  <c r="BS61" i="56"/>
  <c r="DI61" i="56"/>
  <c r="EN64" i="56"/>
  <c r="BY65" i="56"/>
  <c r="Q136" i="56"/>
  <c r="BA136" i="56"/>
  <c r="BB70" i="56"/>
  <c r="AF136" i="56"/>
  <c r="AC78" i="56"/>
  <c r="AD78" i="56" s="1"/>
  <c r="BB96" i="56"/>
  <c r="BC96" i="56" s="1"/>
  <c r="AX74" i="46"/>
  <c r="AA74" i="38"/>
  <c r="AX97" i="49"/>
  <c r="BL65" i="46"/>
  <c r="AX106" i="46"/>
  <c r="BB95" i="54"/>
  <c r="AX94" i="43"/>
  <c r="AX77" i="43"/>
  <c r="AA69" i="39"/>
  <c r="AC135" i="55"/>
  <c r="DE65" i="46"/>
  <c r="CR65" i="46"/>
  <c r="AA84" i="46"/>
  <c r="AX79" i="43"/>
  <c r="AA126" i="39"/>
  <c r="AX69" i="38"/>
  <c r="FD64" i="55"/>
  <c r="AX69" i="48"/>
  <c r="BI65" i="46"/>
  <c r="EC65" i="46"/>
  <c r="BF65" i="43"/>
  <c r="AB135" i="54"/>
  <c r="AX75" i="49"/>
  <c r="CX65" i="43"/>
  <c r="AW127" i="43"/>
  <c r="DK65" i="39"/>
  <c r="FD64" i="52"/>
  <c r="BC70" i="56"/>
  <c r="FC61" i="54"/>
  <c r="FD54" i="55"/>
  <c r="EK66" i="52"/>
  <c r="DR66" i="52"/>
  <c r="BY66" i="52"/>
  <c r="DL28" i="52"/>
  <c r="DL66" i="52"/>
  <c r="BK66" i="52"/>
  <c r="CV66" i="52"/>
  <c r="AD76" i="52"/>
  <c r="AD108" i="52"/>
  <c r="EL66" i="52"/>
  <c r="EF66" i="52"/>
  <c r="EG66" i="52"/>
  <c r="EA66" i="52"/>
  <c r="CZ66" i="52"/>
  <c r="EU66" i="52"/>
  <c r="G136" i="52"/>
  <c r="AC136" i="52"/>
  <c r="CN66" i="52"/>
  <c r="EW66" i="52"/>
  <c r="CH66" i="52"/>
  <c r="AD74" i="52"/>
  <c r="DY66" i="52"/>
  <c r="AD121" i="52"/>
  <c r="BV66" i="52"/>
  <c r="BC80" i="52"/>
  <c r="BB136" i="52"/>
  <c r="AD100" i="52"/>
  <c r="BE66" i="52"/>
  <c r="BT66" i="52"/>
  <c r="DI27" i="52"/>
  <c r="AD78" i="52"/>
  <c r="AD86" i="52"/>
  <c r="AD124" i="52"/>
  <c r="AD119" i="52"/>
  <c r="CG66" i="52"/>
  <c r="DV27" i="52"/>
  <c r="DV66" i="52"/>
  <c r="BP27" i="52"/>
  <c r="BP66" i="52"/>
  <c r="AD104" i="52"/>
  <c r="AD84" i="52"/>
  <c r="AD117" i="52"/>
  <c r="AD114" i="52"/>
  <c r="EE27" i="52"/>
  <c r="DP27" i="52"/>
  <c r="CL27" i="52"/>
  <c r="CB27" i="52"/>
  <c r="FD27" i="52" s="1"/>
  <c r="BJ66" i="52"/>
  <c r="AD130" i="52"/>
  <c r="FD28" i="52"/>
  <c r="AX95" i="39" l="1"/>
  <c r="AC135" i="53"/>
  <c r="AD135" i="55"/>
  <c r="BC136" i="52"/>
  <c r="AC135" i="50"/>
  <c r="BB135" i="50"/>
  <c r="AX128" i="46"/>
  <c r="AX127" i="43"/>
  <c r="AA132" i="48"/>
  <c r="AX124" i="38"/>
  <c r="AC135" i="54"/>
  <c r="AA129" i="47"/>
  <c r="Z51" i="16"/>
  <c r="Z48" i="16"/>
  <c r="AA40" i="16"/>
  <c r="AA31" i="16"/>
  <c r="AA28" i="16"/>
  <c r="AW101" i="39"/>
  <c r="AX101" i="39" s="1"/>
  <c r="AW96" i="39"/>
  <c r="AW84" i="39"/>
  <c r="AX84" i="39" s="1"/>
  <c r="AX71" i="48"/>
  <c r="AX131" i="48" s="1"/>
  <c r="EB66" i="52"/>
  <c r="AW128" i="46"/>
  <c r="BA135" i="50"/>
  <c r="FC12" i="53"/>
  <c r="EH66" i="52"/>
  <c r="AA17" i="16"/>
  <c r="BB68" i="53"/>
  <c r="CL48" i="38"/>
  <c r="DV47" i="38"/>
  <c r="BZ47" i="38"/>
  <c r="CZ46" i="38"/>
  <c r="DL45" i="38"/>
  <c r="DY44" i="38"/>
  <c r="CC44" i="38"/>
  <c r="DL43" i="38"/>
  <c r="DF43" i="38"/>
  <c r="CZ39" i="38"/>
  <c r="BS39" i="38"/>
  <c r="DF38" i="38"/>
  <c r="BZ38" i="38"/>
  <c r="BP38" i="38"/>
  <c r="DY37" i="38"/>
  <c r="CP37" i="38"/>
  <c r="Z120" i="39"/>
  <c r="AA120" i="39" s="1"/>
  <c r="AW105" i="39"/>
  <c r="AX105" i="39" s="1"/>
  <c r="AX126" i="39" s="1"/>
  <c r="AW89" i="39"/>
  <c r="AX89" i="39" s="1"/>
  <c r="AW80" i="39"/>
  <c r="AX80" i="39" s="1"/>
  <c r="AW65" i="39"/>
  <c r="CR59" i="39"/>
  <c r="CR65" i="39" s="1"/>
  <c r="CB59" i="39"/>
  <c r="BQ58" i="39"/>
  <c r="BQ65" i="39" s="1"/>
  <c r="CE57" i="39"/>
  <c r="CE55" i="39"/>
  <c r="CE65" i="39" s="1"/>
  <c r="CP44" i="38"/>
  <c r="BW42" i="38"/>
  <c r="CZ41" i="38"/>
  <c r="CP35" i="38"/>
  <c r="CZ33" i="38"/>
  <c r="CZ30" i="38"/>
  <c r="BW23" i="38"/>
  <c r="BW14" i="38"/>
  <c r="CZ13" i="38"/>
  <c r="Z101" i="39"/>
  <c r="AA101" i="39" s="1"/>
  <c r="Z90" i="39"/>
  <c r="AA89" i="39" s="1"/>
  <c r="Z88" i="39"/>
  <c r="AA88" i="39" s="1"/>
  <c r="AR126" i="39"/>
  <c r="CB64" i="39"/>
  <c r="CR61" i="39"/>
  <c r="BX61" i="39"/>
  <c r="BX53" i="39"/>
  <c r="BX65" i="39" s="1"/>
  <c r="EX66" i="52"/>
  <c r="BR65" i="54"/>
  <c r="BF66" i="52"/>
  <c r="AW124" i="38"/>
  <c r="DB66" i="52"/>
  <c r="AA25" i="16"/>
  <c r="BZ48" i="38"/>
  <c r="CL47" i="38"/>
  <c r="BJ47" i="38"/>
  <c r="CC46" i="38"/>
  <c r="BS46" i="38"/>
  <c r="CL45" i="38"/>
  <c r="BP45" i="38"/>
  <c r="DC44" i="38"/>
  <c r="CS44" i="38"/>
  <c r="BM44" i="38"/>
  <c r="BJ40" i="38"/>
  <c r="DC39" i="38"/>
  <c r="BW39" i="38"/>
  <c r="BG39" i="38"/>
  <c r="CP27" i="38"/>
  <c r="BW26" i="38"/>
  <c r="CP24" i="38"/>
  <c r="CP19" i="38"/>
  <c r="BW13" i="38"/>
  <c r="CZ12" i="38"/>
  <c r="Z123" i="39"/>
  <c r="AA123" i="39" s="1"/>
  <c r="Z115" i="39"/>
  <c r="AA114" i="39" s="1"/>
  <c r="AW104" i="39"/>
  <c r="AX103" i="39" s="1"/>
  <c r="Z95" i="39"/>
  <c r="AA95" i="39" s="1"/>
  <c r="AA99" i="43"/>
  <c r="CW65" i="43"/>
  <c r="BB65" i="43"/>
  <c r="CR40" i="43"/>
  <c r="DB39" i="43"/>
  <c r="DB65" i="43" s="1"/>
  <c r="BL39" i="43"/>
  <c r="BU37" i="43"/>
  <c r="BL37" i="43"/>
  <c r="DH36" i="43"/>
  <c r="DB35" i="43"/>
  <c r="BY35" i="43"/>
  <c r="BO35" i="43"/>
  <c r="BY34" i="43"/>
  <c r="EC33" i="43"/>
  <c r="BL33" i="43"/>
  <c r="CN32" i="43"/>
  <c r="BU31" i="43"/>
  <c r="BU65" i="43" s="1"/>
  <c r="BL29" i="43"/>
  <c r="DN28" i="43"/>
  <c r="DN65" i="43" s="1"/>
  <c r="CR28" i="43"/>
  <c r="CR27" i="43"/>
  <c r="BO26" i="43"/>
  <c r="BO65" i="43" s="1"/>
  <c r="CN21" i="43"/>
  <c r="BI21" i="43"/>
  <c r="BI65" i="43" s="1"/>
  <c r="DK19" i="43"/>
  <c r="DK65" i="43" s="1"/>
  <c r="DH18" i="43"/>
  <c r="CC18" i="43"/>
  <c r="CC65" i="43" s="1"/>
  <c r="DH40" i="43"/>
  <c r="DT39" i="43"/>
  <c r="DK39" i="43"/>
  <c r="CR38" i="43"/>
  <c r="CC38" i="43"/>
  <c r="CN37" i="43"/>
  <c r="DT36" i="43"/>
  <c r="CC35" i="43"/>
  <c r="CF34" i="43"/>
  <c r="BL34" i="43"/>
  <c r="EC31" i="43"/>
  <c r="EC65" i="43" s="1"/>
  <c r="DB31" i="43"/>
  <c r="BO30" i="43"/>
  <c r="CK29" i="43"/>
  <c r="CU27" i="43"/>
  <c r="CR23" i="43"/>
  <c r="BY23" i="43"/>
  <c r="BL22" i="43"/>
  <c r="BL65" i="43" s="1"/>
  <c r="DZ20" i="43"/>
  <c r="DZ65" i="43" s="1"/>
  <c r="BK65" i="43"/>
  <c r="BM65" i="39"/>
  <c r="DT37" i="43"/>
  <c r="DT65" i="43" s="1"/>
  <c r="BY37" i="43"/>
  <c r="EC36" i="43"/>
  <c r="DK33" i="43"/>
  <c r="CK33" i="43"/>
  <c r="BY33" i="43"/>
  <c r="DQ32" i="43"/>
  <c r="DQ65" i="43" s="1"/>
  <c r="CK31" i="43"/>
  <c r="CC31" i="43"/>
  <c r="CK30" i="43"/>
  <c r="CC24" i="43"/>
  <c r="CU23" i="43"/>
  <c r="CU65" i="43" s="1"/>
  <c r="CF21" i="43"/>
  <c r="CF65" i="43" s="1"/>
  <c r="CR19" i="43"/>
  <c r="BY18" i="43"/>
  <c r="BX65" i="43"/>
  <c r="CR17" i="43"/>
  <c r="CR65" i="43" s="1"/>
  <c r="BQ65" i="46"/>
  <c r="EC64" i="47"/>
  <c r="DS64" i="47"/>
  <c r="CZ64" i="47"/>
  <c r="CZ65" i="47" s="1"/>
  <c r="BI63" i="47"/>
  <c r="BI65" i="47" s="1"/>
  <c r="DJ62" i="47"/>
  <c r="DJ65" i="47" s="1"/>
  <c r="BF62" i="47"/>
  <c r="BF65" i="47" s="1"/>
  <c r="DG57" i="47"/>
  <c r="DG65" i="47" s="1"/>
  <c r="CC54" i="47"/>
  <c r="CP21" i="47"/>
  <c r="DD64" i="47"/>
  <c r="DD65" i="47" s="1"/>
  <c r="EF63" i="47"/>
  <c r="EF65" i="47" s="1"/>
  <c r="BR63" i="47"/>
  <c r="EC62" i="47"/>
  <c r="EC65" i="47" s="1"/>
  <c r="DS62" i="47"/>
  <c r="DS65" i="47" s="1"/>
  <c r="CC57" i="47"/>
  <c r="BR54" i="47"/>
  <c r="BR65" i="47" s="1"/>
  <c r="BO31" i="47"/>
  <c r="BO65" i="47" s="1"/>
  <c r="CT27" i="47"/>
  <c r="CT65" i="47" s="1"/>
  <c r="CP55" i="47"/>
  <c r="CP47" i="47"/>
  <c r="CP39" i="47"/>
  <c r="CP35" i="47"/>
  <c r="CM65" i="48"/>
  <c r="DM23" i="48"/>
  <c r="DM65" i="48" s="1"/>
  <c r="CW26" i="48"/>
  <c r="CW65" i="48" s="1"/>
  <c r="CW32" i="48"/>
  <c r="DC42" i="48"/>
  <c r="DC65" i="48" s="1"/>
  <c r="BT65" i="46"/>
  <c r="CC32" i="47"/>
  <c r="CP13" i="47"/>
  <c r="CH18" i="48"/>
  <c r="CH65" i="48" s="1"/>
  <c r="BX26" i="48"/>
  <c r="BX65" i="48" s="1"/>
  <c r="BQ45" i="49"/>
  <c r="BQ65" i="49" s="1"/>
  <c r="DS45" i="49"/>
  <c r="DS65" i="49" s="1"/>
  <c r="CN46" i="49"/>
  <c r="CN65" i="49" s="1"/>
  <c r="CS46" i="49"/>
  <c r="CS65" i="49" s="1"/>
  <c r="DS46" i="49"/>
  <c r="EF46" i="49"/>
  <c r="CA47" i="49"/>
  <c r="CA65" i="49" s="1"/>
  <c r="BN48" i="49"/>
  <c r="CW48" i="49"/>
  <c r="BX49" i="49"/>
  <c r="BH50" i="49"/>
  <c r="CH51" i="49"/>
  <c r="BK52" i="49"/>
  <c r="BK65" i="49" s="1"/>
  <c r="BQ52" i="49"/>
  <c r="CE55" i="49"/>
  <c r="CH56" i="49"/>
  <c r="CA57" i="49"/>
  <c r="BN58" i="49"/>
  <c r="BT59" i="49"/>
  <c r="DP59" i="49"/>
  <c r="DS60" i="49"/>
  <c r="DJ64" i="49"/>
  <c r="AD90" i="52"/>
  <c r="BB77" i="53"/>
  <c r="BE45" i="49"/>
  <c r="BE65" i="49" s="1"/>
  <c r="BX45" i="49"/>
  <c r="BX47" i="49"/>
  <c r="BE48" i="49"/>
  <c r="CN48" i="49"/>
  <c r="BH49" i="49"/>
  <c r="BN49" i="49"/>
  <c r="CE49" i="49"/>
  <c r="DJ49" i="49"/>
  <c r="DJ65" i="49" s="1"/>
  <c r="CW50" i="49"/>
  <c r="BT51" i="49"/>
  <c r="BT65" i="49" s="1"/>
  <c r="CZ53" i="49"/>
  <c r="CZ65" i="49" s="1"/>
  <c r="EI54" i="49"/>
  <c r="EF55" i="49"/>
  <c r="DY57" i="49"/>
  <c r="DY65" i="49" s="1"/>
  <c r="BE58" i="49"/>
  <c r="BE59" i="49"/>
  <c r="DG59" i="49"/>
  <c r="DG65" i="49" s="1"/>
  <c r="DJ60" i="49"/>
  <c r="DY61" i="49"/>
  <c r="AP131" i="49"/>
  <c r="M131" i="49"/>
  <c r="Z131" i="49" s="1"/>
  <c r="AL131" i="49"/>
  <c r="AW127" i="49"/>
  <c r="AX127" i="49" s="1"/>
  <c r="AW129" i="49"/>
  <c r="AX129" i="49" s="1"/>
  <c r="EV61" i="50"/>
  <c r="EV65" i="50" s="1"/>
  <c r="BB89" i="53"/>
  <c r="CH45" i="49"/>
  <c r="CH65" i="49" s="1"/>
  <c r="BN46" i="49"/>
  <c r="BN65" i="49" s="1"/>
  <c r="DP46" i="49"/>
  <c r="DP65" i="49" s="1"/>
  <c r="EI46" i="49"/>
  <c r="EI65" i="49" s="1"/>
  <c r="BN47" i="49"/>
  <c r="CW47" i="49"/>
  <c r="CW65" i="49" s="1"/>
  <c r="BX48" i="49"/>
  <c r="DV48" i="49"/>
  <c r="DV65" i="49" s="1"/>
  <c r="DV49" i="49"/>
  <c r="BE50" i="49"/>
  <c r="BE53" i="49"/>
  <c r="DS54" i="49"/>
  <c r="DS55" i="49"/>
  <c r="BK57" i="49"/>
  <c r="BT57" i="49"/>
  <c r="DP57" i="49"/>
  <c r="DC58" i="49"/>
  <c r="DC65" i="49" s="1"/>
  <c r="BT60" i="49"/>
  <c r="CN60" i="49"/>
  <c r="BX61" i="49"/>
  <c r="BE63" i="49"/>
  <c r="BK63" i="49"/>
  <c r="AW78" i="49"/>
  <c r="AW81" i="49"/>
  <c r="AX81" i="49" s="1"/>
  <c r="AW91" i="49"/>
  <c r="AX91" i="49" s="1"/>
  <c r="AW117" i="49"/>
  <c r="AX117" i="49" s="1"/>
  <c r="AW122" i="49"/>
  <c r="AX121" i="49" s="1"/>
  <c r="AW128" i="49"/>
  <c r="AX128" i="49" s="1"/>
  <c r="CK20" i="50"/>
  <c r="CK65" i="50" s="1"/>
  <c r="DH33" i="50"/>
  <c r="DH65" i="50" s="1"/>
  <c r="CV61" i="50"/>
  <c r="CV65" i="50" s="1"/>
  <c r="EH63" i="50"/>
  <c r="EH65" i="50" s="1"/>
  <c r="AD82" i="52"/>
  <c r="AD136" i="52" s="1"/>
  <c r="BA82" i="54"/>
  <c r="BB81" i="54" s="1"/>
  <c r="BB135" i="54" s="1"/>
  <c r="BA114" i="54"/>
  <c r="AY135" i="54"/>
  <c r="BA94" i="54"/>
  <c r="BB93" i="54" s="1"/>
  <c r="BA122" i="54"/>
  <c r="BB122" i="54" s="1"/>
  <c r="BA126" i="54"/>
  <c r="BB126" i="54" s="1"/>
  <c r="BA113" i="54"/>
  <c r="BB113" i="54" s="1"/>
  <c r="EI66" i="56"/>
  <c r="EY66" i="56"/>
  <c r="BV13" i="56"/>
  <c r="BV66" i="56" s="1"/>
  <c r="BS15" i="56"/>
  <c r="DF15" i="56"/>
  <c r="CO16" i="56"/>
  <c r="CO66" i="56" s="1"/>
  <c r="FA16" i="56"/>
  <c r="FA66" i="56" s="1"/>
  <c r="DY17" i="56"/>
  <c r="EN18" i="56"/>
  <c r="DP19" i="56"/>
  <c r="EN19" i="56"/>
  <c r="DF20" i="56"/>
  <c r="CB21" i="56"/>
  <c r="CL21" i="56"/>
  <c r="DS21" i="56"/>
  <c r="DB22" i="56"/>
  <c r="DL22" i="56"/>
  <c r="DV22" i="56"/>
  <c r="EX22" i="56"/>
  <c r="DB23" i="56"/>
  <c r="DV25" i="56"/>
  <c r="BP26" i="56"/>
  <c r="FD26" i="56" s="1"/>
  <c r="BV27" i="56"/>
  <c r="FD27" i="56" s="1"/>
  <c r="DP27" i="56"/>
  <c r="FA27" i="56"/>
  <c r="BV28" i="56"/>
  <c r="CR28" i="56"/>
  <c r="EK28" i="56"/>
  <c r="CE29" i="56"/>
  <c r="FD29" i="56" s="1"/>
  <c r="DY29" i="56"/>
  <c r="BV30" i="56"/>
  <c r="CU66" i="56"/>
  <c r="CB13" i="56"/>
  <c r="CB66" i="56" s="1"/>
  <c r="CL13" i="56"/>
  <c r="EX13" i="56"/>
  <c r="EX66" i="56" s="1"/>
  <c r="CB14" i="56"/>
  <c r="CL14" i="56"/>
  <c r="DP14" i="56"/>
  <c r="DY14" i="56"/>
  <c r="BY15" i="56"/>
  <c r="CR15" i="56"/>
  <c r="CR66" i="56" s="1"/>
  <c r="DP15" i="56"/>
  <c r="DY15" i="56"/>
  <c r="EN15" i="56"/>
  <c r="BP16" i="56"/>
  <c r="BY16" i="56"/>
  <c r="DI16" i="56"/>
  <c r="EB16" i="56"/>
  <c r="EK16" i="56"/>
  <c r="DI17" i="56"/>
  <c r="DP18" i="56"/>
  <c r="CR19" i="56"/>
  <c r="CR20" i="56"/>
  <c r="EX20" i="56"/>
  <c r="BP22" i="56"/>
  <c r="FD22" i="56" s="1"/>
  <c r="CE22" i="56"/>
  <c r="EB22" i="56"/>
  <c r="BS23" i="56"/>
  <c r="CH23" i="56"/>
  <c r="DL24" i="56"/>
  <c r="EB24" i="56"/>
  <c r="EH24" i="56"/>
  <c r="EN24" i="56"/>
  <c r="EX24" i="56"/>
  <c r="BY25" i="56"/>
  <c r="BS13" i="56"/>
  <c r="DS13" i="56"/>
  <c r="DS66" i="56" s="1"/>
  <c r="EE15" i="56"/>
  <c r="EE66" i="56" s="1"/>
  <c r="DF16" i="56"/>
  <c r="CL17" i="56"/>
  <c r="FD17" i="56" s="1"/>
  <c r="CR18" i="56"/>
  <c r="FD18" i="56" s="1"/>
  <c r="BS19" i="56"/>
  <c r="CB19" i="56"/>
  <c r="EE19" i="56"/>
  <c r="EK19" i="56"/>
  <c r="EU19" i="56"/>
  <c r="EU66" i="56" s="1"/>
  <c r="BV20" i="56"/>
  <c r="DL20" i="56"/>
  <c r="EB20" i="56"/>
  <c r="BV22" i="56"/>
  <c r="DS22" i="56"/>
  <c r="EH22" i="56"/>
  <c r="EB23" i="56"/>
  <c r="EK23" i="56"/>
  <c r="DS24" i="56"/>
  <c r="BP25" i="56"/>
  <c r="CL25" i="56"/>
  <c r="EU25" i="56"/>
  <c r="BY27" i="56"/>
  <c r="BS28" i="56"/>
  <c r="DL28" i="56"/>
  <c r="DI29" i="56"/>
  <c r="DV29" i="56"/>
  <c r="EX29" i="56"/>
  <c r="EB30" i="56"/>
  <c r="BM31" i="56"/>
  <c r="EB31" i="56"/>
  <c r="EN31" i="56"/>
  <c r="DS31" i="56"/>
  <c r="BP32" i="56"/>
  <c r="CR32" i="56"/>
  <c r="EE33" i="56"/>
  <c r="BY34" i="56"/>
  <c r="CO34" i="56"/>
  <c r="DI34" i="56"/>
  <c r="DY34" i="56"/>
  <c r="EK34" i="56"/>
  <c r="BY35" i="56"/>
  <c r="CE35" i="56"/>
  <c r="CL35" i="56"/>
  <c r="EE35" i="56"/>
  <c r="FA35" i="56"/>
  <c r="BY37" i="56"/>
  <c r="FD37" i="56" s="1"/>
  <c r="CE37" i="56"/>
  <c r="EH32" i="56"/>
  <c r="CW33" i="56"/>
  <c r="DV33" i="56"/>
  <c r="EU33" i="56"/>
  <c r="FA33" i="56"/>
  <c r="BP34" i="56"/>
  <c r="CL34" i="56"/>
  <c r="DF34" i="56"/>
  <c r="DP34" i="56"/>
  <c r="FA34" i="56"/>
  <c r="DB36" i="56"/>
  <c r="DV36" i="56"/>
  <c r="EN36" i="56"/>
  <c r="EE37" i="56"/>
  <c r="CR39" i="56"/>
  <c r="DL39" i="56"/>
  <c r="DV39" i="56"/>
  <c r="EB39" i="56"/>
  <c r="BP40" i="56"/>
  <c r="CO43" i="56"/>
  <c r="FD43" i="56" s="1"/>
  <c r="DF43" i="56"/>
  <c r="DS45" i="56"/>
  <c r="EU35" i="56"/>
  <c r="CR36" i="56"/>
  <c r="CW36" i="56"/>
  <c r="EH36" i="56"/>
  <c r="CB37" i="56"/>
  <c r="DF38" i="56"/>
  <c r="CW43" i="56"/>
  <c r="CL44" i="56"/>
  <c r="FD44" i="56" s="1"/>
  <c r="DF44" i="56"/>
  <c r="EN44" i="56"/>
  <c r="DF56" i="56"/>
  <c r="M136" i="56"/>
  <c r="Y136" i="56"/>
  <c r="BP36" i="56"/>
  <c r="FD36" i="56" s="1"/>
  <c r="EX36" i="56"/>
  <c r="BP38" i="56"/>
  <c r="FA38" i="56"/>
  <c r="CB39" i="56"/>
  <c r="FD39" i="56" s="1"/>
  <c r="CL39" i="56"/>
  <c r="DF39" i="56"/>
  <c r="DP39" i="56"/>
  <c r="CH40" i="56"/>
  <c r="DF40" i="56"/>
  <c r="BY41" i="56"/>
  <c r="FD41" i="56" s="1"/>
  <c r="CE41" i="56"/>
  <c r="DI43" i="56"/>
  <c r="DP44" i="56"/>
  <c r="EB44" i="56"/>
  <c r="BY45" i="56"/>
  <c r="FD45" i="56" s="1"/>
  <c r="EU46" i="56"/>
  <c r="FD46" i="56" s="1"/>
  <c r="EX47" i="56"/>
  <c r="FD47" i="56" s="1"/>
  <c r="BV48" i="56"/>
  <c r="CB48" i="56"/>
  <c r="DF48" i="56"/>
  <c r="DP48" i="56"/>
  <c r="EU48" i="56"/>
  <c r="BY50" i="56"/>
  <c r="FD50" i="56" s="1"/>
  <c r="CL51" i="56"/>
  <c r="FD51" i="56" s="1"/>
  <c r="CR54" i="56"/>
  <c r="BM59" i="56"/>
  <c r="FD59" i="56" s="1"/>
  <c r="CE53" i="56"/>
  <c r="DY53" i="56"/>
  <c r="DV54" i="56"/>
  <c r="EH57" i="56"/>
  <c r="DB58" i="56"/>
  <c r="DP58" i="56"/>
  <c r="EB59" i="56"/>
  <c r="AU136" i="56"/>
  <c r="DF65" i="56"/>
  <c r="BB72" i="56"/>
  <c r="EU52" i="56"/>
  <c r="FD52" i="56" s="1"/>
  <c r="DB53" i="56"/>
  <c r="BS54" i="56"/>
  <c r="FD54" i="56" s="1"/>
  <c r="EX54" i="56"/>
  <c r="CE55" i="56"/>
  <c r="FD55" i="56" s="1"/>
  <c r="DL55" i="56"/>
  <c r="EU55" i="56"/>
  <c r="EH56" i="56"/>
  <c r="DB57" i="56"/>
  <c r="FD57" i="56" s="1"/>
  <c r="EE57" i="56"/>
  <c r="EH58" i="56"/>
  <c r="CO60" i="56"/>
  <c r="FD60" i="56" s="1"/>
  <c r="K136" i="56"/>
  <c r="AC136" i="56" s="1"/>
  <c r="AC72" i="56"/>
  <c r="AD72" i="56" s="1"/>
  <c r="AD136" i="56" s="1"/>
  <c r="DF61" i="56"/>
  <c r="CB62" i="56"/>
  <c r="CL62" i="56"/>
  <c r="DP62" i="56"/>
  <c r="EH62" i="56"/>
  <c r="FA63" i="56"/>
  <c r="FD63" i="56" s="1"/>
  <c r="BS65" i="56"/>
  <c r="FD65" i="56" s="1"/>
  <c r="AG136" i="56"/>
  <c r="BB77" i="56"/>
  <c r="BC76" i="56" s="1"/>
  <c r="AC94" i="56"/>
  <c r="AD94" i="56" s="1"/>
  <c r="AC99" i="56"/>
  <c r="AD98" i="56" s="1"/>
  <c r="BB108" i="56"/>
  <c r="AC124" i="56"/>
  <c r="AD124" i="56" s="1"/>
  <c r="FA42" i="52"/>
  <c r="FA66" i="52" s="1"/>
  <c r="DS42" i="52"/>
  <c r="DS66" i="52" s="1"/>
  <c r="BM42" i="52"/>
  <c r="AC82" i="56"/>
  <c r="AD82" i="56" s="1"/>
  <c r="BB100" i="56"/>
  <c r="BC100" i="56" s="1"/>
  <c r="BB107" i="56"/>
  <c r="BC107" i="56" s="1"/>
  <c r="BB109" i="56"/>
  <c r="BB119" i="56"/>
  <c r="BC119" i="56" s="1"/>
  <c r="BB127" i="56"/>
  <c r="BC127" i="56" s="1"/>
  <c r="BB135" i="56"/>
  <c r="BC135" i="56" s="1"/>
  <c r="BP61" i="56"/>
  <c r="EN61" i="56"/>
  <c r="CR62" i="56"/>
  <c r="CL64" i="56"/>
  <c r="FD64" i="56" s="1"/>
  <c r="BB73" i="56"/>
  <c r="BC73" i="56" s="1"/>
  <c r="BB81" i="56"/>
  <c r="BC80" i="56" s="1"/>
  <c r="BB83" i="56"/>
  <c r="BC82" i="56" s="1"/>
  <c r="AC88" i="56"/>
  <c r="AD88" i="56" s="1"/>
  <c r="AC90" i="56"/>
  <c r="AD90" i="56" s="1"/>
  <c r="BB105" i="56"/>
  <c r="BC104" i="56" s="1"/>
  <c r="AC107" i="56"/>
  <c r="AD107" i="56" s="1"/>
  <c r="AC109" i="56"/>
  <c r="AD108" i="56" s="1"/>
  <c r="AC119" i="56"/>
  <c r="AD119" i="56" s="1"/>
  <c r="BB125" i="56"/>
  <c r="BC124" i="56" s="1"/>
  <c r="EN42" i="52"/>
  <c r="EN66" i="52" s="1"/>
  <c r="FD30" i="56" l="1"/>
  <c r="CK65" i="43"/>
  <c r="DI66" i="56"/>
  <c r="DY66" i="56"/>
  <c r="FD61" i="56"/>
  <c r="FD42" i="52"/>
  <c r="BC108" i="56"/>
  <c r="FD58" i="56"/>
  <c r="FD53" i="56"/>
  <c r="FD40" i="56"/>
  <c r="FD28" i="56"/>
  <c r="FD25" i="56"/>
  <c r="EH66" i="56"/>
  <c r="DL66" i="56"/>
  <c r="BS66" i="56"/>
  <c r="FD13" i="56"/>
  <c r="FD23" i="56"/>
  <c r="DP66" i="56"/>
  <c r="CL66" i="56"/>
  <c r="DV66" i="56"/>
  <c r="AX77" i="49"/>
  <c r="AX131" i="49" s="1"/>
  <c r="AW131" i="49"/>
  <c r="BH65" i="49"/>
  <c r="BX65" i="49"/>
  <c r="EF65" i="49"/>
  <c r="CP65" i="47"/>
  <c r="BA135" i="54"/>
  <c r="BM66" i="52"/>
  <c r="AA131" i="49"/>
  <c r="AA132" i="49" s="1"/>
  <c r="BC72" i="56"/>
  <c r="BC136" i="56" s="1"/>
  <c r="BB136" i="56"/>
  <c r="CH66" i="56"/>
  <c r="FD48" i="56"/>
  <c r="FD38" i="56"/>
  <c r="FD34" i="56"/>
  <c r="FD33" i="56"/>
  <c r="FD35" i="56"/>
  <c r="FD32" i="56"/>
  <c r="FD20" i="56"/>
  <c r="EK66" i="56"/>
  <c r="FD16" i="56"/>
  <c r="BP66" i="56"/>
  <c r="FD21" i="56"/>
  <c r="DF66" i="56"/>
  <c r="CC65" i="47"/>
  <c r="BY65" i="43"/>
  <c r="CN65" i="43"/>
  <c r="BB135" i="53"/>
  <c r="FD62" i="56"/>
  <c r="FD56" i="56"/>
  <c r="BM66" i="56"/>
  <c r="FD31" i="56"/>
  <c r="FD19" i="56"/>
  <c r="FD24" i="56"/>
  <c r="CE66" i="56"/>
  <c r="EB66" i="56"/>
  <c r="EN66" i="56"/>
  <c r="BY66" i="56"/>
  <c r="FD14" i="56"/>
  <c r="DB66" i="56"/>
  <c r="FD15" i="56"/>
  <c r="CE65" i="49"/>
  <c r="DH65" i="43"/>
  <c r="CB65" i="39"/>
  <c r="AW126" i="39"/>
  <c r="CW66" i="56"/>
</calcChain>
</file>

<file path=xl/sharedStrings.xml><?xml version="1.0" encoding="utf-8"?>
<sst xmlns="http://schemas.openxmlformats.org/spreadsheetml/2006/main" count="35532" uniqueCount="1065">
  <si>
    <t>X.1</t>
  </si>
  <si>
    <t>X.2</t>
  </si>
  <si>
    <t>X.3</t>
  </si>
  <si>
    <t>X.4</t>
  </si>
  <si>
    <t>X.5</t>
  </si>
  <si>
    <t>X.6</t>
  </si>
  <si>
    <t>XII.IB.1</t>
  </si>
  <si>
    <t>XII.IB.2</t>
  </si>
  <si>
    <t>XII.IA.1</t>
  </si>
  <si>
    <t>XII.IA.2</t>
  </si>
  <si>
    <t>XII.IS</t>
  </si>
  <si>
    <t>KELAS  / MATA  PELAJARAN</t>
  </si>
  <si>
    <t>NO.</t>
  </si>
  <si>
    <t>HARI</t>
  </si>
  <si>
    <t>JAM KE</t>
  </si>
  <si>
    <t>KETERANGAN</t>
  </si>
  <si>
    <t>SENIN</t>
  </si>
  <si>
    <t>SELASA</t>
  </si>
  <si>
    <t>RABU</t>
  </si>
  <si>
    <t>KAMIS</t>
  </si>
  <si>
    <t>JUMAT</t>
  </si>
  <si>
    <t>SABTU</t>
  </si>
  <si>
    <t>1.</t>
  </si>
  <si>
    <t>07.15 - 08.00</t>
  </si>
  <si>
    <t>08.00 - 08.45</t>
  </si>
  <si>
    <t>08.45 - 09.30</t>
  </si>
  <si>
    <t>09.30 - 10.15</t>
  </si>
  <si>
    <t>ISTIRAHAT</t>
  </si>
  <si>
    <t>2.</t>
  </si>
  <si>
    <t>3.</t>
  </si>
  <si>
    <t>4.</t>
  </si>
  <si>
    <t>5.</t>
  </si>
  <si>
    <t>6.</t>
  </si>
  <si>
    <t>7.</t>
  </si>
  <si>
    <t>8.</t>
  </si>
  <si>
    <t>10.25 - 11.10</t>
  </si>
  <si>
    <t>11.10 - 11.55</t>
  </si>
  <si>
    <t>12.05 - 12.50</t>
  </si>
  <si>
    <t>12.50 - 13.35</t>
  </si>
  <si>
    <t>A.</t>
  </si>
  <si>
    <t>B.</t>
  </si>
  <si>
    <t>C.</t>
  </si>
  <si>
    <t>D.</t>
  </si>
  <si>
    <t>F.</t>
  </si>
  <si>
    <t>G.</t>
  </si>
  <si>
    <t>H.</t>
  </si>
  <si>
    <t>I.</t>
  </si>
  <si>
    <t>J.</t>
  </si>
  <si>
    <t>K.</t>
  </si>
  <si>
    <t>L.</t>
  </si>
  <si>
    <t>M.</t>
  </si>
  <si>
    <t>N.</t>
  </si>
  <si>
    <t>O.</t>
  </si>
  <si>
    <t>P.</t>
  </si>
  <si>
    <t>R.</t>
  </si>
  <si>
    <t>S.</t>
  </si>
  <si>
    <t>T.</t>
  </si>
  <si>
    <t>AGAMA</t>
  </si>
  <si>
    <t>BHS.&amp; SASTRA INDO</t>
  </si>
  <si>
    <t>SEJARAH</t>
  </si>
  <si>
    <t>BHS. INGGRIS</t>
  </si>
  <si>
    <t>PENJAS ORKES</t>
  </si>
  <si>
    <t>MATEMATIKA</t>
  </si>
  <si>
    <t>FISIKA</t>
  </si>
  <si>
    <t>BIOLOGI</t>
  </si>
  <si>
    <t>KIMIA</t>
  </si>
  <si>
    <t>EKONOMI</t>
  </si>
  <si>
    <t>GEOGRAFI</t>
  </si>
  <si>
    <t>KESENIAN/SENI BUD.</t>
  </si>
  <si>
    <t>BHS. BALI</t>
  </si>
  <si>
    <t>SOSIOLOGI</t>
  </si>
  <si>
    <t>ANTROPOLOGI</t>
  </si>
  <si>
    <t>BHS. JEPANG</t>
  </si>
  <si>
    <t>SASTRA INDONESIA</t>
  </si>
  <si>
    <t>TEKNOLOGI INFORM.</t>
  </si>
  <si>
    <t>BIMBINGAN KONSELING</t>
  </si>
  <si>
    <t>BUDI PEKERTI</t>
  </si>
  <si>
    <t>JADWAL MULAI BERLAKU :</t>
  </si>
  <si>
    <t>KODE GURU MATA PELAJARAN :</t>
  </si>
  <si>
    <t>KODE WALI KELAS</t>
  </si>
  <si>
    <t>Dra. Luh Kertiasih</t>
  </si>
  <si>
    <t>Drs. Ketut Sujarsa</t>
  </si>
  <si>
    <t>Drs. Nyoman Trisuda</t>
  </si>
  <si>
    <t>I Made Tusan, S.Pd</t>
  </si>
  <si>
    <t>Drs. Made Artha</t>
  </si>
  <si>
    <t>Drs. Gede Suarta</t>
  </si>
  <si>
    <t>Ketut Widiadnya, S.Pd</t>
  </si>
  <si>
    <t>Nyoman Suardana, S.Pd</t>
  </si>
  <si>
    <t>I Made Sudiksa, S.Pd</t>
  </si>
  <si>
    <t>Ni Ketut Adriani, S.Pd</t>
  </si>
  <si>
    <t>Ni Made Gunadi, S.Pd</t>
  </si>
  <si>
    <t>Made Santika, S.Pd</t>
  </si>
  <si>
    <t>Drs. I Nengah Ardiasa</t>
  </si>
  <si>
    <t>Gede Sirka, S.Pd</t>
  </si>
  <si>
    <t>Gde Sutarsa, S.Pd</t>
  </si>
  <si>
    <t>Gde Sudana, S.Pd Kim</t>
  </si>
  <si>
    <t>Drs. Made Sudarta</t>
  </si>
  <si>
    <t>Ni Luh Sri Hartini, S.Sn</t>
  </si>
  <si>
    <t>Gede Wertana Mahardika, S.Pd</t>
  </si>
  <si>
    <t>Drs. Gede Udayana</t>
  </si>
  <si>
    <t>JADWAL PELAJARAN</t>
  </si>
  <si>
    <t>SMA NEGERI 1 TEJAKULA</t>
  </si>
  <si>
    <t>P. KEWARGANEGARAAN</t>
  </si>
  <si>
    <t>Kepala SMA Negeri 1 Tejakula,</t>
  </si>
  <si>
    <t>UPACARA BENDERA</t>
  </si>
  <si>
    <t>Made Suatra, S.Pd</t>
  </si>
  <si>
    <t>I Wayan Widana, S.Pd</t>
  </si>
  <si>
    <t>I Ketut Milihana, S.Pd</t>
  </si>
  <si>
    <t>Made Mudastra, S.Pd</t>
  </si>
  <si>
    <t>Komang Nelly Yasmini, S.Pd</t>
  </si>
  <si>
    <t>Rizky Fauzy, S.Pd</t>
  </si>
  <si>
    <t>Gede Kadiarsa, S.Pd</t>
  </si>
  <si>
    <t>Ketut Dedi Kusuma Rena, A.Md</t>
  </si>
  <si>
    <t>A.29</t>
  </si>
  <si>
    <t>Nyoman Arimas, S.Pd</t>
  </si>
  <si>
    <t>SEMESTER GANJIL</t>
  </si>
  <si>
    <t>Dra. Made Asriasih</t>
  </si>
  <si>
    <t>Drs. Gede Sukarta</t>
  </si>
  <si>
    <t>0.</t>
  </si>
  <si>
    <t>06.00 - 07.15</t>
  </si>
  <si>
    <t>U.</t>
  </si>
  <si>
    <t>V</t>
  </si>
  <si>
    <t>W</t>
  </si>
  <si>
    <t>E</t>
  </si>
  <si>
    <t>Putu Artha Yasa, S.Pd</t>
  </si>
  <si>
    <t>Drs. I Made Sutama</t>
  </si>
  <si>
    <t>Drs. I Nengah Maska</t>
  </si>
  <si>
    <t xml:space="preserve">JAM PELAJARAN HARI </t>
  </si>
  <si>
    <t>Ketut Sukarsa, S.Pd</t>
  </si>
  <si>
    <t>WAKTU</t>
  </si>
  <si>
    <t>Ketut Ardika Yasa, S.Pd</t>
  </si>
  <si>
    <t>SEMESTER GENAP</t>
  </si>
  <si>
    <t>Ni Made Deni Sasmini, S.Pd</t>
  </si>
  <si>
    <t>Drs. Nengah Ardiasa</t>
  </si>
  <si>
    <t>Senin, Selasa, Rabu, Kamis</t>
  </si>
  <si>
    <t>Rabu, Kamis</t>
  </si>
  <si>
    <t>Ketut Sidemen, S.Pd</t>
  </si>
  <si>
    <t>Drs. Made Widya Dharma</t>
  </si>
  <si>
    <t>Selasa, Kamis</t>
  </si>
  <si>
    <t>Ketut Ardika Yasa</t>
  </si>
  <si>
    <t>Jumat, Sabtu</t>
  </si>
  <si>
    <t>Rabu, Kamis, Jumat</t>
  </si>
  <si>
    <t>Made Dwi Surya Darmi Jayanti, S.Pd</t>
  </si>
  <si>
    <t>Dra. Kadek Asriasih</t>
  </si>
  <si>
    <t>Rabu, Jumat</t>
  </si>
  <si>
    <t>Made Deny Sasmini, S.Pd</t>
  </si>
  <si>
    <t>SENIN S.D. SABTU :</t>
  </si>
  <si>
    <t>Ni Made Wiwin Cendrawati, S.Pd</t>
  </si>
  <si>
    <t>Putu Sri Dewi, S.Pd</t>
  </si>
  <si>
    <t>Drs. Ketut Artajaya</t>
  </si>
  <si>
    <t>Selasa, Rabu Jumat</t>
  </si>
  <si>
    <t>Jumat Kosong</t>
  </si>
  <si>
    <t>Kamis Kosong</t>
  </si>
  <si>
    <t>V.26</t>
  </si>
  <si>
    <t>Senin 7-8, Selasa 1-2, Rabu 1-2 - Jumat 7-8</t>
  </si>
  <si>
    <t>Senin, Selasa, Rabu, Kamis, Sabtu</t>
  </si>
  <si>
    <t>Senin Kosong</t>
  </si>
  <si>
    <t>KODE MATA PELAJARAN :</t>
  </si>
  <si>
    <t>JAM PURNAMA / TILEM :</t>
  </si>
  <si>
    <t>08.35 - 09.10</t>
  </si>
  <si>
    <t>09.10 - 09.45</t>
  </si>
  <si>
    <t>09.45 - 10.20</t>
  </si>
  <si>
    <t>10.20 - 10.55</t>
  </si>
  <si>
    <t>10.55 - 11.05</t>
  </si>
  <si>
    <t>11.05 - 11.40</t>
  </si>
  <si>
    <t>11.40 - 12.15</t>
  </si>
  <si>
    <t>12.15 - 12.25</t>
  </si>
  <si>
    <t>12.25 - 13.00</t>
  </si>
  <si>
    <t>13.00 - 13.35</t>
  </si>
  <si>
    <t>Senin,  Jumat</t>
  </si>
  <si>
    <t>Desak Putu Wirastini, S.Pd</t>
  </si>
  <si>
    <t>X.MIA1</t>
  </si>
  <si>
    <t>X.MIA2</t>
  </si>
  <si>
    <t>X.IIS1</t>
  </si>
  <si>
    <t>X.IIS2</t>
  </si>
  <si>
    <t>X.BB1</t>
  </si>
  <si>
    <t>X.BB2</t>
  </si>
  <si>
    <t>XI.MIA1</t>
  </si>
  <si>
    <t>XI.MIA2</t>
  </si>
  <si>
    <t>XI.IIS1</t>
  </si>
  <si>
    <t>XI.IIS2</t>
  </si>
  <si>
    <t>XI.BB1</t>
  </si>
  <si>
    <t>XI.BB2</t>
  </si>
  <si>
    <t>Ketut Arkama, S.Pd</t>
  </si>
  <si>
    <t>Made Ririn Parasmini, S.Pd</t>
  </si>
  <si>
    <t>Gede Maha Semaya Bakti, S.Pd</t>
  </si>
  <si>
    <t>Gede Suyasa, S.Pd</t>
  </si>
  <si>
    <t>XII.IB.3</t>
  </si>
  <si>
    <t>D.39</t>
  </si>
  <si>
    <t>F.44</t>
  </si>
  <si>
    <t>G.41</t>
  </si>
  <si>
    <t>G.42</t>
  </si>
  <si>
    <t>DP.39</t>
  </si>
  <si>
    <t>JP.39</t>
  </si>
  <si>
    <t>EL.22</t>
  </si>
  <si>
    <t>N.37</t>
  </si>
  <si>
    <t>N.35</t>
  </si>
  <si>
    <t>OP.36</t>
  </si>
  <si>
    <t>KETRP. SENI TARI</t>
  </si>
  <si>
    <t>X</t>
  </si>
  <si>
    <t>PRAKARYA</t>
  </si>
  <si>
    <t>X.43</t>
  </si>
  <si>
    <t>Drs. I Ketut Yastam</t>
  </si>
  <si>
    <t>CP.</t>
  </si>
  <si>
    <t>PEM. BHS.SASTRA INDO</t>
  </si>
  <si>
    <t>DP.</t>
  </si>
  <si>
    <t>PEM.SEJARAH</t>
  </si>
  <si>
    <t>EP.</t>
  </si>
  <si>
    <t>PEM.BHS. INGGRIS</t>
  </si>
  <si>
    <t>GP.</t>
  </si>
  <si>
    <t>PEM.MATEMATIKA</t>
  </si>
  <si>
    <t>IP.</t>
  </si>
  <si>
    <t>PEM.FISIKA</t>
  </si>
  <si>
    <t>EL.</t>
  </si>
  <si>
    <t>LM. BHS.INGGRIS</t>
  </si>
  <si>
    <t>HP.</t>
  </si>
  <si>
    <t>HL.</t>
  </si>
  <si>
    <t>LM. FISIKA</t>
  </si>
  <si>
    <t>PEM. BIOLOGI</t>
  </si>
  <si>
    <t>JP.</t>
  </si>
  <si>
    <t>PEM. KIMIA</t>
  </si>
  <si>
    <t>JL.</t>
  </si>
  <si>
    <t>LM.KIMIA</t>
  </si>
  <si>
    <t>KP.</t>
  </si>
  <si>
    <t>PEM. EKONOMI</t>
  </si>
  <si>
    <t>KL.</t>
  </si>
  <si>
    <t>LM. EKONOMI</t>
  </si>
  <si>
    <t>LP.</t>
  </si>
  <si>
    <t>PEM. GEOGRAFI</t>
  </si>
  <si>
    <t>LL.</t>
  </si>
  <si>
    <t>LM. GEOGRAFI</t>
  </si>
  <si>
    <t>O.39</t>
  </si>
  <si>
    <t>JP.38</t>
  </si>
  <si>
    <t>BK</t>
  </si>
  <si>
    <t>TAHUN PELAJARAN 2014 / 2015</t>
  </si>
  <si>
    <t>Nyoman Sukrada, S.Pd</t>
  </si>
  <si>
    <t>J.2</t>
  </si>
  <si>
    <t>G.3</t>
  </si>
  <si>
    <t xml:space="preserve">GP.3 </t>
  </si>
  <si>
    <t>K.4</t>
  </si>
  <si>
    <t>KP.4</t>
  </si>
  <si>
    <t>H.6</t>
  </si>
  <si>
    <t>S.7</t>
  </si>
  <si>
    <t>HP.6</t>
  </si>
  <si>
    <t>HL.6</t>
  </si>
  <si>
    <t>B.12</t>
  </si>
  <si>
    <t>C.24</t>
  </si>
  <si>
    <t>CP.24</t>
  </si>
  <si>
    <t>D.16</t>
  </si>
  <si>
    <t>DP.16</t>
  </si>
  <si>
    <t>E.23</t>
  </si>
  <si>
    <t>EP.23</t>
  </si>
  <si>
    <t>E.32</t>
  </si>
  <si>
    <t>EP.32</t>
  </si>
  <si>
    <t>EL.32</t>
  </si>
  <si>
    <t>E.10</t>
  </si>
  <si>
    <t>EL.10</t>
  </si>
  <si>
    <t>F.17</t>
  </si>
  <si>
    <t>F.31</t>
  </si>
  <si>
    <t>HP.21</t>
  </si>
  <si>
    <t>HL.21</t>
  </si>
  <si>
    <t>IP.1</t>
  </si>
  <si>
    <t>I.11</t>
  </si>
  <si>
    <t>IP.11</t>
  </si>
  <si>
    <t>JP.14</t>
  </si>
  <si>
    <t>KL.33</t>
  </si>
  <si>
    <t>KP.33</t>
  </si>
  <si>
    <t>LL.9</t>
  </si>
  <si>
    <t>L.9</t>
  </si>
  <si>
    <t>LP.9</t>
  </si>
  <si>
    <t>M.22</t>
  </si>
  <si>
    <t>M.28</t>
  </si>
  <si>
    <t>A.15</t>
  </si>
  <si>
    <t>C.18</t>
  </si>
  <si>
    <t>C.13</t>
  </si>
  <si>
    <t>B.26</t>
  </si>
  <si>
    <t>T.34</t>
  </si>
  <si>
    <t>R.19</t>
  </si>
  <si>
    <t>PP.20</t>
  </si>
  <si>
    <t>P.20</t>
  </si>
  <si>
    <t>PL.20</t>
  </si>
  <si>
    <t>JL.14</t>
  </si>
  <si>
    <t>JL.2</t>
  </si>
  <si>
    <t>RP.19</t>
  </si>
  <si>
    <t>W.15</t>
  </si>
  <si>
    <t>U.28</t>
  </si>
  <si>
    <t>A.30</t>
  </si>
  <si>
    <t>N.30</t>
  </si>
  <si>
    <t>SENIN, 11 AGUSTUS 2014</t>
  </si>
  <si>
    <t>KL.4</t>
  </si>
  <si>
    <t>IP.111</t>
  </si>
  <si>
    <t>Bahasa Inggris</t>
  </si>
  <si>
    <t>IIS</t>
  </si>
  <si>
    <t>Antropologi</t>
  </si>
  <si>
    <t>MIA</t>
  </si>
  <si>
    <t>Kimia</t>
  </si>
  <si>
    <t>Fisika</t>
  </si>
  <si>
    <t>BB</t>
  </si>
  <si>
    <t>Ekonomi</t>
  </si>
  <si>
    <t>Geografi</t>
  </si>
  <si>
    <t>XI</t>
  </si>
  <si>
    <t>CP.7</t>
  </si>
  <si>
    <t>NIP. 19680105 199103 1 020</t>
  </si>
  <si>
    <t>G.25</t>
  </si>
  <si>
    <t>Tejakula, 8 Agustus 2014</t>
  </si>
  <si>
    <t>XI.IPA.1</t>
  </si>
  <si>
    <t>XI.IPA.2</t>
  </si>
  <si>
    <t>XI.IPS.1</t>
  </si>
  <si>
    <t>XI.IPS.2</t>
  </si>
  <si>
    <t>XI.IPB.1</t>
  </si>
  <si>
    <t>XI.IPB.2</t>
  </si>
  <si>
    <t>XII.IPB.1</t>
  </si>
  <si>
    <t>XII.IPB.2</t>
  </si>
  <si>
    <t>XII.IPB.3</t>
  </si>
  <si>
    <t>XII.IPA.1</t>
  </si>
  <si>
    <t>XII.IPA.2</t>
  </si>
  <si>
    <t>XII.IPS</t>
  </si>
  <si>
    <t>E.</t>
  </si>
  <si>
    <t>V.</t>
  </si>
  <si>
    <t>KETRP. KERAJINAN</t>
  </si>
  <si>
    <t>H.21</t>
  </si>
  <si>
    <t>I.1</t>
  </si>
  <si>
    <t>J.14</t>
  </si>
  <si>
    <t>J.38</t>
  </si>
  <si>
    <t>K.33</t>
  </si>
  <si>
    <t>O.36</t>
  </si>
  <si>
    <t>T.41</t>
  </si>
  <si>
    <t>V.43</t>
  </si>
  <si>
    <t>W.30</t>
  </si>
  <si>
    <t xml:space="preserve">PEMBERSIHAN UMUM </t>
  </si>
  <si>
    <t>I.45</t>
  </si>
  <si>
    <t xml:space="preserve"> 1 - 5</t>
  </si>
  <si>
    <t xml:space="preserve"> 1 - 2</t>
  </si>
  <si>
    <t xml:space="preserve"> 1 - 3</t>
  </si>
  <si>
    <t>Ida Bagus Gede Suarsana, S.Pd</t>
  </si>
  <si>
    <t>K.46</t>
  </si>
  <si>
    <t xml:space="preserve"> 4 - 8</t>
  </si>
  <si>
    <t xml:space="preserve"> 3 - 6</t>
  </si>
  <si>
    <t>KADIARSA</t>
  </si>
  <si>
    <t>SENIN, 12 JANUARI 2015</t>
  </si>
  <si>
    <t>Tejakula, 8 Januari 2015</t>
  </si>
  <si>
    <t>C.7</t>
  </si>
  <si>
    <t>TAHUN PELAJARAN 2015 / 2016</t>
  </si>
  <si>
    <t>X.7</t>
  </si>
  <si>
    <t>Tejakula, 27 Juli 2015</t>
  </si>
  <si>
    <t>XII.IPS.1</t>
  </si>
  <si>
    <t>XII.IPS.2</t>
  </si>
  <si>
    <t>KETRP. BHS. JEPANG</t>
  </si>
  <si>
    <t>Ketut Dedi Kusuma Rena, S.Pd</t>
  </si>
  <si>
    <t>Senin, Rabu, Jumat</t>
  </si>
  <si>
    <t>Gede Maha Semaya Bakti</t>
  </si>
  <si>
    <t>Senin, Selasa, Rabu</t>
  </si>
  <si>
    <t>Wisnu</t>
  </si>
  <si>
    <t>Ni Kadek Karmini, S.Pd</t>
  </si>
  <si>
    <t>Y</t>
  </si>
  <si>
    <t>A.28</t>
  </si>
  <si>
    <t>A.14</t>
  </si>
  <si>
    <t>B.11</t>
  </si>
  <si>
    <t>B.25</t>
  </si>
  <si>
    <t>D.15</t>
  </si>
  <si>
    <t>G.24</t>
  </si>
  <si>
    <t>E.30</t>
  </si>
  <si>
    <t>F.16</t>
  </si>
  <si>
    <t>F.29</t>
  </si>
  <si>
    <t>F.39</t>
  </si>
  <si>
    <t>C.23</t>
  </si>
  <si>
    <t>C.12</t>
  </si>
  <si>
    <t>S.6</t>
  </si>
  <si>
    <t>C.6</t>
  </si>
  <si>
    <t>C.17</t>
  </si>
  <si>
    <t>E.9</t>
  </si>
  <si>
    <t>G.2</t>
  </si>
  <si>
    <t>G.37</t>
  </si>
  <si>
    <t>E.22</t>
  </si>
  <si>
    <t>H.20</t>
  </si>
  <si>
    <t>H.5</t>
  </si>
  <si>
    <t>I.10</t>
  </si>
  <si>
    <t>J.3</t>
  </si>
  <si>
    <t>J.13</t>
  </si>
  <si>
    <t>Made Suyatra, SE</t>
  </si>
  <si>
    <t>K.41</t>
  </si>
  <si>
    <t>K.31</t>
  </si>
  <si>
    <t>K.43</t>
  </si>
  <si>
    <t>L.8</t>
  </si>
  <si>
    <t>M.27</t>
  </si>
  <si>
    <t>M.21</t>
  </si>
  <si>
    <t>N.33</t>
  </si>
  <si>
    <t>O.34</t>
  </si>
  <si>
    <t>P.19</t>
  </si>
  <si>
    <t>R.18</t>
  </si>
  <si>
    <t>T.44</t>
  </si>
  <si>
    <t>T.32</t>
  </si>
  <si>
    <t>U.18</t>
  </si>
  <si>
    <t>U.38</t>
  </si>
  <si>
    <t>U.27</t>
  </si>
  <si>
    <t>W.42</t>
  </si>
  <si>
    <t>O.40</t>
  </si>
  <si>
    <t>I Kadek Wisnu Aditya S., A.Md</t>
  </si>
  <si>
    <t>PEMBERSIHAN UMUM DIBAWAH PENGAWASAN WALI KELAS</t>
  </si>
  <si>
    <t>SENIN, 4 AGUSTUS 2015</t>
  </si>
  <si>
    <t>C. 23</t>
  </si>
  <si>
    <t>X.36</t>
  </si>
  <si>
    <t>X.26</t>
  </si>
  <si>
    <t>PERPUSTAKAAN</t>
  </si>
  <si>
    <t xml:space="preserve">XI </t>
  </si>
  <si>
    <t xml:space="preserve">XII </t>
  </si>
  <si>
    <t>IPA.1</t>
  </si>
  <si>
    <t>IPA.2</t>
  </si>
  <si>
    <t>IPS.1</t>
  </si>
  <si>
    <t>IPS.2</t>
  </si>
  <si>
    <t>IPB.1</t>
  </si>
  <si>
    <t>IPB.2</t>
  </si>
  <si>
    <t>Gede Suyatra, SE</t>
  </si>
  <si>
    <t>G.36</t>
  </si>
  <si>
    <t>U.37</t>
  </si>
  <si>
    <t>F.38</t>
  </si>
  <si>
    <t>K.40</t>
  </si>
  <si>
    <t>W.41</t>
  </si>
  <si>
    <t>K.42</t>
  </si>
  <si>
    <t>T.43</t>
  </si>
  <si>
    <t>EKSTRA PRAMUKA</t>
  </si>
  <si>
    <t>I Kadek Wisnu Aditya Putra, A.Md</t>
  </si>
  <si>
    <t>:</t>
  </si>
  <si>
    <t>MIPA</t>
  </si>
  <si>
    <t>IPS</t>
  </si>
  <si>
    <t>IPB</t>
  </si>
  <si>
    <t>IPA</t>
  </si>
  <si>
    <t>Rizki Fauzy, S.Pd</t>
  </si>
  <si>
    <t>TIK</t>
  </si>
  <si>
    <t>AGAMA &amp; B. PEKERTI</t>
  </si>
  <si>
    <t>PPKN</t>
  </si>
  <si>
    <t>CP</t>
  </si>
  <si>
    <t>DP</t>
  </si>
  <si>
    <t>EP</t>
  </si>
  <si>
    <t>GP</t>
  </si>
  <si>
    <t>HL</t>
  </si>
  <si>
    <t>JL</t>
  </si>
  <si>
    <t>KL</t>
  </si>
  <si>
    <t>LL</t>
  </si>
  <si>
    <t>PL</t>
  </si>
  <si>
    <t>RL</t>
  </si>
  <si>
    <t>BHS. INDO. PEMINATAN</t>
  </si>
  <si>
    <t>SEJARAH PEMINATAN</t>
  </si>
  <si>
    <t>BHS. INGGRIS PEMINATAN</t>
  </si>
  <si>
    <t>MATEMATIKA PEMINATAN</t>
  </si>
  <si>
    <t>FISIKA LINTAS MINAT</t>
  </si>
  <si>
    <t>KIMIA LINTAS MINAT</t>
  </si>
  <si>
    <t>EKONOMI LINTAS MINAT</t>
  </si>
  <si>
    <t>BHS. JEPANG LINTAS MINAT</t>
  </si>
  <si>
    <t>Ketut Suparwata, S.Pd</t>
  </si>
  <si>
    <t>Kamis, Jumat</t>
  </si>
  <si>
    <t>senin - kamis</t>
  </si>
  <si>
    <t>Dewa Putu Darma, S.Pd</t>
  </si>
  <si>
    <t>S</t>
  </si>
  <si>
    <t>C.21</t>
  </si>
  <si>
    <t>E.20</t>
  </si>
  <si>
    <t>G.22</t>
  </si>
  <si>
    <t>H.18</t>
  </si>
  <si>
    <t>M.19</t>
  </si>
  <si>
    <t>SANTIKA</t>
  </si>
  <si>
    <t>SUPARWATA</t>
  </si>
  <si>
    <t>MILIHANA</t>
  </si>
  <si>
    <t>ARIMAS</t>
  </si>
  <si>
    <t>WIDANA</t>
  </si>
  <si>
    <t>SUARTA</t>
  </si>
  <si>
    <t>DWI</t>
  </si>
  <si>
    <t>SUTARSA</t>
  </si>
  <si>
    <t>SUKARSA</t>
  </si>
  <si>
    <t>KERTIASIH</t>
  </si>
  <si>
    <t>SUDANA</t>
  </si>
  <si>
    <t>RIRIN</t>
  </si>
  <si>
    <t>MASKA</t>
  </si>
  <si>
    <t>DESAK</t>
  </si>
  <si>
    <t>ARTHA</t>
  </si>
  <si>
    <t>SUARDANA</t>
  </si>
  <si>
    <t>SUJARSA</t>
  </si>
  <si>
    <t>GUNADI</t>
  </si>
  <si>
    <t>SUTAMA</t>
  </si>
  <si>
    <t>TRISUDA</t>
  </si>
  <si>
    <t>IDA BAGUS</t>
  </si>
  <si>
    <t>ARDIASA</t>
  </si>
  <si>
    <t>SUDARTA</t>
  </si>
  <si>
    <t>GUNADI 2</t>
  </si>
  <si>
    <t>KERTIASIH 2</t>
  </si>
  <si>
    <t>SUTAMA 2</t>
  </si>
  <si>
    <t>TRISUDA 2</t>
  </si>
  <si>
    <t>SUKARSA 2</t>
  </si>
  <si>
    <t>WIDANA 2</t>
  </si>
  <si>
    <t>SUARTA 2</t>
  </si>
  <si>
    <t>MASKA 2</t>
  </si>
  <si>
    <t>DESAK 2</t>
  </si>
  <si>
    <t>ARDIASA 2</t>
  </si>
  <si>
    <t>SUDARTA 2</t>
  </si>
  <si>
    <t>RIZKY</t>
  </si>
  <si>
    <t>SUYASA</t>
  </si>
  <si>
    <t>SIRKA</t>
  </si>
  <si>
    <t>SRI HARTINI</t>
  </si>
  <si>
    <t>WISNU</t>
  </si>
  <si>
    <t>SEMAYA 2</t>
  </si>
  <si>
    <t>DENI</t>
  </si>
  <si>
    <t>JUMLAH</t>
  </si>
  <si>
    <t>Ni Made Deny Sasmini, S.Pd</t>
  </si>
  <si>
    <t>07.30 - 08.15</t>
  </si>
  <si>
    <t>08.15 - 09.00</t>
  </si>
  <si>
    <t>09.00 - 09.45</t>
  </si>
  <si>
    <t>09.45 - 10.30</t>
  </si>
  <si>
    <t>10.45 - 11.30</t>
  </si>
  <si>
    <t>11.30 - 12.15</t>
  </si>
  <si>
    <t>A.12</t>
  </si>
  <si>
    <t>C.14</t>
  </si>
  <si>
    <t>S.14</t>
  </si>
  <si>
    <t>D.13</t>
  </si>
  <si>
    <t>DP.13</t>
  </si>
  <si>
    <t>EP.10</t>
  </si>
  <si>
    <t>GP.3</t>
  </si>
  <si>
    <t>I.2</t>
  </si>
  <si>
    <t>J.4</t>
  </si>
  <si>
    <t>J.11</t>
  </si>
  <si>
    <t>JL.11</t>
  </si>
  <si>
    <t>K.5</t>
  </si>
  <si>
    <t>KL.5</t>
  </si>
  <si>
    <t>P.16</t>
  </si>
  <si>
    <t>PL.16</t>
  </si>
  <si>
    <t>R.15</t>
  </si>
  <si>
    <t>RL.15</t>
  </si>
  <si>
    <t>CP.14</t>
  </si>
  <si>
    <t>EL</t>
  </si>
  <si>
    <t>BHS. INGGRIS LINTAS MINAT</t>
  </si>
  <si>
    <t>ARIMAS 2</t>
  </si>
  <si>
    <t>RIRIN 2</t>
  </si>
  <si>
    <t>ARTHAYASA 2</t>
  </si>
  <si>
    <t xml:space="preserve">ARTHAYASA </t>
  </si>
  <si>
    <t>SUTARSA 2</t>
  </si>
  <si>
    <t>Dra. Ni Ketut Wiryani</t>
  </si>
  <si>
    <t>PKWU</t>
  </si>
  <si>
    <t>GEOGRAFI LINTAS MINAT</t>
  </si>
  <si>
    <t>SENIN, 22 JANUARI 2018</t>
  </si>
  <si>
    <t>9.</t>
  </si>
  <si>
    <t>10.</t>
  </si>
  <si>
    <t>ANTROPOLOGI LINTAS MNAT</t>
  </si>
  <si>
    <t>TAHUN PELAJARAN 2018 / 2019</t>
  </si>
  <si>
    <t>SENIN S.D. JUMAT :</t>
  </si>
  <si>
    <t>Tejakula, 09 Juli 2018</t>
  </si>
  <si>
    <t>I Komang Warganata Suarjaya, S.Pd</t>
  </si>
  <si>
    <t>JAM PURNAMA / TILEM</t>
  </si>
  <si>
    <t>Drs. Nyoman Putra Yasa</t>
  </si>
  <si>
    <t>12.15 - 13.00</t>
  </si>
  <si>
    <t>13.00 - 13.45</t>
  </si>
  <si>
    <t>14.00 - 14.45</t>
  </si>
  <si>
    <t>14.45 - 15.30</t>
  </si>
  <si>
    <t>06.50 - 07.30</t>
  </si>
  <si>
    <t>14.50 -15.30</t>
  </si>
  <si>
    <t>14.10 - 14.50</t>
  </si>
  <si>
    <t>08.45 - 09.20</t>
  </si>
  <si>
    <t>09.20 - 10.05</t>
  </si>
  <si>
    <t>10.05 - 10.40</t>
  </si>
  <si>
    <t>10.40 - 11.15</t>
  </si>
  <si>
    <t>11.30 - 12.05</t>
  </si>
  <si>
    <t>12.05 - 12.40</t>
  </si>
  <si>
    <t>12.40 - 13.15</t>
  </si>
  <si>
    <t>13.15 - 13.55</t>
  </si>
  <si>
    <t>07.15 - 07.30</t>
  </si>
  <si>
    <t>F.28</t>
  </si>
  <si>
    <t>WIRYANI</t>
  </si>
  <si>
    <t>WARGA NATA</t>
  </si>
  <si>
    <t>WARGANATA 2</t>
  </si>
  <si>
    <t>PUTRA YASA</t>
  </si>
  <si>
    <t>PUTRA YASA 2</t>
  </si>
  <si>
    <t>DEWA DARMA</t>
  </si>
  <si>
    <t>F.33</t>
  </si>
  <si>
    <t>A.36</t>
  </si>
  <si>
    <t>N.36</t>
  </si>
  <si>
    <t>B.24</t>
  </si>
  <si>
    <t>B.27</t>
  </si>
  <si>
    <t>CP.21</t>
  </si>
  <si>
    <t>DP.34</t>
  </si>
  <si>
    <t>EP.20</t>
  </si>
  <si>
    <t>E.29</t>
  </si>
  <si>
    <t>EP.29</t>
  </si>
  <si>
    <t>G.38</t>
  </si>
  <si>
    <t>GP.28</t>
  </si>
  <si>
    <t>G.31</t>
  </si>
  <si>
    <t>GP.31</t>
  </si>
  <si>
    <t>HL.31</t>
  </si>
  <si>
    <t>HL.18</t>
  </si>
  <si>
    <t>I.23</t>
  </si>
  <si>
    <t>T.23</t>
  </si>
  <si>
    <t>JL.4</t>
  </si>
  <si>
    <t>JL.17</t>
  </si>
  <si>
    <t>T.17</t>
  </si>
  <si>
    <t>K.39</t>
  </si>
  <si>
    <t>SENI BUDAYA</t>
  </si>
  <si>
    <t>M.26</t>
  </si>
  <si>
    <t>EL.20</t>
  </si>
  <si>
    <t>EL.29</t>
  </si>
  <si>
    <t>GP.38</t>
  </si>
  <si>
    <t>X.37</t>
  </si>
  <si>
    <t>X.</t>
  </si>
  <si>
    <t>DWI 2</t>
  </si>
  <si>
    <t>SUJARSA 2</t>
  </si>
  <si>
    <t>Dewa Ketut Panji Dalem, S.Pd</t>
  </si>
  <si>
    <t>PANJI DALEM</t>
  </si>
  <si>
    <t>PANJI DALEM 2</t>
  </si>
  <si>
    <t>A.40</t>
  </si>
  <si>
    <t>N.40</t>
  </si>
  <si>
    <t>Y.</t>
  </si>
  <si>
    <t>SENIN, 16 JULI 2018</t>
  </si>
  <si>
    <t>KEGIATAN EKSTRA PRAMUKA</t>
  </si>
  <si>
    <t>09.20 - 09.55</t>
  </si>
  <si>
    <t>09.55 - 10.30</t>
  </si>
  <si>
    <t>10.30 - 11.05</t>
  </si>
  <si>
    <t>11.25 - 12.00</t>
  </si>
  <si>
    <t>12.00 - 12.35</t>
  </si>
  <si>
    <t>12.35 - 13.10</t>
  </si>
  <si>
    <t>13.10 - 13.45</t>
  </si>
  <si>
    <t>14.05 - 14.40</t>
  </si>
  <si>
    <t>14.40 -15.15</t>
  </si>
  <si>
    <t>KL.39</t>
  </si>
  <si>
    <t>SUYATRA 2</t>
  </si>
  <si>
    <t xml:space="preserve">SUYATRA </t>
  </si>
  <si>
    <t>D.41</t>
  </si>
  <si>
    <t>DP.41</t>
  </si>
  <si>
    <t>Ni Wayan Nonoriati, S.Pd</t>
  </si>
  <si>
    <t>NONORIATI</t>
  </si>
  <si>
    <t>Tejakula, 27 September 2018</t>
  </si>
  <si>
    <t>SENIN, 8 OKTOBER 2018</t>
  </si>
  <si>
    <t>GP.22</t>
  </si>
  <si>
    <t>REVISI 6</t>
  </si>
  <si>
    <t>Drs. Nyoman Putrayasa</t>
  </si>
  <si>
    <t>SENIN, 07 JANUARI 2019</t>
  </si>
  <si>
    <t>Tejakula, 02 Januari 2019</t>
  </si>
  <si>
    <t>A.35</t>
  </si>
  <si>
    <t>D.12</t>
  </si>
  <si>
    <t>R.14</t>
  </si>
  <si>
    <t>RL.14</t>
  </si>
  <si>
    <t>CP.13</t>
  </si>
  <si>
    <t>P.15</t>
  </si>
  <si>
    <t>PL.15</t>
  </si>
  <si>
    <t>JL.16</t>
  </si>
  <si>
    <t>T.16</t>
  </si>
  <si>
    <t>H.17</t>
  </si>
  <si>
    <t>HL.17</t>
  </si>
  <si>
    <t>M.18</t>
  </si>
  <si>
    <t>E.19</t>
  </si>
  <si>
    <t>EP.19</t>
  </si>
  <si>
    <t>C.20</t>
  </si>
  <si>
    <t>CP.20</t>
  </si>
  <si>
    <t>G.21</t>
  </si>
  <si>
    <t>GP.21</t>
  </si>
  <si>
    <t>I.22</t>
  </si>
  <si>
    <t>T.22</t>
  </si>
  <si>
    <t>B.23</t>
  </si>
  <si>
    <t>M.25</t>
  </si>
  <si>
    <t>F.27</t>
  </si>
  <si>
    <t>E.28</t>
  </si>
  <si>
    <t>EP.28</t>
  </si>
  <si>
    <t>EL.28</t>
  </si>
  <si>
    <t>N.29</t>
  </si>
  <si>
    <t>G.30</t>
  </si>
  <si>
    <t>HL.30</t>
  </si>
  <si>
    <t>T.31</t>
  </si>
  <si>
    <t>F.32</t>
  </si>
  <si>
    <t>O.33</t>
  </si>
  <si>
    <t>DP.33</t>
  </si>
  <si>
    <t>X.34</t>
  </si>
  <si>
    <t>KL.36</t>
  </si>
  <si>
    <t>K.36</t>
  </si>
  <si>
    <t>D.37</t>
  </si>
  <si>
    <t>DP.37</t>
  </si>
  <si>
    <t>Ketut Adi Sukadarma, S.Pd</t>
  </si>
  <si>
    <t>Kadek Arya Setiawan, S.Pd</t>
  </si>
  <si>
    <t>Komang Hendri Purwanata, S.Pd.B</t>
  </si>
  <si>
    <t>Made Merry Ardiani, S.Pd</t>
  </si>
  <si>
    <t>G.39</t>
  </si>
  <si>
    <t>GP.39</t>
  </si>
  <si>
    <t>A.41</t>
  </si>
  <si>
    <t>MERRY ARDIANI</t>
  </si>
  <si>
    <t>SUKADARMA</t>
  </si>
  <si>
    <t>ARYA SETIAWAN 2</t>
  </si>
  <si>
    <t xml:space="preserve">ARYA SETIAWAN </t>
  </si>
  <si>
    <t>HENDRI</t>
  </si>
  <si>
    <t>KEGIATAN EKSTRA PILIHAN</t>
  </si>
  <si>
    <t>EL.19</t>
  </si>
  <si>
    <t>DP.12</t>
  </si>
  <si>
    <t>Komang Hendri Purwanata, S.Pd.</t>
  </si>
  <si>
    <t>REVISI 1</t>
  </si>
  <si>
    <t>Gede Ari Suyasna Putra, S.Pd</t>
  </si>
  <si>
    <t>Ayu Sri Juniariasih Mandala, S.Pd</t>
  </si>
  <si>
    <t>O.37</t>
  </si>
  <si>
    <t>O.26</t>
  </si>
  <si>
    <t>WIRYANI SOS</t>
  </si>
  <si>
    <t>RIZKY SOS</t>
  </si>
  <si>
    <t>O.27</t>
  </si>
  <si>
    <t>ARI SUYASNA</t>
  </si>
  <si>
    <t>ARI SUYASNA 2</t>
  </si>
  <si>
    <t>E.43</t>
  </si>
  <si>
    <t>EP.43</t>
  </si>
  <si>
    <t>REVISI 2</t>
  </si>
  <si>
    <t>SENIN, 21 JANUARI 2019</t>
  </si>
  <si>
    <t>Tejakula, 18 Januari 2019</t>
  </si>
  <si>
    <t>08.00</t>
  </si>
  <si>
    <t>13.00</t>
  </si>
  <si>
    <t>-</t>
  </si>
  <si>
    <t>15.00</t>
  </si>
  <si>
    <t>09.55</t>
  </si>
  <si>
    <t>11.50</t>
  </si>
  <si>
    <t>13.40</t>
  </si>
  <si>
    <t>JAMPEL BIASA</t>
  </si>
  <si>
    <t>JAMPEL PURNAMA TILEM</t>
  </si>
  <si>
    <t>10.00</t>
  </si>
  <si>
    <t>08.45</t>
  </si>
  <si>
    <t>10.30</t>
  </si>
  <si>
    <t>12.25</t>
  </si>
  <si>
    <t>10.40</t>
  </si>
  <si>
    <t>12.10</t>
  </si>
  <si>
    <t>12.50</t>
  </si>
  <si>
    <t>11.15</t>
  </si>
  <si>
    <t>13.30</t>
  </si>
  <si>
    <t>08.40</t>
  </si>
  <si>
    <t>09.20</t>
  </si>
  <si>
    <t>13.35</t>
  </si>
  <si>
    <t>10.50</t>
  </si>
  <si>
    <t>11.30</t>
  </si>
  <si>
    <t>13.45</t>
  </si>
  <si>
    <t>14.20</t>
  </si>
  <si>
    <t>11.05</t>
  </si>
  <si>
    <t>14.55</t>
  </si>
  <si>
    <t>JAM PELAJARAN SELAMA BULAN PUASA</t>
  </si>
  <si>
    <t>Gede Billy Oktavio Putra, S.Pd</t>
  </si>
  <si>
    <t>Gede Agus Suasmita, S.Pd</t>
  </si>
  <si>
    <t>I Gusti Bagus Suyadnya, S.Pd</t>
  </si>
  <si>
    <t>I Gede Ardika, S.Pd.Gr</t>
  </si>
  <si>
    <t>Anton Dwi Irawan, S.Pd</t>
  </si>
  <si>
    <t>Rosa Novita Sinaga, S.Pd.Gr</t>
  </si>
  <si>
    <t>TAHUN PELAJARAN 2019 / 2020</t>
  </si>
  <si>
    <t>A.46</t>
  </si>
  <si>
    <t>D.42</t>
  </si>
  <si>
    <t>DP.42</t>
  </si>
  <si>
    <t>O.31</t>
  </si>
  <si>
    <t>N.45</t>
  </si>
  <si>
    <t>X.39</t>
  </si>
  <si>
    <t>T.27</t>
  </si>
  <si>
    <t>HL.36</t>
  </si>
  <si>
    <t>G.43</t>
  </si>
  <si>
    <t>G.44</t>
  </si>
  <si>
    <t>KL.41</t>
  </si>
  <si>
    <t>B.30</t>
  </si>
  <si>
    <t>JL.27</t>
  </si>
  <si>
    <t>T.37</t>
  </si>
  <si>
    <t>L.28</t>
  </si>
  <si>
    <t>LL.28</t>
  </si>
  <si>
    <t>C.32</t>
  </si>
  <si>
    <t>CP.32</t>
  </si>
  <si>
    <t>X.29</t>
  </si>
  <si>
    <t>M.37</t>
  </si>
  <si>
    <t>E.34</t>
  </si>
  <si>
    <t>EL.34</t>
  </si>
  <si>
    <t>ANTON</t>
  </si>
  <si>
    <t>AGUS SUASMITA</t>
  </si>
  <si>
    <t>SEMAYA 1</t>
  </si>
  <si>
    <t>BAGUS SUYADNYA</t>
  </si>
  <si>
    <t>ROSA 1</t>
  </si>
  <si>
    <t>ROSA 2</t>
  </si>
  <si>
    <t>EP.48</t>
  </si>
  <si>
    <t>EL.48</t>
  </si>
  <si>
    <t>JAM DIATUR</t>
  </si>
  <si>
    <t>Senin Jam 3 &amp; 4 Kosong</t>
  </si>
  <si>
    <t>Rabu Pagi sampai Jam ke 6, Kamis, Jumat Kosong</t>
  </si>
  <si>
    <t>Jam 1 &amp; 2 Kosong</t>
  </si>
  <si>
    <t>Jumat Kosong dan Senin Siang</t>
  </si>
  <si>
    <t>Jam 9 &amp; 10  Kosong</t>
  </si>
  <si>
    <t xml:space="preserve">Jumat Kosong  </t>
  </si>
  <si>
    <t>EL.43</t>
  </si>
  <si>
    <t>Komang Hendri Purwanata</t>
  </si>
  <si>
    <t>Kosong 2 hari</t>
  </si>
  <si>
    <t>GP.44</t>
  </si>
  <si>
    <t>BILLY 1</t>
  </si>
  <si>
    <t>BILLY 2</t>
  </si>
  <si>
    <t>ARDIKA</t>
  </si>
  <si>
    <t>SENIN, 05 AGUSTUS 2019</t>
  </si>
  <si>
    <t>Tejakula, 05 Agustus 2019</t>
  </si>
  <si>
    <t>Ni Luh Linda Seniasih, S.Pd</t>
  </si>
  <si>
    <t>M.36</t>
  </si>
  <si>
    <t>T.21</t>
  </si>
  <si>
    <t>E.18</t>
  </si>
  <si>
    <t>EP.18</t>
  </si>
  <si>
    <t>EL.18</t>
  </si>
  <si>
    <t>C.19</t>
  </si>
  <si>
    <t>G.20</t>
  </si>
  <si>
    <t>I.21</t>
  </si>
  <si>
    <t>B.22</t>
  </si>
  <si>
    <t>M.24</t>
  </si>
  <si>
    <t>JL.26</t>
  </si>
  <si>
    <t>T.26</t>
  </si>
  <si>
    <t>L.27</t>
  </si>
  <si>
    <t>LL.27</t>
  </si>
  <si>
    <t>X.28</t>
  </si>
  <si>
    <t>B.29</t>
  </si>
  <si>
    <t>O.30</t>
  </si>
  <si>
    <t>C.31</t>
  </si>
  <si>
    <t>CP.31</t>
  </si>
  <si>
    <t>E.33</t>
  </si>
  <si>
    <t>EL.33</t>
  </si>
  <si>
    <t>N.34</t>
  </si>
  <si>
    <t>HL.35</t>
  </si>
  <si>
    <t>G.35</t>
  </si>
  <si>
    <t>F.37</t>
  </si>
  <si>
    <t>A.39</t>
  </si>
  <si>
    <t>KL.40</t>
  </si>
  <si>
    <t>GP.43</t>
  </si>
  <si>
    <t>N.44</t>
  </si>
  <si>
    <t>A.45</t>
  </si>
  <si>
    <t>EP.47</t>
  </si>
  <si>
    <t>EL.47</t>
  </si>
  <si>
    <t>X.38</t>
  </si>
  <si>
    <t>T.36</t>
  </si>
  <si>
    <t>07.00 - 07.30</t>
  </si>
  <si>
    <t>SENIN S.D. KAMIS :</t>
  </si>
  <si>
    <t>Made Tiastra, S.Pd,</t>
  </si>
  <si>
    <t>Gede Hari Wijaya, S.Pd.Gr.</t>
  </si>
  <si>
    <t>Nyoman Ayu Aristia Dewi, S.Pd</t>
  </si>
  <si>
    <t>Ni Wayan Harik Wahyuni, S.Pd</t>
  </si>
  <si>
    <t>I Wayan Salin, S.Pd.</t>
  </si>
  <si>
    <t>Gde Bayu Indrayana, S.Pd.</t>
  </si>
  <si>
    <t>I Ketut Agus Nova Anggrawan, S.Pd.</t>
  </si>
  <si>
    <t>I Kadek Vera Astrawan, S.Pd.</t>
  </si>
  <si>
    <t>I Made Sukma Pradnyana, S.Pd</t>
  </si>
  <si>
    <t>I Nyoman Mangku Arjana, S.Pd, MM.</t>
  </si>
  <si>
    <t>Putu Devi Ayu Andari, S.Pd. M.Hum.</t>
  </si>
  <si>
    <t>Ni Luh Aprilia Purnamasari, S.Pd</t>
  </si>
  <si>
    <t>Kadek Mega Arista Sinta Devi, S.Pd</t>
  </si>
  <si>
    <t>BAHASA INDONESIA</t>
  </si>
  <si>
    <t>BAHASA INGGRIS</t>
  </si>
  <si>
    <t>PJOK</t>
  </si>
  <si>
    <t>BAHASA BALI</t>
  </si>
  <si>
    <t>MATEMATIKA PEM.</t>
  </si>
  <si>
    <t>SEJARAH INDONESIA PEM.</t>
  </si>
  <si>
    <t>SELASA, 12 JULI 2022</t>
  </si>
  <si>
    <t>Tejakula, 12 Juli 2022</t>
  </si>
  <si>
    <t>TAHUN PELAJARAN 2022 / 2023</t>
  </si>
  <si>
    <t>FIS.</t>
  </si>
  <si>
    <t>BINDO</t>
  </si>
  <si>
    <t>IBB</t>
  </si>
  <si>
    <t>EKOLM.39</t>
  </si>
  <si>
    <t>EKO.39</t>
  </si>
  <si>
    <t>FIS.10</t>
  </si>
  <si>
    <t>PENDIDIKAN KEWARGANEGARAAN</t>
  </si>
  <si>
    <t>KIM.1</t>
  </si>
  <si>
    <t>Gde Sudana, S.Pd KIM.1</t>
  </si>
  <si>
    <t>KELAS  / MAT.13A  PELAJARAN</t>
  </si>
  <si>
    <t>MAT.13</t>
  </si>
  <si>
    <t>JUMAT.13</t>
  </si>
  <si>
    <t>KODE GURU MAT.13A PELAJARAN :</t>
  </si>
  <si>
    <t>JAM JUMAT.13 &amp; PURNAMA / TILEM</t>
  </si>
  <si>
    <t>Senin, Rabu, JuMAT.13</t>
  </si>
  <si>
    <t>Kamis, JuMAT.13</t>
  </si>
  <si>
    <t>JuMAT.13, Sabtu</t>
  </si>
  <si>
    <t>Rabu, JuMAT.13</t>
  </si>
  <si>
    <t>MATP.45</t>
  </si>
  <si>
    <t>KIMLM.1</t>
  </si>
  <si>
    <t>BING.32</t>
  </si>
  <si>
    <t>BINGP.48</t>
  </si>
  <si>
    <t>BIO.14</t>
  </si>
  <si>
    <t>BINGLM.48</t>
  </si>
  <si>
    <t>PKWU.14</t>
  </si>
  <si>
    <t>PKWU.31</t>
  </si>
  <si>
    <t>PKWU.39</t>
  </si>
  <si>
    <t>PKWU.36</t>
  </si>
  <si>
    <t>TIK.19</t>
  </si>
  <si>
    <t>TIK.37</t>
  </si>
  <si>
    <t>SEJNA.49</t>
  </si>
  <si>
    <t>SEJNA.40</t>
  </si>
  <si>
    <t>BINDO.27</t>
  </si>
  <si>
    <t>BINDO.22</t>
  </si>
  <si>
    <t>BIND0.22</t>
  </si>
  <si>
    <t>PJOK.28</t>
  </si>
  <si>
    <t>PJOK.29</t>
  </si>
  <si>
    <t>BB.25</t>
  </si>
  <si>
    <t>AGM.42</t>
  </si>
  <si>
    <t>PKN.20</t>
  </si>
  <si>
    <t>SNB.17</t>
  </si>
  <si>
    <t>SIP.49</t>
  </si>
  <si>
    <t>SOS.21</t>
  </si>
  <si>
    <t>GEO.6</t>
  </si>
  <si>
    <t>GEOLM.18</t>
  </si>
  <si>
    <t>GEO.18</t>
  </si>
  <si>
    <t>BJLM.47</t>
  </si>
  <si>
    <t>BJEP.47</t>
  </si>
  <si>
    <t>ANTRO.8</t>
  </si>
  <si>
    <t>BINDP.30</t>
  </si>
  <si>
    <t>FISLM.34</t>
  </si>
  <si>
    <t xml:space="preserve">FISLM.34 </t>
  </si>
  <si>
    <t>FISLM.10</t>
  </si>
  <si>
    <t>BIO.2</t>
  </si>
  <si>
    <t>SNB.35</t>
  </si>
  <si>
    <t>FIS.34</t>
  </si>
  <si>
    <t>MAT.26</t>
  </si>
  <si>
    <t>MAT.34</t>
  </si>
  <si>
    <t>PKN.15</t>
  </si>
  <si>
    <t>SEJNA.7</t>
  </si>
  <si>
    <t>EKO.4</t>
  </si>
  <si>
    <t>GEOLM.6</t>
  </si>
  <si>
    <t>SIP.7</t>
  </si>
  <si>
    <t>PKWU..9</t>
  </si>
  <si>
    <t>KIM.3</t>
  </si>
  <si>
    <t>KIMLM.9</t>
  </si>
  <si>
    <t>IBB.33</t>
  </si>
  <si>
    <t>BB.33</t>
  </si>
  <si>
    <t>BINGLM.43</t>
  </si>
  <si>
    <t>BINDO.12</t>
  </si>
  <si>
    <t>PJOK.23</t>
  </si>
  <si>
    <t>BINGLM.43.43</t>
  </si>
  <si>
    <t>BING.11</t>
  </si>
  <si>
    <t>BINDO.46</t>
  </si>
  <si>
    <t>BINGP.43</t>
  </si>
  <si>
    <t>BINDP.46</t>
  </si>
  <si>
    <t>PKWU.9</t>
  </si>
  <si>
    <t>AGM.38</t>
  </si>
  <si>
    <t xml:space="preserve">PKN.20 </t>
  </si>
  <si>
    <t>BINDO.30</t>
  </si>
  <si>
    <t>SEJNA.40S</t>
  </si>
  <si>
    <t>KELAS  / MAT.41.13A  PELAJARAN</t>
  </si>
  <si>
    <t>MAT.41</t>
  </si>
  <si>
    <t>JUMAT.41.13</t>
  </si>
  <si>
    <t>KODE GURU MAT.41.13A PELAJARAN :</t>
  </si>
  <si>
    <t>JAM JUMAT.41.13 &amp; PURNAMA / TILEM</t>
  </si>
  <si>
    <t>Senin, Rabu, JuMAT.41.13</t>
  </si>
  <si>
    <t>Kamis, JuMAT.41.13</t>
  </si>
  <si>
    <t>JuMAT.41.13, Sabtu</t>
  </si>
  <si>
    <t>Rabu, JuMAT.41.13</t>
  </si>
  <si>
    <t>SIP.40</t>
  </si>
  <si>
    <t>PKN15</t>
  </si>
  <si>
    <t>BINDP.22</t>
  </si>
  <si>
    <t>ANTRO..8</t>
  </si>
  <si>
    <t>AGM.</t>
  </si>
  <si>
    <t>PKN.</t>
  </si>
  <si>
    <t>MAT.</t>
  </si>
  <si>
    <t>SEJARAH NASIONAL</t>
  </si>
  <si>
    <t>SEJNA.</t>
  </si>
  <si>
    <t>BING.</t>
  </si>
  <si>
    <t>SNB.</t>
  </si>
  <si>
    <t>PJOK.</t>
  </si>
  <si>
    <t>PKWU.</t>
  </si>
  <si>
    <t>PRAKARYA DAN KEWIRAUSAHAAN</t>
  </si>
  <si>
    <t>BB.</t>
  </si>
  <si>
    <t>BIO.</t>
  </si>
  <si>
    <t>KIM.</t>
  </si>
  <si>
    <t>MATP.</t>
  </si>
  <si>
    <t>GEO.</t>
  </si>
  <si>
    <t>SIP.</t>
  </si>
  <si>
    <t>SOS.</t>
  </si>
  <si>
    <t>EKO.</t>
  </si>
  <si>
    <t>BINGP.</t>
  </si>
  <si>
    <t>BINDOP.</t>
  </si>
  <si>
    <t>BJEP.</t>
  </si>
  <si>
    <t>ANTRO.</t>
  </si>
  <si>
    <t>EKOLM.</t>
  </si>
  <si>
    <t>BINGLM.</t>
  </si>
  <si>
    <t>BJLM.</t>
  </si>
  <si>
    <t>KIMLM.</t>
  </si>
  <si>
    <t>FISLM.</t>
  </si>
  <si>
    <t>GEOLM.</t>
  </si>
  <si>
    <t>TIK.</t>
  </si>
  <si>
    <t>INFORMATIKA</t>
  </si>
  <si>
    <t>Ni Luh Sri Hartini, S.Sn.,M.Sn.</t>
  </si>
  <si>
    <t>Ketut Suparwata, S.Pd.,M.Pd.</t>
  </si>
  <si>
    <t>06.50 - 08.45</t>
  </si>
  <si>
    <t>SENIN, SELASA, &amp; KAMIS :</t>
  </si>
  <si>
    <t>9.   14.00 - 14.45</t>
  </si>
  <si>
    <t>8.   13.00 - 13.45</t>
  </si>
  <si>
    <t>7.   12.15 - 13.00</t>
  </si>
  <si>
    <t>6.   11.30 - 12.15</t>
  </si>
  <si>
    <t>5.   10.45 - 11.30</t>
  </si>
  <si>
    <t>4.   09.45 - 10.30</t>
  </si>
  <si>
    <t>3.   09.00 - 09.45</t>
  </si>
  <si>
    <t>2.   08.15 - 09.00</t>
  </si>
  <si>
    <t>1.   07.30 - 08.15</t>
  </si>
  <si>
    <t>0.   07.00 - 07.30</t>
  </si>
  <si>
    <t>1.   07.30 - 08.05</t>
  </si>
  <si>
    <t>2.   08.05 - 08.40</t>
  </si>
  <si>
    <t>3.   08.40 - 09.15</t>
  </si>
  <si>
    <t>4.   09.15 - 09.50</t>
  </si>
  <si>
    <t>5.   10.05 - 10.40</t>
  </si>
  <si>
    <t>6.   10.40 - 11.15</t>
  </si>
  <si>
    <t>7.   11.15 - 11.50</t>
  </si>
  <si>
    <t>8.   11.50 - 12.25</t>
  </si>
  <si>
    <t>9.   12.40 - 13.15</t>
  </si>
  <si>
    <t>10   14.45 - 15.30</t>
  </si>
  <si>
    <t>10   13.15 - 13.50</t>
  </si>
  <si>
    <t>13.50-15.30 : EKSTRA</t>
  </si>
  <si>
    <t>JAM JUMAT, LITERASI, &amp; PURNAMA / TILEM</t>
  </si>
  <si>
    <t>SENAM</t>
  </si>
  <si>
    <t>EKSTRAKURIKULER PILIHAN</t>
  </si>
  <si>
    <t>13.50 -15.30</t>
  </si>
  <si>
    <t>I Gede Ngurah Jonny Anggara Pratama, S.Pd.</t>
  </si>
  <si>
    <t>Ni Made Sri Utami Kusmayoni, S.Pd</t>
  </si>
  <si>
    <t>Tejakula, 30 Desember 2022</t>
  </si>
  <si>
    <t>30 DESEMBER 2022</t>
  </si>
  <si>
    <t>BINGLM</t>
  </si>
  <si>
    <t>AGM</t>
  </si>
  <si>
    <t>EKOLM</t>
  </si>
  <si>
    <t>BING</t>
  </si>
  <si>
    <t>BIO</t>
  </si>
  <si>
    <t>GEO</t>
  </si>
  <si>
    <t>SNB</t>
  </si>
  <si>
    <t>PKN</t>
  </si>
  <si>
    <t>KIMLM</t>
  </si>
  <si>
    <t>SIP</t>
  </si>
  <si>
    <t>EKO</t>
  </si>
  <si>
    <t>SEJNAS</t>
  </si>
  <si>
    <t>ANTRO</t>
  </si>
  <si>
    <t>MAT.49</t>
  </si>
  <si>
    <t>Ni Putu Budi Utami, S.Pd.</t>
  </si>
  <si>
    <t>MAT.50</t>
  </si>
  <si>
    <t>AGM.48</t>
  </si>
  <si>
    <t>FISLM.33</t>
  </si>
  <si>
    <t>SEJNAS.47</t>
  </si>
  <si>
    <t>BIND0.12</t>
  </si>
  <si>
    <t>BIO.13</t>
  </si>
  <si>
    <t>PKWU.13</t>
  </si>
  <si>
    <t>PKN.14</t>
  </si>
  <si>
    <t>SNB.16</t>
  </si>
  <si>
    <t>GEO.17</t>
  </si>
  <si>
    <t>GEOLM.17</t>
  </si>
  <si>
    <t>TIK.18</t>
  </si>
  <si>
    <t>PKN.19</t>
  </si>
  <si>
    <t>SOS.20</t>
  </si>
  <si>
    <t>BINDO.21</t>
  </si>
  <si>
    <t>PJOK.22</t>
  </si>
  <si>
    <t>AGM.23</t>
  </si>
  <si>
    <t>BB.24</t>
  </si>
  <si>
    <t>MAT.25</t>
  </si>
  <si>
    <t>BINDO.26</t>
  </si>
  <si>
    <t>PJOK.27</t>
  </si>
  <si>
    <t>BINDO.29</t>
  </si>
  <si>
    <t>PKWU.30</t>
  </si>
  <si>
    <t>BING.31</t>
  </si>
  <si>
    <t>BB.32</t>
  </si>
  <si>
    <t>MAT.33</t>
  </si>
  <si>
    <t>FIS.33</t>
  </si>
  <si>
    <t>SNB.34</t>
  </si>
  <si>
    <t>PKWU.35</t>
  </si>
  <si>
    <t>TIK.36</t>
  </si>
  <si>
    <t>AGM.37</t>
  </si>
  <si>
    <t>EKO.38</t>
  </si>
  <si>
    <t>EKOLM.38</t>
  </si>
  <si>
    <t>SEJNA.39</t>
  </si>
  <si>
    <t>SIP.39</t>
  </si>
  <si>
    <t>MAT.40</t>
  </si>
  <si>
    <t>MATP.43</t>
  </si>
  <si>
    <t>BINGP.41</t>
  </si>
  <si>
    <t>BINDO.44</t>
  </si>
  <si>
    <t>BJEP.45</t>
  </si>
  <si>
    <t>BINGP.46</t>
  </si>
  <si>
    <t>SEJNA.47</t>
  </si>
  <si>
    <t>SIP.47</t>
  </si>
  <si>
    <t>SEJNA</t>
  </si>
  <si>
    <t>GEOLM</t>
  </si>
  <si>
    <t>BJLM.45</t>
  </si>
  <si>
    <t>BINDP.21</t>
  </si>
  <si>
    <t>BINDP.29</t>
  </si>
  <si>
    <t>BINGLM.41</t>
  </si>
  <si>
    <t>BINDP.44</t>
  </si>
  <si>
    <t>BINGLM.46</t>
  </si>
  <si>
    <t>PKWU.38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</si>
</sst>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9" formatCode="_(* #,##0_);_(* \(#,##0\);_(* &quot;-&quot;_);_(@_)"/>
  </numFmts>
  <fonts count="64" x14ac:knownFonts="1">
    <font>
      <sz val="11"/>
      <color theme="1"/>
      <name val="Calibri"/>
      <family val="2"/>
      <charset val="1"/>
      <scheme val="minor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Bodoni MT Black"/>
      <family val="1"/>
    </font>
    <font>
      <sz val="10"/>
      <name val="Arial"/>
      <family val="2"/>
    </font>
    <font>
      <sz val="12"/>
      <name val="Arial"/>
      <family val="2"/>
    </font>
    <font>
      <b/>
      <sz val="12"/>
      <name val="Bookman Old Style"/>
      <family val="1"/>
    </font>
    <font>
      <sz val="9"/>
      <name val="Arial"/>
      <family val="2"/>
    </font>
    <font>
      <b/>
      <sz val="9"/>
      <name val="Arial"/>
      <family val="2"/>
    </font>
    <font>
      <b/>
      <sz val="9"/>
      <name val="Bodoni MT Black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8"/>
      <color theme="1"/>
      <name val="Broadway"/>
      <family val="5"/>
    </font>
    <font>
      <b/>
      <sz val="14"/>
      <color theme="1"/>
      <name val="Arial Rounded MT Bold"/>
      <family val="2"/>
    </font>
    <font>
      <sz val="16"/>
      <color theme="1"/>
      <name val="Cooper Black"/>
      <family val="1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sz val="12"/>
      <color rgb="FFFF0000"/>
      <name val="Calibri"/>
      <family val="2"/>
      <charset val="1"/>
      <scheme val="minor"/>
    </font>
    <font>
      <sz val="11"/>
      <color rgb="FFC00000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b/>
      <sz val="11"/>
      <color theme="1"/>
      <name val="Berlin Sans FB Demi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Bookman Old Style"/>
      <family val="1"/>
    </font>
    <font>
      <b/>
      <sz val="10"/>
      <color theme="1"/>
      <name val="Bookman Old Style"/>
      <family val="1"/>
    </font>
    <font>
      <sz val="10"/>
      <color theme="1"/>
      <name val="Calibri"/>
      <family val="2"/>
      <charset val="1"/>
      <scheme val="minor"/>
    </font>
    <font>
      <sz val="10"/>
      <color rgb="FFFF0000"/>
      <name val="Calibri"/>
      <family val="2"/>
      <charset val="1"/>
      <scheme val="minor"/>
    </font>
    <font>
      <sz val="8"/>
      <color theme="1"/>
      <name val="Arial"/>
      <family val="2"/>
    </font>
    <font>
      <sz val="14"/>
      <color theme="1"/>
      <name val="Britannic Bold"/>
      <family val="2"/>
    </font>
    <font>
      <sz val="11"/>
      <color theme="1"/>
      <name val="Britannic Bold"/>
      <family val="2"/>
    </font>
    <font>
      <sz val="12"/>
      <color theme="1"/>
      <name val="Symbol"/>
      <family val="1"/>
      <charset val="2"/>
    </font>
    <font>
      <b/>
      <sz val="14"/>
      <color theme="1"/>
      <name val="Bookman Old Style"/>
      <family val="1"/>
    </font>
    <font>
      <sz val="18"/>
      <color theme="1"/>
      <name val="Cooper Black"/>
      <family val="1"/>
    </font>
    <font>
      <sz val="11"/>
      <color theme="1"/>
      <name val="Bookman Old Style"/>
      <family val="1"/>
    </font>
    <font>
      <sz val="14"/>
      <color theme="1"/>
      <name val="Arial Rounded MT Bold"/>
      <family val="2"/>
    </font>
    <font>
      <sz val="10"/>
      <color theme="1"/>
      <name val="Bookman Old Style"/>
      <family val="1"/>
    </font>
    <font>
      <b/>
      <sz val="18"/>
      <color theme="1"/>
      <name val="Bodoni MT Black"/>
      <family val="1"/>
    </font>
    <font>
      <sz val="12"/>
      <color rgb="FFFF0000"/>
      <name val="Arial"/>
      <family val="2"/>
    </font>
    <font>
      <b/>
      <sz val="12"/>
      <color theme="1"/>
      <name val="Bookman Old Style"/>
      <family val="1"/>
    </font>
    <font>
      <sz val="12"/>
      <color theme="1"/>
      <name val="Calibri"/>
      <family val="2"/>
      <scheme val="minor"/>
    </font>
    <font>
      <sz val="10"/>
      <color theme="1"/>
      <name val="Symbol"/>
      <family val="1"/>
      <charset val="2"/>
    </font>
    <font>
      <sz val="7"/>
      <color theme="1"/>
      <name val="Arial"/>
      <family val="2"/>
    </font>
    <font>
      <b/>
      <sz val="8"/>
      <color theme="1"/>
      <name val="Bookman Old Style"/>
      <family val="1"/>
    </font>
    <font>
      <sz val="9"/>
      <color rgb="FFFF0000"/>
      <name val="Arial"/>
      <family val="2"/>
    </font>
    <font>
      <sz val="9"/>
      <color theme="1"/>
      <name val="Arial Rounded MT Bold"/>
      <family val="2"/>
    </font>
    <font>
      <sz val="12"/>
      <color theme="1"/>
      <name val="Britannic Bold"/>
      <family val="2"/>
    </font>
    <font>
      <b/>
      <sz val="14"/>
      <color theme="1"/>
      <name val="Arial"/>
      <family val="2"/>
    </font>
    <font>
      <sz val="14"/>
      <color theme="1"/>
      <name val="Berlin Sans FB Demi"/>
      <family val="2"/>
    </font>
    <font>
      <sz val="13"/>
      <color theme="1"/>
      <name val="Britannic Bold"/>
      <family val="2"/>
    </font>
    <font>
      <sz val="20"/>
      <color theme="1"/>
      <name val="Bodoni MT Black"/>
      <family val="1"/>
    </font>
    <font>
      <sz val="16"/>
      <color theme="1"/>
      <name val="Bodoni MT Black"/>
      <family val="1"/>
    </font>
    <font>
      <sz val="16"/>
      <color theme="1"/>
      <name val="Berlin Sans FB Demi"/>
      <family val="2"/>
    </font>
    <font>
      <b/>
      <sz val="20"/>
      <color theme="1"/>
      <name val="Bookman Old Style"/>
      <family val="1"/>
    </font>
    <font>
      <b/>
      <sz val="18"/>
      <color theme="1"/>
      <name val="Bookman Old Style"/>
      <family val="1"/>
    </font>
    <font>
      <b/>
      <sz val="16"/>
      <color theme="1"/>
      <name val="Bookman Old Style"/>
      <family val="1"/>
    </font>
    <font>
      <sz val="22"/>
      <color theme="1"/>
      <name val="Berlin Sans FB Demi"/>
      <family val="2"/>
    </font>
    <font>
      <b/>
      <sz val="18"/>
      <color theme="1"/>
      <name val="Algerian"/>
      <family val="5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876">
    <xf numFmtId="0" fontId="0" fillId="0" borderId="0" xfId="0"/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6" fillId="0" borderId="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0" borderId="1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19" fillId="0" borderId="0" xfId="0" applyFont="1" applyAlignment="1">
      <alignment horizontal="centerContinuous" vertical="center"/>
    </xf>
    <xf numFmtId="0" fontId="20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2" fillId="0" borderId="13" xfId="0" applyFont="1" applyBorder="1" applyAlignment="1">
      <alignment vertical="center"/>
    </xf>
    <xf numFmtId="0" fontId="23" fillId="0" borderId="0" xfId="0" applyFont="1" applyBorder="1" applyAlignment="1">
      <alignment horizontal="left" vertical="center"/>
    </xf>
    <xf numFmtId="0" fontId="22" fillId="0" borderId="13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3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17" fillId="0" borderId="33" xfId="0" applyFont="1" applyBorder="1" applyAlignment="1">
      <alignment vertical="center"/>
    </xf>
    <xf numFmtId="0" fontId="27" fillId="0" borderId="34" xfId="0" applyFont="1" applyBorder="1" applyAlignment="1">
      <alignment vertical="center"/>
    </xf>
    <xf numFmtId="0" fontId="28" fillId="0" borderId="35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0" fontId="1" fillId="3" borderId="29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" fillId="2" borderId="19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29" fillId="0" borderId="36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38" xfId="0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16" fontId="12" fillId="0" borderId="0" xfId="0" applyNumberFormat="1" applyFont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3" fillId="0" borderId="33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" fillId="5" borderId="29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22" fillId="0" borderId="35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4" fillId="2" borderId="46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14" fillId="2" borderId="5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0" fontId="6" fillId="2" borderId="59" xfId="0" applyFont="1" applyFill="1" applyBorder="1" applyAlignment="1">
      <alignment horizontal="center" vertical="center"/>
    </xf>
    <xf numFmtId="0" fontId="6" fillId="2" borderId="60" xfId="0" applyFont="1" applyFill="1" applyBorder="1" applyAlignment="1">
      <alignment horizontal="center" vertical="center"/>
    </xf>
    <xf numFmtId="0" fontId="14" fillId="2" borderId="61" xfId="0" applyFont="1" applyFill="1" applyBorder="1" applyAlignment="1">
      <alignment horizontal="center" vertical="center"/>
    </xf>
    <xf numFmtId="0" fontId="6" fillId="2" borderId="62" xfId="0" applyFont="1" applyFill="1" applyBorder="1" applyAlignment="1">
      <alignment horizontal="center" vertical="center"/>
    </xf>
    <xf numFmtId="0" fontId="6" fillId="2" borderId="63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1" fillId="0" borderId="64" xfId="0" applyFont="1" applyBorder="1" applyAlignment="1">
      <alignment horizontal="center" vertical="center" wrapText="1"/>
    </xf>
    <xf numFmtId="0" fontId="31" fillId="0" borderId="65" xfId="0" applyFont="1" applyBorder="1" applyAlignment="1">
      <alignment horizontal="center" vertical="center" wrapText="1"/>
    </xf>
    <xf numFmtId="0" fontId="31" fillId="0" borderId="66" xfId="0" applyFont="1" applyBorder="1" applyAlignment="1">
      <alignment horizontal="center" vertical="center" wrapText="1"/>
    </xf>
    <xf numFmtId="0" fontId="31" fillId="0" borderId="67" xfId="0" applyFont="1" applyBorder="1" applyAlignment="1">
      <alignment horizontal="center" vertical="center" wrapText="1"/>
    </xf>
    <xf numFmtId="0" fontId="31" fillId="0" borderId="68" xfId="0" applyFont="1" applyBorder="1" applyAlignment="1">
      <alignment horizontal="center"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70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6" fillId="2" borderId="71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/>
    </xf>
    <xf numFmtId="0" fontId="14" fillId="2" borderId="54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14" fillId="2" borderId="56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4" fillId="2" borderId="57" xfId="0" applyFont="1" applyFill="1" applyBorder="1" applyAlignment="1">
      <alignment horizontal="center" vertical="center"/>
    </xf>
    <xf numFmtId="0" fontId="31" fillId="0" borderId="33" xfId="0" applyFont="1" applyBorder="1" applyAlignment="1">
      <alignment horizontal="center" vertical="center" wrapText="1"/>
    </xf>
    <xf numFmtId="0" fontId="31" fillId="0" borderId="73" xfId="0" applyFont="1" applyBorder="1" applyAlignment="1">
      <alignment horizontal="center" vertical="center" wrapText="1"/>
    </xf>
    <xf numFmtId="0" fontId="6" fillId="2" borderId="74" xfId="0" applyFont="1" applyFill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6" fillId="2" borderId="7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" fillId="2" borderId="59" xfId="0" applyFont="1" applyFill="1" applyBorder="1" applyAlignment="1">
      <alignment horizontal="center" vertical="center"/>
    </xf>
    <xf numFmtId="0" fontId="14" fillId="2" borderId="59" xfId="0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60" xfId="0" applyFont="1" applyFill="1" applyBorder="1" applyAlignment="1">
      <alignment horizontal="center" vertical="center"/>
    </xf>
    <xf numFmtId="0" fontId="30" fillId="0" borderId="48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Continuous" vertical="center"/>
    </xf>
    <xf numFmtId="0" fontId="30" fillId="0" borderId="0" xfId="0" applyFont="1" applyBorder="1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14" fillId="2" borderId="71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3" fillId="0" borderId="13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2" borderId="62" xfId="0" applyFont="1" applyFill="1" applyBorder="1" applyAlignment="1">
      <alignment horizontal="center" vertical="center"/>
    </xf>
    <xf numFmtId="0" fontId="14" fillId="2" borderId="63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77" xfId="0" applyFont="1" applyFill="1" applyBorder="1" applyAlignment="1">
      <alignment horizontal="center" vertical="center"/>
    </xf>
    <xf numFmtId="0" fontId="6" fillId="2" borderId="78" xfId="0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80" xfId="0" applyFont="1" applyFill="1" applyBorder="1" applyAlignment="1">
      <alignment horizontal="center" vertical="center"/>
    </xf>
    <xf numFmtId="0" fontId="14" fillId="2" borderId="77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2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6" fillId="2" borderId="82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38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2" fillId="5" borderId="0" xfId="0" applyFont="1" applyFill="1" applyAlignment="1">
      <alignment horizontal="center" vertical="center"/>
    </xf>
    <xf numFmtId="0" fontId="6" fillId="5" borderId="53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42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6" fillId="5" borderId="56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6" fillId="5" borderId="54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50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6" fillId="5" borderId="74" xfId="0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0" fontId="14" fillId="5" borderId="28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62" xfId="0" applyFont="1" applyFill="1" applyBorder="1" applyAlignment="1">
      <alignment horizontal="center" vertical="center"/>
    </xf>
    <xf numFmtId="0" fontId="14" fillId="5" borderId="54" xfId="0" applyFont="1" applyFill="1" applyBorder="1" applyAlignment="1">
      <alignment horizontal="center" vertical="center"/>
    </xf>
    <xf numFmtId="0" fontId="14" fillId="6" borderId="25" xfId="0" applyFont="1" applyFill="1" applyBorder="1" applyAlignment="1">
      <alignment horizontal="center" vertical="center"/>
    </xf>
    <xf numFmtId="0" fontId="14" fillId="6" borderId="26" xfId="0" applyFont="1" applyFill="1" applyBorder="1" applyAlignment="1">
      <alignment horizontal="center" vertical="center"/>
    </xf>
    <xf numFmtId="0" fontId="14" fillId="6" borderId="59" xfId="0" applyFont="1" applyFill="1" applyBorder="1" applyAlignment="1">
      <alignment horizontal="center" vertical="center"/>
    </xf>
    <xf numFmtId="0" fontId="14" fillId="6" borderId="60" xfId="0" applyFont="1" applyFill="1" applyBorder="1" applyAlignment="1">
      <alignment horizontal="center" vertical="center"/>
    </xf>
    <xf numFmtId="0" fontId="6" fillId="6" borderId="59" xfId="0" applyFont="1" applyFill="1" applyBorder="1" applyAlignment="1">
      <alignment horizontal="center" vertical="center"/>
    </xf>
    <xf numFmtId="0" fontId="6" fillId="6" borderId="76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/>
    </xf>
    <xf numFmtId="0" fontId="6" fillId="6" borderId="26" xfId="0" applyFont="1" applyFill="1" applyBorder="1" applyAlignment="1">
      <alignment horizontal="center" vertical="center"/>
    </xf>
    <xf numFmtId="0" fontId="6" fillId="6" borderId="60" xfId="0" applyFont="1" applyFill="1" applyBorder="1" applyAlignment="1">
      <alignment horizontal="center" vertical="center"/>
    </xf>
    <xf numFmtId="0" fontId="6" fillId="6" borderId="25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1" fillId="6" borderId="59" xfId="0" applyFont="1" applyFill="1" applyBorder="1" applyAlignment="1">
      <alignment horizontal="center" vertical="center"/>
    </xf>
    <xf numFmtId="0" fontId="44" fillId="5" borderId="0" xfId="0" applyFont="1" applyFill="1" applyBorder="1" applyAlignment="1">
      <alignment horizontal="center" vertical="center"/>
    </xf>
    <xf numFmtId="0" fontId="44" fillId="5" borderId="0" xfId="0" applyFont="1" applyFill="1" applyAlignment="1">
      <alignment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2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6" fillId="2" borderId="8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7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2" fillId="0" borderId="84" xfId="0" applyFont="1" applyBorder="1" applyAlignment="1">
      <alignment horizontal="center" vertical="center"/>
    </xf>
    <xf numFmtId="0" fontId="14" fillId="0" borderId="85" xfId="0" applyFont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43" xfId="0" applyFont="1" applyBorder="1" applyAlignment="1">
      <alignment horizontal="center" vertical="center"/>
    </xf>
    <xf numFmtId="0" fontId="45" fillId="0" borderId="19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86" xfId="0" applyFont="1" applyFill="1" applyBorder="1" applyAlignment="1">
      <alignment horizontal="center" vertical="center"/>
    </xf>
    <xf numFmtId="0" fontId="6" fillId="2" borderId="87" xfId="0" applyFont="1" applyFill="1" applyBorder="1" applyAlignment="1">
      <alignment horizontal="center" vertical="center"/>
    </xf>
    <xf numFmtId="0" fontId="14" fillId="6" borderId="88" xfId="0" applyFont="1" applyFill="1" applyBorder="1" applyAlignment="1">
      <alignment horizontal="center" vertical="center"/>
    </xf>
    <xf numFmtId="0" fontId="6" fillId="6" borderId="88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6" fillId="0" borderId="56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14" fillId="6" borderId="23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center"/>
    </xf>
    <xf numFmtId="0" fontId="6" fillId="6" borderId="71" xfId="0" applyFont="1" applyFill="1" applyBorder="1" applyAlignment="1">
      <alignment horizontal="center" vertical="center"/>
    </xf>
    <xf numFmtId="0" fontId="6" fillId="6" borderId="7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6" borderId="42" xfId="0" applyFont="1" applyFill="1" applyBorder="1" applyAlignment="1">
      <alignment horizontal="center" vertical="center"/>
    </xf>
    <xf numFmtId="0" fontId="6" fillId="6" borderId="30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1" fillId="6" borderId="71" xfId="0" applyFont="1" applyFill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6" fillId="6" borderId="89" xfId="0" applyFont="1" applyFill="1" applyBorder="1" applyAlignment="1">
      <alignment horizontal="center" vertical="center"/>
    </xf>
    <xf numFmtId="0" fontId="6" fillId="2" borderId="90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2" borderId="46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53" xfId="0" applyFont="1" applyFill="1" applyBorder="1" applyAlignment="1">
      <alignment horizontal="center" vertical="center"/>
    </xf>
    <xf numFmtId="0" fontId="9" fillId="2" borderId="55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52" xfId="0" applyFont="1" applyFill="1" applyBorder="1" applyAlignment="1">
      <alignment horizontal="center" vertical="center"/>
    </xf>
    <xf numFmtId="0" fontId="9" fillId="2" borderId="5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2" borderId="74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71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56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15" fillId="2" borderId="50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0" fontId="9" fillId="2" borderId="63" xfId="0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15" fillId="6" borderId="25" xfId="0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  <xf numFmtId="0" fontId="15" fillId="6" borderId="59" xfId="0" applyFont="1" applyFill="1" applyBorder="1" applyAlignment="1">
      <alignment horizontal="center" vertical="center"/>
    </xf>
    <xf numFmtId="0" fontId="15" fillId="6" borderId="60" xfId="0" applyFont="1" applyFill="1" applyBorder="1" applyAlignment="1">
      <alignment horizontal="center" vertical="center"/>
    </xf>
    <xf numFmtId="0" fontId="15" fillId="6" borderId="88" xfId="0" applyFont="1" applyFill="1" applyBorder="1" applyAlignment="1">
      <alignment horizontal="center" vertical="center"/>
    </xf>
    <xf numFmtId="0" fontId="9" fillId="6" borderId="59" xfId="0" applyFont="1" applyFill="1" applyBorder="1" applyAlignment="1">
      <alignment horizontal="center" vertical="center"/>
    </xf>
    <xf numFmtId="0" fontId="9" fillId="6" borderId="76" xfId="0" applyFont="1" applyFill="1" applyBorder="1" applyAlignment="1">
      <alignment horizontal="center" vertical="center"/>
    </xf>
    <xf numFmtId="0" fontId="9" fillId="6" borderId="88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6" borderId="60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9" fillId="6" borderId="89" xfId="0" applyFont="1" applyFill="1" applyBorder="1" applyAlignment="1">
      <alignment horizontal="center" vertical="center"/>
    </xf>
    <xf numFmtId="0" fontId="9" fillId="2" borderId="90" xfId="0" applyFont="1" applyFill="1" applyBorder="1" applyAlignment="1">
      <alignment horizontal="center" vertical="center"/>
    </xf>
    <xf numFmtId="0" fontId="9" fillId="2" borderId="81" xfId="0" applyFont="1" applyFill="1" applyBorder="1" applyAlignment="1">
      <alignment horizontal="center" vertical="center"/>
    </xf>
    <xf numFmtId="0" fontId="9" fillId="2" borderId="72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15" fillId="6" borderId="23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6" borderId="71" xfId="0" applyFont="1" applyFill="1" applyBorder="1" applyAlignment="1">
      <alignment horizontal="center" vertical="center"/>
    </xf>
    <xf numFmtId="0" fontId="9" fillId="6" borderId="74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42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10" fillId="6" borderId="71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/>
    </xf>
    <xf numFmtId="0" fontId="15" fillId="2" borderId="71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2" borderId="77" xfId="0" applyFont="1" applyFill="1" applyBorder="1" applyAlignment="1">
      <alignment horizontal="center" vertical="center"/>
    </xf>
    <xf numFmtId="0" fontId="9" fillId="2" borderId="78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79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9" fillId="2" borderId="80" xfId="0" applyFont="1" applyFill="1" applyBorder="1" applyAlignment="1">
      <alignment horizontal="center" vertical="center"/>
    </xf>
    <xf numFmtId="0" fontId="15" fillId="2" borderId="77" xfId="0" applyFont="1" applyFill="1" applyBorder="1" applyAlignment="1">
      <alignment horizontal="center" vertical="center"/>
    </xf>
    <xf numFmtId="0" fontId="10" fillId="6" borderId="59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8" fillId="0" borderId="0" xfId="0" applyFont="1" applyBorder="1" applyAlignment="1">
      <alignment vertical="center"/>
    </xf>
    <xf numFmtId="169" fontId="12" fillId="0" borderId="0" xfId="0" applyNumberFormat="1" applyFont="1" applyAlignment="1">
      <alignment vertical="center"/>
    </xf>
    <xf numFmtId="169" fontId="16" fillId="0" borderId="0" xfId="0" applyNumberFormat="1" applyFont="1" applyAlignment="1">
      <alignment vertical="center"/>
    </xf>
    <xf numFmtId="0" fontId="9" fillId="2" borderId="46" xfId="0" quotePrefix="1" applyFont="1" applyFill="1" applyBorder="1" applyAlignment="1">
      <alignment horizontal="center" vertical="center"/>
    </xf>
    <xf numFmtId="0" fontId="9" fillId="2" borderId="18" xfId="0" quotePrefix="1" applyFont="1" applyFill="1" applyBorder="1" applyAlignment="1">
      <alignment horizontal="center" vertical="center"/>
    </xf>
    <xf numFmtId="0" fontId="9" fillId="2" borderId="53" xfId="0" quotePrefix="1" applyFont="1" applyFill="1" applyBorder="1" applyAlignment="1">
      <alignment horizontal="center" vertical="center"/>
    </xf>
    <xf numFmtId="0" fontId="9" fillId="2" borderId="19" xfId="0" quotePrefix="1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9" fillId="2" borderId="92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9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93" xfId="0" applyFont="1" applyBorder="1" applyAlignment="1">
      <alignment horizontal="center" vertical="center"/>
    </xf>
    <xf numFmtId="0" fontId="48" fillId="0" borderId="4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vertical="center"/>
    </xf>
    <xf numFmtId="0" fontId="29" fillId="0" borderId="93" xfId="0" applyFont="1" applyBorder="1" applyAlignment="1">
      <alignment vertical="center"/>
    </xf>
    <xf numFmtId="0" fontId="9" fillId="6" borderId="19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8" fillId="0" borderId="35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 textRotation="180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9" fontId="15" fillId="0" borderId="0" xfId="0" applyNumberFormat="1" applyFont="1" applyAlignment="1">
      <alignment vertical="center"/>
    </xf>
    <xf numFmtId="0" fontId="50" fillId="2" borderId="0" xfId="0" applyFont="1" applyFill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5" fillId="0" borderId="56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53" xfId="0" applyFont="1" applyFill="1" applyBorder="1" applyAlignment="1">
      <alignment horizontal="center" vertical="center"/>
    </xf>
    <xf numFmtId="0" fontId="9" fillId="6" borderId="56" xfId="0" applyFont="1" applyFill="1" applyBorder="1" applyAlignment="1">
      <alignment horizontal="center" vertical="center"/>
    </xf>
    <xf numFmtId="0" fontId="9" fillId="6" borderId="53" xfId="0" applyFont="1" applyFill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54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5" fillId="0" borderId="18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0" borderId="51" xfId="0" applyFont="1" applyBorder="1" applyAlignment="1">
      <alignment horizontal="center" vertical="center"/>
    </xf>
    <xf numFmtId="0" fontId="15" fillId="6" borderId="43" xfId="0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0" fontId="15" fillId="0" borderId="56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53" xfId="0" applyFont="1" applyFill="1" applyBorder="1" applyAlignment="1">
      <alignment horizontal="center" vertical="center"/>
    </xf>
    <xf numFmtId="0" fontId="15" fillId="0" borderId="81" xfId="0" applyFont="1" applyFill="1" applyBorder="1" applyAlignment="1">
      <alignment horizontal="center" vertical="center"/>
    </xf>
    <xf numFmtId="0" fontId="15" fillId="0" borderId="83" xfId="0" applyFont="1" applyFill="1" applyBorder="1" applyAlignment="1">
      <alignment horizontal="center" vertical="center"/>
    </xf>
    <xf numFmtId="0" fontId="15" fillId="0" borderId="54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15" fillId="0" borderId="5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5" xfId="0" applyFont="1" applyBorder="1" applyAlignment="1">
      <alignment horizontal="center" vertical="center"/>
    </xf>
    <xf numFmtId="0" fontId="5" fillId="0" borderId="117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118" xfId="0" applyFont="1" applyBorder="1" applyAlignment="1">
      <alignment horizontal="center" vertical="center"/>
    </xf>
    <xf numFmtId="0" fontId="5" fillId="0" borderId="106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28" fillId="0" borderId="115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3" fillId="0" borderId="35" xfId="0" applyFont="1" applyBorder="1" applyAlignment="1">
      <alignment horizontal="center" vertical="center"/>
    </xf>
    <xf numFmtId="0" fontId="53" fillId="0" borderId="64" xfId="0" applyFont="1" applyBorder="1" applyAlignment="1">
      <alignment horizontal="center" vertical="center"/>
    </xf>
    <xf numFmtId="0" fontId="53" fillId="0" borderId="36" xfId="0" applyFont="1" applyBorder="1" applyAlignment="1">
      <alignment horizontal="center" vertical="center" textRotation="180"/>
    </xf>
    <xf numFmtId="0" fontId="53" fillId="0" borderId="65" xfId="0" applyFont="1" applyBorder="1" applyAlignment="1">
      <alignment horizontal="center" vertical="center" textRotation="180"/>
    </xf>
    <xf numFmtId="0" fontId="53" fillId="0" borderId="107" xfId="0" applyFont="1" applyBorder="1" applyAlignment="1">
      <alignment horizontal="center" vertical="center"/>
    </xf>
    <xf numFmtId="0" fontId="53" fillId="0" borderId="116" xfId="0" applyFont="1" applyBorder="1" applyAlignment="1">
      <alignment horizontal="center" vertical="center" textRotation="180"/>
    </xf>
    <xf numFmtId="0" fontId="53" fillId="0" borderId="80" xfId="0" applyFont="1" applyBorder="1" applyAlignment="1">
      <alignment horizontal="center" vertical="center" textRotation="180"/>
    </xf>
    <xf numFmtId="0" fontId="53" fillId="0" borderId="66" xfId="0" applyFont="1" applyBorder="1" applyAlignment="1">
      <alignment horizontal="center" vertical="center" textRotation="180"/>
    </xf>
    <xf numFmtId="0" fontId="54" fillId="0" borderId="109" xfId="0" applyFont="1" applyBorder="1" applyAlignment="1">
      <alignment horizontal="center" vertical="center"/>
    </xf>
    <xf numFmtId="0" fontId="54" fillId="0" borderId="110" xfId="0" applyFont="1" applyBorder="1" applyAlignment="1">
      <alignment horizontal="center" vertical="center"/>
    </xf>
    <xf numFmtId="0" fontId="54" fillId="0" borderId="111" xfId="0" applyFont="1" applyBorder="1" applyAlignment="1">
      <alignment horizontal="center" vertical="center"/>
    </xf>
    <xf numFmtId="0" fontId="54" fillId="0" borderId="112" xfId="0" applyFont="1" applyBorder="1" applyAlignment="1">
      <alignment horizontal="center" vertical="center"/>
    </xf>
    <xf numFmtId="0" fontId="54" fillId="0" borderId="113" xfId="0" applyFont="1" applyBorder="1" applyAlignment="1">
      <alignment horizontal="center" vertical="center"/>
    </xf>
    <xf numFmtId="0" fontId="54" fillId="0" borderId="114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52" fillId="0" borderId="96" xfId="0" applyFont="1" applyBorder="1" applyAlignment="1">
      <alignment horizontal="center" vertical="center"/>
    </xf>
    <xf numFmtId="0" fontId="52" fillId="0" borderId="9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3" fillId="0" borderId="9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99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7" fillId="0" borderId="101" xfId="0" applyFont="1" applyBorder="1" applyAlignment="1">
      <alignment horizontal="center" vertical="center"/>
    </xf>
    <xf numFmtId="0" fontId="17" fillId="0" borderId="102" xfId="0" applyFont="1" applyBorder="1" applyAlignment="1">
      <alignment horizontal="center" vertical="center"/>
    </xf>
    <xf numFmtId="0" fontId="17" fillId="0" borderId="103" xfId="0" applyFont="1" applyBorder="1" applyAlignment="1">
      <alignment horizontal="center" vertical="center"/>
    </xf>
    <xf numFmtId="0" fontId="13" fillId="0" borderId="104" xfId="0" applyFont="1" applyBorder="1" applyAlignment="1">
      <alignment horizontal="center" vertical="center"/>
    </xf>
    <xf numFmtId="0" fontId="13" fillId="0" borderId="105" xfId="0" applyFont="1" applyBorder="1" applyAlignment="1">
      <alignment horizontal="center" vertical="center"/>
    </xf>
    <xf numFmtId="0" fontId="13" fillId="0" borderId="106" xfId="0" applyFont="1" applyBorder="1" applyAlignment="1">
      <alignment horizontal="center" vertical="center"/>
    </xf>
    <xf numFmtId="0" fontId="53" fillId="0" borderId="108" xfId="0" applyFont="1" applyBorder="1" applyAlignment="1">
      <alignment horizontal="center" vertical="center" textRotation="180"/>
    </xf>
    <xf numFmtId="0" fontId="16" fillId="0" borderId="13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5" fillId="0" borderId="109" xfId="0" applyFont="1" applyBorder="1" applyAlignment="1">
      <alignment horizontal="center" vertical="center"/>
    </xf>
    <xf numFmtId="0" fontId="5" fillId="0" borderId="111" xfId="0" applyFont="1" applyBorder="1" applyAlignment="1">
      <alignment horizontal="center" vertical="center"/>
    </xf>
    <xf numFmtId="0" fontId="5" fillId="0" borderId="112" xfId="0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0" fontId="5" fillId="0" borderId="110" xfId="0" applyFont="1" applyBorder="1" applyAlignment="1">
      <alignment horizontal="center" vertical="center"/>
    </xf>
    <xf numFmtId="0" fontId="5" fillId="0" borderId="113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12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4" fillId="5" borderId="119" xfId="0" applyFont="1" applyFill="1" applyBorder="1" applyAlignment="1">
      <alignment horizontal="center" vertical="center"/>
    </xf>
    <xf numFmtId="0" fontId="14" fillId="5" borderId="86" xfId="0" applyFont="1" applyFill="1" applyBorder="1" applyAlignment="1">
      <alignment horizontal="center" vertical="center"/>
    </xf>
    <xf numFmtId="0" fontId="14" fillId="5" borderId="120" xfId="0" applyFont="1" applyFill="1" applyBorder="1" applyAlignment="1">
      <alignment horizontal="center" vertical="center"/>
    </xf>
    <xf numFmtId="0" fontId="14" fillId="5" borderId="121" xfId="0" applyFont="1" applyFill="1" applyBorder="1" applyAlignment="1">
      <alignment horizontal="center" vertical="center"/>
    </xf>
    <xf numFmtId="0" fontId="14" fillId="5" borderId="33" xfId="0" applyFont="1" applyFill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/>
    </xf>
    <xf numFmtId="0" fontId="39" fillId="5" borderId="119" xfId="0" applyFont="1" applyFill="1" applyBorder="1" applyAlignment="1">
      <alignment horizontal="center" vertical="center"/>
    </xf>
    <xf numFmtId="0" fontId="39" fillId="5" borderId="86" xfId="0" applyFont="1" applyFill="1" applyBorder="1" applyAlignment="1">
      <alignment horizontal="center" vertical="center"/>
    </xf>
    <xf numFmtId="0" fontId="39" fillId="5" borderId="120" xfId="0" applyFont="1" applyFill="1" applyBorder="1" applyAlignment="1">
      <alignment horizontal="center" vertical="center"/>
    </xf>
    <xf numFmtId="0" fontId="39" fillId="5" borderId="121" xfId="0" applyFont="1" applyFill="1" applyBorder="1" applyAlignment="1">
      <alignment horizontal="center" vertical="center"/>
    </xf>
    <xf numFmtId="0" fontId="39" fillId="5" borderId="33" xfId="0" applyFont="1" applyFill="1" applyBorder="1" applyAlignment="1">
      <alignment horizontal="center" vertical="center"/>
    </xf>
    <xf numFmtId="0" fontId="39" fillId="5" borderId="34" xfId="0" applyFont="1" applyFill="1" applyBorder="1" applyAlignment="1">
      <alignment horizontal="center" vertical="center"/>
    </xf>
    <xf numFmtId="0" fontId="55" fillId="0" borderId="96" xfId="0" applyFont="1" applyBorder="1" applyAlignment="1">
      <alignment horizontal="center" vertical="center"/>
    </xf>
    <xf numFmtId="0" fontId="55" fillId="0" borderId="97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2" xfId="0" applyFont="1" applyBorder="1" applyAlignment="1">
      <alignment horizontal="center" vertical="center"/>
    </xf>
    <xf numFmtId="0" fontId="56" fillId="7" borderId="119" xfId="0" applyFont="1" applyFill="1" applyBorder="1" applyAlignment="1">
      <alignment horizontal="center" vertical="center"/>
    </xf>
    <xf numFmtId="0" fontId="56" fillId="7" borderId="86" xfId="0" applyFont="1" applyFill="1" applyBorder="1" applyAlignment="1">
      <alignment horizontal="center" vertical="center"/>
    </xf>
    <xf numFmtId="0" fontId="56" fillId="7" borderId="120" xfId="0" applyFont="1" applyFill="1" applyBorder="1" applyAlignment="1">
      <alignment horizontal="center" vertical="center"/>
    </xf>
    <xf numFmtId="0" fontId="56" fillId="7" borderId="121" xfId="0" applyFont="1" applyFill="1" applyBorder="1" applyAlignment="1">
      <alignment horizontal="center" vertical="center"/>
    </xf>
    <xf numFmtId="0" fontId="56" fillId="7" borderId="33" xfId="0" applyFont="1" applyFill="1" applyBorder="1" applyAlignment="1">
      <alignment horizontal="center" vertical="center"/>
    </xf>
    <xf numFmtId="0" fontId="56" fillId="7" borderId="34" xfId="0" applyFont="1" applyFill="1" applyBorder="1" applyAlignment="1">
      <alignment horizontal="center" vertical="center"/>
    </xf>
    <xf numFmtId="0" fontId="57" fillId="7" borderId="119" xfId="0" applyFont="1" applyFill="1" applyBorder="1" applyAlignment="1">
      <alignment horizontal="center" vertical="center"/>
    </xf>
    <xf numFmtId="0" fontId="57" fillId="7" borderId="86" xfId="0" applyFont="1" applyFill="1" applyBorder="1" applyAlignment="1">
      <alignment horizontal="center" vertical="center"/>
    </xf>
    <xf numFmtId="0" fontId="57" fillId="7" borderId="120" xfId="0" applyFont="1" applyFill="1" applyBorder="1" applyAlignment="1">
      <alignment horizontal="center" vertical="center"/>
    </xf>
    <xf numFmtId="0" fontId="57" fillId="7" borderId="121" xfId="0" applyFont="1" applyFill="1" applyBorder="1" applyAlignment="1">
      <alignment horizontal="center" vertical="center"/>
    </xf>
    <xf numFmtId="0" fontId="57" fillId="7" borderId="33" xfId="0" applyFont="1" applyFill="1" applyBorder="1" applyAlignment="1">
      <alignment horizontal="center" vertical="center"/>
    </xf>
    <xf numFmtId="0" fontId="57" fillId="7" borderId="34" xfId="0" applyFont="1" applyFill="1" applyBorder="1" applyAlignment="1">
      <alignment horizontal="center" vertical="center"/>
    </xf>
    <xf numFmtId="0" fontId="35" fillId="0" borderId="96" xfId="0" applyFont="1" applyBorder="1" applyAlignment="1">
      <alignment horizontal="center" vertical="center"/>
    </xf>
    <xf numFmtId="0" fontId="35" fillId="0" borderId="97" xfId="0" applyFont="1" applyBorder="1" applyAlignment="1">
      <alignment horizontal="center" vertical="center"/>
    </xf>
    <xf numFmtId="0" fontId="53" fillId="0" borderId="123" xfId="0" applyFont="1" applyBorder="1" applyAlignment="1">
      <alignment horizontal="center" vertical="center"/>
    </xf>
    <xf numFmtId="0" fontId="53" fillId="0" borderId="124" xfId="0" applyFont="1" applyBorder="1" applyAlignment="1">
      <alignment horizontal="center" vertical="center"/>
    </xf>
    <xf numFmtId="0" fontId="53" fillId="0" borderId="125" xfId="0" applyFont="1" applyBorder="1" applyAlignment="1">
      <alignment horizontal="center" vertical="center"/>
    </xf>
    <xf numFmtId="0" fontId="53" fillId="0" borderId="126" xfId="0" applyFont="1" applyBorder="1" applyAlignment="1">
      <alignment horizontal="center" vertical="center"/>
    </xf>
    <xf numFmtId="0" fontId="53" fillId="0" borderId="127" xfId="0" applyFont="1" applyBorder="1" applyAlignment="1">
      <alignment horizontal="center" vertical="center"/>
    </xf>
    <xf numFmtId="0" fontId="58" fillId="0" borderId="109" xfId="0" applyFont="1" applyBorder="1" applyAlignment="1">
      <alignment horizontal="center" vertical="center"/>
    </xf>
    <xf numFmtId="0" fontId="58" fillId="0" borderId="110" xfId="0" applyFont="1" applyBorder="1" applyAlignment="1">
      <alignment horizontal="center" vertical="center"/>
    </xf>
    <xf numFmtId="0" fontId="58" fillId="0" borderId="111" xfId="0" applyFont="1" applyBorder="1" applyAlignment="1">
      <alignment horizontal="center" vertical="center"/>
    </xf>
    <xf numFmtId="0" fontId="58" fillId="0" borderId="112" xfId="0" applyFont="1" applyBorder="1" applyAlignment="1">
      <alignment horizontal="center" vertical="center"/>
    </xf>
    <xf numFmtId="0" fontId="58" fillId="0" borderId="113" xfId="0" applyFont="1" applyBorder="1" applyAlignment="1">
      <alignment horizontal="center" vertical="center"/>
    </xf>
    <xf numFmtId="0" fontId="58" fillId="0" borderId="11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80" xfId="0" applyFont="1" applyBorder="1" applyAlignment="1">
      <alignment horizontal="center" vertical="center" wrapText="1"/>
    </xf>
    <xf numFmtId="0" fontId="53" fillId="0" borderId="101" xfId="0" applyFont="1" applyBorder="1" applyAlignment="1">
      <alignment horizontal="center" vertical="center"/>
    </xf>
    <xf numFmtId="0" fontId="53" fillId="0" borderId="102" xfId="0" applyFont="1" applyBorder="1" applyAlignment="1">
      <alignment horizontal="center" vertical="center"/>
    </xf>
    <xf numFmtId="0" fontId="53" fillId="0" borderId="10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95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left" vertical="center"/>
    </xf>
    <xf numFmtId="0" fontId="38" fillId="0" borderId="107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64" xfId="0" applyFont="1" applyBorder="1" applyAlignment="1">
      <alignment horizontal="center" vertical="center"/>
    </xf>
    <xf numFmtId="0" fontId="38" fillId="0" borderId="108" xfId="0" applyFont="1" applyBorder="1" applyAlignment="1">
      <alignment horizontal="center" vertical="center" textRotation="180"/>
    </xf>
    <xf numFmtId="0" fontId="38" fillId="0" borderId="36" xfId="0" applyFont="1" applyBorder="1" applyAlignment="1">
      <alignment horizontal="center" vertical="center" textRotation="180"/>
    </xf>
    <xf numFmtId="0" fontId="38" fillId="0" borderId="65" xfId="0" applyFont="1" applyBorder="1" applyAlignment="1">
      <alignment horizontal="center" vertical="center" textRotation="180"/>
    </xf>
    <xf numFmtId="0" fontId="5" fillId="0" borderId="142" xfId="0" applyFont="1" applyBorder="1" applyAlignment="1">
      <alignment horizontal="center" vertical="center"/>
    </xf>
    <xf numFmtId="0" fontId="5" fillId="0" borderId="143" xfId="0" applyFont="1" applyBorder="1" applyAlignment="1">
      <alignment horizontal="center" vertical="center"/>
    </xf>
    <xf numFmtId="0" fontId="45" fillId="0" borderId="96" xfId="0" applyFont="1" applyBorder="1" applyAlignment="1">
      <alignment horizontal="center" vertical="center"/>
    </xf>
    <xf numFmtId="0" fontId="45" fillId="0" borderId="97" xfId="0" applyFont="1" applyBorder="1" applyAlignment="1">
      <alignment horizontal="center" vertical="center"/>
    </xf>
    <xf numFmtId="0" fontId="38" fillId="0" borderId="136" xfId="0" applyFont="1" applyBorder="1" applyAlignment="1">
      <alignment horizontal="center" vertical="center"/>
    </xf>
    <xf numFmtId="0" fontId="38" fillId="0" borderId="137" xfId="0" applyFont="1" applyBorder="1" applyAlignment="1">
      <alignment horizontal="center" vertical="center"/>
    </xf>
    <xf numFmtId="0" fontId="38" fillId="0" borderId="131" xfId="0" applyFont="1" applyBorder="1" applyAlignment="1">
      <alignment horizontal="center" vertical="center"/>
    </xf>
    <xf numFmtId="0" fontId="38" fillId="0" borderId="132" xfId="0" applyFont="1" applyBorder="1" applyAlignment="1">
      <alignment horizontal="center" vertical="center"/>
    </xf>
    <xf numFmtId="0" fontId="38" fillId="0" borderId="113" xfId="0" applyFont="1" applyBorder="1" applyAlignment="1">
      <alignment horizontal="center" vertical="center"/>
    </xf>
    <xf numFmtId="0" fontId="38" fillId="0" borderId="114" xfId="0" applyFont="1" applyBorder="1" applyAlignment="1">
      <alignment horizontal="center" vertical="center"/>
    </xf>
    <xf numFmtId="0" fontId="38" fillId="0" borderId="140" xfId="0" applyFont="1" applyBorder="1" applyAlignment="1">
      <alignment horizontal="center" vertical="center"/>
    </xf>
    <xf numFmtId="0" fontId="38" fillId="0" borderId="141" xfId="0" applyFont="1" applyBorder="1" applyAlignment="1">
      <alignment horizontal="center" vertical="center" textRotation="180"/>
    </xf>
    <xf numFmtId="0" fontId="60" fillId="8" borderId="109" xfId="0" applyFont="1" applyFill="1" applyBorder="1" applyAlignment="1">
      <alignment horizontal="center" vertical="center"/>
    </xf>
    <xf numFmtId="0" fontId="60" fillId="8" borderId="110" xfId="0" applyFont="1" applyFill="1" applyBorder="1" applyAlignment="1">
      <alignment horizontal="center" vertical="center"/>
    </xf>
    <xf numFmtId="0" fontId="60" fillId="8" borderId="111" xfId="0" applyFont="1" applyFill="1" applyBorder="1" applyAlignment="1">
      <alignment horizontal="center" vertical="center"/>
    </xf>
    <xf numFmtId="0" fontId="60" fillId="8" borderId="112" xfId="0" applyFont="1" applyFill="1" applyBorder="1" applyAlignment="1">
      <alignment horizontal="center" vertical="center"/>
    </xf>
    <xf numFmtId="0" fontId="60" fillId="8" borderId="113" xfId="0" applyFont="1" applyFill="1" applyBorder="1" applyAlignment="1">
      <alignment horizontal="center" vertical="center"/>
    </xf>
    <xf numFmtId="0" fontId="60" fillId="8" borderId="114" xfId="0" applyFont="1" applyFill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35" xfId="0" applyFont="1" applyBorder="1" applyAlignment="1">
      <alignment horizontal="center" vertical="center"/>
    </xf>
    <xf numFmtId="0" fontId="30" fillId="0" borderId="98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105" xfId="0" applyFont="1" applyBorder="1" applyAlignment="1">
      <alignment horizontal="center" vertical="center"/>
    </xf>
    <xf numFmtId="0" fontId="30" fillId="0" borderId="106" xfId="0" applyFont="1" applyBorder="1" applyAlignment="1">
      <alignment horizontal="center" vertical="center"/>
    </xf>
    <xf numFmtId="0" fontId="38" fillId="0" borderId="128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138" xfId="0" applyFont="1" applyBorder="1" applyAlignment="1">
      <alignment horizontal="center" vertical="center"/>
    </xf>
    <xf numFmtId="0" fontId="38" fillId="0" borderId="139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30" fillId="0" borderId="99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0" fillId="0" borderId="118" xfId="0" applyFont="1" applyBorder="1" applyAlignment="1">
      <alignment horizontal="center" vertical="center"/>
    </xf>
    <xf numFmtId="0" fontId="30" fillId="0" borderId="104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106" xfId="0" applyFont="1" applyBorder="1" applyAlignment="1">
      <alignment horizontal="center" vertical="center" wrapText="1"/>
    </xf>
    <xf numFmtId="0" fontId="38" fillId="0" borderId="101" xfId="0" applyFont="1" applyBorder="1" applyAlignment="1">
      <alignment horizontal="center" vertical="center"/>
    </xf>
    <xf numFmtId="0" fontId="38" fillId="0" borderId="102" xfId="0" applyFont="1" applyBorder="1" applyAlignment="1">
      <alignment horizontal="center" vertical="center"/>
    </xf>
    <xf numFmtId="0" fontId="38" fillId="0" borderId="103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60" fillId="10" borderId="109" xfId="0" applyFont="1" applyFill="1" applyBorder="1" applyAlignment="1">
      <alignment horizontal="center" vertical="center"/>
    </xf>
    <xf numFmtId="0" fontId="60" fillId="10" borderId="110" xfId="0" applyFont="1" applyFill="1" applyBorder="1" applyAlignment="1">
      <alignment horizontal="center" vertical="center"/>
    </xf>
    <xf numFmtId="0" fontId="60" fillId="10" borderId="111" xfId="0" applyFont="1" applyFill="1" applyBorder="1" applyAlignment="1">
      <alignment horizontal="center" vertical="center"/>
    </xf>
    <xf numFmtId="0" fontId="60" fillId="10" borderId="112" xfId="0" applyFont="1" applyFill="1" applyBorder="1" applyAlignment="1">
      <alignment horizontal="center" vertical="center"/>
    </xf>
    <xf numFmtId="0" fontId="60" fillId="10" borderId="113" xfId="0" applyFont="1" applyFill="1" applyBorder="1" applyAlignment="1">
      <alignment horizontal="center" vertical="center"/>
    </xf>
    <xf numFmtId="0" fontId="60" fillId="10" borderId="114" xfId="0" applyFont="1" applyFill="1" applyBorder="1" applyAlignment="1">
      <alignment horizontal="center" vertical="center"/>
    </xf>
    <xf numFmtId="0" fontId="38" fillId="0" borderId="96" xfId="0" applyFont="1" applyBorder="1" applyAlignment="1">
      <alignment horizontal="center" vertical="center"/>
    </xf>
    <xf numFmtId="0" fontId="38" fillId="0" borderId="97" xfId="0" applyFont="1" applyBorder="1" applyAlignment="1">
      <alignment horizontal="center" vertical="center"/>
    </xf>
    <xf numFmtId="0" fontId="59" fillId="9" borderId="119" xfId="0" applyFont="1" applyFill="1" applyBorder="1" applyAlignment="1">
      <alignment horizontal="center" vertical="center"/>
    </xf>
    <xf numFmtId="0" fontId="59" fillId="9" borderId="86" xfId="0" applyFont="1" applyFill="1" applyBorder="1" applyAlignment="1">
      <alignment horizontal="center" vertical="center"/>
    </xf>
    <xf numFmtId="0" fontId="59" fillId="9" borderId="120" xfId="0" applyFont="1" applyFill="1" applyBorder="1" applyAlignment="1">
      <alignment horizontal="center" vertical="center"/>
    </xf>
    <xf numFmtId="0" fontId="59" fillId="9" borderId="121" xfId="0" applyFont="1" applyFill="1" applyBorder="1" applyAlignment="1">
      <alignment horizontal="center" vertical="center"/>
    </xf>
    <xf numFmtId="0" fontId="59" fillId="9" borderId="33" xfId="0" applyFont="1" applyFill="1" applyBorder="1" applyAlignment="1">
      <alignment horizontal="center" vertical="center"/>
    </xf>
    <xf numFmtId="0" fontId="59" fillId="9" borderId="34" xfId="0" applyFont="1" applyFill="1" applyBorder="1" applyAlignment="1">
      <alignment horizontal="center" vertical="center"/>
    </xf>
    <xf numFmtId="0" fontId="61" fillId="0" borderId="128" xfId="0" applyFont="1" applyBorder="1" applyAlignment="1">
      <alignment horizontal="center" vertical="center"/>
    </xf>
    <xf numFmtId="0" fontId="61" fillId="0" borderId="130" xfId="0" applyFont="1" applyBorder="1" applyAlignment="1">
      <alignment horizontal="center" vertical="center"/>
    </xf>
    <xf numFmtId="0" fontId="62" fillId="11" borderId="50" xfId="0" applyFont="1" applyFill="1" applyBorder="1" applyAlignment="1">
      <alignment horizontal="center" vertical="center"/>
    </xf>
    <xf numFmtId="0" fontId="62" fillId="11" borderId="0" xfId="0" applyFont="1" applyFill="1" applyBorder="1" applyAlignment="1">
      <alignment horizontal="center" vertical="center"/>
    </xf>
    <xf numFmtId="0" fontId="62" fillId="11" borderId="75" xfId="0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11" xfId="0" applyFont="1" applyFill="1" applyBorder="1" applyAlignment="1">
      <alignment horizontal="center" vertical="center"/>
    </xf>
    <xf numFmtId="0" fontId="62" fillId="11" borderId="3" xfId="0" applyFont="1" applyFill="1" applyBorder="1" applyAlignment="1">
      <alignment horizontal="center" vertical="center"/>
    </xf>
    <xf numFmtId="0" fontId="45" fillId="0" borderId="98" xfId="0" applyFont="1" applyBorder="1" applyAlignment="1">
      <alignment horizontal="center" vertical="center"/>
    </xf>
    <xf numFmtId="0" fontId="45" fillId="0" borderId="104" xfId="0" applyFont="1" applyBorder="1" applyAlignment="1">
      <alignment horizontal="center" vertical="center"/>
    </xf>
    <xf numFmtId="0" fontId="45" fillId="0" borderId="35" xfId="0" applyFont="1" applyBorder="1" applyAlignment="1">
      <alignment horizontal="center" vertical="center"/>
    </xf>
    <xf numFmtId="0" fontId="45" fillId="0" borderId="37" xfId="0" applyFont="1" applyBorder="1" applyAlignment="1">
      <alignment horizontal="center" vertical="center"/>
    </xf>
    <xf numFmtId="0" fontId="45" fillId="0" borderId="105" xfId="0" applyFont="1" applyBorder="1" applyAlignment="1">
      <alignment horizontal="center" vertical="center"/>
    </xf>
    <xf numFmtId="0" fontId="45" fillId="0" borderId="106" xfId="0" applyFont="1" applyBorder="1" applyAlignment="1">
      <alignment horizontal="center" vertical="center"/>
    </xf>
    <xf numFmtId="0" fontId="38" fillId="0" borderId="144" xfId="0" applyFont="1" applyBorder="1" applyAlignment="1">
      <alignment horizontal="center" vertical="center"/>
    </xf>
    <xf numFmtId="0" fontId="8" fillId="0" borderId="96" xfId="0" applyFont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60" fillId="10" borderId="50" xfId="0" applyFont="1" applyFill="1" applyBorder="1" applyAlignment="1">
      <alignment horizontal="center" vertical="center"/>
    </xf>
    <xf numFmtId="0" fontId="60" fillId="10" borderId="0" xfId="0" applyFont="1" applyFill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63" fillId="12" borderId="147" xfId="0" applyFont="1" applyFill="1" applyBorder="1" applyAlignment="1">
      <alignment horizontal="center" vertical="center"/>
    </xf>
    <xf numFmtId="0" fontId="63" fillId="12" borderId="148" xfId="0" applyFont="1" applyFill="1" applyBorder="1" applyAlignment="1">
      <alignment horizontal="center" vertical="center"/>
    </xf>
    <xf numFmtId="0" fontId="63" fillId="12" borderId="149" xfId="0" applyFont="1" applyFill="1" applyBorder="1" applyAlignment="1">
      <alignment horizontal="center" vertical="center"/>
    </xf>
    <xf numFmtId="0" fontId="53" fillId="6" borderId="145" xfId="0" applyFont="1" applyFill="1" applyBorder="1" applyAlignment="1">
      <alignment horizontal="center" vertical="center"/>
    </xf>
    <xf numFmtId="0" fontId="53" fillId="6" borderId="88" xfId="0" applyFont="1" applyFill="1" applyBorder="1" applyAlignment="1">
      <alignment horizontal="center" vertical="center"/>
    </xf>
    <xf numFmtId="0" fontId="53" fillId="6" borderId="146" xfId="0" applyFont="1" applyFill="1" applyBorder="1" applyAlignment="1">
      <alignment horizontal="center" vertical="center"/>
    </xf>
    <xf numFmtId="0" fontId="62" fillId="11" borderId="109" xfId="0" applyFont="1" applyFill="1" applyBorder="1" applyAlignment="1">
      <alignment horizontal="center" vertical="center"/>
    </xf>
    <xf numFmtId="0" fontId="62" fillId="11" borderId="110" xfId="0" applyFont="1" applyFill="1" applyBorder="1" applyAlignment="1">
      <alignment horizontal="center" vertical="center"/>
    </xf>
    <xf numFmtId="0" fontId="62" fillId="11" borderId="111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62" fillId="11" borderId="33" xfId="0" applyFont="1" applyFill="1" applyBorder="1" applyAlignment="1">
      <alignment horizontal="center" vertical="center"/>
    </xf>
    <xf numFmtId="0" fontId="62" fillId="11" borderId="34" xfId="0" applyFont="1" applyFill="1" applyBorder="1" applyAlignment="1">
      <alignment horizontal="center" vertical="center"/>
    </xf>
    <xf numFmtId="0" fontId="5" fillId="0" borderId="121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43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</cellXfs>
  <cellStyles count="1">
    <cellStyle name="Normal" xfId="0" builtinId="0"/>
  </cellStyles>
  <dxfs count="1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0</xdr:row>
      <xdr:rowOff>28575</xdr:rowOff>
    </xdr:from>
    <xdr:to>
      <xdr:col>3</xdr:col>
      <xdr:colOff>361950</xdr:colOff>
      <xdr:row>3</xdr:row>
      <xdr:rowOff>66675</xdr:rowOff>
    </xdr:to>
    <xdr:pic>
      <xdr:nvPicPr>
        <xdr:cNvPr id="86103" name="Picture 1" descr="D:\Lambang\Copy of singa Pemkab 1.gif">
          <a:extLst>
            <a:ext uri="{FF2B5EF4-FFF2-40B4-BE49-F238E27FC236}">
              <a16:creationId xmlns:a16="http://schemas.microsoft.com/office/drawing/2014/main" id="{49CACD87-2D74-4FBE-8958-78BC992FF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8575"/>
          <a:ext cx="8477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409575</xdr:colOff>
      <xdr:row>0</xdr:row>
      <xdr:rowOff>66675</xdr:rowOff>
    </xdr:from>
    <xdr:to>
      <xdr:col>22</xdr:col>
      <xdr:colOff>552450</xdr:colOff>
      <xdr:row>3</xdr:row>
      <xdr:rowOff>95250</xdr:rowOff>
    </xdr:to>
    <xdr:pic>
      <xdr:nvPicPr>
        <xdr:cNvPr id="86104" name="Picture 1" descr="Logo SMA N 1 Tejakula">
          <a:extLst>
            <a:ext uri="{FF2B5EF4-FFF2-40B4-BE49-F238E27FC236}">
              <a16:creationId xmlns:a16="http://schemas.microsoft.com/office/drawing/2014/main" id="{21FFD0A2-8D7E-4826-AFF5-556C7D697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6667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81176" name="Picture 1" descr="Logo SMA N 1 Tejakula">
          <a:extLst>
            <a:ext uri="{FF2B5EF4-FFF2-40B4-BE49-F238E27FC236}">
              <a16:creationId xmlns:a16="http://schemas.microsoft.com/office/drawing/2014/main" id="{B49E87FF-3FDC-40E8-B68B-4C77CD5AA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28575</xdr:rowOff>
    </xdr:from>
    <xdr:to>
      <xdr:col>6</xdr:col>
      <xdr:colOff>323850</xdr:colOff>
      <xdr:row>3</xdr:row>
      <xdr:rowOff>114300</xdr:rowOff>
    </xdr:to>
    <xdr:pic>
      <xdr:nvPicPr>
        <xdr:cNvPr id="81177" name="Picture 4" descr="D:\Lambang &amp; Animasi\Bali.jpg">
          <a:extLst>
            <a:ext uri="{FF2B5EF4-FFF2-40B4-BE49-F238E27FC236}">
              <a16:creationId xmlns:a16="http://schemas.microsoft.com/office/drawing/2014/main" id="{C08B393E-0938-41B9-88BB-316E6FED3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85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1811940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4DD80C45-2905-4D9C-BD39-DDF78CC24B23}"/>
            </a:ext>
          </a:extLst>
        </xdr:cNvPr>
        <xdr:cNvSpPr/>
      </xdr:nvSpPr>
      <xdr:spPr>
        <a:xfrm>
          <a:off x="9832521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132</xdr:row>
          <xdr:rowOff>104775</xdr:rowOff>
        </xdr:from>
        <xdr:to>
          <xdr:col>25</xdr:col>
          <xdr:colOff>1238250</xdr:colOff>
          <xdr:row>135</xdr:row>
          <xdr:rowOff>19050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854B4C24-9BBA-4AF0-B2E0-F13D34A6CC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84203" name="Picture 1" descr="Logo SMA N 1 Tejakula">
          <a:extLst>
            <a:ext uri="{FF2B5EF4-FFF2-40B4-BE49-F238E27FC236}">
              <a16:creationId xmlns:a16="http://schemas.microsoft.com/office/drawing/2014/main" id="{E3673BD5-B741-473D-8360-16D1CA110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28575</xdr:rowOff>
    </xdr:from>
    <xdr:to>
      <xdr:col>6</xdr:col>
      <xdr:colOff>295275</xdr:colOff>
      <xdr:row>3</xdr:row>
      <xdr:rowOff>114300</xdr:rowOff>
    </xdr:to>
    <xdr:pic>
      <xdr:nvPicPr>
        <xdr:cNvPr id="84204" name="Picture 4" descr="D:\Lambang &amp; Animasi\Bali.jpg">
          <a:extLst>
            <a:ext uri="{FF2B5EF4-FFF2-40B4-BE49-F238E27FC236}">
              <a16:creationId xmlns:a16="http://schemas.microsoft.com/office/drawing/2014/main" id="{13B78A75-832B-4557-BCBB-81E05883E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85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1811940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7F8379BD-1939-4CBA-83B6-036E11BC19F3}"/>
            </a:ext>
          </a:extLst>
        </xdr:cNvPr>
        <xdr:cNvSpPr/>
      </xdr:nvSpPr>
      <xdr:spPr>
        <a:xfrm>
          <a:off x="9832521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132</xdr:row>
          <xdr:rowOff>104775</xdr:rowOff>
        </xdr:from>
        <xdr:to>
          <xdr:col>25</xdr:col>
          <xdr:colOff>1238250</xdr:colOff>
          <xdr:row>135</xdr:row>
          <xdr:rowOff>19050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61C2EC9E-5339-418B-8CEE-F38F76D7B2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68543" name="Picture 1" descr="Logo SMA N 1 Tejakula">
          <a:extLst>
            <a:ext uri="{FF2B5EF4-FFF2-40B4-BE49-F238E27FC236}">
              <a16:creationId xmlns:a16="http://schemas.microsoft.com/office/drawing/2014/main" id="{E5D8FDE7-AA3F-42DE-AF85-F47234C67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0</xdr:row>
      <xdr:rowOff>0</xdr:rowOff>
    </xdr:from>
    <xdr:to>
      <xdr:col>5</xdr:col>
      <xdr:colOff>171450</xdr:colOff>
      <xdr:row>3</xdr:row>
      <xdr:rowOff>85725</xdr:rowOff>
    </xdr:to>
    <xdr:pic>
      <xdr:nvPicPr>
        <xdr:cNvPr id="68544" name="Picture 4" descr="D:\Lambang &amp; Animasi\Bali.jpg">
          <a:extLst>
            <a:ext uri="{FF2B5EF4-FFF2-40B4-BE49-F238E27FC236}">
              <a16:creationId xmlns:a16="http://schemas.microsoft.com/office/drawing/2014/main" id="{B6CBD0D3-DD57-4881-A499-4BF1A7C1C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0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1820275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7AA25B67-B6F6-4A27-AB97-0278433036C9}"/>
            </a:ext>
          </a:extLst>
        </xdr:cNvPr>
        <xdr:cNvSpPr/>
      </xdr:nvSpPr>
      <xdr:spPr>
        <a:xfrm>
          <a:off x="9861096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135</xdr:row>
          <xdr:rowOff>104775</xdr:rowOff>
        </xdr:from>
        <xdr:to>
          <xdr:col>25</xdr:col>
          <xdr:colOff>1238250</xdr:colOff>
          <xdr:row>138</xdr:row>
          <xdr:rowOff>19050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384E6BC0-166A-4D68-8722-394D317FD5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69510" name="Picture 1" descr="Logo SMA N 1 Tejakula">
          <a:extLst>
            <a:ext uri="{FF2B5EF4-FFF2-40B4-BE49-F238E27FC236}">
              <a16:creationId xmlns:a16="http://schemas.microsoft.com/office/drawing/2014/main" id="{B744842E-AEA4-4BC0-BF22-8B1FDA40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28575</xdr:rowOff>
    </xdr:from>
    <xdr:to>
      <xdr:col>6</xdr:col>
      <xdr:colOff>295275</xdr:colOff>
      <xdr:row>3</xdr:row>
      <xdr:rowOff>114300</xdr:rowOff>
    </xdr:to>
    <xdr:pic>
      <xdr:nvPicPr>
        <xdr:cNvPr id="69511" name="Picture 4" descr="D:\Lambang &amp; Animasi\Bali.jpg">
          <a:extLst>
            <a:ext uri="{FF2B5EF4-FFF2-40B4-BE49-F238E27FC236}">
              <a16:creationId xmlns:a16="http://schemas.microsoft.com/office/drawing/2014/main" id="{327DDF72-2818-495E-AB32-5A318B31E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85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1820275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B019B974-7CE8-40FA-A5A3-B0FEC52FECCD}"/>
            </a:ext>
          </a:extLst>
        </xdr:cNvPr>
        <xdr:cNvSpPr/>
      </xdr:nvSpPr>
      <xdr:spPr>
        <a:xfrm>
          <a:off x="9861096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135</xdr:row>
          <xdr:rowOff>104775</xdr:rowOff>
        </xdr:from>
        <xdr:to>
          <xdr:col>25</xdr:col>
          <xdr:colOff>1238250</xdr:colOff>
          <xdr:row>138</xdr:row>
          <xdr:rowOff>19050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AB35821B-2AA5-4204-AA15-914CF98EE0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200025</xdr:colOff>
      <xdr:row>0</xdr:row>
      <xdr:rowOff>28575</xdr:rowOff>
    </xdr:from>
    <xdr:to>
      <xdr:col>27</xdr:col>
      <xdr:colOff>219075</xdr:colOff>
      <xdr:row>3</xdr:row>
      <xdr:rowOff>66675</xdr:rowOff>
    </xdr:to>
    <xdr:pic>
      <xdr:nvPicPr>
        <xdr:cNvPr id="85225" name="Picture 1" descr="Logo SMA N 1 Tejakula">
          <a:extLst>
            <a:ext uri="{FF2B5EF4-FFF2-40B4-BE49-F238E27FC236}">
              <a16:creationId xmlns:a16="http://schemas.microsoft.com/office/drawing/2014/main" id="{D6E69619-41A9-44E2-B45B-1951A2D46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5125" y="28575"/>
          <a:ext cx="2247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28575</xdr:rowOff>
    </xdr:from>
    <xdr:to>
      <xdr:col>5</xdr:col>
      <xdr:colOff>295275</xdr:colOff>
      <xdr:row>3</xdr:row>
      <xdr:rowOff>142875</xdr:rowOff>
    </xdr:to>
    <xdr:pic>
      <xdr:nvPicPr>
        <xdr:cNvPr id="85226" name="Picture 4" descr="D:\Lambang &amp; Animasi\Bali.jpg">
          <a:extLst>
            <a:ext uri="{FF2B5EF4-FFF2-40B4-BE49-F238E27FC236}">
              <a16:creationId xmlns:a16="http://schemas.microsoft.com/office/drawing/2014/main" id="{9DD1AA85-D4C0-497C-9885-21820BED5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8575"/>
          <a:ext cx="904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40821</xdr:colOff>
      <xdr:row>1</xdr:row>
      <xdr:rowOff>76200</xdr:rowOff>
    </xdr:from>
    <xdr:to>
      <xdr:col>28</xdr:col>
      <xdr:colOff>1818704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622F7EAD-BB27-4D2A-B17B-41ED18C091C0}"/>
            </a:ext>
          </a:extLst>
        </xdr:cNvPr>
        <xdr:cNvSpPr/>
      </xdr:nvSpPr>
      <xdr:spPr>
        <a:xfrm>
          <a:off x="13699671" y="323850"/>
          <a:ext cx="1774714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latin typeface="Bookman Old Style" pitchFamily="18" charset="0"/>
            </a:rPr>
            <a:t>K.</a:t>
          </a:r>
          <a:r>
            <a:rPr lang="en-US" sz="1500" b="1" baseline="0">
              <a:solidFill>
                <a:sysClr val="windowText" lastClr="000000"/>
              </a:solidFill>
              <a:latin typeface="Bookman Old Style" pitchFamily="18" charset="0"/>
            </a:rPr>
            <a:t> MERDEKA</a:t>
          </a:r>
          <a:endParaRPr lang="en-US" sz="1500" b="1">
            <a:solidFill>
              <a:sysClr val="windowText" lastClr="000000"/>
            </a:solidFill>
            <a:latin typeface="Bookman Old Style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323850</xdr:colOff>
          <xdr:row>139</xdr:row>
          <xdr:rowOff>104775</xdr:rowOff>
        </xdr:from>
        <xdr:to>
          <xdr:col>28</xdr:col>
          <xdr:colOff>1095375</xdr:colOff>
          <xdr:row>141</xdr:row>
          <xdr:rowOff>142875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251F860D-5670-42BA-8641-45BB944E2D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200025</xdr:colOff>
      <xdr:row>0</xdr:row>
      <xdr:rowOff>28575</xdr:rowOff>
    </xdr:from>
    <xdr:to>
      <xdr:col>26</xdr:col>
      <xdr:colOff>219075</xdr:colOff>
      <xdr:row>3</xdr:row>
      <xdr:rowOff>66675</xdr:rowOff>
    </xdr:to>
    <xdr:pic>
      <xdr:nvPicPr>
        <xdr:cNvPr id="83183" name="Picture 1" descr="Logo SMA N 1 Tejakula">
          <a:extLst>
            <a:ext uri="{FF2B5EF4-FFF2-40B4-BE49-F238E27FC236}">
              <a16:creationId xmlns:a16="http://schemas.microsoft.com/office/drawing/2014/main" id="{63FAEC04-E769-49B4-8E86-F04690F5E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589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28575</xdr:rowOff>
    </xdr:from>
    <xdr:to>
      <xdr:col>5</xdr:col>
      <xdr:colOff>295275</xdr:colOff>
      <xdr:row>3</xdr:row>
      <xdr:rowOff>142875</xdr:rowOff>
    </xdr:to>
    <xdr:pic>
      <xdr:nvPicPr>
        <xdr:cNvPr id="83184" name="Picture 4" descr="D:\Lambang &amp; Animasi\Bali.jpg">
          <a:extLst>
            <a:ext uri="{FF2B5EF4-FFF2-40B4-BE49-F238E27FC236}">
              <a16:creationId xmlns:a16="http://schemas.microsoft.com/office/drawing/2014/main" id="{14CAFB1B-336B-4056-B1CE-BE0C20290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8575"/>
          <a:ext cx="904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40821</xdr:colOff>
      <xdr:row>1</xdr:row>
      <xdr:rowOff>76200</xdr:rowOff>
    </xdr:from>
    <xdr:to>
      <xdr:col>27</xdr:col>
      <xdr:colOff>1818704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19C4D400-FFA5-4F5A-807B-7D8F310EC55B}"/>
            </a:ext>
          </a:extLst>
        </xdr:cNvPr>
        <xdr:cNvSpPr/>
      </xdr:nvSpPr>
      <xdr:spPr>
        <a:xfrm>
          <a:off x="13699671" y="323850"/>
          <a:ext cx="1774714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latin typeface="Bookman Old Style" pitchFamily="18" charset="0"/>
            </a:rPr>
            <a:t>K.</a:t>
          </a:r>
          <a:r>
            <a:rPr lang="en-US" sz="1500" b="1" baseline="0">
              <a:solidFill>
                <a:sysClr val="windowText" lastClr="000000"/>
              </a:solidFill>
              <a:latin typeface="Bookman Old Style" pitchFamily="18" charset="0"/>
            </a:rPr>
            <a:t> MERDEKA</a:t>
          </a:r>
          <a:endParaRPr lang="en-US" sz="1500" b="1">
            <a:solidFill>
              <a:sysClr val="windowText" lastClr="000000"/>
            </a:solidFill>
            <a:latin typeface="Bookman Old Style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323850</xdr:colOff>
          <xdr:row>139</xdr:row>
          <xdr:rowOff>104775</xdr:rowOff>
        </xdr:from>
        <xdr:to>
          <xdr:col>27</xdr:col>
          <xdr:colOff>1095375</xdr:colOff>
          <xdr:row>141</xdr:row>
          <xdr:rowOff>142875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5433CD19-3456-4B84-AEB4-960490F1E5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200025</xdr:colOff>
      <xdr:row>0</xdr:row>
      <xdr:rowOff>28575</xdr:rowOff>
    </xdr:from>
    <xdr:to>
      <xdr:col>26</xdr:col>
      <xdr:colOff>219075</xdr:colOff>
      <xdr:row>3</xdr:row>
      <xdr:rowOff>66675</xdr:rowOff>
    </xdr:to>
    <xdr:pic>
      <xdr:nvPicPr>
        <xdr:cNvPr id="82180" name="Picture 1" descr="Logo SMA N 1 Tejakula">
          <a:extLst>
            <a:ext uri="{FF2B5EF4-FFF2-40B4-BE49-F238E27FC236}">
              <a16:creationId xmlns:a16="http://schemas.microsoft.com/office/drawing/2014/main" id="{4053E99A-8D1A-49A8-A417-1263454A4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49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28575</xdr:rowOff>
    </xdr:from>
    <xdr:to>
      <xdr:col>5</xdr:col>
      <xdr:colOff>295275</xdr:colOff>
      <xdr:row>3</xdr:row>
      <xdr:rowOff>142875</xdr:rowOff>
    </xdr:to>
    <xdr:pic>
      <xdr:nvPicPr>
        <xdr:cNvPr id="82181" name="Picture 4" descr="D:\Lambang &amp; Animasi\Bali.jpg">
          <a:extLst>
            <a:ext uri="{FF2B5EF4-FFF2-40B4-BE49-F238E27FC236}">
              <a16:creationId xmlns:a16="http://schemas.microsoft.com/office/drawing/2014/main" id="{438012E0-C6E0-468F-B3AC-96DF14042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28575"/>
          <a:ext cx="904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40821</xdr:colOff>
      <xdr:row>1</xdr:row>
      <xdr:rowOff>76200</xdr:rowOff>
    </xdr:from>
    <xdr:to>
      <xdr:col>27</xdr:col>
      <xdr:colOff>1811940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7C1D230A-6DE0-48D2-9E87-E5730E6EA3BB}"/>
            </a:ext>
          </a:extLst>
        </xdr:cNvPr>
        <xdr:cNvSpPr/>
      </xdr:nvSpPr>
      <xdr:spPr>
        <a:xfrm>
          <a:off x="13699671" y="323850"/>
          <a:ext cx="1774714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latin typeface="Bookman Old Style" pitchFamily="18" charset="0"/>
            </a:rPr>
            <a:t>K.</a:t>
          </a:r>
          <a:r>
            <a:rPr lang="en-US" sz="1500" b="1" baseline="0">
              <a:solidFill>
                <a:sysClr val="windowText" lastClr="000000"/>
              </a:solidFill>
              <a:latin typeface="Bookman Old Style" pitchFamily="18" charset="0"/>
            </a:rPr>
            <a:t> MERDEKA</a:t>
          </a:r>
          <a:endParaRPr lang="en-US" sz="1500" b="1">
            <a:solidFill>
              <a:sysClr val="windowText" lastClr="000000"/>
            </a:solidFill>
            <a:latin typeface="Bookman Old Style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323850</xdr:colOff>
          <xdr:row>139</xdr:row>
          <xdr:rowOff>104775</xdr:rowOff>
        </xdr:from>
        <xdr:to>
          <xdr:col>27</xdr:col>
          <xdr:colOff>1095375</xdr:colOff>
          <xdr:row>141</xdr:row>
          <xdr:rowOff>142875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6D072989-E452-42CD-A16B-E8090E132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200025</xdr:colOff>
      <xdr:row>0</xdr:row>
      <xdr:rowOff>28575</xdr:rowOff>
    </xdr:from>
    <xdr:to>
      <xdr:col>26</xdr:col>
      <xdr:colOff>219075</xdr:colOff>
      <xdr:row>3</xdr:row>
      <xdr:rowOff>66675</xdr:rowOff>
    </xdr:to>
    <xdr:pic>
      <xdr:nvPicPr>
        <xdr:cNvPr id="77256" name="Picture 1" descr="Logo SMA N 1 Tejakula">
          <a:extLst>
            <a:ext uri="{FF2B5EF4-FFF2-40B4-BE49-F238E27FC236}">
              <a16:creationId xmlns:a16="http://schemas.microsoft.com/office/drawing/2014/main" id="{6C92A08B-7045-4401-BE64-ECBA34FF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28575</xdr:rowOff>
    </xdr:from>
    <xdr:to>
      <xdr:col>6</xdr:col>
      <xdr:colOff>276225</xdr:colOff>
      <xdr:row>3</xdr:row>
      <xdr:rowOff>142875</xdr:rowOff>
    </xdr:to>
    <xdr:pic>
      <xdr:nvPicPr>
        <xdr:cNvPr id="77257" name="Picture 4" descr="D:\Lambang &amp; Animasi\Bali.jpg">
          <a:extLst>
            <a:ext uri="{FF2B5EF4-FFF2-40B4-BE49-F238E27FC236}">
              <a16:creationId xmlns:a16="http://schemas.microsoft.com/office/drawing/2014/main" id="{FADD59E4-BED1-4181-B41E-589D2B1CF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28575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40821</xdr:colOff>
      <xdr:row>1</xdr:row>
      <xdr:rowOff>76200</xdr:rowOff>
    </xdr:from>
    <xdr:to>
      <xdr:col>27</xdr:col>
      <xdr:colOff>1802903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27ABE642-1B0D-43A0-9F62-CECD7907C101}"/>
            </a:ext>
          </a:extLst>
        </xdr:cNvPr>
        <xdr:cNvSpPr/>
      </xdr:nvSpPr>
      <xdr:spPr>
        <a:xfrm>
          <a:off x="9861096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161925</xdr:colOff>
          <xdr:row>139</xdr:row>
          <xdr:rowOff>104775</xdr:rowOff>
        </xdr:from>
        <xdr:to>
          <xdr:col>27</xdr:col>
          <xdr:colOff>1238250</xdr:colOff>
          <xdr:row>142</xdr:row>
          <xdr:rowOff>19050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D6AE112C-066E-4FEE-9500-F151843057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619125</xdr:colOff>
      <xdr:row>0</xdr:row>
      <xdr:rowOff>76200</xdr:rowOff>
    </xdr:from>
    <xdr:to>
      <xdr:col>27</xdr:col>
      <xdr:colOff>1409700</xdr:colOff>
      <xdr:row>3</xdr:row>
      <xdr:rowOff>114300</xdr:rowOff>
    </xdr:to>
    <xdr:pic>
      <xdr:nvPicPr>
        <xdr:cNvPr id="79187" name="Picture 1" descr="Logo SMA N 1 Tejakula">
          <a:extLst>
            <a:ext uri="{FF2B5EF4-FFF2-40B4-BE49-F238E27FC236}">
              <a16:creationId xmlns:a16="http://schemas.microsoft.com/office/drawing/2014/main" id="{1B9DD6CD-2D7B-4761-8399-38AC55CED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4825" y="76200"/>
          <a:ext cx="790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28575</xdr:rowOff>
    </xdr:from>
    <xdr:to>
      <xdr:col>5</xdr:col>
      <xdr:colOff>295275</xdr:colOff>
      <xdr:row>3</xdr:row>
      <xdr:rowOff>142875</xdr:rowOff>
    </xdr:to>
    <xdr:pic>
      <xdr:nvPicPr>
        <xdr:cNvPr id="79188" name="Picture 4" descr="D:\Lambang &amp; Animasi\Bali.jpg">
          <a:extLst>
            <a:ext uri="{FF2B5EF4-FFF2-40B4-BE49-F238E27FC236}">
              <a16:creationId xmlns:a16="http://schemas.microsoft.com/office/drawing/2014/main" id="{CC02FFD2-FECB-4E57-8297-935DC99DF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8575"/>
          <a:ext cx="904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40821</xdr:colOff>
      <xdr:row>1</xdr:row>
      <xdr:rowOff>76200</xdr:rowOff>
    </xdr:from>
    <xdr:to>
      <xdr:col>29</xdr:col>
      <xdr:colOff>118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30BD1542-3637-4985-BBDB-20498262CD61}"/>
            </a:ext>
          </a:extLst>
        </xdr:cNvPr>
        <xdr:cNvSpPr/>
      </xdr:nvSpPr>
      <xdr:spPr>
        <a:xfrm>
          <a:off x="10442121" y="320040"/>
          <a:ext cx="1831657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latin typeface="Bookman Old Style" pitchFamily="18" charset="0"/>
            </a:rPr>
            <a:t>K.</a:t>
          </a:r>
          <a:r>
            <a:rPr lang="en-US" sz="1500" b="1" baseline="0">
              <a:solidFill>
                <a:sysClr val="windowText" lastClr="000000"/>
              </a:solidFill>
              <a:latin typeface="Bookman Old Style" pitchFamily="18" charset="0"/>
            </a:rPr>
            <a:t> MERDEKA</a:t>
          </a:r>
          <a:endParaRPr lang="en-US" sz="1500" b="1">
            <a:solidFill>
              <a:sysClr val="windowText" lastClr="000000"/>
            </a:solidFill>
            <a:latin typeface="Bookman Old Style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447675</xdr:colOff>
          <xdr:row>141</xdr:row>
          <xdr:rowOff>95250</xdr:rowOff>
        </xdr:from>
        <xdr:to>
          <xdr:col>27</xdr:col>
          <xdr:colOff>1304925</xdr:colOff>
          <xdr:row>143</xdr:row>
          <xdr:rowOff>114300</xdr:rowOff>
        </xdr:to>
        <xdr:sp macro="" textlink="">
          <xdr:nvSpPr>
            <xdr:cNvPr id="79183" name="Object 335" hidden="1">
              <a:extLst>
                <a:ext uri="{63B3BB69-23CF-44E3-9099-C40C66FF867C}">
                  <a14:compatExt spid="_x0000_s79183"/>
                </a:ext>
                <a:ext uri="{FF2B5EF4-FFF2-40B4-BE49-F238E27FC236}">
                  <a16:creationId xmlns:a16="http://schemas.microsoft.com/office/drawing/2014/main" id="{F39A6D3F-4430-42ED-9B8E-F99AB7EED2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619125</xdr:colOff>
      <xdr:row>0</xdr:row>
      <xdr:rowOff>76200</xdr:rowOff>
    </xdr:from>
    <xdr:to>
      <xdr:col>27</xdr:col>
      <xdr:colOff>1409700</xdr:colOff>
      <xdr:row>3</xdr:row>
      <xdr:rowOff>114300</xdr:rowOff>
    </xdr:to>
    <xdr:pic>
      <xdr:nvPicPr>
        <xdr:cNvPr id="87125" name="Picture 1" descr="Logo SMA N 1 Tejakula">
          <a:extLst>
            <a:ext uri="{FF2B5EF4-FFF2-40B4-BE49-F238E27FC236}">
              <a16:creationId xmlns:a16="http://schemas.microsoft.com/office/drawing/2014/main" id="{DE0E5E7E-995D-4A00-A926-C81BA78B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4825" y="76200"/>
          <a:ext cx="790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0</xdr:row>
      <xdr:rowOff>28575</xdr:rowOff>
    </xdr:from>
    <xdr:to>
      <xdr:col>5</xdr:col>
      <xdr:colOff>295275</xdr:colOff>
      <xdr:row>3</xdr:row>
      <xdr:rowOff>142875</xdr:rowOff>
    </xdr:to>
    <xdr:pic>
      <xdr:nvPicPr>
        <xdr:cNvPr id="87126" name="Picture 4" descr="D:\Lambang &amp; Animasi\Bali.jpg">
          <a:extLst>
            <a:ext uri="{FF2B5EF4-FFF2-40B4-BE49-F238E27FC236}">
              <a16:creationId xmlns:a16="http://schemas.microsoft.com/office/drawing/2014/main" id="{4C082ED8-399D-4988-8E60-3992DF0E0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8575"/>
          <a:ext cx="904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40821</xdr:colOff>
      <xdr:row>1</xdr:row>
      <xdr:rowOff>76200</xdr:rowOff>
    </xdr:from>
    <xdr:to>
      <xdr:col>29</xdr:col>
      <xdr:colOff>2587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20259A52-F40B-4B6B-A276-17195B8984E2}"/>
            </a:ext>
          </a:extLst>
        </xdr:cNvPr>
        <xdr:cNvSpPr/>
      </xdr:nvSpPr>
      <xdr:spPr>
        <a:xfrm>
          <a:off x="20738646" y="323850"/>
          <a:ext cx="1698514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latin typeface="Bookman Old Style" pitchFamily="18" charset="0"/>
            </a:rPr>
            <a:t>K.</a:t>
          </a:r>
          <a:r>
            <a:rPr lang="en-US" sz="1500" b="1" baseline="0">
              <a:solidFill>
                <a:sysClr val="windowText" lastClr="000000"/>
              </a:solidFill>
              <a:latin typeface="Bookman Old Style" pitchFamily="18" charset="0"/>
            </a:rPr>
            <a:t> MERDEKA</a:t>
          </a:r>
          <a:endParaRPr lang="en-US" sz="1500" b="1">
            <a:solidFill>
              <a:sysClr val="windowText" lastClr="000000"/>
            </a:solidFill>
            <a:latin typeface="Bookman Old Style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0</xdr:row>
      <xdr:rowOff>28575</xdr:rowOff>
    </xdr:from>
    <xdr:to>
      <xdr:col>3</xdr:col>
      <xdr:colOff>361950</xdr:colOff>
      <xdr:row>3</xdr:row>
      <xdr:rowOff>66675</xdr:rowOff>
    </xdr:to>
    <xdr:pic>
      <xdr:nvPicPr>
        <xdr:cNvPr id="80194" name="Picture 1" descr="D:\Lambang\Copy of singa Pemkab 1.gif">
          <a:extLst>
            <a:ext uri="{FF2B5EF4-FFF2-40B4-BE49-F238E27FC236}">
              <a16:creationId xmlns:a16="http://schemas.microsoft.com/office/drawing/2014/main" id="{0BBA21ED-C3D6-4A1C-8662-0A54BB7BA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8575"/>
          <a:ext cx="8477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409575</xdr:colOff>
      <xdr:row>0</xdr:row>
      <xdr:rowOff>66675</xdr:rowOff>
    </xdr:from>
    <xdr:to>
      <xdr:col>22</xdr:col>
      <xdr:colOff>552450</xdr:colOff>
      <xdr:row>3</xdr:row>
      <xdr:rowOff>95250</xdr:rowOff>
    </xdr:to>
    <xdr:pic>
      <xdr:nvPicPr>
        <xdr:cNvPr id="80195" name="Picture 1" descr="Logo SMA N 1 Tejakula">
          <a:extLst>
            <a:ext uri="{FF2B5EF4-FFF2-40B4-BE49-F238E27FC236}">
              <a16:creationId xmlns:a16="http://schemas.microsoft.com/office/drawing/2014/main" id="{96E8EDF6-6EEC-4188-BE1C-C04BCC523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6667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67</xdr:row>
      <xdr:rowOff>171450</xdr:rowOff>
    </xdr:from>
    <xdr:to>
      <xdr:col>22</xdr:col>
      <xdr:colOff>685800</xdr:colOff>
      <xdr:row>71</xdr:row>
      <xdr:rowOff>85725</xdr:rowOff>
    </xdr:to>
    <xdr:pic>
      <xdr:nvPicPr>
        <xdr:cNvPr id="80196" name="Picture 2">
          <a:extLst>
            <a:ext uri="{FF2B5EF4-FFF2-40B4-BE49-F238E27FC236}">
              <a16:creationId xmlns:a16="http://schemas.microsoft.com/office/drawing/2014/main" id="{AEB38374-DF9D-476F-955F-3BA2CA70A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15573375"/>
          <a:ext cx="6096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0</xdr:row>
      <xdr:rowOff>28575</xdr:rowOff>
    </xdr:from>
    <xdr:to>
      <xdr:col>3</xdr:col>
      <xdr:colOff>361950</xdr:colOff>
      <xdr:row>3</xdr:row>
      <xdr:rowOff>200025</xdr:rowOff>
    </xdr:to>
    <xdr:pic>
      <xdr:nvPicPr>
        <xdr:cNvPr id="88091" name="Picture 1" descr="D:\Lambang\Copy of singa Pemkab 1.gif">
          <a:extLst>
            <a:ext uri="{FF2B5EF4-FFF2-40B4-BE49-F238E27FC236}">
              <a16:creationId xmlns:a16="http://schemas.microsoft.com/office/drawing/2014/main" id="{AB51F03C-3BC1-4126-84CC-ABF02C119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8575"/>
          <a:ext cx="847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409575</xdr:colOff>
      <xdr:row>0</xdr:row>
      <xdr:rowOff>66675</xdr:rowOff>
    </xdr:from>
    <xdr:to>
      <xdr:col>22</xdr:col>
      <xdr:colOff>552450</xdr:colOff>
      <xdr:row>3</xdr:row>
      <xdr:rowOff>171450</xdr:rowOff>
    </xdr:to>
    <xdr:pic>
      <xdr:nvPicPr>
        <xdr:cNvPr id="88092" name="Picture 1" descr="Logo SMA N 1 Tejakula">
          <a:extLst>
            <a:ext uri="{FF2B5EF4-FFF2-40B4-BE49-F238E27FC236}">
              <a16:creationId xmlns:a16="http://schemas.microsoft.com/office/drawing/2014/main" id="{240FC225-F6C7-40B5-B6E7-931E95A11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66675"/>
          <a:ext cx="809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209550</xdr:colOff>
      <xdr:row>67</xdr:row>
      <xdr:rowOff>38100</xdr:rowOff>
    </xdr:from>
    <xdr:to>
      <xdr:col>22</xdr:col>
      <xdr:colOff>495300</xdr:colOff>
      <xdr:row>70</xdr:row>
      <xdr:rowOff>161925</xdr:rowOff>
    </xdr:to>
    <xdr:pic>
      <xdr:nvPicPr>
        <xdr:cNvPr id="88093" name="Picture 2">
          <a:extLst>
            <a:ext uri="{FF2B5EF4-FFF2-40B4-BE49-F238E27FC236}">
              <a16:creationId xmlns:a16="http://schemas.microsoft.com/office/drawing/2014/main" id="{142CDC88-6BC4-4620-9D5A-F5E78BDF3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5382875"/>
          <a:ext cx="5334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0</xdr:row>
      <xdr:rowOff>28575</xdr:rowOff>
    </xdr:from>
    <xdr:to>
      <xdr:col>3</xdr:col>
      <xdr:colOff>361950</xdr:colOff>
      <xdr:row>3</xdr:row>
      <xdr:rowOff>200025</xdr:rowOff>
    </xdr:to>
    <xdr:pic>
      <xdr:nvPicPr>
        <xdr:cNvPr id="70530" name="Picture 1" descr="D:\Lambang\Copy of singa Pemkab 1.gif">
          <a:extLst>
            <a:ext uri="{FF2B5EF4-FFF2-40B4-BE49-F238E27FC236}">
              <a16:creationId xmlns:a16="http://schemas.microsoft.com/office/drawing/2014/main" id="{1F1BB17F-594C-4653-955D-7889F98A3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8575"/>
          <a:ext cx="847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409575</xdr:colOff>
      <xdr:row>0</xdr:row>
      <xdr:rowOff>66675</xdr:rowOff>
    </xdr:from>
    <xdr:to>
      <xdr:col>22</xdr:col>
      <xdr:colOff>552450</xdr:colOff>
      <xdr:row>3</xdr:row>
      <xdr:rowOff>171450</xdr:rowOff>
    </xdr:to>
    <xdr:pic>
      <xdr:nvPicPr>
        <xdr:cNvPr id="70531" name="Picture 1" descr="Logo SMA N 1 Tejakula">
          <a:extLst>
            <a:ext uri="{FF2B5EF4-FFF2-40B4-BE49-F238E27FC236}">
              <a16:creationId xmlns:a16="http://schemas.microsoft.com/office/drawing/2014/main" id="{D62E5E06-AB3C-4563-942F-E35CCCC1A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66675"/>
          <a:ext cx="809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209550</xdr:colOff>
      <xdr:row>67</xdr:row>
      <xdr:rowOff>38100</xdr:rowOff>
    </xdr:from>
    <xdr:to>
      <xdr:col>22</xdr:col>
      <xdr:colOff>495300</xdr:colOff>
      <xdr:row>70</xdr:row>
      <xdr:rowOff>161925</xdr:rowOff>
    </xdr:to>
    <xdr:pic>
      <xdr:nvPicPr>
        <xdr:cNvPr id="70532" name="Picture 2">
          <a:extLst>
            <a:ext uri="{FF2B5EF4-FFF2-40B4-BE49-F238E27FC236}">
              <a16:creationId xmlns:a16="http://schemas.microsoft.com/office/drawing/2014/main" id="{D5406A82-D472-4F66-AAF6-A22CC4587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5382875"/>
          <a:ext cx="5334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0</xdr:row>
      <xdr:rowOff>28575</xdr:rowOff>
    </xdr:from>
    <xdr:to>
      <xdr:col>3</xdr:col>
      <xdr:colOff>361950</xdr:colOff>
      <xdr:row>3</xdr:row>
      <xdr:rowOff>66675</xdr:rowOff>
    </xdr:to>
    <xdr:pic>
      <xdr:nvPicPr>
        <xdr:cNvPr id="74467" name="Picture 1" descr="D:\Lambang\Copy of singa Pemkab 1.gif">
          <a:extLst>
            <a:ext uri="{FF2B5EF4-FFF2-40B4-BE49-F238E27FC236}">
              <a16:creationId xmlns:a16="http://schemas.microsoft.com/office/drawing/2014/main" id="{A8F6AC34-790E-464E-829B-6445A0933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8575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409575</xdr:colOff>
      <xdr:row>0</xdr:row>
      <xdr:rowOff>66675</xdr:rowOff>
    </xdr:from>
    <xdr:to>
      <xdr:col>23</xdr:col>
      <xdr:colOff>552450</xdr:colOff>
      <xdr:row>3</xdr:row>
      <xdr:rowOff>95250</xdr:rowOff>
    </xdr:to>
    <xdr:pic>
      <xdr:nvPicPr>
        <xdr:cNvPr id="74468" name="Picture 1" descr="Logo SMA N 1 Tejakula">
          <a:extLst>
            <a:ext uri="{FF2B5EF4-FFF2-40B4-BE49-F238E27FC236}">
              <a16:creationId xmlns:a16="http://schemas.microsoft.com/office/drawing/2014/main" id="{F716B4BE-919F-482D-8362-F89C5DC7E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66675"/>
          <a:ext cx="8096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76200</xdr:colOff>
      <xdr:row>66</xdr:row>
      <xdr:rowOff>171450</xdr:rowOff>
    </xdr:from>
    <xdr:to>
      <xdr:col>23</xdr:col>
      <xdr:colOff>685800</xdr:colOff>
      <xdr:row>70</xdr:row>
      <xdr:rowOff>85725</xdr:rowOff>
    </xdr:to>
    <xdr:pic>
      <xdr:nvPicPr>
        <xdr:cNvPr id="74469" name="Picture 2">
          <a:extLst>
            <a:ext uri="{FF2B5EF4-FFF2-40B4-BE49-F238E27FC236}">
              <a16:creationId xmlns:a16="http://schemas.microsoft.com/office/drawing/2014/main" id="{8E602DE2-7A7E-4343-B998-E9F986CE7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14906625"/>
          <a:ext cx="6096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0</xdr:row>
      <xdr:rowOff>28575</xdr:rowOff>
    </xdr:from>
    <xdr:to>
      <xdr:col>3</xdr:col>
      <xdr:colOff>361950</xdr:colOff>
      <xdr:row>3</xdr:row>
      <xdr:rowOff>66675</xdr:rowOff>
    </xdr:to>
    <xdr:pic>
      <xdr:nvPicPr>
        <xdr:cNvPr id="75482" name="Picture 1" descr="D:\Lambang\Copy of singa Pemkab 1.gif">
          <a:extLst>
            <a:ext uri="{FF2B5EF4-FFF2-40B4-BE49-F238E27FC236}">
              <a16:creationId xmlns:a16="http://schemas.microsoft.com/office/drawing/2014/main" id="{D3652005-368A-417A-BB00-4D0A0C69A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8575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409575</xdr:colOff>
      <xdr:row>0</xdr:row>
      <xdr:rowOff>66675</xdr:rowOff>
    </xdr:from>
    <xdr:to>
      <xdr:col>23</xdr:col>
      <xdr:colOff>552450</xdr:colOff>
      <xdr:row>3</xdr:row>
      <xdr:rowOff>95250</xdr:rowOff>
    </xdr:to>
    <xdr:pic>
      <xdr:nvPicPr>
        <xdr:cNvPr id="75483" name="Picture 1" descr="Logo SMA N 1 Tejakula">
          <a:extLst>
            <a:ext uri="{FF2B5EF4-FFF2-40B4-BE49-F238E27FC236}">
              <a16:creationId xmlns:a16="http://schemas.microsoft.com/office/drawing/2014/main" id="{8AC56048-5B04-400B-8BC1-989779D2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66675"/>
          <a:ext cx="800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76200</xdr:colOff>
      <xdr:row>68</xdr:row>
      <xdr:rowOff>171450</xdr:rowOff>
    </xdr:from>
    <xdr:to>
      <xdr:col>23</xdr:col>
      <xdr:colOff>685800</xdr:colOff>
      <xdr:row>72</xdr:row>
      <xdr:rowOff>85725</xdr:rowOff>
    </xdr:to>
    <xdr:pic>
      <xdr:nvPicPr>
        <xdr:cNvPr id="75484" name="Picture 2">
          <a:extLst>
            <a:ext uri="{FF2B5EF4-FFF2-40B4-BE49-F238E27FC236}">
              <a16:creationId xmlns:a16="http://schemas.microsoft.com/office/drawing/2014/main" id="{DC412445-850B-4A0F-9F3C-6355F9FF3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5211425"/>
          <a:ext cx="6096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72482" name="Picture 1" descr="Logo SMA N 1 Tejakula">
          <a:extLst>
            <a:ext uri="{FF2B5EF4-FFF2-40B4-BE49-F238E27FC236}">
              <a16:creationId xmlns:a16="http://schemas.microsoft.com/office/drawing/2014/main" id="{93898DB3-832C-42AA-8135-9ABF35B2E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28575</xdr:rowOff>
    </xdr:from>
    <xdr:to>
      <xdr:col>6</xdr:col>
      <xdr:colOff>323850</xdr:colOff>
      <xdr:row>3</xdr:row>
      <xdr:rowOff>114300</xdr:rowOff>
    </xdr:to>
    <xdr:pic>
      <xdr:nvPicPr>
        <xdr:cNvPr id="72483" name="Picture 4" descr="D:\Lambang &amp; Animasi\Bali.jpg">
          <a:extLst>
            <a:ext uri="{FF2B5EF4-FFF2-40B4-BE49-F238E27FC236}">
              <a16:creationId xmlns:a16="http://schemas.microsoft.com/office/drawing/2014/main" id="{920E2234-CB3B-4EC2-B034-B93DCFA1D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85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1836149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854D6BBC-84E5-4272-8123-23366EB9EA85}"/>
            </a:ext>
          </a:extLst>
        </xdr:cNvPr>
        <xdr:cNvSpPr/>
      </xdr:nvSpPr>
      <xdr:spPr>
        <a:xfrm>
          <a:off x="9742714" y="321129"/>
          <a:ext cx="1778455" cy="424542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128</xdr:row>
          <xdr:rowOff>104775</xdr:rowOff>
        </xdr:from>
        <xdr:to>
          <xdr:col>25</xdr:col>
          <xdr:colOff>1238250</xdr:colOff>
          <xdr:row>131</xdr:row>
          <xdr:rowOff>19050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FD87B40E-188B-442B-AB4D-DD383B7005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76473" name="Picture 1" descr="Logo SMA N 1 Tejakula">
          <a:extLst>
            <a:ext uri="{FF2B5EF4-FFF2-40B4-BE49-F238E27FC236}">
              <a16:creationId xmlns:a16="http://schemas.microsoft.com/office/drawing/2014/main" id="{9F1DAE0D-8937-4E34-AE24-0E81A595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28575</xdr:rowOff>
    </xdr:from>
    <xdr:to>
      <xdr:col>6</xdr:col>
      <xdr:colOff>323850</xdr:colOff>
      <xdr:row>3</xdr:row>
      <xdr:rowOff>114300</xdr:rowOff>
    </xdr:to>
    <xdr:pic>
      <xdr:nvPicPr>
        <xdr:cNvPr id="76474" name="Picture 4" descr="D:\Lambang &amp; Animasi\Bali.jpg">
          <a:extLst>
            <a:ext uri="{FF2B5EF4-FFF2-40B4-BE49-F238E27FC236}">
              <a16:creationId xmlns:a16="http://schemas.microsoft.com/office/drawing/2014/main" id="{5E15C6EB-9B35-4ECF-8128-2842E49F8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85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1803123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F9926BBE-EF31-412B-9A04-2EAFD13E0174}"/>
            </a:ext>
          </a:extLst>
        </xdr:cNvPr>
        <xdr:cNvSpPr/>
      </xdr:nvSpPr>
      <xdr:spPr>
        <a:xfrm>
          <a:off x="9822996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130</xdr:row>
          <xdr:rowOff>104775</xdr:rowOff>
        </xdr:from>
        <xdr:to>
          <xdr:col>25</xdr:col>
          <xdr:colOff>1238250</xdr:colOff>
          <xdr:row>133</xdr:row>
          <xdr:rowOff>19050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F742519D-69AA-4111-A7A1-D97EDC2907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200025</xdr:colOff>
      <xdr:row>0</xdr:row>
      <xdr:rowOff>28575</xdr:rowOff>
    </xdr:from>
    <xdr:to>
      <xdr:col>24</xdr:col>
      <xdr:colOff>219075</xdr:colOff>
      <xdr:row>3</xdr:row>
      <xdr:rowOff>66675</xdr:rowOff>
    </xdr:to>
    <xdr:pic>
      <xdr:nvPicPr>
        <xdr:cNvPr id="78179" name="Picture 1" descr="Logo SMA N 1 Tejakula">
          <a:extLst>
            <a:ext uri="{FF2B5EF4-FFF2-40B4-BE49-F238E27FC236}">
              <a16:creationId xmlns:a16="http://schemas.microsoft.com/office/drawing/2014/main" id="{97CCF38C-13A1-418E-9875-95A791869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6825" y="285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0</xdr:row>
      <xdr:rowOff>28575</xdr:rowOff>
    </xdr:from>
    <xdr:to>
      <xdr:col>6</xdr:col>
      <xdr:colOff>323850</xdr:colOff>
      <xdr:row>3</xdr:row>
      <xdr:rowOff>114300</xdr:rowOff>
    </xdr:to>
    <xdr:pic>
      <xdr:nvPicPr>
        <xdr:cNvPr id="78180" name="Picture 4" descr="D:\Lambang &amp; Animasi\Bali.jpg">
          <a:extLst>
            <a:ext uri="{FF2B5EF4-FFF2-40B4-BE49-F238E27FC236}">
              <a16:creationId xmlns:a16="http://schemas.microsoft.com/office/drawing/2014/main" id="{5EFE18E7-300C-492D-94EB-BF91AA759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8575"/>
          <a:ext cx="866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40821</xdr:colOff>
      <xdr:row>1</xdr:row>
      <xdr:rowOff>76200</xdr:rowOff>
    </xdr:from>
    <xdr:to>
      <xdr:col>25</xdr:col>
      <xdr:colOff>1811940</xdr:colOff>
      <xdr:row>3</xdr:row>
      <xdr:rowOff>38100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FD418767-B02A-44BE-8604-F2BD3307BF6E}"/>
            </a:ext>
          </a:extLst>
        </xdr:cNvPr>
        <xdr:cNvSpPr/>
      </xdr:nvSpPr>
      <xdr:spPr>
        <a:xfrm>
          <a:off x="9822996" y="323850"/>
          <a:ext cx="1778455" cy="419100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2000" b="1">
              <a:solidFill>
                <a:sysClr val="windowText" lastClr="000000"/>
              </a:solidFill>
              <a:latin typeface="Bookman Old Style" pitchFamily="18" charset="0"/>
            </a:rPr>
            <a:t>KUR. 2013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161925</xdr:colOff>
          <xdr:row>131</xdr:row>
          <xdr:rowOff>104775</xdr:rowOff>
        </xdr:from>
        <xdr:to>
          <xdr:col>25</xdr:col>
          <xdr:colOff>1238250</xdr:colOff>
          <xdr:row>134</xdr:row>
          <xdr:rowOff>19050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AE57F1F8-FDEA-4CF1-AD31-07E23DACE4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0"/>
  <sheetViews>
    <sheetView topLeftCell="A4" zoomScale="78" zoomScaleNormal="78" workbookViewId="0">
      <pane xSplit="3" ySplit="4" topLeftCell="D8" activePane="bottomRight" state="frozen"/>
      <selection activeCell="A4" sqref="A4"/>
      <selection pane="topRight" activeCell="D4" sqref="D4"/>
      <selection pane="bottomLeft" activeCell="A8" sqref="A8"/>
      <selection pane="bottomRight" activeCell="I23" sqref="I23"/>
    </sheetView>
  </sheetViews>
  <sheetFormatPr defaultRowHeight="15.95" customHeight="1" x14ac:dyDescent="0.25"/>
  <cols>
    <col min="1" max="1" width="4.85546875" style="1" customWidth="1"/>
    <col min="2" max="3" width="5.28515625" style="1" customWidth="1"/>
    <col min="4" max="4" width="6.140625" style="1" customWidth="1"/>
    <col min="5" max="15" width="6.28515625" style="1" customWidth="1"/>
    <col min="16" max="16" width="5.5703125" style="1" customWidth="1"/>
    <col min="17" max="18" width="5.7109375" style="1" customWidth="1"/>
    <col min="19" max="19" width="5.5703125" style="1" customWidth="1"/>
    <col min="20" max="20" width="5.7109375" style="1" customWidth="1"/>
    <col min="21" max="21" width="5.5703125" style="1" customWidth="1"/>
    <col min="22" max="22" width="3.7109375" style="1" customWidth="1"/>
    <col min="23" max="23" width="25.42578125" style="1" customWidth="1"/>
    <col min="24" max="24" width="9.140625" style="18"/>
    <col min="25" max="16384" width="9.140625" style="1"/>
  </cols>
  <sheetData>
    <row r="1" spans="1:46" ht="21.95" customHeight="1" x14ac:dyDescent="0.25">
      <c r="A1" s="680" t="s">
        <v>100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</row>
    <row r="2" spans="1:46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46" ht="21.95" customHeight="1" x14ac:dyDescent="0.25">
      <c r="A3" s="35" t="s">
        <v>234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46" ht="15.75" customHeight="1" x14ac:dyDescent="0.25">
      <c r="A4" s="36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46" ht="12.7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46" ht="20.25" customHeight="1" thickTop="1" thickBot="1" x14ac:dyDescent="0.3">
      <c r="A6" s="681" t="s">
        <v>12</v>
      </c>
      <c r="B6" s="683" t="s">
        <v>13</v>
      </c>
      <c r="C6" s="685" t="s">
        <v>14</v>
      </c>
      <c r="D6" s="687" t="s">
        <v>11</v>
      </c>
      <c r="E6" s="688"/>
      <c r="F6" s="688"/>
      <c r="G6" s="688"/>
      <c r="H6" s="688"/>
      <c r="I6" s="688"/>
      <c r="J6" s="688"/>
      <c r="K6" s="688"/>
      <c r="L6" s="688"/>
      <c r="M6" s="688"/>
      <c r="N6" s="688"/>
      <c r="O6" s="688"/>
      <c r="P6" s="688"/>
      <c r="Q6" s="688"/>
      <c r="R6" s="688"/>
      <c r="S6" s="688"/>
      <c r="T6" s="688"/>
      <c r="U6" s="689"/>
      <c r="V6" s="681" t="s">
        <v>15</v>
      </c>
      <c r="W6" s="690"/>
    </row>
    <row r="7" spans="1:46" ht="27" customHeight="1" thickBot="1" x14ac:dyDescent="0.3">
      <c r="A7" s="682"/>
      <c r="B7" s="684"/>
      <c r="C7" s="686"/>
      <c r="D7" s="94" t="s">
        <v>171</v>
      </c>
      <c r="E7" s="95" t="s">
        <v>172</v>
      </c>
      <c r="F7" s="95" t="s">
        <v>173</v>
      </c>
      <c r="G7" s="95" t="s">
        <v>174</v>
      </c>
      <c r="H7" s="95" t="s">
        <v>175</v>
      </c>
      <c r="I7" s="95" t="s">
        <v>176</v>
      </c>
      <c r="J7" s="95" t="s">
        <v>177</v>
      </c>
      <c r="K7" s="95" t="s">
        <v>178</v>
      </c>
      <c r="L7" s="95" t="s">
        <v>179</v>
      </c>
      <c r="M7" s="95" t="s">
        <v>180</v>
      </c>
      <c r="N7" s="95" t="s">
        <v>181</v>
      </c>
      <c r="O7" s="95" t="s">
        <v>182</v>
      </c>
      <c r="P7" s="95" t="s">
        <v>6</v>
      </c>
      <c r="Q7" s="95" t="s">
        <v>7</v>
      </c>
      <c r="R7" s="95" t="s">
        <v>187</v>
      </c>
      <c r="S7" s="95" t="s">
        <v>8</v>
      </c>
      <c r="T7" s="95" t="s">
        <v>9</v>
      </c>
      <c r="U7" s="96" t="s">
        <v>10</v>
      </c>
      <c r="V7" s="691"/>
      <c r="W7" s="692"/>
      <c r="Y7" s="18" t="s">
        <v>171</v>
      </c>
      <c r="Z7" s="18" t="s">
        <v>172</v>
      </c>
      <c r="AA7" s="18" t="s">
        <v>173</v>
      </c>
      <c r="AB7" s="18" t="s">
        <v>174</v>
      </c>
      <c r="AC7" s="18" t="s">
        <v>175</v>
      </c>
      <c r="AD7" s="18" t="s">
        <v>176</v>
      </c>
      <c r="AE7" s="18" t="s">
        <v>177</v>
      </c>
      <c r="AF7" s="18" t="s">
        <v>178</v>
      </c>
      <c r="AG7" s="18" t="s">
        <v>179</v>
      </c>
      <c r="AH7" s="18" t="s">
        <v>180</v>
      </c>
      <c r="AI7" s="18" t="s">
        <v>181</v>
      </c>
      <c r="AJ7" s="18" t="s">
        <v>182</v>
      </c>
      <c r="AK7" s="18" t="s">
        <v>6</v>
      </c>
      <c r="AL7" s="18" t="s">
        <v>7</v>
      </c>
      <c r="AM7" s="18" t="s">
        <v>187</v>
      </c>
      <c r="AN7" s="18" t="s">
        <v>8</v>
      </c>
      <c r="AO7" s="18" t="s">
        <v>9</v>
      </c>
      <c r="AP7" s="18" t="s">
        <v>10</v>
      </c>
    </row>
    <row r="8" spans="1:46" ht="16.5" customHeight="1" thickTop="1" x14ac:dyDescent="0.25">
      <c r="A8" s="666">
        <v>1</v>
      </c>
      <c r="B8" s="693" t="s">
        <v>16</v>
      </c>
      <c r="C8" s="15">
        <v>1</v>
      </c>
      <c r="D8" s="670" t="s">
        <v>104</v>
      </c>
      <c r="E8" s="671"/>
      <c r="F8" s="671"/>
      <c r="G8" s="671"/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1"/>
      <c r="S8" s="671"/>
      <c r="T8" s="671"/>
      <c r="U8" s="672"/>
      <c r="V8" s="47" t="s">
        <v>127</v>
      </c>
      <c r="W8" s="32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27"/>
      <c r="AJ8" s="18"/>
      <c r="AK8" s="27"/>
      <c r="AL8" s="27"/>
      <c r="AM8" s="27"/>
      <c r="AN8" s="27"/>
      <c r="AO8" s="27"/>
      <c r="AP8" s="27"/>
    </row>
    <row r="9" spans="1:46" ht="15.75" customHeight="1" thickBot="1" x14ac:dyDescent="0.3">
      <c r="A9" s="662"/>
      <c r="B9" s="664"/>
      <c r="C9" s="46">
        <v>2</v>
      </c>
      <c r="D9" s="673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26" t="s">
        <v>146</v>
      </c>
      <c r="W9" s="8"/>
      <c r="Y9" s="49" t="s">
        <v>113</v>
      </c>
      <c r="Z9" s="49" t="s">
        <v>113</v>
      </c>
      <c r="AA9" s="49" t="s">
        <v>113</v>
      </c>
      <c r="AB9" s="49" t="s">
        <v>113</v>
      </c>
      <c r="AC9" s="49" t="s">
        <v>113</v>
      </c>
      <c r="AD9" s="49" t="s">
        <v>113</v>
      </c>
      <c r="AE9" s="49" t="s">
        <v>272</v>
      </c>
      <c r="AF9" s="49" t="s">
        <v>272</v>
      </c>
      <c r="AG9" s="49" t="s">
        <v>113</v>
      </c>
      <c r="AH9" s="49" t="s">
        <v>113</v>
      </c>
      <c r="AI9" s="49" t="s">
        <v>272</v>
      </c>
      <c r="AJ9" s="49" t="s">
        <v>272</v>
      </c>
      <c r="AK9" s="53" t="s">
        <v>272</v>
      </c>
      <c r="AL9" s="53" t="s">
        <v>272</v>
      </c>
      <c r="AM9" s="53" t="s">
        <v>272</v>
      </c>
      <c r="AN9" s="53" t="s">
        <v>272</v>
      </c>
      <c r="AO9" s="53" t="s">
        <v>272</v>
      </c>
      <c r="AP9" s="53" t="s">
        <v>272</v>
      </c>
    </row>
    <row r="10" spans="1:46" ht="18" customHeight="1" x14ac:dyDescent="0.25">
      <c r="A10" s="662"/>
      <c r="B10" s="664"/>
      <c r="C10" s="46">
        <v>3</v>
      </c>
      <c r="D10" s="61" t="s">
        <v>188</v>
      </c>
      <c r="E10" s="62" t="s">
        <v>303</v>
      </c>
      <c r="F10" s="62" t="s">
        <v>275</v>
      </c>
      <c r="G10" s="62" t="s">
        <v>246</v>
      </c>
      <c r="H10" s="62" t="s">
        <v>278</v>
      </c>
      <c r="I10" s="62" t="s">
        <v>253</v>
      </c>
      <c r="J10" s="62" t="s">
        <v>248</v>
      </c>
      <c r="K10" s="62" t="s">
        <v>195</v>
      </c>
      <c r="L10" s="62" t="s">
        <v>274</v>
      </c>
      <c r="M10" s="62" t="s">
        <v>269</v>
      </c>
      <c r="N10" s="62" t="s">
        <v>245</v>
      </c>
      <c r="O10" s="62" t="s">
        <v>191</v>
      </c>
      <c r="P10" s="62" t="s">
        <v>250</v>
      </c>
      <c r="Q10" s="62" t="s">
        <v>277</v>
      </c>
      <c r="R10" s="62" t="s">
        <v>242</v>
      </c>
      <c r="S10" s="72" t="s">
        <v>237</v>
      </c>
      <c r="T10" s="62" t="s">
        <v>262</v>
      </c>
      <c r="U10" s="83" t="s">
        <v>239</v>
      </c>
      <c r="V10" s="44" t="s">
        <v>118</v>
      </c>
      <c r="W10" s="20" t="s">
        <v>119</v>
      </c>
      <c r="Y10" s="48" t="s">
        <v>113</v>
      </c>
      <c r="Z10" s="48" t="s">
        <v>113</v>
      </c>
      <c r="AA10" s="48" t="s">
        <v>113</v>
      </c>
      <c r="AB10" s="48" t="s">
        <v>113</v>
      </c>
      <c r="AC10" s="48" t="s">
        <v>113</v>
      </c>
      <c r="AD10" s="48" t="s">
        <v>113</v>
      </c>
      <c r="AE10" s="48" t="s">
        <v>272</v>
      </c>
      <c r="AF10" s="48" t="s">
        <v>272</v>
      </c>
      <c r="AG10" s="48" t="s">
        <v>113</v>
      </c>
      <c r="AH10" s="48" t="s">
        <v>113</v>
      </c>
      <c r="AI10" s="48" t="s">
        <v>272</v>
      </c>
      <c r="AJ10" s="48" t="s">
        <v>272</v>
      </c>
      <c r="AK10" s="48" t="s">
        <v>272</v>
      </c>
      <c r="AL10" s="48" t="s">
        <v>272</v>
      </c>
      <c r="AM10" s="48" t="s">
        <v>272</v>
      </c>
      <c r="AN10" s="48" t="s">
        <v>272</v>
      </c>
      <c r="AO10" s="48" t="s">
        <v>272</v>
      </c>
      <c r="AP10" s="48" t="s">
        <v>272</v>
      </c>
      <c r="AQ10" s="18"/>
      <c r="AR10" s="18"/>
      <c r="AS10" s="18"/>
      <c r="AT10" s="18"/>
    </row>
    <row r="11" spans="1:46" ht="18" customHeight="1" x14ac:dyDescent="0.25">
      <c r="A11" s="662"/>
      <c r="B11" s="664"/>
      <c r="C11" s="46">
        <v>4</v>
      </c>
      <c r="D11" s="63" t="s">
        <v>188</v>
      </c>
      <c r="E11" s="64" t="s">
        <v>303</v>
      </c>
      <c r="F11" s="64" t="s">
        <v>275</v>
      </c>
      <c r="G11" s="64" t="s">
        <v>246</v>
      </c>
      <c r="H11" s="64" t="s">
        <v>278</v>
      </c>
      <c r="I11" s="64" t="s">
        <v>253</v>
      </c>
      <c r="J11" s="64" t="s">
        <v>248</v>
      </c>
      <c r="K11" s="64" t="s">
        <v>195</v>
      </c>
      <c r="L11" s="64" t="s">
        <v>274</v>
      </c>
      <c r="M11" s="64" t="s">
        <v>269</v>
      </c>
      <c r="N11" s="64" t="s">
        <v>245</v>
      </c>
      <c r="O11" s="64" t="s">
        <v>191</v>
      </c>
      <c r="P11" s="64" t="s">
        <v>250</v>
      </c>
      <c r="Q11" s="64" t="s">
        <v>277</v>
      </c>
      <c r="R11" s="64" t="s">
        <v>242</v>
      </c>
      <c r="S11" s="65" t="s">
        <v>237</v>
      </c>
      <c r="T11" s="64" t="s">
        <v>262</v>
      </c>
      <c r="U11" s="84" t="s">
        <v>239</v>
      </c>
      <c r="V11" s="44" t="s">
        <v>22</v>
      </c>
      <c r="W11" s="20" t="s">
        <v>23</v>
      </c>
      <c r="Y11" s="48" t="s">
        <v>113</v>
      </c>
      <c r="Z11" s="48" t="s">
        <v>113</v>
      </c>
      <c r="AA11" s="48" t="s">
        <v>113</v>
      </c>
      <c r="AB11" s="48" t="s">
        <v>113</v>
      </c>
      <c r="AC11" s="48" t="s">
        <v>113</v>
      </c>
      <c r="AD11" s="48" t="s">
        <v>113</v>
      </c>
      <c r="AE11" s="48" t="s">
        <v>272</v>
      </c>
      <c r="AF11" s="48" t="s">
        <v>272</v>
      </c>
      <c r="AG11" s="48" t="s">
        <v>113</v>
      </c>
      <c r="AH11" s="48" t="s">
        <v>113</v>
      </c>
      <c r="AI11" s="48" t="s">
        <v>272</v>
      </c>
      <c r="AJ11" s="48" t="s">
        <v>272</v>
      </c>
      <c r="AK11" s="48" t="s">
        <v>245</v>
      </c>
      <c r="AL11" s="48" t="s">
        <v>245</v>
      </c>
      <c r="AM11" s="48" t="s">
        <v>245</v>
      </c>
      <c r="AN11" s="48" t="s">
        <v>245</v>
      </c>
      <c r="AO11" s="48" t="s">
        <v>245</v>
      </c>
      <c r="AP11" s="48" t="s">
        <v>245</v>
      </c>
      <c r="AQ11" s="18"/>
      <c r="AR11" s="18"/>
      <c r="AS11" s="18"/>
      <c r="AT11" s="18"/>
    </row>
    <row r="12" spans="1:46" ht="18" customHeight="1" x14ac:dyDescent="0.25">
      <c r="A12" s="662"/>
      <c r="B12" s="664"/>
      <c r="C12" s="46">
        <v>5</v>
      </c>
      <c r="D12" s="54" t="s">
        <v>246</v>
      </c>
      <c r="E12" s="65" t="s">
        <v>188</v>
      </c>
      <c r="F12" s="64" t="s">
        <v>303</v>
      </c>
      <c r="G12" s="64" t="s">
        <v>271</v>
      </c>
      <c r="H12" s="64" t="s">
        <v>278</v>
      </c>
      <c r="I12" s="64" t="s">
        <v>253</v>
      </c>
      <c r="J12" s="64" t="s">
        <v>245</v>
      </c>
      <c r="K12" s="64" t="s">
        <v>248</v>
      </c>
      <c r="L12" s="64" t="s">
        <v>269</v>
      </c>
      <c r="M12" s="64" t="s">
        <v>274</v>
      </c>
      <c r="N12" s="64" t="s">
        <v>195</v>
      </c>
      <c r="O12" s="64" t="s">
        <v>301</v>
      </c>
      <c r="P12" s="64" t="s">
        <v>191</v>
      </c>
      <c r="Q12" s="64" t="s">
        <v>273</v>
      </c>
      <c r="R12" s="64" t="s">
        <v>250</v>
      </c>
      <c r="S12" s="64" t="s">
        <v>255</v>
      </c>
      <c r="T12" s="64" t="s">
        <v>237</v>
      </c>
      <c r="U12" s="84" t="s">
        <v>270</v>
      </c>
      <c r="V12" s="44" t="s">
        <v>28</v>
      </c>
      <c r="W12" s="20" t="s">
        <v>24</v>
      </c>
      <c r="Y12" s="48" t="s">
        <v>275</v>
      </c>
      <c r="Z12" s="48" t="s">
        <v>275</v>
      </c>
      <c r="AA12" s="48" t="s">
        <v>275</v>
      </c>
      <c r="AB12" s="48" t="s">
        <v>275</v>
      </c>
      <c r="AC12" s="48" t="s">
        <v>275</v>
      </c>
      <c r="AD12" s="48" t="s">
        <v>275</v>
      </c>
      <c r="AE12" s="48" t="s">
        <v>245</v>
      </c>
      <c r="AF12" s="48" t="s">
        <v>245</v>
      </c>
      <c r="AG12" s="48" t="s">
        <v>245</v>
      </c>
      <c r="AH12" s="48" t="s">
        <v>245</v>
      </c>
      <c r="AI12" s="48" t="s">
        <v>245</v>
      </c>
      <c r="AJ12" s="48" t="s">
        <v>245</v>
      </c>
      <c r="AK12" s="48" t="s">
        <v>245</v>
      </c>
      <c r="AL12" s="48" t="s">
        <v>245</v>
      </c>
      <c r="AM12" s="48" t="s">
        <v>245</v>
      </c>
      <c r="AN12" s="48" t="s">
        <v>245</v>
      </c>
      <c r="AO12" s="48" t="s">
        <v>245</v>
      </c>
      <c r="AP12" s="48" t="s">
        <v>245</v>
      </c>
      <c r="AQ12" s="18"/>
      <c r="AR12" s="18"/>
      <c r="AS12" s="18"/>
      <c r="AT12" s="18"/>
    </row>
    <row r="13" spans="1:46" ht="18" customHeight="1" x14ac:dyDescent="0.25">
      <c r="A13" s="662"/>
      <c r="B13" s="664"/>
      <c r="C13" s="46">
        <v>6</v>
      </c>
      <c r="D13" s="54" t="s">
        <v>246</v>
      </c>
      <c r="E13" s="65" t="s">
        <v>188</v>
      </c>
      <c r="F13" s="64" t="s">
        <v>303</v>
      </c>
      <c r="G13" s="64" t="s">
        <v>271</v>
      </c>
      <c r="H13" s="64" t="s">
        <v>253</v>
      </c>
      <c r="I13" s="64" t="s">
        <v>278</v>
      </c>
      <c r="J13" s="64" t="s">
        <v>245</v>
      </c>
      <c r="K13" s="64" t="s">
        <v>248</v>
      </c>
      <c r="L13" s="64" t="s">
        <v>269</v>
      </c>
      <c r="M13" s="64" t="s">
        <v>274</v>
      </c>
      <c r="N13" s="64" t="s">
        <v>195</v>
      </c>
      <c r="O13" s="64" t="s">
        <v>301</v>
      </c>
      <c r="P13" s="64" t="s">
        <v>191</v>
      </c>
      <c r="Q13" s="64" t="s">
        <v>273</v>
      </c>
      <c r="R13" s="64" t="s">
        <v>250</v>
      </c>
      <c r="S13" s="64" t="s">
        <v>255</v>
      </c>
      <c r="T13" s="64" t="s">
        <v>237</v>
      </c>
      <c r="U13" s="84" t="s">
        <v>270</v>
      </c>
      <c r="V13" s="44" t="s">
        <v>29</v>
      </c>
      <c r="W13" s="20" t="s">
        <v>25</v>
      </c>
      <c r="Y13" s="48" t="s">
        <v>275</v>
      </c>
      <c r="Z13" s="48" t="s">
        <v>275</v>
      </c>
      <c r="AA13" s="48" t="s">
        <v>275</v>
      </c>
      <c r="AB13" s="48" t="s">
        <v>275</v>
      </c>
      <c r="AC13" s="48" t="s">
        <v>275</v>
      </c>
      <c r="AD13" s="48" t="s">
        <v>275</v>
      </c>
      <c r="AE13" s="48" t="s">
        <v>245</v>
      </c>
      <c r="AF13" s="48" t="s">
        <v>245</v>
      </c>
      <c r="AG13" s="48" t="s">
        <v>245</v>
      </c>
      <c r="AH13" s="48" t="s">
        <v>245</v>
      </c>
      <c r="AI13" s="48" t="s">
        <v>245</v>
      </c>
      <c r="AJ13" s="48" t="s">
        <v>245</v>
      </c>
      <c r="AK13" s="48" t="s">
        <v>273</v>
      </c>
      <c r="AL13" s="48" t="s">
        <v>273</v>
      </c>
      <c r="AM13" s="48" t="s">
        <v>273</v>
      </c>
      <c r="AN13" s="48" t="s">
        <v>273</v>
      </c>
      <c r="AO13" s="48" t="s">
        <v>273</v>
      </c>
      <c r="AP13" s="48" t="s">
        <v>273</v>
      </c>
      <c r="AQ13" s="18"/>
      <c r="AR13" s="18"/>
      <c r="AS13" s="18"/>
      <c r="AT13" s="18"/>
    </row>
    <row r="14" spans="1:46" ht="18" customHeight="1" x14ac:dyDescent="0.25">
      <c r="A14" s="662"/>
      <c r="B14" s="664"/>
      <c r="C14" s="46">
        <v>7</v>
      </c>
      <c r="D14" s="54" t="s">
        <v>303</v>
      </c>
      <c r="E14" s="64" t="s">
        <v>271</v>
      </c>
      <c r="F14" s="64" t="s">
        <v>246</v>
      </c>
      <c r="G14" s="64" t="s">
        <v>275</v>
      </c>
      <c r="H14" s="64" t="s">
        <v>253</v>
      </c>
      <c r="I14" s="64" t="s">
        <v>278</v>
      </c>
      <c r="J14" s="64" t="s">
        <v>255</v>
      </c>
      <c r="K14" s="65" t="s">
        <v>267</v>
      </c>
      <c r="L14" s="64" t="s">
        <v>195</v>
      </c>
      <c r="M14" s="64" t="s">
        <v>240</v>
      </c>
      <c r="N14" s="64" t="s">
        <v>191</v>
      </c>
      <c r="O14" s="64" t="s">
        <v>274</v>
      </c>
      <c r="P14" s="64" t="s">
        <v>272</v>
      </c>
      <c r="Q14" s="64" t="s">
        <v>250</v>
      </c>
      <c r="R14" s="64" t="s">
        <v>277</v>
      </c>
      <c r="S14" s="64" t="s">
        <v>262</v>
      </c>
      <c r="T14" s="64" t="s">
        <v>273</v>
      </c>
      <c r="U14" s="85" t="s">
        <v>237</v>
      </c>
      <c r="V14" s="44" t="s">
        <v>30</v>
      </c>
      <c r="W14" s="20" t="s">
        <v>26</v>
      </c>
      <c r="Y14" s="48" t="s">
        <v>246</v>
      </c>
      <c r="Z14" s="48" t="s">
        <v>246</v>
      </c>
      <c r="AA14" s="48" t="s">
        <v>246</v>
      </c>
      <c r="AB14" s="48" t="s">
        <v>246</v>
      </c>
      <c r="AC14" s="48" t="s">
        <v>246</v>
      </c>
      <c r="AD14" s="48" t="s">
        <v>246</v>
      </c>
      <c r="AE14" s="48" t="s">
        <v>274</v>
      </c>
      <c r="AF14" s="48" t="s">
        <v>274</v>
      </c>
      <c r="AG14" s="48" t="s">
        <v>274</v>
      </c>
      <c r="AH14" s="48" t="s">
        <v>274</v>
      </c>
      <c r="AI14" s="48" t="s">
        <v>274</v>
      </c>
      <c r="AJ14" s="48" t="s">
        <v>274</v>
      </c>
      <c r="AK14" s="48" t="s">
        <v>273</v>
      </c>
      <c r="AL14" s="48" t="s">
        <v>273</v>
      </c>
      <c r="AM14" s="48" t="s">
        <v>273</v>
      </c>
      <c r="AN14" s="48" t="s">
        <v>273</v>
      </c>
      <c r="AO14" s="48" t="s">
        <v>273</v>
      </c>
      <c r="AP14" s="48" t="s">
        <v>273</v>
      </c>
      <c r="AQ14" s="18"/>
      <c r="AR14" s="18"/>
      <c r="AS14" s="18"/>
      <c r="AT14" s="18"/>
    </row>
    <row r="15" spans="1:46" ht="18" customHeight="1" thickBot="1" x14ac:dyDescent="0.3">
      <c r="A15" s="663"/>
      <c r="B15" s="665"/>
      <c r="C15" s="16">
        <v>8</v>
      </c>
      <c r="D15" s="56" t="s">
        <v>303</v>
      </c>
      <c r="E15" s="66" t="s">
        <v>271</v>
      </c>
      <c r="F15" s="66" t="s">
        <v>246</v>
      </c>
      <c r="G15" s="66" t="s">
        <v>275</v>
      </c>
      <c r="H15" s="66" t="s">
        <v>253</v>
      </c>
      <c r="I15" s="66" t="s">
        <v>278</v>
      </c>
      <c r="J15" s="66" t="s">
        <v>255</v>
      </c>
      <c r="K15" s="73" t="s">
        <v>267</v>
      </c>
      <c r="L15" s="66" t="s">
        <v>195</v>
      </c>
      <c r="M15" s="66" t="s">
        <v>240</v>
      </c>
      <c r="N15" s="66" t="s">
        <v>191</v>
      </c>
      <c r="O15" s="66" t="s">
        <v>274</v>
      </c>
      <c r="P15" s="66" t="s">
        <v>272</v>
      </c>
      <c r="Q15" s="66" t="s">
        <v>250</v>
      </c>
      <c r="R15" s="66" t="s">
        <v>277</v>
      </c>
      <c r="S15" s="66" t="s">
        <v>262</v>
      </c>
      <c r="T15" s="66" t="s">
        <v>273</v>
      </c>
      <c r="U15" s="86" t="s">
        <v>237</v>
      </c>
      <c r="V15" s="694" t="s">
        <v>27</v>
      </c>
      <c r="W15" s="677"/>
      <c r="Y15" s="48" t="s">
        <v>246</v>
      </c>
      <c r="Z15" s="48" t="s">
        <v>246</v>
      </c>
      <c r="AA15" s="48" t="s">
        <v>246</v>
      </c>
      <c r="AB15" s="48" t="s">
        <v>246</v>
      </c>
      <c r="AC15" s="48" t="s">
        <v>246</v>
      </c>
      <c r="AD15" s="48" t="s">
        <v>246</v>
      </c>
      <c r="AE15" s="48" t="s">
        <v>274</v>
      </c>
      <c r="AF15" s="48" t="s">
        <v>274</v>
      </c>
      <c r="AG15" s="48" t="s">
        <v>274</v>
      </c>
      <c r="AH15" s="48" t="s">
        <v>274</v>
      </c>
      <c r="AI15" s="48" t="s">
        <v>274</v>
      </c>
      <c r="AJ15" s="48" t="s">
        <v>274</v>
      </c>
      <c r="AK15" s="48" t="s">
        <v>273</v>
      </c>
      <c r="AL15" s="48" t="s">
        <v>273</v>
      </c>
      <c r="AM15" s="48" t="s">
        <v>273</v>
      </c>
      <c r="AN15" s="48" t="s">
        <v>273</v>
      </c>
      <c r="AO15" s="48" t="s">
        <v>273</v>
      </c>
      <c r="AP15" s="48" t="s">
        <v>273</v>
      </c>
      <c r="AQ15" s="18"/>
      <c r="AR15" s="18"/>
      <c r="AS15" s="18"/>
      <c r="AT15" s="18"/>
    </row>
    <row r="16" spans="1:46" ht="18" customHeight="1" thickTop="1" x14ac:dyDescent="0.25">
      <c r="A16" s="662">
        <v>2</v>
      </c>
      <c r="B16" s="664" t="s">
        <v>17</v>
      </c>
      <c r="C16" s="15">
        <v>0</v>
      </c>
      <c r="D16" s="67" t="s">
        <v>258</v>
      </c>
      <c r="E16" s="68" t="s">
        <v>258</v>
      </c>
      <c r="F16" s="68"/>
      <c r="G16" s="68"/>
      <c r="H16" s="68"/>
      <c r="I16" s="68"/>
      <c r="J16" s="68" t="s">
        <v>189</v>
      </c>
      <c r="K16" s="68"/>
      <c r="L16" s="68"/>
      <c r="M16" s="68"/>
      <c r="N16" s="68"/>
      <c r="O16" s="68"/>
      <c r="P16" s="68"/>
      <c r="Q16" s="68" t="s">
        <v>257</v>
      </c>
      <c r="R16" s="68"/>
      <c r="S16" s="68"/>
      <c r="T16" s="68"/>
      <c r="U16" s="87"/>
      <c r="V16" s="44" t="s">
        <v>31</v>
      </c>
      <c r="W16" s="20" t="s">
        <v>35</v>
      </c>
      <c r="Y16" s="48" t="s">
        <v>246</v>
      </c>
      <c r="Z16" s="48" t="s">
        <v>246</v>
      </c>
      <c r="AA16" s="48" t="s">
        <v>246</v>
      </c>
      <c r="AB16" s="48" t="s">
        <v>246</v>
      </c>
      <c r="AC16" s="48" t="s">
        <v>246</v>
      </c>
      <c r="AD16" s="48" t="s">
        <v>246</v>
      </c>
      <c r="AE16" s="48" t="s">
        <v>274</v>
      </c>
      <c r="AF16" s="48" t="s">
        <v>274</v>
      </c>
      <c r="AG16" s="48" t="s">
        <v>274</v>
      </c>
      <c r="AH16" s="48" t="s">
        <v>274</v>
      </c>
      <c r="AI16" s="48" t="s">
        <v>274</v>
      </c>
      <c r="AJ16" s="48" t="s">
        <v>274</v>
      </c>
      <c r="AK16" s="48" t="s">
        <v>273</v>
      </c>
      <c r="AL16" s="48" t="s">
        <v>273</v>
      </c>
      <c r="AM16" s="48" t="s">
        <v>273</v>
      </c>
      <c r="AN16" s="48" t="s">
        <v>273</v>
      </c>
      <c r="AO16" s="48" t="s">
        <v>273</v>
      </c>
      <c r="AP16" s="48" t="s">
        <v>273</v>
      </c>
      <c r="AQ16" s="18"/>
      <c r="AR16" s="18"/>
      <c r="AS16" s="18"/>
      <c r="AT16" s="18"/>
    </row>
    <row r="17" spans="1:46" ht="18" customHeight="1" x14ac:dyDescent="0.25">
      <c r="A17" s="662"/>
      <c r="B17" s="664"/>
      <c r="C17" s="12">
        <v>1</v>
      </c>
      <c r="D17" s="69" t="s">
        <v>258</v>
      </c>
      <c r="E17" s="62" t="s">
        <v>258</v>
      </c>
      <c r="F17" s="62" t="s">
        <v>252</v>
      </c>
      <c r="G17" s="62" t="s">
        <v>246</v>
      </c>
      <c r="H17" s="62" t="s">
        <v>113</v>
      </c>
      <c r="I17" s="62" t="s">
        <v>201</v>
      </c>
      <c r="J17" s="62" t="s">
        <v>189</v>
      </c>
      <c r="K17" s="62" t="s">
        <v>190</v>
      </c>
      <c r="L17" s="72" t="s">
        <v>256</v>
      </c>
      <c r="M17" s="72" t="s">
        <v>248</v>
      </c>
      <c r="N17" s="72" t="s">
        <v>278</v>
      </c>
      <c r="O17" s="72" t="s">
        <v>281</v>
      </c>
      <c r="P17" s="64" t="s">
        <v>277</v>
      </c>
      <c r="Q17" s="62" t="s">
        <v>257</v>
      </c>
      <c r="R17" s="62" t="s">
        <v>287</v>
      </c>
      <c r="S17" s="62" t="s">
        <v>273</v>
      </c>
      <c r="T17" s="62" t="s">
        <v>241</v>
      </c>
      <c r="U17" s="83" t="s">
        <v>237</v>
      </c>
      <c r="V17" s="45" t="s">
        <v>32</v>
      </c>
      <c r="W17" s="33" t="s">
        <v>36</v>
      </c>
      <c r="Y17" s="48" t="s">
        <v>246</v>
      </c>
      <c r="Z17" s="48" t="s">
        <v>246</v>
      </c>
      <c r="AA17" s="48" t="s">
        <v>246</v>
      </c>
      <c r="AB17" s="48" t="s">
        <v>246</v>
      </c>
      <c r="AC17" s="48" t="s">
        <v>246</v>
      </c>
      <c r="AD17" s="48" t="s">
        <v>246</v>
      </c>
      <c r="AE17" s="48" t="s">
        <v>274</v>
      </c>
      <c r="AF17" s="48" t="s">
        <v>274</v>
      </c>
      <c r="AG17" s="48" t="s">
        <v>274</v>
      </c>
      <c r="AH17" s="48" t="s">
        <v>274</v>
      </c>
      <c r="AI17" s="48" t="s">
        <v>274</v>
      </c>
      <c r="AJ17" s="48" t="s">
        <v>274</v>
      </c>
      <c r="AK17" s="48" t="s">
        <v>273</v>
      </c>
      <c r="AL17" s="48" t="s">
        <v>273</v>
      </c>
      <c r="AM17" s="48" t="s">
        <v>273</v>
      </c>
      <c r="AN17" s="48" t="s">
        <v>248</v>
      </c>
      <c r="AO17" s="48" t="s">
        <v>248</v>
      </c>
      <c r="AP17" s="48" t="s">
        <v>248</v>
      </c>
      <c r="AQ17" s="18"/>
      <c r="AR17" s="18"/>
      <c r="AS17" s="18"/>
      <c r="AT17" s="18"/>
    </row>
    <row r="18" spans="1:46" ht="18" customHeight="1" x14ac:dyDescent="0.25">
      <c r="A18" s="662"/>
      <c r="B18" s="664"/>
      <c r="C18" s="46">
        <v>2</v>
      </c>
      <c r="D18" s="54" t="s">
        <v>258</v>
      </c>
      <c r="E18" s="64" t="s">
        <v>258</v>
      </c>
      <c r="F18" s="64" t="s">
        <v>252</v>
      </c>
      <c r="G18" s="64" t="s">
        <v>246</v>
      </c>
      <c r="H18" s="64" t="s">
        <v>113</v>
      </c>
      <c r="I18" s="64" t="s">
        <v>201</v>
      </c>
      <c r="J18" s="64" t="s">
        <v>189</v>
      </c>
      <c r="K18" s="64" t="s">
        <v>190</v>
      </c>
      <c r="L18" s="65" t="s">
        <v>256</v>
      </c>
      <c r="M18" s="65" t="s">
        <v>248</v>
      </c>
      <c r="N18" s="65" t="s">
        <v>278</v>
      </c>
      <c r="O18" s="65" t="s">
        <v>281</v>
      </c>
      <c r="P18" s="64" t="s">
        <v>277</v>
      </c>
      <c r="Q18" s="64" t="s">
        <v>272</v>
      </c>
      <c r="R18" s="64" t="s">
        <v>287</v>
      </c>
      <c r="S18" s="64" t="s">
        <v>273</v>
      </c>
      <c r="T18" s="64" t="s">
        <v>241</v>
      </c>
      <c r="U18" s="84" t="s">
        <v>237</v>
      </c>
      <c r="V18" s="676" t="s">
        <v>27</v>
      </c>
      <c r="W18" s="677"/>
      <c r="Y18" s="48" t="s">
        <v>188</v>
      </c>
      <c r="Z18" s="48" t="s">
        <v>188</v>
      </c>
      <c r="AA18" s="48" t="s">
        <v>188</v>
      </c>
      <c r="AB18" s="48" t="s">
        <v>188</v>
      </c>
      <c r="AC18" s="48" t="s">
        <v>247</v>
      </c>
      <c r="AD18" s="48" t="s">
        <v>247</v>
      </c>
      <c r="AE18" s="49" t="s">
        <v>248</v>
      </c>
      <c r="AF18" s="49" t="s">
        <v>248</v>
      </c>
      <c r="AG18" s="49" t="s">
        <v>248</v>
      </c>
      <c r="AH18" s="49" t="s">
        <v>248</v>
      </c>
      <c r="AI18" s="48" t="s">
        <v>301</v>
      </c>
      <c r="AJ18" s="48" t="s">
        <v>301</v>
      </c>
      <c r="AK18" s="49" t="s">
        <v>248</v>
      </c>
      <c r="AL18" s="49" t="s">
        <v>248</v>
      </c>
      <c r="AM18" s="49" t="s">
        <v>248</v>
      </c>
      <c r="AN18" s="48" t="s">
        <v>255</v>
      </c>
      <c r="AO18" s="48" t="s">
        <v>255</v>
      </c>
      <c r="AP18" s="48" t="s">
        <v>248</v>
      </c>
      <c r="AQ18" s="18"/>
      <c r="AR18" s="18"/>
      <c r="AS18" s="18"/>
      <c r="AT18" s="18"/>
    </row>
    <row r="19" spans="1:46" ht="18" customHeight="1" x14ac:dyDescent="0.25">
      <c r="A19" s="662"/>
      <c r="B19" s="664"/>
      <c r="C19" s="46">
        <v>3</v>
      </c>
      <c r="D19" s="54" t="s">
        <v>201</v>
      </c>
      <c r="E19" s="64" t="s">
        <v>246</v>
      </c>
      <c r="F19" s="64" t="s">
        <v>113</v>
      </c>
      <c r="G19" s="64" t="s">
        <v>252</v>
      </c>
      <c r="H19" s="64" t="s">
        <v>275</v>
      </c>
      <c r="I19" s="64" t="s">
        <v>303</v>
      </c>
      <c r="J19" s="64" t="s">
        <v>190</v>
      </c>
      <c r="K19" s="64" t="s">
        <v>264</v>
      </c>
      <c r="L19" s="65" t="s">
        <v>245</v>
      </c>
      <c r="M19" s="65" t="s">
        <v>195</v>
      </c>
      <c r="N19" s="65" t="s">
        <v>248</v>
      </c>
      <c r="O19" s="65" t="s">
        <v>278</v>
      </c>
      <c r="P19" s="102"/>
      <c r="Q19" s="64" t="s">
        <v>272</v>
      </c>
      <c r="R19" s="64" t="s">
        <v>273</v>
      </c>
      <c r="S19" s="65" t="s">
        <v>236</v>
      </c>
      <c r="T19" s="64" t="s">
        <v>237</v>
      </c>
      <c r="U19" s="85" t="s">
        <v>287</v>
      </c>
      <c r="V19" s="44" t="s">
        <v>33</v>
      </c>
      <c r="W19" s="20" t="s">
        <v>37</v>
      </c>
      <c r="Y19" s="48" t="s">
        <v>188</v>
      </c>
      <c r="Z19" s="48" t="s">
        <v>188</v>
      </c>
      <c r="AA19" s="48" t="s">
        <v>188</v>
      </c>
      <c r="AB19" s="48" t="s">
        <v>188</v>
      </c>
      <c r="AC19" s="48" t="s">
        <v>247</v>
      </c>
      <c r="AD19" s="48" t="s">
        <v>247</v>
      </c>
      <c r="AE19" s="48" t="s">
        <v>248</v>
      </c>
      <c r="AF19" s="48" t="s">
        <v>248</v>
      </c>
      <c r="AG19" s="48" t="s">
        <v>248</v>
      </c>
      <c r="AH19" s="48" t="s">
        <v>248</v>
      </c>
      <c r="AI19" s="48" t="s">
        <v>301</v>
      </c>
      <c r="AJ19" s="48" t="s">
        <v>301</v>
      </c>
      <c r="AK19" s="48" t="s">
        <v>248</v>
      </c>
      <c r="AL19" s="48" t="s">
        <v>248</v>
      </c>
      <c r="AM19" s="48" t="s">
        <v>248</v>
      </c>
      <c r="AN19" s="48" t="s">
        <v>255</v>
      </c>
      <c r="AO19" s="48" t="s">
        <v>255</v>
      </c>
      <c r="AP19" s="48" t="s">
        <v>248</v>
      </c>
      <c r="AQ19" s="18"/>
      <c r="AR19" s="18"/>
      <c r="AS19" s="18"/>
      <c r="AT19" s="18"/>
    </row>
    <row r="20" spans="1:46" ht="18" customHeight="1" x14ac:dyDescent="0.25">
      <c r="A20" s="662"/>
      <c r="B20" s="664"/>
      <c r="C20" s="46">
        <v>4</v>
      </c>
      <c r="D20" s="54" t="s">
        <v>201</v>
      </c>
      <c r="E20" s="64" t="s">
        <v>246</v>
      </c>
      <c r="F20" s="64" t="s">
        <v>113</v>
      </c>
      <c r="G20" s="64" t="s">
        <v>252</v>
      </c>
      <c r="H20" s="64" t="s">
        <v>275</v>
      </c>
      <c r="I20" s="64" t="s">
        <v>303</v>
      </c>
      <c r="J20" s="64" t="s">
        <v>190</v>
      </c>
      <c r="K20" s="64" t="s">
        <v>264</v>
      </c>
      <c r="L20" s="65" t="s">
        <v>245</v>
      </c>
      <c r="M20" s="65" t="s">
        <v>195</v>
      </c>
      <c r="N20" s="65" t="s">
        <v>248</v>
      </c>
      <c r="O20" s="65" t="s">
        <v>278</v>
      </c>
      <c r="P20" s="64" t="s">
        <v>242</v>
      </c>
      <c r="Q20" s="64" t="s">
        <v>284</v>
      </c>
      <c r="R20" s="64" t="s">
        <v>273</v>
      </c>
      <c r="S20" s="65" t="s">
        <v>236</v>
      </c>
      <c r="T20" s="64" t="s">
        <v>237</v>
      </c>
      <c r="U20" s="85" t="s">
        <v>287</v>
      </c>
      <c r="V20" s="44" t="s">
        <v>34</v>
      </c>
      <c r="W20" s="20" t="s">
        <v>38</v>
      </c>
      <c r="Y20" s="48" t="s">
        <v>252</v>
      </c>
      <c r="Z20" s="48" t="s">
        <v>252</v>
      </c>
      <c r="AA20" s="48" t="s">
        <v>192</v>
      </c>
      <c r="AB20" s="48" t="s">
        <v>192</v>
      </c>
      <c r="AC20" s="48" t="s">
        <v>247</v>
      </c>
      <c r="AD20" s="48" t="s">
        <v>247</v>
      </c>
      <c r="AE20" s="48" t="s">
        <v>255</v>
      </c>
      <c r="AF20" s="48" t="s">
        <v>255</v>
      </c>
      <c r="AG20" s="48" t="s">
        <v>249</v>
      </c>
      <c r="AH20" s="48" t="s">
        <v>249</v>
      </c>
      <c r="AI20" s="48" t="s">
        <v>301</v>
      </c>
      <c r="AJ20" s="48" t="s">
        <v>301</v>
      </c>
      <c r="AK20" s="48" t="s">
        <v>250</v>
      </c>
      <c r="AL20" s="48" t="s">
        <v>250</v>
      </c>
      <c r="AM20" s="48" t="s">
        <v>250</v>
      </c>
      <c r="AN20" s="48" t="s">
        <v>255</v>
      </c>
      <c r="AO20" s="48" t="s">
        <v>255</v>
      </c>
      <c r="AP20" s="48" t="s">
        <v>255</v>
      </c>
      <c r="AQ20" s="18"/>
      <c r="AR20" s="18"/>
      <c r="AS20" s="18"/>
      <c r="AT20" s="18"/>
    </row>
    <row r="21" spans="1:46" ht="18" customHeight="1" x14ac:dyDescent="0.25">
      <c r="A21" s="662"/>
      <c r="B21" s="664"/>
      <c r="C21" s="46">
        <v>5</v>
      </c>
      <c r="D21" s="54" t="s">
        <v>303</v>
      </c>
      <c r="E21" s="64" t="s">
        <v>201</v>
      </c>
      <c r="F21" s="64" t="s">
        <v>113</v>
      </c>
      <c r="G21" s="98" t="s">
        <v>233</v>
      </c>
      <c r="H21" s="64" t="s">
        <v>188</v>
      </c>
      <c r="I21" s="64" t="s">
        <v>246</v>
      </c>
      <c r="J21" s="64" t="s">
        <v>264</v>
      </c>
      <c r="K21" s="64" t="s">
        <v>255</v>
      </c>
      <c r="L21" s="65" t="s">
        <v>190</v>
      </c>
      <c r="M21" s="65" t="s">
        <v>269</v>
      </c>
      <c r="N21" s="65" t="s">
        <v>191</v>
      </c>
      <c r="O21" s="65" t="s">
        <v>248</v>
      </c>
      <c r="P21" s="64" t="s">
        <v>242</v>
      </c>
      <c r="Q21" s="64" t="s">
        <v>277</v>
      </c>
      <c r="R21" s="102"/>
      <c r="S21" s="65" t="s">
        <v>236</v>
      </c>
      <c r="T21" s="98" t="s">
        <v>233</v>
      </c>
      <c r="U21" s="84" t="s">
        <v>273</v>
      </c>
      <c r="V21" s="44"/>
      <c r="W21" s="20"/>
      <c r="Y21" s="48" t="s">
        <v>252</v>
      </c>
      <c r="Z21" s="48" t="s">
        <v>252</v>
      </c>
      <c r="AA21" s="48" t="s">
        <v>192</v>
      </c>
      <c r="AB21" s="48" t="s">
        <v>192</v>
      </c>
      <c r="AC21" s="48" t="s">
        <v>188</v>
      </c>
      <c r="AD21" s="48" t="s">
        <v>188</v>
      </c>
      <c r="AE21" s="48" t="s">
        <v>255</v>
      </c>
      <c r="AF21" s="48" t="s">
        <v>255</v>
      </c>
      <c r="AG21" s="48" t="s">
        <v>249</v>
      </c>
      <c r="AH21" s="48" t="s">
        <v>249</v>
      </c>
      <c r="AI21" s="48" t="s">
        <v>301</v>
      </c>
      <c r="AJ21" s="48" t="s">
        <v>301</v>
      </c>
      <c r="AK21" s="48" t="s">
        <v>250</v>
      </c>
      <c r="AL21" s="48" t="s">
        <v>250</v>
      </c>
      <c r="AM21" s="48" t="s">
        <v>250</v>
      </c>
      <c r="AN21" s="48" t="s">
        <v>255</v>
      </c>
      <c r="AO21" s="48" t="s">
        <v>255</v>
      </c>
      <c r="AP21" s="48" t="s">
        <v>255</v>
      </c>
      <c r="AQ21" s="18"/>
      <c r="AR21" s="18"/>
      <c r="AS21" s="18"/>
      <c r="AT21" s="18"/>
    </row>
    <row r="22" spans="1:46" ht="18" customHeight="1" x14ac:dyDescent="0.25">
      <c r="A22" s="662"/>
      <c r="B22" s="664"/>
      <c r="C22" s="46">
        <v>6</v>
      </c>
      <c r="D22" s="54" t="s">
        <v>303</v>
      </c>
      <c r="E22" s="64" t="s">
        <v>201</v>
      </c>
      <c r="F22" s="98" t="s">
        <v>233</v>
      </c>
      <c r="G22" s="64" t="s">
        <v>113</v>
      </c>
      <c r="H22" s="64" t="s">
        <v>188</v>
      </c>
      <c r="I22" s="64" t="s">
        <v>246</v>
      </c>
      <c r="J22" s="64" t="s">
        <v>264</v>
      </c>
      <c r="K22" s="64" t="s">
        <v>255</v>
      </c>
      <c r="L22" s="65" t="s">
        <v>190</v>
      </c>
      <c r="M22" s="65" t="s">
        <v>269</v>
      </c>
      <c r="N22" s="65" t="s">
        <v>191</v>
      </c>
      <c r="O22" s="65" t="s">
        <v>248</v>
      </c>
      <c r="P22" s="64" t="s">
        <v>279</v>
      </c>
      <c r="Q22" s="64" t="s">
        <v>277</v>
      </c>
      <c r="R22" s="64" t="s">
        <v>250</v>
      </c>
      <c r="S22" s="109"/>
      <c r="T22" s="64" t="s">
        <v>236</v>
      </c>
      <c r="U22" s="84" t="s">
        <v>273</v>
      </c>
      <c r="V22" s="40" t="s">
        <v>157</v>
      </c>
      <c r="W22" s="9"/>
      <c r="Y22" s="48" t="s">
        <v>258</v>
      </c>
      <c r="Z22" s="48" t="s">
        <v>258</v>
      </c>
      <c r="AA22" s="48" t="s">
        <v>192</v>
      </c>
      <c r="AB22" s="48" t="s">
        <v>192</v>
      </c>
      <c r="AC22" s="48" t="s">
        <v>188</v>
      </c>
      <c r="AD22" s="48" t="s">
        <v>188</v>
      </c>
      <c r="AE22" s="48" t="s">
        <v>189</v>
      </c>
      <c r="AF22" s="48" t="s">
        <v>189</v>
      </c>
      <c r="AG22" s="48" t="s">
        <v>249</v>
      </c>
      <c r="AH22" s="48" t="s">
        <v>249</v>
      </c>
      <c r="AI22" s="49" t="s">
        <v>248</v>
      </c>
      <c r="AJ22" s="49" t="s">
        <v>248</v>
      </c>
      <c r="AK22" s="48" t="s">
        <v>250</v>
      </c>
      <c r="AL22" s="48" t="s">
        <v>250</v>
      </c>
      <c r="AM22" s="48" t="s">
        <v>250</v>
      </c>
      <c r="AN22" s="48" t="s">
        <v>257</v>
      </c>
      <c r="AO22" s="48" t="s">
        <v>257</v>
      </c>
      <c r="AP22" s="48" t="s">
        <v>255</v>
      </c>
      <c r="AQ22" s="18"/>
      <c r="AR22" s="18"/>
      <c r="AS22" s="18"/>
      <c r="AT22" s="18"/>
    </row>
    <row r="23" spans="1:46" ht="18" customHeight="1" x14ac:dyDescent="0.25">
      <c r="A23" s="662"/>
      <c r="B23" s="664"/>
      <c r="C23" s="46">
        <v>7</v>
      </c>
      <c r="D23" s="54" t="s">
        <v>271</v>
      </c>
      <c r="E23" s="64" t="s">
        <v>303</v>
      </c>
      <c r="F23" s="64" t="s">
        <v>201</v>
      </c>
      <c r="G23" s="64" t="s">
        <v>113</v>
      </c>
      <c r="H23" s="64" t="s">
        <v>246</v>
      </c>
      <c r="I23" s="64" t="s">
        <v>188</v>
      </c>
      <c r="J23" s="64" t="s">
        <v>195</v>
      </c>
      <c r="K23" s="64" t="s">
        <v>272</v>
      </c>
      <c r="L23" s="65" t="s">
        <v>269</v>
      </c>
      <c r="M23" s="65" t="s">
        <v>256</v>
      </c>
      <c r="N23" s="65" t="s">
        <v>274</v>
      </c>
      <c r="O23" s="65" t="s">
        <v>191</v>
      </c>
      <c r="P23" s="64" t="s">
        <v>279</v>
      </c>
      <c r="Q23" s="64" t="s">
        <v>242</v>
      </c>
      <c r="R23" s="64" t="s">
        <v>250</v>
      </c>
      <c r="S23" s="64" t="s">
        <v>276</v>
      </c>
      <c r="T23" s="65" t="s">
        <v>236</v>
      </c>
      <c r="U23" s="84" t="s">
        <v>255</v>
      </c>
      <c r="V23" s="42" t="s">
        <v>39</v>
      </c>
      <c r="W23" s="10" t="s">
        <v>57</v>
      </c>
      <c r="Y23" s="48" t="s">
        <v>258</v>
      </c>
      <c r="Z23" s="48" t="s">
        <v>258</v>
      </c>
      <c r="AA23" s="48" t="s">
        <v>252</v>
      </c>
      <c r="AB23" s="48" t="s">
        <v>252</v>
      </c>
      <c r="AC23" s="48" t="s">
        <v>252</v>
      </c>
      <c r="AD23" s="48" t="s">
        <v>252</v>
      </c>
      <c r="AE23" s="48" t="s">
        <v>189</v>
      </c>
      <c r="AF23" s="48" t="s">
        <v>189</v>
      </c>
      <c r="AG23" s="48" t="s">
        <v>249</v>
      </c>
      <c r="AH23" s="48" t="s">
        <v>249</v>
      </c>
      <c r="AI23" s="48" t="s">
        <v>248</v>
      </c>
      <c r="AJ23" s="48" t="s">
        <v>248</v>
      </c>
      <c r="AK23" s="48" t="s">
        <v>250</v>
      </c>
      <c r="AL23" s="48" t="s">
        <v>250</v>
      </c>
      <c r="AM23" s="48" t="s">
        <v>250</v>
      </c>
      <c r="AN23" s="48" t="s">
        <v>257</v>
      </c>
      <c r="AO23" s="48" t="s">
        <v>257</v>
      </c>
      <c r="AP23" s="48" t="s">
        <v>255</v>
      </c>
      <c r="AQ23" s="18"/>
      <c r="AR23" s="18"/>
      <c r="AS23" s="18"/>
      <c r="AT23" s="18"/>
    </row>
    <row r="24" spans="1:46" ht="18" customHeight="1" thickBot="1" x14ac:dyDescent="0.3">
      <c r="A24" s="663"/>
      <c r="B24" s="665"/>
      <c r="C24" s="16">
        <v>8</v>
      </c>
      <c r="D24" s="56" t="s">
        <v>271</v>
      </c>
      <c r="E24" s="66" t="s">
        <v>303</v>
      </c>
      <c r="F24" s="66" t="s">
        <v>201</v>
      </c>
      <c r="G24" s="66" t="s">
        <v>113</v>
      </c>
      <c r="H24" s="66" t="s">
        <v>246</v>
      </c>
      <c r="I24" s="66" t="s">
        <v>188</v>
      </c>
      <c r="J24" s="66" t="s">
        <v>195</v>
      </c>
      <c r="K24" s="66" t="s">
        <v>272</v>
      </c>
      <c r="L24" s="73" t="s">
        <v>269</v>
      </c>
      <c r="M24" s="73" t="s">
        <v>256</v>
      </c>
      <c r="N24" s="73" t="s">
        <v>274</v>
      </c>
      <c r="O24" s="73" t="s">
        <v>191</v>
      </c>
      <c r="P24" s="66" t="s">
        <v>279</v>
      </c>
      <c r="Q24" s="66" t="s">
        <v>242</v>
      </c>
      <c r="R24" s="66" t="s">
        <v>250</v>
      </c>
      <c r="S24" s="66" t="s">
        <v>276</v>
      </c>
      <c r="T24" s="73" t="s">
        <v>236</v>
      </c>
      <c r="U24" s="88" t="s">
        <v>255</v>
      </c>
      <c r="V24" s="42" t="s">
        <v>40</v>
      </c>
      <c r="W24" s="11" t="s">
        <v>102</v>
      </c>
      <c r="Y24" s="48" t="s">
        <v>258</v>
      </c>
      <c r="Z24" s="48" t="s">
        <v>258</v>
      </c>
      <c r="AA24" s="48" t="s">
        <v>252</v>
      </c>
      <c r="AB24" s="48" t="s">
        <v>252</v>
      </c>
      <c r="AC24" s="48" t="s">
        <v>252</v>
      </c>
      <c r="AD24" s="48" t="s">
        <v>252</v>
      </c>
      <c r="AE24" s="48" t="s">
        <v>189</v>
      </c>
      <c r="AF24" s="48" t="s">
        <v>189</v>
      </c>
      <c r="AG24" s="48" t="s">
        <v>255</v>
      </c>
      <c r="AH24" s="48" t="s">
        <v>255</v>
      </c>
      <c r="AI24" s="48" t="s">
        <v>250</v>
      </c>
      <c r="AJ24" s="48" t="s">
        <v>250</v>
      </c>
      <c r="AK24" s="48" t="s">
        <v>250</v>
      </c>
      <c r="AL24" s="48" t="s">
        <v>250</v>
      </c>
      <c r="AM24" s="48" t="s">
        <v>250</v>
      </c>
      <c r="AN24" s="48" t="s">
        <v>237</v>
      </c>
      <c r="AO24" s="48" t="s">
        <v>237</v>
      </c>
      <c r="AP24" s="48" t="s">
        <v>257</v>
      </c>
      <c r="AQ24" s="18"/>
      <c r="AR24" s="18"/>
      <c r="AS24" s="18"/>
      <c r="AT24" s="18"/>
    </row>
    <row r="25" spans="1:46" ht="18" customHeight="1" thickTop="1" x14ac:dyDescent="0.25">
      <c r="A25" s="662">
        <v>3</v>
      </c>
      <c r="B25" s="664" t="s">
        <v>18</v>
      </c>
      <c r="C25" s="15">
        <v>0</v>
      </c>
      <c r="D25" s="67"/>
      <c r="E25" s="68"/>
      <c r="F25" s="68" t="s">
        <v>258</v>
      </c>
      <c r="G25" s="68" t="s">
        <v>258</v>
      </c>
      <c r="H25" s="68"/>
      <c r="I25" s="68"/>
      <c r="J25" s="68"/>
      <c r="K25" s="68" t="s">
        <v>189</v>
      </c>
      <c r="L25" s="68"/>
      <c r="M25" s="68"/>
      <c r="N25" s="68" t="s">
        <v>257</v>
      </c>
      <c r="O25" s="68" t="s">
        <v>257</v>
      </c>
      <c r="P25" s="71"/>
      <c r="Q25" s="68"/>
      <c r="R25" s="68"/>
      <c r="S25" s="68"/>
      <c r="T25" s="68"/>
      <c r="U25" s="87"/>
      <c r="V25" s="42" t="s">
        <v>41</v>
      </c>
      <c r="W25" s="10" t="s">
        <v>58</v>
      </c>
      <c r="Y25" s="48" t="s">
        <v>303</v>
      </c>
      <c r="Z25" s="48" t="s">
        <v>303</v>
      </c>
      <c r="AA25" s="48" t="s">
        <v>258</v>
      </c>
      <c r="AB25" s="48" t="s">
        <v>258</v>
      </c>
      <c r="AC25" s="48" t="s">
        <v>253</v>
      </c>
      <c r="AD25" s="48" t="s">
        <v>253</v>
      </c>
      <c r="AE25" s="48" t="s">
        <v>190</v>
      </c>
      <c r="AF25" s="48" t="s">
        <v>190</v>
      </c>
      <c r="AG25" s="48" t="s">
        <v>255</v>
      </c>
      <c r="AH25" s="48" t="s">
        <v>255</v>
      </c>
      <c r="AI25" s="48" t="s">
        <v>250</v>
      </c>
      <c r="AJ25" s="48" t="s">
        <v>250</v>
      </c>
      <c r="AK25" s="48" t="s">
        <v>257</v>
      </c>
      <c r="AL25" s="48" t="s">
        <v>257</v>
      </c>
      <c r="AM25" s="48" t="s">
        <v>257</v>
      </c>
      <c r="AN25" s="48" t="s">
        <v>237</v>
      </c>
      <c r="AO25" s="48" t="s">
        <v>237</v>
      </c>
      <c r="AP25" s="48" t="s">
        <v>257</v>
      </c>
      <c r="AQ25" s="18"/>
      <c r="AR25" s="18"/>
      <c r="AS25" s="18"/>
      <c r="AT25" s="18"/>
    </row>
    <row r="26" spans="1:46" ht="18" customHeight="1" x14ac:dyDescent="0.25">
      <c r="A26" s="662"/>
      <c r="B26" s="664"/>
      <c r="C26" s="12">
        <v>1</v>
      </c>
      <c r="D26" s="69" t="s">
        <v>113</v>
      </c>
      <c r="E26" s="62" t="s">
        <v>275</v>
      </c>
      <c r="F26" s="62" t="s">
        <v>258</v>
      </c>
      <c r="G26" s="62" t="s">
        <v>258</v>
      </c>
      <c r="H26" s="62" t="s">
        <v>201</v>
      </c>
      <c r="I26" s="62" t="s">
        <v>252</v>
      </c>
      <c r="J26" s="62" t="s">
        <v>238</v>
      </c>
      <c r="K26" s="62" t="s">
        <v>189</v>
      </c>
      <c r="L26" s="62" t="s">
        <v>197</v>
      </c>
      <c r="M26" s="62" t="s">
        <v>255</v>
      </c>
      <c r="N26" s="62" t="s">
        <v>257</v>
      </c>
      <c r="O26" s="62" t="s">
        <v>257</v>
      </c>
      <c r="P26" s="72" t="s">
        <v>248</v>
      </c>
      <c r="Q26" s="72" t="s">
        <v>250</v>
      </c>
      <c r="R26" s="62" t="s">
        <v>191</v>
      </c>
      <c r="S26" s="62" t="s">
        <v>236</v>
      </c>
      <c r="T26" s="62" t="s">
        <v>262</v>
      </c>
      <c r="U26" s="83" t="s">
        <v>239</v>
      </c>
      <c r="V26" s="42" t="s">
        <v>203</v>
      </c>
      <c r="W26" s="10" t="s">
        <v>204</v>
      </c>
      <c r="Y26" s="48" t="s">
        <v>303</v>
      </c>
      <c r="Z26" s="48" t="s">
        <v>303</v>
      </c>
      <c r="AA26" s="48" t="s">
        <v>258</v>
      </c>
      <c r="AB26" s="48" t="s">
        <v>258</v>
      </c>
      <c r="AC26" s="48" t="s">
        <v>253</v>
      </c>
      <c r="AD26" s="48" t="s">
        <v>253</v>
      </c>
      <c r="AE26" s="48" t="s">
        <v>190</v>
      </c>
      <c r="AF26" s="48" t="s">
        <v>190</v>
      </c>
      <c r="AG26" s="48" t="s">
        <v>257</v>
      </c>
      <c r="AH26" s="48" t="s">
        <v>257</v>
      </c>
      <c r="AI26" s="48" t="s">
        <v>251</v>
      </c>
      <c r="AJ26" s="48" t="s">
        <v>251</v>
      </c>
      <c r="AK26" s="48" t="s">
        <v>257</v>
      </c>
      <c r="AL26" s="48" t="s">
        <v>257</v>
      </c>
      <c r="AM26" s="48" t="s">
        <v>257</v>
      </c>
      <c r="AN26" s="48" t="s">
        <v>237</v>
      </c>
      <c r="AO26" s="48" t="s">
        <v>237</v>
      </c>
      <c r="AP26" s="48" t="s">
        <v>237</v>
      </c>
      <c r="AQ26" s="18"/>
      <c r="AR26" s="18"/>
      <c r="AS26" s="18"/>
      <c r="AT26" s="18"/>
    </row>
    <row r="27" spans="1:46" ht="18" customHeight="1" x14ac:dyDescent="0.25">
      <c r="A27" s="662"/>
      <c r="B27" s="664"/>
      <c r="C27" s="46">
        <v>2</v>
      </c>
      <c r="D27" s="54" t="s">
        <v>113</v>
      </c>
      <c r="E27" s="64" t="s">
        <v>275</v>
      </c>
      <c r="F27" s="64" t="s">
        <v>258</v>
      </c>
      <c r="G27" s="64" t="s">
        <v>258</v>
      </c>
      <c r="H27" s="64" t="s">
        <v>201</v>
      </c>
      <c r="I27" s="64" t="s">
        <v>252</v>
      </c>
      <c r="J27" s="64" t="s">
        <v>238</v>
      </c>
      <c r="K27" s="64" t="s">
        <v>189</v>
      </c>
      <c r="L27" s="64" t="s">
        <v>197</v>
      </c>
      <c r="M27" s="64" t="s">
        <v>255</v>
      </c>
      <c r="N27" s="64" t="s">
        <v>257</v>
      </c>
      <c r="O27" s="64" t="s">
        <v>257</v>
      </c>
      <c r="P27" s="65" t="s">
        <v>248</v>
      </c>
      <c r="Q27" s="65" t="s">
        <v>250</v>
      </c>
      <c r="R27" s="64" t="s">
        <v>191</v>
      </c>
      <c r="S27" s="64" t="s">
        <v>236</v>
      </c>
      <c r="T27" s="64" t="s">
        <v>262</v>
      </c>
      <c r="U27" s="84" t="s">
        <v>239</v>
      </c>
      <c r="V27" s="42" t="s">
        <v>42</v>
      </c>
      <c r="W27" s="10" t="s">
        <v>59</v>
      </c>
      <c r="Y27" s="48" t="s">
        <v>303</v>
      </c>
      <c r="Z27" s="48" t="s">
        <v>303</v>
      </c>
      <c r="AA27" s="48" t="s">
        <v>258</v>
      </c>
      <c r="AB27" s="48" t="s">
        <v>258</v>
      </c>
      <c r="AC27" s="48" t="s">
        <v>253</v>
      </c>
      <c r="AD27" s="48" t="s">
        <v>253</v>
      </c>
      <c r="AE27" s="48" t="s">
        <v>190</v>
      </c>
      <c r="AF27" s="48" t="s">
        <v>190</v>
      </c>
      <c r="AG27" s="48" t="s">
        <v>257</v>
      </c>
      <c r="AH27" s="48" t="s">
        <v>257</v>
      </c>
      <c r="AI27" s="48" t="s">
        <v>251</v>
      </c>
      <c r="AJ27" s="48" t="s">
        <v>251</v>
      </c>
      <c r="AK27" s="48" t="s">
        <v>191</v>
      </c>
      <c r="AL27" s="48" t="s">
        <v>191</v>
      </c>
      <c r="AM27" s="48" t="s">
        <v>191</v>
      </c>
      <c r="AN27" s="48" t="s">
        <v>237</v>
      </c>
      <c r="AO27" s="48" t="s">
        <v>237</v>
      </c>
      <c r="AP27" s="48" t="s">
        <v>237</v>
      </c>
      <c r="AQ27" s="18"/>
      <c r="AR27" s="18"/>
      <c r="AS27" s="18"/>
      <c r="AT27" s="18"/>
    </row>
    <row r="28" spans="1:46" ht="18" customHeight="1" x14ac:dyDescent="0.25">
      <c r="A28" s="662"/>
      <c r="B28" s="664"/>
      <c r="C28" s="46">
        <v>3</v>
      </c>
      <c r="D28" s="54" t="s">
        <v>113</v>
      </c>
      <c r="E28" s="98" t="s">
        <v>233</v>
      </c>
      <c r="F28" s="64" t="s">
        <v>192</v>
      </c>
      <c r="G28" s="64" t="s">
        <v>266</v>
      </c>
      <c r="H28" s="64" t="s">
        <v>252</v>
      </c>
      <c r="I28" s="65" t="s">
        <v>283</v>
      </c>
      <c r="J28" s="64" t="s">
        <v>263</v>
      </c>
      <c r="K28" s="64" t="s">
        <v>238</v>
      </c>
      <c r="L28" s="64" t="s">
        <v>255</v>
      </c>
      <c r="M28" s="64" t="s">
        <v>197</v>
      </c>
      <c r="N28" s="64" t="s">
        <v>301</v>
      </c>
      <c r="O28" s="64" t="s">
        <v>201</v>
      </c>
      <c r="P28" s="98" t="s">
        <v>233</v>
      </c>
      <c r="Q28" s="64" t="s">
        <v>279</v>
      </c>
      <c r="R28" s="64" t="s">
        <v>191</v>
      </c>
      <c r="S28" s="64" t="s">
        <v>241</v>
      </c>
      <c r="T28" s="64" t="s">
        <v>236</v>
      </c>
      <c r="U28" s="84" t="s">
        <v>239</v>
      </c>
      <c r="V28" s="42" t="s">
        <v>205</v>
      </c>
      <c r="W28" s="10" t="s">
        <v>206</v>
      </c>
      <c r="Y28" s="48" t="s">
        <v>303</v>
      </c>
      <c r="Z28" s="48" t="s">
        <v>303</v>
      </c>
      <c r="AA28" s="48" t="s">
        <v>303</v>
      </c>
      <c r="AB28" s="48" t="s">
        <v>303</v>
      </c>
      <c r="AC28" s="48" t="s">
        <v>258</v>
      </c>
      <c r="AD28" s="48" t="s">
        <v>258</v>
      </c>
      <c r="AE28" s="48" t="s">
        <v>190</v>
      </c>
      <c r="AF28" s="48" t="s">
        <v>190</v>
      </c>
      <c r="AG28" s="48" t="s">
        <v>257</v>
      </c>
      <c r="AH28" s="48" t="s">
        <v>257</v>
      </c>
      <c r="AI28" s="48" t="s">
        <v>251</v>
      </c>
      <c r="AJ28" s="48" t="s">
        <v>251</v>
      </c>
      <c r="AK28" s="48" t="s">
        <v>191</v>
      </c>
      <c r="AL28" s="48" t="s">
        <v>191</v>
      </c>
      <c r="AM28" s="48" t="s">
        <v>191</v>
      </c>
      <c r="AN28" s="48" t="s">
        <v>241</v>
      </c>
      <c r="AO28" s="48" t="s">
        <v>241</v>
      </c>
      <c r="AP28" s="48" t="s">
        <v>237</v>
      </c>
      <c r="AQ28" s="18"/>
      <c r="AR28" s="18"/>
      <c r="AS28" s="18"/>
      <c r="AT28" s="18"/>
    </row>
    <row r="29" spans="1:46" ht="18" customHeight="1" x14ac:dyDescent="0.25">
      <c r="A29" s="662"/>
      <c r="B29" s="664"/>
      <c r="C29" s="46">
        <v>4</v>
      </c>
      <c r="D29" s="97" t="s">
        <v>233</v>
      </c>
      <c r="E29" s="64" t="s">
        <v>113</v>
      </c>
      <c r="F29" s="64" t="s">
        <v>192</v>
      </c>
      <c r="G29" s="64" t="s">
        <v>266</v>
      </c>
      <c r="H29" s="64" t="s">
        <v>252</v>
      </c>
      <c r="I29" s="64" t="s">
        <v>283</v>
      </c>
      <c r="J29" s="64" t="s">
        <v>263</v>
      </c>
      <c r="K29" s="64" t="s">
        <v>238</v>
      </c>
      <c r="L29" s="64" t="s">
        <v>255</v>
      </c>
      <c r="M29" s="64" t="s">
        <v>197</v>
      </c>
      <c r="N29" s="64" t="s">
        <v>301</v>
      </c>
      <c r="O29" s="64" t="s">
        <v>201</v>
      </c>
      <c r="P29" s="64" t="s">
        <v>191</v>
      </c>
      <c r="Q29" s="64" t="s">
        <v>279</v>
      </c>
      <c r="R29" s="64" t="s">
        <v>248</v>
      </c>
      <c r="S29" s="64" t="s">
        <v>241</v>
      </c>
      <c r="T29" s="64" t="s">
        <v>236</v>
      </c>
      <c r="U29" s="84" t="s">
        <v>273</v>
      </c>
      <c r="V29" s="42" t="s">
        <v>123</v>
      </c>
      <c r="W29" s="10" t="s">
        <v>60</v>
      </c>
      <c r="Y29" s="48" t="s">
        <v>238</v>
      </c>
      <c r="Z29" s="48" t="s">
        <v>238</v>
      </c>
      <c r="AA29" s="48" t="s">
        <v>303</v>
      </c>
      <c r="AB29" s="48" t="s">
        <v>303</v>
      </c>
      <c r="AC29" s="48" t="s">
        <v>258</v>
      </c>
      <c r="AD29" s="48" t="s">
        <v>258</v>
      </c>
      <c r="AE29" s="48" t="s">
        <v>238</v>
      </c>
      <c r="AF29" s="48" t="s">
        <v>238</v>
      </c>
      <c r="AG29" s="48" t="s">
        <v>190</v>
      </c>
      <c r="AH29" s="48" t="s">
        <v>190</v>
      </c>
      <c r="AI29" s="48" t="s">
        <v>251</v>
      </c>
      <c r="AJ29" s="48" t="s">
        <v>251</v>
      </c>
      <c r="AK29" s="48" t="s">
        <v>191</v>
      </c>
      <c r="AL29" s="48" t="s">
        <v>191</v>
      </c>
      <c r="AM29" s="48" t="s">
        <v>191</v>
      </c>
      <c r="AN29" s="48" t="s">
        <v>241</v>
      </c>
      <c r="AO29" s="48" t="s">
        <v>241</v>
      </c>
      <c r="AP29" s="48" t="s">
        <v>237</v>
      </c>
      <c r="AQ29" s="18"/>
      <c r="AR29" s="18"/>
      <c r="AS29" s="18"/>
      <c r="AT29" s="18"/>
    </row>
    <row r="30" spans="1:46" ht="18" customHeight="1" x14ac:dyDescent="0.25">
      <c r="A30" s="662"/>
      <c r="B30" s="664"/>
      <c r="C30" s="46">
        <v>5</v>
      </c>
      <c r="D30" s="54" t="s">
        <v>252</v>
      </c>
      <c r="E30" s="64" t="s">
        <v>113</v>
      </c>
      <c r="F30" s="64" t="s">
        <v>192</v>
      </c>
      <c r="G30" s="64" t="s">
        <v>266</v>
      </c>
      <c r="H30" s="110" t="s">
        <v>303</v>
      </c>
      <c r="I30" s="64" t="s">
        <v>283</v>
      </c>
      <c r="J30" s="64" t="s">
        <v>201</v>
      </c>
      <c r="K30" s="64" t="s">
        <v>263</v>
      </c>
      <c r="L30" s="64" t="s">
        <v>270</v>
      </c>
      <c r="M30" s="64" t="s">
        <v>240</v>
      </c>
      <c r="N30" s="64" t="s">
        <v>250</v>
      </c>
      <c r="O30" s="64" t="s">
        <v>272</v>
      </c>
      <c r="P30" s="64" t="s">
        <v>242</v>
      </c>
      <c r="Q30" s="65" t="s">
        <v>279</v>
      </c>
      <c r="R30" s="65" t="s">
        <v>248</v>
      </c>
      <c r="S30" s="65" t="s">
        <v>237</v>
      </c>
      <c r="T30" s="64" t="s">
        <v>241</v>
      </c>
      <c r="U30" s="84" t="s">
        <v>273</v>
      </c>
      <c r="V30" s="42" t="s">
        <v>207</v>
      </c>
      <c r="W30" s="10" t="s">
        <v>208</v>
      </c>
      <c r="Y30" s="48" t="s">
        <v>238</v>
      </c>
      <c r="Z30" s="48" t="s">
        <v>238</v>
      </c>
      <c r="AA30" s="48" t="s">
        <v>303</v>
      </c>
      <c r="AB30" s="48" t="s">
        <v>303</v>
      </c>
      <c r="AC30" s="48" t="s">
        <v>258</v>
      </c>
      <c r="AD30" s="48" t="s">
        <v>258</v>
      </c>
      <c r="AE30" s="48" t="s">
        <v>238</v>
      </c>
      <c r="AF30" s="48" t="s">
        <v>238</v>
      </c>
      <c r="AG30" s="48" t="s">
        <v>190</v>
      </c>
      <c r="AH30" s="48" t="s">
        <v>190</v>
      </c>
      <c r="AI30" s="48" t="s">
        <v>257</v>
      </c>
      <c r="AJ30" s="48" t="s">
        <v>257</v>
      </c>
      <c r="AK30" s="48" t="s">
        <v>270</v>
      </c>
      <c r="AL30" s="48" t="s">
        <v>270</v>
      </c>
      <c r="AM30" s="48" t="s">
        <v>270</v>
      </c>
      <c r="AN30" s="48" t="s">
        <v>241</v>
      </c>
      <c r="AO30" s="48" t="s">
        <v>241</v>
      </c>
      <c r="AP30" s="48" t="s">
        <v>239</v>
      </c>
      <c r="AQ30" s="18"/>
      <c r="AR30" s="18"/>
      <c r="AS30" s="18"/>
      <c r="AT30" s="18"/>
    </row>
    <row r="31" spans="1:46" ht="18" customHeight="1" x14ac:dyDescent="0.25">
      <c r="A31" s="662"/>
      <c r="B31" s="664"/>
      <c r="C31" s="46">
        <v>6</v>
      </c>
      <c r="D31" s="54" t="s">
        <v>252</v>
      </c>
      <c r="E31" s="64" t="s">
        <v>113</v>
      </c>
      <c r="F31" s="64" t="s">
        <v>266</v>
      </c>
      <c r="G31" s="64" t="s">
        <v>192</v>
      </c>
      <c r="H31" s="64" t="s">
        <v>303</v>
      </c>
      <c r="I31" s="98" t="s">
        <v>233</v>
      </c>
      <c r="J31" s="64" t="s">
        <v>201</v>
      </c>
      <c r="K31" s="64" t="s">
        <v>263</v>
      </c>
      <c r="L31" s="64" t="s">
        <v>270</v>
      </c>
      <c r="M31" s="64" t="s">
        <v>240</v>
      </c>
      <c r="N31" s="64" t="s">
        <v>250</v>
      </c>
      <c r="O31" s="64" t="s">
        <v>272</v>
      </c>
      <c r="P31" s="64" t="s">
        <v>242</v>
      </c>
      <c r="Q31" s="65" t="s">
        <v>191</v>
      </c>
      <c r="R31" s="65" t="s">
        <v>279</v>
      </c>
      <c r="S31" s="65" t="s">
        <v>237</v>
      </c>
      <c r="T31" s="64" t="s">
        <v>241</v>
      </c>
      <c r="U31" s="84" t="s">
        <v>248</v>
      </c>
      <c r="V31" s="42" t="s">
        <v>213</v>
      </c>
      <c r="W31" s="10" t="s">
        <v>214</v>
      </c>
      <c r="Y31" s="48" t="s">
        <v>238</v>
      </c>
      <c r="Z31" s="48" t="s">
        <v>238</v>
      </c>
      <c r="AA31" s="48" t="s">
        <v>303</v>
      </c>
      <c r="AB31" s="48" t="s">
        <v>303</v>
      </c>
      <c r="AC31" s="48" t="s">
        <v>303</v>
      </c>
      <c r="AD31" s="48" t="s">
        <v>303</v>
      </c>
      <c r="AE31" s="48" t="s">
        <v>238</v>
      </c>
      <c r="AF31" s="48" t="s">
        <v>238</v>
      </c>
      <c r="AG31" s="48" t="s">
        <v>190</v>
      </c>
      <c r="AH31" s="48" t="s">
        <v>190</v>
      </c>
      <c r="AI31" s="48" t="s">
        <v>257</v>
      </c>
      <c r="AJ31" s="48" t="s">
        <v>257</v>
      </c>
      <c r="AK31" s="48" t="s">
        <v>270</v>
      </c>
      <c r="AL31" s="48" t="s">
        <v>270</v>
      </c>
      <c r="AM31" s="48" t="s">
        <v>270</v>
      </c>
      <c r="AN31" s="48" t="s">
        <v>241</v>
      </c>
      <c r="AO31" s="48" t="s">
        <v>241</v>
      </c>
      <c r="AP31" s="48" t="s">
        <v>239</v>
      </c>
      <c r="AQ31" s="18"/>
      <c r="AR31" s="18"/>
      <c r="AS31" s="18"/>
      <c r="AT31" s="18"/>
    </row>
    <row r="32" spans="1:46" ht="18" customHeight="1" x14ac:dyDescent="0.25">
      <c r="A32" s="662"/>
      <c r="B32" s="664"/>
      <c r="C32" s="46">
        <v>7</v>
      </c>
      <c r="D32" s="54" t="s">
        <v>246</v>
      </c>
      <c r="E32" s="64" t="s">
        <v>252</v>
      </c>
      <c r="F32" s="64" t="s">
        <v>266</v>
      </c>
      <c r="G32" s="64" t="s">
        <v>192</v>
      </c>
      <c r="H32" s="79" t="s">
        <v>233</v>
      </c>
      <c r="I32" s="64" t="s">
        <v>271</v>
      </c>
      <c r="J32" s="64" t="s">
        <v>259</v>
      </c>
      <c r="K32" s="65" t="s">
        <v>201</v>
      </c>
      <c r="L32" s="64" t="s">
        <v>286</v>
      </c>
      <c r="M32" s="64" t="s">
        <v>270</v>
      </c>
      <c r="N32" s="64" t="s">
        <v>272</v>
      </c>
      <c r="O32" s="64" t="s">
        <v>250</v>
      </c>
      <c r="P32" s="64" t="s">
        <v>277</v>
      </c>
      <c r="Q32" s="64" t="s">
        <v>191</v>
      </c>
      <c r="R32" s="64" t="s">
        <v>279</v>
      </c>
      <c r="S32" s="64" t="s">
        <v>245</v>
      </c>
      <c r="T32" s="65" t="s">
        <v>276</v>
      </c>
      <c r="U32" s="84" t="s">
        <v>248</v>
      </c>
      <c r="V32" s="42" t="s">
        <v>43</v>
      </c>
      <c r="W32" s="10" t="s">
        <v>61</v>
      </c>
      <c r="Y32" s="48" t="s">
        <v>243</v>
      </c>
      <c r="Z32" s="48" t="s">
        <v>243</v>
      </c>
      <c r="AA32" s="48" t="s">
        <v>266</v>
      </c>
      <c r="AB32" s="48" t="s">
        <v>266</v>
      </c>
      <c r="AC32" s="48" t="s">
        <v>303</v>
      </c>
      <c r="AD32" s="48" t="s">
        <v>303</v>
      </c>
      <c r="AE32" s="48" t="s">
        <v>238</v>
      </c>
      <c r="AF32" s="48" t="s">
        <v>238</v>
      </c>
      <c r="AG32" s="48" t="s">
        <v>190</v>
      </c>
      <c r="AH32" s="48" t="s">
        <v>190</v>
      </c>
      <c r="AI32" s="48" t="s">
        <v>257</v>
      </c>
      <c r="AJ32" s="48" t="s">
        <v>257</v>
      </c>
      <c r="AK32" s="48" t="s">
        <v>196</v>
      </c>
      <c r="AL32" s="48" t="s">
        <v>196</v>
      </c>
      <c r="AM32" s="48" t="s">
        <v>287</v>
      </c>
      <c r="AN32" s="48" t="s">
        <v>262</v>
      </c>
      <c r="AO32" s="48" t="s">
        <v>262</v>
      </c>
      <c r="AP32" s="48" t="s">
        <v>239</v>
      </c>
      <c r="AQ32" s="18"/>
      <c r="AR32" s="18"/>
      <c r="AS32" s="18"/>
      <c r="AT32" s="18"/>
    </row>
    <row r="33" spans="1:46" ht="18" customHeight="1" thickBot="1" x14ac:dyDescent="0.3">
      <c r="A33" s="663"/>
      <c r="B33" s="665"/>
      <c r="C33" s="16">
        <v>8</v>
      </c>
      <c r="D33" s="56" t="s">
        <v>246</v>
      </c>
      <c r="E33" s="66" t="s">
        <v>252</v>
      </c>
      <c r="F33" s="66" t="s">
        <v>266</v>
      </c>
      <c r="G33" s="66" t="s">
        <v>192</v>
      </c>
      <c r="H33" s="66" t="s">
        <v>113</v>
      </c>
      <c r="I33" s="66" t="s">
        <v>271</v>
      </c>
      <c r="J33" s="66" t="s">
        <v>259</v>
      </c>
      <c r="K33" s="73" t="s">
        <v>201</v>
      </c>
      <c r="L33" s="66" t="s">
        <v>286</v>
      </c>
      <c r="M33" s="66" t="s">
        <v>270</v>
      </c>
      <c r="N33" s="66" t="s">
        <v>272</v>
      </c>
      <c r="O33" s="66" t="s">
        <v>250</v>
      </c>
      <c r="P33" s="66" t="s">
        <v>277</v>
      </c>
      <c r="Q33" s="66" t="s">
        <v>191</v>
      </c>
      <c r="R33" s="66" t="s">
        <v>279</v>
      </c>
      <c r="S33" s="66" t="s">
        <v>245</v>
      </c>
      <c r="T33" s="73" t="s">
        <v>276</v>
      </c>
      <c r="U33" s="99" t="s">
        <v>233</v>
      </c>
      <c r="V33" s="42" t="s">
        <v>44</v>
      </c>
      <c r="W33" s="10" t="s">
        <v>62</v>
      </c>
      <c r="Y33" s="48" t="s">
        <v>243</v>
      </c>
      <c r="Z33" s="48" t="s">
        <v>243</v>
      </c>
      <c r="AA33" s="48" t="s">
        <v>266</v>
      </c>
      <c r="AB33" s="48" t="s">
        <v>266</v>
      </c>
      <c r="AC33" s="48" t="s">
        <v>303</v>
      </c>
      <c r="AD33" s="48" t="s">
        <v>303</v>
      </c>
      <c r="AE33" s="48" t="s">
        <v>259</v>
      </c>
      <c r="AF33" s="48" t="s">
        <v>259</v>
      </c>
      <c r="AG33" s="48" t="s">
        <v>240</v>
      </c>
      <c r="AH33" s="48" t="s">
        <v>240</v>
      </c>
      <c r="AI33" s="48" t="s">
        <v>191</v>
      </c>
      <c r="AJ33" s="48" t="s">
        <v>191</v>
      </c>
      <c r="AK33" s="48" t="s">
        <v>196</v>
      </c>
      <c r="AL33" s="48" t="s">
        <v>196</v>
      </c>
      <c r="AM33" s="48" t="s">
        <v>287</v>
      </c>
      <c r="AN33" s="48" t="s">
        <v>262</v>
      </c>
      <c r="AO33" s="48" t="s">
        <v>262</v>
      </c>
      <c r="AP33" s="48" t="s">
        <v>239</v>
      </c>
      <c r="AQ33" s="18"/>
      <c r="AR33" s="18"/>
      <c r="AS33" s="18"/>
      <c r="AT33" s="18"/>
    </row>
    <row r="34" spans="1:46" ht="18" customHeight="1" thickTop="1" x14ac:dyDescent="0.25">
      <c r="A34" s="662">
        <v>4</v>
      </c>
      <c r="B34" s="664" t="s">
        <v>19</v>
      </c>
      <c r="C34" s="15">
        <v>0</v>
      </c>
      <c r="D34" s="67"/>
      <c r="E34" s="68"/>
      <c r="F34" s="68"/>
      <c r="G34" s="68"/>
      <c r="H34" s="68" t="s">
        <v>258</v>
      </c>
      <c r="I34" s="68" t="s">
        <v>258</v>
      </c>
      <c r="J34" s="68"/>
      <c r="K34" s="68"/>
      <c r="L34" s="68"/>
      <c r="M34" s="68"/>
      <c r="N34" s="68"/>
      <c r="O34" s="68"/>
      <c r="P34" s="68"/>
      <c r="Q34" s="71"/>
      <c r="R34" s="71" t="s">
        <v>257</v>
      </c>
      <c r="S34" s="68"/>
      <c r="T34" s="68"/>
      <c r="U34" s="87"/>
      <c r="V34" s="42" t="s">
        <v>209</v>
      </c>
      <c r="W34" s="10" t="s">
        <v>210</v>
      </c>
      <c r="Y34" s="48" t="s">
        <v>243</v>
      </c>
      <c r="Z34" s="48" t="s">
        <v>243</v>
      </c>
      <c r="AA34" s="48" t="s">
        <v>266</v>
      </c>
      <c r="AB34" s="48" t="s">
        <v>266</v>
      </c>
      <c r="AC34" s="48" t="s">
        <v>303</v>
      </c>
      <c r="AD34" s="48" t="s">
        <v>303</v>
      </c>
      <c r="AE34" s="48" t="s">
        <v>259</v>
      </c>
      <c r="AF34" s="48" t="s">
        <v>259</v>
      </c>
      <c r="AG34" s="48" t="s">
        <v>240</v>
      </c>
      <c r="AH34" s="48" t="s">
        <v>240</v>
      </c>
      <c r="AI34" s="48" t="s">
        <v>191</v>
      </c>
      <c r="AJ34" s="48" t="s">
        <v>191</v>
      </c>
      <c r="AK34" s="48" t="s">
        <v>279</v>
      </c>
      <c r="AL34" s="48" t="s">
        <v>279</v>
      </c>
      <c r="AM34" s="48" t="s">
        <v>279</v>
      </c>
      <c r="AN34" s="48" t="s">
        <v>262</v>
      </c>
      <c r="AO34" s="48" t="s">
        <v>262</v>
      </c>
      <c r="AP34" s="48" t="s">
        <v>239</v>
      </c>
      <c r="AQ34" s="18"/>
      <c r="AR34" s="18"/>
      <c r="AS34" s="18"/>
      <c r="AT34" s="18"/>
    </row>
    <row r="35" spans="1:46" ht="18" customHeight="1" x14ac:dyDescent="0.25">
      <c r="A35" s="662"/>
      <c r="B35" s="664"/>
      <c r="C35" s="12">
        <v>1</v>
      </c>
      <c r="D35" s="69" t="s">
        <v>275</v>
      </c>
      <c r="E35" s="62" t="s">
        <v>246</v>
      </c>
      <c r="F35" s="62" t="s">
        <v>271</v>
      </c>
      <c r="G35" s="62" t="s">
        <v>201</v>
      </c>
      <c r="H35" s="62" t="s">
        <v>258</v>
      </c>
      <c r="I35" s="62" t="s">
        <v>258</v>
      </c>
      <c r="J35" s="72" t="s">
        <v>267</v>
      </c>
      <c r="K35" s="72" t="s">
        <v>245</v>
      </c>
      <c r="L35" s="72" t="s">
        <v>256</v>
      </c>
      <c r="M35" s="72" t="s">
        <v>190</v>
      </c>
      <c r="N35" s="72" t="s">
        <v>281</v>
      </c>
      <c r="O35" s="72" t="s">
        <v>195</v>
      </c>
      <c r="P35" s="62" t="s">
        <v>273</v>
      </c>
      <c r="Q35" s="72" t="s">
        <v>248</v>
      </c>
      <c r="R35" s="72" t="s">
        <v>257</v>
      </c>
      <c r="S35" s="62" t="s">
        <v>262</v>
      </c>
      <c r="T35" s="62" t="s">
        <v>270</v>
      </c>
      <c r="U35" s="83" t="s">
        <v>276</v>
      </c>
      <c r="V35" s="42" t="s">
        <v>45</v>
      </c>
      <c r="W35" s="10" t="s">
        <v>63</v>
      </c>
      <c r="Y35" s="48" t="s">
        <v>290</v>
      </c>
      <c r="Z35" s="48" t="s">
        <v>290</v>
      </c>
      <c r="AA35" s="48" t="s">
        <v>269</v>
      </c>
      <c r="AB35" s="48" t="s">
        <v>269</v>
      </c>
      <c r="AC35" s="48" t="s">
        <v>271</v>
      </c>
      <c r="AD35" s="48" t="s">
        <v>271</v>
      </c>
      <c r="AE35" s="48" t="s">
        <v>259</v>
      </c>
      <c r="AF35" s="48" t="s">
        <v>259</v>
      </c>
      <c r="AG35" s="48" t="s">
        <v>240</v>
      </c>
      <c r="AH35" s="48" t="s">
        <v>240</v>
      </c>
      <c r="AI35" s="48" t="s">
        <v>191</v>
      </c>
      <c r="AJ35" s="48" t="s">
        <v>191</v>
      </c>
      <c r="AK35" s="48" t="s">
        <v>279</v>
      </c>
      <c r="AL35" s="48" t="s">
        <v>279</v>
      </c>
      <c r="AM35" s="48" t="s">
        <v>279</v>
      </c>
      <c r="AN35" s="48" t="s">
        <v>262</v>
      </c>
      <c r="AO35" s="48" t="s">
        <v>262</v>
      </c>
      <c r="AP35" s="48" t="s">
        <v>268</v>
      </c>
      <c r="AQ35" s="18"/>
      <c r="AR35" s="18"/>
      <c r="AS35" s="18"/>
      <c r="AT35" s="18"/>
    </row>
    <row r="36" spans="1:46" ht="18" customHeight="1" x14ac:dyDescent="0.25">
      <c r="A36" s="662"/>
      <c r="B36" s="664"/>
      <c r="C36" s="46">
        <v>2</v>
      </c>
      <c r="D36" s="54" t="s">
        <v>275</v>
      </c>
      <c r="E36" s="64" t="s">
        <v>246</v>
      </c>
      <c r="F36" s="64" t="s">
        <v>271</v>
      </c>
      <c r="G36" s="64" t="s">
        <v>201</v>
      </c>
      <c r="H36" s="64" t="s">
        <v>258</v>
      </c>
      <c r="I36" s="64" t="s">
        <v>258</v>
      </c>
      <c r="J36" s="65" t="s">
        <v>267</v>
      </c>
      <c r="K36" s="65" t="s">
        <v>245</v>
      </c>
      <c r="L36" s="65" t="s">
        <v>256</v>
      </c>
      <c r="M36" s="65" t="s">
        <v>190</v>
      </c>
      <c r="N36" s="65" t="s">
        <v>281</v>
      </c>
      <c r="O36" s="65" t="s">
        <v>195</v>
      </c>
      <c r="P36" s="64" t="s">
        <v>273</v>
      </c>
      <c r="Q36" s="65" t="s">
        <v>248</v>
      </c>
      <c r="R36" s="65" t="s">
        <v>284</v>
      </c>
      <c r="S36" s="64" t="s">
        <v>262</v>
      </c>
      <c r="T36" s="64" t="s">
        <v>270</v>
      </c>
      <c r="U36" s="84" t="s">
        <v>276</v>
      </c>
      <c r="V36" s="42" t="s">
        <v>215</v>
      </c>
      <c r="W36" s="10" t="s">
        <v>212</v>
      </c>
      <c r="Y36" s="48" t="s">
        <v>290</v>
      </c>
      <c r="Z36" s="48" t="s">
        <v>290</v>
      </c>
      <c r="AA36" s="48" t="s">
        <v>269</v>
      </c>
      <c r="AB36" s="48" t="s">
        <v>269</v>
      </c>
      <c r="AC36" s="48" t="s">
        <v>271</v>
      </c>
      <c r="AD36" s="48" t="s">
        <v>271</v>
      </c>
      <c r="AE36" s="48" t="s">
        <v>259</v>
      </c>
      <c r="AF36" s="48" t="s">
        <v>259</v>
      </c>
      <c r="AG36" s="48" t="s">
        <v>240</v>
      </c>
      <c r="AH36" s="48" t="s">
        <v>240</v>
      </c>
      <c r="AI36" s="48" t="s">
        <v>191</v>
      </c>
      <c r="AJ36" s="48" t="s">
        <v>191</v>
      </c>
      <c r="AK36" s="48" t="s">
        <v>279</v>
      </c>
      <c r="AL36" s="48" t="s">
        <v>279</v>
      </c>
      <c r="AM36" s="48" t="s">
        <v>279</v>
      </c>
      <c r="AN36" s="48" t="s">
        <v>236</v>
      </c>
      <c r="AO36" s="48" t="s">
        <v>236</v>
      </c>
      <c r="AP36" s="48" t="s">
        <v>268</v>
      </c>
      <c r="AQ36" s="18"/>
      <c r="AR36" s="18"/>
      <c r="AS36" s="18"/>
      <c r="AT36" s="18"/>
    </row>
    <row r="37" spans="1:46" ht="18" customHeight="1" x14ac:dyDescent="0.25">
      <c r="A37" s="662"/>
      <c r="B37" s="664"/>
      <c r="C37" s="46">
        <v>3</v>
      </c>
      <c r="D37" s="63" t="s">
        <v>280</v>
      </c>
      <c r="E37" s="65" t="s">
        <v>267</v>
      </c>
      <c r="F37" s="65" t="s">
        <v>282</v>
      </c>
      <c r="G37" s="65" t="s">
        <v>254</v>
      </c>
      <c r="H37" s="65" t="s">
        <v>260</v>
      </c>
      <c r="I37" s="65" t="s">
        <v>265</v>
      </c>
      <c r="J37" s="65" t="s">
        <v>263</v>
      </c>
      <c r="K37" s="65" t="s">
        <v>238</v>
      </c>
      <c r="L37" s="65" t="s">
        <v>201</v>
      </c>
      <c r="M37" s="65" t="s">
        <v>249</v>
      </c>
      <c r="N37" s="65" t="s">
        <v>283</v>
      </c>
      <c r="O37" s="65" t="s">
        <v>274</v>
      </c>
      <c r="P37" s="65" t="s">
        <v>273</v>
      </c>
      <c r="Q37" s="64" t="s">
        <v>250</v>
      </c>
      <c r="R37" s="64" t="s">
        <v>242</v>
      </c>
      <c r="S37" s="65" t="s">
        <v>270</v>
      </c>
      <c r="T37" s="65" t="s">
        <v>255</v>
      </c>
      <c r="U37" s="84" t="s">
        <v>272</v>
      </c>
      <c r="V37" s="42" t="s">
        <v>216</v>
      </c>
      <c r="W37" s="10" t="s">
        <v>217</v>
      </c>
      <c r="Y37" s="48" t="s">
        <v>290</v>
      </c>
      <c r="Z37" s="48" t="s">
        <v>290</v>
      </c>
      <c r="AA37" s="48" t="s">
        <v>269</v>
      </c>
      <c r="AB37" s="48" t="s">
        <v>269</v>
      </c>
      <c r="AC37" s="48" t="s">
        <v>195</v>
      </c>
      <c r="AD37" s="48" t="s">
        <v>195</v>
      </c>
      <c r="AE37" s="48" t="s">
        <v>263</v>
      </c>
      <c r="AF37" s="48" t="s">
        <v>263</v>
      </c>
      <c r="AG37" s="48" t="s">
        <v>269</v>
      </c>
      <c r="AH37" s="48" t="s">
        <v>269</v>
      </c>
      <c r="AI37" s="48" t="s">
        <v>270</v>
      </c>
      <c r="AJ37" s="48" t="s">
        <v>270</v>
      </c>
      <c r="AK37" s="48" t="s">
        <v>277</v>
      </c>
      <c r="AL37" s="48" t="s">
        <v>277</v>
      </c>
      <c r="AM37" s="48" t="s">
        <v>277</v>
      </c>
      <c r="AN37" s="48" t="s">
        <v>236</v>
      </c>
      <c r="AO37" s="48" t="s">
        <v>236</v>
      </c>
      <c r="AP37" s="48" t="s">
        <v>268</v>
      </c>
      <c r="AQ37" s="18"/>
      <c r="AR37" s="18"/>
      <c r="AS37" s="18"/>
      <c r="AT37" s="18"/>
    </row>
    <row r="38" spans="1:46" ht="18" customHeight="1" x14ac:dyDescent="0.25">
      <c r="A38" s="662"/>
      <c r="B38" s="664"/>
      <c r="C38" s="46">
        <v>4</v>
      </c>
      <c r="D38" s="63" t="s">
        <v>280</v>
      </c>
      <c r="E38" s="65" t="s">
        <v>267</v>
      </c>
      <c r="F38" s="65" t="s">
        <v>282</v>
      </c>
      <c r="G38" s="65" t="s">
        <v>254</v>
      </c>
      <c r="H38" s="65" t="s">
        <v>260</v>
      </c>
      <c r="I38" s="65" t="s">
        <v>265</v>
      </c>
      <c r="J38" s="65" t="s">
        <v>263</v>
      </c>
      <c r="K38" s="65" t="s">
        <v>238</v>
      </c>
      <c r="L38" s="65" t="s">
        <v>201</v>
      </c>
      <c r="M38" s="65" t="s">
        <v>249</v>
      </c>
      <c r="N38" s="65" t="s">
        <v>283</v>
      </c>
      <c r="O38" s="65" t="s">
        <v>274</v>
      </c>
      <c r="P38" s="65" t="s">
        <v>276</v>
      </c>
      <c r="Q38" s="64" t="s">
        <v>273</v>
      </c>
      <c r="R38" s="64" t="s">
        <v>242</v>
      </c>
      <c r="S38" s="65" t="s">
        <v>270</v>
      </c>
      <c r="T38" s="65" t="s">
        <v>255</v>
      </c>
      <c r="U38" s="84" t="s">
        <v>272</v>
      </c>
      <c r="V38" s="42" t="s">
        <v>46</v>
      </c>
      <c r="W38" s="10" t="s">
        <v>64</v>
      </c>
      <c r="Y38" s="48" t="s">
        <v>193</v>
      </c>
      <c r="Z38" s="48" t="s">
        <v>193</v>
      </c>
      <c r="AA38" s="48" t="s">
        <v>271</v>
      </c>
      <c r="AB38" s="48" t="s">
        <v>271</v>
      </c>
      <c r="AC38" s="48" t="s">
        <v>195</v>
      </c>
      <c r="AD38" s="48" t="s">
        <v>195</v>
      </c>
      <c r="AE38" s="48" t="s">
        <v>263</v>
      </c>
      <c r="AF38" s="48" t="s">
        <v>263</v>
      </c>
      <c r="AG38" s="48" t="s">
        <v>269</v>
      </c>
      <c r="AH38" s="48" t="s">
        <v>269</v>
      </c>
      <c r="AI38" s="48" t="s">
        <v>270</v>
      </c>
      <c r="AJ38" s="48" t="s">
        <v>270</v>
      </c>
      <c r="AK38" s="48" t="s">
        <v>277</v>
      </c>
      <c r="AL38" s="48" t="s">
        <v>277</v>
      </c>
      <c r="AM38" s="48" t="s">
        <v>277</v>
      </c>
      <c r="AN38" s="48" t="s">
        <v>236</v>
      </c>
      <c r="AO38" s="48" t="s">
        <v>236</v>
      </c>
      <c r="AP38" s="48" t="s">
        <v>270</v>
      </c>
      <c r="AQ38" s="18"/>
      <c r="AR38" s="18"/>
      <c r="AS38" s="18"/>
      <c r="AT38" s="18"/>
    </row>
    <row r="39" spans="1:46" ht="18" customHeight="1" x14ac:dyDescent="0.25">
      <c r="A39" s="662"/>
      <c r="B39" s="664"/>
      <c r="C39" s="46">
        <v>5</v>
      </c>
      <c r="D39" s="63" t="s">
        <v>280</v>
      </c>
      <c r="E39" s="65" t="s">
        <v>267</v>
      </c>
      <c r="F39" s="65" t="s">
        <v>282</v>
      </c>
      <c r="G39" s="65" t="s">
        <v>254</v>
      </c>
      <c r="H39" s="65" t="s">
        <v>260</v>
      </c>
      <c r="I39" s="65" t="s">
        <v>265</v>
      </c>
      <c r="J39" s="65" t="s">
        <v>274</v>
      </c>
      <c r="K39" s="65" t="s">
        <v>263</v>
      </c>
      <c r="L39" s="65" t="s">
        <v>249</v>
      </c>
      <c r="M39" s="65" t="s">
        <v>197</v>
      </c>
      <c r="N39" s="65" t="s">
        <v>201</v>
      </c>
      <c r="O39" s="65" t="s">
        <v>281</v>
      </c>
      <c r="P39" s="64" t="s">
        <v>276</v>
      </c>
      <c r="Q39" s="64" t="s">
        <v>273</v>
      </c>
      <c r="R39" s="64" t="s">
        <v>270</v>
      </c>
      <c r="S39" s="65" t="s">
        <v>255</v>
      </c>
      <c r="T39" s="64" t="s">
        <v>272</v>
      </c>
      <c r="U39" s="84" t="s">
        <v>285</v>
      </c>
      <c r="V39" s="42" t="s">
        <v>211</v>
      </c>
      <c r="W39" s="10" t="s">
        <v>218</v>
      </c>
      <c r="Y39" s="48" t="s">
        <v>193</v>
      </c>
      <c r="Z39" s="48" t="s">
        <v>193</v>
      </c>
      <c r="AA39" s="48" t="s">
        <v>271</v>
      </c>
      <c r="AB39" s="48" t="s">
        <v>271</v>
      </c>
      <c r="AC39" s="50" t="s">
        <v>278</v>
      </c>
      <c r="AD39" s="50" t="s">
        <v>278</v>
      </c>
      <c r="AE39" s="48" t="s">
        <v>263</v>
      </c>
      <c r="AF39" s="48" t="s">
        <v>263</v>
      </c>
      <c r="AG39" s="48" t="s">
        <v>269</v>
      </c>
      <c r="AH39" s="48" t="s">
        <v>269</v>
      </c>
      <c r="AI39" s="48" t="s">
        <v>195</v>
      </c>
      <c r="AJ39" s="48" t="s">
        <v>195</v>
      </c>
      <c r="AK39" s="48" t="s">
        <v>277</v>
      </c>
      <c r="AL39" s="48" t="s">
        <v>277</v>
      </c>
      <c r="AM39" s="48" t="s">
        <v>277</v>
      </c>
      <c r="AN39" s="48" t="s">
        <v>236</v>
      </c>
      <c r="AO39" s="48" t="s">
        <v>236</v>
      </c>
      <c r="AP39" s="48" t="s">
        <v>270</v>
      </c>
      <c r="AQ39" s="18"/>
      <c r="AR39" s="18"/>
      <c r="AS39" s="18"/>
      <c r="AT39" s="18"/>
    </row>
    <row r="40" spans="1:46" ht="18" customHeight="1" x14ac:dyDescent="0.25">
      <c r="A40" s="662"/>
      <c r="B40" s="664"/>
      <c r="C40" s="46">
        <v>6</v>
      </c>
      <c r="D40" s="63" t="s">
        <v>267</v>
      </c>
      <c r="E40" s="65" t="s">
        <v>261</v>
      </c>
      <c r="F40" s="65" t="s">
        <v>254</v>
      </c>
      <c r="G40" s="65" t="s">
        <v>282</v>
      </c>
      <c r="H40" s="65" t="s">
        <v>265</v>
      </c>
      <c r="I40" s="65" t="s">
        <v>247</v>
      </c>
      <c r="J40" s="65" t="s">
        <v>274</v>
      </c>
      <c r="K40" s="65" t="s">
        <v>263</v>
      </c>
      <c r="L40" s="65" t="s">
        <v>249</v>
      </c>
      <c r="M40" s="65" t="s">
        <v>197</v>
      </c>
      <c r="N40" s="65" t="s">
        <v>201</v>
      </c>
      <c r="O40" s="65" t="s">
        <v>281</v>
      </c>
      <c r="P40" s="64" t="s">
        <v>250</v>
      </c>
      <c r="Q40" s="64" t="s">
        <v>273</v>
      </c>
      <c r="R40" s="64" t="s">
        <v>270</v>
      </c>
      <c r="S40" s="65" t="s">
        <v>255</v>
      </c>
      <c r="T40" s="64" t="s">
        <v>272</v>
      </c>
      <c r="U40" s="84" t="s">
        <v>285</v>
      </c>
      <c r="V40" s="42" t="s">
        <v>47</v>
      </c>
      <c r="W40" s="10" t="s">
        <v>65</v>
      </c>
      <c r="Y40" s="48" t="s">
        <v>193</v>
      </c>
      <c r="Z40" s="48" t="s">
        <v>193</v>
      </c>
      <c r="AA40" s="48" t="s">
        <v>195</v>
      </c>
      <c r="AB40" s="48" t="s">
        <v>195</v>
      </c>
      <c r="AC40" s="50" t="s">
        <v>278</v>
      </c>
      <c r="AD40" s="50" t="s">
        <v>278</v>
      </c>
      <c r="AE40" s="48" t="s">
        <v>263</v>
      </c>
      <c r="AF40" s="48" t="s">
        <v>263</v>
      </c>
      <c r="AG40" s="48" t="s">
        <v>269</v>
      </c>
      <c r="AH40" s="48" t="s">
        <v>269</v>
      </c>
      <c r="AI40" s="48" t="s">
        <v>195</v>
      </c>
      <c r="AJ40" s="48" t="s">
        <v>195</v>
      </c>
      <c r="AK40" s="48" t="s">
        <v>277</v>
      </c>
      <c r="AL40" s="48" t="s">
        <v>277</v>
      </c>
      <c r="AM40" s="48" t="s">
        <v>277</v>
      </c>
      <c r="AN40" s="48" t="s">
        <v>236</v>
      </c>
      <c r="AO40" s="48" t="s">
        <v>236</v>
      </c>
      <c r="AP40" s="48" t="s">
        <v>287</v>
      </c>
      <c r="AQ40" s="18"/>
      <c r="AR40" s="18"/>
      <c r="AS40" s="18"/>
      <c r="AT40" s="18"/>
    </row>
    <row r="41" spans="1:46" ht="18" customHeight="1" x14ac:dyDescent="0.25">
      <c r="A41" s="662"/>
      <c r="B41" s="664"/>
      <c r="C41" s="46">
        <v>7</v>
      </c>
      <c r="D41" s="63" t="s">
        <v>267</v>
      </c>
      <c r="E41" s="65" t="s">
        <v>261</v>
      </c>
      <c r="F41" s="65" t="s">
        <v>254</v>
      </c>
      <c r="G41" s="65" t="s">
        <v>282</v>
      </c>
      <c r="H41" s="65" t="s">
        <v>265</v>
      </c>
      <c r="I41" s="65" t="s">
        <v>247</v>
      </c>
      <c r="J41" s="64" t="s">
        <v>238</v>
      </c>
      <c r="K41" s="64" t="s">
        <v>259</v>
      </c>
      <c r="L41" s="64" t="s">
        <v>197</v>
      </c>
      <c r="M41" s="64" t="s">
        <v>201</v>
      </c>
      <c r="N41" s="65" t="s">
        <v>270</v>
      </c>
      <c r="O41" s="64" t="s">
        <v>283</v>
      </c>
      <c r="P41" s="64" t="s">
        <v>250</v>
      </c>
      <c r="Q41" s="64" t="s">
        <v>242</v>
      </c>
      <c r="R41" s="64" t="s">
        <v>276</v>
      </c>
      <c r="S41" s="64" t="s">
        <v>272</v>
      </c>
      <c r="T41" s="64" t="s">
        <v>285</v>
      </c>
      <c r="U41" s="84" t="s">
        <v>245</v>
      </c>
      <c r="V41" s="42" t="s">
        <v>219</v>
      </c>
      <c r="W41" s="10" t="s">
        <v>220</v>
      </c>
      <c r="Y41" s="48" t="s">
        <v>271</v>
      </c>
      <c r="Z41" s="48" t="s">
        <v>271</v>
      </c>
      <c r="AA41" s="48" t="s">
        <v>195</v>
      </c>
      <c r="AB41" s="48" t="s">
        <v>195</v>
      </c>
      <c r="AC41" s="50" t="s">
        <v>278</v>
      </c>
      <c r="AD41" s="50" t="s">
        <v>278</v>
      </c>
      <c r="AE41" s="48" t="s">
        <v>264</v>
      </c>
      <c r="AF41" s="48" t="s">
        <v>264</v>
      </c>
      <c r="AG41" s="48" t="s">
        <v>270</v>
      </c>
      <c r="AH41" s="48" t="s">
        <v>270</v>
      </c>
      <c r="AI41" s="48" t="s">
        <v>278</v>
      </c>
      <c r="AJ41" s="48" t="s">
        <v>278</v>
      </c>
      <c r="AK41" s="48" t="s">
        <v>242</v>
      </c>
      <c r="AL41" s="48" t="s">
        <v>242</v>
      </c>
      <c r="AM41" s="48" t="s">
        <v>242</v>
      </c>
      <c r="AN41" s="48" t="s">
        <v>270</v>
      </c>
      <c r="AO41" s="48" t="s">
        <v>270</v>
      </c>
      <c r="AP41" s="48" t="s">
        <v>287</v>
      </c>
      <c r="AQ41" s="18"/>
      <c r="AR41" s="18"/>
      <c r="AS41" s="18"/>
      <c r="AT41" s="18"/>
    </row>
    <row r="42" spans="1:46" ht="18" customHeight="1" thickBot="1" x14ac:dyDescent="0.3">
      <c r="A42" s="662"/>
      <c r="B42" s="664"/>
      <c r="C42" s="16">
        <v>8</v>
      </c>
      <c r="D42" s="108" t="s">
        <v>267</v>
      </c>
      <c r="E42" s="73" t="s">
        <v>261</v>
      </c>
      <c r="F42" s="73" t="s">
        <v>254</v>
      </c>
      <c r="G42" s="73" t="s">
        <v>282</v>
      </c>
      <c r="H42" s="73" t="s">
        <v>265</v>
      </c>
      <c r="I42" s="73" t="s">
        <v>247</v>
      </c>
      <c r="J42" s="66" t="s">
        <v>238</v>
      </c>
      <c r="K42" s="66" t="s">
        <v>259</v>
      </c>
      <c r="L42" s="66" t="s">
        <v>197</v>
      </c>
      <c r="M42" s="66" t="s">
        <v>201</v>
      </c>
      <c r="N42" s="73" t="s">
        <v>270</v>
      </c>
      <c r="O42" s="66" t="s">
        <v>283</v>
      </c>
      <c r="P42" s="66" t="s">
        <v>250</v>
      </c>
      <c r="Q42" s="66" t="s">
        <v>242</v>
      </c>
      <c r="R42" s="66" t="s">
        <v>276</v>
      </c>
      <c r="S42" s="66" t="s">
        <v>272</v>
      </c>
      <c r="T42" s="66" t="s">
        <v>285</v>
      </c>
      <c r="U42" s="88" t="s">
        <v>245</v>
      </c>
      <c r="V42" s="42" t="s">
        <v>221</v>
      </c>
      <c r="W42" s="10" t="s">
        <v>222</v>
      </c>
      <c r="Y42" s="48" t="s">
        <v>271</v>
      </c>
      <c r="Z42" s="48" t="s">
        <v>271</v>
      </c>
      <c r="AA42" s="48" t="s">
        <v>197</v>
      </c>
      <c r="AB42" s="48" t="s">
        <v>197</v>
      </c>
      <c r="AC42" s="48" t="s">
        <v>283</v>
      </c>
      <c r="AD42" s="48" t="s">
        <v>283</v>
      </c>
      <c r="AE42" s="48" t="s">
        <v>264</v>
      </c>
      <c r="AF42" s="48" t="s">
        <v>264</v>
      </c>
      <c r="AG42" s="48" t="s">
        <v>270</v>
      </c>
      <c r="AH42" s="48" t="s">
        <v>270</v>
      </c>
      <c r="AI42" s="48" t="s">
        <v>278</v>
      </c>
      <c r="AJ42" s="48" t="s">
        <v>278</v>
      </c>
      <c r="AK42" s="48" t="s">
        <v>242</v>
      </c>
      <c r="AL42" s="48" t="s">
        <v>242</v>
      </c>
      <c r="AM42" s="48" t="s">
        <v>242</v>
      </c>
      <c r="AN42" s="48" t="s">
        <v>270</v>
      </c>
      <c r="AO42" s="48" t="s">
        <v>270</v>
      </c>
      <c r="AP42" s="48" t="s">
        <v>231</v>
      </c>
      <c r="AQ42" s="18"/>
      <c r="AR42" s="18"/>
      <c r="AS42" s="18"/>
      <c r="AT42" s="18"/>
    </row>
    <row r="43" spans="1:46" ht="18" customHeight="1" thickTop="1" x14ac:dyDescent="0.25">
      <c r="A43" s="666">
        <v>5</v>
      </c>
      <c r="B43" s="667" t="s">
        <v>20</v>
      </c>
      <c r="C43" s="15">
        <v>0</v>
      </c>
      <c r="D43" s="67"/>
      <c r="E43" s="68"/>
      <c r="F43" s="68"/>
      <c r="G43" s="68"/>
      <c r="H43" s="71"/>
      <c r="I43" s="68"/>
      <c r="J43" s="68"/>
      <c r="K43" s="68"/>
      <c r="L43" s="68" t="s">
        <v>257</v>
      </c>
      <c r="M43" s="68" t="s">
        <v>257</v>
      </c>
      <c r="N43" s="68"/>
      <c r="O43" s="71"/>
      <c r="P43" s="68"/>
      <c r="Q43" s="68"/>
      <c r="R43" s="68"/>
      <c r="S43" s="68" t="s">
        <v>257</v>
      </c>
      <c r="T43" s="68" t="s">
        <v>257</v>
      </c>
      <c r="U43" s="87"/>
      <c r="V43" s="42" t="s">
        <v>48</v>
      </c>
      <c r="W43" s="10" t="s">
        <v>66</v>
      </c>
      <c r="Y43" s="48" t="s">
        <v>195</v>
      </c>
      <c r="Z43" s="48" t="s">
        <v>195</v>
      </c>
      <c r="AA43" s="48" t="s">
        <v>197</v>
      </c>
      <c r="AB43" s="48" t="s">
        <v>197</v>
      </c>
      <c r="AC43" s="48" t="s">
        <v>283</v>
      </c>
      <c r="AD43" s="48" t="s">
        <v>283</v>
      </c>
      <c r="AE43" s="48" t="s">
        <v>264</v>
      </c>
      <c r="AF43" s="48" t="s">
        <v>264</v>
      </c>
      <c r="AG43" s="48" t="s">
        <v>195</v>
      </c>
      <c r="AH43" s="48" t="s">
        <v>195</v>
      </c>
      <c r="AI43" s="48" t="s">
        <v>278</v>
      </c>
      <c r="AJ43" s="48" t="s">
        <v>278</v>
      </c>
      <c r="AK43" s="48" t="s">
        <v>242</v>
      </c>
      <c r="AL43" s="48" t="s">
        <v>242</v>
      </c>
      <c r="AM43" s="48" t="s">
        <v>242</v>
      </c>
      <c r="AN43" s="48" t="s">
        <v>196</v>
      </c>
      <c r="AO43" s="48" t="s">
        <v>196</v>
      </c>
      <c r="AP43" s="48" t="s">
        <v>231</v>
      </c>
      <c r="AQ43" s="18"/>
      <c r="AR43" s="18"/>
      <c r="AS43" s="18"/>
      <c r="AT43" s="18"/>
    </row>
    <row r="44" spans="1:46" ht="18" customHeight="1" x14ac:dyDescent="0.25">
      <c r="A44" s="662"/>
      <c r="B44" s="668"/>
      <c r="C44" s="12">
        <v>1</v>
      </c>
      <c r="D44" s="69" t="s">
        <v>195</v>
      </c>
      <c r="E44" s="62" t="s">
        <v>280</v>
      </c>
      <c r="F44" s="62" t="s">
        <v>269</v>
      </c>
      <c r="G44" s="62" t="s">
        <v>197</v>
      </c>
      <c r="H44" s="72" t="s">
        <v>303</v>
      </c>
      <c r="I44" s="62" t="s">
        <v>246</v>
      </c>
      <c r="J44" s="62" t="s">
        <v>190</v>
      </c>
      <c r="K44" s="62" t="s">
        <v>274</v>
      </c>
      <c r="L44" s="62" t="s">
        <v>257</v>
      </c>
      <c r="M44" s="62" t="s">
        <v>257</v>
      </c>
      <c r="N44" s="62" t="s">
        <v>301</v>
      </c>
      <c r="O44" s="72" t="s">
        <v>251</v>
      </c>
      <c r="P44" s="62" t="s">
        <v>245</v>
      </c>
      <c r="Q44" s="72" t="s">
        <v>270</v>
      </c>
      <c r="R44" s="65" t="s">
        <v>272</v>
      </c>
      <c r="S44" s="62" t="s">
        <v>257</v>
      </c>
      <c r="T44" s="62" t="s">
        <v>257</v>
      </c>
      <c r="U44" s="83" t="s">
        <v>231</v>
      </c>
      <c r="V44" s="42" t="s">
        <v>223</v>
      </c>
      <c r="W44" s="10" t="s">
        <v>224</v>
      </c>
      <c r="Y44" s="48" t="s">
        <v>195</v>
      </c>
      <c r="Z44" s="48" t="s">
        <v>195</v>
      </c>
      <c r="AA44" s="48" t="s">
        <v>197</v>
      </c>
      <c r="AB44" s="48" t="s">
        <v>197</v>
      </c>
      <c r="AC44" s="48" t="s">
        <v>283</v>
      </c>
      <c r="AD44" s="48" t="s">
        <v>283</v>
      </c>
      <c r="AE44" s="48" t="s">
        <v>264</v>
      </c>
      <c r="AF44" s="48" t="s">
        <v>264</v>
      </c>
      <c r="AG44" s="48" t="s">
        <v>195</v>
      </c>
      <c r="AH44" s="48" t="s">
        <v>195</v>
      </c>
      <c r="AI44" s="48" t="s">
        <v>278</v>
      </c>
      <c r="AJ44" s="48" t="s">
        <v>278</v>
      </c>
      <c r="AK44" s="48" t="s">
        <v>242</v>
      </c>
      <c r="AL44" s="48" t="s">
        <v>242</v>
      </c>
      <c r="AM44" s="48" t="s">
        <v>242</v>
      </c>
      <c r="AN44" s="48" t="s">
        <v>196</v>
      </c>
      <c r="AO44" s="48" t="s">
        <v>196</v>
      </c>
      <c r="AP44" s="48" t="s">
        <v>231</v>
      </c>
      <c r="AQ44" s="18"/>
      <c r="AR44" s="18"/>
      <c r="AS44" s="18"/>
      <c r="AT44" s="18"/>
    </row>
    <row r="45" spans="1:46" ht="18" customHeight="1" x14ac:dyDescent="0.25">
      <c r="A45" s="662"/>
      <c r="B45" s="668"/>
      <c r="C45" s="46">
        <v>2</v>
      </c>
      <c r="D45" s="54" t="s">
        <v>195</v>
      </c>
      <c r="E45" s="64" t="s">
        <v>280</v>
      </c>
      <c r="F45" s="64" t="s">
        <v>269</v>
      </c>
      <c r="G45" s="64" t="s">
        <v>197</v>
      </c>
      <c r="H45" s="64" t="s">
        <v>303</v>
      </c>
      <c r="I45" s="64" t="s">
        <v>246</v>
      </c>
      <c r="J45" s="64" t="s">
        <v>190</v>
      </c>
      <c r="K45" s="64" t="s">
        <v>274</v>
      </c>
      <c r="L45" s="64" t="s">
        <v>257</v>
      </c>
      <c r="M45" s="64" t="s">
        <v>257</v>
      </c>
      <c r="N45" s="64" t="s">
        <v>301</v>
      </c>
      <c r="O45" s="65" t="s">
        <v>251</v>
      </c>
      <c r="P45" s="64" t="s">
        <v>245</v>
      </c>
      <c r="Q45" s="65" t="s">
        <v>270</v>
      </c>
      <c r="R45" s="64" t="s">
        <v>272</v>
      </c>
      <c r="S45" s="80" t="s">
        <v>241</v>
      </c>
      <c r="T45" s="64" t="s">
        <v>248</v>
      </c>
      <c r="U45" s="84" t="s">
        <v>231</v>
      </c>
      <c r="V45" s="42" t="s">
        <v>225</v>
      </c>
      <c r="W45" s="10" t="s">
        <v>226</v>
      </c>
      <c r="Y45" s="48" t="s">
        <v>201</v>
      </c>
      <c r="Z45" s="48" t="s">
        <v>201</v>
      </c>
      <c r="AA45" s="48" t="s">
        <v>201</v>
      </c>
      <c r="AB45" s="48" t="s">
        <v>201</v>
      </c>
      <c r="AC45" s="48" t="s">
        <v>201</v>
      </c>
      <c r="AD45" s="48" t="s">
        <v>201</v>
      </c>
      <c r="AE45" s="48" t="s">
        <v>270</v>
      </c>
      <c r="AF45" s="48" t="s">
        <v>270</v>
      </c>
      <c r="AG45" s="48" t="s">
        <v>197</v>
      </c>
      <c r="AH45" s="48" t="s">
        <v>197</v>
      </c>
      <c r="AI45" s="48" t="s">
        <v>283</v>
      </c>
      <c r="AJ45" s="48" t="s">
        <v>283</v>
      </c>
      <c r="AK45" s="48" t="s">
        <v>276</v>
      </c>
      <c r="AL45" s="48" t="s">
        <v>276</v>
      </c>
      <c r="AM45" s="48" t="s">
        <v>276</v>
      </c>
      <c r="AN45" s="48" t="s">
        <v>276</v>
      </c>
      <c r="AO45" s="48" t="s">
        <v>276</v>
      </c>
      <c r="AP45" s="48" t="s">
        <v>276</v>
      </c>
      <c r="AQ45" s="18"/>
      <c r="AR45" s="18"/>
      <c r="AS45" s="18"/>
      <c r="AT45" s="18"/>
    </row>
    <row r="46" spans="1:46" ht="18" customHeight="1" x14ac:dyDescent="0.25">
      <c r="A46" s="662"/>
      <c r="B46" s="668"/>
      <c r="C46" s="46">
        <v>3</v>
      </c>
      <c r="D46" s="54" t="s">
        <v>232</v>
      </c>
      <c r="E46" s="64" t="s">
        <v>280</v>
      </c>
      <c r="F46" s="64" t="s">
        <v>269</v>
      </c>
      <c r="G46" s="64" t="s">
        <v>197</v>
      </c>
      <c r="H46" s="64" t="s">
        <v>246</v>
      </c>
      <c r="I46" s="65" t="s">
        <v>275</v>
      </c>
      <c r="J46" s="64" t="s">
        <v>274</v>
      </c>
      <c r="K46" s="64" t="s">
        <v>259</v>
      </c>
      <c r="L46" s="64" t="s">
        <v>248</v>
      </c>
      <c r="M46" s="64" t="s">
        <v>190</v>
      </c>
      <c r="N46" s="64" t="s">
        <v>251</v>
      </c>
      <c r="O46" s="64" t="s">
        <v>283</v>
      </c>
      <c r="P46" s="64" t="s">
        <v>270</v>
      </c>
      <c r="Q46" s="65" t="s">
        <v>245</v>
      </c>
      <c r="R46" s="80" t="s">
        <v>285</v>
      </c>
      <c r="S46" s="64" t="s">
        <v>241</v>
      </c>
      <c r="T46" s="64" t="s">
        <v>273</v>
      </c>
      <c r="U46" s="84" t="s">
        <v>231</v>
      </c>
      <c r="V46" s="42" t="s">
        <v>49</v>
      </c>
      <c r="W46" s="10" t="s">
        <v>67</v>
      </c>
      <c r="Y46" s="48" t="s">
        <v>201</v>
      </c>
      <c r="Z46" s="48" t="s">
        <v>201</v>
      </c>
      <c r="AA46" s="48" t="s">
        <v>201</v>
      </c>
      <c r="AB46" s="48" t="s">
        <v>201</v>
      </c>
      <c r="AC46" s="48" t="s">
        <v>201</v>
      </c>
      <c r="AD46" s="48" t="s">
        <v>201</v>
      </c>
      <c r="AE46" s="48" t="s">
        <v>270</v>
      </c>
      <c r="AF46" s="48" t="s">
        <v>270</v>
      </c>
      <c r="AG46" s="48" t="s">
        <v>197</v>
      </c>
      <c r="AH46" s="48" t="s">
        <v>197</v>
      </c>
      <c r="AI46" s="48" t="s">
        <v>283</v>
      </c>
      <c r="AJ46" s="48" t="s">
        <v>283</v>
      </c>
      <c r="AK46" s="48" t="s">
        <v>276</v>
      </c>
      <c r="AL46" s="48" t="s">
        <v>276</v>
      </c>
      <c r="AM46" s="48" t="s">
        <v>276</v>
      </c>
      <c r="AN46" s="48" t="s">
        <v>276</v>
      </c>
      <c r="AO46" s="48" t="s">
        <v>276</v>
      </c>
      <c r="AP46" s="48" t="s">
        <v>276</v>
      </c>
      <c r="AQ46" s="18"/>
      <c r="AR46" s="18"/>
      <c r="AS46" s="18"/>
      <c r="AT46" s="18"/>
    </row>
    <row r="47" spans="1:46" ht="18" customHeight="1" x14ac:dyDescent="0.25">
      <c r="A47" s="662"/>
      <c r="B47" s="668"/>
      <c r="C47" s="46">
        <v>4</v>
      </c>
      <c r="D47" s="54" t="s">
        <v>232</v>
      </c>
      <c r="E47" s="64" t="s">
        <v>195</v>
      </c>
      <c r="F47" s="64" t="s">
        <v>197</v>
      </c>
      <c r="G47" s="64" t="s">
        <v>269</v>
      </c>
      <c r="H47" s="64" t="s">
        <v>246</v>
      </c>
      <c r="I47" s="64" t="s">
        <v>275</v>
      </c>
      <c r="J47" s="64" t="s">
        <v>274</v>
      </c>
      <c r="K47" s="64" t="s">
        <v>259</v>
      </c>
      <c r="L47" s="64" t="s">
        <v>248</v>
      </c>
      <c r="M47" s="64" t="s">
        <v>190</v>
      </c>
      <c r="N47" s="64" t="s">
        <v>251</v>
      </c>
      <c r="O47" s="64" t="s">
        <v>283</v>
      </c>
      <c r="P47" s="64" t="s">
        <v>270</v>
      </c>
      <c r="Q47" s="64" t="s">
        <v>245</v>
      </c>
      <c r="R47" s="64" t="s">
        <v>285</v>
      </c>
      <c r="S47" s="64" t="s">
        <v>284</v>
      </c>
      <c r="T47" s="64" t="s">
        <v>273</v>
      </c>
      <c r="U47" s="84" t="s">
        <v>255</v>
      </c>
      <c r="V47" s="42" t="s">
        <v>227</v>
      </c>
      <c r="W47" s="10" t="s">
        <v>228</v>
      </c>
      <c r="Y47" s="48" t="s">
        <v>244</v>
      </c>
      <c r="Z47" s="48" t="s">
        <v>244</v>
      </c>
      <c r="AA47" s="48" t="s">
        <v>265</v>
      </c>
      <c r="AB47" s="48" t="s">
        <v>265</v>
      </c>
      <c r="AC47" s="48" t="s">
        <v>254</v>
      </c>
      <c r="AD47" s="48" t="s">
        <v>254</v>
      </c>
      <c r="AE47" s="48" t="s">
        <v>195</v>
      </c>
      <c r="AF47" s="48" t="s">
        <v>195</v>
      </c>
      <c r="AG47" s="48" t="s">
        <v>197</v>
      </c>
      <c r="AH47" s="48" t="s">
        <v>197</v>
      </c>
      <c r="AI47" s="48" t="s">
        <v>283</v>
      </c>
      <c r="AJ47" s="48" t="s">
        <v>283</v>
      </c>
      <c r="AK47" s="48" t="s">
        <v>284</v>
      </c>
      <c r="AL47" s="48" t="s">
        <v>284</v>
      </c>
      <c r="AM47" s="48" t="s">
        <v>284</v>
      </c>
      <c r="AN47" s="48" t="s">
        <v>284</v>
      </c>
      <c r="AO47" s="48" t="s">
        <v>284</v>
      </c>
      <c r="AP47" s="48" t="s">
        <v>284</v>
      </c>
      <c r="AQ47" s="18"/>
      <c r="AR47" s="18"/>
      <c r="AS47" s="18"/>
      <c r="AT47" s="18"/>
    </row>
    <row r="48" spans="1:46" ht="18" customHeight="1" x14ac:dyDescent="0.25">
      <c r="A48" s="662"/>
      <c r="B48" s="668"/>
      <c r="C48" s="46">
        <v>5</v>
      </c>
      <c r="D48" s="54" t="s">
        <v>232</v>
      </c>
      <c r="E48" s="64" t="s">
        <v>195</v>
      </c>
      <c r="F48" s="64" t="s">
        <v>197</v>
      </c>
      <c r="G48" s="64" t="s">
        <v>269</v>
      </c>
      <c r="H48" s="64" t="s">
        <v>271</v>
      </c>
      <c r="I48" s="64" t="s">
        <v>303</v>
      </c>
      <c r="J48" s="64" t="s">
        <v>259</v>
      </c>
      <c r="K48" s="64" t="s">
        <v>270</v>
      </c>
      <c r="L48" s="64" t="s">
        <v>190</v>
      </c>
      <c r="M48" s="64" t="s">
        <v>249</v>
      </c>
      <c r="N48" s="64" t="s">
        <v>274</v>
      </c>
      <c r="O48" s="65" t="s">
        <v>245</v>
      </c>
      <c r="P48" s="64" t="s">
        <v>196</v>
      </c>
      <c r="Q48" s="103"/>
      <c r="R48" s="64" t="s">
        <v>277</v>
      </c>
      <c r="S48" s="65" t="s">
        <v>273</v>
      </c>
      <c r="T48" s="64" t="s">
        <v>284</v>
      </c>
      <c r="U48" s="84" t="s">
        <v>255</v>
      </c>
      <c r="V48" s="42" t="s">
        <v>229</v>
      </c>
      <c r="W48" s="10" t="s">
        <v>230</v>
      </c>
      <c r="Y48" s="48" t="s">
        <v>244</v>
      </c>
      <c r="Z48" s="48" t="s">
        <v>244</v>
      </c>
      <c r="AA48" s="48" t="s">
        <v>265</v>
      </c>
      <c r="AB48" s="48" t="s">
        <v>265</v>
      </c>
      <c r="AC48" s="48" t="s">
        <v>254</v>
      </c>
      <c r="AD48" s="48" t="s">
        <v>254</v>
      </c>
      <c r="AE48" s="48" t="s">
        <v>195</v>
      </c>
      <c r="AF48" s="48" t="s">
        <v>195</v>
      </c>
      <c r="AG48" s="48" t="s">
        <v>197</v>
      </c>
      <c r="AH48" s="48" t="s">
        <v>197</v>
      </c>
      <c r="AI48" s="48" t="s">
        <v>283</v>
      </c>
      <c r="AJ48" s="48" t="s">
        <v>283</v>
      </c>
      <c r="AK48" s="48" t="s">
        <v>153</v>
      </c>
      <c r="AL48" s="48" t="s">
        <v>153</v>
      </c>
      <c r="AM48" s="48" t="s">
        <v>153</v>
      </c>
      <c r="AN48" s="48" t="s">
        <v>153</v>
      </c>
      <c r="AO48" s="48" t="s">
        <v>153</v>
      </c>
      <c r="AP48" s="48" t="s">
        <v>153</v>
      </c>
      <c r="AQ48" s="18"/>
      <c r="AR48" s="18"/>
      <c r="AS48" s="18"/>
      <c r="AT48" s="18"/>
    </row>
    <row r="49" spans="1:46" ht="18" customHeight="1" x14ac:dyDescent="0.25">
      <c r="A49" s="662"/>
      <c r="B49" s="668"/>
      <c r="C49" s="46">
        <v>6</v>
      </c>
      <c r="D49" s="74" t="s">
        <v>261</v>
      </c>
      <c r="E49" s="75" t="s">
        <v>232</v>
      </c>
      <c r="F49" s="75" t="s">
        <v>197</v>
      </c>
      <c r="G49" s="76" t="s">
        <v>269</v>
      </c>
      <c r="H49" s="75" t="s">
        <v>271</v>
      </c>
      <c r="I49" s="75" t="s">
        <v>303</v>
      </c>
      <c r="J49" s="75" t="s">
        <v>259</v>
      </c>
      <c r="K49" s="75" t="s">
        <v>270</v>
      </c>
      <c r="L49" s="75" t="s">
        <v>190</v>
      </c>
      <c r="M49" s="75" t="s">
        <v>249</v>
      </c>
      <c r="N49" s="75" t="s">
        <v>274</v>
      </c>
      <c r="O49" s="76" t="s">
        <v>245</v>
      </c>
      <c r="P49" s="75" t="s">
        <v>196</v>
      </c>
      <c r="Q49" s="98" t="s">
        <v>233</v>
      </c>
      <c r="R49" s="75" t="s">
        <v>277</v>
      </c>
      <c r="S49" s="75" t="s">
        <v>273</v>
      </c>
      <c r="T49" s="102"/>
      <c r="U49" s="89" t="s">
        <v>284</v>
      </c>
      <c r="V49" s="42" t="s">
        <v>50</v>
      </c>
      <c r="W49" s="10" t="s">
        <v>68</v>
      </c>
      <c r="Y49" s="48" t="s">
        <v>244</v>
      </c>
      <c r="Z49" s="48" t="s">
        <v>244</v>
      </c>
      <c r="AA49" s="48" t="s">
        <v>265</v>
      </c>
      <c r="AB49" s="48" t="s">
        <v>265</v>
      </c>
      <c r="AC49" s="48" t="s">
        <v>254</v>
      </c>
      <c r="AD49" s="48" t="s">
        <v>254</v>
      </c>
      <c r="AE49" s="48" t="s">
        <v>201</v>
      </c>
      <c r="AF49" s="48" t="s">
        <v>201</v>
      </c>
      <c r="AG49" s="48" t="s">
        <v>201</v>
      </c>
      <c r="AH49" s="48" t="s">
        <v>201</v>
      </c>
      <c r="AI49" s="48" t="s">
        <v>201</v>
      </c>
      <c r="AJ49" s="48" t="s">
        <v>201</v>
      </c>
      <c r="AK49" s="48" t="s">
        <v>285</v>
      </c>
      <c r="AL49" s="48" t="s">
        <v>285</v>
      </c>
      <c r="AM49" s="48" t="s">
        <v>285</v>
      </c>
      <c r="AN49" s="48" t="s">
        <v>285</v>
      </c>
      <c r="AO49" s="48" t="s">
        <v>285</v>
      </c>
      <c r="AP49" s="48" t="s">
        <v>285</v>
      </c>
      <c r="AQ49" s="18"/>
      <c r="AR49" s="18"/>
      <c r="AS49" s="18"/>
      <c r="AT49" s="18"/>
    </row>
    <row r="50" spans="1:46" ht="18" customHeight="1" x14ac:dyDescent="0.25">
      <c r="A50" s="662"/>
      <c r="B50" s="668"/>
      <c r="C50" s="46">
        <v>7</v>
      </c>
      <c r="D50" s="54" t="s">
        <v>261</v>
      </c>
      <c r="E50" s="55" t="s">
        <v>232</v>
      </c>
      <c r="F50" s="55" t="s">
        <v>246</v>
      </c>
      <c r="G50" s="55" t="s">
        <v>303</v>
      </c>
      <c r="H50" s="64" t="s">
        <v>283</v>
      </c>
      <c r="I50" s="64" t="s">
        <v>195</v>
      </c>
      <c r="J50" s="64" t="s">
        <v>267</v>
      </c>
      <c r="K50" s="64" t="s">
        <v>190</v>
      </c>
      <c r="L50" s="64" t="s">
        <v>274</v>
      </c>
      <c r="M50" s="64" t="s">
        <v>286</v>
      </c>
      <c r="N50" s="64" t="s">
        <v>278</v>
      </c>
      <c r="O50" s="64" t="s">
        <v>270</v>
      </c>
      <c r="P50" s="64"/>
      <c r="Q50" s="64"/>
      <c r="R50" s="64"/>
      <c r="S50" s="64"/>
      <c r="T50" s="64"/>
      <c r="U50" s="84"/>
      <c r="V50" s="42" t="s">
        <v>51</v>
      </c>
      <c r="W50" s="10" t="s">
        <v>69</v>
      </c>
      <c r="Y50" s="50" t="s">
        <v>282</v>
      </c>
      <c r="Z50" s="50" t="s">
        <v>281</v>
      </c>
      <c r="AA50" s="50" t="s">
        <v>267</v>
      </c>
      <c r="AB50" s="50" t="s">
        <v>267</v>
      </c>
      <c r="AC50" s="50" t="s">
        <v>280</v>
      </c>
      <c r="AD50" s="50" t="s">
        <v>280</v>
      </c>
      <c r="AE50" s="48" t="s">
        <v>201</v>
      </c>
      <c r="AF50" s="48" t="s">
        <v>201</v>
      </c>
      <c r="AG50" s="48" t="s">
        <v>201</v>
      </c>
      <c r="AH50" s="48" t="s">
        <v>201</v>
      </c>
      <c r="AI50" s="48" t="s">
        <v>201</v>
      </c>
      <c r="AJ50" s="48" t="s">
        <v>201</v>
      </c>
      <c r="AK50" s="48" t="s">
        <v>285</v>
      </c>
      <c r="AL50" s="48" t="s">
        <v>285</v>
      </c>
      <c r="AM50" s="48" t="s">
        <v>285</v>
      </c>
      <c r="AN50" s="48" t="s">
        <v>285</v>
      </c>
      <c r="AO50" s="48" t="s">
        <v>285</v>
      </c>
      <c r="AP50" s="48" t="s">
        <v>285</v>
      </c>
      <c r="AQ50" s="18"/>
      <c r="AR50" s="18"/>
      <c r="AS50" s="18"/>
      <c r="AT50" s="18"/>
    </row>
    <row r="51" spans="1:46" ht="18" customHeight="1" thickBot="1" x14ac:dyDescent="0.3">
      <c r="A51" s="663"/>
      <c r="B51" s="669"/>
      <c r="C51" s="16">
        <v>8</v>
      </c>
      <c r="D51" s="56" t="s">
        <v>261</v>
      </c>
      <c r="E51" s="57" t="s">
        <v>232</v>
      </c>
      <c r="F51" s="57" t="s">
        <v>246</v>
      </c>
      <c r="G51" s="57" t="s">
        <v>303</v>
      </c>
      <c r="H51" s="66" t="s">
        <v>283</v>
      </c>
      <c r="I51" s="66" t="s">
        <v>195</v>
      </c>
      <c r="J51" s="66" t="s">
        <v>267</v>
      </c>
      <c r="K51" s="66" t="s">
        <v>190</v>
      </c>
      <c r="L51" s="66" t="s">
        <v>274</v>
      </c>
      <c r="M51" s="66" t="s">
        <v>286</v>
      </c>
      <c r="N51" s="66" t="s">
        <v>278</v>
      </c>
      <c r="O51" s="66" t="s">
        <v>270</v>
      </c>
      <c r="P51" s="66"/>
      <c r="Q51" s="66"/>
      <c r="R51" s="66"/>
      <c r="S51" s="66"/>
      <c r="T51" s="66"/>
      <c r="U51" s="88"/>
      <c r="V51" s="42" t="s">
        <v>52</v>
      </c>
      <c r="W51" s="10" t="s">
        <v>70</v>
      </c>
      <c r="Y51" s="50" t="s">
        <v>282</v>
      </c>
      <c r="Z51" s="50" t="s">
        <v>281</v>
      </c>
      <c r="AA51" s="50" t="s">
        <v>267</v>
      </c>
      <c r="AB51" s="50" t="s">
        <v>267</v>
      </c>
      <c r="AC51" s="50" t="s">
        <v>280</v>
      </c>
      <c r="AD51" s="50" t="s">
        <v>280</v>
      </c>
      <c r="AE51" s="48" t="s">
        <v>260</v>
      </c>
      <c r="AF51" s="48" t="s">
        <v>281</v>
      </c>
      <c r="AG51" s="48" t="s">
        <v>289</v>
      </c>
      <c r="AH51" s="48" t="s">
        <v>267</v>
      </c>
      <c r="AI51" s="48" t="s">
        <v>256</v>
      </c>
      <c r="AJ51" s="48" t="s">
        <v>280</v>
      </c>
      <c r="AK51" s="80"/>
      <c r="AL51" s="80"/>
      <c r="AM51" s="80"/>
      <c r="AN51" s="80"/>
      <c r="AO51" s="80"/>
      <c r="AP51" s="80"/>
      <c r="AQ51" s="18"/>
      <c r="AR51" s="18"/>
      <c r="AS51" s="18"/>
      <c r="AT51" s="18"/>
    </row>
    <row r="52" spans="1:46" ht="18" customHeight="1" thickTop="1" x14ac:dyDescent="0.25">
      <c r="A52" s="662">
        <v>6</v>
      </c>
      <c r="B52" s="668" t="s">
        <v>21</v>
      </c>
      <c r="C52" s="15">
        <v>0</v>
      </c>
      <c r="D52" s="67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 t="s">
        <v>257</v>
      </c>
      <c r="Q52" s="68"/>
      <c r="R52" s="68"/>
      <c r="S52" s="68"/>
      <c r="T52" s="68"/>
      <c r="U52" s="90" t="s">
        <v>257</v>
      </c>
      <c r="V52" s="42" t="s">
        <v>53</v>
      </c>
      <c r="W52" s="10" t="s">
        <v>71</v>
      </c>
      <c r="Y52" s="50" t="s">
        <v>282</v>
      </c>
      <c r="Z52" s="50" t="s">
        <v>281</v>
      </c>
      <c r="AA52" s="50" t="s">
        <v>267</v>
      </c>
      <c r="AB52" s="50" t="s">
        <v>267</v>
      </c>
      <c r="AC52" s="50" t="s">
        <v>280</v>
      </c>
      <c r="AD52" s="50" t="s">
        <v>280</v>
      </c>
      <c r="AE52" s="48" t="s">
        <v>260</v>
      </c>
      <c r="AF52" s="49" t="s">
        <v>281</v>
      </c>
      <c r="AG52" s="48" t="s">
        <v>289</v>
      </c>
      <c r="AH52" s="49" t="s">
        <v>267</v>
      </c>
      <c r="AI52" s="48" t="s">
        <v>256</v>
      </c>
      <c r="AJ52" s="49" t="s">
        <v>280</v>
      </c>
      <c r="AK52" s="81"/>
      <c r="AL52" s="81"/>
      <c r="AM52" s="81"/>
      <c r="AN52" s="81"/>
      <c r="AO52" s="81"/>
      <c r="AP52" s="81"/>
      <c r="AQ52" s="18"/>
      <c r="AR52" s="18"/>
      <c r="AS52" s="18"/>
      <c r="AT52" s="18"/>
    </row>
    <row r="53" spans="1:46" ht="18" customHeight="1" x14ac:dyDescent="0.25">
      <c r="A53" s="662"/>
      <c r="B53" s="668"/>
      <c r="C53" s="12">
        <v>1</v>
      </c>
      <c r="D53" s="69" t="s">
        <v>238</v>
      </c>
      <c r="E53" s="62" t="s">
        <v>243</v>
      </c>
      <c r="F53" s="62" t="s">
        <v>188</v>
      </c>
      <c r="G53" s="62" t="s">
        <v>303</v>
      </c>
      <c r="H53" s="62" t="s">
        <v>195</v>
      </c>
      <c r="I53" s="62" t="s">
        <v>260</v>
      </c>
      <c r="J53" s="72" t="s">
        <v>270</v>
      </c>
      <c r="K53" s="72" t="s">
        <v>274</v>
      </c>
      <c r="L53" s="72" t="s">
        <v>240</v>
      </c>
      <c r="M53" s="72" t="s">
        <v>256</v>
      </c>
      <c r="N53" s="72" t="s">
        <v>281</v>
      </c>
      <c r="O53" s="72" t="s">
        <v>278</v>
      </c>
      <c r="P53" s="62" t="s">
        <v>257</v>
      </c>
      <c r="Q53" s="62" t="s">
        <v>196</v>
      </c>
      <c r="R53" s="62" t="s">
        <v>273</v>
      </c>
      <c r="S53" s="62" t="s">
        <v>285</v>
      </c>
      <c r="T53" s="62" t="s">
        <v>245</v>
      </c>
      <c r="U53" s="91" t="s">
        <v>257</v>
      </c>
      <c r="V53" s="42" t="s">
        <v>54</v>
      </c>
      <c r="W53" s="10" t="s">
        <v>72</v>
      </c>
      <c r="Y53" s="18"/>
      <c r="Z53" s="18"/>
      <c r="AA53" s="18"/>
      <c r="AB53" s="18"/>
      <c r="AC53" s="18"/>
      <c r="AD53" s="18"/>
      <c r="AE53" s="48" t="s">
        <v>260</v>
      </c>
      <c r="AF53" s="48" t="s">
        <v>281</v>
      </c>
      <c r="AG53" s="48" t="s">
        <v>289</v>
      </c>
      <c r="AH53" s="48" t="s">
        <v>267</v>
      </c>
      <c r="AI53" s="48" t="s">
        <v>256</v>
      </c>
      <c r="AJ53" s="48" t="s">
        <v>280</v>
      </c>
      <c r="AK53" s="80"/>
      <c r="AL53" s="80"/>
      <c r="AM53" s="80"/>
      <c r="AN53" s="80"/>
      <c r="AO53" s="80"/>
      <c r="AP53" s="80"/>
      <c r="AQ53" s="18"/>
      <c r="AR53" s="18"/>
      <c r="AS53" s="18"/>
      <c r="AT53" s="18"/>
    </row>
    <row r="54" spans="1:46" ht="18" customHeight="1" x14ac:dyDescent="0.25">
      <c r="A54" s="662"/>
      <c r="B54" s="664"/>
      <c r="C54" s="46">
        <v>2</v>
      </c>
      <c r="D54" s="54" t="s">
        <v>238</v>
      </c>
      <c r="E54" s="64" t="s">
        <v>243</v>
      </c>
      <c r="F54" s="64" t="s">
        <v>188</v>
      </c>
      <c r="G54" s="64" t="s">
        <v>303</v>
      </c>
      <c r="H54" s="64" t="s">
        <v>195</v>
      </c>
      <c r="I54" s="64" t="s">
        <v>260</v>
      </c>
      <c r="J54" s="65" t="s">
        <v>270</v>
      </c>
      <c r="K54" s="65" t="s">
        <v>274</v>
      </c>
      <c r="L54" s="65" t="s">
        <v>240</v>
      </c>
      <c r="M54" s="65" t="s">
        <v>256</v>
      </c>
      <c r="N54" s="65" t="s">
        <v>281</v>
      </c>
      <c r="O54" s="65" t="s">
        <v>278</v>
      </c>
      <c r="P54" s="64" t="s">
        <v>284</v>
      </c>
      <c r="Q54" s="64" t="s">
        <v>196</v>
      </c>
      <c r="R54" s="64" t="s">
        <v>273</v>
      </c>
      <c r="S54" s="64" t="s">
        <v>285</v>
      </c>
      <c r="T54" s="64" t="s">
        <v>245</v>
      </c>
      <c r="U54" s="104"/>
      <c r="V54" s="42" t="s">
        <v>55</v>
      </c>
      <c r="W54" s="10" t="s">
        <v>73</v>
      </c>
      <c r="AE54" s="48" t="s">
        <v>260</v>
      </c>
      <c r="AF54" s="48" t="s">
        <v>281</v>
      </c>
      <c r="AG54" s="48" t="s">
        <v>289</v>
      </c>
      <c r="AH54" s="48" t="s">
        <v>267</v>
      </c>
      <c r="AI54" s="48" t="s">
        <v>256</v>
      </c>
      <c r="AJ54" s="48" t="s">
        <v>280</v>
      </c>
      <c r="AK54" s="82"/>
      <c r="AL54" s="82"/>
      <c r="AM54" s="82"/>
      <c r="AN54" s="82"/>
      <c r="AO54" s="82"/>
      <c r="AP54" s="82"/>
      <c r="AQ54" s="18"/>
      <c r="AR54" s="18"/>
      <c r="AS54" s="18"/>
      <c r="AT54" s="18"/>
    </row>
    <row r="55" spans="1:46" ht="18" customHeight="1" x14ac:dyDescent="0.25">
      <c r="A55" s="662"/>
      <c r="B55" s="664"/>
      <c r="C55" s="46">
        <v>3</v>
      </c>
      <c r="D55" s="54" t="s">
        <v>238</v>
      </c>
      <c r="E55" s="64" t="s">
        <v>243</v>
      </c>
      <c r="F55" s="64" t="s">
        <v>195</v>
      </c>
      <c r="G55" s="64" t="s">
        <v>188</v>
      </c>
      <c r="H55" s="64" t="s">
        <v>283</v>
      </c>
      <c r="I55" s="64" t="s">
        <v>260</v>
      </c>
      <c r="J55" s="64" t="s">
        <v>272</v>
      </c>
      <c r="K55" s="64" t="s">
        <v>264</v>
      </c>
      <c r="L55" s="64" t="s">
        <v>249</v>
      </c>
      <c r="M55" s="98" t="s">
        <v>233</v>
      </c>
      <c r="N55" s="64" t="s">
        <v>251</v>
      </c>
      <c r="O55" s="64" t="s">
        <v>301</v>
      </c>
      <c r="P55" s="64" t="s">
        <v>285</v>
      </c>
      <c r="Q55" s="64" t="s">
        <v>276</v>
      </c>
      <c r="R55" s="64" t="s">
        <v>273</v>
      </c>
      <c r="S55" s="64" t="s">
        <v>196</v>
      </c>
      <c r="T55" s="64" t="s">
        <v>255</v>
      </c>
      <c r="U55" s="85" t="s">
        <v>268</v>
      </c>
      <c r="V55" s="42" t="s">
        <v>56</v>
      </c>
      <c r="W55" s="10" t="s">
        <v>74</v>
      </c>
      <c r="AQ55" s="18"/>
      <c r="AR55" s="18"/>
      <c r="AS55" s="18"/>
      <c r="AT55" s="18"/>
    </row>
    <row r="56" spans="1:46" ht="18" customHeight="1" x14ac:dyDescent="0.25">
      <c r="A56" s="662"/>
      <c r="B56" s="664"/>
      <c r="C56" s="46">
        <v>4</v>
      </c>
      <c r="D56" s="54" t="s">
        <v>243</v>
      </c>
      <c r="E56" s="64" t="s">
        <v>238</v>
      </c>
      <c r="F56" s="64" t="s">
        <v>195</v>
      </c>
      <c r="G56" s="64" t="s">
        <v>188</v>
      </c>
      <c r="H56" s="64" t="s">
        <v>247</v>
      </c>
      <c r="I56" s="64" t="s">
        <v>286</v>
      </c>
      <c r="J56" s="64" t="s">
        <v>272</v>
      </c>
      <c r="K56" s="64" t="s">
        <v>264</v>
      </c>
      <c r="L56" s="64" t="s">
        <v>249</v>
      </c>
      <c r="M56" s="64" t="s">
        <v>274</v>
      </c>
      <c r="N56" s="64" t="s">
        <v>251</v>
      </c>
      <c r="O56" s="64" t="s">
        <v>301</v>
      </c>
      <c r="P56" s="64" t="s">
        <v>285</v>
      </c>
      <c r="Q56" s="64" t="s">
        <v>276</v>
      </c>
      <c r="R56" s="98" t="s">
        <v>233</v>
      </c>
      <c r="S56" s="64" t="s">
        <v>196</v>
      </c>
      <c r="T56" s="64" t="s">
        <v>255</v>
      </c>
      <c r="U56" s="85" t="s">
        <v>268</v>
      </c>
      <c r="V56" s="42" t="s">
        <v>120</v>
      </c>
      <c r="W56" s="10" t="s">
        <v>198</v>
      </c>
      <c r="AQ56" s="18"/>
      <c r="AR56" s="18"/>
      <c r="AS56" s="18"/>
      <c r="AT56" s="18"/>
    </row>
    <row r="57" spans="1:46" ht="18" customHeight="1" x14ac:dyDescent="0.25">
      <c r="A57" s="662"/>
      <c r="B57" s="664"/>
      <c r="C57" s="46">
        <v>5</v>
      </c>
      <c r="D57" s="78" t="s">
        <v>243</v>
      </c>
      <c r="E57" s="64" t="s">
        <v>238</v>
      </c>
      <c r="F57" s="64" t="s">
        <v>303</v>
      </c>
      <c r="G57" s="64" t="s">
        <v>195</v>
      </c>
      <c r="H57" s="64" t="s">
        <v>247</v>
      </c>
      <c r="I57" s="64" t="s">
        <v>286</v>
      </c>
      <c r="J57" s="64" t="s">
        <v>272</v>
      </c>
      <c r="K57" s="98" t="s">
        <v>233</v>
      </c>
      <c r="L57" s="64" t="s">
        <v>240</v>
      </c>
      <c r="M57" s="65" t="s">
        <v>274</v>
      </c>
      <c r="N57" s="64" t="s">
        <v>283</v>
      </c>
      <c r="O57" s="98" t="s">
        <v>233</v>
      </c>
      <c r="P57" s="64" t="s">
        <v>273</v>
      </c>
      <c r="Q57" s="64" t="s">
        <v>285</v>
      </c>
      <c r="R57" s="64" t="s">
        <v>245</v>
      </c>
      <c r="S57" s="64" t="s">
        <v>248</v>
      </c>
      <c r="T57" s="64" t="s">
        <v>196</v>
      </c>
      <c r="U57" s="84" t="s">
        <v>268</v>
      </c>
      <c r="V57" s="43" t="s">
        <v>121</v>
      </c>
      <c r="W57" s="11" t="s">
        <v>75</v>
      </c>
      <c r="AQ57" s="18"/>
      <c r="AR57" s="18"/>
      <c r="AS57" s="18"/>
      <c r="AT57" s="18"/>
    </row>
    <row r="58" spans="1:46" ht="18" customHeight="1" x14ac:dyDescent="0.25">
      <c r="A58" s="662"/>
      <c r="B58" s="664"/>
      <c r="C58" s="46">
        <v>6</v>
      </c>
      <c r="D58" s="74" t="s">
        <v>243</v>
      </c>
      <c r="E58" s="77" t="s">
        <v>238</v>
      </c>
      <c r="F58" s="75" t="s">
        <v>303</v>
      </c>
      <c r="G58" s="75" t="s">
        <v>195</v>
      </c>
      <c r="H58" s="75" t="s">
        <v>247</v>
      </c>
      <c r="I58" s="75" t="s">
        <v>286</v>
      </c>
      <c r="J58" s="100" t="s">
        <v>233</v>
      </c>
      <c r="K58" s="75" t="s">
        <v>272</v>
      </c>
      <c r="L58" s="75" t="s">
        <v>240</v>
      </c>
      <c r="M58" s="76" t="s">
        <v>286</v>
      </c>
      <c r="N58" s="75" t="s">
        <v>283</v>
      </c>
      <c r="O58" s="76" t="s">
        <v>251</v>
      </c>
      <c r="P58" s="75" t="s">
        <v>273</v>
      </c>
      <c r="Q58" s="75" t="s">
        <v>285</v>
      </c>
      <c r="R58" s="75" t="s">
        <v>245</v>
      </c>
      <c r="S58" s="100" t="s">
        <v>233</v>
      </c>
      <c r="T58" s="75" t="s">
        <v>196</v>
      </c>
      <c r="U58" s="89" t="s">
        <v>248</v>
      </c>
      <c r="V58" s="42" t="s">
        <v>122</v>
      </c>
      <c r="W58" s="10" t="s">
        <v>76</v>
      </c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</row>
    <row r="59" spans="1:46" ht="18" customHeight="1" thickBot="1" x14ac:dyDescent="0.3">
      <c r="A59" s="662"/>
      <c r="B59" s="664"/>
      <c r="C59" s="46">
        <v>7</v>
      </c>
      <c r="D59" s="54"/>
      <c r="E59" s="55"/>
      <c r="F59" s="55"/>
      <c r="G59" s="55"/>
      <c r="H59" s="55"/>
      <c r="I59" s="55"/>
      <c r="J59" s="64" t="s">
        <v>264</v>
      </c>
      <c r="K59" s="65" t="s">
        <v>267</v>
      </c>
      <c r="L59" s="98" t="s">
        <v>233</v>
      </c>
      <c r="M59" s="64" t="s">
        <v>245</v>
      </c>
      <c r="N59" s="64" t="s">
        <v>272</v>
      </c>
      <c r="O59" s="64" t="s">
        <v>251</v>
      </c>
      <c r="P59" s="55"/>
      <c r="Q59" s="55"/>
      <c r="R59" s="55"/>
      <c r="S59" s="55"/>
      <c r="T59" s="55"/>
      <c r="U59" s="60"/>
      <c r="V59" s="51" t="s">
        <v>199</v>
      </c>
      <c r="W59" s="52" t="s">
        <v>200</v>
      </c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</row>
    <row r="60" spans="1:46" ht="24.75" customHeight="1" thickBot="1" x14ac:dyDescent="0.3">
      <c r="A60" s="663"/>
      <c r="B60" s="665"/>
      <c r="C60" s="16">
        <v>8</v>
      </c>
      <c r="D60" s="58"/>
      <c r="E60" s="59"/>
      <c r="F60" s="57"/>
      <c r="G60" s="57"/>
      <c r="H60" s="57"/>
      <c r="I60" s="57"/>
      <c r="J60" s="66" t="s">
        <v>264</v>
      </c>
      <c r="K60" s="73" t="s">
        <v>267</v>
      </c>
      <c r="L60" s="66" t="s">
        <v>286</v>
      </c>
      <c r="M60" s="66" t="s">
        <v>245</v>
      </c>
      <c r="N60" s="101" t="s">
        <v>233</v>
      </c>
      <c r="O60" s="66" t="s">
        <v>272</v>
      </c>
      <c r="P60" s="57"/>
      <c r="Q60" s="57"/>
      <c r="R60" s="57"/>
      <c r="S60" s="57"/>
      <c r="T60" s="57"/>
      <c r="U60" s="70"/>
      <c r="V60" s="92" t="s">
        <v>77</v>
      </c>
      <c r="W60" s="93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</row>
    <row r="61" spans="1:46" ht="27" customHeight="1" thickTop="1" thickBot="1" x14ac:dyDescent="0.3">
      <c r="A61" s="659" t="s">
        <v>79</v>
      </c>
      <c r="B61" s="660"/>
      <c r="C61" s="660"/>
      <c r="D61" s="13">
        <v>6</v>
      </c>
      <c r="E61" s="3">
        <v>25</v>
      </c>
      <c r="F61" s="3">
        <v>9</v>
      </c>
      <c r="G61" s="3">
        <v>26</v>
      </c>
      <c r="H61" s="3">
        <v>27</v>
      </c>
      <c r="I61" s="3">
        <v>28</v>
      </c>
      <c r="J61" s="3">
        <v>22</v>
      </c>
      <c r="K61" s="3">
        <v>10</v>
      </c>
      <c r="L61" s="3">
        <v>17</v>
      </c>
      <c r="M61" s="3">
        <v>12</v>
      </c>
      <c r="N61" s="3">
        <v>19</v>
      </c>
      <c r="O61" s="3">
        <v>13</v>
      </c>
      <c r="P61" s="3">
        <v>18</v>
      </c>
      <c r="Q61" s="3">
        <v>23</v>
      </c>
      <c r="R61" s="3">
        <v>20</v>
      </c>
      <c r="S61" s="3">
        <v>3</v>
      </c>
      <c r="T61" s="3">
        <v>11</v>
      </c>
      <c r="U61" s="14">
        <v>16</v>
      </c>
      <c r="V61" s="678" t="s">
        <v>288</v>
      </c>
      <c r="W61" s="679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6" ht="4.5" customHeight="1" thickTop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AG62" s="18"/>
      <c r="AH62" s="18"/>
      <c r="AI62" s="18"/>
      <c r="AJ62" s="18"/>
      <c r="AK62" s="18"/>
      <c r="AL62" s="18"/>
      <c r="AM62" s="18"/>
      <c r="AN62" s="18"/>
      <c r="AO62" s="18"/>
    </row>
    <row r="63" spans="1:46" ht="1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V63" s="2"/>
      <c r="W63" s="2"/>
      <c r="AG63" s="18"/>
      <c r="AH63" s="18"/>
      <c r="AI63" s="18"/>
      <c r="AJ63" s="18"/>
      <c r="AK63" s="18"/>
      <c r="AL63" s="18"/>
      <c r="AM63" s="18"/>
      <c r="AN63" s="18"/>
      <c r="AO63" s="18"/>
    </row>
    <row r="64" spans="1:46" ht="1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V64" s="2"/>
      <c r="W64" s="2"/>
      <c r="AG64" s="18"/>
      <c r="AH64" s="18"/>
      <c r="AI64" s="18"/>
      <c r="AJ64" s="18"/>
      <c r="AK64" s="18"/>
      <c r="AL64" s="18"/>
      <c r="AM64" s="18"/>
      <c r="AN64" s="18"/>
      <c r="AO64" s="18"/>
    </row>
    <row r="65" spans="1:41" ht="24" customHeight="1" x14ac:dyDescent="0.25">
      <c r="A65" s="25" t="s">
        <v>78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T65" s="2"/>
      <c r="V65" s="2"/>
      <c r="W65" s="2"/>
      <c r="AG65" s="18"/>
      <c r="AH65" s="18"/>
      <c r="AI65" s="18"/>
      <c r="AJ65" s="18"/>
      <c r="AK65" s="18"/>
      <c r="AL65" s="18"/>
      <c r="AM65" s="18"/>
      <c r="AN65" s="18"/>
      <c r="AO65" s="18"/>
    </row>
    <row r="66" spans="1:41" ht="17.100000000000001" customHeight="1" x14ac:dyDescent="0.25">
      <c r="A66" s="22">
        <v>1</v>
      </c>
      <c r="B66" s="21" t="s">
        <v>235</v>
      </c>
      <c r="C66" s="23"/>
      <c r="D66" s="23"/>
      <c r="E66" s="23"/>
      <c r="F66" s="23"/>
      <c r="G66" s="22">
        <v>24</v>
      </c>
      <c r="H66" s="21" t="s">
        <v>114</v>
      </c>
      <c r="K66" s="6"/>
      <c r="L66" s="6"/>
      <c r="N66" s="661" t="s">
        <v>158</v>
      </c>
      <c r="O66" s="661"/>
      <c r="P66" s="661"/>
      <c r="Q66" s="661"/>
      <c r="R66" s="661"/>
      <c r="S66" s="661"/>
      <c r="V66" s="23"/>
      <c r="W66" s="2"/>
      <c r="AG66" s="18"/>
      <c r="AH66" s="18"/>
      <c r="AI66" s="18"/>
      <c r="AJ66" s="18"/>
      <c r="AK66" s="18"/>
      <c r="AL66" s="18"/>
      <c r="AM66" s="18"/>
      <c r="AN66" s="18"/>
      <c r="AO66" s="18"/>
    </row>
    <row r="67" spans="1:41" ht="17.100000000000001" customHeight="1" thickBot="1" x14ac:dyDescent="0.3">
      <c r="A67" s="22">
        <v>2</v>
      </c>
      <c r="B67" s="23" t="s">
        <v>81</v>
      </c>
      <c r="C67" s="23"/>
      <c r="D67" s="23"/>
      <c r="E67" s="23"/>
      <c r="F67" s="23"/>
      <c r="G67" s="22">
        <v>25</v>
      </c>
      <c r="H67" s="21" t="s">
        <v>95</v>
      </c>
      <c r="J67" s="23"/>
      <c r="K67" s="6"/>
      <c r="L67" s="6"/>
      <c r="N67" s="37"/>
      <c r="O67" s="37"/>
      <c r="P67" s="37"/>
      <c r="Q67" s="37"/>
      <c r="R67" s="37"/>
      <c r="S67" s="37"/>
      <c r="U67" s="21" t="s">
        <v>304</v>
      </c>
      <c r="V67" s="23"/>
      <c r="W67" s="2"/>
      <c r="AG67" s="18"/>
      <c r="AH67" s="18"/>
      <c r="AI67" s="18"/>
      <c r="AJ67" s="18"/>
      <c r="AK67" s="18"/>
      <c r="AL67" s="18"/>
      <c r="AM67" s="18"/>
      <c r="AN67" s="18"/>
      <c r="AO67" s="18"/>
    </row>
    <row r="68" spans="1:41" ht="17.100000000000001" customHeight="1" thickTop="1" x14ac:dyDescent="0.25">
      <c r="A68" s="22">
        <v>3</v>
      </c>
      <c r="B68" s="23" t="s">
        <v>80</v>
      </c>
      <c r="C68" s="23"/>
      <c r="D68" s="23"/>
      <c r="E68" s="23"/>
      <c r="F68" s="23"/>
      <c r="G68" s="22">
        <v>26</v>
      </c>
      <c r="H68" s="21" t="s">
        <v>107</v>
      </c>
      <c r="I68" s="23"/>
      <c r="J68" s="23"/>
      <c r="K68" s="6"/>
      <c r="L68" s="6"/>
      <c r="N68" s="645" t="s">
        <v>14</v>
      </c>
      <c r="O68" s="646"/>
      <c r="P68" s="645" t="s">
        <v>129</v>
      </c>
      <c r="Q68" s="649"/>
      <c r="R68" s="646"/>
      <c r="S68" s="650"/>
      <c r="U68" s="21" t="s">
        <v>103</v>
      </c>
      <c r="V68" s="23"/>
      <c r="W68" s="2"/>
      <c r="Y68" s="106"/>
      <c r="Z68" s="107"/>
      <c r="AA68" s="107"/>
      <c r="AB68" s="107"/>
      <c r="AC68" s="107"/>
      <c r="AD68" s="107"/>
      <c r="AG68" s="18"/>
      <c r="AH68" s="18"/>
      <c r="AI68" s="18"/>
      <c r="AJ68" s="18"/>
      <c r="AK68" s="18"/>
      <c r="AL68" s="18"/>
      <c r="AM68" s="18"/>
      <c r="AN68" s="18"/>
      <c r="AO68" s="18"/>
    </row>
    <row r="69" spans="1:41" ht="18" customHeight="1" thickBot="1" x14ac:dyDescent="0.3">
      <c r="A69" s="22">
        <v>4</v>
      </c>
      <c r="B69" s="23" t="s">
        <v>82</v>
      </c>
      <c r="C69" s="23"/>
      <c r="D69" s="23"/>
      <c r="E69" s="23"/>
      <c r="F69" s="23"/>
      <c r="G69" s="22">
        <v>27</v>
      </c>
      <c r="H69" s="21" t="s">
        <v>109</v>
      </c>
      <c r="I69" s="23"/>
      <c r="J69" s="23"/>
      <c r="K69" s="6"/>
      <c r="L69" s="6"/>
      <c r="N69" s="647"/>
      <c r="O69" s="648"/>
      <c r="P69" s="647"/>
      <c r="Q69" s="651"/>
      <c r="R69" s="648"/>
      <c r="S69" s="652"/>
      <c r="U69" s="21"/>
      <c r="V69" s="23"/>
      <c r="W69" s="2"/>
      <c r="Y69" s="106"/>
      <c r="Z69" s="107"/>
      <c r="AA69" s="107"/>
      <c r="AB69" s="107"/>
      <c r="AC69" s="107"/>
      <c r="AD69" s="107"/>
      <c r="AE69" s="18" t="s">
        <v>260</v>
      </c>
      <c r="AF69" s="18" t="s">
        <v>260</v>
      </c>
      <c r="AG69" s="18" t="s">
        <v>289</v>
      </c>
      <c r="AH69" s="18" t="s">
        <v>289</v>
      </c>
      <c r="AI69" s="18" t="s">
        <v>194</v>
      </c>
      <c r="AJ69" s="18" t="s">
        <v>194</v>
      </c>
      <c r="AK69" s="18"/>
      <c r="AL69" s="18"/>
      <c r="AM69" s="18"/>
      <c r="AN69" s="18"/>
      <c r="AO69" s="18"/>
    </row>
    <row r="70" spans="1:41" ht="18" customHeight="1" x14ac:dyDescent="0.25">
      <c r="A70" s="22">
        <v>5</v>
      </c>
      <c r="B70" s="23" t="s">
        <v>83</v>
      </c>
      <c r="C70" s="23"/>
      <c r="D70" s="23"/>
      <c r="E70" s="23"/>
      <c r="F70" s="23"/>
      <c r="G70" s="22">
        <v>28</v>
      </c>
      <c r="H70" s="21" t="s">
        <v>97</v>
      </c>
      <c r="I70" s="23"/>
      <c r="J70" s="23"/>
      <c r="K70" s="6"/>
      <c r="L70" s="6"/>
      <c r="N70" s="653">
        <v>1</v>
      </c>
      <c r="O70" s="654"/>
      <c r="P70" s="655" t="s">
        <v>159</v>
      </c>
      <c r="Q70" s="656"/>
      <c r="R70" s="657"/>
      <c r="S70" s="658"/>
      <c r="U70" s="21"/>
      <c r="V70" s="23"/>
      <c r="W70" s="2"/>
      <c r="Y70" s="106"/>
      <c r="Z70" s="107"/>
      <c r="AA70" s="107"/>
      <c r="AB70" s="107"/>
      <c r="AC70" s="107"/>
      <c r="AD70" s="107"/>
      <c r="AE70" s="18" t="s">
        <v>260</v>
      </c>
      <c r="AF70" s="18" t="s">
        <v>260</v>
      </c>
      <c r="AG70" s="18" t="s">
        <v>289</v>
      </c>
      <c r="AH70" s="18" t="s">
        <v>289</v>
      </c>
      <c r="AI70" s="18" t="s">
        <v>194</v>
      </c>
      <c r="AJ70" s="18" t="s">
        <v>194</v>
      </c>
      <c r="AK70" s="18"/>
      <c r="AL70" s="18"/>
      <c r="AM70" s="18"/>
      <c r="AN70" s="18"/>
      <c r="AO70" s="18"/>
    </row>
    <row r="71" spans="1:41" ht="18" customHeight="1" x14ac:dyDescent="0.25">
      <c r="A71" s="22">
        <v>6</v>
      </c>
      <c r="B71" s="23" t="s">
        <v>84</v>
      </c>
      <c r="C71" s="23"/>
      <c r="D71" s="23"/>
      <c r="E71" s="23"/>
      <c r="F71" s="23"/>
      <c r="G71" s="22">
        <v>29</v>
      </c>
      <c r="H71" s="21" t="s">
        <v>108</v>
      </c>
      <c r="I71" s="23"/>
      <c r="J71" s="23"/>
      <c r="K71" s="6"/>
      <c r="L71" s="6"/>
      <c r="N71" s="633">
        <v>2</v>
      </c>
      <c r="O71" s="634"/>
      <c r="P71" s="635" t="s">
        <v>160</v>
      </c>
      <c r="Q71" s="636"/>
      <c r="R71" s="637"/>
      <c r="S71" s="638"/>
      <c r="V71" s="23"/>
      <c r="W71" s="2"/>
      <c r="Y71" s="106"/>
      <c r="Z71" s="107"/>
      <c r="AA71" s="107"/>
      <c r="AB71" s="107"/>
      <c r="AC71" s="107"/>
      <c r="AD71" s="107"/>
      <c r="AE71" s="18" t="s">
        <v>260</v>
      </c>
      <c r="AF71" s="18" t="s">
        <v>260</v>
      </c>
      <c r="AG71" s="18" t="s">
        <v>289</v>
      </c>
      <c r="AH71" s="18" t="s">
        <v>289</v>
      </c>
      <c r="AI71" s="18" t="s">
        <v>194</v>
      </c>
      <c r="AJ71" s="18" t="s">
        <v>194</v>
      </c>
      <c r="AK71" s="18"/>
      <c r="AL71" s="18"/>
      <c r="AM71" s="18"/>
      <c r="AN71" s="18"/>
      <c r="AO71" s="18"/>
    </row>
    <row r="72" spans="1:41" ht="18" customHeight="1" x14ac:dyDescent="0.25">
      <c r="A72" s="22">
        <v>7</v>
      </c>
      <c r="B72" s="23" t="s">
        <v>85</v>
      </c>
      <c r="C72" s="23"/>
      <c r="D72" s="23"/>
      <c r="E72" s="23"/>
      <c r="F72" s="23"/>
      <c r="G72" s="22">
        <v>30</v>
      </c>
      <c r="H72" s="21" t="s">
        <v>111</v>
      </c>
      <c r="I72" s="23"/>
      <c r="J72" s="23"/>
      <c r="K72" s="6"/>
      <c r="L72" s="6"/>
      <c r="N72" s="633">
        <v>3</v>
      </c>
      <c r="O72" s="634"/>
      <c r="P72" s="635" t="s">
        <v>161</v>
      </c>
      <c r="Q72" s="636"/>
      <c r="R72" s="637"/>
      <c r="S72" s="638"/>
      <c r="V72" s="23"/>
      <c r="W72" s="2"/>
      <c r="Y72" s="106"/>
      <c r="Z72" s="107"/>
      <c r="AA72" s="107"/>
      <c r="AB72" s="107"/>
      <c r="AC72" s="107"/>
      <c r="AD72" s="107"/>
      <c r="AE72" s="18" t="s">
        <v>260</v>
      </c>
      <c r="AF72" s="18" t="s">
        <v>260</v>
      </c>
      <c r="AG72" s="18" t="s">
        <v>289</v>
      </c>
      <c r="AH72" s="18" t="s">
        <v>289</v>
      </c>
      <c r="AI72" s="18" t="s">
        <v>194</v>
      </c>
      <c r="AJ72" s="18" t="s">
        <v>194</v>
      </c>
      <c r="AK72" s="18"/>
      <c r="AL72" s="18"/>
      <c r="AM72" s="18"/>
      <c r="AN72" s="18"/>
      <c r="AO72" s="18"/>
    </row>
    <row r="73" spans="1:41" ht="18" customHeight="1" x14ac:dyDescent="0.25">
      <c r="A73" s="22">
        <v>8</v>
      </c>
      <c r="B73" s="23" t="s">
        <v>86</v>
      </c>
      <c r="C73" s="23"/>
      <c r="D73" s="23"/>
      <c r="E73" s="23"/>
      <c r="F73" s="23"/>
      <c r="G73" s="22">
        <v>31</v>
      </c>
      <c r="H73" s="21" t="s">
        <v>110</v>
      </c>
      <c r="I73" s="23"/>
      <c r="J73" s="23"/>
      <c r="K73" s="6"/>
      <c r="L73" s="6"/>
      <c r="N73" s="633">
        <v>4</v>
      </c>
      <c r="O73" s="634"/>
      <c r="P73" s="635" t="s">
        <v>162</v>
      </c>
      <c r="Q73" s="636"/>
      <c r="R73" s="637"/>
      <c r="S73" s="638"/>
      <c r="U73" s="21" t="s">
        <v>235</v>
      </c>
      <c r="V73" s="6"/>
      <c r="W73" s="2"/>
      <c r="Y73" s="106"/>
      <c r="Z73" s="107"/>
      <c r="AA73" s="107"/>
      <c r="AB73" s="107"/>
      <c r="AC73" s="107"/>
      <c r="AD73" s="107"/>
      <c r="AE73" s="18" t="s">
        <v>281</v>
      </c>
      <c r="AF73" s="18" t="s">
        <v>281</v>
      </c>
      <c r="AG73" s="18" t="s">
        <v>267</v>
      </c>
      <c r="AH73" s="18" t="s">
        <v>267</v>
      </c>
      <c r="AI73" s="18" t="s">
        <v>280</v>
      </c>
      <c r="AJ73" s="18" t="s">
        <v>280</v>
      </c>
      <c r="AK73" s="18"/>
      <c r="AL73" s="18"/>
      <c r="AM73" s="18"/>
      <c r="AN73" s="18"/>
      <c r="AO73" s="18"/>
    </row>
    <row r="74" spans="1:41" ht="18" customHeight="1" x14ac:dyDescent="0.25">
      <c r="A74" s="22">
        <v>9</v>
      </c>
      <c r="B74" s="21" t="s">
        <v>125</v>
      </c>
      <c r="C74" s="21"/>
      <c r="D74" s="23"/>
      <c r="E74" s="23"/>
      <c r="F74" s="23"/>
      <c r="G74" s="22">
        <v>32</v>
      </c>
      <c r="H74" s="21" t="s">
        <v>142</v>
      </c>
      <c r="I74" s="23"/>
      <c r="J74" s="23"/>
      <c r="K74" s="6"/>
      <c r="L74" s="6"/>
      <c r="N74" s="633" t="s">
        <v>27</v>
      </c>
      <c r="O74" s="634"/>
      <c r="P74" s="635" t="s">
        <v>163</v>
      </c>
      <c r="Q74" s="636"/>
      <c r="R74" s="637"/>
      <c r="S74" s="638"/>
      <c r="T74" s="7"/>
      <c r="U74" s="21" t="s">
        <v>302</v>
      </c>
      <c r="V74" s="6"/>
      <c r="W74" s="2"/>
      <c r="AE74" s="18" t="s">
        <v>281</v>
      </c>
      <c r="AF74" s="18" t="s">
        <v>281</v>
      </c>
      <c r="AG74" s="18" t="s">
        <v>267</v>
      </c>
      <c r="AH74" s="18" t="s">
        <v>267</v>
      </c>
      <c r="AI74" s="18" t="s">
        <v>280</v>
      </c>
      <c r="AJ74" s="18" t="s">
        <v>280</v>
      </c>
      <c r="AK74" s="18"/>
      <c r="AL74" s="18"/>
      <c r="AM74" s="18"/>
      <c r="AN74" s="18"/>
      <c r="AO74" s="18"/>
    </row>
    <row r="75" spans="1:41" ht="18" customHeight="1" x14ac:dyDescent="0.25">
      <c r="A75" s="22">
        <v>10</v>
      </c>
      <c r="B75" s="21" t="s">
        <v>128</v>
      </c>
      <c r="C75" s="21"/>
      <c r="D75" s="21"/>
      <c r="E75" s="21"/>
      <c r="F75" s="21"/>
      <c r="G75" s="22">
        <v>33</v>
      </c>
      <c r="H75" s="21" t="s">
        <v>99</v>
      </c>
      <c r="I75" s="23"/>
      <c r="J75" s="21"/>
      <c r="K75" s="7"/>
      <c r="L75" s="7"/>
      <c r="N75" s="633">
        <v>5</v>
      </c>
      <c r="O75" s="634"/>
      <c r="P75" s="635" t="s">
        <v>164</v>
      </c>
      <c r="Q75" s="636"/>
      <c r="R75" s="637"/>
      <c r="S75" s="638"/>
      <c r="U75" s="7"/>
      <c r="V75" s="7"/>
      <c r="Y75" s="18"/>
      <c r="Z75" s="18"/>
      <c r="AA75" s="18"/>
      <c r="AB75" s="18"/>
      <c r="AC75" s="18"/>
      <c r="AD75" s="18"/>
      <c r="AE75" s="18" t="s">
        <v>281</v>
      </c>
      <c r="AF75" s="18" t="s">
        <v>281</v>
      </c>
      <c r="AG75" s="18" t="s">
        <v>267</v>
      </c>
      <c r="AH75" s="18" t="s">
        <v>267</v>
      </c>
      <c r="AI75" s="18" t="s">
        <v>280</v>
      </c>
      <c r="AJ75" s="18" t="s">
        <v>280</v>
      </c>
      <c r="AK75" s="18"/>
      <c r="AL75" s="18"/>
      <c r="AM75" s="18"/>
      <c r="AN75" s="18"/>
      <c r="AO75" s="18"/>
    </row>
    <row r="76" spans="1:41" ht="18" customHeight="1" x14ac:dyDescent="0.25">
      <c r="A76" s="22">
        <v>11</v>
      </c>
      <c r="B76" s="21" t="s">
        <v>87</v>
      </c>
      <c r="C76" s="21"/>
      <c r="D76" s="21"/>
      <c r="E76" s="21"/>
      <c r="F76" s="21"/>
      <c r="G76" s="22">
        <v>34</v>
      </c>
      <c r="H76" s="21" t="s">
        <v>112</v>
      </c>
      <c r="I76" s="21"/>
      <c r="J76" s="21"/>
      <c r="K76" s="7"/>
      <c r="L76" s="7"/>
      <c r="N76" s="633">
        <v>6</v>
      </c>
      <c r="O76" s="634"/>
      <c r="P76" s="635" t="s">
        <v>165</v>
      </c>
      <c r="Q76" s="636"/>
      <c r="R76" s="637"/>
      <c r="S76" s="638"/>
      <c r="U76" s="7"/>
      <c r="V76" s="7"/>
      <c r="Y76" s="18"/>
      <c r="Z76" s="18"/>
      <c r="AA76" s="18"/>
      <c r="AB76" s="18"/>
      <c r="AC76" s="18"/>
      <c r="AD76" s="18"/>
      <c r="AE76" s="18" t="s">
        <v>281</v>
      </c>
      <c r="AF76" s="18" t="s">
        <v>281</v>
      </c>
      <c r="AG76" s="18" t="s">
        <v>267</v>
      </c>
      <c r="AH76" s="18" t="s">
        <v>267</v>
      </c>
      <c r="AI76" s="18" t="s">
        <v>280</v>
      </c>
      <c r="AJ76" s="18" t="s">
        <v>280</v>
      </c>
      <c r="AK76" s="18"/>
      <c r="AL76" s="18"/>
      <c r="AM76" s="18"/>
      <c r="AN76" s="18"/>
      <c r="AO76" s="18"/>
    </row>
    <row r="77" spans="1:41" ht="18" customHeight="1" x14ac:dyDescent="0.25">
      <c r="A77" s="22">
        <v>12</v>
      </c>
      <c r="B77" s="21" t="s">
        <v>88</v>
      </c>
      <c r="C77" s="21"/>
      <c r="D77" s="21"/>
      <c r="E77" s="21"/>
      <c r="F77" s="21"/>
      <c r="G77" s="22">
        <v>35</v>
      </c>
      <c r="H77" s="21" t="s">
        <v>130</v>
      </c>
      <c r="I77" s="21"/>
      <c r="J77" s="21"/>
      <c r="K77" s="7"/>
      <c r="L77" s="7"/>
      <c r="N77" s="633" t="s">
        <v>27</v>
      </c>
      <c r="O77" s="634"/>
      <c r="P77" s="635" t="s">
        <v>166</v>
      </c>
      <c r="Q77" s="636"/>
      <c r="R77" s="637"/>
      <c r="S77" s="638"/>
      <c r="U77" s="7"/>
      <c r="V77" s="7"/>
    </row>
    <row r="78" spans="1:41" ht="18" customHeight="1" x14ac:dyDescent="0.25">
      <c r="A78" s="22">
        <v>13</v>
      </c>
      <c r="B78" s="21" t="s">
        <v>89</v>
      </c>
      <c r="C78" s="21"/>
      <c r="D78" s="21"/>
      <c r="E78" s="21"/>
      <c r="F78" s="21"/>
      <c r="G78" s="22">
        <v>36</v>
      </c>
      <c r="H78" s="23" t="s">
        <v>117</v>
      </c>
      <c r="I78" s="21"/>
      <c r="J78" s="21"/>
      <c r="N78" s="633">
        <v>7</v>
      </c>
      <c r="O78" s="634"/>
      <c r="P78" s="635" t="s">
        <v>167</v>
      </c>
      <c r="Q78" s="636"/>
      <c r="R78" s="637"/>
      <c r="S78" s="638"/>
    </row>
    <row r="79" spans="1:41" ht="18" customHeight="1" thickBot="1" x14ac:dyDescent="0.3">
      <c r="A79" s="22">
        <v>14</v>
      </c>
      <c r="B79" s="21" t="s">
        <v>90</v>
      </c>
      <c r="C79" s="21"/>
      <c r="D79" s="21"/>
      <c r="E79" s="21"/>
      <c r="F79" s="21"/>
      <c r="G79" s="22">
        <v>37</v>
      </c>
      <c r="H79" s="23" t="s">
        <v>132</v>
      </c>
      <c r="I79" s="21"/>
      <c r="J79" s="21"/>
      <c r="N79" s="639">
        <v>8</v>
      </c>
      <c r="O79" s="640"/>
      <c r="P79" s="641" t="s">
        <v>168</v>
      </c>
      <c r="Q79" s="642"/>
      <c r="R79" s="643"/>
      <c r="S79" s="644"/>
    </row>
    <row r="80" spans="1:41" ht="18" customHeight="1" thickTop="1" x14ac:dyDescent="0.25">
      <c r="A80" s="22">
        <v>15</v>
      </c>
      <c r="B80" s="21" t="s">
        <v>91</v>
      </c>
      <c r="C80" s="21"/>
      <c r="D80" s="21"/>
      <c r="E80" s="21"/>
      <c r="F80" s="21"/>
      <c r="G80" s="22">
        <v>38</v>
      </c>
      <c r="H80" s="21" t="s">
        <v>202</v>
      </c>
      <c r="I80" s="21"/>
      <c r="J80" s="21"/>
      <c r="N80" s="631"/>
      <c r="O80" s="631"/>
      <c r="P80" s="632"/>
      <c r="Q80" s="632"/>
      <c r="R80" s="632"/>
      <c r="S80" s="632"/>
    </row>
    <row r="81" spans="1:31" ht="17.100000000000001" customHeight="1" x14ac:dyDescent="0.25">
      <c r="A81" s="22">
        <v>16</v>
      </c>
      <c r="B81" s="21" t="s">
        <v>126</v>
      </c>
      <c r="C81" s="21"/>
      <c r="D81" s="21"/>
      <c r="E81" s="21"/>
      <c r="F81" s="21"/>
      <c r="G81" s="22">
        <v>39</v>
      </c>
      <c r="H81" s="21" t="s">
        <v>170</v>
      </c>
      <c r="I81" s="21"/>
      <c r="J81" s="21"/>
      <c r="N81" s="631"/>
      <c r="O81" s="631"/>
      <c r="P81" s="632"/>
      <c r="Q81" s="632"/>
      <c r="R81" s="632"/>
      <c r="S81" s="632"/>
    </row>
    <row r="82" spans="1:31" ht="17.100000000000001" customHeight="1" x14ac:dyDescent="0.25">
      <c r="A82" s="22">
        <v>17</v>
      </c>
      <c r="B82" s="21" t="s">
        <v>105</v>
      </c>
      <c r="C82" s="21"/>
      <c r="D82" s="21"/>
      <c r="E82" s="21"/>
      <c r="F82" s="21"/>
      <c r="G82" s="22">
        <v>40</v>
      </c>
      <c r="H82" s="21" t="s">
        <v>147</v>
      </c>
      <c r="I82" s="21"/>
      <c r="J82" s="21"/>
      <c r="N82" s="631"/>
      <c r="O82" s="631"/>
      <c r="P82" s="632"/>
      <c r="Q82" s="632"/>
      <c r="R82" s="632"/>
      <c r="S82" s="632"/>
    </row>
    <row r="83" spans="1:31" ht="17.100000000000001" customHeight="1" x14ac:dyDescent="0.25">
      <c r="A83" s="22">
        <v>18</v>
      </c>
      <c r="B83" s="21" t="s">
        <v>106</v>
      </c>
      <c r="C83" s="21"/>
      <c r="D83" s="21"/>
      <c r="E83" s="21"/>
      <c r="F83" s="21"/>
      <c r="G83" s="22">
        <v>41</v>
      </c>
      <c r="H83" s="21" t="s">
        <v>183</v>
      </c>
      <c r="I83" s="21"/>
      <c r="J83" s="21"/>
      <c r="N83" s="631"/>
      <c r="O83" s="631"/>
      <c r="P83" s="632"/>
      <c r="Q83" s="632"/>
      <c r="R83" s="632"/>
      <c r="S83" s="632"/>
    </row>
    <row r="84" spans="1:31" ht="17.100000000000001" customHeight="1" x14ac:dyDescent="0.25">
      <c r="A84" s="22">
        <v>19</v>
      </c>
      <c r="B84" s="21" t="s">
        <v>96</v>
      </c>
      <c r="C84" s="21"/>
      <c r="D84" s="21"/>
      <c r="E84" s="21"/>
      <c r="F84" s="21"/>
      <c r="G84" s="22">
        <v>42</v>
      </c>
      <c r="H84" s="21" t="s">
        <v>184</v>
      </c>
      <c r="I84" s="21"/>
      <c r="J84" s="21"/>
      <c r="N84" s="631"/>
      <c r="O84" s="631"/>
      <c r="P84" s="632"/>
      <c r="Q84" s="632"/>
      <c r="R84" s="632"/>
      <c r="S84" s="632"/>
      <c r="Y84" s="28">
        <v>1</v>
      </c>
      <c r="Z84" s="41" t="s">
        <v>133</v>
      </c>
      <c r="AA84" s="29"/>
      <c r="AC84" s="29"/>
      <c r="AD84" s="29" t="s">
        <v>155</v>
      </c>
      <c r="AE84" s="29"/>
    </row>
    <row r="85" spans="1:31" ht="17.100000000000001" customHeight="1" x14ac:dyDescent="0.25">
      <c r="A85" s="22">
        <v>20</v>
      </c>
      <c r="B85" s="21" t="s">
        <v>92</v>
      </c>
      <c r="C85" s="21"/>
      <c r="D85" s="21"/>
      <c r="E85" s="21"/>
      <c r="F85" s="21"/>
      <c r="G85" s="24">
        <v>43</v>
      </c>
      <c r="H85" s="21" t="s">
        <v>185</v>
      </c>
      <c r="I85" s="21"/>
      <c r="J85" s="21"/>
      <c r="Y85" s="18">
        <v>2</v>
      </c>
      <c r="Z85" s="38" t="s">
        <v>142</v>
      </c>
      <c r="AA85" s="29"/>
      <c r="AB85" s="29"/>
      <c r="AC85" s="29"/>
      <c r="AD85" s="29" t="s">
        <v>134</v>
      </c>
      <c r="AE85" s="29"/>
    </row>
    <row r="86" spans="1:31" ht="17.100000000000001" customHeight="1" x14ac:dyDescent="0.25">
      <c r="A86" s="22">
        <v>21</v>
      </c>
      <c r="B86" s="21" t="s">
        <v>124</v>
      </c>
      <c r="C86" s="21"/>
      <c r="D86" s="21"/>
      <c r="E86" s="21"/>
      <c r="F86" s="21"/>
      <c r="G86" s="24">
        <v>44</v>
      </c>
      <c r="H86" s="21" t="s">
        <v>186</v>
      </c>
      <c r="I86" s="21"/>
      <c r="J86" s="21"/>
      <c r="Y86" s="18">
        <v>3</v>
      </c>
      <c r="Z86" s="38" t="s">
        <v>99</v>
      </c>
      <c r="AA86" s="31"/>
      <c r="AB86" s="31"/>
      <c r="AC86" s="31"/>
      <c r="AD86" s="31" t="s">
        <v>135</v>
      </c>
      <c r="AE86" s="31"/>
    </row>
    <row r="87" spans="1:31" ht="17.100000000000001" customHeight="1" x14ac:dyDescent="0.25">
      <c r="A87" s="22">
        <v>22</v>
      </c>
      <c r="B87" s="21" t="s">
        <v>93</v>
      </c>
      <c r="C87" s="23"/>
      <c r="D87" s="23"/>
      <c r="E87" s="21"/>
      <c r="F87" s="21"/>
      <c r="J87" s="21"/>
      <c r="Y87" s="18">
        <v>4</v>
      </c>
      <c r="Z87" s="38" t="s">
        <v>136</v>
      </c>
      <c r="AA87" s="30"/>
      <c r="AB87" s="30"/>
      <c r="AC87" s="30"/>
      <c r="AD87" s="30" t="s">
        <v>169</v>
      </c>
      <c r="AE87" s="30"/>
    </row>
    <row r="88" spans="1:31" ht="15.95" customHeight="1" x14ac:dyDescent="0.25">
      <c r="A88" s="24">
        <v>23</v>
      </c>
      <c r="B88" s="23" t="s">
        <v>94</v>
      </c>
      <c r="G88" s="24"/>
      <c r="H88" s="21"/>
      <c r="I88" s="21"/>
      <c r="Y88" s="18">
        <v>5</v>
      </c>
      <c r="Z88" s="38" t="s">
        <v>137</v>
      </c>
      <c r="AA88" s="30"/>
      <c r="AB88" s="30"/>
      <c r="AC88" s="30"/>
      <c r="AD88" s="30" t="s">
        <v>154</v>
      </c>
      <c r="AE88" s="30"/>
    </row>
    <row r="89" spans="1:31" ht="15.95" customHeight="1" x14ac:dyDescent="0.25">
      <c r="Y89" s="18">
        <v>8</v>
      </c>
      <c r="Z89" s="38" t="s">
        <v>139</v>
      </c>
      <c r="AA89" s="18"/>
      <c r="AB89" s="18"/>
      <c r="AC89" s="18"/>
      <c r="AD89" s="30" t="s">
        <v>140</v>
      </c>
      <c r="AE89" s="18"/>
    </row>
    <row r="90" spans="1:31" ht="15.95" customHeight="1" x14ac:dyDescent="0.25">
      <c r="Y90" s="18">
        <v>9</v>
      </c>
      <c r="Z90" s="38" t="s">
        <v>98</v>
      </c>
      <c r="AA90" s="18"/>
      <c r="AB90" s="18"/>
      <c r="AC90" s="18"/>
      <c r="AD90" s="30" t="s">
        <v>141</v>
      </c>
      <c r="AE90" s="18"/>
    </row>
    <row r="91" spans="1:31" ht="15.95" customHeight="1" x14ac:dyDescent="0.25">
      <c r="Y91" s="18">
        <v>10</v>
      </c>
      <c r="Z91" s="38" t="s">
        <v>111</v>
      </c>
      <c r="AA91" s="18"/>
      <c r="AB91" s="18"/>
      <c r="AC91" s="18"/>
      <c r="AD91" s="18"/>
      <c r="AE91" s="18"/>
    </row>
    <row r="92" spans="1:31" ht="15.95" customHeight="1" x14ac:dyDescent="0.25">
      <c r="Y92" s="18">
        <v>11</v>
      </c>
      <c r="Z92" s="38" t="s">
        <v>143</v>
      </c>
      <c r="AA92" s="18"/>
      <c r="AB92" s="18"/>
      <c r="AC92" s="18"/>
      <c r="AD92" s="30" t="s">
        <v>138</v>
      </c>
      <c r="AE92" s="18"/>
    </row>
    <row r="93" spans="1:31" ht="15.95" customHeight="1" x14ac:dyDescent="0.25">
      <c r="Y93" s="18">
        <v>12</v>
      </c>
      <c r="Z93" s="38" t="s">
        <v>117</v>
      </c>
      <c r="AA93" s="18"/>
      <c r="AB93" s="18"/>
      <c r="AC93" s="18"/>
      <c r="AD93" s="30" t="s">
        <v>144</v>
      </c>
      <c r="AE93" s="18"/>
    </row>
    <row r="94" spans="1:31" ht="15.95" customHeight="1" x14ac:dyDescent="0.25">
      <c r="Y94" s="18">
        <v>13</v>
      </c>
      <c r="Z94" s="38" t="s">
        <v>145</v>
      </c>
      <c r="AA94" s="30"/>
      <c r="AB94" s="30"/>
      <c r="AC94" s="30"/>
      <c r="AD94" s="30" t="s">
        <v>144</v>
      </c>
      <c r="AE94" s="18"/>
    </row>
    <row r="95" spans="1:31" ht="15.95" customHeight="1" x14ac:dyDescent="0.25">
      <c r="Y95" s="18">
        <v>14</v>
      </c>
      <c r="Z95" s="39" t="s">
        <v>148</v>
      </c>
      <c r="AD95" s="1" t="s">
        <v>156</v>
      </c>
      <c r="AE95" s="30"/>
    </row>
    <row r="96" spans="1:31" ht="15.95" customHeight="1" x14ac:dyDescent="0.25">
      <c r="Y96" s="18">
        <v>15</v>
      </c>
      <c r="Z96" s="39" t="s">
        <v>149</v>
      </c>
      <c r="AD96" s="1" t="s">
        <v>150</v>
      </c>
    </row>
    <row r="97" spans="2:31" ht="15.95" customHeight="1" x14ac:dyDescent="0.25">
      <c r="Y97" s="18">
        <v>16</v>
      </c>
      <c r="Z97" s="38" t="s">
        <v>94</v>
      </c>
      <c r="AA97" s="18"/>
      <c r="AB97" s="18"/>
      <c r="AC97" s="18"/>
      <c r="AD97" s="30" t="s">
        <v>152</v>
      </c>
      <c r="AE97" s="18"/>
    </row>
    <row r="98" spans="2:31" ht="15.95" customHeight="1" x14ac:dyDescent="0.25">
      <c r="Y98" s="18">
        <v>17</v>
      </c>
      <c r="Z98" s="39" t="s">
        <v>88</v>
      </c>
      <c r="AD98" s="1" t="s">
        <v>151</v>
      </c>
    </row>
    <row r="99" spans="2:31" ht="15.95" customHeight="1" x14ac:dyDescent="0.25">
      <c r="B99" s="105" t="s">
        <v>199</v>
      </c>
      <c r="C99" s="105"/>
      <c r="D99" s="105"/>
      <c r="E99" s="105"/>
      <c r="F99" s="105"/>
    </row>
    <row r="100" spans="2:31" ht="15.95" customHeight="1" x14ac:dyDescent="0.25">
      <c r="B100" s="105" t="s">
        <v>291</v>
      </c>
      <c r="C100" s="105"/>
      <c r="E100" s="105">
        <v>6</v>
      </c>
      <c r="F100" s="105"/>
      <c r="G100" s="105" t="s">
        <v>292</v>
      </c>
    </row>
    <row r="101" spans="2:31" ht="15.95" customHeight="1" x14ac:dyDescent="0.25">
      <c r="B101" s="105" t="s">
        <v>293</v>
      </c>
      <c r="C101" s="105"/>
      <c r="E101" s="105">
        <v>6</v>
      </c>
      <c r="F101" s="105"/>
      <c r="G101" s="105" t="s">
        <v>294</v>
      </c>
    </row>
    <row r="102" spans="2:31" ht="15.95" customHeight="1" x14ac:dyDescent="0.25">
      <c r="B102" s="105" t="s">
        <v>295</v>
      </c>
      <c r="C102" s="105"/>
      <c r="E102" s="105">
        <v>6</v>
      </c>
      <c r="F102" s="105"/>
      <c r="G102" s="105" t="s">
        <v>292</v>
      </c>
    </row>
    <row r="103" spans="2:31" ht="15.95" customHeight="1" x14ac:dyDescent="0.25">
      <c r="B103" s="105" t="s">
        <v>296</v>
      </c>
      <c r="C103" s="105"/>
      <c r="E103" s="105">
        <v>6</v>
      </c>
      <c r="F103" s="105"/>
      <c r="G103" s="105" t="s">
        <v>297</v>
      </c>
    </row>
    <row r="104" spans="2:31" ht="15.95" customHeight="1" x14ac:dyDescent="0.25">
      <c r="B104" s="105" t="s">
        <v>298</v>
      </c>
      <c r="C104" s="105"/>
      <c r="E104" s="105">
        <v>6</v>
      </c>
      <c r="F104" s="105"/>
      <c r="G104" s="105" t="s">
        <v>297</v>
      </c>
    </row>
    <row r="105" spans="2:31" ht="15.95" customHeight="1" x14ac:dyDescent="0.25">
      <c r="B105" s="105" t="s">
        <v>299</v>
      </c>
      <c r="C105" s="105"/>
      <c r="E105" s="105">
        <v>6</v>
      </c>
      <c r="F105" s="105"/>
      <c r="G105" s="105" t="s">
        <v>294</v>
      </c>
    </row>
    <row r="106" spans="2:31" ht="15.95" customHeight="1" x14ac:dyDescent="0.25">
      <c r="B106" s="105"/>
      <c r="C106" s="105"/>
      <c r="D106" s="105"/>
      <c r="E106" s="105"/>
      <c r="F106" s="105"/>
    </row>
    <row r="107" spans="2:31" ht="15.95" customHeight="1" x14ac:dyDescent="0.25">
      <c r="B107" s="105" t="s">
        <v>300</v>
      </c>
      <c r="C107" s="105"/>
      <c r="D107" s="105"/>
      <c r="E107" s="105"/>
      <c r="F107" s="105"/>
    </row>
    <row r="108" spans="2:31" ht="15.95" customHeight="1" x14ac:dyDescent="0.25">
      <c r="B108" s="105" t="s">
        <v>291</v>
      </c>
      <c r="C108" s="105"/>
      <c r="E108" s="105">
        <v>4</v>
      </c>
      <c r="F108" s="105"/>
    </row>
    <row r="109" spans="2:31" ht="15.95" customHeight="1" x14ac:dyDescent="0.25">
      <c r="B109" s="105" t="s">
        <v>295</v>
      </c>
      <c r="C109" s="105"/>
      <c r="E109" s="105">
        <v>4</v>
      </c>
      <c r="F109" s="105" t="s">
        <v>292</v>
      </c>
    </row>
    <row r="110" spans="2:31" ht="15.95" customHeight="1" x14ac:dyDescent="0.25">
      <c r="B110" s="105" t="s">
        <v>299</v>
      </c>
      <c r="C110" s="105"/>
      <c r="E110" s="105">
        <v>4</v>
      </c>
      <c r="F110" s="105" t="s">
        <v>294</v>
      </c>
    </row>
  </sheetData>
  <mergeCells count="56">
    <mergeCell ref="V61:W61"/>
    <mergeCell ref="A1:W1"/>
    <mergeCell ref="A6:A7"/>
    <mergeCell ref="B6:B7"/>
    <mergeCell ref="C6:C7"/>
    <mergeCell ref="D6:U6"/>
    <mergeCell ref="V6:W7"/>
    <mergeCell ref="A8:A15"/>
    <mergeCell ref="B8:B15"/>
    <mergeCell ref="V15:W15"/>
    <mergeCell ref="A16:A24"/>
    <mergeCell ref="B16:B24"/>
    <mergeCell ref="D8:U9"/>
    <mergeCell ref="V18:W18"/>
    <mergeCell ref="A52:A60"/>
    <mergeCell ref="B52:B60"/>
    <mergeCell ref="A61:C61"/>
    <mergeCell ref="N66:S66"/>
    <mergeCell ref="A25:A33"/>
    <mergeCell ref="B25:B33"/>
    <mergeCell ref="A34:A42"/>
    <mergeCell ref="B34:B42"/>
    <mergeCell ref="A43:A51"/>
    <mergeCell ref="B43:B51"/>
    <mergeCell ref="N68:O69"/>
    <mergeCell ref="P68:S69"/>
    <mergeCell ref="N70:O70"/>
    <mergeCell ref="P70:S70"/>
    <mergeCell ref="N71:O71"/>
    <mergeCell ref="P71:S71"/>
    <mergeCell ref="N72:O72"/>
    <mergeCell ref="P72:S72"/>
    <mergeCell ref="N73:O73"/>
    <mergeCell ref="P73:S73"/>
    <mergeCell ref="N74:O74"/>
    <mergeCell ref="P74:S74"/>
    <mergeCell ref="N75:O75"/>
    <mergeCell ref="P75:S75"/>
    <mergeCell ref="N76:O76"/>
    <mergeCell ref="P76:S76"/>
    <mergeCell ref="N77:O77"/>
    <mergeCell ref="P77:S77"/>
    <mergeCell ref="N78:O78"/>
    <mergeCell ref="P78:S78"/>
    <mergeCell ref="N79:O79"/>
    <mergeCell ref="P79:S79"/>
    <mergeCell ref="N80:O80"/>
    <mergeCell ref="P80:S80"/>
    <mergeCell ref="N84:O84"/>
    <mergeCell ref="P84:S84"/>
    <mergeCell ref="N81:O81"/>
    <mergeCell ref="P81:S81"/>
    <mergeCell ref="N82:O82"/>
    <mergeCell ref="P82:S82"/>
    <mergeCell ref="N83:O83"/>
    <mergeCell ref="P83:S83"/>
  </mergeCells>
  <pageMargins left="0.28999999999999998" right="1.38" top="0.47" bottom="0.28999999999999998" header="0.31496062992125984" footer="0.25"/>
  <pageSetup paperSize="5" orientation="landscape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74"/>
  <sheetViews>
    <sheetView topLeftCell="A7" zoomScale="70" zoomScaleNormal="70" workbookViewId="0">
      <pane xSplit="2" ySplit="3" topLeftCell="C10" activePane="bottomRight" state="frozen"/>
      <selection activeCell="A7" sqref="A7"/>
      <selection pane="topRight" activeCell="C7" sqref="C7"/>
      <selection pane="bottomLeft" activeCell="A10" sqref="A10"/>
      <selection pane="bottomRight" activeCell="V30" sqref="V30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1" width="5.7109375" style="1" customWidth="1"/>
    <col min="22" max="22" width="5.85546875" style="1" customWidth="1"/>
    <col min="23" max="24" width="5.7109375" style="1" customWidth="1"/>
    <col min="25" max="25" width="5.140625" style="1" customWidth="1"/>
    <col min="26" max="26" width="31.28515625" style="1" customWidth="1"/>
    <col min="27" max="27" width="0.7109375" style="1" customWidth="1"/>
    <col min="28" max="47" width="6.7109375" style="1" customWidth="1"/>
    <col min="48" max="49" width="6.7109375" style="337" customWidth="1"/>
    <col min="50" max="50" width="5.140625" style="337" customWidth="1"/>
    <col min="51" max="64" width="4.7109375" style="337" customWidth="1"/>
    <col min="65" max="71" width="4.7109375" style="1" customWidth="1"/>
    <col min="72" max="72" width="5.7109375" style="1" customWidth="1"/>
    <col min="73" max="90" width="4.7109375" style="1" customWidth="1"/>
    <col min="91" max="91" width="5.5703125" style="1" customWidth="1"/>
    <col min="92" max="134" width="4.7109375" style="1" customWidth="1"/>
    <col min="135" max="135" width="1.42578125" style="1" customWidth="1"/>
    <col min="136" max="157" width="5.28515625" style="1" customWidth="1"/>
    <col min="158" max="16384" width="9.140625" style="1"/>
  </cols>
  <sheetData>
    <row r="1" spans="1:169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</row>
    <row r="2" spans="1:169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</row>
    <row r="3" spans="1:169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</row>
    <row r="4" spans="1:169" ht="18.75" customHeight="1" x14ac:dyDescent="0.25">
      <c r="A4" s="224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</row>
    <row r="5" spans="1:169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69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00" t="s">
        <v>15</v>
      </c>
      <c r="Z6" s="801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69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02"/>
      <c r="Z7" s="803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77"/>
      <c r="AX7" s="277"/>
    </row>
    <row r="8" spans="1:169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02"/>
      <c r="Z8" s="803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77"/>
      <c r="AX8" s="277"/>
    </row>
    <row r="9" spans="1:169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04"/>
      <c r="Z9" s="805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631</v>
      </c>
      <c r="AZ9" s="118" t="s">
        <v>675</v>
      </c>
      <c r="BA9" s="197" t="s">
        <v>453</v>
      </c>
      <c r="BB9" s="118" t="s">
        <v>651</v>
      </c>
      <c r="BC9" s="118" t="s">
        <v>275</v>
      </c>
      <c r="BD9" s="118" t="s">
        <v>341</v>
      </c>
      <c r="BE9" s="118" t="s">
        <v>301</v>
      </c>
      <c r="BF9" s="197" t="s">
        <v>453</v>
      </c>
      <c r="BG9" s="118" t="s">
        <v>274</v>
      </c>
      <c r="BH9" s="118" t="s">
        <v>510</v>
      </c>
      <c r="BI9" s="197" t="s">
        <v>453</v>
      </c>
      <c r="BJ9" s="118" t="s">
        <v>645</v>
      </c>
      <c r="BK9" s="196" t="s">
        <v>646</v>
      </c>
      <c r="BL9" s="197" t="s">
        <v>453</v>
      </c>
      <c r="BM9" s="118" t="s">
        <v>632</v>
      </c>
      <c r="BN9" s="118" t="s">
        <v>512</v>
      </c>
      <c r="BO9" s="197" t="s">
        <v>453</v>
      </c>
      <c r="BP9" s="118" t="s">
        <v>663</v>
      </c>
      <c r="BQ9" s="118" t="s">
        <v>662</v>
      </c>
      <c r="BR9" s="197" t="s">
        <v>453</v>
      </c>
      <c r="BS9" s="118" t="s">
        <v>620</v>
      </c>
      <c r="BT9" s="118" t="s">
        <v>621</v>
      </c>
      <c r="BU9" s="197" t="s">
        <v>453</v>
      </c>
      <c r="BV9" s="118" t="s">
        <v>255</v>
      </c>
      <c r="BW9" s="118" t="s">
        <v>513</v>
      </c>
      <c r="BX9" s="118" t="s">
        <v>256</v>
      </c>
      <c r="BY9" s="197" t="s">
        <v>453</v>
      </c>
      <c r="BZ9" s="118" t="s">
        <v>643</v>
      </c>
      <c r="CA9" s="118" t="s">
        <v>593</v>
      </c>
      <c r="CB9" s="118" t="s">
        <v>644</v>
      </c>
      <c r="CC9" s="197" t="s">
        <v>453</v>
      </c>
      <c r="CD9" s="118" t="s">
        <v>654</v>
      </c>
      <c r="CE9" s="118" t="s">
        <v>655</v>
      </c>
      <c r="CF9" s="197" t="s">
        <v>453</v>
      </c>
      <c r="CG9" s="118" t="s">
        <v>653</v>
      </c>
      <c r="CH9" s="118" t="s">
        <v>661</v>
      </c>
      <c r="CI9" s="118" t="s">
        <v>237</v>
      </c>
      <c r="CJ9" s="118" t="s">
        <v>514</v>
      </c>
      <c r="CK9" s="197" t="s">
        <v>453</v>
      </c>
      <c r="CL9" s="118" t="s">
        <v>647</v>
      </c>
      <c r="CM9" s="118" t="s">
        <v>648</v>
      </c>
      <c r="CN9" s="197" t="s">
        <v>453</v>
      </c>
      <c r="CO9" s="118" t="s">
        <v>658</v>
      </c>
      <c r="CP9" s="118" t="s">
        <v>582</v>
      </c>
      <c r="CQ9" s="118" t="s">
        <v>659</v>
      </c>
      <c r="CR9" s="197" t="s">
        <v>453</v>
      </c>
      <c r="CS9" s="118" t="s">
        <v>241</v>
      </c>
      <c r="CT9" s="118" t="s">
        <v>244</v>
      </c>
      <c r="CU9" s="197" t="s">
        <v>453</v>
      </c>
      <c r="CV9" s="118" t="s">
        <v>640</v>
      </c>
      <c r="CW9" s="118" t="s">
        <v>641</v>
      </c>
      <c r="CX9" s="197" t="s">
        <v>453</v>
      </c>
      <c r="CY9" s="118" t="s">
        <v>515</v>
      </c>
      <c r="CZ9" s="118" t="s">
        <v>649</v>
      </c>
      <c r="DA9" s="118" t="s">
        <v>650</v>
      </c>
      <c r="DB9" s="197" t="s">
        <v>453</v>
      </c>
      <c r="DC9" s="118" t="s">
        <v>516</v>
      </c>
      <c r="DD9" s="118" t="s">
        <v>587</v>
      </c>
      <c r="DE9" s="197" t="s">
        <v>453</v>
      </c>
      <c r="DF9" s="118" t="s">
        <v>517</v>
      </c>
      <c r="DG9" s="118" t="s">
        <v>518</v>
      </c>
      <c r="DH9" s="197" t="s">
        <v>453</v>
      </c>
      <c r="DI9" s="24" t="s">
        <v>638</v>
      </c>
      <c r="DJ9" s="24" t="s">
        <v>639</v>
      </c>
      <c r="DK9" s="197" t="s">
        <v>453</v>
      </c>
      <c r="DL9" s="118" t="s">
        <v>519</v>
      </c>
      <c r="DM9" s="118" t="s">
        <v>520</v>
      </c>
      <c r="DN9" s="197" t="s">
        <v>453</v>
      </c>
      <c r="DO9" s="118" t="s">
        <v>666</v>
      </c>
      <c r="DP9" s="118" t="s">
        <v>665</v>
      </c>
      <c r="DQ9" s="197" t="s">
        <v>453</v>
      </c>
      <c r="DR9" s="118" t="s">
        <v>268</v>
      </c>
      <c r="DS9" s="118" t="s">
        <v>267</v>
      </c>
      <c r="DT9" s="197" t="s">
        <v>453</v>
      </c>
      <c r="DU9" s="118" t="s">
        <v>642</v>
      </c>
      <c r="DV9" s="118" t="s">
        <v>652</v>
      </c>
      <c r="DW9" s="118" t="s">
        <v>657</v>
      </c>
      <c r="DX9" s="118" t="s">
        <v>636</v>
      </c>
      <c r="DY9" s="118" t="s">
        <v>637</v>
      </c>
      <c r="DZ9" s="197" t="s">
        <v>453</v>
      </c>
      <c r="EA9" s="118" t="s">
        <v>633</v>
      </c>
      <c r="EB9" s="118" t="s">
        <v>634</v>
      </c>
      <c r="EC9" s="197" t="s">
        <v>453</v>
      </c>
      <c r="ED9" s="118" t="s">
        <v>660</v>
      </c>
      <c r="EE9" s="118" t="s">
        <v>664</v>
      </c>
      <c r="EF9" s="118"/>
      <c r="EG9" s="118"/>
      <c r="EH9" s="118"/>
      <c r="EI9" s="118"/>
      <c r="EJ9" s="337"/>
      <c r="EK9" s="337"/>
      <c r="EL9" s="337"/>
      <c r="EM9" s="337"/>
      <c r="EN9" s="337"/>
      <c r="EO9" s="337"/>
      <c r="EP9" s="337"/>
      <c r="EQ9" s="337"/>
      <c r="ER9" s="337"/>
      <c r="ES9" s="337"/>
      <c r="ET9" s="337"/>
      <c r="EU9" s="337"/>
      <c r="EV9" s="337"/>
      <c r="EW9" s="337"/>
      <c r="EX9" s="337"/>
      <c r="EY9" s="337"/>
      <c r="EZ9" s="337"/>
      <c r="FA9" s="337"/>
      <c r="FB9" s="337"/>
      <c r="FC9" s="337"/>
      <c r="FD9" s="337"/>
      <c r="FE9" s="337"/>
      <c r="FF9" s="337"/>
      <c r="FG9" s="337"/>
      <c r="FH9" s="337"/>
      <c r="FI9" s="337"/>
      <c r="FJ9" s="337"/>
      <c r="FK9" s="337"/>
      <c r="FL9" s="337"/>
      <c r="FM9" s="337"/>
    </row>
    <row r="10" spans="1:169" ht="21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4"/>
      <c r="Y10" s="836"/>
      <c r="Z10" s="837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97"/>
      <c r="BG10" s="118"/>
      <c r="BH10" s="118"/>
      <c r="BI10" s="197"/>
      <c r="BJ10" s="118"/>
      <c r="BK10" s="196"/>
      <c r="BL10" s="197"/>
      <c r="BM10" s="118"/>
      <c r="BN10" s="118"/>
      <c r="BO10" s="197"/>
      <c r="BP10" s="118"/>
      <c r="BQ10" s="118"/>
      <c r="BR10" s="197"/>
      <c r="BS10" s="197"/>
      <c r="BT10" s="197"/>
      <c r="BU10" s="197"/>
      <c r="BV10" s="118"/>
      <c r="BW10" s="118"/>
      <c r="BX10" s="118"/>
      <c r="BY10" s="197"/>
      <c r="BZ10" s="118"/>
      <c r="CA10" s="118"/>
      <c r="CB10" s="118"/>
      <c r="CC10" s="197"/>
      <c r="CD10" s="118"/>
      <c r="CE10" s="118"/>
      <c r="CF10" s="197"/>
      <c r="CG10" s="118"/>
      <c r="CH10" s="118"/>
      <c r="CI10" s="118"/>
      <c r="CJ10" s="118"/>
      <c r="CK10" s="197"/>
      <c r="CL10" s="118"/>
      <c r="CM10" s="118"/>
      <c r="CN10" s="197"/>
      <c r="CO10" s="118"/>
      <c r="CP10" s="118"/>
      <c r="CQ10" s="118"/>
      <c r="CR10" s="197"/>
      <c r="CS10" s="118"/>
      <c r="CT10" s="118"/>
      <c r="CU10" s="197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97"/>
      <c r="DI10" s="24"/>
      <c r="DJ10" s="24"/>
      <c r="DK10" s="24"/>
      <c r="DL10" s="118"/>
      <c r="DM10" s="118"/>
      <c r="DN10" s="197"/>
      <c r="DO10" s="118"/>
      <c r="DP10" s="118"/>
      <c r="DQ10" s="118"/>
      <c r="DR10" s="118"/>
      <c r="DS10" s="118"/>
      <c r="DT10" s="197"/>
      <c r="DU10" s="118"/>
      <c r="DV10" s="118"/>
      <c r="DW10" s="118"/>
      <c r="DX10" s="118"/>
      <c r="DY10" s="118"/>
      <c r="DZ10" s="197"/>
      <c r="EA10" s="118"/>
      <c r="EB10" s="118"/>
      <c r="EC10" s="197"/>
      <c r="ED10" s="118"/>
      <c r="EE10" s="118"/>
      <c r="EF10" s="118"/>
      <c r="EG10" s="118"/>
      <c r="EH10" s="118"/>
      <c r="EI10" s="118"/>
      <c r="EJ10" s="337"/>
      <c r="EK10" s="337"/>
      <c r="EL10" s="337"/>
      <c r="EM10" s="337"/>
      <c r="EN10" s="337"/>
      <c r="EO10" s="337"/>
      <c r="EP10" s="337"/>
      <c r="EQ10" s="337"/>
      <c r="ER10" s="337"/>
      <c r="ES10" s="337"/>
      <c r="ET10" s="337"/>
      <c r="EU10" s="337"/>
      <c r="EV10" s="337"/>
      <c r="EW10" s="337"/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37"/>
      <c r="FL10" s="337"/>
      <c r="FM10" s="337"/>
    </row>
    <row r="11" spans="1:169" ht="21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7"/>
      <c r="Y11" s="47" t="s">
        <v>127</v>
      </c>
      <c r="Z11" s="32"/>
      <c r="AA11" s="2"/>
      <c r="AB11" s="222" t="s">
        <v>675</v>
      </c>
      <c r="AC11" s="222" t="s">
        <v>675</v>
      </c>
      <c r="AD11" s="222" t="s">
        <v>675</v>
      </c>
      <c r="AE11" s="222" t="s">
        <v>675</v>
      </c>
      <c r="AF11" s="222" t="s">
        <v>675</v>
      </c>
      <c r="AG11" s="222" t="s">
        <v>675</v>
      </c>
      <c r="AH11" s="222" t="s">
        <v>675</v>
      </c>
      <c r="AI11" s="222" t="s">
        <v>675</v>
      </c>
      <c r="AJ11" s="222" t="s">
        <v>675</v>
      </c>
      <c r="AK11" s="222" t="s">
        <v>675</v>
      </c>
      <c r="AL11" s="222" t="s">
        <v>631</v>
      </c>
      <c r="AM11" s="222" t="s">
        <v>631</v>
      </c>
      <c r="AN11" s="222" t="s">
        <v>631</v>
      </c>
      <c r="AO11" s="222" t="s">
        <v>631</v>
      </c>
      <c r="AP11" s="222" t="s">
        <v>631</v>
      </c>
      <c r="AQ11" s="222" t="s">
        <v>631</v>
      </c>
      <c r="AR11" s="222" t="s">
        <v>631</v>
      </c>
      <c r="AS11" s="222" t="s">
        <v>631</v>
      </c>
      <c r="AT11" s="222" t="s">
        <v>631</v>
      </c>
      <c r="AU11" s="222" t="s">
        <v>631</v>
      </c>
      <c r="AV11" s="222" t="s">
        <v>631</v>
      </c>
      <c r="AY11" s="118"/>
      <c r="AZ11" s="118"/>
      <c r="BA11" s="118"/>
      <c r="BB11" s="118"/>
      <c r="BC11" s="118"/>
      <c r="BD11" s="118"/>
      <c r="BE11" s="7"/>
      <c r="BF11" s="118"/>
      <c r="BG11" s="118"/>
      <c r="BH11" s="7"/>
      <c r="BI11" s="118"/>
      <c r="BJ11" s="118"/>
      <c r="BK11" s="118"/>
      <c r="BL11" s="118"/>
      <c r="BM11" s="118"/>
      <c r="BN11" s="118"/>
      <c r="BO11" s="118"/>
      <c r="BP11" s="118"/>
      <c r="BQ11" s="27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27"/>
      <c r="DV11" s="118"/>
      <c r="DW11" s="27"/>
      <c r="DX11" s="27"/>
      <c r="DY11" s="27"/>
      <c r="DZ11" s="27"/>
      <c r="EA11" s="27"/>
      <c r="EB11" s="27"/>
      <c r="EC11" s="27"/>
      <c r="ED11" s="7"/>
      <c r="EE11" s="7"/>
      <c r="EF11" s="7"/>
      <c r="EG11" s="7"/>
      <c r="EH11" s="7"/>
      <c r="EI11" s="7"/>
    </row>
    <row r="12" spans="1:169" ht="17.100000000000001" customHeight="1" x14ac:dyDescent="0.25">
      <c r="A12" s="774"/>
      <c r="B12" s="777"/>
      <c r="C12" s="172">
        <v>2</v>
      </c>
      <c r="D12" s="157"/>
      <c r="E12" s="150"/>
      <c r="F12" s="161"/>
      <c r="G12" s="163"/>
      <c r="H12" s="160"/>
      <c r="I12" s="159"/>
      <c r="J12" s="151"/>
      <c r="K12" s="149"/>
      <c r="L12" s="150"/>
      <c r="M12" s="160"/>
      <c r="N12" s="163"/>
      <c r="O12" s="160"/>
      <c r="P12" s="159"/>
      <c r="Q12" s="151"/>
      <c r="R12" s="157"/>
      <c r="S12" s="166"/>
      <c r="T12" s="160"/>
      <c r="U12" s="163"/>
      <c r="V12" s="160"/>
      <c r="W12" s="159"/>
      <c r="X12" s="151"/>
      <c r="Y12" s="26" t="s">
        <v>541</v>
      </c>
      <c r="Z12" s="8"/>
      <c r="AA12" s="2"/>
      <c r="AB12" s="222" t="s">
        <v>675</v>
      </c>
      <c r="AC12" s="222" t="s">
        <v>675</v>
      </c>
      <c r="AD12" s="222" t="s">
        <v>675</v>
      </c>
      <c r="AE12" s="222" t="s">
        <v>675</v>
      </c>
      <c r="AF12" s="222" t="s">
        <v>675</v>
      </c>
      <c r="AG12" s="222" t="s">
        <v>675</v>
      </c>
      <c r="AH12" s="222" t="s">
        <v>675</v>
      </c>
      <c r="AI12" s="222" t="s">
        <v>675</v>
      </c>
      <c r="AJ12" s="222" t="s">
        <v>675</v>
      </c>
      <c r="AK12" s="222" t="s">
        <v>675</v>
      </c>
      <c r="AL12" s="222" t="s">
        <v>631</v>
      </c>
      <c r="AM12" s="222" t="s">
        <v>631</v>
      </c>
      <c r="AN12" s="222" t="s">
        <v>631</v>
      </c>
      <c r="AO12" s="222" t="s">
        <v>631</v>
      </c>
      <c r="AP12" s="222" t="s">
        <v>631</v>
      </c>
      <c r="AQ12" s="222" t="s">
        <v>631</v>
      </c>
      <c r="AR12" s="222" t="s">
        <v>631</v>
      </c>
      <c r="AS12" s="222" t="s">
        <v>631</v>
      </c>
      <c r="AT12" s="222" t="s">
        <v>631</v>
      </c>
      <c r="AU12" s="222" t="s">
        <v>631</v>
      </c>
      <c r="AV12" s="222" t="s">
        <v>631</v>
      </c>
      <c r="AY12" s="118">
        <f t="shared" ref="AY12:AY43" si="0">COUNTIF(D12:X12,"A.35")</f>
        <v>0</v>
      </c>
      <c r="AZ12" s="118">
        <f t="shared" ref="AZ12:AZ43" si="1">COUNTIF(D12:X12,"A.41")</f>
        <v>0</v>
      </c>
      <c r="BA12" s="118">
        <f t="shared" ref="BA12:BA64" si="2">SUM(AZ12:AZ12)</f>
        <v>0</v>
      </c>
      <c r="BB12" s="118">
        <f t="shared" ref="BB12:BB43" si="3">COUNTIF(D12:X12,"B.23")</f>
        <v>0</v>
      </c>
      <c r="BC12" s="118">
        <f t="shared" ref="BC12:BC43" si="4">COUNTIF(D12:X12,"B.26")</f>
        <v>0</v>
      </c>
      <c r="BD12" s="118">
        <f t="shared" ref="BD12:BD64" si="5">COUNTIF(D12:X12,"C.7")</f>
        <v>0</v>
      </c>
      <c r="BE12" s="117">
        <f>COUNTIF(D12:X12,"CP.7")</f>
        <v>0</v>
      </c>
      <c r="BF12" s="118">
        <f t="shared" ref="BF12:BF64" si="6">SUM(BD12:BE12)</f>
        <v>0</v>
      </c>
      <c r="BG12" s="118">
        <f t="shared" ref="BG12:BG43" si="7">COUNTIF(D12:X12,"C.13")</f>
        <v>0</v>
      </c>
      <c r="BH12" s="117">
        <f t="shared" ref="BH12:BH43" si="8">COUNTIF(D12:X12,"CP.13")</f>
        <v>0</v>
      </c>
      <c r="BI12" s="118">
        <f t="shared" ref="BI12:BI64" si="9">SUM(BG12:BH12)</f>
        <v>0</v>
      </c>
      <c r="BJ12" s="118">
        <f t="shared" ref="BJ12:BJ43" si="10">COUNTIF(D12:X12,"C.20")</f>
        <v>0</v>
      </c>
      <c r="BK12" s="118">
        <f t="shared" ref="BK12:BK43" si="11">COUNTIF(D12:X12,"CP.20")</f>
        <v>0</v>
      </c>
      <c r="BL12" s="118">
        <f t="shared" ref="BL12:BL64" si="12">SUM(BJ12:BK12)</f>
        <v>0</v>
      </c>
      <c r="BM12" s="117">
        <f t="shared" ref="BM12:BM43" si="13">COUNTIF(D12:X12,"D.12")</f>
        <v>0</v>
      </c>
      <c r="BN12" s="117">
        <f t="shared" ref="BN12:BN64" si="14">COUNTIF(D12:X12,"DP.13")</f>
        <v>0</v>
      </c>
      <c r="BO12" s="117">
        <f t="shared" ref="BO12:BO64" si="15">SUM(BM12:BN12)</f>
        <v>0</v>
      </c>
      <c r="BP12" s="117">
        <f t="shared" ref="BP12:BP43" si="16">COUNTIF(D12:X12,"DP.33")</f>
        <v>0</v>
      </c>
      <c r="BQ12" s="117">
        <f t="shared" ref="BQ12:BQ43" si="17">COUNTIF(D12:X12,"O.33")</f>
        <v>0</v>
      </c>
      <c r="BR12" s="117">
        <f t="shared" ref="BR12:BR64" si="18">SUM(BP12:BQ12)</f>
        <v>0</v>
      </c>
      <c r="BS12" s="117">
        <f>COUNTIF(D12:X12,"D.41")</f>
        <v>0</v>
      </c>
      <c r="BT12" s="117">
        <f>COUNTIF(D12:X12,"DP.41")</f>
        <v>0</v>
      </c>
      <c r="BU12" s="117">
        <f>SUM(BS12:BT12)</f>
        <v>0</v>
      </c>
      <c r="BV12" s="117">
        <f t="shared" ref="BV12:BV64" si="19">COUNTIF(D12:X12,"E.10")</f>
        <v>0</v>
      </c>
      <c r="BW12" s="117">
        <f t="shared" ref="BW12:BW64" si="20">COUNTIF(D12:X12,"EP.10")</f>
        <v>0</v>
      </c>
      <c r="BX12" s="117">
        <f t="shared" ref="BX12:BX64" si="21">COUNTIF(D12:X12,"EL.10")</f>
        <v>0</v>
      </c>
      <c r="BY12" s="117">
        <f t="shared" ref="BY12:BY64" si="22">SUM(BV12:BX12)</f>
        <v>0</v>
      </c>
      <c r="BZ12" s="117">
        <f t="shared" ref="BZ12:BZ43" si="23">COUNTIF(D12:X12,"E.19")</f>
        <v>0</v>
      </c>
      <c r="CA12" s="117">
        <f>COUNTIF(D12:X12,"EL.20")</f>
        <v>0</v>
      </c>
      <c r="CB12" s="117">
        <f t="shared" ref="CB12:CB43" si="24">COUNTIF(D12:X12,"EP.19")</f>
        <v>0</v>
      </c>
      <c r="CC12" s="117">
        <f t="shared" ref="CC12:CC64" si="25">SUM(BZ12:CB12)</f>
        <v>0</v>
      </c>
      <c r="CD12" s="117">
        <f t="shared" ref="CD12:CD43" si="26">COUNTIF(D12:X12,"E.28")</f>
        <v>0</v>
      </c>
      <c r="CE12" s="117">
        <f t="shared" ref="CE12:CE43" si="27">COUNTIF(D12:X12,"EL.28")</f>
        <v>0</v>
      </c>
      <c r="CF12" s="117">
        <f t="shared" ref="CF12:CF64" si="28">SUM(CD12:CE12)</f>
        <v>0</v>
      </c>
      <c r="CG12" s="117">
        <f t="shared" ref="CG12:CG43" si="29">COUNTIF(D12:X12,"F.27")</f>
        <v>0</v>
      </c>
      <c r="CH12" s="117">
        <f t="shared" ref="CH12:CH43" si="30">COUNTIF(D12:X12,"F.32")</f>
        <v>0</v>
      </c>
      <c r="CI12" s="117">
        <f t="shared" ref="CI12:CI64" si="31">COUNTIF(D12:X12,"G.3")</f>
        <v>0</v>
      </c>
      <c r="CJ12" s="117">
        <f t="shared" ref="CJ12:CJ64" si="32">COUNTIF(D12:X12,"GP.3")</f>
        <v>0</v>
      </c>
      <c r="CK12" s="117">
        <f t="shared" ref="CK12:CK64" si="33">SUM(CI12:CJ12)</f>
        <v>0</v>
      </c>
      <c r="CL12" s="117">
        <f t="shared" ref="CL12:CL43" si="34">COUNTIF(D12:X12,"G.21")</f>
        <v>0</v>
      </c>
      <c r="CM12" s="117">
        <f t="shared" ref="CM12:CM43" si="35">COUNTIF(D12:X12,"GP.21")</f>
        <v>0</v>
      </c>
      <c r="CN12" s="117">
        <f>SUM(CL12:CM12)</f>
        <v>0</v>
      </c>
      <c r="CO12" s="117">
        <f t="shared" ref="CO12:CO43" si="36">COUNTIF(D12:X12,"G.30")</f>
        <v>0</v>
      </c>
      <c r="CP12" s="117">
        <f>COUNTIF(D12:X12,"GP.31")</f>
        <v>0</v>
      </c>
      <c r="CQ12" s="117">
        <f t="shared" ref="CQ12:CQ43" si="37">COUNTIF(D12:X12,"HL.30")</f>
        <v>0</v>
      </c>
      <c r="CR12" s="117">
        <f>SUM(CO12:CQ12)</f>
        <v>0</v>
      </c>
      <c r="CS12" s="117">
        <f t="shared" ref="CS12:CS64" si="38">COUNTIF(D12:X12,"H.6")</f>
        <v>0</v>
      </c>
      <c r="CT12" s="117">
        <f t="shared" ref="CT12:CT64" si="39">COUNTIF(D12:X12,"HL.6")</f>
        <v>0</v>
      </c>
      <c r="CU12" s="117">
        <f t="shared" ref="CU12:CU64" si="40">SUM(CS12:CT12)</f>
        <v>0</v>
      </c>
      <c r="CV12" s="117">
        <f t="shared" ref="CV12:CV43" si="41">COUNTIF(D12:X12,"H.17")</f>
        <v>0</v>
      </c>
      <c r="CW12" s="117">
        <f t="shared" ref="CW12:CW43" si="42">COUNTIF(D12:X12,"HL.17")</f>
        <v>0</v>
      </c>
      <c r="CX12" s="117">
        <f t="shared" ref="CX12:CX64" si="43">SUM(CV12:CW12)</f>
        <v>0</v>
      </c>
      <c r="CY12" s="117">
        <f t="shared" ref="CY12:CY64" si="44">COUNTIF(D12:X12,"I.2")</f>
        <v>0</v>
      </c>
      <c r="CZ12" s="117">
        <f t="shared" ref="CZ12:CZ43" si="45">COUNTIF(D12:X12,"I.22")</f>
        <v>0</v>
      </c>
      <c r="DA12" s="117">
        <f t="shared" ref="DA12:DA43" si="46">COUNTIF(D12:X12,"T.22")</f>
        <v>0</v>
      </c>
      <c r="DB12" s="117">
        <f>SUM(CZ12:DA12)</f>
        <v>0</v>
      </c>
      <c r="DC12" s="117">
        <f t="shared" ref="DC12:DC64" si="47">COUNTIF(D12:X12,"J.4")</f>
        <v>0</v>
      </c>
      <c r="DD12" s="117">
        <f>COUNTIF(D12:X12,"JL.4")</f>
        <v>0</v>
      </c>
      <c r="DE12" s="117">
        <f>SUM(DC12:DD12)</f>
        <v>0</v>
      </c>
      <c r="DF12" s="117">
        <f t="shared" ref="DF12:DF64" si="48">COUNTIF(D12:X12,"J.11")</f>
        <v>0</v>
      </c>
      <c r="DG12" s="117">
        <f t="shared" ref="DG12:DG64" si="49">COUNTIF(D12:X12,"JL.11")</f>
        <v>0</v>
      </c>
      <c r="DH12" s="117">
        <f t="shared" ref="DH12:DH64" si="50">SUM(DF12:DG12)</f>
        <v>0</v>
      </c>
      <c r="DI12" s="117">
        <f t="shared" ref="DI12:DI43" si="51">COUNTIF(D12:X12,"JL.16")</f>
        <v>0</v>
      </c>
      <c r="DJ12" s="117">
        <f t="shared" ref="DJ12:DJ43" si="52">COUNTIF(D12:X12,"T.16")</f>
        <v>0</v>
      </c>
      <c r="DK12" s="117">
        <f>SUM(DI12:DJ12)</f>
        <v>0</v>
      </c>
      <c r="DL12" s="117">
        <f t="shared" ref="DL12:DL64" si="53">COUNTIF(D12:X12,"K.5")</f>
        <v>0</v>
      </c>
      <c r="DM12" s="117">
        <f t="shared" ref="DM12:DM64" si="54">COUNTIF(D12:X12,"KL.5")</f>
        <v>0</v>
      </c>
      <c r="DN12" s="117">
        <f t="shared" ref="DN12:DN64" si="55">SUM(DL12:DM12)</f>
        <v>0</v>
      </c>
      <c r="DO12" s="117">
        <f t="shared" ref="DO12:DO43" si="56">COUNTIF(D12:X12,"K.36")</f>
        <v>0</v>
      </c>
      <c r="DP12" s="117">
        <f t="shared" ref="DP12:DP43" si="57">COUNTIF(D12:X12,"KL.36")</f>
        <v>0</v>
      </c>
      <c r="DQ12" s="117">
        <f>SUM(DO12:DP12)</f>
        <v>0</v>
      </c>
      <c r="DR12" s="117">
        <f t="shared" ref="DR12:DR64" si="58">COUNTIF(D12:X12,"L.9")</f>
        <v>0</v>
      </c>
      <c r="DS12" s="117">
        <f t="shared" ref="DS12:DS64" si="59">COUNTIF(D12:X12,"LL.9")</f>
        <v>0</v>
      </c>
      <c r="DT12" s="117">
        <f t="shared" ref="DT12:DT64" si="60">SUM(DR12:DS12)</f>
        <v>0</v>
      </c>
      <c r="DU12" s="117">
        <f t="shared" ref="DU12:DU43" si="61">COUNTIF(D12:X12,"M.18")</f>
        <v>0</v>
      </c>
      <c r="DV12" s="117">
        <f t="shared" ref="DV12:DV43" si="62">COUNTIF(D12:X12,"M.25")</f>
        <v>0</v>
      </c>
      <c r="DW12" s="117">
        <f t="shared" ref="DW12:DW43" si="63">COUNTIF(D12:X12,"N.29")</f>
        <v>0</v>
      </c>
      <c r="DX12" s="117">
        <f t="shared" ref="DX12:DX43" si="64">COUNTIF(D12:X12,"P.15")</f>
        <v>0</v>
      </c>
      <c r="DY12" s="117">
        <f t="shared" ref="DY12:DY43" si="65">COUNTIF(D12:X12,"PL.15")</f>
        <v>0</v>
      </c>
      <c r="DZ12" s="117">
        <f t="shared" ref="DZ12:DZ64" si="66">SUM(DX12:DY12)</f>
        <v>0</v>
      </c>
      <c r="EA12" s="117">
        <f t="shared" ref="EA12:EA43" si="67">COUNTIF(D12:X12,"R.14")</f>
        <v>0</v>
      </c>
      <c r="EB12" s="117">
        <f t="shared" ref="EB12:EB43" si="68">COUNTIF(D12:X12,"RL.14")</f>
        <v>0</v>
      </c>
      <c r="EC12" s="117">
        <f t="shared" ref="EC12:EC64" si="69">SUM(EA12:EB12)</f>
        <v>0</v>
      </c>
      <c r="ED12" s="118">
        <f t="shared" ref="ED12:ED43" si="70">COUNTIF(D12:X12,"T.31")</f>
        <v>0</v>
      </c>
      <c r="EE12" s="118">
        <f t="shared" ref="EE12:EE43" si="71">COUNTIF(D12:X12,"X.34")</f>
        <v>0</v>
      </c>
      <c r="EF12" s="7"/>
      <c r="EG12" s="7"/>
      <c r="EH12" s="7"/>
      <c r="EI12" s="7"/>
    </row>
    <row r="13" spans="1:169" ht="17.100000000000001" customHeight="1" x14ac:dyDescent="0.25">
      <c r="A13" s="774"/>
      <c r="B13" s="777"/>
      <c r="C13" s="172">
        <v>3</v>
      </c>
      <c r="D13" s="127"/>
      <c r="E13" s="72"/>
      <c r="F13" s="161"/>
      <c r="G13" s="211"/>
      <c r="H13" s="201"/>
      <c r="I13" s="145"/>
      <c r="J13" s="91"/>
      <c r="K13" s="61"/>
      <c r="L13" s="72"/>
      <c r="M13" s="201"/>
      <c r="N13" s="211"/>
      <c r="O13" s="201"/>
      <c r="P13" s="145"/>
      <c r="Q13" s="91"/>
      <c r="R13" s="127"/>
      <c r="S13" s="153"/>
      <c r="T13" s="201"/>
      <c r="U13" s="211"/>
      <c r="V13" s="201"/>
      <c r="W13" s="145"/>
      <c r="X13" s="91"/>
      <c r="Y13" s="331" t="s">
        <v>118</v>
      </c>
      <c r="Z13" s="20" t="s">
        <v>561</v>
      </c>
      <c r="AA13" s="23"/>
      <c r="AB13" s="222" t="s">
        <v>675</v>
      </c>
      <c r="AC13" s="222" t="s">
        <v>675</v>
      </c>
      <c r="AD13" s="222" t="s">
        <v>675</v>
      </c>
      <c r="AE13" s="222" t="s">
        <v>675</v>
      </c>
      <c r="AF13" s="222" t="s">
        <v>675</v>
      </c>
      <c r="AG13" s="222" t="s">
        <v>675</v>
      </c>
      <c r="AH13" s="222" t="s">
        <v>675</v>
      </c>
      <c r="AI13" s="222" t="s">
        <v>675</v>
      </c>
      <c r="AJ13" s="222" t="s">
        <v>675</v>
      </c>
      <c r="AK13" s="222" t="s">
        <v>675</v>
      </c>
      <c r="AL13" s="222" t="s">
        <v>631</v>
      </c>
      <c r="AM13" s="222" t="s">
        <v>631</v>
      </c>
      <c r="AN13" s="222" t="s">
        <v>631</v>
      </c>
      <c r="AO13" s="222" t="s">
        <v>631</v>
      </c>
      <c r="AP13" s="222" t="s">
        <v>631</v>
      </c>
      <c r="AQ13" s="222" t="s">
        <v>631</v>
      </c>
      <c r="AR13" s="222" t="s">
        <v>631</v>
      </c>
      <c r="AS13" s="222" t="s">
        <v>631</v>
      </c>
      <c r="AT13" s="222" t="s">
        <v>631</v>
      </c>
      <c r="AU13" s="222" t="s">
        <v>631</v>
      </c>
      <c r="AV13" s="222" t="s">
        <v>631</v>
      </c>
      <c r="AX13" s="273"/>
      <c r="AY13" s="118">
        <f t="shared" si="0"/>
        <v>0</v>
      </c>
      <c r="AZ13" s="118">
        <f t="shared" si="1"/>
        <v>0</v>
      </c>
      <c r="BA13" s="118">
        <f t="shared" si="2"/>
        <v>0</v>
      </c>
      <c r="BB13" s="118">
        <f t="shared" si="3"/>
        <v>0</v>
      </c>
      <c r="BC13" s="118">
        <f t="shared" si="4"/>
        <v>0</v>
      </c>
      <c r="BD13" s="118">
        <f t="shared" si="5"/>
        <v>0</v>
      </c>
      <c r="BE13" s="117">
        <f t="shared" ref="BE13:BE64" si="72">COUNTIF(D13:X13,"CP.7")</f>
        <v>0</v>
      </c>
      <c r="BF13" s="118">
        <f t="shared" si="6"/>
        <v>0</v>
      </c>
      <c r="BG13" s="118">
        <f t="shared" si="7"/>
        <v>0</v>
      </c>
      <c r="BH13" s="117">
        <f t="shared" si="8"/>
        <v>0</v>
      </c>
      <c r="BI13" s="118">
        <f t="shared" si="9"/>
        <v>0</v>
      </c>
      <c r="BJ13" s="118">
        <f t="shared" si="10"/>
        <v>0</v>
      </c>
      <c r="BK13" s="118">
        <f t="shared" si="11"/>
        <v>0</v>
      </c>
      <c r="BL13" s="118">
        <f t="shared" si="12"/>
        <v>0</v>
      </c>
      <c r="BM13" s="117">
        <f t="shared" si="13"/>
        <v>0</v>
      </c>
      <c r="BN13" s="117">
        <f t="shared" si="14"/>
        <v>0</v>
      </c>
      <c r="BO13" s="117">
        <f t="shared" si="15"/>
        <v>0</v>
      </c>
      <c r="BP13" s="117">
        <f t="shared" si="16"/>
        <v>0</v>
      </c>
      <c r="BQ13" s="117">
        <f t="shared" si="17"/>
        <v>0</v>
      </c>
      <c r="BR13" s="117">
        <f t="shared" si="18"/>
        <v>0</v>
      </c>
      <c r="BS13" s="117">
        <f t="shared" ref="BS13:BS64" si="73">COUNTIF(D13:X13,"D.41")</f>
        <v>0</v>
      </c>
      <c r="BT13" s="117">
        <f t="shared" ref="BT13:BT64" si="74">COUNTIF(D13:X13,"DP.41")</f>
        <v>0</v>
      </c>
      <c r="BU13" s="117">
        <f t="shared" ref="BU13:BU64" si="75">SUM(BS13:BT13)</f>
        <v>0</v>
      </c>
      <c r="BV13" s="117">
        <f t="shared" si="19"/>
        <v>0</v>
      </c>
      <c r="BW13" s="117">
        <f t="shared" si="20"/>
        <v>0</v>
      </c>
      <c r="BX13" s="117">
        <f t="shared" si="21"/>
        <v>0</v>
      </c>
      <c r="BY13" s="117">
        <f t="shared" si="22"/>
        <v>0</v>
      </c>
      <c r="BZ13" s="117">
        <f t="shared" si="23"/>
        <v>0</v>
      </c>
      <c r="CA13" s="117">
        <f t="shared" ref="CA13:CA64" si="76">COUNTIF(D13:X13,"EL.20")</f>
        <v>0</v>
      </c>
      <c r="CB13" s="117">
        <f t="shared" si="24"/>
        <v>0</v>
      </c>
      <c r="CC13" s="117">
        <f t="shared" si="25"/>
        <v>0</v>
      </c>
      <c r="CD13" s="117">
        <f t="shared" si="26"/>
        <v>0</v>
      </c>
      <c r="CE13" s="117">
        <f t="shared" si="27"/>
        <v>0</v>
      </c>
      <c r="CF13" s="117">
        <f t="shared" si="28"/>
        <v>0</v>
      </c>
      <c r="CG13" s="117">
        <f t="shared" si="29"/>
        <v>0</v>
      </c>
      <c r="CH13" s="117">
        <f t="shared" si="30"/>
        <v>0</v>
      </c>
      <c r="CI13" s="117">
        <f t="shared" si="31"/>
        <v>0</v>
      </c>
      <c r="CJ13" s="117">
        <f t="shared" si="32"/>
        <v>0</v>
      </c>
      <c r="CK13" s="117">
        <f t="shared" si="33"/>
        <v>0</v>
      </c>
      <c r="CL13" s="117">
        <f t="shared" si="34"/>
        <v>0</v>
      </c>
      <c r="CM13" s="117">
        <f t="shared" si="35"/>
        <v>0</v>
      </c>
      <c r="CN13" s="117">
        <f t="shared" ref="CN13:CN64" si="77">SUM(CL13:CM13)</f>
        <v>0</v>
      </c>
      <c r="CO13" s="117">
        <f t="shared" si="36"/>
        <v>0</v>
      </c>
      <c r="CP13" s="117">
        <f t="shared" ref="CP13:CP64" si="78">COUNTIF(D13:X13,"GP.31")</f>
        <v>0</v>
      </c>
      <c r="CQ13" s="117">
        <f t="shared" si="37"/>
        <v>0</v>
      </c>
      <c r="CR13" s="117">
        <f t="shared" ref="CR13:CR64" si="79">SUM(CO13:CQ13)</f>
        <v>0</v>
      </c>
      <c r="CS13" s="117">
        <f t="shared" si="38"/>
        <v>0</v>
      </c>
      <c r="CT13" s="117">
        <f t="shared" si="39"/>
        <v>0</v>
      </c>
      <c r="CU13" s="117">
        <f t="shared" si="40"/>
        <v>0</v>
      </c>
      <c r="CV13" s="117">
        <f t="shared" si="41"/>
        <v>0</v>
      </c>
      <c r="CW13" s="117">
        <f t="shared" si="42"/>
        <v>0</v>
      </c>
      <c r="CX13" s="117">
        <f t="shared" si="43"/>
        <v>0</v>
      </c>
      <c r="CY13" s="117">
        <f t="shared" si="44"/>
        <v>0</v>
      </c>
      <c r="CZ13" s="117">
        <f t="shared" si="45"/>
        <v>0</v>
      </c>
      <c r="DA13" s="117">
        <f t="shared" si="46"/>
        <v>0</v>
      </c>
      <c r="DB13" s="117">
        <f>SUM(CZ13:DA13)</f>
        <v>0</v>
      </c>
      <c r="DC13" s="117">
        <f t="shared" si="47"/>
        <v>0</v>
      </c>
      <c r="DD13" s="117">
        <f t="shared" ref="DD13:DD64" si="80">COUNTIF(D13:X13,"JL.4")</f>
        <v>0</v>
      </c>
      <c r="DE13" s="117">
        <f t="shared" ref="DE13:DE64" si="81">SUM(DC13:DD13)</f>
        <v>0</v>
      </c>
      <c r="DF13" s="117">
        <f t="shared" si="48"/>
        <v>0</v>
      </c>
      <c r="DG13" s="117">
        <f t="shared" si="49"/>
        <v>0</v>
      </c>
      <c r="DH13" s="117">
        <f t="shared" si="50"/>
        <v>0</v>
      </c>
      <c r="DI13" s="117">
        <f t="shared" si="51"/>
        <v>0</v>
      </c>
      <c r="DJ13" s="117">
        <f t="shared" si="52"/>
        <v>0</v>
      </c>
      <c r="DK13" s="117">
        <f t="shared" ref="DK13:DK64" si="82">SUM(DI13:DJ13)</f>
        <v>0</v>
      </c>
      <c r="DL13" s="117">
        <f t="shared" si="53"/>
        <v>0</v>
      </c>
      <c r="DM13" s="117">
        <f t="shared" si="54"/>
        <v>0</v>
      </c>
      <c r="DN13" s="117">
        <f t="shared" si="55"/>
        <v>0</v>
      </c>
      <c r="DO13" s="117">
        <f t="shared" si="56"/>
        <v>0</v>
      </c>
      <c r="DP13" s="117">
        <f t="shared" si="57"/>
        <v>0</v>
      </c>
      <c r="DQ13" s="117">
        <f t="shared" ref="DQ13:DQ64" si="83">SUM(DO13:DP13)</f>
        <v>0</v>
      </c>
      <c r="DR13" s="117">
        <f t="shared" si="58"/>
        <v>0</v>
      </c>
      <c r="DS13" s="117">
        <f t="shared" si="59"/>
        <v>0</v>
      </c>
      <c r="DT13" s="117">
        <f t="shared" si="60"/>
        <v>0</v>
      </c>
      <c r="DU13" s="117">
        <f t="shared" si="61"/>
        <v>0</v>
      </c>
      <c r="DV13" s="117">
        <f t="shared" si="62"/>
        <v>0</v>
      </c>
      <c r="DW13" s="117">
        <f t="shared" si="63"/>
        <v>0</v>
      </c>
      <c r="DX13" s="117">
        <f t="shared" si="64"/>
        <v>0</v>
      </c>
      <c r="DY13" s="117">
        <f t="shared" si="65"/>
        <v>0</v>
      </c>
      <c r="DZ13" s="117">
        <f t="shared" si="66"/>
        <v>0</v>
      </c>
      <c r="EA13" s="117">
        <f t="shared" si="67"/>
        <v>0</v>
      </c>
      <c r="EB13" s="117">
        <f t="shared" si="68"/>
        <v>0</v>
      </c>
      <c r="EC13" s="117">
        <f t="shared" si="69"/>
        <v>0</v>
      </c>
      <c r="ED13" s="118">
        <f t="shared" si="70"/>
        <v>0</v>
      </c>
      <c r="EE13" s="118">
        <f t="shared" si="71"/>
        <v>0</v>
      </c>
      <c r="EF13" s="7"/>
      <c r="EG13" s="7"/>
      <c r="EH13" s="7"/>
      <c r="EI13" s="7"/>
    </row>
    <row r="14" spans="1:169" ht="17.100000000000001" customHeight="1" x14ac:dyDescent="0.25">
      <c r="A14" s="774"/>
      <c r="B14" s="777"/>
      <c r="C14" s="172">
        <v>4</v>
      </c>
      <c r="D14" s="78"/>
      <c r="E14" s="65"/>
      <c r="F14" s="161"/>
      <c r="G14" s="164"/>
      <c r="H14" s="161"/>
      <c r="I14" s="146"/>
      <c r="J14" s="85"/>
      <c r="K14" s="63"/>
      <c r="L14" s="65"/>
      <c r="M14" s="161"/>
      <c r="N14" s="164"/>
      <c r="O14" s="161"/>
      <c r="P14" s="146"/>
      <c r="Q14" s="85"/>
      <c r="R14" s="78"/>
      <c r="S14" s="154"/>
      <c r="T14" s="161"/>
      <c r="U14" s="164"/>
      <c r="V14" s="161"/>
      <c r="W14" s="146"/>
      <c r="X14" s="85"/>
      <c r="Y14" s="331" t="s">
        <v>22</v>
      </c>
      <c r="Z14" s="20" t="s">
        <v>502</v>
      </c>
      <c r="AA14" s="23"/>
      <c r="AB14" s="222" t="s">
        <v>275</v>
      </c>
      <c r="AC14" s="222" t="s">
        <v>275</v>
      </c>
      <c r="AD14" s="222" t="s">
        <v>275</v>
      </c>
      <c r="AE14" s="222" t="s">
        <v>275</v>
      </c>
      <c r="AF14" s="222" t="s">
        <v>275</v>
      </c>
      <c r="AG14" s="222" t="s">
        <v>275</v>
      </c>
      <c r="AH14" s="222" t="s">
        <v>275</v>
      </c>
      <c r="AI14" s="222" t="s">
        <v>651</v>
      </c>
      <c r="AJ14" s="222" t="s">
        <v>651</v>
      </c>
      <c r="AK14" s="222" t="s">
        <v>651</v>
      </c>
      <c r="AL14" s="222" t="s">
        <v>651</v>
      </c>
      <c r="AM14" s="222" t="s">
        <v>651</v>
      </c>
      <c r="AN14" s="222" t="s">
        <v>275</v>
      </c>
      <c r="AO14" s="222" t="s">
        <v>275</v>
      </c>
      <c r="AP14" s="222" t="s">
        <v>651</v>
      </c>
      <c r="AQ14" s="222" t="s">
        <v>651</v>
      </c>
      <c r="AR14" s="222" t="s">
        <v>651</v>
      </c>
      <c r="AS14" s="222" t="s">
        <v>651</v>
      </c>
      <c r="AT14" s="222" t="s">
        <v>651</v>
      </c>
      <c r="AU14" s="222" t="s">
        <v>651</v>
      </c>
      <c r="AV14" s="222" t="s">
        <v>651</v>
      </c>
      <c r="AX14" s="273"/>
      <c r="AY14" s="118">
        <f t="shared" si="0"/>
        <v>0</v>
      </c>
      <c r="AZ14" s="118">
        <f t="shared" si="1"/>
        <v>0</v>
      </c>
      <c r="BA14" s="118">
        <f t="shared" si="2"/>
        <v>0</v>
      </c>
      <c r="BB14" s="118">
        <f t="shared" si="3"/>
        <v>0</v>
      </c>
      <c r="BC14" s="118">
        <f t="shared" si="4"/>
        <v>0</v>
      </c>
      <c r="BD14" s="118">
        <f t="shared" si="5"/>
        <v>0</v>
      </c>
      <c r="BE14" s="117">
        <f t="shared" si="72"/>
        <v>0</v>
      </c>
      <c r="BF14" s="118">
        <f t="shared" si="6"/>
        <v>0</v>
      </c>
      <c r="BG14" s="118">
        <f t="shared" si="7"/>
        <v>0</v>
      </c>
      <c r="BH14" s="117">
        <f t="shared" si="8"/>
        <v>0</v>
      </c>
      <c r="BI14" s="118">
        <f t="shared" si="9"/>
        <v>0</v>
      </c>
      <c r="BJ14" s="118">
        <f t="shared" si="10"/>
        <v>0</v>
      </c>
      <c r="BK14" s="118">
        <f t="shared" si="11"/>
        <v>0</v>
      </c>
      <c r="BL14" s="118">
        <f t="shared" si="12"/>
        <v>0</v>
      </c>
      <c r="BM14" s="117">
        <f t="shared" si="13"/>
        <v>0</v>
      </c>
      <c r="BN14" s="117">
        <f t="shared" si="14"/>
        <v>0</v>
      </c>
      <c r="BO14" s="117">
        <f t="shared" si="15"/>
        <v>0</v>
      </c>
      <c r="BP14" s="117">
        <f t="shared" si="16"/>
        <v>0</v>
      </c>
      <c r="BQ14" s="117">
        <f t="shared" si="17"/>
        <v>0</v>
      </c>
      <c r="BR14" s="117">
        <f t="shared" si="18"/>
        <v>0</v>
      </c>
      <c r="BS14" s="117">
        <f t="shared" si="73"/>
        <v>0</v>
      </c>
      <c r="BT14" s="117">
        <f t="shared" si="74"/>
        <v>0</v>
      </c>
      <c r="BU14" s="117">
        <f t="shared" si="75"/>
        <v>0</v>
      </c>
      <c r="BV14" s="117">
        <f t="shared" si="19"/>
        <v>0</v>
      </c>
      <c r="BW14" s="117">
        <f t="shared" si="20"/>
        <v>0</v>
      </c>
      <c r="BX14" s="117">
        <f t="shared" si="21"/>
        <v>0</v>
      </c>
      <c r="BY14" s="117">
        <f t="shared" si="22"/>
        <v>0</v>
      </c>
      <c r="BZ14" s="117">
        <f t="shared" si="23"/>
        <v>0</v>
      </c>
      <c r="CA14" s="117">
        <f t="shared" si="76"/>
        <v>0</v>
      </c>
      <c r="CB14" s="117">
        <f t="shared" si="24"/>
        <v>0</v>
      </c>
      <c r="CC14" s="117">
        <f t="shared" si="25"/>
        <v>0</v>
      </c>
      <c r="CD14" s="117">
        <f t="shared" si="26"/>
        <v>0</v>
      </c>
      <c r="CE14" s="117">
        <f t="shared" si="27"/>
        <v>0</v>
      </c>
      <c r="CF14" s="117">
        <f t="shared" si="28"/>
        <v>0</v>
      </c>
      <c r="CG14" s="117">
        <f t="shared" si="29"/>
        <v>0</v>
      </c>
      <c r="CH14" s="117">
        <f t="shared" si="30"/>
        <v>0</v>
      </c>
      <c r="CI14" s="117">
        <f t="shared" si="31"/>
        <v>0</v>
      </c>
      <c r="CJ14" s="117">
        <f t="shared" si="32"/>
        <v>0</v>
      </c>
      <c r="CK14" s="117">
        <f t="shared" si="33"/>
        <v>0</v>
      </c>
      <c r="CL14" s="117">
        <f t="shared" si="34"/>
        <v>0</v>
      </c>
      <c r="CM14" s="117">
        <f t="shared" si="35"/>
        <v>0</v>
      </c>
      <c r="CN14" s="117">
        <f t="shared" si="77"/>
        <v>0</v>
      </c>
      <c r="CO14" s="117">
        <f t="shared" si="36"/>
        <v>0</v>
      </c>
      <c r="CP14" s="117">
        <f t="shared" si="78"/>
        <v>0</v>
      </c>
      <c r="CQ14" s="117">
        <f t="shared" si="37"/>
        <v>0</v>
      </c>
      <c r="CR14" s="117">
        <f t="shared" si="79"/>
        <v>0</v>
      </c>
      <c r="CS14" s="117">
        <f t="shared" si="38"/>
        <v>0</v>
      </c>
      <c r="CT14" s="117">
        <f t="shared" si="39"/>
        <v>0</v>
      </c>
      <c r="CU14" s="117">
        <f t="shared" si="40"/>
        <v>0</v>
      </c>
      <c r="CV14" s="117">
        <f t="shared" si="41"/>
        <v>0</v>
      </c>
      <c r="CW14" s="117">
        <f t="shared" si="42"/>
        <v>0</v>
      </c>
      <c r="CX14" s="117">
        <f t="shared" si="43"/>
        <v>0</v>
      </c>
      <c r="CY14" s="117">
        <f t="shared" si="44"/>
        <v>0</v>
      </c>
      <c r="CZ14" s="117">
        <f t="shared" si="45"/>
        <v>0</v>
      </c>
      <c r="DA14" s="117">
        <f t="shared" si="46"/>
        <v>0</v>
      </c>
      <c r="DB14" s="117">
        <f>SUM(CZ14:DA14)</f>
        <v>0</v>
      </c>
      <c r="DC14" s="117">
        <f t="shared" si="47"/>
        <v>0</v>
      </c>
      <c r="DD14" s="117">
        <f t="shared" si="80"/>
        <v>0</v>
      </c>
      <c r="DE14" s="117">
        <f t="shared" si="81"/>
        <v>0</v>
      </c>
      <c r="DF14" s="117">
        <f t="shared" si="48"/>
        <v>0</v>
      </c>
      <c r="DG14" s="117">
        <f t="shared" si="49"/>
        <v>0</v>
      </c>
      <c r="DH14" s="117">
        <f t="shared" si="50"/>
        <v>0</v>
      </c>
      <c r="DI14" s="117">
        <f t="shared" si="51"/>
        <v>0</v>
      </c>
      <c r="DJ14" s="117">
        <f t="shared" si="52"/>
        <v>0</v>
      </c>
      <c r="DK14" s="117">
        <f t="shared" si="82"/>
        <v>0</v>
      </c>
      <c r="DL14" s="117">
        <f t="shared" si="53"/>
        <v>0</v>
      </c>
      <c r="DM14" s="117">
        <f t="shared" si="54"/>
        <v>0</v>
      </c>
      <c r="DN14" s="117">
        <f t="shared" si="55"/>
        <v>0</v>
      </c>
      <c r="DO14" s="117">
        <f t="shared" si="56"/>
        <v>0</v>
      </c>
      <c r="DP14" s="117">
        <f t="shared" si="57"/>
        <v>0</v>
      </c>
      <c r="DQ14" s="117">
        <f t="shared" si="83"/>
        <v>0</v>
      </c>
      <c r="DR14" s="117">
        <f t="shared" si="58"/>
        <v>0</v>
      </c>
      <c r="DS14" s="117">
        <f t="shared" si="59"/>
        <v>0</v>
      </c>
      <c r="DT14" s="117">
        <f t="shared" si="60"/>
        <v>0</v>
      </c>
      <c r="DU14" s="117">
        <f t="shared" si="61"/>
        <v>0</v>
      </c>
      <c r="DV14" s="117">
        <f t="shared" si="62"/>
        <v>0</v>
      </c>
      <c r="DW14" s="117">
        <f t="shared" si="63"/>
        <v>0</v>
      </c>
      <c r="DX14" s="117">
        <f t="shared" si="64"/>
        <v>0</v>
      </c>
      <c r="DY14" s="117">
        <f t="shared" si="65"/>
        <v>0</v>
      </c>
      <c r="DZ14" s="117">
        <f t="shared" si="66"/>
        <v>0</v>
      </c>
      <c r="EA14" s="117">
        <f t="shared" si="67"/>
        <v>0</v>
      </c>
      <c r="EB14" s="117">
        <f t="shared" si="68"/>
        <v>0</v>
      </c>
      <c r="EC14" s="117">
        <f t="shared" si="69"/>
        <v>0</v>
      </c>
      <c r="ED14" s="118">
        <f t="shared" si="70"/>
        <v>0</v>
      </c>
      <c r="EE14" s="118">
        <f t="shared" si="71"/>
        <v>0</v>
      </c>
      <c r="EF14" s="7"/>
      <c r="EG14" s="7"/>
      <c r="EH14" s="7"/>
      <c r="EI14" s="7"/>
    </row>
    <row r="15" spans="1:169" ht="17.100000000000001" customHeight="1" x14ac:dyDescent="0.25">
      <c r="A15" s="774"/>
      <c r="B15" s="777"/>
      <c r="C15" s="172">
        <v>5</v>
      </c>
      <c r="D15" s="78"/>
      <c r="E15" s="65"/>
      <c r="F15" s="161"/>
      <c r="G15" s="164"/>
      <c r="H15" s="161"/>
      <c r="I15" s="146"/>
      <c r="J15" s="85"/>
      <c r="K15" s="63"/>
      <c r="L15" s="65"/>
      <c r="M15" s="161"/>
      <c r="N15" s="164"/>
      <c r="O15" s="161"/>
      <c r="P15" s="146"/>
      <c r="Q15" s="85"/>
      <c r="R15" s="78"/>
      <c r="S15" s="154"/>
      <c r="T15" s="161"/>
      <c r="U15" s="164"/>
      <c r="V15" s="161"/>
      <c r="W15" s="146"/>
      <c r="X15" s="85"/>
      <c r="Y15" s="331" t="s">
        <v>28</v>
      </c>
      <c r="Z15" s="20" t="s">
        <v>503</v>
      </c>
      <c r="AA15" s="23"/>
      <c r="AB15" s="222" t="s">
        <v>275</v>
      </c>
      <c r="AC15" s="222" t="s">
        <v>275</v>
      </c>
      <c r="AD15" s="222" t="s">
        <v>275</v>
      </c>
      <c r="AE15" s="222" t="s">
        <v>275</v>
      </c>
      <c r="AF15" s="222" t="s">
        <v>275</v>
      </c>
      <c r="AG15" s="222" t="s">
        <v>275</v>
      </c>
      <c r="AH15" s="222" t="s">
        <v>275</v>
      </c>
      <c r="AI15" s="222" t="s">
        <v>651</v>
      </c>
      <c r="AJ15" s="222" t="s">
        <v>651</v>
      </c>
      <c r="AK15" s="222" t="s">
        <v>651</v>
      </c>
      <c r="AL15" s="222" t="s">
        <v>651</v>
      </c>
      <c r="AM15" s="222" t="s">
        <v>651</v>
      </c>
      <c r="AN15" s="222" t="s">
        <v>275</v>
      </c>
      <c r="AO15" s="222" t="s">
        <v>275</v>
      </c>
      <c r="AP15" s="222" t="s">
        <v>651</v>
      </c>
      <c r="AQ15" s="222" t="s">
        <v>651</v>
      </c>
      <c r="AR15" s="222" t="s">
        <v>651</v>
      </c>
      <c r="AS15" s="222" t="s">
        <v>651</v>
      </c>
      <c r="AT15" s="222" t="s">
        <v>651</v>
      </c>
      <c r="AU15" s="222" t="s">
        <v>651</v>
      </c>
      <c r="AV15" s="222" t="s">
        <v>651</v>
      </c>
      <c r="AX15" s="273"/>
      <c r="AY15" s="118">
        <f t="shared" si="0"/>
        <v>0</v>
      </c>
      <c r="AZ15" s="118">
        <f t="shared" si="1"/>
        <v>0</v>
      </c>
      <c r="BA15" s="118">
        <f t="shared" si="2"/>
        <v>0</v>
      </c>
      <c r="BB15" s="118">
        <f t="shared" si="3"/>
        <v>0</v>
      </c>
      <c r="BC15" s="118">
        <f t="shared" si="4"/>
        <v>0</v>
      </c>
      <c r="BD15" s="118">
        <f t="shared" si="5"/>
        <v>0</v>
      </c>
      <c r="BE15" s="117">
        <f t="shared" si="72"/>
        <v>0</v>
      </c>
      <c r="BF15" s="118">
        <f t="shared" si="6"/>
        <v>0</v>
      </c>
      <c r="BG15" s="118">
        <f t="shared" si="7"/>
        <v>0</v>
      </c>
      <c r="BH15" s="117">
        <f t="shared" si="8"/>
        <v>0</v>
      </c>
      <c r="BI15" s="118">
        <f t="shared" si="9"/>
        <v>0</v>
      </c>
      <c r="BJ15" s="118">
        <f t="shared" si="10"/>
        <v>0</v>
      </c>
      <c r="BK15" s="118">
        <f t="shared" si="11"/>
        <v>0</v>
      </c>
      <c r="BL15" s="118">
        <f t="shared" si="12"/>
        <v>0</v>
      </c>
      <c r="BM15" s="117">
        <f t="shared" si="13"/>
        <v>0</v>
      </c>
      <c r="BN15" s="117">
        <f t="shared" si="14"/>
        <v>0</v>
      </c>
      <c r="BO15" s="117">
        <f t="shared" si="15"/>
        <v>0</v>
      </c>
      <c r="BP15" s="117">
        <f t="shared" si="16"/>
        <v>0</v>
      </c>
      <c r="BQ15" s="117">
        <f t="shared" si="17"/>
        <v>0</v>
      </c>
      <c r="BR15" s="117">
        <f t="shared" si="18"/>
        <v>0</v>
      </c>
      <c r="BS15" s="117">
        <f t="shared" si="73"/>
        <v>0</v>
      </c>
      <c r="BT15" s="117">
        <f t="shared" si="74"/>
        <v>0</v>
      </c>
      <c r="BU15" s="117">
        <f t="shared" si="75"/>
        <v>0</v>
      </c>
      <c r="BV15" s="117">
        <f t="shared" si="19"/>
        <v>0</v>
      </c>
      <c r="BW15" s="117">
        <f t="shared" si="20"/>
        <v>0</v>
      </c>
      <c r="BX15" s="117">
        <f t="shared" si="21"/>
        <v>0</v>
      </c>
      <c r="BY15" s="117">
        <f t="shared" si="22"/>
        <v>0</v>
      </c>
      <c r="BZ15" s="117">
        <f t="shared" si="23"/>
        <v>0</v>
      </c>
      <c r="CA15" s="117">
        <f t="shared" si="76"/>
        <v>0</v>
      </c>
      <c r="CB15" s="117">
        <f t="shared" si="24"/>
        <v>0</v>
      </c>
      <c r="CC15" s="117">
        <f t="shared" si="25"/>
        <v>0</v>
      </c>
      <c r="CD15" s="117">
        <f t="shared" si="26"/>
        <v>0</v>
      </c>
      <c r="CE15" s="117">
        <f t="shared" si="27"/>
        <v>0</v>
      </c>
      <c r="CF15" s="117">
        <f t="shared" si="28"/>
        <v>0</v>
      </c>
      <c r="CG15" s="117">
        <f t="shared" si="29"/>
        <v>0</v>
      </c>
      <c r="CH15" s="117">
        <f t="shared" si="30"/>
        <v>0</v>
      </c>
      <c r="CI15" s="117">
        <f t="shared" si="31"/>
        <v>0</v>
      </c>
      <c r="CJ15" s="117">
        <f t="shared" si="32"/>
        <v>0</v>
      </c>
      <c r="CK15" s="117">
        <f t="shared" si="33"/>
        <v>0</v>
      </c>
      <c r="CL15" s="117">
        <f t="shared" si="34"/>
        <v>0</v>
      </c>
      <c r="CM15" s="117">
        <f t="shared" si="35"/>
        <v>0</v>
      </c>
      <c r="CN15" s="117">
        <f t="shared" si="77"/>
        <v>0</v>
      </c>
      <c r="CO15" s="117">
        <f t="shared" si="36"/>
        <v>0</v>
      </c>
      <c r="CP15" s="117">
        <f t="shared" si="78"/>
        <v>0</v>
      </c>
      <c r="CQ15" s="117">
        <f t="shared" si="37"/>
        <v>0</v>
      </c>
      <c r="CR15" s="117">
        <f t="shared" si="79"/>
        <v>0</v>
      </c>
      <c r="CS15" s="117">
        <f t="shared" si="38"/>
        <v>0</v>
      </c>
      <c r="CT15" s="117">
        <f t="shared" si="39"/>
        <v>0</v>
      </c>
      <c r="CU15" s="117">
        <f t="shared" si="40"/>
        <v>0</v>
      </c>
      <c r="CV15" s="117">
        <f t="shared" si="41"/>
        <v>0</v>
      </c>
      <c r="CW15" s="117">
        <f t="shared" si="42"/>
        <v>0</v>
      </c>
      <c r="CX15" s="117">
        <f t="shared" si="43"/>
        <v>0</v>
      </c>
      <c r="CY15" s="117">
        <f t="shared" si="44"/>
        <v>0</v>
      </c>
      <c r="CZ15" s="117">
        <f t="shared" si="45"/>
        <v>0</v>
      </c>
      <c r="DA15" s="117">
        <f t="shared" si="46"/>
        <v>0</v>
      </c>
      <c r="DB15" s="117">
        <f t="shared" ref="DB15:DB64" si="84">SUM(CZ15:DA15)</f>
        <v>0</v>
      </c>
      <c r="DC15" s="117">
        <f t="shared" si="47"/>
        <v>0</v>
      </c>
      <c r="DD15" s="117">
        <f t="shared" si="80"/>
        <v>0</v>
      </c>
      <c r="DE15" s="117">
        <f t="shared" si="81"/>
        <v>0</v>
      </c>
      <c r="DF15" s="117">
        <f t="shared" si="48"/>
        <v>0</v>
      </c>
      <c r="DG15" s="117">
        <f t="shared" si="49"/>
        <v>0</v>
      </c>
      <c r="DH15" s="117">
        <f t="shared" si="50"/>
        <v>0</v>
      </c>
      <c r="DI15" s="117">
        <f t="shared" si="51"/>
        <v>0</v>
      </c>
      <c r="DJ15" s="117">
        <f t="shared" si="52"/>
        <v>0</v>
      </c>
      <c r="DK15" s="117">
        <f t="shared" si="82"/>
        <v>0</v>
      </c>
      <c r="DL15" s="117">
        <f t="shared" si="53"/>
        <v>0</v>
      </c>
      <c r="DM15" s="117">
        <f t="shared" si="54"/>
        <v>0</v>
      </c>
      <c r="DN15" s="117">
        <f t="shared" si="55"/>
        <v>0</v>
      </c>
      <c r="DO15" s="117">
        <f t="shared" si="56"/>
        <v>0</v>
      </c>
      <c r="DP15" s="117">
        <f t="shared" si="57"/>
        <v>0</v>
      </c>
      <c r="DQ15" s="117">
        <f t="shared" si="83"/>
        <v>0</v>
      </c>
      <c r="DR15" s="117">
        <f t="shared" si="58"/>
        <v>0</v>
      </c>
      <c r="DS15" s="117">
        <f t="shared" si="59"/>
        <v>0</v>
      </c>
      <c r="DT15" s="117">
        <f t="shared" si="60"/>
        <v>0</v>
      </c>
      <c r="DU15" s="117">
        <f t="shared" si="61"/>
        <v>0</v>
      </c>
      <c r="DV15" s="117">
        <f t="shared" si="62"/>
        <v>0</v>
      </c>
      <c r="DW15" s="117">
        <f t="shared" si="63"/>
        <v>0</v>
      </c>
      <c r="DX15" s="117">
        <f t="shared" si="64"/>
        <v>0</v>
      </c>
      <c r="DY15" s="117">
        <f t="shared" si="65"/>
        <v>0</v>
      </c>
      <c r="DZ15" s="117">
        <f t="shared" si="66"/>
        <v>0</v>
      </c>
      <c r="EA15" s="117">
        <f t="shared" si="67"/>
        <v>0</v>
      </c>
      <c r="EB15" s="117">
        <f t="shared" si="68"/>
        <v>0</v>
      </c>
      <c r="EC15" s="117">
        <f t="shared" si="69"/>
        <v>0</v>
      </c>
      <c r="ED15" s="118">
        <f t="shared" si="70"/>
        <v>0</v>
      </c>
      <c r="EE15" s="118">
        <f t="shared" si="71"/>
        <v>0</v>
      </c>
      <c r="EF15" s="7"/>
      <c r="EG15" s="7"/>
      <c r="EH15" s="7"/>
      <c r="EI15" s="7"/>
    </row>
    <row r="16" spans="1:169" ht="17.100000000000001" customHeight="1" x14ac:dyDescent="0.25">
      <c r="A16" s="774"/>
      <c r="B16" s="777"/>
      <c r="C16" s="172">
        <v>6</v>
      </c>
      <c r="D16" s="78"/>
      <c r="E16" s="65"/>
      <c r="F16" s="161"/>
      <c r="G16" s="164"/>
      <c r="H16" s="161"/>
      <c r="I16" s="146"/>
      <c r="J16" s="85"/>
      <c r="K16" s="63"/>
      <c r="L16" s="65"/>
      <c r="M16" s="161"/>
      <c r="N16" s="164"/>
      <c r="O16" s="161"/>
      <c r="P16" s="146"/>
      <c r="Q16" s="85"/>
      <c r="R16" s="158"/>
      <c r="S16" s="154"/>
      <c r="T16" s="161"/>
      <c r="U16" s="164"/>
      <c r="V16" s="161"/>
      <c r="W16" s="146"/>
      <c r="X16" s="85"/>
      <c r="Y16" s="331" t="s">
        <v>29</v>
      </c>
      <c r="Z16" s="20" t="s">
        <v>504</v>
      </c>
      <c r="AA16" s="23"/>
      <c r="AB16" s="222" t="s">
        <v>645</v>
      </c>
      <c r="AC16" s="222" t="s">
        <v>645</v>
      </c>
      <c r="AD16" s="222" t="s">
        <v>645</v>
      </c>
      <c r="AE16" s="222" t="s">
        <v>645</v>
      </c>
      <c r="AF16" s="222" t="s">
        <v>645</v>
      </c>
      <c r="AG16" s="222" t="s">
        <v>645</v>
      </c>
      <c r="AH16" s="222" t="s">
        <v>645</v>
      </c>
      <c r="AI16" s="222" t="s">
        <v>341</v>
      </c>
      <c r="AJ16" s="222" t="s">
        <v>341</v>
      </c>
      <c r="AK16" s="222" t="s">
        <v>341</v>
      </c>
      <c r="AL16" s="222" t="s">
        <v>341</v>
      </c>
      <c r="AM16" s="222" t="s">
        <v>341</v>
      </c>
      <c r="AN16" s="222" t="s">
        <v>341</v>
      </c>
      <c r="AO16" s="222" t="s">
        <v>341</v>
      </c>
      <c r="AP16" s="222" t="s">
        <v>274</v>
      </c>
      <c r="AQ16" s="222" t="s">
        <v>274</v>
      </c>
      <c r="AR16" s="222" t="s">
        <v>274</v>
      </c>
      <c r="AS16" s="222" t="s">
        <v>274</v>
      </c>
      <c r="AT16" s="222" t="s">
        <v>274</v>
      </c>
      <c r="AU16" s="222" t="s">
        <v>274</v>
      </c>
      <c r="AV16" s="222" t="s">
        <v>274</v>
      </c>
      <c r="AX16" s="273"/>
      <c r="AY16" s="118">
        <f t="shared" si="0"/>
        <v>0</v>
      </c>
      <c r="AZ16" s="118">
        <f t="shared" si="1"/>
        <v>0</v>
      </c>
      <c r="BA16" s="118">
        <f t="shared" si="2"/>
        <v>0</v>
      </c>
      <c r="BB16" s="118">
        <f t="shared" si="3"/>
        <v>0</v>
      </c>
      <c r="BC16" s="118">
        <f t="shared" si="4"/>
        <v>0</v>
      </c>
      <c r="BD16" s="118">
        <f t="shared" si="5"/>
        <v>0</v>
      </c>
      <c r="BE16" s="117">
        <f t="shared" si="72"/>
        <v>0</v>
      </c>
      <c r="BF16" s="118">
        <f t="shared" si="6"/>
        <v>0</v>
      </c>
      <c r="BG16" s="118">
        <f t="shared" si="7"/>
        <v>0</v>
      </c>
      <c r="BH16" s="117">
        <f t="shared" si="8"/>
        <v>0</v>
      </c>
      <c r="BI16" s="118">
        <f t="shared" si="9"/>
        <v>0</v>
      </c>
      <c r="BJ16" s="118">
        <f t="shared" si="10"/>
        <v>0</v>
      </c>
      <c r="BK16" s="118">
        <f t="shared" si="11"/>
        <v>0</v>
      </c>
      <c r="BL16" s="118">
        <f t="shared" si="12"/>
        <v>0</v>
      </c>
      <c r="BM16" s="117">
        <f t="shared" si="13"/>
        <v>0</v>
      </c>
      <c r="BN16" s="117">
        <f t="shared" si="14"/>
        <v>0</v>
      </c>
      <c r="BO16" s="117">
        <f t="shared" si="15"/>
        <v>0</v>
      </c>
      <c r="BP16" s="117">
        <f t="shared" si="16"/>
        <v>0</v>
      </c>
      <c r="BQ16" s="117">
        <f t="shared" si="17"/>
        <v>0</v>
      </c>
      <c r="BR16" s="117">
        <f t="shared" si="18"/>
        <v>0</v>
      </c>
      <c r="BS16" s="117">
        <f t="shared" si="73"/>
        <v>0</v>
      </c>
      <c r="BT16" s="117">
        <f t="shared" si="74"/>
        <v>0</v>
      </c>
      <c r="BU16" s="117">
        <f t="shared" si="75"/>
        <v>0</v>
      </c>
      <c r="BV16" s="117">
        <f t="shared" si="19"/>
        <v>0</v>
      </c>
      <c r="BW16" s="117">
        <f t="shared" si="20"/>
        <v>0</v>
      </c>
      <c r="BX16" s="117">
        <f t="shared" si="21"/>
        <v>0</v>
      </c>
      <c r="BY16" s="117">
        <f t="shared" si="22"/>
        <v>0</v>
      </c>
      <c r="BZ16" s="117">
        <f t="shared" si="23"/>
        <v>0</v>
      </c>
      <c r="CA16" s="117">
        <f t="shared" si="76"/>
        <v>0</v>
      </c>
      <c r="CB16" s="117">
        <f t="shared" si="24"/>
        <v>0</v>
      </c>
      <c r="CC16" s="117">
        <f t="shared" si="25"/>
        <v>0</v>
      </c>
      <c r="CD16" s="117">
        <f t="shared" si="26"/>
        <v>0</v>
      </c>
      <c r="CE16" s="117">
        <f t="shared" si="27"/>
        <v>0</v>
      </c>
      <c r="CF16" s="117">
        <f t="shared" si="28"/>
        <v>0</v>
      </c>
      <c r="CG16" s="117">
        <f t="shared" si="29"/>
        <v>0</v>
      </c>
      <c r="CH16" s="117">
        <f t="shared" si="30"/>
        <v>0</v>
      </c>
      <c r="CI16" s="117">
        <f t="shared" si="31"/>
        <v>0</v>
      </c>
      <c r="CJ16" s="117">
        <f t="shared" si="32"/>
        <v>0</v>
      </c>
      <c r="CK16" s="117">
        <f t="shared" si="33"/>
        <v>0</v>
      </c>
      <c r="CL16" s="117">
        <f t="shared" si="34"/>
        <v>0</v>
      </c>
      <c r="CM16" s="117">
        <f t="shared" si="35"/>
        <v>0</v>
      </c>
      <c r="CN16" s="117">
        <f t="shared" si="77"/>
        <v>0</v>
      </c>
      <c r="CO16" s="117">
        <f t="shared" si="36"/>
        <v>0</v>
      </c>
      <c r="CP16" s="117">
        <f t="shared" si="78"/>
        <v>0</v>
      </c>
      <c r="CQ16" s="117">
        <f t="shared" si="37"/>
        <v>0</v>
      </c>
      <c r="CR16" s="117">
        <f t="shared" si="79"/>
        <v>0</v>
      </c>
      <c r="CS16" s="117">
        <f t="shared" si="38"/>
        <v>0</v>
      </c>
      <c r="CT16" s="117">
        <f t="shared" si="39"/>
        <v>0</v>
      </c>
      <c r="CU16" s="117">
        <f t="shared" si="40"/>
        <v>0</v>
      </c>
      <c r="CV16" s="117">
        <f t="shared" si="41"/>
        <v>0</v>
      </c>
      <c r="CW16" s="117">
        <f t="shared" si="42"/>
        <v>0</v>
      </c>
      <c r="CX16" s="117">
        <f t="shared" si="43"/>
        <v>0</v>
      </c>
      <c r="CY16" s="117">
        <f t="shared" si="44"/>
        <v>0</v>
      </c>
      <c r="CZ16" s="117">
        <f t="shared" si="45"/>
        <v>0</v>
      </c>
      <c r="DA16" s="117">
        <f t="shared" si="46"/>
        <v>0</v>
      </c>
      <c r="DB16" s="117">
        <f t="shared" si="84"/>
        <v>0</v>
      </c>
      <c r="DC16" s="117">
        <f t="shared" si="47"/>
        <v>0</v>
      </c>
      <c r="DD16" s="117">
        <f t="shared" si="80"/>
        <v>0</v>
      </c>
      <c r="DE16" s="117">
        <f t="shared" si="81"/>
        <v>0</v>
      </c>
      <c r="DF16" s="117">
        <f t="shared" si="48"/>
        <v>0</v>
      </c>
      <c r="DG16" s="117">
        <f t="shared" si="49"/>
        <v>0</v>
      </c>
      <c r="DH16" s="117">
        <f t="shared" si="50"/>
        <v>0</v>
      </c>
      <c r="DI16" s="117">
        <f t="shared" si="51"/>
        <v>0</v>
      </c>
      <c r="DJ16" s="117">
        <f t="shared" si="52"/>
        <v>0</v>
      </c>
      <c r="DK16" s="117">
        <f t="shared" si="82"/>
        <v>0</v>
      </c>
      <c r="DL16" s="117">
        <f t="shared" si="53"/>
        <v>0</v>
      </c>
      <c r="DM16" s="117">
        <f t="shared" si="54"/>
        <v>0</v>
      </c>
      <c r="DN16" s="117">
        <f t="shared" si="55"/>
        <v>0</v>
      </c>
      <c r="DO16" s="117">
        <f t="shared" si="56"/>
        <v>0</v>
      </c>
      <c r="DP16" s="117">
        <f t="shared" si="57"/>
        <v>0</v>
      </c>
      <c r="DQ16" s="117">
        <f t="shared" si="83"/>
        <v>0</v>
      </c>
      <c r="DR16" s="117">
        <f t="shared" si="58"/>
        <v>0</v>
      </c>
      <c r="DS16" s="117">
        <f t="shared" si="59"/>
        <v>0</v>
      </c>
      <c r="DT16" s="117">
        <f t="shared" si="60"/>
        <v>0</v>
      </c>
      <c r="DU16" s="117">
        <f t="shared" si="61"/>
        <v>0</v>
      </c>
      <c r="DV16" s="117">
        <f t="shared" si="62"/>
        <v>0</v>
      </c>
      <c r="DW16" s="117">
        <f t="shared" si="63"/>
        <v>0</v>
      </c>
      <c r="DX16" s="117">
        <f t="shared" si="64"/>
        <v>0</v>
      </c>
      <c r="DY16" s="117">
        <f t="shared" si="65"/>
        <v>0</v>
      </c>
      <c r="DZ16" s="117">
        <f t="shared" si="66"/>
        <v>0</v>
      </c>
      <c r="EA16" s="117">
        <f t="shared" si="67"/>
        <v>0</v>
      </c>
      <c r="EB16" s="117">
        <f t="shared" si="68"/>
        <v>0</v>
      </c>
      <c r="EC16" s="117">
        <f t="shared" si="69"/>
        <v>0</v>
      </c>
      <c r="ED16" s="118">
        <f t="shared" si="70"/>
        <v>0</v>
      </c>
      <c r="EE16" s="118">
        <f t="shared" si="71"/>
        <v>0</v>
      </c>
      <c r="EF16" s="7"/>
      <c r="EG16" s="7"/>
      <c r="EH16" s="7"/>
      <c r="EI16" s="7"/>
    </row>
    <row r="17" spans="1:139" ht="17.100000000000001" customHeight="1" x14ac:dyDescent="0.25">
      <c r="A17" s="774"/>
      <c r="B17" s="777"/>
      <c r="C17" s="172">
        <v>7</v>
      </c>
      <c r="D17" s="78"/>
      <c r="E17" s="65"/>
      <c r="F17" s="161"/>
      <c r="G17" s="164"/>
      <c r="H17" s="161"/>
      <c r="I17" s="146"/>
      <c r="J17" s="85"/>
      <c r="K17" s="63"/>
      <c r="L17" s="65"/>
      <c r="M17" s="161"/>
      <c r="N17" s="164"/>
      <c r="O17" s="161"/>
      <c r="P17" s="146"/>
      <c r="Q17" s="85"/>
      <c r="R17" s="78"/>
      <c r="S17" s="154"/>
      <c r="T17" s="161"/>
      <c r="U17" s="164"/>
      <c r="V17" s="161"/>
      <c r="W17" s="146"/>
      <c r="X17" s="85"/>
      <c r="Y17" s="331" t="s">
        <v>30</v>
      </c>
      <c r="Z17" s="20" t="s">
        <v>505</v>
      </c>
      <c r="AA17" s="23"/>
      <c r="AB17" s="222" t="s">
        <v>645</v>
      </c>
      <c r="AC17" s="222" t="s">
        <v>645</v>
      </c>
      <c r="AD17" s="222" t="s">
        <v>645</v>
      </c>
      <c r="AE17" s="222" t="s">
        <v>645</v>
      </c>
      <c r="AF17" s="222" t="s">
        <v>645</v>
      </c>
      <c r="AG17" s="222" t="s">
        <v>645</v>
      </c>
      <c r="AH17" s="222" t="s">
        <v>645</v>
      </c>
      <c r="AI17" s="222" t="s">
        <v>341</v>
      </c>
      <c r="AJ17" s="222" t="s">
        <v>341</v>
      </c>
      <c r="AK17" s="222" t="s">
        <v>341</v>
      </c>
      <c r="AL17" s="222" t="s">
        <v>341</v>
      </c>
      <c r="AM17" s="222" t="s">
        <v>341</v>
      </c>
      <c r="AN17" s="222" t="s">
        <v>341</v>
      </c>
      <c r="AO17" s="222" t="s">
        <v>341</v>
      </c>
      <c r="AP17" s="222" t="s">
        <v>274</v>
      </c>
      <c r="AQ17" s="222" t="s">
        <v>274</v>
      </c>
      <c r="AR17" s="222" t="s">
        <v>274</v>
      </c>
      <c r="AS17" s="222" t="s">
        <v>274</v>
      </c>
      <c r="AT17" s="222" t="s">
        <v>274</v>
      </c>
      <c r="AU17" s="222" t="s">
        <v>274</v>
      </c>
      <c r="AV17" s="222" t="s">
        <v>274</v>
      </c>
      <c r="AX17" s="118"/>
      <c r="AY17" s="118">
        <f t="shared" si="0"/>
        <v>0</v>
      </c>
      <c r="AZ17" s="118">
        <f t="shared" si="1"/>
        <v>0</v>
      </c>
      <c r="BA17" s="118">
        <f t="shared" si="2"/>
        <v>0</v>
      </c>
      <c r="BB17" s="118">
        <f t="shared" si="3"/>
        <v>0</v>
      </c>
      <c r="BC17" s="118">
        <f t="shared" si="4"/>
        <v>0</v>
      </c>
      <c r="BD17" s="118">
        <f t="shared" si="5"/>
        <v>0</v>
      </c>
      <c r="BE17" s="117">
        <f t="shared" si="72"/>
        <v>0</v>
      </c>
      <c r="BF17" s="118">
        <f t="shared" si="6"/>
        <v>0</v>
      </c>
      <c r="BG17" s="118">
        <f t="shared" si="7"/>
        <v>0</v>
      </c>
      <c r="BH17" s="117">
        <f t="shared" si="8"/>
        <v>0</v>
      </c>
      <c r="BI17" s="118">
        <f t="shared" si="9"/>
        <v>0</v>
      </c>
      <c r="BJ17" s="118">
        <f t="shared" si="10"/>
        <v>0</v>
      </c>
      <c r="BK17" s="118">
        <f t="shared" si="11"/>
        <v>0</v>
      </c>
      <c r="BL17" s="118">
        <f t="shared" si="12"/>
        <v>0</v>
      </c>
      <c r="BM17" s="117">
        <f t="shared" si="13"/>
        <v>0</v>
      </c>
      <c r="BN17" s="117">
        <f t="shared" si="14"/>
        <v>0</v>
      </c>
      <c r="BO17" s="117">
        <f t="shared" si="15"/>
        <v>0</v>
      </c>
      <c r="BP17" s="117">
        <f t="shared" si="16"/>
        <v>0</v>
      </c>
      <c r="BQ17" s="117">
        <f t="shared" si="17"/>
        <v>0</v>
      </c>
      <c r="BR17" s="117">
        <f t="shared" si="18"/>
        <v>0</v>
      </c>
      <c r="BS17" s="117">
        <f t="shared" si="73"/>
        <v>0</v>
      </c>
      <c r="BT17" s="117">
        <f t="shared" si="74"/>
        <v>0</v>
      </c>
      <c r="BU17" s="117">
        <f t="shared" si="75"/>
        <v>0</v>
      </c>
      <c r="BV17" s="117">
        <f t="shared" si="19"/>
        <v>0</v>
      </c>
      <c r="BW17" s="117">
        <f t="shared" si="20"/>
        <v>0</v>
      </c>
      <c r="BX17" s="117">
        <f t="shared" si="21"/>
        <v>0</v>
      </c>
      <c r="BY17" s="117">
        <f t="shared" si="22"/>
        <v>0</v>
      </c>
      <c r="BZ17" s="117">
        <f t="shared" si="23"/>
        <v>0</v>
      </c>
      <c r="CA17" s="117">
        <f t="shared" si="76"/>
        <v>0</v>
      </c>
      <c r="CB17" s="117">
        <f t="shared" si="24"/>
        <v>0</v>
      </c>
      <c r="CC17" s="117">
        <f t="shared" si="25"/>
        <v>0</v>
      </c>
      <c r="CD17" s="117">
        <f t="shared" si="26"/>
        <v>0</v>
      </c>
      <c r="CE17" s="117">
        <f t="shared" si="27"/>
        <v>0</v>
      </c>
      <c r="CF17" s="117">
        <f t="shared" si="28"/>
        <v>0</v>
      </c>
      <c r="CG17" s="117">
        <f t="shared" si="29"/>
        <v>0</v>
      </c>
      <c r="CH17" s="117">
        <f t="shared" si="30"/>
        <v>0</v>
      </c>
      <c r="CI17" s="117">
        <f t="shared" si="31"/>
        <v>0</v>
      </c>
      <c r="CJ17" s="117">
        <f t="shared" si="32"/>
        <v>0</v>
      </c>
      <c r="CK17" s="117">
        <f t="shared" si="33"/>
        <v>0</v>
      </c>
      <c r="CL17" s="117">
        <f t="shared" si="34"/>
        <v>0</v>
      </c>
      <c r="CM17" s="117">
        <f t="shared" si="35"/>
        <v>0</v>
      </c>
      <c r="CN17" s="117">
        <f t="shared" si="77"/>
        <v>0</v>
      </c>
      <c r="CO17" s="117">
        <f t="shared" si="36"/>
        <v>0</v>
      </c>
      <c r="CP17" s="117">
        <f t="shared" si="78"/>
        <v>0</v>
      </c>
      <c r="CQ17" s="117">
        <f t="shared" si="37"/>
        <v>0</v>
      </c>
      <c r="CR17" s="117">
        <f t="shared" si="79"/>
        <v>0</v>
      </c>
      <c r="CS17" s="117">
        <f t="shared" si="38"/>
        <v>0</v>
      </c>
      <c r="CT17" s="117">
        <f t="shared" si="39"/>
        <v>0</v>
      </c>
      <c r="CU17" s="117">
        <f t="shared" si="40"/>
        <v>0</v>
      </c>
      <c r="CV17" s="117">
        <f t="shared" si="41"/>
        <v>0</v>
      </c>
      <c r="CW17" s="117">
        <f t="shared" si="42"/>
        <v>0</v>
      </c>
      <c r="CX17" s="117">
        <f t="shared" si="43"/>
        <v>0</v>
      </c>
      <c r="CY17" s="117">
        <f t="shared" si="44"/>
        <v>0</v>
      </c>
      <c r="CZ17" s="117">
        <f t="shared" si="45"/>
        <v>0</v>
      </c>
      <c r="DA17" s="117">
        <f t="shared" si="46"/>
        <v>0</v>
      </c>
      <c r="DB17" s="117">
        <f t="shared" si="84"/>
        <v>0</v>
      </c>
      <c r="DC17" s="117">
        <f t="shared" si="47"/>
        <v>0</v>
      </c>
      <c r="DD17" s="117">
        <f t="shared" si="80"/>
        <v>0</v>
      </c>
      <c r="DE17" s="117">
        <f t="shared" si="81"/>
        <v>0</v>
      </c>
      <c r="DF17" s="117">
        <f t="shared" si="48"/>
        <v>0</v>
      </c>
      <c r="DG17" s="117">
        <f t="shared" si="49"/>
        <v>0</v>
      </c>
      <c r="DH17" s="117">
        <f t="shared" si="50"/>
        <v>0</v>
      </c>
      <c r="DI17" s="117">
        <f t="shared" si="51"/>
        <v>0</v>
      </c>
      <c r="DJ17" s="117">
        <f t="shared" si="52"/>
        <v>0</v>
      </c>
      <c r="DK17" s="117">
        <f t="shared" si="82"/>
        <v>0</v>
      </c>
      <c r="DL17" s="117">
        <f t="shared" si="53"/>
        <v>0</v>
      </c>
      <c r="DM17" s="117">
        <f t="shared" si="54"/>
        <v>0</v>
      </c>
      <c r="DN17" s="117">
        <f t="shared" si="55"/>
        <v>0</v>
      </c>
      <c r="DO17" s="117">
        <f t="shared" si="56"/>
        <v>0</v>
      </c>
      <c r="DP17" s="117">
        <f t="shared" si="57"/>
        <v>0</v>
      </c>
      <c r="DQ17" s="117">
        <f t="shared" si="83"/>
        <v>0</v>
      </c>
      <c r="DR17" s="117">
        <f t="shared" si="58"/>
        <v>0</v>
      </c>
      <c r="DS17" s="117">
        <f t="shared" si="59"/>
        <v>0</v>
      </c>
      <c r="DT17" s="117">
        <f t="shared" si="60"/>
        <v>0</v>
      </c>
      <c r="DU17" s="117">
        <f t="shared" si="61"/>
        <v>0</v>
      </c>
      <c r="DV17" s="117">
        <f t="shared" si="62"/>
        <v>0</v>
      </c>
      <c r="DW17" s="117">
        <f t="shared" si="63"/>
        <v>0</v>
      </c>
      <c r="DX17" s="117">
        <f t="shared" si="64"/>
        <v>0</v>
      </c>
      <c r="DY17" s="117">
        <f t="shared" si="65"/>
        <v>0</v>
      </c>
      <c r="DZ17" s="117">
        <f t="shared" si="66"/>
        <v>0</v>
      </c>
      <c r="EA17" s="117">
        <f t="shared" si="67"/>
        <v>0</v>
      </c>
      <c r="EB17" s="117">
        <f t="shared" si="68"/>
        <v>0</v>
      </c>
      <c r="EC17" s="117">
        <f t="shared" si="69"/>
        <v>0</v>
      </c>
      <c r="ED17" s="118">
        <f t="shared" si="70"/>
        <v>0</v>
      </c>
      <c r="EE17" s="118">
        <f t="shared" si="71"/>
        <v>0</v>
      </c>
      <c r="EF17" s="7"/>
      <c r="EG17" s="7"/>
      <c r="EH17" s="7"/>
      <c r="EI17" s="7"/>
    </row>
    <row r="18" spans="1:139" ht="17.100000000000001" customHeight="1" x14ac:dyDescent="0.25">
      <c r="A18" s="774"/>
      <c r="B18" s="777"/>
      <c r="C18" s="172">
        <v>8</v>
      </c>
      <c r="D18" s="130"/>
      <c r="E18" s="76"/>
      <c r="F18" s="170"/>
      <c r="G18" s="171"/>
      <c r="H18" s="170"/>
      <c r="I18" s="148"/>
      <c r="J18" s="113"/>
      <c r="K18" s="112"/>
      <c r="L18" s="76"/>
      <c r="M18" s="170"/>
      <c r="N18" s="171"/>
      <c r="O18" s="170"/>
      <c r="P18" s="148"/>
      <c r="Q18" s="113"/>
      <c r="R18" s="130"/>
      <c r="S18" s="156"/>
      <c r="T18" s="170"/>
      <c r="U18" s="171"/>
      <c r="V18" s="170"/>
      <c r="W18" s="148"/>
      <c r="X18" s="113"/>
      <c r="Y18" s="733" t="s">
        <v>27</v>
      </c>
      <c r="Z18" s="732"/>
      <c r="AA18" s="23"/>
      <c r="AB18" s="222" t="s">
        <v>645</v>
      </c>
      <c r="AC18" s="222" t="s">
        <v>645</v>
      </c>
      <c r="AD18" s="222" t="s">
        <v>645</v>
      </c>
      <c r="AE18" s="222" t="s">
        <v>645</v>
      </c>
      <c r="AF18" s="222" t="s">
        <v>645</v>
      </c>
      <c r="AG18" s="222" t="s">
        <v>645</v>
      </c>
      <c r="AH18" s="222" t="s">
        <v>645</v>
      </c>
      <c r="AI18" s="222" t="s">
        <v>341</v>
      </c>
      <c r="AJ18" s="222" t="s">
        <v>341</v>
      </c>
      <c r="AK18" s="222" t="s">
        <v>341</v>
      </c>
      <c r="AL18" s="222" t="s">
        <v>341</v>
      </c>
      <c r="AM18" s="222" t="s">
        <v>341</v>
      </c>
      <c r="AN18" s="222" t="s">
        <v>341</v>
      </c>
      <c r="AO18" s="222" t="s">
        <v>341</v>
      </c>
      <c r="AP18" s="222" t="s">
        <v>274</v>
      </c>
      <c r="AQ18" s="222" t="s">
        <v>274</v>
      </c>
      <c r="AR18" s="222" t="s">
        <v>274</v>
      </c>
      <c r="AS18" s="222" t="s">
        <v>274</v>
      </c>
      <c r="AT18" s="222" t="s">
        <v>274</v>
      </c>
      <c r="AU18" s="222" t="s">
        <v>274</v>
      </c>
      <c r="AV18" s="222" t="s">
        <v>274</v>
      </c>
      <c r="AX18" s="118"/>
      <c r="AY18" s="118">
        <f t="shared" si="0"/>
        <v>0</v>
      </c>
      <c r="AZ18" s="118">
        <f t="shared" si="1"/>
        <v>0</v>
      </c>
      <c r="BA18" s="118">
        <f t="shared" si="2"/>
        <v>0</v>
      </c>
      <c r="BB18" s="118">
        <f t="shared" si="3"/>
        <v>0</v>
      </c>
      <c r="BC18" s="118">
        <f t="shared" si="4"/>
        <v>0</v>
      </c>
      <c r="BD18" s="118">
        <f t="shared" si="5"/>
        <v>0</v>
      </c>
      <c r="BE18" s="117">
        <f t="shared" si="72"/>
        <v>0</v>
      </c>
      <c r="BF18" s="118">
        <f t="shared" si="6"/>
        <v>0</v>
      </c>
      <c r="BG18" s="118">
        <f t="shared" si="7"/>
        <v>0</v>
      </c>
      <c r="BH18" s="117">
        <f t="shared" si="8"/>
        <v>0</v>
      </c>
      <c r="BI18" s="118">
        <f t="shared" si="9"/>
        <v>0</v>
      </c>
      <c r="BJ18" s="118">
        <f t="shared" si="10"/>
        <v>0</v>
      </c>
      <c r="BK18" s="118">
        <f t="shared" si="11"/>
        <v>0</v>
      </c>
      <c r="BL18" s="118">
        <f t="shared" si="12"/>
        <v>0</v>
      </c>
      <c r="BM18" s="117">
        <f t="shared" si="13"/>
        <v>0</v>
      </c>
      <c r="BN18" s="117">
        <f t="shared" si="14"/>
        <v>0</v>
      </c>
      <c r="BO18" s="117">
        <f t="shared" si="15"/>
        <v>0</v>
      </c>
      <c r="BP18" s="117">
        <f t="shared" si="16"/>
        <v>0</v>
      </c>
      <c r="BQ18" s="117">
        <f t="shared" si="17"/>
        <v>0</v>
      </c>
      <c r="BR18" s="117">
        <f t="shared" si="18"/>
        <v>0</v>
      </c>
      <c r="BS18" s="117">
        <f t="shared" si="73"/>
        <v>0</v>
      </c>
      <c r="BT18" s="117">
        <f t="shared" si="74"/>
        <v>0</v>
      </c>
      <c r="BU18" s="117">
        <f t="shared" si="75"/>
        <v>0</v>
      </c>
      <c r="BV18" s="117">
        <f t="shared" si="19"/>
        <v>0</v>
      </c>
      <c r="BW18" s="117">
        <f t="shared" si="20"/>
        <v>0</v>
      </c>
      <c r="BX18" s="117">
        <f t="shared" si="21"/>
        <v>0</v>
      </c>
      <c r="BY18" s="117">
        <f t="shared" si="22"/>
        <v>0</v>
      </c>
      <c r="BZ18" s="117">
        <f t="shared" si="23"/>
        <v>0</v>
      </c>
      <c r="CA18" s="117">
        <f t="shared" si="76"/>
        <v>0</v>
      </c>
      <c r="CB18" s="117">
        <f t="shared" si="24"/>
        <v>0</v>
      </c>
      <c r="CC18" s="117">
        <f t="shared" si="25"/>
        <v>0</v>
      </c>
      <c r="CD18" s="117">
        <f t="shared" si="26"/>
        <v>0</v>
      </c>
      <c r="CE18" s="117">
        <f t="shared" si="27"/>
        <v>0</v>
      </c>
      <c r="CF18" s="117">
        <f t="shared" si="28"/>
        <v>0</v>
      </c>
      <c r="CG18" s="117">
        <f t="shared" si="29"/>
        <v>0</v>
      </c>
      <c r="CH18" s="117">
        <f t="shared" si="30"/>
        <v>0</v>
      </c>
      <c r="CI18" s="117">
        <f t="shared" si="31"/>
        <v>0</v>
      </c>
      <c r="CJ18" s="117">
        <f t="shared" si="32"/>
        <v>0</v>
      </c>
      <c r="CK18" s="117">
        <f t="shared" si="33"/>
        <v>0</v>
      </c>
      <c r="CL18" s="117">
        <f t="shared" si="34"/>
        <v>0</v>
      </c>
      <c r="CM18" s="117">
        <f t="shared" si="35"/>
        <v>0</v>
      </c>
      <c r="CN18" s="117">
        <f t="shared" si="77"/>
        <v>0</v>
      </c>
      <c r="CO18" s="117">
        <f t="shared" si="36"/>
        <v>0</v>
      </c>
      <c r="CP18" s="117">
        <f t="shared" si="78"/>
        <v>0</v>
      </c>
      <c r="CQ18" s="117">
        <f t="shared" si="37"/>
        <v>0</v>
      </c>
      <c r="CR18" s="117">
        <f t="shared" si="79"/>
        <v>0</v>
      </c>
      <c r="CS18" s="117">
        <f t="shared" si="38"/>
        <v>0</v>
      </c>
      <c r="CT18" s="117">
        <f t="shared" si="39"/>
        <v>0</v>
      </c>
      <c r="CU18" s="117">
        <f t="shared" si="40"/>
        <v>0</v>
      </c>
      <c r="CV18" s="117">
        <f t="shared" si="41"/>
        <v>0</v>
      </c>
      <c r="CW18" s="117">
        <f t="shared" si="42"/>
        <v>0</v>
      </c>
      <c r="CX18" s="117">
        <f t="shared" si="43"/>
        <v>0</v>
      </c>
      <c r="CY18" s="117">
        <f t="shared" si="44"/>
        <v>0</v>
      </c>
      <c r="CZ18" s="117">
        <f t="shared" si="45"/>
        <v>0</v>
      </c>
      <c r="DA18" s="117">
        <f t="shared" si="46"/>
        <v>0</v>
      </c>
      <c r="DB18" s="117">
        <f t="shared" si="84"/>
        <v>0</v>
      </c>
      <c r="DC18" s="117">
        <f t="shared" si="47"/>
        <v>0</v>
      </c>
      <c r="DD18" s="117">
        <f t="shared" si="80"/>
        <v>0</v>
      </c>
      <c r="DE18" s="117">
        <f t="shared" si="81"/>
        <v>0</v>
      </c>
      <c r="DF18" s="117">
        <f t="shared" si="48"/>
        <v>0</v>
      </c>
      <c r="DG18" s="117">
        <f t="shared" si="49"/>
        <v>0</v>
      </c>
      <c r="DH18" s="117">
        <f t="shared" si="50"/>
        <v>0</v>
      </c>
      <c r="DI18" s="117">
        <f t="shared" si="51"/>
        <v>0</v>
      </c>
      <c r="DJ18" s="117">
        <f t="shared" si="52"/>
        <v>0</v>
      </c>
      <c r="DK18" s="117">
        <f t="shared" si="82"/>
        <v>0</v>
      </c>
      <c r="DL18" s="117">
        <f t="shared" si="53"/>
        <v>0</v>
      </c>
      <c r="DM18" s="117">
        <f t="shared" si="54"/>
        <v>0</v>
      </c>
      <c r="DN18" s="117">
        <f t="shared" si="55"/>
        <v>0</v>
      </c>
      <c r="DO18" s="117">
        <f t="shared" si="56"/>
        <v>0</v>
      </c>
      <c r="DP18" s="117">
        <f t="shared" si="57"/>
        <v>0</v>
      </c>
      <c r="DQ18" s="117">
        <f t="shared" si="83"/>
        <v>0</v>
      </c>
      <c r="DR18" s="117">
        <f t="shared" si="58"/>
        <v>0</v>
      </c>
      <c r="DS18" s="117">
        <f t="shared" si="59"/>
        <v>0</v>
      </c>
      <c r="DT18" s="117">
        <f t="shared" si="60"/>
        <v>0</v>
      </c>
      <c r="DU18" s="117">
        <f t="shared" si="61"/>
        <v>0</v>
      </c>
      <c r="DV18" s="117">
        <f t="shared" si="62"/>
        <v>0</v>
      </c>
      <c r="DW18" s="117">
        <f t="shared" si="63"/>
        <v>0</v>
      </c>
      <c r="DX18" s="117">
        <f t="shared" si="64"/>
        <v>0</v>
      </c>
      <c r="DY18" s="117">
        <f t="shared" si="65"/>
        <v>0</v>
      </c>
      <c r="DZ18" s="117">
        <f t="shared" si="66"/>
        <v>0</v>
      </c>
      <c r="EA18" s="117">
        <f t="shared" si="67"/>
        <v>0</v>
      </c>
      <c r="EB18" s="117">
        <f t="shared" si="68"/>
        <v>0</v>
      </c>
      <c r="EC18" s="117">
        <f t="shared" si="69"/>
        <v>0</v>
      </c>
      <c r="ED18" s="118">
        <f t="shared" si="70"/>
        <v>0</v>
      </c>
      <c r="EE18" s="118">
        <f t="shared" si="71"/>
        <v>0</v>
      </c>
      <c r="EF18" s="7"/>
      <c r="EG18" s="7"/>
      <c r="EH18" s="7"/>
      <c r="EI18" s="7"/>
    </row>
    <row r="19" spans="1:139" ht="17.100000000000001" customHeight="1" x14ac:dyDescent="0.25">
      <c r="A19" s="774"/>
      <c r="B19" s="777"/>
      <c r="C19" s="172">
        <v>9</v>
      </c>
      <c r="D19" s="130"/>
      <c r="E19" s="76"/>
      <c r="F19" s="170"/>
      <c r="G19" s="171"/>
      <c r="H19" s="170"/>
      <c r="I19" s="148"/>
      <c r="J19" s="113"/>
      <c r="K19" s="112"/>
      <c r="L19" s="76"/>
      <c r="M19" s="170"/>
      <c r="N19" s="171"/>
      <c r="O19" s="170"/>
      <c r="P19" s="148"/>
      <c r="Q19" s="113"/>
      <c r="R19" s="130"/>
      <c r="S19" s="156"/>
      <c r="T19" s="170"/>
      <c r="U19" s="171"/>
      <c r="V19" s="170"/>
      <c r="W19" s="148"/>
      <c r="X19" s="113"/>
      <c r="Y19" s="331" t="s">
        <v>31</v>
      </c>
      <c r="Z19" s="20" t="s">
        <v>506</v>
      </c>
      <c r="AA19" s="23"/>
      <c r="AB19" s="222" t="s">
        <v>645</v>
      </c>
      <c r="AC19" s="222" t="s">
        <v>645</v>
      </c>
      <c r="AD19" s="222" t="s">
        <v>645</v>
      </c>
      <c r="AE19" s="222" t="s">
        <v>645</v>
      </c>
      <c r="AF19" s="222" t="s">
        <v>645</v>
      </c>
      <c r="AG19" s="222" t="s">
        <v>645</v>
      </c>
      <c r="AH19" s="222" t="s">
        <v>645</v>
      </c>
      <c r="AI19" s="222" t="s">
        <v>341</v>
      </c>
      <c r="AJ19" s="222" t="s">
        <v>341</v>
      </c>
      <c r="AK19" s="222" t="s">
        <v>341</v>
      </c>
      <c r="AL19" s="222" t="s">
        <v>341</v>
      </c>
      <c r="AM19" s="222" t="s">
        <v>341</v>
      </c>
      <c r="AN19" s="222" t="s">
        <v>341</v>
      </c>
      <c r="AO19" s="222" t="s">
        <v>341</v>
      </c>
      <c r="AP19" s="222" t="s">
        <v>274</v>
      </c>
      <c r="AQ19" s="222" t="s">
        <v>274</v>
      </c>
      <c r="AR19" s="222" t="s">
        <v>274</v>
      </c>
      <c r="AS19" s="222" t="s">
        <v>274</v>
      </c>
      <c r="AT19" s="222" t="s">
        <v>274</v>
      </c>
      <c r="AU19" s="222" t="s">
        <v>274</v>
      </c>
      <c r="AV19" s="222" t="s">
        <v>274</v>
      </c>
      <c r="AX19" s="118"/>
      <c r="AY19" s="118">
        <f t="shared" si="0"/>
        <v>0</v>
      </c>
      <c r="AZ19" s="118">
        <f t="shared" si="1"/>
        <v>0</v>
      </c>
      <c r="BA19" s="118">
        <f t="shared" si="2"/>
        <v>0</v>
      </c>
      <c r="BB19" s="118">
        <f t="shared" si="3"/>
        <v>0</v>
      </c>
      <c r="BC19" s="118">
        <f t="shared" si="4"/>
        <v>0</v>
      </c>
      <c r="BD19" s="118">
        <f t="shared" si="5"/>
        <v>0</v>
      </c>
      <c r="BE19" s="117">
        <f t="shared" si="72"/>
        <v>0</v>
      </c>
      <c r="BF19" s="118">
        <f t="shared" si="6"/>
        <v>0</v>
      </c>
      <c r="BG19" s="118">
        <f t="shared" si="7"/>
        <v>0</v>
      </c>
      <c r="BH19" s="117">
        <f t="shared" si="8"/>
        <v>0</v>
      </c>
      <c r="BI19" s="118">
        <f t="shared" si="9"/>
        <v>0</v>
      </c>
      <c r="BJ19" s="118">
        <f t="shared" si="10"/>
        <v>0</v>
      </c>
      <c r="BK19" s="118">
        <f t="shared" si="11"/>
        <v>0</v>
      </c>
      <c r="BL19" s="118">
        <f t="shared" si="12"/>
        <v>0</v>
      </c>
      <c r="BM19" s="117">
        <f t="shared" si="13"/>
        <v>0</v>
      </c>
      <c r="BN19" s="117">
        <f t="shared" si="14"/>
        <v>0</v>
      </c>
      <c r="BO19" s="117">
        <f t="shared" si="15"/>
        <v>0</v>
      </c>
      <c r="BP19" s="117">
        <f t="shared" si="16"/>
        <v>0</v>
      </c>
      <c r="BQ19" s="117">
        <f t="shared" si="17"/>
        <v>0</v>
      </c>
      <c r="BR19" s="117">
        <f t="shared" si="18"/>
        <v>0</v>
      </c>
      <c r="BS19" s="117">
        <f t="shared" si="73"/>
        <v>0</v>
      </c>
      <c r="BT19" s="117">
        <f t="shared" si="74"/>
        <v>0</v>
      </c>
      <c r="BU19" s="117">
        <f t="shared" si="75"/>
        <v>0</v>
      </c>
      <c r="BV19" s="117">
        <f t="shared" si="19"/>
        <v>0</v>
      </c>
      <c r="BW19" s="117">
        <f t="shared" si="20"/>
        <v>0</v>
      </c>
      <c r="BX19" s="117">
        <f t="shared" si="21"/>
        <v>0</v>
      </c>
      <c r="BY19" s="117">
        <f t="shared" si="22"/>
        <v>0</v>
      </c>
      <c r="BZ19" s="117">
        <f t="shared" si="23"/>
        <v>0</v>
      </c>
      <c r="CA19" s="117">
        <f t="shared" si="76"/>
        <v>0</v>
      </c>
      <c r="CB19" s="117">
        <f t="shared" si="24"/>
        <v>0</v>
      </c>
      <c r="CC19" s="117">
        <f t="shared" si="25"/>
        <v>0</v>
      </c>
      <c r="CD19" s="117">
        <f t="shared" si="26"/>
        <v>0</v>
      </c>
      <c r="CE19" s="117">
        <f t="shared" si="27"/>
        <v>0</v>
      </c>
      <c r="CF19" s="117">
        <f t="shared" si="28"/>
        <v>0</v>
      </c>
      <c r="CG19" s="117">
        <f t="shared" si="29"/>
        <v>0</v>
      </c>
      <c r="CH19" s="117">
        <f t="shared" si="30"/>
        <v>0</v>
      </c>
      <c r="CI19" s="117">
        <f t="shared" si="31"/>
        <v>0</v>
      </c>
      <c r="CJ19" s="117">
        <f t="shared" si="32"/>
        <v>0</v>
      </c>
      <c r="CK19" s="117">
        <f t="shared" si="33"/>
        <v>0</v>
      </c>
      <c r="CL19" s="117">
        <f t="shared" si="34"/>
        <v>0</v>
      </c>
      <c r="CM19" s="117">
        <f t="shared" si="35"/>
        <v>0</v>
      </c>
      <c r="CN19" s="117">
        <f t="shared" si="77"/>
        <v>0</v>
      </c>
      <c r="CO19" s="117">
        <f t="shared" si="36"/>
        <v>0</v>
      </c>
      <c r="CP19" s="117">
        <f t="shared" si="78"/>
        <v>0</v>
      </c>
      <c r="CQ19" s="117">
        <f t="shared" si="37"/>
        <v>0</v>
      </c>
      <c r="CR19" s="117">
        <f t="shared" si="79"/>
        <v>0</v>
      </c>
      <c r="CS19" s="117">
        <f t="shared" si="38"/>
        <v>0</v>
      </c>
      <c r="CT19" s="117">
        <f t="shared" si="39"/>
        <v>0</v>
      </c>
      <c r="CU19" s="117">
        <f t="shared" si="40"/>
        <v>0</v>
      </c>
      <c r="CV19" s="117">
        <f t="shared" si="41"/>
        <v>0</v>
      </c>
      <c r="CW19" s="117">
        <f t="shared" si="42"/>
        <v>0</v>
      </c>
      <c r="CX19" s="117">
        <f t="shared" si="43"/>
        <v>0</v>
      </c>
      <c r="CY19" s="117">
        <f t="shared" si="44"/>
        <v>0</v>
      </c>
      <c r="CZ19" s="117">
        <f t="shared" si="45"/>
        <v>0</v>
      </c>
      <c r="DA19" s="117">
        <f t="shared" si="46"/>
        <v>0</v>
      </c>
      <c r="DB19" s="117">
        <f t="shared" si="84"/>
        <v>0</v>
      </c>
      <c r="DC19" s="117">
        <f t="shared" si="47"/>
        <v>0</v>
      </c>
      <c r="DD19" s="117">
        <f t="shared" si="80"/>
        <v>0</v>
      </c>
      <c r="DE19" s="117">
        <f t="shared" si="81"/>
        <v>0</v>
      </c>
      <c r="DF19" s="117">
        <f t="shared" si="48"/>
        <v>0</v>
      </c>
      <c r="DG19" s="117">
        <f t="shared" si="49"/>
        <v>0</v>
      </c>
      <c r="DH19" s="117">
        <f t="shared" si="50"/>
        <v>0</v>
      </c>
      <c r="DI19" s="117">
        <f t="shared" si="51"/>
        <v>0</v>
      </c>
      <c r="DJ19" s="117">
        <f t="shared" si="52"/>
        <v>0</v>
      </c>
      <c r="DK19" s="117">
        <f t="shared" si="82"/>
        <v>0</v>
      </c>
      <c r="DL19" s="117">
        <f t="shared" si="53"/>
        <v>0</v>
      </c>
      <c r="DM19" s="117">
        <f t="shared" si="54"/>
        <v>0</v>
      </c>
      <c r="DN19" s="117">
        <f t="shared" si="55"/>
        <v>0</v>
      </c>
      <c r="DO19" s="117">
        <f t="shared" si="56"/>
        <v>0</v>
      </c>
      <c r="DP19" s="117">
        <f t="shared" si="57"/>
        <v>0</v>
      </c>
      <c r="DQ19" s="117">
        <f t="shared" si="83"/>
        <v>0</v>
      </c>
      <c r="DR19" s="117">
        <f t="shared" si="58"/>
        <v>0</v>
      </c>
      <c r="DS19" s="117">
        <f t="shared" si="59"/>
        <v>0</v>
      </c>
      <c r="DT19" s="117">
        <f t="shared" si="60"/>
        <v>0</v>
      </c>
      <c r="DU19" s="117">
        <f t="shared" si="61"/>
        <v>0</v>
      </c>
      <c r="DV19" s="117">
        <f t="shared" si="62"/>
        <v>0</v>
      </c>
      <c r="DW19" s="117">
        <f t="shared" si="63"/>
        <v>0</v>
      </c>
      <c r="DX19" s="117">
        <f t="shared" si="64"/>
        <v>0</v>
      </c>
      <c r="DY19" s="117">
        <f t="shared" si="65"/>
        <v>0</v>
      </c>
      <c r="DZ19" s="117">
        <f t="shared" si="66"/>
        <v>0</v>
      </c>
      <c r="EA19" s="117">
        <f t="shared" si="67"/>
        <v>0</v>
      </c>
      <c r="EB19" s="117">
        <f t="shared" si="68"/>
        <v>0</v>
      </c>
      <c r="EC19" s="117">
        <f t="shared" si="69"/>
        <v>0</v>
      </c>
      <c r="ED19" s="118">
        <f t="shared" si="70"/>
        <v>0</v>
      </c>
      <c r="EE19" s="118">
        <f t="shared" si="71"/>
        <v>0</v>
      </c>
      <c r="EF19" s="7"/>
      <c r="EG19" s="7"/>
      <c r="EH19" s="7"/>
      <c r="EI19" s="7"/>
    </row>
    <row r="20" spans="1:139" ht="17.100000000000001" customHeight="1" thickBot="1" x14ac:dyDescent="0.3">
      <c r="A20" s="775"/>
      <c r="B20" s="778"/>
      <c r="C20" s="173">
        <v>10</v>
      </c>
      <c r="D20" s="129"/>
      <c r="E20" s="73"/>
      <c r="F20" s="162"/>
      <c r="G20" s="165"/>
      <c r="H20" s="162"/>
      <c r="I20" s="147"/>
      <c r="J20" s="86"/>
      <c r="K20" s="108"/>
      <c r="L20" s="73"/>
      <c r="M20" s="203"/>
      <c r="N20" s="165"/>
      <c r="O20" s="162"/>
      <c r="P20" s="147"/>
      <c r="Q20" s="86"/>
      <c r="R20" s="129"/>
      <c r="S20" s="155"/>
      <c r="T20" s="162"/>
      <c r="U20" s="165"/>
      <c r="V20" s="162"/>
      <c r="W20" s="147"/>
      <c r="X20" s="86"/>
      <c r="Y20" s="45" t="s">
        <v>32</v>
      </c>
      <c r="Z20" s="33" t="s">
        <v>507</v>
      </c>
      <c r="AA20" s="190"/>
      <c r="AB20" s="222" t="s">
        <v>667</v>
      </c>
      <c r="AC20" s="222" t="s">
        <v>667</v>
      </c>
      <c r="AD20" s="222" t="s">
        <v>667</v>
      </c>
      <c r="AE20" s="222" t="s">
        <v>667</v>
      </c>
      <c r="AF20" s="222" t="s">
        <v>667</v>
      </c>
      <c r="AG20" s="222" t="s">
        <v>635</v>
      </c>
      <c r="AH20" s="222" t="s">
        <v>635</v>
      </c>
      <c r="AI20" s="222" t="s">
        <v>632</v>
      </c>
      <c r="AJ20" s="222" t="s">
        <v>632</v>
      </c>
      <c r="AK20" s="222" t="s">
        <v>632</v>
      </c>
      <c r="AL20" s="222" t="s">
        <v>632</v>
      </c>
      <c r="AM20" s="222" t="s">
        <v>632</v>
      </c>
      <c r="AN20" s="222" t="s">
        <v>646</v>
      </c>
      <c r="AO20" s="222" t="s">
        <v>646</v>
      </c>
      <c r="AP20" s="222" t="s">
        <v>632</v>
      </c>
      <c r="AQ20" s="222" t="s">
        <v>632</v>
      </c>
      <c r="AR20" s="222" t="s">
        <v>632</v>
      </c>
      <c r="AS20" s="222" t="s">
        <v>632</v>
      </c>
      <c r="AT20" s="222" t="s">
        <v>632</v>
      </c>
      <c r="AU20" s="222" t="s">
        <v>301</v>
      </c>
      <c r="AV20" s="222" t="s">
        <v>301</v>
      </c>
      <c r="AX20" s="118"/>
      <c r="AY20" s="118">
        <f t="shared" si="0"/>
        <v>0</v>
      </c>
      <c r="AZ20" s="118">
        <f t="shared" si="1"/>
        <v>0</v>
      </c>
      <c r="BA20" s="118">
        <f t="shared" si="2"/>
        <v>0</v>
      </c>
      <c r="BB20" s="118">
        <f t="shared" si="3"/>
        <v>0</v>
      </c>
      <c r="BC20" s="118">
        <f t="shared" si="4"/>
        <v>0</v>
      </c>
      <c r="BD20" s="118">
        <f t="shared" si="5"/>
        <v>0</v>
      </c>
      <c r="BE20" s="117">
        <f t="shared" si="72"/>
        <v>0</v>
      </c>
      <c r="BF20" s="118">
        <f t="shared" si="6"/>
        <v>0</v>
      </c>
      <c r="BG20" s="118">
        <f t="shared" si="7"/>
        <v>0</v>
      </c>
      <c r="BH20" s="117">
        <f t="shared" si="8"/>
        <v>0</v>
      </c>
      <c r="BI20" s="118">
        <f t="shared" si="9"/>
        <v>0</v>
      </c>
      <c r="BJ20" s="118">
        <f t="shared" si="10"/>
        <v>0</v>
      </c>
      <c r="BK20" s="118">
        <f t="shared" si="11"/>
        <v>0</v>
      </c>
      <c r="BL20" s="118">
        <f t="shared" si="12"/>
        <v>0</v>
      </c>
      <c r="BM20" s="117">
        <f t="shared" si="13"/>
        <v>0</v>
      </c>
      <c r="BN20" s="117">
        <f t="shared" si="14"/>
        <v>0</v>
      </c>
      <c r="BO20" s="117">
        <f t="shared" si="15"/>
        <v>0</v>
      </c>
      <c r="BP20" s="117">
        <f t="shared" si="16"/>
        <v>0</v>
      </c>
      <c r="BQ20" s="117">
        <f t="shared" si="17"/>
        <v>0</v>
      </c>
      <c r="BR20" s="117">
        <f t="shared" si="18"/>
        <v>0</v>
      </c>
      <c r="BS20" s="117">
        <f t="shared" si="73"/>
        <v>0</v>
      </c>
      <c r="BT20" s="117">
        <f t="shared" si="74"/>
        <v>0</v>
      </c>
      <c r="BU20" s="117">
        <f t="shared" si="75"/>
        <v>0</v>
      </c>
      <c r="BV20" s="117">
        <f t="shared" si="19"/>
        <v>0</v>
      </c>
      <c r="BW20" s="117">
        <f t="shared" si="20"/>
        <v>0</v>
      </c>
      <c r="BX20" s="117">
        <f t="shared" si="21"/>
        <v>0</v>
      </c>
      <c r="BY20" s="117">
        <f t="shared" si="22"/>
        <v>0</v>
      </c>
      <c r="BZ20" s="117">
        <f t="shared" si="23"/>
        <v>0</v>
      </c>
      <c r="CA20" s="117">
        <f t="shared" si="76"/>
        <v>0</v>
      </c>
      <c r="CB20" s="117">
        <f t="shared" si="24"/>
        <v>0</v>
      </c>
      <c r="CC20" s="117">
        <f t="shared" si="25"/>
        <v>0</v>
      </c>
      <c r="CD20" s="117">
        <f t="shared" si="26"/>
        <v>0</v>
      </c>
      <c r="CE20" s="117">
        <f t="shared" si="27"/>
        <v>0</v>
      </c>
      <c r="CF20" s="117">
        <f t="shared" si="28"/>
        <v>0</v>
      </c>
      <c r="CG20" s="117">
        <f t="shared" si="29"/>
        <v>0</v>
      </c>
      <c r="CH20" s="117">
        <f t="shared" si="30"/>
        <v>0</v>
      </c>
      <c r="CI20" s="117">
        <f t="shared" si="31"/>
        <v>0</v>
      </c>
      <c r="CJ20" s="117">
        <f t="shared" si="32"/>
        <v>0</v>
      </c>
      <c r="CK20" s="117">
        <f t="shared" si="33"/>
        <v>0</v>
      </c>
      <c r="CL20" s="117">
        <f t="shared" si="34"/>
        <v>0</v>
      </c>
      <c r="CM20" s="117">
        <f t="shared" si="35"/>
        <v>0</v>
      </c>
      <c r="CN20" s="117">
        <f t="shared" si="77"/>
        <v>0</v>
      </c>
      <c r="CO20" s="117">
        <f t="shared" si="36"/>
        <v>0</v>
      </c>
      <c r="CP20" s="117">
        <f t="shared" si="78"/>
        <v>0</v>
      </c>
      <c r="CQ20" s="117">
        <f t="shared" si="37"/>
        <v>0</v>
      </c>
      <c r="CR20" s="117">
        <f t="shared" si="79"/>
        <v>0</v>
      </c>
      <c r="CS20" s="117">
        <f t="shared" si="38"/>
        <v>0</v>
      </c>
      <c r="CT20" s="117">
        <f t="shared" si="39"/>
        <v>0</v>
      </c>
      <c r="CU20" s="117">
        <f t="shared" si="40"/>
        <v>0</v>
      </c>
      <c r="CV20" s="117">
        <f t="shared" si="41"/>
        <v>0</v>
      </c>
      <c r="CW20" s="117">
        <f t="shared" si="42"/>
        <v>0</v>
      </c>
      <c r="CX20" s="117">
        <f t="shared" si="43"/>
        <v>0</v>
      </c>
      <c r="CY20" s="117">
        <f t="shared" si="44"/>
        <v>0</v>
      </c>
      <c r="CZ20" s="117">
        <f t="shared" si="45"/>
        <v>0</v>
      </c>
      <c r="DA20" s="117">
        <f t="shared" si="46"/>
        <v>0</v>
      </c>
      <c r="DB20" s="117">
        <f t="shared" si="84"/>
        <v>0</v>
      </c>
      <c r="DC20" s="117">
        <f t="shared" si="47"/>
        <v>0</v>
      </c>
      <c r="DD20" s="117">
        <f t="shared" si="80"/>
        <v>0</v>
      </c>
      <c r="DE20" s="117">
        <f t="shared" si="81"/>
        <v>0</v>
      </c>
      <c r="DF20" s="117">
        <f t="shared" si="48"/>
        <v>0</v>
      </c>
      <c r="DG20" s="117">
        <f t="shared" si="49"/>
        <v>0</v>
      </c>
      <c r="DH20" s="117">
        <f t="shared" si="50"/>
        <v>0</v>
      </c>
      <c r="DI20" s="117">
        <f t="shared" si="51"/>
        <v>0</v>
      </c>
      <c r="DJ20" s="117">
        <f t="shared" si="52"/>
        <v>0</v>
      </c>
      <c r="DK20" s="117">
        <f t="shared" si="82"/>
        <v>0</v>
      </c>
      <c r="DL20" s="117">
        <f t="shared" si="53"/>
        <v>0</v>
      </c>
      <c r="DM20" s="117">
        <f t="shared" si="54"/>
        <v>0</v>
      </c>
      <c r="DN20" s="117">
        <f t="shared" si="55"/>
        <v>0</v>
      </c>
      <c r="DO20" s="117">
        <f t="shared" si="56"/>
        <v>0</v>
      </c>
      <c r="DP20" s="117">
        <f t="shared" si="57"/>
        <v>0</v>
      </c>
      <c r="DQ20" s="117">
        <f t="shared" si="83"/>
        <v>0</v>
      </c>
      <c r="DR20" s="117">
        <f t="shared" si="58"/>
        <v>0</v>
      </c>
      <c r="DS20" s="117">
        <f t="shared" si="59"/>
        <v>0</v>
      </c>
      <c r="DT20" s="117">
        <f t="shared" si="60"/>
        <v>0</v>
      </c>
      <c r="DU20" s="117">
        <f t="shared" si="61"/>
        <v>0</v>
      </c>
      <c r="DV20" s="117">
        <f t="shared" si="62"/>
        <v>0</v>
      </c>
      <c r="DW20" s="117">
        <f t="shared" si="63"/>
        <v>0</v>
      </c>
      <c r="DX20" s="117">
        <f t="shared" si="64"/>
        <v>0</v>
      </c>
      <c r="DY20" s="117">
        <f t="shared" si="65"/>
        <v>0</v>
      </c>
      <c r="DZ20" s="117">
        <f t="shared" si="66"/>
        <v>0</v>
      </c>
      <c r="EA20" s="117">
        <f t="shared" si="67"/>
        <v>0</v>
      </c>
      <c r="EB20" s="117">
        <f t="shared" si="68"/>
        <v>0</v>
      </c>
      <c r="EC20" s="117">
        <f t="shared" si="69"/>
        <v>0</v>
      </c>
      <c r="ED20" s="118">
        <f t="shared" si="70"/>
        <v>0</v>
      </c>
      <c r="EE20" s="118">
        <f t="shared" si="71"/>
        <v>0</v>
      </c>
      <c r="EF20" s="7"/>
      <c r="EG20" s="7"/>
      <c r="EH20" s="7"/>
      <c r="EI20" s="7"/>
    </row>
    <row r="21" spans="1:139" ht="17.100000000000001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12"/>
      <c r="I21" s="313"/>
      <c r="J21" s="314"/>
      <c r="K21" s="308" t="s">
        <v>661</v>
      </c>
      <c r="L21" s="315" t="s">
        <v>661</v>
      </c>
      <c r="M21" s="310" t="s">
        <v>661</v>
      </c>
      <c r="N21" s="316"/>
      <c r="O21" s="312"/>
      <c r="P21" s="313"/>
      <c r="Q21" s="314"/>
      <c r="R21" s="317" t="s">
        <v>653</v>
      </c>
      <c r="S21" s="318"/>
      <c r="T21" s="312" t="s">
        <v>653</v>
      </c>
      <c r="U21" s="316" t="s">
        <v>653</v>
      </c>
      <c r="V21" s="312"/>
      <c r="W21" s="313" t="s">
        <v>653</v>
      </c>
      <c r="X21" s="314"/>
      <c r="Y21" s="331" t="s">
        <v>33</v>
      </c>
      <c r="Z21" s="20" t="s">
        <v>546</v>
      </c>
      <c r="AA21" s="190"/>
      <c r="AB21" s="222" t="s">
        <v>667</v>
      </c>
      <c r="AC21" s="222" t="s">
        <v>667</v>
      </c>
      <c r="AD21" s="222" t="s">
        <v>667</v>
      </c>
      <c r="AE21" s="222" t="s">
        <v>667</v>
      </c>
      <c r="AF21" s="222" t="s">
        <v>667</v>
      </c>
      <c r="AG21" s="222" t="s">
        <v>635</v>
      </c>
      <c r="AH21" s="222" t="s">
        <v>635</v>
      </c>
      <c r="AI21" s="222" t="s">
        <v>632</v>
      </c>
      <c r="AJ21" s="222" t="s">
        <v>632</v>
      </c>
      <c r="AK21" s="222" t="s">
        <v>632</v>
      </c>
      <c r="AL21" s="222" t="s">
        <v>632</v>
      </c>
      <c r="AM21" s="222" t="s">
        <v>632</v>
      </c>
      <c r="AN21" s="222" t="s">
        <v>646</v>
      </c>
      <c r="AO21" s="222" t="s">
        <v>646</v>
      </c>
      <c r="AP21" s="222" t="s">
        <v>632</v>
      </c>
      <c r="AQ21" s="222" t="s">
        <v>632</v>
      </c>
      <c r="AR21" s="222" t="s">
        <v>632</v>
      </c>
      <c r="AS21" s="222" t="s">
        <v>632</v>
      </c>
      <c r="AT21" s="222" t="s">
        <v>632</v>
      </c>
      <c r="AU21" s="222" t="s">
        <v>301</v>
      </c>
      <c r="AV21" s="222" t="s">
        <v>301</v>
      </c>
      <c r="AX21" s="118"/>
      <c r="AY21" s="118">
        <f t="shared" si="0"/>
        <v>0</v>
      </c>
      <c r="AZ21" s="118">
        <f t="shared" si="1"/>
        <v>0</v>
      </c>
      <c r="BA21" s="118">
        <f t="shared" si="2"/>
        <v>0</v>
      </c>
      <c r="BB21" s="118">
        <f t="shared" si="3"/>
        <v>0</v>
      </c>
      <c r="BC21" s="118">
        <f t="shared" si="4"/>
        <v>0</v>
      </c>
      <c r="BD21" s="118">
        <f t="shared" si="5"/>
        <v>0</v>
      </c>
      <c r="BE21" s="117">
        <f t="shared" si="72"/>
        <v>0</v>
      </c>
      <c r="BF21" s="118">
        <f t="shared" si="6"/>
        <v>0</v>
      </c>
      <c r="BG21" s="118">
        <f t="shared" si="7"/>
        <v>0</v>
      </c>
      <c r="BH21" s="117">
        <f t="shared" si="8"/>
        <v>0</v>
      </c>
      <c r="BI21" s="118">
        <f t="shared" si="9"/>
        <v>0</v>
      </c>
      <c r="BJ21" s="118">
        <f t="shared" si="10"/>
        <v>0</v>
      </c>
      <c r="BK21" s="118">
        <f t="shared" si="11"/>
        <v>0</v>
      </c>
      <c r="BL21" s="118">
        <f t="shared" si="12"/>
        <v>0</v>
      </c>
      <c r="BM21" s="117">
        <f t="shared" si="13"/>
        <v>0</v>
      </c>
      <c r="BN21" s="117">
        <f t="shared" si="14"/>
        <v>0</v>
      </c>
      <c r="BO21" s="117">
        <f t="shared" si="15"/>
        <v>0</v>
      </c>
      <c r="BP21" s="117">
        <f t="shared" si="16"/>
        <v>0</v>
      </c>
      <c r="BQ21" s="117">
        <f t="shared" si="17"/>
        <v>0</v>
      </c>
      <c r="BR21" s="117">
        <f t="shared" si="18"/>
        <v>0</v>
      </c>
      <c r="BS21" s="117">
        <f t="shared" si="73"/>
        <v>0</v>
      </c>
      <c r="BT21" s="117">
        <f t="shared" si="74"/>
        <v>0</v>
      </c>
      <c r="BU21" s="117">
        <f t="shared" si="75"/>
        <v>0</v>
      </c>
      <c r="BV21" s="117">
        <f t="shared" si="19"/>
        <v>0</v>
      </c>
      <c r="BW21" s="117">
        <f t="shared" si="20"/>
        <v>0</v>
      </c>
      <c r="BX21" s="117">
        <f t="shared" si="21"/>
        <v>0</v>
      </c>
      <c r="BY21" s="117">
        <f t="shared" si="22"/>
        <v>0</v>
      </c>
      <c r="BZ21" s="117">
        <f t="shared" si="23"/>
        <v>0</v>
      </c>
      <c r="CA21" s="117">
        <f t="shared" si="76"/>
        <v>0</v>
      </c>
      <c r="CB21" s="117">
        <f t="shared" si="24"/>
        <v>0</v>
      </c>
      <c r="CC21" s="117">
        <f t="shared" si="25"/>
        <v>0</v>
      </c>
      <c r="CD21" s="117">
        <f t="shared" si="26"/>
        <v>0</v>
      </c>
      <c r="CE21" s="117">
        <f t="shared" si="27"/>
        <v>0</v>
      </c>
      <c r="CF21" s="117">
        <f t="shared" si="28"/>
        <v>0</v>
      </c>
      <c r="CG21" s="117">
        <f t="shared" si="29"/>
        <v>4</v>
      </c>
      <c r="CH21" s="117">
        <f t="shared" si="30"/>
        <v>3</v>
      </c>
      <c r="CI21" s="117">
        <f t="shared" si="31"/>
        <v>0</v>
      </c>
      <c r="CJ21" s="117">
        <f t="shared" si="32"/>
        <v>0</v>
      </c>
      <c r="CK21" s="117">
        <f t="shared" si="33"/>
        <v>0</v>
      </c>
      <c r="CL21" s="117">
        <f t="shared" si="34"/>
        <v>0</v>
      </c>
      <c r="CM21" s="117">
        <f t="shared" si="35"/>
        <v>0</v>
      </c>
      <c r="CN21" s="117">
        <f t="shared" si="77"/>
        <v>0</v>
      </c>
      <c r="CO21" s="117">
        <f t="shared" si="36"/>
        <v>0</v>
      </c>
      <c r="CP21" s="117">
        <f t="shared" si="78"/>
        <v>0</v>
      </c>
      <c r="CQ21" s="117">
        <f t="shared" si="37"/>
        <v>0</v>
      </c>
      <c r="CR21" s="117">
        <f t="shared" si="79"/>
        <v>0</v>
      </c>
      <c r="CS21" s="117">
        <f t="shared" si="38"/>
        <v>0</v>
      </c>
      <c r="CT21" s="117">
        <f t="shared" si="39"/>
        <v>0</v>
      </c>
      <c r="CU21" s="117">
        <f t="shared" si="40"/>
        <v>0</v>
      </c>
      <c r="CV21" s="117">
        <f t="shared" si="41"/>
        <v>0</v>
      </c>
      <c r="CW21" s="117">
        <f t="shared" si="42"/>
        <v>0</v>
      </c>
      <c r="CX21" s="117">
        <f t="shared" si="43"/>
        <v>0</v>
      </c>
      <c r="CY21" s="117">
        <f t="shared" si="44"/>
        <v>0</v>
      </c>
      <c r="CZ21" s="117">
        <f t="shared" si="45"/>
        <v>0</v>
      </c>
      <c r="DA21" s="117">
        <f t="shared" si="46"/>
        <v>0</v>
      </c>
      <c r="DB21" s="117">
        <f t="shared" si="84"/>
        <v>0</v>
      </c>
      <c r="DC21" s="117">
        <f t="shared" si="47"/>
        <v>0</v>
      </c>
      <c r="DD21" s="117">
        <f t="shared" si="80"/>
        <v>0</v>
      </c>
      <c r="DE21" s="117">
        <f t="shared" si="81"/>
        <v>0</v>
      </c>
      <c r="DF21" s="117">
        <f t="shared" si="48"/>
        <v>0</v>
      </c>
      <c r="DG21" s="117">
        <f t="shared" si="49"/>
        <v>0</v>
      </c>
      <c r="DH21" s="117">
        <f t="shared" si="50"/>
        <v>0</v>
      </c>
      <c r="DI21" s="117">
        <f t="shared" si="51"/>
        <v>0</v>
      </c>
      <c r="DJ21" s="117">
        <f t="shared" si="52"/>
        <v>0</v>
      </c>
      <c r="DK21" s="117">
        <f t="shared" si="82"/>
        <v>0</v>
      </c>
      <c r="DL21" s="117">
        <f t="shared" si="53"/>
        <v>0</v>
      </c>
      <c r="DM21" s="117">
        <f t="shared" si="54"/>
        <v>0</v>
      </c>
      <c r="DN21" s="117">
        <f t="shared" si="55"/>
        <v>0</v>
      </c>
      <c r="DO21" s="117">
        <f t="shared" si="56"/>
        <v>0</v>
      </c>
      <c r="DP21" s="117">
        <f t="shared" si="57"/>
        <v>0</v>
      </c>
      <c r="DQ21" s="117">
        <f t="shared" si="83"/>
        <v>0</v>
      </c>
      <c r="DR21" s="117">
        <f t="shared" si="58"/>
        <v>0</v>
      </c>
      <c r="DS21" s="117">
        <f t="shared" si="59"/>
        <v>0</v>
      </c>
      <c r="DT21" s="117">
        <f t="shared" si="60"/>
        <v>0</v>
      </c>
      <c r="DU21" s="117">
        <f t="shared" si="61"/>
        <v>0</v>
      </c>
      <c r="DV21" s="117">
        <f t="shared" si="62"/>
        <v>0</v>
      </c>
      <c r="DW21" s="117">
        <f t="shared" si="63"/>
        <v>0</v>
      </c>
      <c r="DX21" s="117">
        <f t="shared" si="64"/>
        <v>0</v>
      </c>
      <c r="DY21" s="117">
        <f t="shared" si="65"/>
        <v>0</v>
      </c>
      <c r="DZ21" s="117">
        <f t="shared" si="66"/>
        <v>0</v>
      </c>
      <c r="EA21" s="117">
        <f t="shared" si="67"/>
        <v>0</v>
      </c>
      <c r="EB21" s="117">
        <f t="shared" si="68"/>
        <v>0</v>
      </c>
      <c r="EC21" s="117">
        <f t="shared" si="69"/>
        <v>0</v>
      </c>
      <c r="ED21" s="118">
        <f t="shared" si="70"/>
        <v>0</v>
      </c>
      <c r="EE21" s="118">
        <f t="shared" si="71"/>
        <v>0</v>
      </c>
      <c r="EF21" s="7"/>
      <c r="EG21" s="7"/>
      <c r="EH21" s="7"/>
      <c r="EI21" s="7"/>
    </row>
    <row r="22" spans="1:139" ht="17.100000000000001" customHeight="1" x14ac:dyDescent="0.25">
      <c r="A22" s="774"/>
      <c r="B22" s="777"/>
      <c r="C22" s="174">
        <v>1</v>
      </c>
      <c r="D22" s="127"/>
      <c r="E22" s="72"/>
      <c r="F22" s="201"/>
      <c r="G22" s="211"/>
      <c r="H22" s="201"/>
      <c r="I22" s="145"/>
      <c r="J22" s="91"/>
      <c r="K22" s="61" t="s">
        <v>661</v>
      </c>
      <c r="L22" s="72" t="s">
        <v>661</v>
      </c>
      <c r="M22" s="201" t="s">
        <v>661</v>
      </c>
      <c r="N22" s="211"/>
      <c r="O22" s="201"/>
      <c r="P22" s="145"/>
      <c r="Q22" s="91"/>
      <c r="R22" s="127" t="s">
        <v>653</v>
      </c>
      <c r="S22" s="153"/>
      <c r="T22" s="201" t="s">
        <v>653</v>
      </c>
      <c r="U22" s="211" t="s">
        <v>653</v>
      </c>
      <c r="V22" s="201"/>
      <c r="W22" s="145" t="s">
        <v>653</v>
      </c>
      <c r="X22" s="91"/>
      <c r="Y22" s="45" t="s">
        <v>34</v>
      </c>
      <c r="Z22" s="33" t="s">
        <v>547</v>
      </c>
      <c r="AA22" s="23"/>
      <c r="AB22" s="222" t="s">
        <v>654</v>
      </c>
      <c r="AC22" s="222" t="s">
        <v>654</v>
      </c>
      <c r="AD22" s="222" t="s">
        <v>654</v>
      </c>
      <c r="AE22" s="222" t="s">
        <v>668</v>
      </c>
      <c r="AF22" s="222" t="s">
        <v>668</v>
      </c>
      <c r="AG22" s="222" t="s">
        <v>635</v>
      </c>
      <c r="AH22" s="222" t="s">
        <v>635</v>
      </c>
      <c r="AI22" s="222" t="s">
        <v>643</v>
      </c>
      <c r="AJ22" s="222" t="s">
        <v>643</v>
      </c>
      <c r="AK22" s="222" t="s">
        <v>643</v>
      </c>
      <c r="AL22" s="222" t="s">
        <v>668</v>
      </c>
      <c r="AM22" s="222" t="s">
        <v>668</v>
      </c>
      <c r="AN22" s="222" t="s">
        <v>646</v>
      </c>
      <c r="AO22" s="222" t="s">
        <v>646</v>
      </c>
      <c r="AP22" s="222" t="s">
        <v>255</v>
      </c>
      <c r="AQ22" s="222" t="s">
        <v>255</v>
      </c>
      <c r="AR22" s="222" t="s">
        <v>255</v>
      </c>
      <c r="AS22" s="222" t="s">
        <v>663</v>
      </c>
      <c r="AT22" s="222" t="s">
        <v>663</v>
      </c>
      <c r="AU22" s="222" t="s">
        <v>301</v>
      </c>
      <c r="AV22" s="222" t="s">
        <v>301</v>
      </c>
      <c r="AX22" s="118"/>
      <c r="AY22" s="118">
        <f t="shared" si="0"/>
        <v>0</v>
      </c>
      <c r="AZ22" s="118">
        <f t="shared" si="1"/>
        <v>0</v>
      </c>
      <c r="BA22" s="118">
        <f t="shared" si="2"/>
        <v>0</v>
      </c>
      <c r="BB22" s="118">
        <f t="shared" si="3"/>
        <v>0</v>
      </c>
      <c r="BC22" s="118">
        <f t="shared" si="4"/>
        <v>0</v>
      </c>
      <c r="BD22" s="118">
        <f t="shared" si="5"/>
        <v>0</v>
      </c>
      <c r="BE22" s="117">
        <f t="shared" si="72"/>
        <v>0</v>
      </c>
      <c r="BF22" s="118">
        <f t="shared" si="6"/>
        <v>0</v>
      </c>
      <c r="BG22" s="118">
        <f t="shared" si="7"/>
        <v>0</v>
      </c>
      <c r="BH22" s="117">
        <f t="shared" si="8"/>
        <v>0</v>
      </c>
      <c r="BI22" s="118">
        <f t="shared" si="9"/>
        <v>0</v>
      </c>
      <c r="BJ22" s="118">
        <f t="shared" si="10"/>
        <v>0</v>
      </c>
      <c r="BK22" s="118">
        <f t="shared" si="11"/>
        <v>0</v>
      </c>
      <c r="BL22" s="118">
        <f t="shared" si="12"/>
        <v>0</v>
      </c>
      <c r="BM22" s="117">
        <f t="shared" si="13"/>
        <v>0</v>
      </c>
      <c r="BN22" s="117">
        <f t="shared" si="14"/>
        <v>0</v>
      </c>
      <c r="BO22" s="117">
        <f t="shared" si="15"/>
        <v>0</v>
      </c>
      <c r="BP22" s="117">
        <f t="shared" si="16"/>
        <v>0</v>
      </c>
      <c r="BQ22" s="117">
        <f t="shared" si="17"/>
        <v>0</v>
      </c>
      <c r="BR22" s="117">
        <f t="shared" si="18"/>
        <v>0</v>
      </c>
      <c r="BS22" s="117">
        <f t="shared" si="73"/>
        <v>0</v>
      </c>
      <c r="BT22" s="117">
        <f t="shared" si="74"/>
        <v>0</v>
      </c>
      <c r="BU22" s="117">
        <f t="shared" si="75"/>
        <v>0</v>
      </c>
      <c r="BV22" s="117">
        <f t="shared" si="19"/>
        <v>0</v>
      </c>
      <c r="BW22" s="117">
        <f t="shared" si="20"/>
        <v>0</v>
      </c>
      <c r="BX22" s="117">
        <f t="shared" si="21"/>
        <v>0</v>
      </c>
      <c r="BY22" s="117">
        <f t="shared" si="22"/>
        <v>0</v>
      </c>
      <c r="BZ22" s="117">
        <f t="shared" si="23"/>
        <v>0</v>
      </c>
      <c r="CA22" s="117">
        <f t="shared" si="76"/>
        <v>0</v>
      </c>
      <c r="CB22" s="117">
        <f t="shared" si="24"/>
        <v>0</v>
      </c>
      <c r="CC22" s="117">
        <f t="shared" si="25"/>
        <v>0</v>
      </c>
      <c r="CD22" s="117">
        <f t="shared" si="26"/>
        <v>0</v>
      </c>
      <c r="CE22" s="117">
        <f t="shared" si="27"/>
        <v>0</v>
      </c>
      <c r="CF22" s="117">
        <f t="shared" si="28"/>
        <v>0</v>
      </c>
      <c r="CG22" s="117">
        <f t="shared" si="29"/>
        <v>4</v>
      </c>
      <c r="CH22" s="117">
        <f t="shared" si="30"/>
        <v>3</v>
      </c>
      <c r="CI22" s="117">
        <f t="shared" si="31"/>
        <v>0</v>
      </c>
      <c r="CJ22" s="117">
        <f t="shared" si="32"/>
        <v>0</v>
      </c>
      <c r="CK22" s="117">
        <f t="shared" si="33"/>
        <v>0</v>
      </c>
      <c r="CL22" s="117">
        <f t="shared" si="34"/>
        <v>0</v>
      </c>
      <c r="CM22" s="117">
        <f t="shared" si="35"/>
        <v>0</v>
      </c>
      <c r="CN22" s="117">
        <f t="shared" si="77"/>
        <v>0</v>
      </c>
      <c r="CO22" s="117">
        <f t="shared" si="36"/>
        <v>0</v>
      </c>
      <c r="CP22" s="117">
        <f t="shared" si="78"/>
        <v>0</v>
      </c>
      <c r="CQ22" s="117">
        <f t="shared" si="37"/>
        <v>0</v>
      </c>
      <c r="CR22" s="117">
        <f t="shared" si="79"/>
        <v>0</v>
      </c>
      <c r="CS22" s="117">
        <f t="shared" si="38"/>
        <v>0</v>
      </c>
      <c r="CT22" s="117">
        <f t="shared" si="39"/>
        <v>0</v>
      </c>
      <c r="CU22" s="117">
        <f t="shared" si="40"/>
        <v>0</v>
      </c>
      <c r="CV22" s="117">
        <f t="shared" si="41"/>
        <v>0</v>
      </c>
      <c r="CW22" s="117">
        <f t="shared" si="42"/>
        <v>0</v>
      </c>
      <c r="CX22" s="117">
        <f t="shared" si="43"/>
        <v>0</v>
      </c>
      <c r="CY22" s="117">
        <f t="shared" si="44"/>
        <v>0</v>
      </c>
      <c r="CZ22" s="117">
        <f t="shared" si="45"/>
        <v>0</v>
      </c>
      <c r="DA22" s="117">
        <f t="shared" si="46"/>
        <v>0</v>
      </c>
      <c r="DB22" s="117">
        <f t="shared" si="84"/>
        <v>0</v>
      </c>
      <c r="DC22" s="117">
        <f t="shared" si="47"/>
        <v>0</v>
      </c>
      <c r="DD22" s="117">
        <f t="shared" si="80"/>
        <v>0</v>
      </c>
      <c r="DE22" s="117">
        <f t="shared" si="81"/>
        <v>0</v>
      </c>
      <c r="DF22" s="117">
        <f t="shared" si="48"/>
        <v>0</v>
      </c>
      <c r="DG22" s="117">
        <f t="shared" si="49"/>
        <v>0</v>
      </c>
      <c r="DH22" s="117">
        <f t="shared" si="50"/>
        <v>0</v>
      </c>
      <c r="DI22" s="117">
        <f t="shared" si="51"/>
        <v>0</v>
      </c>
      <c r="DJ22" s="117">
        <f t="shared" si="52"/>
        <v>0</v>
      </c>
      <c r="DK22" s="117">
        <f t="shared" si="82"/>
        <v>0</v>
      </c>
      <c r="DL22" s="117">
        <f t="shared" si="53"/>
        <v>0</v>
      </c>
      <c r="DM22" s="117">
        <f t="shared" si="54"/>
        <v>0</v>
      </c>
      <c r="DN22" s="117">
        <f t="shared" si="55"/>
        <v>0</v>
      </c>
      <c r="DO22" s="117">
        <f t="shared" si="56"/>
        <v>0</v>
      </c>
      <c r="DP22" s="117">
        <f t="shared" si="57"/>
        <v>0</v>
      </c>
      <c r="DQ22" s="117">
        <f t="shared" si="83"/>
        <v>0</v>
      </c>
      <c r="DR22" s="117">
        <f t="shared" si="58"/>
        <v>0</v>
      </c>
      <c r="DS22" s="117">
        <f t="shared" si="59"/>
        <v>0</v>
      </c>
      <c r="DT22" s="117">
        <f t="shared" si="60"/>
        <v>0</v>
      </c>
      <c r="DU22" s="117">
        <f t="shared" si="61"/>
        <v>0</v>
      </c>
      <c r="DV22" s="117">
        <f t="shared" si="62"/>
        <v>0</v>
      </c>
      <c r="DW22" s="117">
        <f t="shared" si="63"/>
        <v>0</v>
      </c>
      <c r="DX22" s="117">
        <f t="shared" si="64"/>
        <v>0</v>
      </c>
      <c r="DY22" s="117">
        <f t="shared" si="65"/>
        <v>0</v>
      </c>
      <c r="DZ22" s="117">
        <f t="shared" si="66"/>
        <v>0</v>
      </c>
      <c r="EA22" s="117">
        <f t="shared" si="67"/>
        <v>0</v>
      </c>
      <c r="EB22" s="117">
        <f t="shared" si="68"/>
        <v>0</v>
      </c>
      <c r="EC22" s="117">
        <f t="shared" si="69"/>
        <v>0</v>
      </c>
      <c r="ED22" s="118">
        <f t="shared" si="70"/>
        <v>0</v>
      </c>
      <c r="EE22" s="118">
        <f t="shared" si="71"/>
        <v>0</v>
      </c>
      <c r="EF22" s="7"/>
      <c r="EG22" s="7"/>
      <c r="EH22" s="7"/>
      <c r="EI22" s="7"/>
    </row>
    <row r="23" spans="1:139" ht="17.100000000000001" customHeight="1" x14ac:dyDescent="0.25">
      <c r="A23" s="774"/>
      <c r="B23" s="777"/>
      <c r="C23" s="172">
        <v>2</v>
      </c>
      <c r="D23" s="78"/>
      <c r="E23" s="65"/>
      <c r="F23" s="161"/>
      <c r="G23" s="164"/>
      <c r="H23" s="161"/>
      <c r="I23" s="146"/>
      <c r="J23" s="85"/>
      <c r="K23" s="63" t="s">
        <v>661</v>
      </c>
      <c r="L23" s="65" t="s">
        <v>661</v>
      </c>
      <c r="M23" s="161" t="s">
        <v>661</v>
      </c>
      <c r="N23" s="164"/>
      <c r="O23" s="161"/>
      <c r="P23" s="146"/>
      <c r="Q23" s="85"/>
      <c r="R23" s="78" t="s">
        <v>653</v>
      </c>
      <c r="S23" s="154"/>
      <c r="T23" s="161" t="s">
        <v>653</v>
      </c>
      <c r="U23" s="164" t="s">
        <v>653</v>
      </c>
      <c r="V23" s="161"/>
      <c r="W23" s="146" t="s">
        <v>653</v>
      </c>
      <c r="X23" s="85"/>
      <c r="Y23" s="733" t="s">
        <v>27</v>
      </c>
      <c r="Z23" s="732"/>
      <c r="AA23" s="23"/>
      <c r="AB23" s="222" t="s">
        <v>654</v>
      </c>
      <c r="AC23" s="222" t="s">
        <v>654</v>
      </c>
      <c r="AD23" s="222" t="s">
        <v>654</v>
      </c>
      <c r="AE23" s="222" t="s">
        <v>668</v>
      </c>
      <c r="AF23" s="222" t="s">
        <v>668</v>
      </c>
      <c r="AG23" s="222" t="s">
        <v>667</v>
      </c>
      <c r="AH23" s="222" t="s">
        <v>667</v>
      </c>
      <c r="AI23" s="222" t="s">
        <v>643</v>
      </c>
      <c r="AJ23" s="222" t="s">
        <v>643</v>
      </c>
      <c r="AK23" s="222" t="s">
        <v>643</v>
      </c>
      <c r="AL23" s="222" t="s">
        <v>668</v>
      </c>
      <c r="AM23" s="222" t="s">
        <v>668</v>
      </c>
      <c r="AN23" s="222" t="s">
        <v>646</v>
      </c>
      <c r="AO23" s="222" t="s">
        <v>646</v>
      </c>
      <c r="AP23" s="222" t="s">
        <v>255</v>
      </c>
      <c r="AQ23" s="222" t="s">
        <v>255</v>
      </c>
      <c r="AR23" s="222" t="s">
        <v>255</v>
      </c>
      <c r="AS23" s="222" t="s">
        <v>663</v>
      </c>
      <c r="AT23" s="222" t="s">
        <v>663</v>
      </c>
      <c r="AU23" s="222" t="s">
        <v>301</v>
      </c>
      <c r="AV23" s="222" t="s">
        <v>301</v>
      </c>
      <c r="AX23" s="118"/>
      <c r="AY23" s="118">
        <f t="shared" si="0"/>
        <v>0</v>
      </c>
      <c r="AZ23" s="118">
        <f t="shared" si="1"/>
        <v>0</v>
      </c>
      <c r="BA23" s="118">
        <f t="shared" si="2"/>
        <v>0</v>
      </c>
      <c r="BB23" s="118">
        <f t="shared" si="3"/>
        <v>0</v>
      </c>
      <c r="BC23" s="118">
        <f t="shared" si="4"/>
        <v>0</v>
      </c>
      <c r="BD23" s="118">
        <f t="shared" si="5"/>
        <v>0</v>
      </c>
      <c r="BE23" s="117">
        <f t="shared" si="72"/>
        <v>0</v>
      </c>
      <c r="BF23" s="118">
        <f t="shared" si="6"/>
        <v>0</v>
      </c>
      <c r="BG23" s="118">
        <f t="shared" si="7"/>
        <v>0</v>
      </c>
      <c r="BH23" s="117">
        <f t="shared" si="8"/>
        <v>0</v>
      </c>
      <c r="BI23" s="118">
        <f t="shared" si="9"/>
        <v>0</v>
      </c>
      <c r="BJ23" s="118">
        <f t="shared" si="10"/>
        <v>0</v>
      </c>
      <c r="BK23" s="118">
        <f t="shared" si="11"/>
        <v>0</v>
      </c>
      <c r="BL23" s="118">
        <f t="shared" si="12"/>
        <v>0</v>
      </c>
      <c r="BM23" s="117">
        <f t="shared" si="13"/>
        <v>0</v>
      </c>
      <c r="BN23" s="117">
        <f t="shared" si="14"/>
        <v>0</v>
      </c>
      <c r="BO23" s="117">
        <f t="shared" si="15"/>
        <v>0</v>
      </c>
      <c r="BP23" s="117">
        <f t="shared" si="16"/>
        <v>0</v>
      </c>
      <c r="BQ23" s="117">
        <f t="shared" si="17"/>
        <v>0</v>
      </c>
      <c r="BR23" s="117">
        <f t="shared" si="18"/>
        <v>0</v>
      </c>
      <c r="BS23" s="117">
        <f t="shared" si="73"/>
        <v>0</v>
      </c>
      <c r="BT23" s="117">
        <f t="shared" si="74"/>
        <v>0</v>
      </c>
      <c r="BU23" s="117">
        <f t="shared" si="75"/>
        <v>0</v>
      </c>
      <c r="BV23" s="117">
        <f t="shared" si="19"/>
        <v>0</v>
      </c>
      <c r="BW23" s="117">
        <f t="shared" si="20"/>
        <v>0</v>
      </c>
      <c r="BX23" s="117">
        <f t="shared" si="21"/>
        <v>0</v>
      </c>
      <c r="BY23" s="117">
        <f t="shared" si="22"/>
        <v>0</v>
      </c>
      <c r="BZ23" s="117">
        <f t="shared" si="23"/>
        <v>0</v>
      </c>
      <c r="CA23" s="117">
        <f t="shared" si="76"/>
        <v>0</v>
      </c>
      <c r="CB23" s="117">
        <f t="shared" si="24"/>
        <v>0</v>
      </c>
      <c r="CC23" s="117">
        <f t="shared" si="25"/>
        <v>0</v>
      </c>
      <c r="CD23" s="117">
        <f t="shared" si="26"/>
        <v>0</v>
      </c>
      <c r="CE23" s="117">
        <f t="shared" si="27"/>
        <v>0</v>
      </c>
      <c r="CF23" s="117">
        <f t="shared" si="28"/>
        <v>0</v>
      </c>
      <c r="CG23" s="117">
        <f t="shared" si="29"/>
        <v>4</v>
      </c>
      <c r="CH23" s="117">
        <f t="shared" si="30"/>
        <v>3</v>
      </c>
      <c r="CI23" s="117">
        <f t="shared" si="31"/>
        <v>0</v>
      </c>
      <c r="CJ23" s="117">
        <f t="shared" si="32"/>
        <v>0</v>
      </c>
      <c r="CK23" s="117">
        <f t="shared" si="33"/>
        <v>0</v>
      </c>
      <c r="CL23" s="117">
        <f t="shared" si="34"/>
        <v>0</v>
      </c>
      <c r="CM23" s="117">
        <f t="shared" si="35"/>
        <v>0</v>
      </c>
      <c r="CN23" s="117">
        <f t="shared" si="77"/>
        <v>0</v>
      </c>
      <c r="CO23" s="117">
        <f t="shared" si="36"/>
        <v>0</v>
      </c>
      <c r="CP23" s="117">
        <f t="shared" si="78"/>
        <v>0</v>
      </c>
      <c r="CQ23" s="117">
        <f t="shared" si="37"/>
        <v>0</v>
      </c>
      <c r="CR23" s="117">
        <f t="shared" si="79"/>
        <v>0</v>
      </c>
      <c r="CS23" s="117">
        <f t="shared" si="38"/>
        <v>0</v>
      </c>
      <c r="CT23" s="117">
        <f t="shared" si="39"/>
        <v>0</v>
      </c>
      <c r="CU23" s="117">
        <f t="shared" si="40"/>
        <v>0</v>
      </c>
      <c r="CV23" s="117">
        <f t="shared" si="41"/>
        <v>0</v>
      </c>
      <c r="CW23" s="117">
        <f t="shared" si="42"/>
        <v>0</v>
      </c>
      <c r="CX23" s="117">
        <f t="shared" si="43"/>
        <v>0</v>
      </c>
      <c r="CY23" s="117">
        <f t="shared" si="44"/>
        <v>0</v>
      </c>
      <c r="CZ23" s="117">
        <f t="shared" si="45"/>
        <v>0</v>
      </c>
      <c r="DA23" s="117">
        <f t="shared" si="46"/>
        <v>0</v>
      </c>
      <c r="DB23" s="117">
        <f t="shared" si="84"/>
        <v>0</v>
      </c>
      <c r="DC23" s="117">
        <f t="shared" si="47"/>
        <v>0</v>
      </c>
      <c r="DD23" s="117">
        <f t="shared" si="80"/>
        <v>0</v>
      </c>
      <c r="DE23" s="117">
        <f t="shared" si="81"/>
        <v>0</v>
      </c>
      <c r="DF23" s="117">
        <f t="shared" si="48"/>
        <v>0</v>
      </c>
      <c r="DG23" s="117">
        <f t="shared" si="49"/>
        <v>0</v>
      </c>
      <c r="DH23" s="117">
        <f t="shared" si="50"/>
        <v>0</v>
      </c>
      <c r="DI23" s="117">
        <f t="shared" si="51"/>
        <v>0</v>
      </c>
      <c r="DJ23" s="117">
        <f t="shared" si="52"/>
        <v>0</v>
      </c>
      <c r="DK23" s="117">
        <f t="shared" si="82"/>
        <v>0</v>
      </c>
      <c r="DL23" s="117">
        <f t="shared" si="53"/>
        <v>0</v>
      </c>
      <c r="DM23" s="117">
        <f t="shared" si="54"/>
        <v>0</v>
      </c>
      <c r="DN23" s="117">
        <f t="shared" si="55"/>
        <v>0</v>
      </c>
      <c r="DO23" s="117">
        <f t="shared" si="56"/>
        <v>0</v>
      </c>
      <c r="DP23" s="117">
        <f t="shared" si="57"/>
        <v>0</v>
      </c>
      <c r="DQ23" s="117">
        <f t="shared" si="83"/>
        <v>0</v>
      </c>
      <c r="DR23" s="117">
        <f t="shared" si="58"/>
        <v>0</v>
      </c>
      <c r="DS23" s="117">
        <f t="shared" si="59"/>
        <v>0</v>
      </c>
      <c r="DT23" s="117">
        <f t="shared" si="60"/>
        <v>0</v>
      </c>
      <c r="DU23" s="117">
        <f t="shared" si="61"/>
        <v>0</v>
      </c>
      <c r="DV23" s="117">
        <f t="shared" si="62"/>
        <v>0</v>
      </c>
      <c r="DW23" s="117">
        <f t="shared" si="63"/>
        <v>0</v>
      </c>
      <c r="DX23" s="117">
        <f t="shared" si="64"/>
        <v>0</v>
      </c>
      <c r="DY23" s="117">
        <f t="shared" si="65"/>
        <v>0</v>
      </c>
      <c r="DZ23" s="117">
        <f t="shared" si="66"/>
        <v>0</v>
      </c>
      <c r="EA23" s="117">
        <f t="shared" si="67"/>
        <v>0</v>
      </c>
      <c r="EB23" s="117">
        <f t="shared" si="68"/>
        <v>0</v>
      </c>
      <c r="EC23" s="117">
        <f t="shared" si="69"/>
        <v>0</v>
      </c>
      <c r="ED23" s="118">
        <f t="shared" si="70"/>
        <v>0</v>
      </c>
      <c r="EE23" s="118">
        <f t="shared" si="71"/>
        <v>0</v>
      </c>
      <c r="EF23" s="7"/>
      <c r="EG23" s="7"/>
      <c r="EH23" s="7"/>
      <c r="EI23" s="7"/>
    </row>
    <row r="24" spans="1:139" ht="17.100000000000001" customHeight="1" x14ac:dyDescent="0.25">
      <c r="A24" s="774"/>
      <c r="B24" s="777"/>
      <c r="C24" s="172">
        <v>3</v>
      </c>
      <c r="D24" s="78"/>
      <c r="E24" s="65"/>
      <c r="F24" s="161"/>
      <c r="G24" s="164"/>
      <c r="H24" s="161"/>
      <c r="I24" s="146"/>
      <c r="J24" s="85"/>
      <c r="K24" s="63"/>
      <c r="L24" s="65"/>
      <c r="M24" s="161"/>
      <c r="N24" s="153"/>
      <c r="O24" s="161"/>
      <c r="P24" s="146"/>
      <c r="Q24" s="85"/>
      <c r="R24" s="78"/>
      <c r="S24" s="154"/>
      <c r="T24" s="161"/>
      <c r="U24" s="164"/>
      <c r="V24" s="161"/>
      <c r="W24" s="146"/>
      <c r="X24" s="85"/>
      <c r="Y24" s="331" t="s">
        <v>537</v>
      </c>
      <c r="Z24" s="20" t="s">
        <v>548</v>
      </c>
      <c r="AA24" s="190"/>
      <c r="AB24" s="222" t="s">
        <v>593</v>
      </c>
      <c r="AC24" s="222" t="s">
        <v>593</v>
      </c>
      <c r="AD24" s="222" t="s">
        <v>593</v>
      </c>
      <c r="AE24" s="222" t="s">
        <v>668</v>
      </c>
      <c r="AF24" s="222" t="s">
        <v>668</v>
      </c>
      <c r="AG24" s="222" t="s">
        <v>667</v>
      </c>
      <c r="AH24" s="222" t="s">
        <v>667</v>
      </c>
      <c r="AI24" s="222" t="s">
        <v>656</v>
      </c>
      <c r="AJ24" s="222" t="s">
        <v>656</v>
      </c>
      <c r="AK24" s="222" t="s">
        <v>656</v>
      </c>
      <c r="AL24" s="222" t="s">
        <v>668</v>
      </c>
      <c r="AM24" s="222" t="s">
        <v>668</v>
      </c>
      <c r="AN24" s="222" t="s">
        <v>632</v>
      </c>
      <c r="AO24" s="222" t="s">
        <v>632</v>
      </c>
      <c r="AP24" s="222" t="s">
        <v>514</v>
      </c>
      <c r="AQ24" s="222" t="s">
        <v>514</v>
      </c>
      <c r="AR24" s="222" t="s">
        <v>514</v>
      </c>
      <c r="AS24" s="222" t="s">
        <v>663</v>
      </c>
      <c r="AT24" s="222" t="s">
        <v>663</v>
      </c>
      <c r="AU24" s="222" t="s">
        <v>632</v>
      </c>
      <c r="AV24" s="222" t="s">
        <v>632</v>
      </c>
      <c r="AX24" s="118"/>
      <c r="AY24" s="118">
        <f t="shared" si="0"/>
        <v>0</v>
      </c>
      <c r="AZ24" s="118">
        <f t="shared" si="1"/>
        <v>0</v>
      </c>
      <c r="BA24" s="118">
        <f t="shared" si="2"/>
        <v>0</v>
      </c>
      <c r="BB24" s="118">
        <f t="shared" si="3"/>
        <v>0</v>
      </c>
      <c r="BC24" s="118">
        <f t="shared" si="4"/>
        <v>0</v>
      </c>
      <c r="BD24" s="118">
        <f t="shared" si="5"/>
        <v>0</v>
      </c>
      <c r="BE24" s="117">
        <f t="shared" si="72"/>
        <v>0</v>
      </c>
      <c r="BF24" s="118">
        <f t="shared" si="6"/>
        <v>0</v>
      </c>
      <c r="BG24" s="118">
        <f t="shared" si="7"/>
        <v>0</v>
      </c>
      <c r="BH24" s="117">
        <f t="shared" si="8"/>
        <v>0</v>
      </c>
      <c r="BI24" s="118">
        <f t="shared" si="9"/>
        <v>0</v>
      </c>
      <c r="BJ24" s="118">
        <f t="shared" si="10"/>
        <v>0</v>
      </c>
      <c r="BK24" s="118">
        <f t="shared" si="11"/>
        <v>0</v>
      </c>
      <c r="BL24" s="118">
        <f t="shared" si="12"/>
        <v>0</v>
      </c>
      <c r="BM24" s="117">
        <f t="shared" si="13"/>
        <v>0</v>
      </c>
      <c r="BN24" s="117">
        <f t="shared" si="14"/>
        <v>0</v>
      </c>
      <c r="BO24" s="117">
        <f t="shared" si="15"/>
        <v>0</v>
      </c>
      <c r="BP24" s="117">
        <f t="shared" si="16"/>
        <v>0</v>
      </c>
      <c r="BQ24" s="117">
        <f t="shared" si="17"/>
        <v>0</v>
      </c>
      <c r="BR24" s="117">
        <f t="shared" si="18"/>
        <v>0</v>
      </c>
      <c r="BS24" s="117">
        <f t="shared" si="73"/>
        <v>0</v>
      </c>
      <c r="BT24" s="117">
        <f t="shared" si="74"/>
        <v>0</v>
      </c>
      <c r="BU24" s="117">
        <f t="shared" si="75"/>
        <v>0</v>
      </c>
      <c r="BV24" s="117">
        <f t="shared" si="19"/>
        <v>0</v>
      </c>
      <c r="BW24" s="117">
        <f t="shared" si="20"/>
        <v>0</v>
      </c>
      <c r="BX24" s="117">
        <f t="shared" si="21"/>
        <v>0</v>
      </c>
      <c r="BY24" s="117">
        <f t="shared" si="22"/>
        <v>0</v>
      </c>
      <c r="BZ24" s="117">
        <f t="shared" si="23"/>
        <v>0</v>
      </c>
      <c r="CA24" s="117">
        <f t="shared" si="76"/>
        <v>0</v>
      </c>
      <c r="CB24" s="117">
        <f t="shared" si="24"/>
        <v>0</v>
      </c>
      <c r="CC24" s="117">
        <f t="shared" si="25"/>
        <v>0</v>
      </c>
      <c r="CD24" s="117">
        <f t="shared" si="26"/>
        <v>0</v>
      </c>
      <c r="CE24" s="117">
        <f t="shared" si="27"/>
        <v>0</v>
      </c>
      <c r="CF24" s="117">
        <f t="shared" si="28"/>
        <v>0</v>
      </c>
      <c r="CG24" s="117">
        <f t="shared" si="29"/>
        <v>0</v>
      </c>
      <c r="CH24" s="117">
        <f t="shared" si="30"/>
        <v>0</v>
      </c>
      <c r="CI24" s="117">
        <f t="shared" si="31"/>
        <v>0</v>
      </c>
      <c r="CJ24" s="117">
        <f t="shared" si="32"/>
        <v>0</v>
      </c>
      <c r="CK24" s="117">
        <f t="shared" si="33"/>
        <v>0</v>
      </c>
      <c r="CL24" s="117">
        <f t="shared" si="34"/>
        <v>0</v>
      </c>
      <c r="CM24" s="117">
        <f t="shared" si="35"/>
        <v>0</v>
      </c>
      <c r="CN24" s="117">
        <f t="shared" si="77"/>
        <v>0</v>
      </c>
      <c r="CO24" s="117">
        <f t="shared" si="36"/>
        <v>0</v>
      </c>
      <c r="CP24" s="117">
        <f t="shared" si="78"/>
        <v>0</v>
      </c>
      <c r="CQ24" s="117">
        <f t="shared" si="37"/>
        <v>0</v>
      </c>
      <c r="CR24" s="117">
        <f t="shared" si="79"/>
        <v>0</v>
      </c>
      <c r="CS24" s="117">
        <f t="shared" si="38"/>
        <v>0</v>
      </c>
      <c r="CT24" s="117">
        <f t="shared" si="39"/>
        <v>0</v>
      </c>
      <c r="CU24" s="117">
        <f t="shared" si="40"/>
        <v>0</v>
      </c>
      <c r="CV24" s="117">
        <f t="shared" si="41"/>
        <v>0</v>
      </c>
      <c r="CW24" s="117">
        <f t="shared" si="42"/>
        <v>0</v>
      </c>
      <c r="CX24" s="117">
        <f t="shared" si="43"/>
        <v>0</v>
      </c>
      <c r="CY24" s="117">
        <f t="shared" si="44"/>
        <v>0</v>
      </c>
      <c r="CZ24" s="117">
        <f t="shared" si="45"/>
        <v>0</v>
      </c>
      <c r="DA24" s="117">
        <f t="shared" si="46"/>
        <v>0</v>
      </c>
      <c r="DB24" s="117">
        <f t="shared" si="84"/>
        <v>0</v>
      </c>
      <c r="DC24" s="117">
        <f t="shared" si="47"/>
        <v>0</v>
      </c>
      <c r="DD24" s="117">
        <f t="shared" si="80"/>
        <v>0</v>
      </c>
      <c r="DE24" s="117">
        <f t="shared" si="81"/>
        <v>0</v>
      </c>
      <c r="DF24" s="117">
        <f t="shared" si="48"/>
        <v>0</v>
      </c>
      <c r="DG24" s="117">
        <f t="shared" si="49"/>
        <v>0</v>
      </c>
      <c r="DH24" s="117">
        <f t="shared" si="50"/>
        <v>0</v>
      </c>
      <c r="DI24" s="117">
        <f t="shared" si="51"/>
        <v>0</v>
      </c>
      <c r="DJ24" s="117">
        <f t="shared" si="52"/>
        <v>0</v>
      </c>
      <c r="DK24" s="117">
        <f t="shared" si="82"/>
        <v>0</v>
      </c>
      <c r="DL24" s="117">
        <f t="shared" si="53"/>
        <v>0</v>
      </c>
      <c r="DM24" s="117">
        <f t="shared" si="54"/>
        <v>0</v>
      </c>
      <c r="DN24" s="117">
        <f t="shared" si="55"/>
        <v>0</v>
      </c>
      <c r="DO24" s="117">
        <f t="shared" si="56"/>
        <v>0</v>
      </c>
      <c r="DP24" s="117">
        <f t="shared" si="57"/>
        <v>0</v>
      </c>
      <c r="DQ24" s="117">
        <f t="shared" si="83"/>
        <v>0</v>
      </c>
      <c r="DR24" s="117">
        <f t="shared" si="58"/>
        <v>0</v>
      </c>
      <c r="DS24" s="117">
        <f t="shared" si="59"/>
        <v>0</v>
      </c>
      <c r="DT24" s="117">
        <f t="shared" si="60"/>
        <v>0</v>
      </c>
      <c r="DU24" s="117">
        <f t="shared" si="61"/>
        <v>0</v>
      </c>
      <c r="DV24" s="117">
        <f t="shared" si="62"/>
        <v>0</v>
      </c>
      <c r="DW24" s="117">
        <f t="shared" si="63"/>
        <v>0</v>
      </c>
      <c r="DX24" s="117">
        <f t="shared" si="64"/>
        <v>0</v>
      </c>
      <c r="DY24" s="117">
        <f t="shared" si="65"/>
        <v>0</v>
      </c>
      <c r="DZ24" s="117">
        <f t="shared" si="66"/>
        <v>0</v>
      </c>
      <c r="EA24" s="117">
        <f t="shared" si="67"/>
        <v>0</v>
      </c>
      <c r="EB24" s="117">
        <f t="shared" si="68"/>
        <v>0</v>
      </c>
      <c r="EC24" s="117">
        <f t="shared" si="69"/>
        <v>0</v>
      </c>
      <c r="ED24" s="118">
        <f t="shared" si="70"/>
        <v>0</v>
      </c>
      <c r="EE24" s="118">
        <f t="shared" si="71"/>
        <v>0</v>
      </c>
      <c r="EF24" s="7"/>
      <c r="EG24" s="7"/>
      <c r="EH24" s="7"/>
      <c r="EI24" s="7"/>
    </row>
    <row r="25" spans="1:139" ht="17.100000000000001" customHeight="1" x14ac:dyDescent="0.25">
      <c r="A25" s="774"/>
      <c r="B25" s="777"/>
      <c r="C25" s="172">
        <v>4</v>
      </c>
      <c r="D25" s="78"/>
      <c r="E25" s="65"/>
      <c r="F25" s="161"/>
      <c r="G25" s="164"/>
      <c r="H25" s="161"/>
      <c r="I25" s="146"/>
      <c r="J25" s="85"/>
      <c r="K25" s="63"/>
      <c r="L25" s="65"/>
      <c r="M25" s="161"/>
      <c r="N25" s="154"/>
      <c r="O25" s="161"/>
      <c r="P25" s="146"/>
      <c r="Q25" s="85"/>
      <c r="R25" s="78"/>
      <c r="S25" s="154"/>
      <c r="T25" s="161"/>
      <c r="U25" s="164"/>
      <c r="V25" s="161"/>
      <c r="W25" s="164"/>
      <c r="X25" s="85"/>
      <c r="Y25" s="331" t="s">
        <v>538</v>
      </c>
      <c r="Z25" s="20" t="s">
        <v>549</v>
      </c>
      <c r="AA25" s="23"/>
      <c r="AB25" s="222" t="s">
        <v>593</v>
      </c>
      <c r="AC25" s="222" t="s">
        <v>593</v>
      </c>
      <c r="AD25" s="222" t="s">
        <v>593</v>
      </c>
      <c r="AE25" s="222" t="s">
        <v>654</v>
      </c>
      <c r="AF25" s="222" t="s">
        <v>654</v>
      </c>
      <c r="AG25" s="222" t="s">
        <v>654</v>
      </c>
      <c r="AH25" s="222" t="s">
        <v>654</v>
      </c>
      <c r="AI25" s="222" t="s">
        <v>656</v>
      </c>
      <c r="AJ25" s="222" t="s">
        <v>656</v>
      </c>
      <c r="AK25" s="222" t="s">
        <v>656</v>
      </c>
      <c r="AL25" s="222" t="s">
        <v>668</v>
      </c>
      <c r="AM25" s="222" t="s">
        <v>668</v>
      </c>
      <c r="AN25" s="222" t="s">
        <v>632</v>
      </c>
      <c r="AO25" s="222" t="s">
        <v>632</v>
      </c>
      <c r="AP25" s="222" t="s">
        <v>514</v>
      </c>
      <c r="AQ25" s="222" t="s">
        <v>514</v>
      </c>
      <c r="AR25" s="222" t="s">
        <v>514</v>
      </c>
      <c r="AS25" s="222" t="s">
        <v>663</v>
      </c>
      <c r="AT25" s="222" t="s">
        <v>663</v>
      </c>
      <c r="AU25" s="222" t="s">
        <v>632</v>
      </c>
      <c r="AV25" s="222" t="s">
        <v>632</v>
      </c>
      <c r="AX25" s="118"/>
      <c r="AY25" s="118">
        <f t="shared" si="0"/>
        <v>0</v>
      </c>
      <c r="AZ25" s="118">
        <f t="shared" si="1"/>
        <v>0</v>
      </c>
      <c r="BA25" s="118">
        <f t="shared" si="2"/>
        <v>0</v>
      </c>
      <c r="BB25" s="118">
        <f t="shared" si="3"/>
        <v>0</v>
      </c>
      <c r="BC25" s="118">
        <f t="shared" si="4"/>
        <v>0</v>
      </c>
      <c r="BD25" s="118">
        <f t="shared" si="5"/>
        <v>0</v>
      </c>
      <c r="BE25" s="117">
        <f t="shared" si="72"/>
        <v>0</v>
      </c>
      <c r="BF25" s="118">
        <f t="shared" si="6"/>
        <v>0</v>
      </c>
      <c r="BG25" s="118">
        <f t="shared" si="7"/>
        <v>0</v>
      </c>
      <c r="BH25" s="117">
        <f t="shared" si="8"/>
        <v>0</v>
      </c>
      <c r="BI25" s="118">
        <f t="shared" si="9"/>
        <v>0</v>
      </c>
      <c r="BJ25" s="118">
        <f t="shared" si="10"/>
        <v>0</v>
      </c>
      <c r="BK25" s="118">
        <f t="shared" si="11"/>
        <v>0</v>
      </c>
      <c r="BL25" s="118">
        <f t="shared" si="12"/>
        <v>0</v>
      </c>
      <c r="BM25" s="117">
        <f t="shared" si="13"/>
        <v>0</v>
      </c>
      <c r="BN25" s="117">
        <f t="shared" si="14"/>
        <v>0</v>
      </c>
      <c r="BO25" s="117">
        <f t="shared" si="15"/>
        <v>0</v>
      </c>
      <c r="BP25" s="117">
        <f t="shared" si="16"/>
        <v>0</v>
      </c>
      <c r="BQ25" s="117">
        <f t="shared" si="17"/>
        <v>0</v>
      </c>
      <c r="BR25" s="117">
        <f t="shared" si="18"/>
        <v>0</v>
      </c>
      <c r="BS25" s="117">
        <f t="shared" si="73"/>
        <v>0</v>
      </c>
      <c r="BT25" s="117">
        <f t="shared" si="74"/>
        <v>0</v>
      </c>
      <c r="BU25" s="117">
        <f t="shared" si="75"/>
        <v>0</v>
      </c>
      <c r="BV25" s="117">
        <f t="shared" si="19"/>
        <v>0</v>
      </c>
      <c r="BW25" s="117">
        <f t="shared" si="20"/>
        <v>0</v>
      </c>
      <c r="BX25" s="117">
        <f t="shared" si="21"/>
        <v>0</v>
      </c>
      <c r="BY25" s="117">
        <f t="shared" si="22"/>
        <v>0</v>
      </c>
      <c r="BZ25" s="117">
        <f t="shared" si="23"/>
        <v>0</v>
      </c>
      <c r="CA25" s="117">
        <f t="shared" si="76"/>
        <v>0</v>
      </c>
      <c r="CB25" s="117">
        <f t="shared" si="24"/>
        <v>0</v>
      </c>
      <c r="CC25" s="117">
        <f t="shared" si="25"/>
        <v>0</v>
      </c>
      <c r="CD25" s="117">
        <f t="shared" si="26"/>
        <v>0</v>
      </c>
      <c r="CE25" s="117">
        <f t="shared" si="27"/>
        <v>0</v>
      </c>
      <c r="CF25" s="117">
        <f t="shared" si="28"/>
        <v>0</v>
      </c>
      <c r="CG25" s="117">
        <f t="shared" si="29"/>
        <v>0</v>
      </c>
      <c r="CH25" s="117">
        <f t="shared" si="30"/>
        <v>0</v>
      </c>
      <c r="CI25" s="117">
        <f t="shared" si="31"/>
        <v>0</v>
      </c>
      <c r="CJ25" s="117">
        <f t="shared" si="32"/>
        <v>0</v>
      </c>
      <c r="CK25" s="117">
        <f t="shared" si="33"/>
        <v>0</v>
      </c>
      <c r="CL25" s="117">
        <f t="shared" si="34"/>
        <v>0</v>
      </c>
      <c r="CM25" s="117">
        <f t="shared" si="35"/>
        <v>0</v>
      </c>
      <c r="CN25" s="117">
        <f t="shared" si="77"/>
        <v>0</v>
      </c>
      <c r="CO25" s="117">
        <f t="shared" si="36"/>
        <v>0</v>
      </c>
      <c r="CP25" s="117">
        <f t="shared" si="78"/>
        <v>0</v>
      </c>
      <c r="CQ25" s="117">
        <f t="shared" si="37"/>
        <v>0</v>
      </c>
      <c r="CR25" s="117">
        <f t="shared" si="79"/>
        <v>0</v>
      </c>
      <c r="CS25" s="117">
        <f t="shared" si="38"/>
        <v>0</v>
      </c>
      <c r="CT25" s="117">
        <f t="shared" si="39"/>
        <v>0</v>
      </c>
      <c r="CU25" s="117">
        <f t="shared" si="40"/>
        <v>0</v>
      </c>
      <c r="CV25" s="117">
        <f t="shared" si="41"/>
        <v>0</v>
      </c>
      <c r="CW25" s="117">
        <f t="shared" si="42"/>
        <v>0</v>
      </c>
      <c r="CX25" s="117">
        <f t="shared" si="43"/>
        <v>0</v>
      </c>
      <c r="CY25" s="117">
        <f t="shared" si="44"/>
        <v>0</v>
      </c>
      <c r="CZ25" s="117">
        <f t="shared" si="45"/>
        <v>0</v>
      </c>
      <c r="DA25" s="117">
        <f t="shared" si="46"/>
        <v>0</v>
      </c>
      <c r="DB25" s="117">
        <f t="shared" si="84"/>
        <v>0</v>
      </c>
      <c r="DC25" s="117">
        <f t="shared" si="47"/>
        <v>0</v>
      </c>
      <c r="DD25" s="117">
        <f t="shared" si="80"/>
        <v>0</v>
      </c>
      <c r="DE25" s="117">
        <f t="shared" si="81"/>
        <v>0</v>
      </c>
      <c r="DF25" s="117">
        <f t="shared" si="48"/>
        <v>0</v>
      </c>
      <c r="DG25" s="117">
        <f t="shared" si="49"/>
        <v>0</v>
      </c>
      <c r="DH25" s="117">
        <f t="shared" si="50"/>
        <v>0</v>
      </c>
      <c r="DI25" s="117">
        <f t="shared" si="51"/>
        <v>0</v>
      </c>
      <c r="DJ25" s="117">
        <f t="shared" si="52"/>
        <v>0</v>
      </c>
      <c r="DK25" s="117">
        <f t="shared" si="82"/>
        <v>0</v>
      </c>
      <c r="DL25" s="117">
        <f t="shared" si="53"/>
        <v>0</v>
      </c>
      <c r="DM25" s="117">
        <f t="shared" si="54"/>
        <v>0</v>
      </c>
      <c r="DN25" s="117">
        <f t="shared" si="55"/>
        <v>0</v>
      </c>
      <c r="DO25" s="117">
        <f t="shared" si="56"/>
        <v>0</v>
      </c>
      <c r="DP25" s="117">
        <f t="shared" si="57"/>
        <v>0</v>
      </c>
      <c r="DQ25" s="117">
        <f t="shared" si="83"/>
        <v>0</v>
      </c>
      <c r="DR25" s="117">
        <f t="shared" si="58"/>
        <v>0</v>
      </c>
      <c r="DS25" s="117">
        <f t="shared" si="59"/>
        <v>0</v>
      </c>
      <c r="DT25" s="117">
        <f t="shared" si="60"/>
        <v>0</v>
      </c>
      <c r="DU25" s="117">
        <f t="shared" si="61"/>
        <v>0</v>
      </c>
      <c r="DV25" s="117">
        <f t="shared" si="62"/>
        <v>0</v>
      </c>
      <c r="DW25" s="117">
        <f t="shared" si="63"/>
        <v>0</v>
      </c>
      <c r="DX25" s="117">
        <f t="shared" si="64"/>
        <v>0</v>
      </c>
      <c r="DY25" s="117">
        <f t="shared" si="65"/>
        <v>0</v>
      </c>
      <c r="DZ25" s="117">
        <f t="shared" si="66"/>
        <v>0</v>
      </c>
      <c r="EA25" s="117">
        <f t="shared" si="67"/>
        <v>0</v>
      </c>
      <c r="EB25" s="117">
        <f t="shared" si="68"/>
        <v>0</v>
      </c>
      <c r="EC25" s="117">
        <f t="shared" si="69"/>
        <v>0</v>
      </c>
      <c r="ED25" s="118">
        <f t="shared" si="70"/>
        <v>0</v>
      </c>
      <c r="EE25" s="118">
        <f t="shared" si="71"/>
        <v>0</v>
      </c>
      <c r="EF25" s="7"/>
      <c r="EG25" s="7"/>
      <c r="EH25" s="7"/>
      <c r="EI25" s="7"/>
    </row>
    <row r="26" spans="1:139" ht="17.100000000000001" customHeight="1" x14ac:dyDescent="0.25">
      <c r="A26" s="774"/>
      <c r="B26" s="777"/>
      <c r="C26" s="172">
        <v>5</v>
      </c>
      <c r="D26" s="78"/>
      <c r="E26" s="65"/>
      <c r="F26" s="161"/>
      <c r="G26" s="164"/>
      <c r="H26" s="161"/>
      <c r="I26" s="146"/>
      <c r="J26" s="85"/>
      <c r="K26" s="63"/>
      <c r="L26" s="65"/>
      <c r="M26" s="161"/>
      <c r="N26" s="164"/>
      <c r="O26" s="153"/>
      <c r="P26" s="164"/>
      <c r="Q26" s="85"/>
      <c r="R26" s="164"/>
      <c r="S26" s="154"/>
      <c r="T26" s="161"/>
      <c r="U26" s="164"/>
      <c r="V26" s="161"/>
      <c r="W26" s="146"/>
      <c r="X26" s="85"/>
      <c r="Y26" s="141"/>
      <c r="Z26" s="9"/>
      <c r="AA26" s="23"/>
      <c r="AB26" s="222" t="s">
        <v>593</v>
      </c>
      <c r="AC26" s="222" t="s">
        <v>593</v>
      </c>
      <c r="AD26" s="222" t="s">
        <v>593</v>
      </c>
      <c r="AE26" s="222" t="s">
        <v>654</v>
      </c>
      <c r="AF26" s="222" t="s">
        <v>654</v>
      </c>
      <c r="AG26" s="222" t="s">
        <v>654</v>
      </c>
      <c r="AH26" s="222" t="s">
        <v>654</v>
      </c>
      <c r="AI26" s="222" t="s">
        <v>656</v>
      </c>
      <c r="AJ26" s="222" t="s">
        <v>656</v>
      </c>
      <c r="AK26" s="222" t="s">
        <v>656</v>
      </c>
      <c r="AL26" s="222" t="s">
        <v>643</v>
      </c>
      <c r="AM26" s="222" t="s">
        <v>643</v>
      </c>
      <c r="AN26" s="222" t="s">
        <v>643</v>
      </c>
      <c r="AO26" s="222" t="s">
        <v>643</v>
      </c>
      <c r="AP26" s="222" t="s">
        <v>514</v>
      </c>
      <c r="AQ26" s="222" t="s">
        <v>514</v>
      </c>
      <c r="AR26" s="222" t="s">
        <v>514</v>
      </c>
      <c r="AS26" s="222" t="s">
        <v>255</v>
      </c>
      <c r="AT26" s="222" t="s">
        <v>255</v>
      </c>
      <c r="AU26" s="222" t="s">
        <v>255</v>
      </c>
      <c r="AV26" s="222" t="s">
        <v>255</v>
      </c>
      <c r="AX26" s="118"/>
      <c r="AY26" s="118">
        <f t="shared" si="0"/>
        <v>0</v>
      </c>
      <c r="AZ26" s="118">
        <f t="shared" si="1"/>
        <v>0</v>
      </c>
      <c r="BA26" s="118">
        <f t="shared" si="2"/>
        <v>0</v>
      </c>
      <c r="BB26" s="118">
        <f t="shared" si="3"/>
        <v>0</v>
      </c>
      <c r="BC26" s="118">
        <f t="shared" si="4"/>
        <v>0</v>
      </c>
      <c r="BD26" s="118">
        <f t="shared" si="5"/>
        <v>0</v>
      </c>
      <c r="BE26" s="117">
        <f t="shared" si="72"/>
        <v>0</v>
      </c>
      <c r="BF26" s="118">
        <f t="shared" si="6"/>
        <v>0</v>
      </c>
      <c r="BG26" s="118">
        <f t="shared" si="7"/>
        <v>0</v>
      </c>
      <c r="BH26" s="117">
        <f t="shared" si="8"/>
        <v>0</v>
      </c>
      <c r="BI26" s="118">
        <f t="shared" si="9"/>
        <v>0</v>
      </c>
      <c r="BJ26" s="118">
        <f t="shared" si="10"/>
        <v>0</v>
      </c>
      <c r="BK26" s="118">
        <f t="shared" si="11"/>
        <v>0</v>
      </c>
      <c r="BL26" s="118">
        <f t="shared" si="12"/>
        <v>0</v>
      </c>
      <c r="BM26" s="117">
        <f t="shared" si="13"/>
        <v>0</v>
      </c>
      <c r="BN26" s="117">
        <f t="shared" si="14"/>
        <v>0</v>
      </c>
      <c r="BO26" s="117">
        <f t="shared" si="15"/>
        <v>0</v>
      </c>
      <c r="BP26" s="117">
        <f t="shared" si="16"/>
        <v>0</v>
      </c>
      <c r="BQ26" s="117">
        <f t="shared" si="17"/>
        <v>0</v>
      </c>
      <c r="BR26" s="117">
        <f t="shared" si="18"/>
        <v>0</v>
      </c>
      <c r="BS26" s="117">
        <f t="shared" si="73"/>
        <v>0</v>
      </c>
      <c r="BT26" s="117">
        <f t="shared" si="74"/>
        <v>0</v>
      </c>
      <c r="BU26" s="117">
        <f t="shared" si="75"/>
        <v>0</v>
      </c>
      <c r="BV26" s="117">
        <f t="shared" si="19"/>
        <v>0</v>
      </c>
      <c r="BW26" s="117">
        <f t="shared" si="20"/>
        <v>0</v>
      </c>
      <c r="BX26" s="117">
        <f t="shared" si="21"/>
        <v>0</v>
      </c>
      <c r="BY26" s="117">
        <f t="shared" si="22"/>
        <v>0</v>
      </c>
      <c r="BZ26" s="117">
        <f t="shared" si="23"/>
        <v>0</v>
      </c>
      <c r="CA26" s="117">
        <f t="shared" si="76"/>
        <v>0</v>
      </c>
      <c r="CB26" s="117">
        <f t="shared" si="24"/>
        <v>0</v>
      </c>
      <c r="CC26" s="117">
        <f t="shared" si="25"/>
        <v>0</v>
      </c>
      <c r="CD26" s="117">
        <f t="shared" si="26"/>
        <v>0</v>
      </c>
      <c r="CE26" s="117">
        <f t="shared" si="27"/>
        <v>0</v>
      </c>
      <c r="CF26" s="117">
        <f t="shared" si="28"/>
        <v>0</v>
      </c>
      <c r="CG26" s="117">
        <f t="shared" si="29"/>
        <v>0</v>
      </c>
      <c r="CH26" s="117">
        <f t="shared" si="30"/>
        <v>0</v>
      </c>
      <c r="CI26" s="117">
        <f t="shared" si="31"/>
        <v>0</v>
      </c>
      <c r="CJ26" s="117">
        <f t="shared" si="32"/>
        <v>0</v>
      </c>
      <c r="CK26" s="117">
        <f t="shared" si="33"/>
        <v>0</v>
      </c>
      <c r="CL26" s="117">
        <f t="shared" si="34"/>
        <v>0</v>
      </c>
      <c r="CM26" s="117">
        <f t="shared" si="35"/>
        <v>0</v>
      </c>
      <c r="CN26" s="117">
        <f t="shared" si="77"/>
        <v>0</v>
      </c>
      <c r="CO26" s="117">
        <f t="shared" si="36"/>
        <v>0</v>
      </c>
      <c r="CP26" s="117">
        <f t="shared" si="78"/>
        <v>0</v>
      </c>
      <c r="CQ26" s="117">
        <f t="shared" si="37"/>
        <v>0</v>
      </c>
      <c r="CR26" s="117">
        <f t="shared" si="79"/>
        <v>0</v>
      </c>
      <c r="CS26" s="117">
        <f t="shared" si="38"/>
        <v>0</v>
      </c>
      <c r="CT26" s="117">
        <f t="shared" si="39"/>
        <v>0</v>
      </c>
      <c r="CU26" s="117">
        <f t="shared" si="40"/>
        <v>0</v>
      </c>
      <c r="CV26" s="117">
        <f t="shared" si="41"/>
        <v>0</v>
      </c>
      <c r="CW26" s="117">
        <f t="shared" si="42"/>
        <v>0</v>
      </c>
      <c r="CX26" s="117">
        <f t="shared" si="43"/>
        <v>0</v>
      </c>
      <c r="CY26" s="117">
        <f t="shared" si="44"/>
        <v>0</v>
      </c>
      <c r="CZ26" s="117">
        <f t="shared" si="45"/>
        <v>0</v>
      </c>
      <c r="DA26" s="117">
        <f t="shared" si="46"/>
        <v>0</v>
      </c>
      <c r="DB26" s="117">
        <f t="shared" si="84"/>
        <v>0</v>
      </c>
      <c r="DC26" s="117">
        <f t="shared" si="47"/>
        <v>0</v>
      </c>
      <c r="DD26" s="117">
        <f t="shared" si="80"/>
        <v>0</v>
      </c>
      <c r="DE26" s="117">
        <f t="shared" si="81"/>
        <v>0</v>
      </c>
      <c r="DF26" s="117">
        <f t="shared" si="48"/>
        <v>0</v>
      </c>
      <c r="DG26" s="117">
        <f t="shared" si="49"/>
        <v>0</v>
      </c>
      <c r="DH26" s="117">
        <f t="shared" si="50"/>
        <v>0</v>
      </c>
      <c r="DI26" s="117">
        <f t="shared" si="51"/>
        <v>0</v>
      </c>
      <c r="DJ26" s="117">
        <f t="shared" si="52"/>
        <v>0</v>
      </c>
      <c r="DK26" s="117">
        <f t="shared" si="82"/>
        <v>0</v>
      </c>
      <c r="DL26" s="117">
        <f t="shared" si="53"/>
        <v>0</v>
      </c>
      <c r="DM26" s="117">
        <f t="shared" si="54"/>
        <v>0</v>
      </c>
      <c r="DN26" s="117">
        <f t="shared" si="55"/>
        <v>0</v>
      </c>
      <c r="DO26" s="117">
        <f t="shared" si="56"/>
        <v>0</v>
      </c>
      <c r="DP26" s="117">
        <f t="shared" si="57"/>
        <v>0</v>
      </c>
      <c r="DQ26" s="117">
        <f t="shared" si="83"/>
        <v>0</v>
      </c>
      <c r="DR26" s="117">
        <f t="shared" si="58"/>
        <v>0</v>
      </c>
      <c r="DS26" s="117">
        <f t="shared" si="59"/>
        <v>0</v>
      </c>
      <c r="DT26" s="117">
        <f t="shared" si="60"/>
        <v>0</v>
      </c>
      <c r="DU26" s="117">
        <f t="shared" si="61"/>
        <v>0</v>
      </c>
      <c r="DV26" s="117">
        <f t="shared" si="62"/>
        <v>0</v>
      </c>
      <c r="DW26" s="117">
        <f t="shared" si="63"/>
        <v>0</v>
      </c>
      <c r="DX26" s="117">
        <f t="shared" si="64"/>
        <v>0</v>
      </c>
      <c r="DY26" s="117">
        <f t="shared" si="65"/>
        <v>0</v>
      </c>
      <c r="DZ26" s="117">
        <f t="shared" si="66"/>
        <v>0</v>
      </c>
      <c r="EA26" s="117">
        <f t="shared" si="67"/>
        <v>0</v>
      </c>
      <c r="EB26" s="117">
        <f t="shared" si="68"/>
        <v>0</v>
      </c>
      <c r="EC26" s="117">
        <f t="shared" si="69"/>
        <v>0</v>
      </c>
      <c r="ED26" s="118">
        <f t="shared" si="70"/>
        <v>0</v>
      </c>
      <c r="EE26" s="118">
        <f t="shared" si="71"/>
        <v>0</v>
      </c>
      <c r="EF26" s="7"/>
      <c r="EG26" s="7"/>
      <c r="EH26" s="7"/>
      <c r="EI26" s="7"/>
    </row>
    <row r="27" spans="1:139" ht="17.100000000000001" customHeight="1" x14ac:dyDescent="0.25">
      <c r="A27" s="774"/>
      <c r="B27" s="777"/>
      <c r="C27" s="172">
        <v>6</v>
      </c>
      <c r="D27" s="78"/>
      <c r="E27" s="65"/>
      <c r="F27" s="161"/>
      <c r="G27" s="164"/>
      <c r="H27" s="161"/>
      <c r="I27" s="146"/>
      <c r="J27" s="85"/>
      <c r="K27" s="63"/>
      <c r="L27" s="65"/>
      <c r="M27" s="161"/>
      <c r="N27" s="164"/>
      <c r="O27" s="154"/>
      <c r="P27" s="164"/>
      <c r="Q27" s="85"/>
      <c r="R27" s="78"/>
      <c r="S27" s="154"/>
      <c r="T27" s="161"/>
      <c r="U27" s="164"/>
      <c r="V27" s="202"/>
      <c r="W27" s="258"/>
      <c r="X27" s="85"/>
      <c r="Y27" s="141"/>
      <c r="Z27" s="9"/>
      <c r="AA27" s="2"/>
      <c r="AB27" s="222" t="s">
        <v>647</v>
      </c>
      <c r="AC27" s="222" t="s">
        <v>647</v>
      </c>
      <c r="AD27" s="222" t="s">
        <v>647</v>
      </c>
      <c r="AE27" s="222" t="s">
        <v>647</v>
      </c>
      <c r="AF27" s="222" t="s">
        <v>647</v>
      </c>
      <c r="AG27" s="222" t="s">
        <v>513</v>
      </c>
      <c r="AH27" s="222" t="s">
        <v>513</v>
      </c>
      <c r="AI27" s="222" t="s">
        <v>656</v>
      </c>
      <c r="AJ27" s="222" t="s">
        <v>656</v>
      </c>
      <c r="AK27" s="222" t="s">
        <v>656</v>
      </c>
      <c r="AL27" s="222" t="s">
        <v>643</v>
      </c>
      <c r="AM27" s="222" t="s">
        <v>643</v>
      </c>
      <c r="AN27" s="222" t="s">
        <v>643</v>
      </c>
      <c r="AO27" s="222" t="s">
        <v>643</v>
      </c>
      <c r="AP27" s="222" t="s">
        <v>514</v>
      </c>
      <c r="AQ27" s="222" t="s">
        <v>514</v>
      </c>
      <c r="AR27" s="222" t="s">
        <v>514</v>
      </c>
      <c r="AS27" s="222" t="s">
        <v>255</v>
      </c>
      <c r="AT27" s="222" t="s">
        <v>255</v>
      </c>
      <c r="AU27" s="222" t="s">
        <v>255</v>
      </c>
      <c r="AV27" s="222" t="s">
        <v>255</v>
      </c>
      <c r="AX27" s="118"/>
      <c r="AY27" s="118">
        <f t="shared" si="0"/>
        <v>0</v>
      </c>
      <c r="AZ27" s="118">
        <f t="shared" si="1"/>
        <v>0</v>
      </c>
      <c r="BA27" s="118">
        <f t="shared" si="2"/>
        <v>0</v>
      </c>
      <c r="BB27" s="118">
        <f t="shared" si="3"/>
        <v>0</v>
      </c>
      <c r="BC27" s="118">
        <f t="shared" si="4"/>
        <v>0</v>
      </c>
      <c r="BD27" s="118">
        <f t="shared" si="5"/>
        <v>0</v>
      </c>
      <c r="BE27" s="117">
        <f t="shared" si="72"/>
        <v>0</v>
      </c>
      <c r="BF27" s="118">
        <f t="shared" si="6"/>
        <v>0</v>
      </c>
      <c r="BG27" s="118">
        <f t="shared" si="7"/>
        <v>0</v>
      </c>
      <c r="BH27" s="117">
        <f t="shared" si="8"/>
        <v>0</v>
      </c>
      <c r="BI27" s="118">
        <f t="shared" si="9"/>
        <v>0</v>
      </c>
      <c r="BJ27" s="118">
        <f t="shared" si="10"/>
        <v>0</v>
      </c>
      <c r="BK27" s="118">
        <f t="shared" si="11"/>
        <v>0</v>
      </c>
      <c r="BL27" s="118">
        <f t="shared" si="12"/>
        <v>0</v>
      </c>
      <c r="BM27" s="117">
        <f t="shared" si="13"/>
        <v>0</v>
      </c>
      <c r="BN27" s="117">
        <f t="shared" si="14"/>
        <v>0</v>
      </c>
      <c r="BO27" s="117">
        <f t="shared" si="15"/>
        <v>0</v>
      </c>
      <c r="BP27" s="117">
        <f t="shared" si="16"/>
        <v>0</v>
      </c>
      <c r="BQ27" s="117">
        <f t="shared" si="17"/>
        <v>0</v>
      </c>
      <c r="BR27" s="117">
        <f t="shared" si="18"/>
        <v>0</v>
      </c>
      <c r="BS27" s="117">
        <f t="shared" si="73"/>
        <v>0</v>
      </c>
      <c r="BT27" s="117">
        <f t="shared" si="74"/>
        <v>0</v>
      </c>
      <c r="BU27" s="117">
        <f t="shared" si="75"/>
        <v>0</v>
      </c>
      <c r="BV27" s="117">
        <f t="shared" si="19"/>
        <v>0</v>
      </c>
      <c r="BW27" s="117">
        <f t="shared" si="20"/>
        <v>0</v>
      </c>
      <c r="BX27" s="117">
        <f t="shared" si="21"/>
        <v>0</v>
      </c>
      <c r="BY27" s="117">
        <f t="shared" si="22"/>
        <v>0</v>
      </c>
      <c r="BZ27" s="117">
        <f t="shared" si="23"/>
        <v>0</v>
      </c>
      <c r="CA27" s="117">
        <f t="shared" si="76"/>
        <v>0</v>
      </c>
      <c r="CB27" s="117">
        <f t="shared" si="24"/>
        <v>0</v>
      </c>
      <c r="CC27" s="117">
        <f t="shared" si="25"/>
        <v>0</v>
      </c>
      <c r="CD27" s="117">
        <f t="shared" si="26"/>
        <v>0</v>
      </c>
      <c r="CE27" s="117">
        <f t="shared" si="27"/>
        <v>0</v>
      </c>
      <c r="CF27" s="117">
        <f t="shared" si="28"/>
        <v>0</v>
      </c>
      <c r="CG27" s="117">
        <f t="shared" si="29"/>
        <v>0</v>
      </c>
      <c r="CH27" s="117">
        <f t="shared" si="30"/>
        <v>0</v>
      </c>
      <c r="CI27" s="117">
        <f t="shared" si="31"/>
        <v>0</v>
      </c>
      <c r="CJ27" s="117">
        <f t="shared" si="32"/>
        <v>0</v>
      </c>
      <c r="CK27" s="117">
        <f t="shared" si="33"/>
        <v>0</v>
      </c>
      <c r="CL27" s="117">
        <f t="shared" si="34"/>
        <v>0</v>
      </c>
      <c r="CM27" s="117">
        <f t="shared" si="35"/>
        <v>0</v>
      </c>
      <c r="CN27" s="117">
        <f t="shared" si="77"/>
        <v>0</v>
      </c>
      <c r="CO27" s="117">
        <f t="shared" si="36"/>
        <v>0</v>
      </c>
      <c r="CP27" s="117">
        <f t="shared" si="78"/>
        <v>0</v>
      </c>
      <c r="CQ27" s="117">
        <f t="shared" si="37"/>
        <v>0</v>
      </c>
      <c r="CR27" s="117">
        <f t="shared" si="79"/>
        <v>0</v>
      </c>
      <c r="CS27" s="117">
        <f t="shared" si="38"/>
        <v>0</v>
      </c>
      <c r="CT27" s="117">
        <f t="shared" si="39"/>
        <v>0</v>
      </c>
      <c r="CU27" s="117">
        <f t="shared" si="40"/>
        <v>0</v>
      </c>
      <c r="CV27" s="117">
        <f t="shared" si="41"/>
        <v>0</v>
      </c>
      <c r="CW27" s="117">
        <f t="shared" si="42"/>
        <v>0</v>
      </c>
      <c r="CX27" s="117">
        <f t="shared" si="43"/>
        <v>0</v>
      </c>
      <c r="CY27" s="117">
        <f t="shared" si="44"/>
        <v>0</v>
      </c>
      <c r="CZ27" s="117">
        <f t="shared" si="45"/>
        <v>0</v>
      </c>
      <c r="DA27" s="117">
        <f t="shared" si="46"/>
        <v>0</v>
      </c>
      <c r="DB27" s="117">
        <f t="shared" si="84"/>
        <v>0</v>
      </c>
      <c r="DC27" s="117">
        <f t="shared" si="47"/>
        <v>0</v>
      </c>
      <c r="DD27" s="117">
        <f t="shared" si="80"/>
        <v>0</v>
      </c>
      <c r="DE27" s="117">
        <f t="shared" si="81"/>
        <v>0</v>
      </c>
      <c r="DF27" s="117">
        <f t="shared" si="48"/>
        <v>0</v>
      </c>
      <c r="DG27" s="117">
        <f t="shared" si="49"/>
        <v>0</v>
      </c>
      <c r="DH27" s="117">
        <f t="shared" si="50"/>
        <v>0</v>
      </c>
      <c r="DI27" s="117">
        <f t="shared" si="51"/>
        <v>0</v>
      </c>
      <c r="DJ27" s="117">
        <f t="shared" si="52"/>
        <v>0</v>
      </c>
      <c r="DK27" s="117">
        <f t="shared" si="82"/>
        <v>0</v>
      </c>
      <c r="DL27" s="117">
        <f t="shared" si="53"/>
        <v>0</v>
      </c>
      <c r="DM27" s="117">
        <f t="shared" si="54"/>
        <v>0</v>
      </c>
      <c r="DN27" s="117">
        <f t="shared" si="55"/>
        <v>0</v>
      </c>
      <c r="DO27" s="117">
        <f t="shared" si="56"/>
        <v>0</v>
      </c>
      <c r="DP27" s="117">
        <f t="shared" si="57"/>
        <v>0</v>
      </c>
      <c r="DQ27" s="117">
        <f t="shared" si="83"/>
        <v>0</v>
      </c>
      <c r="DR27" s="117">
        <f t="shared" si="58"/>
        <v>0</v>
      </c>
      <c r="DS27" s="117">
        <f t="shared" si="59"/>
        <v>0</v>
      </c>
      <c r="DT27" s="117">
        <f t="shared" si="60"/>
        <v>0</v>
      </c>
      <c r="DU27" s="117">
        <f t="shared" si="61"/>
        <v>0</v>
      </c>
      <c r="DV27" s="117">
        <f t="shared" si="62"/>
        <v>0</v>
      </c>
      <c r="DW27" s="117">
        <f t="shared" si="63"/>
        <v>0</v>
      </c>
      <c r="DX27" s="117">
        <f t="shared" si="64"/>
        <v>0</v>
      </c>
      <c r="DY27" s="117">
        <f t="shared" si="65"/>
        <v>0</v>
      </c>
      <c r="DZ27" s="117">
        <f t="shared" si="66"/>
        <v>0</v>
      </c>
      <c r="EA27" s="117">
        <f t="shared" si="67"/>
        <v>0</v>
      </c>
      <c r="EB27" s="117">
        <f t="shared" si="68"/>
        <v>0</v>
      </c>
      <c r="EC27" s="117">
        <f t="shared" si="69"/>
        <v>0</v>
      </c>
      <c r="ED27" s="118">
        <f t="shared" si="70"/>
        <v>0</v>
      </c>
      <c r="EE27" s="118">
        <f t="shared" si="71"/>
        <v>0</v>
      </c>
      <c r="EF27" s="7"/>
      <c r="EG27" s="7"/>
      <c r="EH27" s="7"/>
      <c r="EI27" s="7"/>
    </row>
    <row r="28" spans="1:139" ht="17.100000000000001" customHeight="1" x14ac:dyDescent="0.25">
      <c r="A28" s="774"/>
      <c r="B28" s="777"/>
      <c r="C28" s="172">
        <v>7</v>
      </c>
      <c r="D28" s="78"/>
      <c r="E28" s="65"/>
      <c r="F28" s="161"/>
      <c r="G28" s="164"/>
      <c r="H28" s="161"/>
      <c r="I28" s="146"/>
      <c r="J28" s="85"/>
      <c r="K28" s="63"/>
      <c r="L28" s="65"/>
      <c r="M28" s="161"/>
      <c r="N28" s="164"/>
      <c r="O28" s="161"/>
      <c r="P28" s="153"/>
      <c r="Q28" s="85"/>
      <c r="R28" s="78"/>
      <c r="S28" s="154"/>
      <c r="T28" s="161"/>
      <c r="U28" s="164"/>
      <c r="V28" s="161"/>
      <c r="W28" s="146"/>
      <c r="X28" s="85"/>
      <c r="Y28" s="141"/>
      <c r="Z28" s="9"/>
      <c r="AA28" s="6"/>
      <c r="AB28" s="222" t="s">
        <v>647</v>
      </c>
      <c r="AC28" s="222" t="s">
        <v>647</v>
      </c>
      <c r="AD28" s="222" t="s">
        <v>647</v>
      </c>
      <c r="AE28" s="222" t="s">
        <v>647</v>
      </c>
      <c r="AF28" s="222" t="s">
        <v>647</v>
      </c>
      <c r="AG28" s="222" t="s">
        <v>513</v>
      </c>
      <c r="AH28" s="222" t="s">
        <v>513</v>
      </c>
      <c r="AI28" s="222" t="s">
        <v>674</v>
      </c>
      <c r="AJ28" s="222" t="s">
        <v>674</v>
      </c>
      <c r="AK28" s="222" t="s">
        <v>674</v>
      </c>
      <c r="AL28" s="222" t="s">
        <v>579</v>
      </c>
      <c r="AM28" s="222" t="s">
        <v>579</v>
      </c>
      <c r="AN28" s="222" t="s">
        <v>644</v>
      </c>
      <c r="AO28" s="222" t="s">
        <v>644</v>
      </c>
      <c r="AP28" s="222" t="s">
        <v>658</v>
      </c>
      <c r="AQ28" s="222" t="s">
        <v>658</v>
      </c>
      <c r="AR28" s="222" t="s">
        <v>658</v>
      </c>
      <c r="AS28" s="222" t="s">
        <v>237</v>
      </c>
      <c r="AT28" s="222" t="s">
        <v>237</v>
      </c>
      <c r="AU28" s="222" t="s">
        <v>513</v>
      </c>
      <c r="AV28" s="222" t="s">
        <v>513</v>
      </c>
      <c r="AX28" s="118"/>
      <c r="AY28" s="118">
        <f t="shared" si="0"/>
        <v>0</v>
      </c>
      <c r="AZ28" s="118">
        <f t="shared" si="1"/>
        <v>0</v>
      </c>
      <c r="BA28" s="118">
        <f t="shared" si="2"/>
        <v>0</v>
      </c>
      <c r="BB28" s="118">
        <f t="shared" si="3"/>
        <v>0</v>
      </c>
      <c r="BC28" s="118">
        <f t="shared" si="4"/>
        <v>0</v>
      </c>
      <c r="BD28" s="118">
        <f t="shared" si="5"/>
        <v>0</v>
      </c>
      <c r="BE28" s="117">
        <f t="shared" si="72"/>
        <v>0</v>
      </c>
      <c r="BF28" s="118">
        <f t="shared" si="6"/>
        <v>0</v>
      </c>
      <c r="BG28" s="118">
        <f t="shared" si="7"/>
        <v>0</v>
      </c>
      <c r="BH28" s="117">
        <f t="shared" si="8"/>
        <v>0</v>
      </c>
      <c r="BI28" s="118">
        <f t="shared" si="9"/>
        <v>0</v>
      </c>
      <c r="BJ28" s="118">
        <f t="shared" si="10"/>
        <v>0</v>
      </c>
      <c r="BK28" s="118">
        <f t="shared" si="11"/>
        <v>0</v>
      </c>
      <c r="BL28" s="118">
        <f t="shared" si="12"/>
        <v>0</v>
      </c>
      <c r="BM28" s="117">
        <f t="shared" si="13"/>
        <v>0</v>
      </c>
      <c r="BN28" s="117">
        <f t="shared" si="14"/>
        <v>0</v>
      </c>
      <c r="BO28" s="117">
        <f t="shared" si="15"/>
        <v>0</v>
      </c>
      <c r="BP28" s="117">
        <f t="shared" si="16"/>
        <v>0</v>
      </c>
      <c r="BQ28" s="117">
        <f t="shared" si="17"/>
        <v>0</v>
      </c>
      <c r="BR28" s="117">
        <f t="shared" si="18"/>
        <v>0</v>
      </c>
      <c r="BS28" s="117">
        <f t="shared" si="73"/>
        <v>0</v>
      </c>
      <c r="BT28" s="117">
        <f t="shared" si="74"/>
        <v>0</v>
      </c>
      <c r="BU28" s="117">
        <f t="shared" si="75"/>
        <v>0</v>
      </c>
      <c r="BV28" s="117">
        <f t="shared" si="19"/>
        <v>0</v>
      </c>
      <c r="BW28" s="117">
        <f t="shared" si="20"/>
        <v>0</v>
      </c>
      <c r="BX28" s="117">
        <f t="shared" si="21"/>
        <v>0</v>
      </c>
      <c r="BY28" s="117">
        <f t="shared" si="22"/>
        <v>0</v>
      </c>
      <c r="BZ28" s="117">
        <f t="shared" si="23"/>
        <v>0</v>
      </c>
      <c r="CA28" s="117">
        <f t="shared" si="76"/>
        <v>0</v>
      </c>
      <c r="CB28" s="117">
        <f t="shared" si="24"/>
        <v>0</v>
      </c>
      <c r="CC28" s="117">
        <f t="shared" si="25"/>
        <v>0</v>
      </c>
      <c r="CD28" s="117">
        <f t="shared" si="26"/>
        <v>0</v>
      </c>
      <c r="CE28" s="117">
        <f t="shared" si="27"/>
        <v>0</v>
      </c>
      <c r="CF28" s="117">
        <f t="shared" si="28"/>
        <v>0</v>
      </c>
      <c r="CG28" s="117">
        <f t="shared" si="29"/>
        <v>0</v>
      </c>
      <c r="CH28" s="117">
        <f t="shared" si="30"/>
        <v>0</v>
      </c>
      <c r="CI28" s="117">
        <f t="shared" si="31"/>
        <v>0</v>
      </c>
      <c r="CJ28" s="117">
        <f t="shared" si="32"/>
        <v>0</v>
      </c>
      <c r="CK28" s="117">
        <f t="shared" si="33"/>
        <v>0</v>
      </c>
      <c r="CL28" s="117">
        <f t="shared" si="34"/>
        <v>0</v>
      </c>
      <c r="CM28" s="117">
        <f t="shared" si="35"/>
        <v>0</v>
      </c>
      <c r="CN28" s="117">
        <f t="shared" si="77"/>
        <v>0</v>
      </c>
      <c r="CO28" s="117">
        <f t="shared" si="36"/>
        <v>0</v>
      </c>
      <c r="CP28" s="117">
        <f t="shared" si="78"/>
        <v>0</v>
      </c>
      <c r="CQ28" s="117">
        <f t="shared" si="37"/>
        <v>0</v>
      </c>
      <c r="CR28" s="117">
        <f t="shared" si="79"/>
        <v>0</v>
      </c>
      <c r="CS28" s="117">
        <f t="shared" si="38"/>
        <v>0</v>
      </c>
      <c r="CT28" s="117">
        <f t="shared" si="39"/>
        <v>0</v>
      </c>
      <c r="CU28" s="117">
        <f t="shared" si="40"/>
        <v>0</v>
      </c>
      <c r="CV28" s="117">
        <f t="shared" si="41"/>
        <v>0</v>
      </c>
      <c r="CW28" s="117">
        <f t="shared" si="42"/>
        <v>0</v>
      </c>
      <c r="CX28" s="117">
        <f t="shared" si="43"/>
        <v>0</v>
      </c>
      <c r="CY28" s="117">
        <f t="shared" si="44"/>
        <v>0</v>
      </c>
      <c r="CZ28" s="117">
        <f t="shared" si="45"/>
        <v>0</v>
      </c>
      <c r="DA28" s="117">
        <f t="shared" si="46"/>
        <v>0</v>
      </c>
      <c r="DB28" s="117">
        <f t="shared" si="84"/>
        <v>0</v>
      </c>
      <c r="DC28" s="117">
        <f t="shared" si="47"/>
        <v>0</v>
      </c>
      <c r="DD28" s="117">
        <f t="shared" si="80"/>
        <v>0</v>
      </c>
      <c r="DE28" s="117">
        <f t="shared" si="81"/>
        <v>0</v>
      </c>
      <c r="DF28" s="117">
        <f t="shared" si="48"/>
        <v>0</v>
      </c>
      <c r="DG28" s="117">
        <f t="shared" si="49"/>
        <v>0</v>
      </c>
      <c r="DH28" s="117">
        <f t="shared" si="50"/>
        <v>0</v>
      </c>
      <c r="DI28" s="117">
        <f t="shared" si="51"/>
        <v>0</v>
      </c>
      <c r="DJ28" s="117">
        <f t="shared" si="52"/>
        <v>0</v>
      </c>
      <c r="DK28" s="117">
        <f t="shared" si="82"/>
        <v>0</v>
      </c>
      <c r="DL28" s="117">
        <f t="shared" si="53"/>
        <v>0</v>
      </c>
      <c r="DM28" s="117">
        <f t="shared" si="54"/>
        <v>0</v>
      </c>
      <c r="DN28" s="117">
        <f t="shared" si="55"/>
        <v>0</v>
      </c>
      <c r="DO28" s="117">
        <f t="shared" si="56"/>
        <v>0</v>
      </c>
      <c r="DP28" s="117">
        <f t="shared" si="57"/>
        <v>0</v>
      </c>
      <c r="DQ28" s="117">
        <f t="shared" si="83"/>
        <v>0</v>
      </c>
      <c r="DR28" s="117">
        <f t="shared" si="58"/>
        <v>0</v>
      </c>
      <c r="DS28" s="117">
        <f t="shared" si="59"/>
        <v>0</v>
      </c>
      <c r="DT28" s="117">
        <f t="shared" si="60"/>
        <v>0</v>
      </c>
      <c r="DU28" s="117">
        <f t="shared" si="61"/>
        <v>0</v>
      </c>
      <c r="DV28" s="117">
        <f t="shared" si="62"/>
        <v>0</v>
      </c>
      <c r="DW28" s="117">
        <f t="shared" si="63"/>
        <v>0</v>
      </c>
      <c r="DX28" s="117">
        <f t="shared" si="64"/>
        <v>0</v>
      </c>
      <c r="DY28" s="117">
        <f t="shared" si="65"/>
        <v>0</v>
      </c>
      <c r="DZ28" s="117">
        <f t="shared" si="66"/>
        <v>0</v>
      </c>
      <c r="EA28" s="117">
        <f t="shared" si="67"/>
        <v>0</v>
      </c>
      <c r="EB28" s="117">
        <f t="shared" si="68"/>
        <v>0</v>
      </c>
      <c r="EC28" s="117">
        <f t="shared" si="69"/>
        <v>0</v>
      </c>
      <c r="ED28" s="118">
        <f t="shared" si="70"/>
        <v>0</v>
      </c>
      <c r="EE28" s="118">
        <f t="shared" si="71"/>
        <v>0</v>
      </c>
      <c r="EF28" s="7"/>
      <c r="EG28" s="7"/>
      <c r="EH28" s="7"/>
      <c r="EI28" s="7"/>
    </row>
    <row r="29" spans="1:139" ht="17.100000000000001" customHeight="1" x14ac:dyDescent="0.25">
      <c r="A29" s="774"/>
      <c r="B29" s="777"/>
      <c r="C29" s="172">
        <v>8</v>
      </c>
      <c r="D29" s="130"/>
      <c r="E29" s="76"/>
      <c r="F29" s="170"/>
      <c r="G29" s="171"/>
      <c r="H29" s="170"/>
      <c r="I29" s="148"/>
      <c r="J29" s="113"/>
      <c r="K29" s="112"/>
      <c r="L29" s="76"/>
      <c r="M29" s="170"/>
      <c r="N29" s="171"/>
      <c r="O29" s="170"/>
      <c r="P29" s="153"/>
      <c r="Q29" s="113"/>
      <c r="R29" s="130"/>
      <c r="S29" s="156"/>
      <c r="T29" s="170"/>
      <c r="U29" s="171"/>
      <c r="V29" s="170"/>
      <c r="W29" s="148"/>
      <c r="X29" s="113"/>
      <c r="Y29" s="141" t="s">
        <v>157</v>
      </c>
      <c r="Z29" s="9"/>
      <c r="AA29" s="6"/>
      <c r="AB29" s="222" t="s">
        <v>647</v>
      </c>
      <c r="AC29" s="222" t="s">
        <v>647</v>
      </c>
      <c r="AD29" s="222" t="s">
        <v>647</v>
      </c>
      <c r="AE29" s="222" t="s">
        <v>647</v>
      </c>
      <c r="AF29" s="222" t="s">
        <v>647</v>
      </c>
      <c r="AG29" s="222" t="s">
        <v>513</v>
      </c>
      <c r="AH29" s="222" t="s">
        <v>513</v>
      </c>
      <c r="AI29" s="222" t="s">
        <v>674</v>
      </c>
      <c r="AJ29" s="222" t="s">
        <v>674</v>
      </c>
      <c r="AK29" s="222" t="s">
        <v>674</v>
      </c>
      <c r="AL29" s="222" t="s">
        <v>579</v>
      </c>
      <c r="AM29" s="222" t="s">
        <v>579</v>
      </c>
      <c r="AN29" s="222" t="s">
        <v>644</v>
      </c>
      <c r="AO29" s="222" t="s">
        <v>644</v>
      </c>
      <c r="AP29" s="222" t="s">
        <v>658</v>
      </c>
      <c r="AQ29" s="222" t="s">
        <v>658</v>
      </c>
      <c r="AR29" s="222" t="s">
        <v>658</v>
      </c>
      <c r="AS29" s="222" t="s">
        <v>237</v>
      </c>
      <c r="AT29" s="222" t="s">
        <v>237</v>
      </c>
      <c r="AU29" s="222" t="s">
        <v>513</v>
      </c>
      <c r="AV29" s="222" t="s">
        <v>513</v>
      </c>
      <c r="AX29" s="118"/>
      <c r="AY29" s="118">
        <f t="shared" si="0"/>
        <v>0</v>
      </c>
      <c r="AZ29" s="118">
        <f t="shared" si="1"/>
        <v>0</v>
      </c>
      <c r="BA29" s="118">
        <f t="shared" si="2"/>
        <v>0</v>
      </c>
      <c r="BB29" s="118">
        <f t="shared" si="3"/>
        <v>0</v>
      </c>
      <c r="BC29" s="118">
        <f t="shared" si="4"/>
        <v>0</v>
      </c>
      <c r="BD29" s="118">
        <f t="shared" si="5"/>
        <v>0</v>
      </c>
      <c r="BE29" s="117">
        <f t="shared" si="72"/>
        <v>0</v>
      </c>
      <c r="BF29" s="118">
        <f t="shared" si="6"/>
        <v>0</v>
      </c>
      <c r="BG29" s="118">
        <f t="shared" si="7"/>
        <v>0</v>
      </c>
      <c r="BH29" s="117">
        <f t="shared" si="8"/>
        <v>0</v>
      </c>
      <c r="BI29" s="118">
        <f t="shared" si="9"/>
        <v>0</v>
      </c>
      <c r="BJ29" s="118">
        <f t="shared" si="10"/>
        <v>0</v>
      </c>
      <c r="BK29" s="118">
        <f t="shared" si="11"/>
        <v>0</v>
      </c>
      <c r="BL29" s="118">
        <f t="shared" si="12"/>
        <v>0</v>
      </c>
      <c r="BM29" s="117">
        <f t="shared" si="13"/>
        <v>0</v>
      </c>
      <c r="BN29" s="117">
        <f t="shared" si="14"/>
        <v>0</v>
      </c>
      <c r="BO29" s="117">
        <f t="shared" si="15"/>
        <v>0</v>
      </c>
      <c r="BP29" s="117">
        <f t="shared" si="16"/>
        <v>0</v>
      </c>
      <c r="BQ29" s="117">
        <f t="shared" si="17"/>
        <v>0</v>
      </c>
      <c r="BR29" s="117">
        <f t="shared" si="18"/>
        <v>0</v>
      </c>
      <c r="BS29" s="117">
        <f t="shared" si="73"/>
        <v>0</v>
      </c>
      <c r="BT29" s="117">
        <f t="shared" si="74"/>
        <v>0</v>
      </c>
      <c r="BU29" s="117">
        <f t="shared" si="75"/>
        <v>0</v>
      </c>
      <c r="BV29" s="117">
        <f t="shared" si="19"/>
        <v>0</v>
      </c>
      <c r="BW29" s="117">
        <f t="shared" si="20"/>
        <v>0</v>
      </c>
      <c r="BX29" s="117">
        <f t="shared" si="21"/>
        <v>0</v>
      </c>
      <c r="BY29" s="117">
        <f t="shared" si="22"/>
        <v>0</v>
      </c>
      <c r="BZ29" s="117">
        <f t="shared" si="23"/>
        <v>0</v>
      </c>
      <c r="CA29" s="117">
        <f t="shared" si="76"/>
        <v>0</v>
      </c>
      <c r="CB29" s="117">
        <f t="shared" si="24"/>
        <v>0</v>
      </c>
      <c r="CC29" s="117">
        <f t="shared" si="25"/>
        <v>0</v>
      </c>
      <c r="CD29" s="117">
        <f t="shared" si="26"/>
        <v>0</v>
      </c>
      <c r="CE29" s="117">
        <f t="shared" si="27"/>
        <v>0</v>
      </c>
      <c r="CF29" s="117">
        <f t="shared" si="28"/>
        <v>0</v>
      </c>
      <c r="CG29" s="117">
        <f t="shared" si="29"/>
        <v>0</v>
      </c>
      <c r="CH29" s="117">
        <f t="shared" si="30"/>
        <v>0</v>
      </c>
      <c r="CI29" s="117">
        <f t="shared" si="31"/>
        <v>0</v>
      </c>
      <c r="CJ29" s="117">
        <f t="shared" si="32"/>
        <v>0</v>
      </c>
      <c r="CK29" s="117">
        <f t="shared" si="33"/>
        <v>0</v>
      </c>
      <c r="CL29" s="117">
        <f t="shared" si="34"/>
        <v>0</v>
      </c>
      <c r="CM29" s="117">
        <f t="shared" si="35"/>
        <v>0</v>
      </c>
      <c r="CN29" s="117">
        <f t="shared" si="77"/>
        <v>0</v>
      </c>
      <c r="CO29" s="117">
        <f t="shared" si="36"/>
        <v>0</v>
      </c>
      <c r="CP29" s="117">
        <f t="shared" si="78"/>
        <v>0</v>
      </c>
      <c r="CQ29" s="117">
        <f t="shared" si="37"/>
        <v>0</v>
      </c>
      <c r="CR29" s="117">
        <f t="shared" si="79"/>
        <v>0</v>
      </c>
      <c r="CS29" s="117">
        <f t="shared" si="38"/>
        <v>0</v>
      </c>
      <c r="CT29" s="117">
        <f t="shared" si="39"/>
        <v>0</v>
      </c>
      <c r="CU29" s="117">
        <f t="shared" si="40"/>
        <v>0</v>
      </c>
      <c r="CV29" s="117">
        <f t="shared" si="41"/>
        <v>0</v>
      </c>
      <c r="CW29" s="117">
        <f t="shared" si="42"/>
        <v>0</v>
      </c>
      <c r="CX29" s="117">
        <f t="shared" si="43"/>
        <v>0</v>
      </c>
      <c r="CY29" s="117">
        <f t="shared" si="44"/>
        <v>0</v>
      </c>
      <c r="CZ29" s="117">
        <f t="shared" si="45"/>
        <v>0</v>
      </c>
      <c r="DA29" s="117">
        <f t="shared" si="46"/>
        <v>0</v>
      </c>
      <c r="DB29" s="117">
        <f t="shared" si="84"/>
        <v>0</v>
      </c>
      <c r="DC29" s="117">
        <f t="shared" si="47"/>
        <v>0</v>
      </c>
      <c r="DD29" s="117">
        <f t="shared" si="80"/>
        <v>0</v>
      </c>
      <c r="DE29" s="117">
        <f t="shared" si="81"/>
        <v>0</v>
      </c>
      <c r="DF29" s="117">
        <f t="shared" si="48"/>
        <v>0</v>
      </c>
      <c r="DG29" s="117">
        <f t="shared" si="49"/>
        <v>0</v>
      </c>
      <c r="DH29" s="117">
        <f t="shared" si="50"/>
        <v>0</v>
      </c>
      <c r="DI29" s="117">
        <f t="shared" si="51"/>
        <v>0</v>
      </c>
      <c r="DJ29" s="117">
        <f t="shared" si="52"/>
        <v>0</v>
      </c>
      <c r="DK29" s="117">
        <f t="shared" si="82"/>
        <v>0</v>
      </c>
      <c r="DL29" s="117">
        <f t="shared" si="53"/>
        <v>0</v>
      </c>
      <c r="DM29" s="117">
        <f t="shared" si="54"/>
        <v>0</v>
      </c>
      <c r="DN29" s="117">
        <f t="shared" si="55"/>
        <v>0</v>
      </c>
      <c r="DO29" s="117">
        <f t="shared" si="56"/>
        <v>0</v>
      </c>
      <c r="DP29" s="117">
        <f t="shared" si="57"/>
        <v>0</v>
      </c>
      <c r="DQ29" s="117">
        <f t="shared" si="83"/>
        <v>0</v>
      </c>
      <c r="DR29" s="117">
        <f t="shared" si="58"/>
        <v>0</v>
      </c>
      <c r="DS29" s="117">
        <f t="shared" si="59"/>
        <v>0</v>
      </c>
      <c r="DT29" s="117">
        <f t="shared" si="60"/>
        <v>0</v>
      </c>
      <c r="DU29" s="117">
        <f t="shared" si="61"/>
        <v>0</v>
      </c>
      <c r="DV29" s="117">
        <f t="shared" si="62"/>
        <v>0</v>
      </c>
      <c r="DW29" s="117">
        <f t="shared" si="63"/>
        <v>0</v>
      </c>
      <c r="DX29" s="117">
        <f t="shared" si="64"/>
        <v>0</v>
      </c>
      <c r="DY29" s="117">
        <f t="shared" si="65"/>
        <v>0</v>
      </c>
      <c r="DZ29" s="117">
        <f t="shared" si="66"/>
        <v>0</v>
      </c>
      <c r="EA29" s="117">
        <f t="shared" si="67"/>
        <v>0</v>
      </c>
      <c r="EB29" s="117">
        <f t="shared" si="68"/>
        <v>0</v>
      </c>
      <c r="EC29" s="117">
        <f t="shared" si="69"/>
        <v>0</v>
      </c>
      <c r="ED29" s="118">
        <f t="shared" si="70"/>
        <v>0</v>
      </c>
      <c r="EE29" s="118">
        <f t="shared" si="71"/>
        <v>0</v>
      </c>
      <c r="EF29" s="7"/>
      <c r="EG29" s="7"/>
      <c r="EH29" s="7"/>
      <c r="EI29" s="7"/>
    </row>
    <row r="30" spans="1:139" ht="17.100000000000001" customHeight="1" x14ac:dyDescent="0.25">
      <c r="A30" s="774"/>
      <c r="B30" s="777"/>
      <c r="C30" s="172">
        <v>9</v>
      </c>
      <c r="D30" s="130"/>
      <c r="E30" s="76"/>
      <c r="F30" s="170"/>
      <c r="G30" s="171"/>
      <c r="H30" s="170"/>
      <c r="I30" s="148"/>
      <c r="J30" s="113"/>
      <c r="K30" s="112"/>
      <c r="L30" s="76"/>
      <c r="M30" s="170"/>
      <c r="N30" s="164"/>
      <c r="O30" s="170"/>
      <c r="P30" s="153"/>
      <c r="Q30" s="113"/>
      <c r="R30" s="130"/>
      <c r="S30" s="156"/>
      <c r="T30" s="170"/>
      <c r="U30" s="171"/>
      <c r="V30" s="170"/>
      <c r="W30" s="148"/>
      <c r="X30" s="113"/>
      <c r="Y30" s="141"/>
      <c r="Z30" s="9"/>
      <c r="AA30" s="6"/>
      <c r="AB30" s="222" t="s">
        <v>647</v>
      </c>
      <c r="AC30" s="222" t="s">
        <v>647</v>
      </c>
      <c r="AD30" s="222" t="s">
        <v>647</v>
      </c>
      <c r="AE30" s="222" t="s">
        <v>647</v>
      </c>
      <c r="AF30" s="222" t="s">
        <v>647</v>
      </c>
      <c r="AG30" s="222" t="s">
        <v>647</v>
      </c>
      <c r="AH30" s="222" t="s">
        <v>647</v>
      </c>
      <c r="AI30" s="222" t="s">
        <v>674</v>
      </c>
      <c r="AJ30" s="222" t="s">
        <v>674</v>
      </c>
      <c r="AK30" s="222" t="s">
        <v>674</v>
      </c>
      <c r="AL30" s="222" t="s">
        <v>579</v>
      </c>
      <c r="AM30" s="222" t="s">
        <v>579</v>
      </c>
      <c r="AN30" s="222" t="s">
        <v>644</v>
      </c>
      <c r="AO30" s="222" t="s">
        <v>644</v>
      </c>
      <c r="AP30" s="222" t="s">
        <v>658</v>
      </c>
      <c r="AQ30" s="222" t="s">
        <v>658</v>
      </c>
      <c r="AR30" s="222" t="s">
        <v>658</v>
      </c>
      <c r="AS30" s="222" t="s">
        <v>237</v>
      </c>
      <c r="AT30" s="222" t="s">
        <v>237</v>
      </c>
      <c r="AU30" s="222" t="s">
        <v>513</v>
      </c>
      <c r="AV30" s="222" t="s">
        <v>513</v>
      </c>
      <c r="AX30" s="118"/>
      <c r="AY30" s="118">
        <f t="shared" si="0"/>
        <v>0</v>
      </c>
      <c r="AZ30" s="118">
        <f t="shared" si="1"/>
        <v>0</v>
      </c>
      <c r="BA30" s="118">
        <f t="shared" si="2"/>
        <v>0</v>
      </c>
      <c r="BB30" s="118">
        <f t="shared" si="3"/>
        <v>0</v>
      </c>
      <c r="BC30" s="118">
        <f t="shared" si="4"/>
        <v>0</v>
      </c>
      <c r="BD30" s="118">
        <f t="shared" si="5"/>
        <v>0</v>
      </c>
      <c r="BE30" s="117">
        <f t="shared" si="72"/>
        <v>0</v>
      </c>
      <c r="BF30" s="118">
        <f t="shared" si="6"/>
        <v>0</v>
      </c>
      <c r="BG30" s="118">
        <f t="shared" si="7"/>
        <v>0</v>
      </c>
      <c r="BH30" s="117">
        <f t="shared" si="8"/>
        <v>0</v>
      </c>
      <c r="BI30" s="118">
        <f t="shared" si="9"/>
        <v>0</v>
      </c>
      <c r="BJ30" s="118">
        <f t="shared" si="10"/>
        <v>0</v>
      </c>
      <c r="BK30" s="118">
        <f t="shared" si="11"/>
        <v>0</v>
      </c>
      <c r="BL30" s="118">
        <f t="shared" si="12"/>
        <v>0</v>
      </c>
      <c r="BM30" s="117">
        <f t="shared" si="13"/>
        <v>0</v>
      </c>
      <c r="BN30" s="117">
        <f t="shared" si="14"/>
        <v>0</v>
      </c>
      <c r="BO30" s="117">
        <f t="shared" si="15"/>
        <v>0</v>
      </c>
      <c r="BP30" s="117">
        <f t="shared" si="16"/>
        <v>0</v>
      </c>
      <c r="BQ30" s="117">
        <f t="shared" si="17"/>
        <v>0</v>
      </c>
      <c r="BR30" s="117">
        <f t="shared" si="18"/>
        <v>0</v>
      </c>
      <c r="BS30" s="117">
        <f t="shared" si="73"/>
        <v>0</v>
      </c>
      <c r="BT30" s="117">
        <f t="shared" si="74"/>
        <v>0</v>
      </c>
      <c r="BU30" s="117">
        <f t="shared" si="75"/>
        <v>0</v>
      </c>
      <c r="BV30" s="117">
        <f t="shared" si="19"/>
        <v>0</v>
      </c>
      <c r="BW30" s="117">
        <f t="shared" si="20"/>
        <v>0</v>
      </c>
      <c r="BX30" s="117">
        <f t="shared" si="21"/>
        <v>0</v>
      </c>
      <c r="BY30" s="117">
        <f t="shared" si="22"/>
        <v>0</v>
      </c>
      <c r="BZ30" s="117">
        <f t="shared" si="23"/>
        <v>0</v>
      </c>
      <c r="CA30" s="117">
        <f t="shared" si="76"/>
        <v>0</v>
      </c>
      <c r="CB30" s="117">
        <f t="shared" si="24"/>
        <v>0</v>
      </c>
      <c r="CC30" s="117">
        <f t="shared" si="25"/>
        <v>0</v>
      </c>
      <c r="CD30" s="117">
        <f t="shared" si="26"/>
        <v>0</v>
      </c>
      <c r="CE30" s="117">
        <f t="shared" si="27"/>
        <v>0</v>
      </c>
      <c r="CF30" s="117">
        <f t="shared" si="28"/>
        <v>0</v>
      </c>
      <c r="CG30" s="117">
        <f t="shared" si="29"/>
        <v>0</v>
      </c>
      <c r="CH30" s="117">
        <f t="shared" si="30"/>
        <v>0</v>
      </c>
      <c r="CI30" s="117">
        <f t="shared" si="31"/>
        <v>0</v>
      </c>
      <c r="CJ30" s="117">
        <f t="shared" si="32"/>
        <v>0</v>
      </c>
      <c r="CK30" s="117">
        <f t="shared" si="33"/>
        <v>0</v>
      </c>
      <c r="CL30" s="117">
        <f t="shared" si="34"/>
        <v>0</v>
      </c>
      <c r="CM30" s="117">
        <f t="shared" si="35"/>
        <v>0</v>
      </c>
      <c r="CN30" s="117">
        <f t="shared" si="77"/>
        <v>0</v>
      </c>
      <c r="CO30" s="117">
        <f t="shared" si="36"/>
        <v>0</v>
      </c>
      <c r="CP30" s="117">
        <f t="shared" si="78"/>
        <v>0</v>
      </c>
      <c r="CQ30" s="117">
        <f t="shared" si="37"/>
        <v>0</v>
      </c>
      <c r="CR30" s="117">
        <f t="shared" si="79"/>
        <v>0</v>
      </c>
      <c r="CS30" s="117">
        <f t="shared" si="38"/>
        <v>0</v>
      </c>
      <c r="CT30" s="117">
        <f t="shared" si="39"/>
        <v>0</v>
      </c>
      <c r="CU30" s="117">
        <f t="shared" si="40"/>
        <v>0</v>
      </c>
      <c r="CV30" s="117">
        <f t="shared" si="41"/>
        <v>0</v>
      </c>
      <c r="CW30" s="117">
        <f t="shared" si="42"/>
        <v>0</v>
      </c>
      <c r="CX30" s="117">
        <f t="shared" si="43"/>
        <v>0</v>
      </c>
      <c r="CY30" s="117">
        <f t="shared" si="44"/>
        <v>0</v>
      </c>
      <c r="CZ30" s="117">
        <f t="shared" si="45"/>
        <v>0</v>
      </c>
      <c r="DA30" s="117">
        <f t="shared" si="46"/>
        <v>0</v>
      </c>
      <c r="DB30" s="117">
        <f t="shared" si="84"/>
        <v>0</v>
      </c>
      <c r="DC30" s="117">
        <f t="shared" si="47"/>
        <v>0</v>
      </c>
      <c r="DD30" s="117">
        <f t="shared" si="80"/>
        <v>0</v>
      </c>
      <c r="DE30" s="117">
        <f t="shared" si="81"/>
        <v>0</v>
      </c>
      <c r="DF30" s="117">
        <f t="shared" si="48"/>
        <v>0</v>
      </c>
      <c r="DG30" s="117">
        <f t="shared" si="49"/>
        <v>0</v>
      </c>
      <c r="DH30" s="117">
        <f t="shared" si="50"/>
        <v>0</v>
      </c>
      <c r="DI30" s="117">
        <f t="shared" si="51"/>
        <v>0</v>
      </c>
      <c r="DJ30" s="117">
        <f t="shared" si="52"/>
        <v>0</v>
      </c>
      <c r="DK30" s="117">
        <f t="shared" si="82"/>
        <v>0</v>
      </c>
      <c r="DL30" s="117">
        <f t="shared" si="53"/>
        <v>0</v>
      </c>
      <c r="DM30" s="117">
        <f t="shared" si="54"/>
        <v>0</v>
      </c>
      <c r="DN30" s="117">
        <f t="shared" si="55"/>
        <v>0</v>
      </c>
      <c r="DO30" s="117">
        <f t="shared" si="56"/>
        <v>0</v>
      </c>
      <c r="DP30" s="117">
        <f t="shared" si="57"/>
        <v>0</v>
      </c>
      <c r="DQ30" s="117">
        <f t="shared" si="83"/>
        <v>0</v>
      </c>
      <c r="DR30" s="117">
        <f t="shared" si="58"/>
        <v>0</v>
      </c>
      <c r="DS30" s="117">
        <f t="shared" si="59"/>
        <v>0</v>
      </c>
      <c r="DT30" s="117">
        <f t="shared" si="60"/>
        <v>0</v>
      </c>
      <c r="DU30" s="117">
        <f t="shared" si="61"/>
        <v>0</v>
      </c>
      <c r="DV30" s="117">
        <f t="shared" si="62"/>
        <v>0</v>
      </c>
      <c r="DW30" s="117">
        <f t="shared" si="63"/>
        <v>0</v>
      </c>
      <c r="DX30" s="117">
        <f t="shared" si="64"/>
        <v>0</v>
      </c>
      <c r="DY30" s="117">
        <f t="shared" si="65"/>
        <v>0</v>
      </c>
      <c r="DZ30" s="117">
        <f t="shared" si="66"/>
        <v>0</v>
      </c>
      <c r="EA30" s="117">
        <f t="shared" si="67"/>
        <v>0</v>
      </c>
      <c r="EB30" s="117">
        <f t="shared" si="68"/>
        <v>0</v>
      </c>
      <c r="EC30" s="117">
        <f t="shared" si="69"/>
        <v>0</v>
      </c>
      <c r="ED30" s="118">
        <f t="shared" si="70"/>
        <v>0</v>
      </c>
      <c r="EE30" s="118">
        <f t="shared" si="71"/>
        <v>0</v>
      </c>
      <c r="EF30" s="7"/>
      <c r="EG30" s="7"/>
      <c r="EH30" s="7"/>
      <c r="EI30" s="7"/>
    </row>
    <row r="31" spans="1:139" ht="17.100000000000001" customHeight="1" thickBot="1" x14ac:dyDescent="0.3">
      <c r="A31" s="775"/>
      <c r="B31" s="778"/>
      <c r="C31" s="173">
        <v>10</v>
      </c>
      <c r="D31" s="129"/>
      <c r="E31" s="73"/>
      <c r="F31" s="162"/>
      <c r="G31" s="165"/>
      <c r="H31" s="162"/>
      <c r="I31" s="147"/>
      <c r="J31" s="86"/>
      <c r="K31" s="108"/>
      <c r="L31" s="73"/>
      <c r="M31" s="162"/>
      <c r="N31" s="171"/>
      <c r="O31" s="162"/>
      <c r="P31" s="154"/>
      <c r="Q31" s="86"/>
      <c r="R31" s="129"/>
      <c r="S31" s="155"/>
      <c r="T31" s="162"/>
      <c r="U31" s="165"/>
      <c r="V31" s="162"/>
      <c r="W31" s="147"/>
      <c r="X31" s="86"/>
      <c r="Y31" s="230" t="s">
        <v>39</v>
      </c>
      <c r="Z31" s="9" t="s">
        <v>429</v>
      </c>
      <c r="AA31" s="191"/>
      <c r="AB31" s="222" t="s">
        <v>674</v>
      </c>
      <c r="AC31" s="222" t="s">
        <v>674</v>
      </c>
      <c r="AD31" s="222" t="s">
        <v>674</v>
      </c>
      <c r="AE31" s="222" t="s">
        <v>661</v>
      </c>
      <c r="AF31" s="222" t="s">
        <v>661</v>
      </c>
      <c r="AG31" s="222" t="s">
        <v>647</v>
      </c>
      <c r="AH31" s="222" t="s">
        <v>647</v>
      </c>
      <c r="AI31" s="222" t="s">
        <v>674</v>
      </c>
      <c r="AJ31" s="222" t="s">
        <v>674</v>
      </c>
      <c r="AK31" s="222" t="s">
        <v>674</v>
      </c>
      <c r="AL31" s="222" t="s">
        <v>579</v>
      </c>
      <c r="AM31" s="222" t="s">
        <v>579</v>
      </c>
      <c r="AN31" s="222" t="s">
        <v>644</v>
      </c>
      <c r="AO31" s="222" t="s">
        <v>644</v>
      </c>
      <c r="AP31" s="222" t="s">
        <v>658</v>
      </c>
      <c r="AQ31" s="222" t="s">
        <v>658</v>
      </c>
      <c r="AR31" s="222" t="s">
        <v>658</v>
      </c>
      <c r="AS31" s="222" t="s">
        <v>237</v>
      </c>
      <c r="AT31" s="222" t="s">
        <v>237</v>
      </c>
      <c r="AU31" s="222" t="s">
        <v>513</v>
      </c>
      <c r="AV31" s="222" t="s">
        <v>513</v>
      </c>
      <c r="AX31" s="118"/>
      <c r="AY31" s="118">
        <f t="shared" si="0"/>
        <v>0</v>
      </c>
      <c r="AZ31" s="118">
        <f t="shared" si="1"/>
        <v>0</v>
      </c>
      <c r="BA31" s="118">
        <f t="shared" si="2"/>
        <v>0</v>
      </c>
      <c r="BB31" s="118">
        <f t="shared" si="3"/>
        <v>0</v>
      </c>
      <c r="BC31" s="118">
        <f t="shared" si="4"/>
        <v>0</v>
      </c>
      <c r="BD31" s="118">
        <f t="shared" si="5"/>
        <v>0</v>
      </c>
      <c r="BE31" s="117">
        <f t="shared" si="72"/>
        <v>0</v>
      </c>
      <c r="BF31" s="118">
        <f t="shared" si="6"/>
        <v>0</v>
      </c>
      <c r="BG31" s="118">
        <f t="shared" si="7"/>
        <v>0</v>
      </c>
      <c r="BH31" s="117">
        <f t="shared" si="8"/>
        <v>0</v>
      </c>
      <c r="BI31" s="118">
        <f t="shared" si="9"/>
        <v>0</v>
      </c>
      <c r="BJ31" s="118">
        <f t="shared" si="10"/>
        <v>0</v>
      </c>
      <c r="BK31" s="118">
        <f t="shared" si="11"/>
        <v>0</v>
      </c>
      <c r="BL31" s="118">
        <f t="shared" si="12"/>
        <v>0</v>
      </c>
      <c r="BM31" s="117">
        <f t="shared" si="13"/>
        <v>0</v>
      </c>
      <c r="BN31" s="117">
        <f t="shared" si="14"/>
        <v>0</v>
      </c>
      <c r="BO31" s="117">
        <f t="shared" si="15"/>
        <v>0</v>
      </c>
      <c r="BP31" s="117">
        <f t="shared" si="16"/>
        <v>0</v>
      </c>
      <c r="BQ31" s="117">
        <f t="shared" si="17"/>
        <v>0</v>
      </c>
      <c r="BR31" s="117">
        <f t="shared" si="18"/>
        <v>0</v>
      </c>
      <c r="BS31" s="117">
        <f t="shared" si="73"/>
        <v>0</v>
      </c>
      <c r="BT31" s="117">
        <f t="shared" si="74"/>
        <v>0</v>
      </c>
      <c r="BU31" s="117">
        <f t="shared" si="75"/>
        <v>0</v>
      </c>
      <c r="BV31" s="117">
        <f t="shared" si="19"/>
        <v>0</v>
      </c>
      <c r="BW31" s="117">
        <f t="shared" si="20"/>
        <v>0</v>
      </c>
      <c r="BX31" s="117">
        <f t="shared" si="21"/>
        <v>0</v>
      </c>
      <c r="BY31" s="117">
        <f t="shared" si="22"/>
        <v>0</v>
      </c>
      <c r="BZ31" s="117">
        <f t="shared" si="23"/>
        <v>0</v>
      </c>
      <c r="CA31" s="117">
        <f t="shared" si="76"/>
        <v>0</v>
      </c>
      <c r="CB31" s="117">
        <f t="shared" si="24"/>
        <v>0</v>
      </c>
      <c r="CC31" s="117">
        <f t="shared" si="25"/>
        <v>0</v>
      </c>
      <c r="CD31" s="117">
        <f t="shared" si="26"/>
        <v>0</v>
      </c>
      <c r="CE31" s="117">
        <f t="shared" si="27"/>
        <v>0</v>
      </c>
      <c r="CF31" s="117">
        <f t="shared" si="28"/>
        <v>0</v>
      </c>
      <c r="CG31" s="117">
        <f t="shared" si="29"/>
        <v>0</v>
      </c>
      <c r="CH31" s="117">
        <f t="shared" si="30"/>
        <v>0</v>
      </c>
      <c r="CI31" s="117">
        <f t="shared" si="31"/>
        <v>0</v>
      </c>
      <c r="CJ31" s="117">
        <f t="shared" si="32"/>
        <v>0</v>
      </c>
      <c r="CK31" s="117">
        <f t="shared" si="33"/>
        <v>0</v>
      </c>
      <c r="CL31" s="117">
        <f t="shared" si="34"/>
        <v>0</v>
      </c>
      <c r="CM31" s="117">
        <f t="shared" si="35"/>
        <v>0</v>
      </c>
      <c r="CN31" s="117">
        <f t="shared" si="77"/>
        <v>0</v>
      </c>
      <c r="CO31" s="117">
        <f t="shared" si="36"/>
        <v>0</v>
      </c>
      <c r="CP31" s="117">
        <f t="shared" si="78"/>
        <v>0</v>
      </c>
      <c r="CQ31" s="117">
        <f t="shared" si="37"/>
        <v>0</v>
      </c>
      <c r="CR31" s="117">
        <f t="shared" si="79"/>
        <v>0</v>
      </c>
      <c r="CS31" s="117">
        <f t="shared" si="38"/>
        <v>0</v>
      </c>
      <c r="CT31" s="117">
        <f t="shared" si="39"/>
        <v>0</v>
      </c>
      <c r="CU31" s="117">
        <f t="shared" si="40"/>
        <v>0</v>
      </c>
      <c r="CV31" s="117">
        <f t="shared" si="41"/>
        <v>0</v>
      </c>
      <c r="CW31" s="117">
        <f t="shared" si="42"/>
        <v>0</v>
      </c>
      <c r="CX31" s="117">
        <f t="shared" si="43"/>
        <v>0</v>
      </c>
      <c r="CY31" s="117">
        <f t="shared" si="44"/>
        <v>0</v>
      </c>
      <c r="CZ31" s="117">
        <f t="shared" si="45"/>
        <v>0</v>
      </c>
      <c r="DA31" s="117">
        <f t="shared" si="46"/>
        <v>0</v>
      </c>
      <c r="DB31" s="117">
        <f t="shared" si="84"/>
        <v>0</v>
      </c>
      <c r="DC31" s="117">
        <f t="shared" si="47"/>
        <v>0</v>
      </c>
      <c r="DD31" s="117">
        <f t="shared" si="80"/>
        <v>0</v>
      </c>
      <c r="DE31" s="117">
        <f t="shared" si="81"/>
        <v>0</v>
      </c>
      <c r="DF31" s="117">
        <f t="shared" si="48"/>
        <v>0</v>
      </c>
      <c r="DG31" s="117">
        <f t="shared" si="49"/>
        <v>0</v>
      </c>
      <c r="DH31" s="117">
        <f t="shared" si="50"/>
        <v>0</v>
      </c>
      <c r="DI31" s="117">
        <f t="shared" si="51"/>
        <v>0</v>
      </c>
      <c r="DJ31" s="117">
        <f t="shared" si="52"/>
        <v>0</v>
      </c>
      <c r="DK31" s="117">
        <f t="shared" si="82"/>
        <v>0</v>
      </c>
      <c r="DL31" s="117">
        <f t="shared" si="53"/>
        <v>0</v>
      </c>
      <c r="DM31" s="117">
        <f t="shared" si="54"/>
        <v>0</v>
      </c>
      <c r="DN31" s="117">
        <f t="shared" si="55"/>
        <v>0</v>
      </c>
      <c r="DO31" s="117">
        <f t="shared" si="56"/>
        <v>0</v>
      </c>
      <c r="DP31" s="117">
        <f t="shared" si="57"/>
        <v>0</v>
      </c>
      <c r="DQ31" s="117">
        <f t="shared" si="83"/>
        <v>0</v>
      </c>
      <c r="DR31" s="117">
        <f t="shared" si="58"/>
        <v>0</v>
      </c>
      <c r="DS31" s="117">
        <f t="shared" si="59"/>
        <v>0</v>
      </c>
      <c r="DT31" s="117">
        <f t="shared" si="60"/>
        <v>0</v>
      </c>
      <c r="DU31" s="117">
        <f t="shared" si="61"/>
        <v>0</v>
      </c>
      <c r="DV31" s="117">
        <f t="shared" si="62"/>
        <v>0</v>
      </c>
      <c r="DW31" s="117">
        <f t="shared" si="63"/>
        <v>0</v>
      </c>
      <c r="DX31" s="117">
        <f t="shared" si="64"/>
        <v>0</v>
      </c>
      <c r="DY31" s="117">
        <f t="shared" si="65"/>
        <v>0</v>
      </c>
      <c r="DZ31" s="117">
        <f t="shared" si="66"/>
        <v>0</v>
      </c>
      <c r="EA31" s="117">
        <f t="shared" si="67"/>
        <v>0</v>
      </c>
      <c r="EB31" s="117">
        <f t="shared" si="68"/>
        <v>0</v>
      </c>
      <c r="EC31" s="117">
        <f t="shared" si="69"/>
        <v>0</v>
      </c>
      <c r="ED31" s="118">
        <f t="shared" si="70"/>
        <v>0</v>
      </c>
      <c r="EE31" s="118">
        <f t="shared" si="71"/>
        <v>0</v>
      </c>
      <c r="EF31" s="7"/>
      <c r="EG31" s="7"/>
      <c r="EH31" s="7"/>
      <c r="EI31" s="7"/>
    </row>
    <row r="32" spans="1:139" ht="17.100000000000001" customHeight="1" thickTop="1" x14ac:dyDescent="0.25">
      <c r="A32" s="333"/>
      <c r="B32" s="334"/>
      <c r="C32" s="221">
        <v>0</v>
      </c>
      <c r="D32" s="317" t="s">
        <v>661</v>
      </c>
      <c r="E32" s="315"/>
      <c r="F32" s="312"/>
      <c r="G32" s="316" t="s">
        <v>661</v>
      </c>
      <c r="H32" s="312"/>
      <c r="I32" s="313" t="s">
        <v>661</v>
      </c>
      <c r="J32" s="314"/>
      <c r="K32" s="308"/>
      <c r="L32" s="315"/>
      <c r="M32" s="312"/>
      <c r="N32" s="316"/>
      <c r="O32" s="312"/>
      <c r="P32" s="313"/>
      <c r="Q32" s="314"/>
      <c r="R32" s="317"/>
      <c r="S32" s="318" t="s">
        <v>653</v>
      </c>
      <c r="T32" s="312"/>
      <c r="U32" s="316"/>
      <c r="V32" s="312" t="s">
        <v>653</v>
      </c>
      <c r="W32" s="313"/>
      <c r="X32" s="314" t="s">
        <v>653</v>
      </c>
      <c r="Y32" s="42" t="s">
        <v>40</v>
      </c>
      <c r="Z32" s="10" t="s">
        <v>430</v>
      </c>
      <c r="AA32" s="191"/>
      <c r="AB32" s="222" t="s">
        <v>674</v>
      </c>
      <c r="AC32" s="222" t="s">
        <v>674</v>
      </c>
      <c r="AD32" s="222" t="s">
        <v>674</v>
      </c>
      <c r="AE32" s="222" t="s">
        <v>661</v>
      </c>
      <c r="AF32" s="222" t="s">
        <v>661</v>
      </c>
      <c r="AG32" s="222" t="s">
        <v>647</v>
      </c>
      <c r="AH32" s="222" t="s">
        <v>647</v>
      </c>
      <c r="AI32" s="222" t="s">
        <v>579</v>
      </c>
      <c r="AJ32" s="222" t="s">
        <v>579</v>
      </c>
      <c r="AK32" s="222" t="s">
        <v>579</v>
      </c>
      <c r="AL32" s="222" t="s">
        <v>653</v>
      </c>
      <c r="AM32" s="222" t="s">
        <v>653</v>
      </c>
      <c r="AN32" s="222" t="s">
        <v>579</v>
      </c>
      <c r="AO32" s="222" t="s">
        <v>673</v>
      </c>
      <c r="AP32" s="222" t="s">
        <v>653</v>
      </c>
      <c r="AQ32" s="222" t="s">
        <v>653</v>
      </c>
      <c r="AR32" s="222" t="s">
        <v>653</v>
      </c>
      <c r="AS32" s="222" t="s">
        <v>653</v>
      </c>
      <c r="AT32" s="222" t="s">
        <v>653</v>
      </c>
      <c r="AU32" s="222" t="s">
        <v>237</v>
      </c>
      <c r="AV32" s="222" t="s">
        <v>237</v>
      </c>
      <c r="AX32" s="118"/>
      <c r="AY32" s="118">
        <f t="shared" si="0"/>
        <v>0</v>
      </c>
      <c r="AZ32" s="118">
        <f t="shared" si="1"/>
        <v>0</v>
      </c>
      <c r="BA32" s="118">
        <f t="shared" si="2"/>
        <v>0</v>
      </c>
      <c r="BB32" s="118">
        <f t="shared" si="3"/>
        <v>0</v>
      </c>
      <c r="BC32" s="118">
        <f t="shared" si="4"/>
        <v>0</v>
      </c>
      <c r="BD32" s="118">
        <f t="shared" si="5"/>
        <v>0</v>
      </c>
      <c r="BE32" s="117">
        <f t="shared" si="72"/>
        <v>0</v>
      </c>
      <c r="BF32" s="118">
        <f t="shared" si="6"/>
        <v>0</v>
      </c>
      <c r="BG32" s="118">
        <f t="shared" si="7"/>
        <v>0</v>
      </c>
      <c r="BH32" s="117">
        <f t="shared" si="8"/>
        <v>0</v>
      </c>
      <c r="BI32" s="118">
        <f t="shared" si="9"/>
        <v>0</v>
      </c>
      <c r="BJ32" s="118">
        <f t="shared" si="10"/>
        <v>0</v>
      </c>
      <c r="BK32" s="118">
        <f t="shared" si="11"/>
        <v>0</v>
      </c>
      <c r="BL32" s="118">
        <f t="shared" si="12"/>
        <v>0</v>
      </c>
      <c r="BM32" s="117">
        <f t="shared" si="13"/>
        <v>0</v>
      </c>
      <c r="BN32" s="117">
        <f t="shared" si="14"/>
        <v>0</v>
      </c>
      <c r="BO32" s="117">
        <f t="shared" si="15"/>
        <v>0</v>
      </c>
      <c r="BP32" s="117">
        <f t="shared" si="16"/>
        <v>0</v>
      </c>
      <c r="BQ32" s="117">
        <f t="shared" si="17"/>
        <v>0</v>
      </c>
      <c r="BR32" s="117">
        <f t="shared" si="18"/>
        <v>0</v>
      </c>
      <c r="BS32" s="117">
        <f t="shared" si="73"/>
        <v>0</v>
      </c>
      <c r="BT32" s="117">
        <f t="shared" si="74"/>
        <v>0</v>
      </c>
      <c r="BU32" s="117">
        <f t="shared" si="75"/>
        <v>0</v>
      </c>
      <c r="BV32" s="117">
        <f t="shared" si="19"/>
        <v>0</v>
      </c>
      <c r="BW32" s="117">
        <f t="shared" si="20"/>
        <v>0</v>
      </c>
      <c r="BX32" s="117">
        <f t="shared" si="21"/>
        <v>0</v>
      </c>
      <c r="BY32" s="117">
        <f t="shared" si="22"/>
        <v>0</v>
      </c>
      <c r="BZ32" s="117">
        <f t="shared" si="23"/>
        <v>0</v>
      </c>
      <c r="CA32" s="117">
        <f t="shared" si="76"/>
        <v>0</v>
      </c>
      <c r="CB32" s="117">
        <f t="shared" si="24"/>
        <v>0</v>
      </c>
      <c r="CC32" s="117">
        <f t="shared" si="25"/>
        <v>0</v>
      </c>
      <c r="CD32" s="117">
        <f t="shared" si="26"/>
        <v>0</v>
      </c>
      <c r="CE32" s="117">
        <f t="shared" si="27"/>
        <v>0</v>
      </c>
      <c r="CF32" s="117">
        <f t="shared" si="28"/>
        <v>0</v>
      </c>
      <c r="CG32" s="117">
        <f t="shared" si="29"/>
        <v>3</v>
      </c>
      <c r="CH32" s="117">
        <f t="shared" si="30"/>
        <v>3</v>
      </c>
      <c r="CI32" s="117">
        <f t="shared" si="31"/>
        <v>0</v>
      </c>
      <c r="CJ32" s="117">
        <f t="shared" si="32"/>
        <v>0</v>
      </c>
      <c r="CK32" s="117">
        <f t="shared" si="33"/>
        <v>0</v>
      </c>
      <c r="CL32" s="117">
        <f t="shared" si="34"/>
        <v>0</v>
      </c>
      <c r="CM32" s="117">
        <f t="shared" si="35"/>
        <v>0</v>
      </c>
      <c r="CN32" s="117">
        <f t="shared" si="77"/>
        <v>0</v>
      </c>
      <c r="CO32" s="117">
        <f t="shared" si="36"/>
        <v>0</v>
      </c>
      <c r="CP32" s="117">
        <f t="shared" si="78"/>
        <v>0</v>
      </c>
      <c r="CQ32" s="117">
        <f t="shared" si="37"/>
        <v>0</v>
      </c>
      <c r="CR32" s="117">
        <f t="shared" si="79"/>
        <v>0</v>
      </c>
      <c r="CS32" s="117">
        <f t="shared" si="38"/>
        <v>0</v>
      </c>
      <c r="CT32" s="117">
        <f t="shared" si="39"/>
        <v>0</v>
      </c>
      <c r="CU32" s="117">
        <f t="shared" si="40"/>
        <v>0</v>
      </c>
      <c r="CV32" s="117">
        <f t="shared" si="41"/>
        <v>0</v>
      </c>
      <c r="CW32" s="117">
        <f t="shared" si="42"/>
        <v>0</v>
      </c>
      <c r="CX32" s="117">
        <f t="shared" si="43"/>
        <v>0</v>
      </c>
      <c r="CY32" s="117">
        <f t="shared" si="44"/>
        <v>0</v>
      </c>
      <c r="CZ32" s="117">
        <f t="shared" si="45"/>
        <v>0</v>
      </c>
      <c r="DA32" s="117">
        <f t="shared" si="46"/>
        <v>0</v>
      </c>
      <c r="DB32" s="117">
        <f t="shared" si="84"/>
        <v>0</v>
      </c>
      <c r="DC32" s="117">
        <f t="shared" si="47"/>
        <v>0</v>
      </c>
      <c r="DD32" s="117">
        <f t="shared" si="80"/>
        <v>0</v>
      </c>
      <c r="DE32" s="117">
        <f t="shared" si="81"/>
        <v>0</v>
      </c>
      <c r="DF32" s="117">
        <f t="shared" si="48"/>
        <v>0</v>
      </c>
      <c r="DG32" s="117">
        <f t="shared" si="49"/>
        <v>0</v>
      </c>
      <c r="DH32" s="117">
        <f t="shared" si="50"/>
        <v>0</v>
      </c>
      <c r="DI32" s="117">
        <f t="shared" si="51"/>
        <v>0</v>
      </c>
      <c r="DJ32" s="117">
        <f t="shared" si="52"/>
        <v>0</v>
      </c>
      <c r="DK32" s="117">
        <f t="shared" si="82"/>
        <v>0</v>
      </c>
      <c r="DL32" s="117">
        <f t="shared" si="53"/>
        <v>0</v>
      </c>
      <c r="DM32" s="117">
        <f t="shared" si="54"/>
        <v>0</v>
      </c>
      <c r="DN32" s="117">
        <f t="shared" si="55"/>
        <v>0</v>
      </c>
      <c r="DO32" s="117">
        <f t="shared" si="56"/>
        <v>0</v>
      </c>
      <c r="DP32" s="117">
        <f t="shared" si="57"/>
        <v>0</v>
      </c>
      <c r="DQ32" s="117">
        <f t="shared" si="83"/>
        <v>0</v>
      </c>
      <c r="DR32" s="117">
        <f t="shared" si="58"/>
        <v>0</v>
      </c>
      <c r="DS32" s="117">
        <f t="shared" si="59"/>
        <v>0</v>
      </c>
      <c r="DT32" s="117">
        <f t="shared" si="60"/>
        <v>0</v>
      </c>
      <c r="DU32" s="117">
        <f t="shared" si="61"/>
        <v>0</v>
      </c>
      <c r="DV32" s="117">
        <f t="shared" si="62"/>
        <v>0</v>
      </c>
      <c r="DW32" s="117">
        <f t="shared" si="63"/>
        <v>0</v>
      </c>
      <c r="DX32" s="117">
        <f t="shared" si="64"/>
        <v>0</v>
      </c>
      <c r="DY32" s="117">
        <f t="shared" si="65"/>
        <v>0</v>
      </c>
      <c r="DZ32" s="117">
        <f t="shared" si="66"/>
        <v>0</v>
      </c>
      <c r="EA32" s="117">
        <f t="shared" si="67"/>
        <v>0</v>
      </c>
      <c r="EB32" s="117">
        <f t="shared" si="68"/>
        <v>0</v>
      </c>
      <c r="EC32" s="117">
        <f t="shared" si="69"/>
        <v>0</v>
      </c>
      <c r="ED32" s="118">
        <f t="shared" si="70"/>
        <v>0</v>
      </c>
      <c r="EE32" s="118">
        <f t="shared" si="71"/>
        <v>0</v>
      </c>
      <c r="EF32" s="7"/>
      <c r="EG32" s="7"/>
      <c r="EH32" s="7"/>
      <c r="EI32" s="7"/>
    </row>
    <row r="33" spans="1:139" ht="17.100000000000001" customHeight="1" x14ac:dyDescent="0.25">
      <c r="A33" s="774">
        <v>3</v>
      </c>
      <c r="B33" s="777" t="s">
        <v>18</v>
      </c>
      <c r="C33" s="174">
        <v>1</v>
      </c>
      <c r="D33" s="61" t="s">
        <v>661</v>
      </c>
      <c r="E33" s="72"/>
      <c r="F33" s="201"/>
      <c r="G33" s="211" t="s">
        <v>661</v>
      </c>
      <c r="H33" s="201"/>
      <c r="I33" s="145" t="s">
        <v>661</v>
      </c>
      <c r="J33" s="91"/>
      <c r="K33" s="127"/>
      <c r="L33" s="72"/>
      <c r="M33" s="201"/>
      <c r="N33" s="211"/>
      <c r="O33" s="201"/>
      <c r="P33" s="145"/>
      <c r="Q33" s="91"/>
      <c r="R33" s="127"/>
      <c r="S33" s="153" t="s">
        <v>653</v>
      </c>
      <c r="T33" s="201"/>
      <c r="U33" s="211"/>
      <c r="V33" s="201" t="s">
        <v>653</v>
      </c>
      <c r="W33" s="145"/>
      <c r="X33" s="91" t="s">
        <v>653</v>
      </c>
      <c r="Y33" s="42" t="s">
        <v>41</v>
      </c>
      <c r="Z33" s="10" t="s">
        <v>58</v>
      </c>
      <c r="AA33" s="6"/>
      <c r="AB33" s="222" t="s">
        <v>674</v>
      </c>
      <c r="AC33" s="222" t="s">
        <v>674</v>
      </c>
      <c r="AD33" s="222" t="s">
        <v>674</v>
      </c>
      <c r="AE33" s="222" t="s">
        <v>661</v>
      </c>
      <c r="AF33" s="222" t="s">
        <v>661</v>
      </c>
      <c r="AG33" s="222" t="s">
        <v>647</v>
      </c>
      <c r="AH33" s="222" t="s">
        <v>647</v>
      </c>
      <c r="AI33" s="222" t="s">
        <v>579</v>
      </c>
      <c r="AJ33" s="222" t="s">
        <v>579</v>
      </c>
      <c r="AK33" s="222" t="s">
        <v>579</v>
      </c>
      <c r="AL33" s="222" t="s">
        <v>653</v>
      </c>
      <c r="AM33" s="222" t="s">
        <v>653</v>
      </c>
      <c r="AN33" s="222" t="s">
        <v>579</v>
      </c>
      <c r="AO33" s="222" t="s">
        <v>673</v>
      </c>
      <c r="AP33" s="222" t="s">
        <v>653</v>
      </c>
      <c r="AQ33" s="222" t="s">
        <v>653</v>
      </c>
      <c r="AR33" s="222" t="s">
        <v>653</v>
      </c>
      <c r="AS33" s="222" t="s">
        <v>653</v>
      </c>
      <c r="AT33" s="222" t="s">
        <v>653</v>
      </c>
      <c r="AU33" s="222" t="s">
        <v>237</v>
      </c>
      <c r="AV33" s="222" t="s">
        <v>237</v>
      </c>
      <c r="AX33" s="118"/>
      <c r="AY33" s="118">
        <f t="shared" si="0"/>
        <v>0</v>
      </c>
      <c r="AZ33" s="118">
        <f t="shared" si="1"/>
        <v>0</v>
      </c>
      <c r="BA33" s="118">
        <f t="shared" si="2"/>
        <v>0</v>
      </c>
      <c r="BB33" s="118">
        <f t="shared" si="3"/>
        <v>0</v>
      </c>
      <c r="BC33" s="118">
        <f t="shared" si="4"/>
        <v>0</v>
      </c>
      <c r="BD33" s="118">
        <f t="shared" si="5"/>
        <v>0</v>
      </c>
      <c r="BE33" s="117">
        <f t="shared" si="72"/>
        <v>0</v>
      </c>
      <c r="BF33" s="118">
        <f t="shared" si="6"/>
        <v>0</v>
      </c>
      <c r="BG33" s="118">
        <f t="shared" si="7"/>
        <v>0</v>
      </c>
      <c r="BH33" s="117">
        <f t="shared" si="8"/>
        <v>0</v>
      </c>
      <c r="BI33" s="118">
        <f t="shared" si="9"/>
        <v>0</v>
      </c>
      <c r="BJ33" s="118">
        <f t="shared" si="10"/>
        <v>0</v>
      </c>
      <c r="BK33" s="118">
        <f t="shared" si="11"/>
        <v>0</v>
      </c>
      <c r="BL33" s="118">
        <f t="shared" si="12"/>
        <v>0</v>
      </c>
      <c r="BM33" s="117">
        <f t="shared" si="13"/>
        <v>0</v>
      </c>
      <c r="BN33" s="117">
        <f t="shared" si="14"/>
        <v>0</v>
      </c>
      <c r="BO33" s="117">
        <f t="shared" si="15"/>
        <v>0</v>
      </c>
      <c r="BP33" s="117">
        <f t="shared" si="16"/>
        <v>0</v>
      </c>
      <c r="BQ33" s="117">
        <f t="shared" si="17"/>
        <v>0</v>
      </c>
      <c r="BR33" s="117">
        <f t="shared" si="18"/>
        <v>0</v>
      </c>
      <c r="BS33" s="117">
        <f t="shared" si="73"/>
        <v>0</v>
      </c>
      <c r="BT33" s="117">
        <f t="shared" si="74"/>
        <v>0</v>
      </c>
      <c r="BU33" s="117">
        <f t="shared" si="75"/>
        <v>0</v>
      </c>
      <c r="BV33" s="117">
        <f t="shared" si="19"/>
        <v>0</v>
      </c>
      <c r="BW33" s="117">
        <f t="shared" si="20"/>
        <v>0</v>
      </c>
      <c r="BX33" s="117">
        <f t="shared" si="21"/>
        <v>0</v>
      </c>
      <c r="BY33" s="117">
        <f t="shared" si="22"/>
        <v>0</v>
      </c>
      <c r="BZ33" s="117">
        <f t="shared" si="23"/>
        <v>0</v>
      </c>
      <c r="CA33" s="117">
        <f t="shared" si="76"/>
        <v>0</v>
      </c>
      <c r="CB33" s="117">
        <f t="shared" si="24"/>
        <v>0</v>
      </c>
      <c r="CC33" s="117">
        <f t="shared" si="25"/>
        <v>0</v>
      </c>
      <c r="CD33" s="117">
        <f t="shared" si="26"/>
        <v>0</v>
      </c>
      <c r="CE33" s="117">
        <f t="shared" si="27"/>
        <v>0</v>
      </c>
      <c r="CF33" s="117">
        <f t="shared" si="28"/>
        <v>0</v>
      </c>
      <c r="CG33" s="117">
        <f t="shared" si="29"/>
        <v>3</v>
      </c>
      <c r="CH33" s="117">
        <f t="shared" si="30"/>
        <v>3</v>
      </c>
      <c r="CI33" s="117">
        <f t="shared" si="31"/>
        <v>0</v>
      </c>
      <c r="CJ33" s="117">
        <f t="shared" si="32"/>
        <v>0</v>
      </c>
      <c r="CK33" s="117">
        <f t="shared" si="33"/>
        <v>0</v>
      </c>
      <c r="CL33" s="117">
        <f t="shared" si="34"/>
        <v>0</v>
      </c>
      <c r="CM33" s="117">
        <f t="shared" si="35"/>
        <v>0</v>
      </c>
      <c r="CN33" s="117">
        <f t="shared" si="77"/>
        <v>0</v>
      </c>
      <c r="CO33" s="117">
        <f t="shared" si="36"/>
        <v>0</v>
      </c>
      <c r="CP33" s="117">
        <f t="shared" si="78"/>
        <v>0</v>
      </c>
      <c r="CQ33" s="117">
        <f t="shared" si="37"/>
        <v>0</v>
      </c>
      <c r="CR33" s="117">
        <f t="shared" si="79"/>
        <v>0</v>
      </c>
      <c r="CS33" s="117">
        <f t="shared" si="38"/>
        <v>0</v>
      </c>
      <c r="CT33" s="117">
        <f t="shared" si="39"/>
        <v>0</v>
      </c>
      <c r="CU33" s="117">
        <f t="shared" si="40"/>
        <v>0</v>
      </c>
      <c r="CV33" s="117">
        <f t="shared" si="41"/>
        <v>0</v>
      </c>
      <c r="CW33" s="117">
        <f t="shared" si="42"/>
        <v>0</v>
      </c>
      <c r="CX33" s="117">
        <f t="shared" si="43"/>
        <v>0</v>
      </c>
      <c r="CY33" s="117">
        <f t="shared" si="44"/>
        <v>0</v>
      </c>
      <c r="CZ33" s="117">
        <f t="shared" si="45"/>
        <v>0</v>
      </c>
      <c r="DA33" s="117">
        <f t="shared" si="46"/>
        <v>0</v>
      </c>
      <c r="DB33" s="117">
        <f t="shared" si="84"/>
        <v>0</v>
      </c>
      <c r="DC33" s="117">
        <f t="shared" si="47"/>
        <v>0</v>
      </c>
      <c r="DD33" s="117">
        <f t="shared" si="80"/>
        <v>0</v>
      </c>
      <c r="DE33" s="117">
        <f t="shared" si="81"/>
        <v>0</v>
      </c>
      <c r="DF33" s="117">
        <f t="shared" si="48"/>
        <v>0</v>
      </c>
      <c r="DG33" s="117">
        <f t="shared" si="49"/>
        <v>0</v>
      </c>
      <c r="DH33" s="117">
        <f t="shared" si="50"/>
        <v>0</v>
      </c>
      <c r="DI33" s="117">
        <f t="shared" si="51"/>
        <v>0</v>
      </c>
      <c r="DJ33" s="117">
        <f t="shared" si="52"/>
        <v>0</v>
      </c>
      <c r="DK33" s="117">
        <f t="shared" si="82"/>
        <v>0</v>
      </c>
      <c r="DL33" s="117">
        <f t="shared" si="53"/>
        <v>0</v>
      </c>
      <c r="DM33" s="117">
        <f t="shared" si="54"/>
        <v>0</v>
      </c>
      <c r="DN33" s="117">
        <f t="shared" si="55"/>
        <v>0</v>
      </c>
      <c r="DO33" s="117">
        <f t="shared" si="56"/>
        <v>0</v>
      </c>
      <c r="DP33" s="117">
        <f t="shared" si="57"/>
        <v>0</v>
      </c>
      <c r="DQ33" s="117">
        <f t="shared" si="83"/>
        <v>0</v>
      </c>
      <c r="DR33" s="117">
        <f t="shared" si="58"/>
        <v>0</v>
      </c>
      <c r="DS33" s="117">
        <f t="shared" si="59"/>
        <v>0</v>
      </c>
      <c r="DT33" s="117">
        <f t="shared" si="60"/>
        <v>0</v>
      </c>
      <c r="DU33" s="117">
        <f t="shared" si="61"/>
        <v>0</v>
      </c>
      <c r="DV33" s="117">
        <f t="shared" si="62"/>
        <v>0</v>
      </c>
      <c r="DW33" s="117">
        <f t="shared" si="63"/>
        <v>0</v>
      </c>
      <c r="DX33" s="117">
        <f t="shared" si="64"/>
        <v>0</v>
      </c>
      <c r="DY33" s="117">
        <f t="shared" si="65"/>
        <v>0</v>
      </c>
      <c r="DZ33" s="117">
        <f t="shared" si="66"/>
        <v>0</v>
      </c>
      <c r="EA33" s="117">
        <f t="shared" si="67"/>
        <v>0</v>
      </c>
      <c r="EB33" s="117">
        <f t="shared" si="68"/>
        <v>0</v>
      </c>
      <c r="EC33" s="117">
        <f t="shared" si="69"/>
        <v>0</v>
      </c>
      <c r="ED33" s="118">
        <f t="shared" si="70"/>
        <v>0</v>
      </c>
      <c r="EE33" s="118">
        <f t="shared" si="71"/>
        <v>0</v>
      </c>
      <c r="EF33" s="7"/>
      <c r="EG33" s="7"/>
      <c r="EH33" s="7"/>
      <c r="EI33" s="7"/>
    </row>
    <row r="34" spans="1:139" ht="17.100000000000001" customHeight="1" x14ac:dyDescent="0.25">
      <c r="A34" s="774"/>
      <c r="B34" s="777"/>
      <c r="C34" s="172">
        <v>2</v>
      </c>
      <c r="D34" s="63" t="s">
        <v>661</v>
      </c>
      <c r="E34" s="65"/>
      <c r="F34" s="161"/>
      <c r="G34" s="164" t="s">
        <v>661</v>
      </c>
      <c r="H34" s="161"/>
      <c r="I34" s="146" t="s">
        <v>661</v>
      </c>
      <c r="J34" s="85"/>
      <c r="K34" s="78"/>
      <c r="L34" s="76"/>
      <c r="M34" s="161"/>
      <c r="N34" s="164"/>
      <c r="O34" s="161"/>
      <c r="P34" s="146"/>
      <c r="Q34" s="85"/>
      <c r="R34" s="78"/>
      <c r="S34" s="154" t="s">
        <v>653</v>
      </c>
      <c r="T34" s="161"/>
      <c r="U34" s="164"/>
      <c r="V34" s="161" t="s">
        <v>653</v>
      </c>
      <c r="W34" s="146"/>
      <c r="X34" s="85" t="s">
        <v>653</v>
      </c>
      <c r="Y34" s="42" t="s">
        <v>42</v>
      </c>
      <c r="Z34" s="10" t="s">
        <v>59</v>
      </c>
      <c r="AA34" s="6"/>
      <c r="AB34" s="222" t="s">
        <v>661</v>
      </c>
      <c r="AC34" s="222" t="s">
        <v>661</v>
      </c>
      <c r="AD34" s="222" t="s">
        <v>661</v>
      </c>
      <c r="AE34" s="222" t="s">
        <v>587</v>
      </c>
      <c r="AF34" s="222" t="s">
        <v>638</v>
      </c>
      <c r="AG34" s="222" t="s">
        <v>661</v>
      </c>
      <c r="AH34" s="222" t="s">
        <v>661</v>
      </c>
      <c r="AI34" s="222" t="s">
        <v>579</v>
      </c>
      <c r="AJ34" s="222" t="s">
        <v>579</v>
      </c>
      <c r="AK34" s="222" t="s">
        <v>579</v>
      </c>
      <c r="AL34" s="222" t="s">
        <v>653</v>
      </c>
      <c r="AM34" s="222" t="s">
        <v>653</v>
      </c>
      <c r="AN34" s="222" t="s">
        <v>579</v>
      </c>
      <c r="AO34" s="222" t="s">
        <v>673</v>
      </c>
      <c r="AP34" s="222" t="s">
        <v>653</v>
      </c>
      <c r="AQ34" s="222" t="s">
        <v>653</v>
      </c>
      <c r="AR34" s="222" t="s">
        <v>653</v>
      </c>
      <c r="AS34" s="222" t="s">
        <v>653</v>
      </c>
      <c r="AT34" s="222" t="s">
        <v>653</v>
      </c>
      <c r="AU34" s="222" t="s">
        <v>237</v>
      </c>
      <c r="AV34" s="222" t="s">
        <v>237</v>
      </c>
      <c r="AX34" s="118"/>
      <c r="AY34" s="118">
        <f t="shared" si="0"/>
        <v>0</v>
      </c>
      <c r="AZ34" s="118">
        <f t="shared" si="1"/>
        <v>0</v>
      </c>
      <c r="BA34" s="118">
        <f t="shared" si="2"/>
        <v>0</v>
      </c>
      <c r="BB34" s="118">
        <f t="shared" si="3"/>
        <v>0</v>
      </c>
      <c r="BC34" s="118">
        <f t="shared" si="4"/>
        <v>0</v>
      </c>
      <c r="BD34" s="118">
        <f t="shared" si="5"/>
        <v>0</v>
      </c>
      <c r="BE34" s="117">
        <f t="shared" si="72"/>
        <v>0</v>
      </c>
      <c r="BF34" s="118">
        <f t="shared" si="6"/>
        <v>0</v>
      </c>
      <c r="BG34" s="118">
        <f t="shared" si="7"/>
        <v>0</v>
      </c>
      <c r="BH34" s="117">
        <f t="shared" si="8"/>
        <v>0</v>
      </c>
      <c r="BI34" s="118">
        <f t="shared" si="9"/>
        <v>0</v>
      </c>
      <c r="BJ34" s="118">
        <f t="shared" si="10"/>
        <v>0</v>
      </c>
      <c r="BK34" s="118">
        <f t="shared" si="11"/>
        <v>0</v>
      </c>
      <c r="BL34" s="118">
        <f t="shared" si="12"/>
        <v>0</v>
      </c>
      <c r="BM34" s="117">
        <f t="shared" si="13"/>
        <v>0</v>
      </c>
      <c r="BN34" s="117">
        <f t="shared" si="14"/>
        <v>0</v>
      </c>
      <c r="BO34" s="117">
        <f t="shared" si="15"/>
        <v>0</v>
      </c>
      <c r="BP34" s="117">
        <f t="shared" si="16"/>
        <v>0</v>
      </c>
      <c r="BQ34" s="117">
        <f t="shared" si="17"/>
        <v>0</v>
      </c>
      <c r="BR34" s="117">
        <f t="shared" si="18"/>
        <v>0</v>
      </c>
      <c r="BS34" s="117">
        <f t="shared" si="73"/>
        <v>0</v>
      </c>
      <c r="BT34" s="117">
        <f t="shared" si="74"/>
        <v>0</v>
      </c>
      <c r="BU34" s="117">
        <f t="shared" si="75"/>
        <v>0</v>
      </c>
      <c r="BV34" s="117">
        <f t="shared" si="19"/>
        <v>0</v>
      </c>
      <c r="BW34" s="117">
        <f t="shared" si="20"/>
        <v>0</v>
      </c>
      <c r="BX34" s="117">
        <f t="shared" si="21"/>
        <v>0</v>
      </c>
      <c r="BY34" s="117">
        <f t="shared" si="22"/>
        <v>0</v>
      </c>
      <c r="BZ34" s="117">
        <f t="shared" si="23"/>
        <v>0</v>
      </c>
      <c r="CA34" s="117">
        <f t="shared" si="76"/>
        <v>0</v>
      </c>
      <c r="CB34" s="117">
        <f t="shared" si="24"/>
        <v>0</v>
      </c>
      <c r="CC34" s="117">
        <f t="shared" si="25"/>
        <v>0</v>
      </c>
      <c r="CD34" s="117">
        <f t="shared" si="26"/>
        <v>0</v>
      </c>
      <c r="CE34" s="117">
        <f t="shared" si="27"/>
        <v>0</v>
      </c>
      <c r="CF34" s="117">
        <f t="shared" si="28"/>
        <v>0</v>
      </c>
      <c r="CG34" s="117">
        <f t="shared" si="29"/>
        <v>3</v>
      </c>
      <c r="CH34" s="117">
        <f t="shared" si="30"/>
        <v>3</v>
      </c>
      <c r="CI34" s="117">
        <f t="shared" si="31"/>
        <v>0</v>
      </c>
      <c r="CJ34" s="117">
        <f t="shared" si="32"/>
        <v>0</v>
      </c>
      <c r="CK34" s="117">
        <f t="shared" si="33"/>
        <v>0</v>
      </c>
      <c r="CL34" s="117">
        <f t="shared" si="34"/>
        <v>0</v>
      </c>
      <c r="CM34" s="117">
        <f t="shared" si="35"/>
        <v>0</v>
      </c>
      <c r="CN34" s="117">
        <f t="shared" si="77"/>
        <v>0</v>
      </c>
      <c r="CO34" s="117">
        <f t="shared" si="36"/>
        <v>0</v>
      </c>
      <c r="CP34" s="117">
        <f t="shared" si="78"/>
        <v>0</v>
      </c>
      <c r="CQ34" s="117">
        <f t="shared" si="37"/>
        <v>0</v>
      </c>
      <c r="CR34" s="117">
        <f t="shared" si="79"/>
        <v>0</v>
      </c>
      <c r="CS34" s="117">
        <f t="shared" si="38"/>
        <v>0</v>
      </c>
      <c r="CT34" s="117">
        <f t="shared" si="39"/>
        <v>0</v>
      </c>
      <c r="CU34" s="117">
        <f t="shared" si="40"/>
        <v>0</v>
      </c>
      <c r="CV34" s="117">
        <f t="shared" si="41"/>
        <v>0</v>
      </c>
      <c r="CW34" s="117">
        <f t="shared" si="42"/>
        <v>0</v>
      </c>
      <c r="CX34" s="117">
        <f t="shared" si="43"/>
        <v>0</v>
      </c>
      <c r="CY34" s="117">
        <f t="shared" si="44"/>
        <v>0</v>
      </c>
      <c r="CZ34" s="117">
        <f t="shared" si="45"/>
        <v>0</v>
      </c>
      <c r="DA34" s="117">
        <f t="shared" si="46"/>
        <v>0</v>
      </c>
      <c r="DB34" s="117">
        <f t="shared" si="84"/>
        <v>0</v>
      </c>
      <c r="DC34" s="117">
        <f t="shared" si="47"/>
        <v>0</v>
      </c>
      <c r="DD34" s="117">
        <f t="shared" si="80"/>
        <v>0</v>
      </c>
      <c r="DE34" s="117">
        <f t="shared" si="81"/>
        <v>0</v>
      </c>
      <c r="DF34" s="117">
        <f t="shared" si="48"/>
        <v>0</v>
      </c>
      <c r="DG34" s="117">
        <f t="shared" si="49"/>
        <v>0</v>
      </c>
      <c r="DH34" s="117">
        <f t="shared" si="50"/>
        <v>0</v>
      </c>
      <c r="DI34" s="117">
        <f t="shared" si="51"/>
        <v>0</v>
      </c>
      <c r="DJ34" s="117">
        <f t="shared" si="52"/>
        <v>0</v>
      </c>
      <c r="DK34" s="117">
        <f t="shared" si="82"/>
        <v>0</v>
      </c>
      <c r="DL34" s="117">
        <f t="shared" si="53"/>
        <v>0</v>
      </c>
      <c r="DM34" s="117">
        <f t="shared" si="54"/>
        <v>0</v>
      </c>
      <c r="DN34" s="117">
        <f t="shared" si="55"/>
        <v>0</v>
      </c>
      <c r="DO34" s="117">
        <f t="shared" si="56"/>
        <v>0</v>
      </c>
      <c r="DP34" s="117">
        <f t="shared" si="57"/>
        <v>0</v>
      </c>
      <c r="DQ34" s="117">
        <f t="shared" si="83"/>
        <v>0</v>
      </c>
      <c r="DR34" s="117">
        <f t="shared" si="58"/>
        <v>0</v>
      </c>
      <c r="DS34" s="117">
        <f t="shared" si="59"/>
        <v>0</v>
      </c>
      <c r="DT34" s="117">
        <f t="shared" si="60"/>
        <v>0</v>
      </c>
      <c r="DU34" s="117">
        <f t="shared" si="61"/>
        <v>0</v>
      </c>
      <c r="DV34" s="117">
        <f t="shared" si="62"/>
        <v>0</v>
      </c>
      <c r="DW34" s="117">
        <f t="shared" si="63"/>
        <v>0</v>
      </c>
      <c r="DX34" s="117">
        <f t="shared" si="64"/>
        <v>0</v>
      </c>
      <c r="DY34" s="117">
        <f t="shared" si="65"/>
        <v>0</v>
      </c>
      <c r="DZ34" s="117">
        <f t="shared" si="66"/>
        <v>0</v>
      </c>
      <c r="EA34" s="117">
        <f t="shared" si="67"/>
        <v>0</v>
      </c>
      <c r="EB34" s="117">
        <f t="shared" si="68"/>
        <v>0</v>
      </c>
      <c r="EC34" s="117">
        <f t="shared" si="69"/>
        <v>0</v>
      </c>
      <c r="ED34" s="118">
        <f t="shared" si="70"/>
        <v>0</v>
      </c>
      <c r="EE34" s="118">
        <f t="shared" si="71"/>
        <v>0</v>
      </c>
      <c r="EF34" s="7"/>
      <c r="EG34" s="7"/>
      <c r="EH34" s="7"/>
      <c r="EI34" s="7"/>
    </row>
    <row r="35" spans="1:139" ht="17.100000000000001" customHeight="1" x14ac:dyDescent="0.25">
      <c r="A35" s="774"/>
      <c r="B35" s="777"/>
      <c r="C35" s="172">
        <v>3</v>
      </c>
      <c r="D35" s="63"/>
      <c r="E35" s="65"/>
      <c r="F35" s="161"/>
      <c r="G35" s="164"/>
      <c r="H35" s="161"/>
      <c r="I35" s="146"/>
      <c r="J35" s="85"/>
      <c r="K35" s="259"/>
      <c r="L35" s="65"/>
      <c r="M35" s="161"/>
      <c r="N35" s="164"/>
      <c r="O35" s="161"/>
      <c r="P35" s="146"/>
      <c r="Q35" s="85"/>
      <c r="R35" s="78"/>
      <c r="S35" s="154"/>
      <c r="T35" s="161"/>
      <c r="U35" s="164"/>
      <c r="V35" s="161"/>
      <c r="W35" s="146"/>
      <c r="X35" s="91"/>
      <c r="Y35" s="42" t="s">
        <v>317</v>
      </c>
      <c r="Z35" s="10" t="s">
        <v>60</v>
      </c>
      <c r="AA35" s="6"/>
      <c r="AB35" s="222" t="s">
        <v>661</v>
      </c>
      <c r="AC35" s="222" t="s">
        <v>661</v>
      </c>
      <c r="AD35" s="222" t="s">
        <v>661</v>
      </c>
      <c r="AE35" s="222" t="s">
        <v>587</v>
      </c>
      <c r="AF35" s="222" t="s">
        <v>638</v>
      </c>
      <c r="AG35" s="222" t="s">
        <v>661</v>
      </c>
      <c r="AH35" s="222" t="s">
        <v>661</v>
      </c>
      <c r="AI35" s="222" t="s">
        <v>579</v>
      </c>
      <c r="AJ35" s="222" t="s">
        <v>579</v>
      </c>
      <c r="AK35" s="222" t="s">
        <v>579</v>
      </c>
      <c r="AL35" s="222" t="s">
        <v>638</v>
      </c>
      <c r="AM35" s="222" t="s">
        <v>638</v>
      </c>
      <c r="AN35" s="222" t="s">
        <v>579</v>
      </c>
      <c r="AO35" s="222" t="s">
        <v>673</v>
      </c>
      <c r="AP35" s="222" t="s">
        <v>241</v>
      </c>
      <c r="AQ35" s="222" t="s">
        <v>241</v>
      </c>
      <c r="AR35" s="222" t="s">
        <v>241</v>
      </c>
      <c r="AS35" s="222" t="s">
        <v>638</v>
      </c>
      <c r="AT35" s="222" t="s">
        <v>638</v>
      </c>
      <c r="AU35" s="222" t="s">
        <v>237</v>
      </c>
      <c r="AV35" s="222" t="s">
        <v>237</v>
      </c>
      <c r="AX35" s="118"/>
      <c r="AY35" s="118">
        <f t="shared" si="0"/>
        <v>0</v>
      </c>
      <c r="AZ35" s="118">
        <f t="shared" si="1"/>
        <v>0</v>
      </c>
      <c r="BA35" s="118">
        <f t="shared" si="2"/>
        <v>0</v>
      </c>
      <c r="BB35" s="118">
        <f t="shared" si="3"/>
        <v>0</v>
      </c>
      <c r="BC35" s="118">
        <f t="shared" si="4"/>
        <v>0</v>
      </c>
      <c r="BD35" s="118">
        <f t="shared" si="5"/>
        <v>0</v>
      </c>
      <c r="BE35" s="117">
        <f t="shared" si="72"/>
        <v>0</v>
      </c>
      <c r="BF35" s="118">
        <f t="shared" si="6"/>
        <v>0</v>
      </c>
      <c r="BG35" s="118">
        <f t="shared" si="7"/>
        <v>0</v>
      </c>
      <c r="BH35" s="117">
        <f t="shared" si="8"/>
        <v>0</v>
      </c>
      <c r="BI35" s="118">
        <f t="shared" si="9"/>
        <v>0</v>
      </c>
      <c r="BJ35" s="118">
        <f t="shared" si="10"/>
        <v>0</v>
      </c>
      <c r="BK35" s="118">
        <f t="shared" si="11"/>
        <v>0</v>
      </c>
      <c r="BL35" s="118">
        <f t="shared" si="12"/>
        <v>0</v>
      </c>
      <c r="BM35" s="117">
        <f t="shared" si="13"/>
        <v>0</v>
      </c>
      <c r="BN35" s="117">
        <f t="shared" si="14"/>
        <v>0</v>
      </c>
      <c r="BO35" s="117">
        <f t="shared" si="15"/>
        <v>0</v>
      </c>
      <c r="BP35" s="117">
        <f t="shared" si="16"/>
        <v>0</v>
      </c>
      <c r="BQ35" s="117">
        <f t="shared" si="17"/>
        <v>0</v>
      </c>
      <c r="BR35" s="117">
        <f t="shared" si="18"/>
        <v>0</v>
      </c>
      <c r="BS35" s="117">
        <f t="shared" si="73"/>
        <v>0</v>
      </c>
      <c r="BT35" s="117">
        <f t="shared" si="74"/>
        <v>0</v>
      </c>
      <c r="BU35" s="117">
        <f t="shared" si="75"/>
        <v>0</v>
      </c>
      <c r="BV35" s="117">
        <f t="shared" si="19"/>
        <v>0</v>
      </c>
      <c r="BW35" s="117">
        <f t="shared" si="20"/>
        <v>0</v>
      </c>
      <c r="BX35" s="117">
        <f t="shared" si="21"/>
        <v>0</v>
      </c>
      <c r="BY35" s="117">
        <f t="shared" si="22"/>
        <v>0</v>
      </c>
      <c r="BZ35" s="117">
        <f t="shared" si="23"/>
        <v>0</v>
      </c>
      <c r="CA35" s="117">
        <f t="shared" si="76"/>
        <v>0</v>
      </c>
      <c r="CB35" s="117">
        <f t="shared" si="24"/>
        <v>0</v>
      </c>
      <c r="CC35" s="117">
        <f t="shared" si="25"/>
        <v>0</v>
      </c>
      <c r="CD35" s="117">
        <f t="shared" si="26"/>
        <v>0</v>
      </c>
      <c r="CE35" s="117">
        <f t="shared" si="27"/>
        <v>0</v>
      </c>
      <c r="CF35" s="117">
        <f t="shared" si="28"/>
        <v>0</v>
      </c>
      <c r="CG35" s="117">
        <f t="shared" si="29"/>
        <v>0</v>
      </c>
      <c r="CH35" s="117">
        <f t="shared" si="30"/>
        <v>0</v>
      </c>
      <c r="CI35" s="117">
        <f t="shared" si="31"/>
        <v>0</v>
      </c>
      <c r="CJ35" s="117">
        <f t="shared" si="32"/>
        <v>0</v>
      </c>
      <c r="CK35" s="117">
        <f t="shared" si="33"/>
        <v>0</v>
      </c>
      <c r="CL35" s="117">
        <f t="shared" si="34"/>
        <v>0</v>
      </c>
      <c r="CM35" s="117">
        <f t="shared" si="35"/>
        <v>0</v>
      </c>
      <c r="CN35" s="117">
        <f t="shared" si="77"/>
        <v>0</v>
      </c>
      <c r="CO35" s="117">
        <f t="shared" si="36"/>
        <v>0</v>
      </c>
      <c r="CP35" s="117">
        <f t="shared" si="78"/>
        <v>0</v>
      </c>
      <c r="CQ35" s="117">
        <f t="shared" si="37"/>
        <v>0</v>
      </c>
      <c r="CR35" s="117">
        <f t="shared" si="79"/>
        <v>0</v>
      </c>
      <c r="CS35" s="117">
        <f t="shared" si="38"/>
        <v>0</v>
      </c>
      <c r="CT35" s="117">
        <f t="shared" si="39"/>
        <v>0</v>
      </c>
      <c r="CU35" s="117">
        <f t="shared" si="40"/>
        <v>0</v>
      </c>
      <c r="CV35" s="117">
        <f t="shared" si="41"/>
        <v>0</v>
      </c>
      <c r="CW35" s="117">
        <f t="shared" si="42"/>
        <v>0</v>
      </c>
      <c r="CX35" s="117">
        <f t="shared" si="43"/>
        <v>0</v>
      </c>
      <c r="CY35" s="117">
        <f t="shared" si="44"/>
        <v>0</v>
      </c>
      <c r="CZ35" s="117">
        <f t="shared" si="45"/>
        <v>0</v>
      </c>
      <c r="DA35" s="117">
        <f t="shared" si="46"/>
        <v>0</v>
      </c>
      <c r="DB35" s="117">
        <f t="shared" si="84"/>
        <v>0</v>
      </c>
      <c r="DC35" s="117">
        <f t="shared" si="47"/>
        <v>0</v>
      </c>
      <c r="DD35" s="117">
        <f t="shared" si="80"/>
        <v>0</v>
      </c>
      <c r="DE35" s="117">
        <f t="shared" si="81"/>
        <v>0</v>
      </c>
      <c r="DF35" s="117">
        <f t="shared" si="48"/>
        <v>0</v>
      </c>
      <c r="DG35" s="117">
        <f t="shared" si="49"/>
        <v>0</v>
      </c>
      <c r="DH35" s="117">
        <f t="shared" si="50"/>
        <v>0</v>
      </c>
      <c r="DI35" s="117">
        <f t="shared" si="51"/>
        <v>0</v>
      </c>
      <c r="DJ35" s="117">
        <f t="shared" si="52"/>
        <v>0</v>
      </c>
      <c r="DK35" s="117">
        <f t="shared" si="82"/>
        <v>0</v>
      </c>
      <c r="DL35" s="117">
        <f t="shared" si="53"/>
        <v>0</v>
      </c>
      <c r="DM35" s="117">
        <f t="shared" si="54"/>
        <v>0</v>
      </c>
      <c r="DN35" s="117">
        <f t="shared" si="55"/>
        <v>0</v>
      </c>
      <c r="DO35" s="117">
        <f t="shared" si="56"/>
        <v>0</v>
      </c>
      <c r="DP35" s="117">
        <f t="shared" si="57"/>
        <v>0</v>
      </c>
      <c r="DQ35" s="117">
        <f t="shared" si="83"/>
        <v>0</v>
      </c>
      <c r="DR35" s="117">
        <f t="shared" si="58"/>
        <v>0</v>
      </c>
      <c r="DS35" s="117">
        <f t="shared" si="59"/>
        <v>0</v>
      </c>
      <c r="DT35" s="117">
        <f t="shared" si="60"/>
        <v>0</v>
      </c>
      <c r="DU35" s="117">
        <f t="shared" si="61"/>
        <v>0</v>
      </c>
      <c r="DV35" s="117">
        <f t="shared" si="62"/>
        <v>0</v>
      </c>
      <c r="DW35" s="117">
        <f t="shared" si="63"/>
        <v>0</v>
      </c>
      <c r="DX35" s="117">
        <f t="shared" si="64"/>
        <v>0</v>
      </c>
      <c r="DY35" s="117">
        <f t="shared" si="65"/>
        <v>0</v>
      </c>
      <c r="DZ35" s="117">
        <f t="shared" si="66"/>
        <v>0</v>
      </c>
      <c r="EA35" s="117">
        <f t="shared" si="67"/>
        <v>0</v>
      </c>
      <c r="EB35" s="117">
        <f t="shared" si="68"/>
        <v>0</v>
      </c>
      <c r="EC35" s="117">
        <f t="shared" si="69"/>
        <v>0</v>
      </c>
      <c r="ED35" s="118">
        <f t="shared" si="70"/>
        <v>0</v>
      </c>
      <c r="EE35" s="118">
        <f t="shared" si="71"/>
        <v>0</v>
      </c>
      <c r="EF35" s="7"/>
      <c r="EG35" s="7"/>
      <c r="EH35" s="7"/>
      <c r="EI35" s="7"/>
    </row>
    <row r="36" spans="1:139" ht="17.100000000000001" customHeight="1" x14ac:dyDescent="0.25">
      <c r="A36" s="774"/>
      <c r="B36" s="777"/>
      <c r="C36" s="172">
        <v>4</v>
      </c>
      <c r="D36" s="63"/>
      <c r="E36" s="65"/>
      <c r="F36" s="161"/>
      <c r="G36" s="164"/>
      <c r="H36" s="161"/>
      <c r="I36" s="146"/>
      <c r="J36" s="85"/>
      <c r="K36" s="259"/>
      <c r="L36" s="65"/>
      <c r="M36" s="161"/>
      <c r="N36" s="164"/>
      <c r="O36" s="161"/>
      <c r="P36" s="146"/>
      <c r="Q36" s="85"/>
      <c r="R36" s="78"/>
      <c r="S36" s="154"/>
      <c r="T36" s="161"/>
      <c r="U36" s="164"/>
      <c r="V36" s="161"/>
      <c r="W36" s="146"/>
      <c r="X36" s="85"/>
      <c r="Y36" s="42" t="s">
        <v>43</v>
      </c>
      <c r="Z36" s="10" t="s">
        <v>61</v>
      </c>
      <c r="AA36" s="6"/>
      <c r="AB36" s="222" t="s">
        <v>661</v>
      </c>
      <c r="AC36" s="222" t="s">
        <v>661</v>
      </c>
      <c r="AD36" s="222" t="s">
        <v>661</v>
      </c>
      <c r="AE36" s="222" t="s">
        <v>587</v>
      </c>
      <c r="AF36" s="222" t="s">
        <v>638</v>
      </c>
      <c r="AG36" s="222" t="s">
        <v>661</v>
      </c>
      <c r="AH36" s="222" t="s">
        <v>661</v>
      </c>
      <c r="AI36" s="222" t="s">
        <v>661</v>
      </c>
      <c r="AJ36" s="222" t="s">
        <v>661</v>
      </c>
      <c r="AK36" s="222" t="s">
        <v>661</v>
      </c>
      <c r="AL36" s="222" t="s">
        <v>638</v>
      </c>
      <c r="AM36" s="222" t="s">
        <v>638</v>
      </c>
      <c r="AN36" s="222" t="s">
        <v>653</v>
      </c>
      <c r="AO36" s="222" t="s">
        <v>653</v>
      </c>
      <c r="AP36" s="222" t="s">
        <v>241</v>
      </c>
      <c r="AQ36" s="222" t="s">
        <v>241</v>
      </c>
      <c r="AR36" s="222" t="s">
        <v>241</v>
      </c>
      <c r="AS36" s="222" t="s">
        <v>638</v>
      </c>
      <c r="AT36" s="222" t="s">
        <v>638</v>
      </c>
      <c r="AU36" s="222" t="s">
        <v>653</v>
      </c>
      <c r="AV36" s="222" t="s">
        <v>653</v>
      </c>
      <c r="AX36" s="118"/>
      <c r="AY36" s="118">
        <f t="shared" si="0"/>
        <v>0</v>
      </c>
      <c r="AZ36" s="118">
        <f t="shared" si="1"/>
        <v>0</v>
      </c>
      <c r="BA36" s="118">
        <f t="shared" si="2"/>
        <v>0</v>
      </c>
      <c r="BB36" s="118">
        <f t="shared" si="3"/>
        <v>0</v>
      </c>
      <c r="BC36" s="118">
        <f t="shared" si="4"/>
        <v>0</v>
      </c>
      <c r="BD36" s="118">
        <f t="shared" si="5"/>
        <v>0</v>
      </c>
      <c r="BE36" s="117">
        <f t="shared" si="72"/>
        <v>0</v>
      </c>
      <c r="BF36" s="118">
        <f t="shared" si="6"/>
        <v>0</v>
      </c>
      <c r="BG36" s="118">
        <f t="shared" si="7"/>
        <v>0</v>
      </c>
      <c r="BH36" s="117">
        <f t="shared" si="8"/>
        <v>0</v>
      </c>
      <c r="BI36" s="118">
        <f t="shared" si="9"/>
        <v>0</v>
      </c>
      <c r="BJ36" s="118">
        <f t="shared" si="10"/>
        <v>0</v>
      </c>
      <c r="BK36" s="118">
        <f t="shared" si="11"/>
        <v>0</v>
      </c>
      <c r="BL36" s="118">
        <f t="shared" si="12"/>
        <v>0</v>
      </c>
      <c r="BM36" s="117">
        <f t="shared" si="13"/>
        <v>0</v>
      </c>
      <c r="BN36" s="117">
        <f t="shared" si="14"/>
        <v>0</v>
      </c>
      <c r="BO36" s="117">
        <f t="shared" si="15"/>
        <v>0</v>
      </c>
      <c r="BP36" s="117">
        <f t="shared" si="16"/>
        <v>0</v>
      </c>
      <c r="BQ36" s="117">
        <f t="shared" si="17"/>
        <v>0</v>
      </c>
      <c r="BR36" s="117">
        <f t="shared" si="18"/>
        <v>0</v>
      </c>
      <c r="BS36" s="117">
        <f t="shared" si="73"/>
        <v>0</v>
      </c>
      <c r="BT36" s="117">
        <f t="shared" si="74"/>
        <v>0</v>
      </c>
      <c r="BU36" s="117">
        <f t="shared" si="75"/>
        <v>0</v>
      </c>
      <c r="BV36" s="117">
        <f t="shared" si="19"/>
        <v>0</v>
      </c>
      <c r="BW36" s="117">
        <f t="shared" si="20"/>
        <v>0</v>
      </c>
      <c r="BX36" s="117">
        <f t="shared" si="21"/>
        <v>0</v>
      </c>
      <c r="BY36" s="117">
        <f t="shared" si="22"/>
        <v>0</v>
      </c>
      <c r="BZ36" s="117">
        <f t="shared" si="23"/>
        <v>0</v>
      </c>
      <c r="CA36" s="117">
        <f t="shared" si="76"/>
        <v>0</v>
      </c>
      <c r="CB36" s="117">
        <f t="shared" si="24"/>
        <v>0</v>
      </c>
      <c r="CC36" s="117">
        <f t="shared" si="25"/>
        <v>0</v>
      </c>
      <c r="CD36" s="117">
        <f t="shared" si="26"/>
        <v>0</v>
      </c>
      <c r="CE36" s="117">
        <f t="shared" si="27"/>
        <v>0</v>
      </c>
      <c r="CF36" s="117">
        <f t="shared" si="28"/>
        <v>0</v>
      </c>
      <c r="CG36" s="117">
        <f t="shared" si="29"/>
        <v>0</v>
      </c>
      <c r="CH36" s="117">
        <f t="shared" si="30"/>
        <v>0</v>
      </c>
      <c r="CI36" s="117">
        <f t="shared" si="31"/>
        <v>0</v>
      </c>
      <c r="CJ36" s="117">
        <f t="shared" si="32"/>
        <v>0</v>
      </c>
      <c r="CK36" s="117">
        <f t="shared" si="33"/>
        <v>0</v>
      </c>
      <c r="CL36" s="117">
        <f t="shared" si="34"/>
        <v>0</v>
      </c>
      <c r="CM36" s="117">
        <f t="shared" si="35"/>
        <v>0</v>
      </c>
      <c r="CN36" s="117">
        <f t="shared" si="77"/>
        <v>0</v>
      </c>
      <c r="CO36" s="117">
        <f t="shared" si="36"/>
        <v>0</v>
      </c>
      <c r="CP36" s="117">
        <f t="shared" si="78"/>
        <v>0</v>
      </c>
      <c r="CQ36" s="117">
        <f t="shared" si="37"/>
        <v>0</v>
      </c>
      <c r="CR36" s="117">
        <f t="shared" si="79"/>
        <v>0</v>
      </c>
      <c r="CS36" s="117">
        <f t="shared" si="38"/>
        <v>0</v>
      </c>
      <c r="CT36" s="117">
        <f t="shared" si="39"/>
        <v>0</v>
      </c>
      <c r="CU36" s="117">
        <f t="shared" si="40"/>
        <v>0</v>
      </c>
      <c r="CV36" s="117">
        <f t="shared" si="41"/>
        <v>0</v>
      </c>
      <c r="CW36" s="117">
        <f t="shared" si="42"/>
        <v>0</v>
      </c>
      <c r="CX36" s="117">
        <f t="shared" si="43"/>
        <v>0</v>
      </c>
      <c r="CY36" s="117">
        <f t="shared" si="44"/>
        <v>0</v>
      </c>
      <c r="CZ36" s="117">
        <f t="shared" si="45"/>
        <v>0</v>
      </c>
      <c r="DA36" s="117">
        <f t="shared" si="46"/>
        <v>0</v>
      </c>
      <c r="DB36" s="117">
        <f t="shared" si="84"/>
        <v>0</v>
      </c>
      <c r="DC36" s="117">
        <f t="shared" si="47"/>
        <v>0</v>
      </c>
      <c r="DD36" s="117">
        <f t="shared" si="80"/>
        <v>0</v>
      </c>
      <c r="DE36" s="117">
        <f t="shared" si="81"/>
        <v>0</v>
      </c>
      <c r="DF36" s="117">
        <f t="shared" si="48"/>
        <v>0</v>
      </c>
      <c r="DG36" s="117">
        <f t="shared" si="49"/>
        <v>0</v>
      </c>
      <c r="DH36" s="117">
        <f t="shared" si="50"/>
        <v>0</v>
      </c>
      <c r="DI36" s="117">
        <f t="shared" si="51"/>
        <v>0</v>
      </c>
      <c r="DJ36" s="117">
        <f t="shared" si="52"/>
        <v>0</v>
      </c>
      <c r="DK36" s="117">
        <f t="shared" si="82"/>
        <v>0</v>
      </c>
      <c r="DL36" s="117">
        <f t="shared" si="53"/>
        <v>0</v>
      </c>
      <c r="DM36" s="117">
        <f t="shared" si="54"/>
        <v>0</v>
      </c>
      <c r="DN36" s="117">
        <f t="shared" si="55"/>
        <v>0</v>
      </c>
      <c r="DO36" s="117">
        <f t="shared" si="56"/>
        <v>0</v>
      </c>
      <c r="DP36" s="117">
        <f t="shared" si="57"/>
        <v>0</v>
      </c>
      <c r="DQ36" s="117">
        <f t="shared" si="83"/>
        <v>0</v>
      </c>
      <c r="DR36" s="117">
        <f t="shared" si="58"/>
        <v>0</v>
      </c>
      <c r="DS36" s="117">
        <f t="shared" si="59"/>
        <v>0</v>
      </c>
      <c r="DT36" s="117">
        <f t="shared" si="60"/>
        <v>0</v>
      </c>
      <c r="DU36" s="117">
        <f t="shared" si="61"/>
        <v>0</v>
      </c>
      <c r="DV36" s="117">
        <f t="shared" si="62"/>
        <v>0</v>
      </c>
      <c r="DW36" s="117">
        <f t="shared" si="63"/>
        <v>0</v>
      </c>
      <c r="DX36" s="117">
        <f t="shared" si="64"/>
        <v>0</v>
      </c>
      <c r="DY36" s="117">
        <f t="shared" si="65"/>
        <v>0</v>
      </c>
      <c r="DZ36" s="117">
        <f t="shared" si="66"/>
        <v>0</v>
      </c>
      <c r="EA36" s="117">
        <f t="shared" si="67"/>
        <v>0</v>
      </c>
      <c r="EB36" s="117">
        <f t="shared" si="68"/>
        <v>0</v>
      </c>
      <c r="EC36" s="117">
        <f t="shared" si="69"/>
        <v>0</v>
      </c>
      <c r="ED36" s="118">
        <f t="shared" si="70"/>
        <v>0</v>
      </c>
      <c r="EE36" s="118">
        <f t="shared" si="71"/>
        <v>0</v>
      </c>
      <c r="EF36" s="7"/>
      <c r="EG36" s="7"/>
      <c r="EH36" s="7"/>
      <c r="EI36" s="7"/>
    </row>
    <row r="37" spans="1:139" ht="17.100000000000001" customHeight="1" x14ac:dyDescent="0.25">
      <c r="A37" s="774"/>
      <c r="B37" s="777"/>
      <c r="C37" s="172">
        <v>5</v>
      </c>
      <c r="D37" s="63"/>
      <c r="E37" s="65"/>
      <c r="F37" s="161"/>
      <c r="G37" s="164"/>
      <c r="H37" s="161"/>
      <c r="I37" s="146"/>
      <c r="J37" s="85"/>
      <c r="K37" s="78"/>
      <c r="L37" s="65"/>
      <c r="M37" s="65"/>
      <c r="N37" s="164"/>
      <c r="O37" s="161"/>
      <c r="P37" s="146"/>
      <c r="Q37" s="85"/>
      <c r="R37" s="78"/>
      <c r="S37" s="154"/>
      <c r="T37" s="161"/>
      <c r="U37" s="164"/>
      <c r="V37" s="161"/>
      <c r="W37" s="153"/>
      <c r="X37" s="85"/>
      <c r="Y37" s="42" t="s">
        <v>44</v>
      </c>
      <c r="Z37" s="10" t="s">
        <v>62</v>
      </c>
      <c r="AA37" s="6"/>
      <c r="AB37" s="222" t="s">
        <v>640</v>
      </c>
      <c r="AC37" s="222" t="s">
        <v>640</v>
      </c>
      <c r="AD37" s="222" t="s">
        <v>640</v>
      </c>
      <c r="AE37" s="222" t="s">
        <v>666</v>
      </c>
      <c r="AF37" s="222" t="s">
        <v>666</v>
      </c>
      <c r="AG37" s="222" t="s">
        <v>641</v>
      </c>
      <c r="AH37" s="222" t="s">
        <v>641</v>
      </c>
      <c r="AI37" s="222" t="s">
        <v>661</v>
      </c>
      <c r="AJ37" s="222" t="s">
        <v>661</v>
      </c>
      <c r="AK37" s="222" t="s">
        <v>661</v>
      </c>
      <c r="AL37" s="222" t="s">
        <v>638</v>
      </c>
      <c r="AM37" s="222" t="s">
        <v>638</v>
      </c>
      <c r="AN37" s="222" t="s">
        <v>653</v>
      </c>
      <c r="AO37" s="222" t="s">
        <v>653</v>
      </c>
      <c r="AP37" s="222" t="s">
        <v>241</v>
      </c>
      <c r="AQ37" s="222" t="s">
        <v>241</v>
      </c>
      <c r="AR37" s="222" t="s">
        <v>241</v>
      </c>
      <c r="AS37" s="222" t="s">
        <v>638</v>
      </c>
      <c r="AT37" s="222" t="s">
        <v>638</v>
      </c>
      <c r="AU37" s="222" t="s">
        <v>653</v>
      </c>
      <c r="AV37" s="222" t="s">
        <v>653</v>
      </c>
      <c r="AX37" s="118"/>
      <c r="AY37" s="118">
        <f t="shared" si="0"/>
        <v>0</v>
      </c>
      <c r="AZ37" s="118">
        <f t="shared" si="1"/>
        <v>0</v>
      </c>
      <c r="BA37" s="118">
        <f t="shared" si="2"/>
        <v>0</v>
      </c>
      <c r="BB37" s="118">
        <f t="shared" si="3"/>
        <v>0</v>
      </c>
      <c r="BC37" s="118">
        <f t="shared" si="4"/>
        <v>0</v>
      </c>
      <c r="BD37" s="118">
        <f t="shared" si="5"/>
        <v>0</v>
      </c>
      <c r="BE37" s="117">
        <f t="shared" si="72"/>
        <v>0</v>
      </c>
      <c r="BF37" s="118">
        <f t="shared" si="6"/>
        <v>0</v>
      </c>
      <c r="BG37" s="118">
        <f t="shared" si="7"/>
        <v>0</v>
      </c>
      <c r="BH37" s="117">
        <f t="shared" si="8"/>
        <v>0</v>
      </c>
      <c r="BI37" s="118">
        <f t="shared" si="9"/>
        <v>0</v>
      </c>
      <c r="BJ37" s="118">
        <f t="shared" si="10"/>
        <v>0</v>
      </c>
      <c r="BK37" s="118">
        <f t="shared" si="11"/>
        <v>0</v>
      </c>
      <c r="BL37" s="118">
        <f t="shared" si="12"/>
        <v>0</v>
      </c>
      <c r="BM37" s="117">
        <f t="shared" si="13"/>
        <v>0</v>
      </c>
      <c r="BN37" s="117">
        <f t="shared" si="14"/>
        <v>0</v>
      </c>
      <c r="BO37" s="117">
        <f t="shared" si="15"/>
        <v>0</v>
      </c>
      <c r="BP37" s="117">
        <f t="shared" si="16"/>
        <v>0</v>
      </c>
      <c r="BQ37" s="117">
        <f t="shared" si="17"/>
        <v>0</v>
      </c>
      <c r="BR37" s="117">
        <f t="shared" si="18"/>
        <v>0</v>
      </c>
      <c r="BS37" s="117">
        <f t="shared" si="73"/>
        <v>0</v>
      </c>
      <c r="BT37" s="117">
        <f t="shared" si="74"/>
        <v>0</v>
      </c>
      <c r="BU37" s="117">
        <f t="shared" si="75"/>
        <v>0</v>
      </c>
      <c r="BV37" s="117">
        <f t="shared" si="19"/>
        <v>0</v>
      </c>
      <c r="BW37" s="117">
        <f t="shared" si="20"/>
        <v>0</v>
      </c>
      <c r="BX37" s="117">
        <f t="shared" si="21"/>
        <v>0</v>
      </c>
      <c r="BY37" s="117">
        <f t="shared" si="22"/>
        <v>0</v>
      </c>
      <c r="BZ37" s="117">
        <f t="shared" si="23"/>
        <v>0</v>
      </c>
      <c r="CA37" s="117">
        <f t="shared" si="76"/>
        <v>0</v>
      </c>
      <c r="CB37" s="117">
        <f t="shared" si="24"/>
        <v>0</v>
      </c>
      <c r="CC37" s="117">
        <f t="shared" si="25"/>
        <v>0</v>
      </c>
      <c r="CD37" s="117">
        <f t="shared" si="26"/>
        <v>0</v>
      </c>
      <c r="CE37" s="117">
        <f t="shared" si="27"/>
        <v>0</v>
      </c>
      <c r="CF37" s="117">
        <f t="shared" si="28"/>
        <v>0</v>
      </c>
      <c r="CG37" s="117">
        <f t="shared" si="29"/>
        <v>0</v>
      </c>
      <c r="CH37" s="117">
        <f t="shared" si="30"/>
        <v>0</v>
      </c>
      <c r="CI37" s="117">
        <f t="shared" si="31"/>
        <v>0</v>
      </c>
      <c r="CJ37" s="117">
        <f t="shared" si="32"/>
        <v>0</v>
      </c>
      <c r="CK37" s="117">
        <f t="shared" si="33"/>
        <v>0</v>
      </c>
      <c r="CL37" s="117">
        <f t="shared" si="34"/>
        <v>0</v>
      </c>
      <c r="CM37" s="117">
        <f t="shared" si="35"/>
        <v>0</v>
      </c>
      <c r="CN37" s="117">
        <f t="shared" si="77"/>
        <v>0</v>
      </c>
      <c r="CO37" s="117">
        <f t="shared" si="36"/>
        <v>0</v>
      </c>
      <c r="CP37" s="117">
        <f t="shared" si="78"/>
        <v>0</v>
      </c>
      <c r="CQ37" s="117">
        <f t="shared" si="37"/>
        <v>0</v>
      </c>
      <c r="CR37" s="117">
        <f t="shared" si="79"/>
        <v>0</v>
      </c>
      <c r="CS37" s="117">
        <f t="shared" si="38"/>
        <v>0</v>
      </c>
      <c r="CT37" s="117">
        <f t="shared" si="39"/>
        <v>0</v>
      </c>
      <c r="CU37" s="117">
        <f t="shared" si="40"/>
        <v>0</v>
      </c>
      <c r="CV37" s="117">
        <f t="shared" si="41"/>
        <v>0</v>
      </c>
      <c r="CW37" s="117">
        <f t="shared" si="42"/>
        <v>0</v>
      </c>
      <c r="CX37" s="117">
        <f t="shared" si="43"/>
        <v>0</v>
      </c>
      <c r="CY37" s="117">
        <f t="shared" si="44"/>
        <v>0</v>
      </c>
      <c r="CZ37" s="117">
        <f t="shared" si="45"/>
        <v>0</v>
      </c>
      <c r="DA37" s="117">
        <f t="shared" si="46"/>
        <v>0</v>
      </c>
      <c r="DB37" s="117">
        <f t="shared" si="84"/>
        <v>0</v>
      </c>
      <c r="DC37" s="117">
        <f t="shared" si="47"/>
        <v>0</v>
      </c>
      <c r="DD37" s="117">
        <f t="shared" si="80"/>
        <v>0</v>
      </c>
      <c r="DE37" s="117">
        <f t="shared" si="81"/>
        <v>0</v>
      </c>
      <c r="DF37" s="117">
        <f t="shared" si="48"/>
        <v>0</v>
      </c>
      <c r="DG37" s="117">
        <f t="shared" si="49"/>
        <v>0</v>
      </c>
      <c r="DH37" s="117">
        <f t="shared" si="50"/>
        <v>0</v>
      </c>
      <c r="DI37" s="117">
        <f t="shared" si="51"/>
        <v>0</v>
      </c>
      <c r="DJ37" s="117">
        <f t="shared" si="52"/>
        <v>0</v>
      </c>
      <c r="DK37" s="117">
        <f t="shared" si="82"/>
        <v>0</v>
      </c>
      <c r="DL37" s="117">
        <f t="shared" si="53"/>
        <v>0</v>
      </c>
      <c r="DM37" s="117">
        <f t="shared" si="54"/>
        <v>0</v>
      </c>
      <c r="DN37" s="117">
        <f t="shared" si="55"/>
        <v>0</v>
      </c>
      <c r="DO37" s="117">
        <f t="shared" si="56"/>
        <v>0</v>
      </c>
      <c r="DP37" s="117">
        <f t="shared" si="57"/>
        <v>0</v>
      </c>
      <c r="DQ37" s="117">
        <f t="shared" si="83"/>
        <v>0</v>
      </c>
      <c r="DR37" s="117">
        <f t="shared" si="58"/>
        <v>0</v>
      </c>
      <c r="DS37" s="117">
        <f t="shared" si="59"/>
        <v>0</v>
      </c>
      <c r="DT37" s="117">
        <f t="shared" si="60"/>
        <v>0</v>
      </c>
      <c r="DU37" s="117">
        <f t="shared" si="61"/>
        <v>0</v>
      </c>
      <c r="DV37" s="117">
        <f t="shared" si="62"/>
        <v>0</v>
      </c>
      <c r="DW37" s="117">
        <f t="shared" si="63"/>
        <v>0</v>
      </c>
      <c r="DX37" s="117">
        <f t="shared" si="64"/>
        <v>0</v>
      </c>
      <c r="DY37" s="117">
        <f t="shared" si="65"/>
        <v>0</v>
      </c>
      <c r="DZ37" s="117">
        <f t="shared" si="66"/>
        <v>0</v>
      </c>
      <c r="EA37" s="117">
        <f t="shared" si="67"/>
        <v>0</v>
      </c>
      <c r="EB37" s="117">
        <f t="shared" si="68"/>
        <v>0</v>
      </c>
      <c r="EC37" s="117">
        <f t="shared" si="69"/>
        <v>0</v>
      </c>
      <c r="ED37" s="118">
        <f t="shared" si="70"/>
        <v>0</v>
      </c>
      <c r="EE37" s="118">
        <f t="shared" si="71"/>
        <v>0</v>
      </c>
      <c r="EF37" s="7"/>
      <c r="EG37" s="7"/>
      <c r="EH37" s="7"/>
      <c r="EI37" s="7"/>
    </row>
    <row r="38" spans="1:139" ht="17.100000000000001" customHeight="1" x14ac:dyDescent="0.25">
      <c r="A38" s="774"/>
      <c r="B38" s="777"/>
      <c r="C38" s="172">
        <v>6</v>
      </c>
      <c r="D38" s="63"/>
      <c r="E38" s="65"/>
      <c r="F38" s="161"/>
      <c r="G38" s="164"/>
      <c r="H38" s="161"/>
      <c r="I38" s="146"/>
      <c r="J38" s="85"/>
      <c r="K38" s="78"/>
      <c r="L38" s="65"/>
      <c r="M38" s="65"/>
      <c r="N38" s="164"/>
      <c r="O38" s="161"/>
      <c r="P38" s="146"/>
      <c r="Q38" s="85"/>
      <c r="R38" s="78"/>
      <c r="S38" s="154"/>
      <c r="T38" s="161"/>
      <c r="U38" s="164"/>
      <c r="V38" s="169"/>
      <c r="W38" s="154"/>
      <c r="X38" s="85"/>
      <c r="Y38" s="42" t="s">
        <v>45</v>
      </c>
      <c r="Z38" s="10" t="s">
        <v>63</v>
      </c>
      <c r="AA38" s="6"/>
      <c r="AB38" s="222" t="s">
        <v>640</v>
      </c>
      <c r="AC38" s="222" t="s">
        <v>640</v>
      </c>
      <c r="AD38" s="222" t="s">
        <v>640</v>
      </c>
      <c r="AE38" s="222" t="s">
        <v>666</v>
      </c>
      <c r="AF38" s="222" t="s">
        <v>666</v>
      </c>
      <c r="AG38" s="222" t="s">
        <v>641</v>
      </c>
      <c r="AH38" s="222" t="s">
        <v>641</v>
      </c>
      <c r="AI38" s="222" t="s">
        <v>661</v>
      </c>
      <c r="AJ38" s="222" t="s">
        <v>661</v>
      </c>
      <c r="AK38" s="222" t="s">
        <v>661</v>
      </c>
      <c r="AL38" s="222" t="s">
        <v>638</v>
      </c>
      <c r="AM38" s="222" t="s">
        <v>638</v>
      </c>
      <c r="AN38" s="222" t="s">
        <v>653</v>
      </c>
      <c r="AO38" s="222" t="s">
        <v>653</v>
      </c>
      <c r="AP38" s="222" t="s">
        <v>241</v>
      </c>
      <c r="AQ38" s="222" t="s">
        <v>241</v>
      </c>
      <c r="AR38" s="222" t="s">
        <v>241</v>
      </c>
      <c r="AS38" s="222" t="s">
        <v>638</v>
      </c>
      <c r="AT38" s="222" t="s">
        <v>638</v>
      </c>
      <c r="AU38" s="222" t="s">
        <v>653</v>
      </c>
      <c r="AV38" s="222" t="s">
        <v>653</v>
      </c>
      <c r="AX38" s="118"/>
      <c r="AY38" s="118">
        <f t="shared" si="0"/>
        <v>0</v>
      </c>
      <c r="AZ38" s="118">
        <f t="shared" si="1"/>
        <v>0</v>
      </c>
      <c r="BA38" s="118">
        <f t="shared" si="2"/>
        <v>0</v>
      </c>
      <c r="BB38" s="118">
        <f t="shared" si="3"/>
        <v>0</v>
      </c>
      <c r="BC38" s="118">
        <f t="shared" si="4"/>
        <v>0</v>
      </c>
      <c r="BD38" s="118">
        <f t="shared" si="5"/>
        <v>0</v>
      </c>
      <c r="BE38" s="117">
        <f t="shared" si="72"/>
        <v>0</v>
      </c>
      <c r="BF38" s="118">
        <f t="shared" si="6"/>
        <v>0</v>
      </c>
      <c r="BG38" s="118">
        <f t="shared" si="7"/>
        <v>0</v>
      </c>
      <c r="BH38" s="117">
        <f t="shared" si="8"/>
        <v>0</v>
      </c>
      <c r="BI38" s="118">
        <f t="shared" si="9"/>
        <v>0</v>
      </c>
      <c r="BJ38" s="118">
        <f t="shared" si="10"/>
        <v>0</v>
      </c>
      <c r="BK38" s="118">
        <f t="shared" si="11"/>
        <v>0</v>
      </c>
      <c r="BL38" s="118">
        <f t="shared" si="12"/>
        <v>0</v>
      </c>
      <c r="BM38" s="117">
        <f t="shared" si="13"/>
        <v>0</v>
      </c>
      <c r="BN38" s="117">
        <f t="shared" si="14"/>
        <v>0</v>
      </c>
      <c r="BO38" s="117">
        <f t="shared" si="15"/>
        <v>0</v>
      </c>
      <c r="BP38" s="117">
        <f t="shared" si="16"/>
        <v>0</v>
      </c>
      <c r="BQ38" s="117">
        <f t="shared" si="17"/>
        <v>0</v>
      </c>
      <c r="BR38" s="117">
        <f t="shared" si="18"/>
        <v>0</v>
      </c>
      <c r="BS38" s="117">
        <f t="shared" si="73"/>
        <v>0</v>
      </c>
      <c r="BT38" s="117">
        <f t="shared" si="74"/>
        <v>0</v>
      </c>
      <c r="BU38" s="117">
        <f t="shared" si="75"/>
        <v>0</v>
      </c>
      <c r="BV38" s="117">
        <f t="shared" si="19"/>
        <v>0</v>
      </c>
      <c r="BW38" s="117">
        <f t="shared" si="20"/>
        <v>0</v>
      </c>
      <c r="BX38" s="117">
        <f t="shared" si="21"/>
        <v>0</v>
      </c>
      <c r="BY38" s="117">
        <f t="shared" si="22"/>
        <v>0</v>
      </c>
      <c r="BZ38" s="117">
        <f t="shared" si="23"/>
        <v>0</v>
      </c>
      <c r="CA38" s="117">
        <f t="shared" si="76"/>
        <v>0</v>
      </c>
      <c r="CB38" s="117">
        <f t="shared" si="24"/>
        <v>0</v>
      </c>
      <c r="CC38" s="117">
        <f t="shared" si="25"/>
        <v>0</v>
      </c>
      <c r="CD38" s="117">
        <f t="shared" si="26"/>
        <v>0</v>
      </c>
      <c r="CE38" s="117">
        <f t="shared" si="27"/>
        <v>0</v>
      </c>
      <c r="CF38" s="117">
        <f t="shared" si="28"/>
        <v>0</v>
      </c>
      <c r="CG38" s="117">
        <f t="shared" si="29"/>
        <v>0</v>
      </c>
      <c r="CH38" s="117">
        <f t="shared" si="30"/>
        <v>0</v>
      </c>
      <c r="CI38" s="117">
        <f t="shared" si="31"/>
        <v>0</v>
      </c>
      <c r="CJ38" s="117">
        <f t="shared" si="32"/>
        <v>0</v>
      </c>
      <c r="CK38" s="117">
        <f t="shared" si="33"/>
        <v>0</v>
      </c>
      <c r="CL38" s="117">
        <f t="shared" si="34"/>
        <v>0</v>
      </c>
      <c r="CM38" s="117">
        <f t="shared" si="35"/>
        <v>0</v>
      </c>
      <c r="CN38" s="117">
        <f t="shared" si="77"/>
        <v>0</v>
      </c>
      <c r="CO38" s="117">
        <f t="shared" si="36"/>
        <v>0</v>
      </c>
      <c r="CP38" s="117">
        <f t="shared" si="78"/>
        <v>0</v>
      </c>
      <c r="CQ38" s="117">
        <f t="shared" si="37"/>
        <v>0</v>
      </c>
      <c r="CR38" s="117">
        <f t="shared" si="79"/>
        <v>0</v>
      </c>
      <c r="CS38" s="117">
        <f t="shared" si="38"/>
        <v>0</v>
      </c>
      <c r="CT38" s="117">
        <f t="shared" si="39"/>
        <v>0</v>
      </c>
      <c r="CU38" s="117">
        <f t="shared" si="40"/>
        <v>0</v>
      </c>
      <c r="CV38" s="117">
        <f t="shared" si="41"/>
        <v>0</v>
      </c>
      <c r="CW38" s="117">
        <f t="shared" si="42"/>
        <v>0</v>
      </c>
      <c r="CX38" s="117">
        <f t="shared" si="43"/>
        <v>0</v>
      </c>
      <c r="CY38" s="117">
        <f t="shared" si="44"/>
        <v>0</v>
      </c>
      <c r="CZ38" s="117">
        <f t="shared" si="45"/>
        <v>0</v>
      </c>
      <c r="DA38" s="117">
        <f t="shared" si="46"/>
        <v>0</v>
      </c>
      <c r="DB38" s="117">
        <f t="shared" si="84"/>
        <v>0</v>
      </c>
      <c r="DC38" s="117">
        <f t="shared" si="47"/>
        <v>0</v>
      </c>
      <c r="DD38" s="117">
        <f t="shared" si="80"/>
        <v>0</v>
      </c>
      <c r="DE38" s="117">
        <f t="shared" si="81"/>
        <v>0</v>
      </c>
      <c r="DF38" s="117">
        <f t="shared" si="48"/>
        <v>0</v>
      </c>
      <c r="DG38" s="117">
        <f t="shared" si="49"/>
        <v>0</v>
      </c>
      <c r="DH38" s="117">
        <f t="shared" si="50"/>
        <v>0</v>
      </c>
      <c r="DI38" s="117">
        <f t="shared" si="51"/>
        <v>0</v>
      </c>
      <c r="DJ38" s="117">
        <f t="shared" si="52"/>
        <v>0</v>
      </c>
      <c r="DK38" s="117">
        <f t="shared" si="82"/>
        <v>0</v>
      </c>
      <c r="DL38" s="117">
        <f t="shared" si="53"/>
        <v>0</v>
      </c>
      <c r="DM38" s="117">
        <f t="shared" si="54"/>
        <v>0</v>
      </c>
      <c r="DN38" s="117">
        <f t="shared" si="55"/>
        <v>0</v>
      </c>
      <c r="DO38" s="117">
        <f t="shared" si="56"/>
        <v>0</v>
      </c>
      <c r="DP38" s="117">
        <f t="shared" si="57"/>
        <v>0</v>
      </c>
      <c r="DQ38" s="117">
        <f t="shared" si="83"/>
        <v>0</v>
      </c>
      <c r="DR38" s="117">
        <f t="shared" si="58"/>
        <v>0</v>
      </c>
      <c r="DS38" s="117">
        <f t="shared" si="59"/>
        <v>0</v>
      </c>
      <c r="DT38" s="117">
        <f t="shared" si="60"/>
        <v>0</v>
      </c>
      <c r="DU38" s="117">
        <f t="shared" si="61"/>
        <v>0</v>
      </c>
      <c r="DV38" s="117">
        <f t="shared" si="62"/>
        <v>0</v>
      </c>
      <c r="DW38" s="117">
        <f t="shared" si="63"/>
        <v>0</v>
      </c>
      <c r="DX38" s="117">
        <f t="shared" si="64"/>
        <v>0</v>
      </c>
      <c r="DY38" s="117">
        <f t="shared" si="65"/>
        <v>0</v>
      </c>
      <c r="DZ38" s="117">
        <f t="shared" si="66"/>
        <v>0</v>
      </c>
      <c r="EA38" s="117">
        <f t="shared" si="67"/>
        <v>0</v>
      </c>
      <c r="EB38" s="117">
        <f t="shared" si="68"/>
        <v>0</v>
      </c>
      <c r="EC38" s="117">
        <f t="shared" si="69"/>
        <v>0</v>
      </c>
      <c r="ED38" s="118">
        <f t="shared" si="70"/>
        <v>0</v>
      </c>
      <c r="EE38" s="118">
        <f t="shared" si="71"/>
        <v>0</v>
      </c>
      <c r="EF38" s="7"/>
      <c r="EG38" s="7"/>
      <c r="EH38" s="7"/>
      <c r="EI38" s="7"/>
    </row>
    <row r="39" spans="1:139" ht="17.100000000000001" customHeight="1" x14ac:dyDescent="0.25">
      <c r="A39" s="774"/>
      <c r="B39" s="777"/>
      <c r="C39" s="172">
        <v>7</v>
      </c>
      <c r="D39" s="63"/>
      <c r="E39" s="65"/>
      <c r="F39" s="161"/>
      <c r="G39" s="164"/>
      <c r="H39" s="161"/>
      <c r="I39" s="146"/>
      <c r="J39" s="85"/>
      <c r="K39" s="78"/>
      <c r="L39" s="65"/>
      <c r="M39" s="161"/>
      <c r="N39" s="164"/>
      <c r="O39" s="161"/>
      <c r="P39" s="146"/>
      <c r="Q39" s="85"/>
      <c r="R39" s="78"/>
      <c r="S39" s="154"/>
      <c r="T39" s="161"/>
      <c r="U39" s="164"/>
      <c r="V39" s="161"/>
      <c r="W39" s="146"/>
      <c r="X39" s="85"/>
      <c r="Y39" s="42" t="s">
        <v>46</v>
      </c>
      <c r="Z39" s="10" t="s">
        <v>64</v>
      </c>
      <c r="AA39" s="6"/>
      <c r="AB39" s="222" t="s">
        <v>640</v>
      </c>
      <c r="AC39" s="222" t="s">
        <v>640</v>
      </c>
      <c r="AD39" s="222" t="s">
        <v>640</v>
      </c>
      <c r="AE39" s="222" t="s">
        <v>666</v>
      </c>
      <c r="AF39" s="222" t="s">
        <v>666</v>
      </c>
      <c r="AG39" s="222" t="s">
        <v>641</v>
      </c>
      <c r="AH39" s="222" t="s">
        <v>641</v>
      </c>
      <c r="AI39" s="222" t="s">
        <v>640</v>
      </c>
      <c r="AJ39" s="222" t="s">
        <v>640</v>
      </c>
      <c r="AK39" s="222" t="s">
        <v>640</v>
      </c>
      <c r="AL39" s="222" t="s">
        <v>519</v>
      </c>
      <c r="AM39" s="222" t="s">
        <v>519</v>
      </c>
      <c r="AN39" s="222" t="s">
        <v>659</v>
      </c>
      <c r="AO39" s="222" t="s">
        <v>659</v>
      </c>
      <c r="AP39" s="222" t="s">
        <v>515</v>
      </c>
      <c r="AQ39" s="222" t="s">
        <v>515</v>
      </c>
      <c r="AR39" s="222" t="s">
        <v>515</v>
      </c>
      <c r="AS39" s="222" t="s">
        <v>519</v>
      </c>
      <c r="AT39" s="222" t="s">
        <v>519</v>
      </c>
      <c r="AU39" s="222" t="s">
        <v>659</v>
      </c>
      <c r="AV39" s="222" t="s">
        <v>659</v>
      </c>
      <c r="AX39" s="118"/>
      <c r="AY39" s="118">
        <f t="shared" si="0"/>
        <v>0</v>
      </c>
      <c r="AZ39" s="118">
        <f t="shared" si="1"/>
        <v>0</v>
      </c>
      <c r="BA39" s="118">
        <f t="shared" si="2"/>
        <v>0</v>
      </c>
      <c r="BB39" s="118">
        <f t="shared" si="3"/>
        <v>0</v>
      </c>
      <c r="BC39" s="118">
        <f t="shared" si="4"/>
        <v>0</v>
      </c>
      <c r="BD39" s="118">
        <f t="shared" si="5"/>
        <v>0</v>
      </c>
      <c r="BE39" s="117">
        <f t="shared" si="72"/>
        <v>0</v>
      </c>
      <c r="BF39" s="118">
        <f t="shared" si="6"/>
        <v>0</v>
      </c>
      <c r="BG39" s="118">
        <f t="shared" si="7"/>
        <v>0</v>
      </c>
      <c r="BH39" s="117">
        <f t="shared" si="8"/>
        <v>0</v>
      </c>
      <c r="BI39" s="118">
        <f t="shared" si="9"/>
        <v>0</v>
      </c>
      <c r="BJ39" s="118">
        <f t="shared" si="10"/>
        <v>0</v>
      </c>
      <c r="BK39" s="118">
        <f t="shared" si="11"/>
        <v>0</v>
      </c>
      <c r="BL39" s="118">
        <f t="shared" si="12"/>
        <v>0</v>
      </c>
      <c r="BM39" s="117">
        <f t="shared" si="13"/>
        <v>0</v>
      </c>
      <c r="BN39" s="117">
        <f t="shared" si="14"/>
        <v>0</v>
      </c>
      <c r="BO39" s="117">
        <f t="shared" si="15"/>
        <v>0</v>
      </c>
      <c r="BP39" s="117">
        <f t="shared" si="16"/>
        <v>0</v>
      </c>
      <c r="BQ39" s="117">
        <f t="shared" si="17"/>
        <v>0</v>
      </c>
      <c r="BR39" s="117">
        <f t="shared" si="18"/>
        <v>0</v>
      </c>
      <c r="BS39" s="117">
        <f t="shared" si="73"/>
        <v>0</v>
      </c>
      <c r="BT39" s="117">
        <f t="shared" si="74"/>
        <v>0</v>
      </c>
      <c r="BU39" s="117">
        <f t="shared" si="75"/>
        <v>0</v>
      </c>
      <c r="BV39" s="117">
        <f t="shared" si="19"/>
        <v>0</v>
      </c>
      <c r="BW39" s="117">
        <f t="shared" si="20"/>
        <v>0</v>
      </c>
      <c r="BX39" s="117">
        <f t="shared" si="21"/>
        <v>0</v>
      </c>
      <c r="BY39" s="117">
        <f t="shared" si="22"/>
        <v>0</v>
      </c>
      <c r="BZ39" s="117">
        <f t="shared" si="23"/>
        <v>0</v>
      </c>
      <c r="CA39" s="117">
        <f t="shared" si="76"/>
        <v>0</v>
      </c>
      <c r="CB39" s="117">
        <f t="shared" si="24"/>
        <v>0</v>
      </c>
      <c r="CC39" s="117">
        <f t="shared" si="25"/>
        <v>0</v>
      </c>
      <c r="CD39" s="117">
        <f t="shared" si="26"/>
        <v>0</v>
      </c>
      <c r="CE39" s="117">
        <f t="shared" si="27"/>
        <v>0</v>
      </c>
      <c r="CF39" s="117">
        <f t="shared" si="28"/>
        <v>0</v>
      </c>
      <c r="CG39" s="117">
        <f t="shared" si="29"/>
        <v>0</v>
      </c>
      <c r="CH39" s="117">
        <f t="shared" si="30"/>
        <v>0</v>
      </c>
      <c r="CI39" s="117">
        <f t="shared" si="31"/>
        <v>0</v>
      </c>
      <c r="CJ39" s="117">
        <f t="shared" si="32"/>
        <v>0</v>
      </c>
      <c r="CK39" s="117">
        <f t="shared" si="33"/>
        <v>0</v>
      </c>
      <c r="CL39" s="117">
        <f t="shared" si="34"/>
        <v>0</v>
      </c>
      <c r="CM39" s="117">
        <f t="shared" si="35"/>
        <v>0</v>
      </c>
      <c r="CN39" s="117">
        <f t="shared" si="77"/>
        <v>0</v>
      </c>
      <c r="CO39" s="117">
        <f t="shared" si="36"/>
        <v>0</v>
      </c>
      <c r="CP39" s="117">
        <f t="shared" si="78"/>
        <v>0</v>
      </c>
      <c r="CQ39" s="117">
        <f t="shared" si="37"/>
        <v>0</v>
      </c>
      <c r="CR39" s="117">
        <f t="shared" si="79"/>
        <v>0</v>
      </c>
      <c r="CS39" s="117">
        <f t="shared" si="38"/>
        <v>0</v>
      </c>
      <c r="CT39" s="117">
        <f t="shared" si="39"/>
        <v>0</v>
      </c>
      <c r="CU39" s="117">
        <f t="shared" si="40"/>
        <v>0</v>
      </c>
      <c r="CV39" s="117">
        <f t="shared" si="41"/>
        <v>0</v>
      </c>
      <c r="CW39" s="117">
        <f t="shared" si="42"/>
        <v>0</v>
      </c>
      <c r="CX39" s="117">
        <f t="shared" si="43"/>
        <v>0</v>
      </c>
      <c r="CY39" s="117">
        <f t="shared" si="44"/>
        <v>0</v>
      </c>
      <c r="CZ39" s="117">
        <f t="shared" si="45"/>
        <v>0</v>
      </c>
      <c r="DA39" s="117">
        <f t="shared" si="46"/>
        <v>0</v>
      </c>
      <c r="DB39" s="117">
        <f t="shared" si="84"/>
        <v>0</v>
      </c>
      <c r="DC39" s="117">
        <f t="shared" si="47"/>
        <v>0</v>
      </c>
      <c r="DD39" s="117">
        <f t="shared" si="80"/>
        <v>0</v>
      </c>
      <c r="DE39" s="117">
        <f t="shared" si="81"/>
        <v>0</v>
      </c>
      <c r="DF39" s="117">
        <f t="shared" si="48"/>
        <v>0</v>
      </c>
      <c r="DG39" s="117">
        <f t="shared" si="49"/>
        <v>0</v>
      </c>
      <c r="DH39" s="117">
        <f t="shared" si="50"/>
        <v>0</v>
      </c>
      <c r="DI39" s="117">
        <f t="shared" si="51"/>
        <v>0</v>
      </c>
      <c r="DJ39" s="117">
        <f t="shared" si="52"/>
        <v>0</v>
      </c>
      <c r="DK39" s="117">
        <f t="shared" si="82"/>
        <v>0</v>
      </c>
      <c r="DL39" s="117">
        <f t="shared" si="53"/>
        <v>0</v>
      </c>
      <c r="DM39" s="117">
        <f t="shared" si="54"/>
        <v>0</v>
      </c>
      <c r="DN39" s="117">
        <f t="shared" si="55"/>
        <v>0</v>
      </c>
      <c r="DO39" s="117">
        <f t="shared" si="56"/>
        <v>0</v>
      </c>
      <c r="DP39" s="117">
        <f t="shared" si="57"/>
        <v>0</v>
      </c>
      <c r="DQ39" s="117">
        <f t="shared" si="83"/>
        <v>0</v>
      </c>
      <c r="DR39" s="117">
        <f t="shared" si="58"/>
        <v>0</v>
      </c>
      <c r="DS39" s="117">
        <f t="shared" si="59"/>
        <v>0</v>
      </c>
      <c r="DT39" s="117">
        <f t="shared" si="60"/>
        <v>0</v>
      </c>
      <c r="DU39" s="117">
        <f t="shared" si="61"/>
        <v>0</v>
      </c>
      <c r="DV39" s="117">
        <f t="shared" si="62"/>
        <v>0</v>
      </c>
      <c r="DW39" s="117">
        <f t="shared" si="63"/>
        <v>0</v>
      </c>
      <c r="DX39" s="117">
        <f t="shared" si="64"/>
        <v>0</v>
      </c>
      <c r="DY39" s="117">
        <f t="shared" si="65"/>
        <v>0</v>
      </c>
      <c r="DZ39" s="117">
        <f t="shared" si="66"/>
        <v>0</v>
      </c>
      <c r="EA39" s="117">
        <f t="shared" si="67"/>
        <v>0</v>
      </c>
      <c r="EB39" s="117">
        <f t="shared" si="68"/>
        <v>0</v>
      </c>
      <c r="EC39" s="117">
        <f t="shared" si="69"/>
        <v>0</v>
      </c>
      <c r="ED39" s="118">
        <f t="shared" si="70"/>
        <v>0</v>
      </c>
      <c r="EE39" s="118">
        <f t="shared" si="71"/>
        <v>0</v>
      </c>
      <c r="EF39" s="7"/>
      <c r="EG39" s="7"/>
      <c r="EH39" s="7"/>
      <c r="EI39" s="7"/>
    </row>
    <row r="40" spans="1:139" ht="17.100000000000001" customHeight="1" x14ac:dyDescent="0.25">
      <c r="A40" s="774"/>
      <c r="B40" s="777"/>
      <c r="C40" s="172">
        <v>8</v>
      </c>
      <c r="D40" s="112"/>
      <c r="E40" s="76"/>
      <c r="F40" s="170"/>
      <c r="G40" s="171"/>
      <c r="H40" s="170"/>
      <c r="I40" s="148"/>
      <c r="J40" s="113"/>
      <c r="K40" s="130"/>
      <c r="L40" s="76"/>
      <c r="M40" s="170"/>
      <c r="N40" s="171"/>
      <c r="O40" s="170"/>
      <c r="P40" s="148"/>
      <c r="Q40" s="113"/>
      <c r="R40" s="130"/>
      <c r="S40" s="156"/>
      <c r="T40" s="170"/>
      <c r="U40" s="171"/>
      <c r="V40" s="170"/>
      <c r="W40" s="148"/>
      <c r="X40" s="113"/>
      <c r="Y40" s="42" t="s">
        <v>47</v>
      </c>
      <c r="Z40" s="10" t="s">
        <v>65</v>
      </c>
      <c r="AA40" s="6"/>
      <c r="AB40" s="222" t="s">
        <v>649</v>
      </c>
      <c r="AC40" s="222" t="s">
        <v>649</v>
      </c>
      <c r="AD40" s="222" t="s">
        <v>649</v>
      </c>
      <c r="AE40" s="222" t="s">
        <v>268</v>
      </c>
      <c r="AF40" s="222" t="s">
        <v>268</v>
      </c>
      <c r="AG40" s="222" t="s">
        <v>267</v>
      </c>
      <c r="AH40" s="222" t="s">
        <v>267</v>
      </c>
      <c r="AI40" s="222" t="s">
        <v>640</v>
      </c>
      <c r="AJ40" s="222" t="s">
        <v>640</v>
      </c>
      <c r="AK40" s="222" t="s">
        <v>640</v>
      </c>
      <c r="AL40" s="222" t="s">
        <v>519</v>
      </c>
      <c r="AM40" s="222" t="s">
        <v>519</v>
      </c>
      <c r="AN40" s="222" t="s">
        <v>659</v>
      </c>
      <c r="AO40" s="222" t="s">
        <v>659</v>
      </c>
      <c r="AP40" s="222" t="s">
        <v>515</v>
      </c>
      <c r="AQ40" s="222" t="s">
        <v>515</v>
      </c>
      <c r="AR40" s="222" t="s">
        <v>515</v>
      </c>
      <c r="AS40" s="222" t="s">
        <v>519</v>
      </c>
      <c r="AT40" s="222" t="s">
        <v>519</v>
      </c>
      <c r="AU40" s="222" t="s">
        <v>659</v>
      </c>
      <c r="AV40" s="222" t="s">
        <v>659</v>
      </c>
      <c r="AX40" s="118"/>
      <c r="AY40" s="118">
        <f t="shared" si="0"/>
        <v>0</v>
      </c>
      <c r="AZ40" s="118">
        <f t="shared" si="1"/>
        <v>0</v>
      </c>
      <c r="BA40" s="118">
        <f t="shared" si="2"/>
        <v>0</v>
      </c>
      <c r="BB40" s="118">
        <f t="shared" si="3"/>
        <v>0</v>
      </c>
      <c r="BC40" s="118">
        <f t="shared" si="4"/>
        <v>0</v>
      </c>
      <c r="BD40" s="118">
        <f t="shared" si="5"/>
        <v>0</v>
      </c>
      <c r="BE40" s="117">
        <f t="shared" si="72"/>
        <v>0</v>
      </c>
      <c r="BF40" s="118">
        <f t="shared" si="6"/>
        <v>0</v>
      </c>
      <c r="BG40" s="118">
        <f t="shared" si="7"/>
        <v>0</v>
      </c>
      <c r="BH40" s="117">
        <f t="shared" si="8"/>
        <v>0</v>
      </c>
      <c r="BI40" s="118">
        <f t="shared" si="9"/>
        <v>0</v>
      </c>
      <c r="BJ40" s="118">
        <f t="shared" si="10"/>
        <v>0</v>
      </c>
      <c r="BK40" s="118">
        <f t="shared" si="11"/>
        <v>0</v>
      </c>
      <c r="BL40" s="118">
        <f t="shared" si="12"/>
        <v>0</v>
      </c>
      <c r="BM40" s="117">
        <f t="shared" si="13"/>
        <v>0</v>
      </c>
      <c r="BN40" s="117">
        <f t="shared" si="14"/>
        <v>0</v>
      </c>
      <c r="BO40" s="117">
        <f t="shared" si="15"/>
        <v>0</v>
      </c>
      <c r="BP40" s="117">
        <f t="shared" si="16"/>
        <v>0</v>
      </c>
      <c r="BQ40" s="117">
        <f t="shared" si="17"/>
        <v>0</v>
      </c>
      <c r="BR40" s="117">
        <f t="shared" si="18"/>
        <v>0</v>
      </c>
      <c r="BS40" s="117">
        <f t="shared" si="73"/>
        <v>0</v>
      </c>
      <c r="BT40" s="117">
        <f t="shared" si="74"/>
        <v>0</v>
      </c>
      <c r="BU40" s="117">
        <f t="shared" si="75"/>
        <v>0</v>
      </c>
      <c r="BV40" s="117">
        <f t="shared" si="19"/>
        <v>0</v>
      </c>
      <c r="BW40" s="117">
        <f t="shared" si="20"/>
        <v>0</v>
      </c>
      <c r="BX40" s="117">
        <f t="shared" si="21"/>
        <v>0</v>
      </c>
      <c r="BY40" s="117">
        <f t="shared" si="22"/>
        <v>0</v>
      </c>
      <c r="BZ40" s="117">
        <f t="shared" si="23"/>
        <v>0</v>
      </c>
      <c r="CA40" s="117">
        <f t="shared" si="76"/>
        <v>0</v>
      </c>
      <c r="CB40" s="117">
        <f t="shared" si="24"/>
        <v>0</v>
      </c>
      <c r="CC40" s="117">
        <f t="shared" si="25"/>
        <v>0</v>
      </c>
      <c r="CD40" s="117">
        <f t="shared" si="26"/>
        <v>0</v>
      </c>
      <c r="CE40" s="117">
        <f t="shared" si="27"/>
        <v>0</v>
      </c>
      <c r="CF40" s="117">
        <f t="shared" si="28"/>
        <v>0</v>
      </c>
      <c r="CG40" s="117">
        <f t="shared" si="29"/>
        <v>0</v>
      </c>
      <c r="CH40" s="117">
        <f t="shared" si="30"/>
        <v>0</v>
      </c>
      <c r="CI40" s="117">
        <f t="shared" si="31"/>
        <v>0</v>
      </c>
      <c r="CJ40" s="117">
        <f t="shared" si="32"/>
        <v>0</v>
      </c>
      <c r="CK40" s="117">
        <f t="shared" si="33"/>
        <v>0</v>
      </c>
      <c r="CL40" s="117">
        <f t="shared" si="34"/>
        <v>0</v>
      </c>
      <c r="CM40" s="117">
        <f t="shared" si="35"/>
        <v>0</v>
      </c>
      <c r="CN40" s="117">
        <f t="shared" si="77"/>
        <v>0</v>
      </c>
      <c r="CO40" s="117">
        <f t="shared" si="36"/>
        <v>0</v>
      </c>
      <c r="CP40" s="117">
        <f t="shared" si="78"/>
        <v>0</v>
      </c>
      <c r="CQ40" s="117">
        <f t="shared" si="37"/>
        <v>0</v>
      </c>
      <c r="CR40" s="117">
        <f t="shared" si="79"/>
        <v>0</v>
      </c>
      <c r="CS40" s="117">
        <f t="shared" si="38"/>
        <v>0</v>
      </c>
      <c r="CT40" s="117">
        <f t="shared" si="39"/>
        <v>0</v>
      </c>
      <c r="CU40" s="117">
        <f t="shared" si="40"/>
        <v>0</v>
      </c>
      <c r="CV40" s="117">
        <f t="shared" si="41"/>
        <v>0</v>
      </c>
      <c r="CW40" s="117">
        <f t="shared" si="42"/>
        <v>0</v>
      </c>
      <c r="CX40" s="117">
        <f t="shared" si="43"/>
        <v>0</v>
      </c>
      <c r="CY40" s="117">
        <f t="shared" si="44"/>
        <v>0</v>
      </c>
      <c r="CZ40" s="117">
        <f t="shared" si="45"/>
        <v>0</v>
      </c>
      <c r="DA40" s="117">
        <f t="shared" si="46"/>
        <v>0</v>
      </c>
      <c r="DB40" s="117">
        <f t="shared" si="84"/>
        <v>0</v>
      </c>
      <c r="DC40" s="117">
        <f t="shared" si="47"/>
        <v>0</v>
      </c>
      <c r="DD40" s="117">
        <f t="shared" si="80"/>
        <v>0</v>
      </c>
      <c r="DE40" s="117">
        <f t="shared" si="81"/>
        <v>0</v>
      </c>
      <c r="DF40" s="117">
        <f t="shared" si="48"/>
        <v>0</v>
      </c>
      <c r="DG40" s="117">
        <f t="shared" si="49"/>
        <v>0</v>
      </c>
      <c r="DH40" s="117">
        <f t="shared" si="50"/>
        <v>0</v>
      </c>
      <c r="DI40" s="117">
        <f t="shared" si="51"/>
        <v>0</v>
      </c>
      <c r="DJ40" s="117">
        <f t="shared" si="52"/>
        <v>0</v>
      </c>
      <c r="DK40" s="117">
        <f t="shared" si="82"/>
        <v>0</v>
      </c>
      <c r="DL40" s="117">
        <f t="shared" si="53"/>
        <v>0</v>
      </c>
      <c r="DM40" s="117">
        <f t="shared" si="54"/>
        <v>0</v>
      </c>
      <c r="DN40" s="117">
        <f t="shared" si="55"/>
        <v>0</v>
      </c>
      <c r="DO40" s="117">
        <f t="shared" si="56"/>
        <v>0</v>
      </c>
      <c r="DP40" s="117">
        <f t="shared" si="57"/>
        <v>0</v>
      </c>
      <c r="DQ40" s="117">
        <f t="shared" si="83"/>
        <v>0</v>
      </c>
      <c r="DR40" s="117">
        <f t="shared" si="58"/>
        <v>0</v>
      </c>
      <c r="DS40" s="117">
        <f t="shared" si="59"/>
        <v>0</v>
      </c>
      <c r="DT40" s="117">
        <f t="shared" si="60"/>
        <v>0</v>
      </c>
      <c r="DU40" s="117">
        <f t="shared" si="61"/>
        <v>0</v>
      </c>
      <c r="DV40" s="117">
        <f t="shared" si="62"/>
        <v>0</v>
      </c>
      <c r="DW40" s="117">
        <f t="shared" si="63"/>
        <v>0</v>
      </c>
      <c r="DX40" s="117">
        <f t="shared" si="64"/>
        <v>0</v>
      </c>
      <c r="DY40" s="117">
        <f t="shared" si="65"/>
        <v>0</v>
      </c>
      <c r="DZ40" s="117">
        <f t="shared" si="66"/>
        <v>0</v>
      </c>
      <c r="EA40" s="117">
        <f t="shared" si="67"/>
        <v>0</v>
      </c>
      <c r="EB40" s="117">
        <f t="shared" si="68"/>
        <v>0</v>
      </c>
      <c r="EC40" s="117">
        <f t="shared" si="69"/>
        <v>0</v>
      </c>
      <c r="ED40" s="118">
        <f t="shared" si="70"/>
        <v>0</v>
      </c>
      <c r="EE40" s="118">
        <f t="shared" si="71"/>
        <v>0</v>
      </c>
      <c r="EF40" s="7"/>
      <c r="EG40" s="7"/>
      <c r="EH40" s="7"/>
      <c r="EI40" s="7"/>
    </row>
    <row r="41" spans="1:139" ht="17.100000000000001" customHeight="1" x14ac:dyDescent="0.25">
      <c r="A41" s="774"/>
      <c r="B41" s="777"/>
      <c r="C41" s="172">
        <v>9</v>
      </c>
      <c r="D41" s="112"/>
      <c r="E41" s="76"/>
      <c r="F41" s="170"/>
      <c r="G41" s="171"/>
      <c r="H41" s="170"/>
      <c r="I41" s="148"/>
      <c r="J41" s="113"/>
      <c r="K41" s="130"/>
      <c r="L41" s="76"/>
      <c r="M41" s="170"/>
      <c r="N41" s="171"/>
      <c r="O41" s="170"/>
      <c r="P41" s="148"/>
      <c r="Q41" s="113"/>
      <c r="R41" s="130"/>
      <c r="S41" s="156"/>
      <c r="T41" s="170"/>
      <c r="U41" s="171"/>
      <c r="V41" s="170"/>
      <c r="W41" s="148"/>
      <c r="X41" s="113"/>
      <c r="Y41" s="42" t="s">
        <v>48</v>
      </c>
      <c r="Z41" s="10" t="s">
        <v>66</v>
      </c>
      <c r="AA41" s="6"/>
      <c r="AB41" s="222" t="s">
        <v>649</v>
      </c>
      <c r="AC41" s="222" t="s">
        <v>649</v>
      </c>
      <c r="AD41" s="222" t="s">
        <v>649</v>
      </c>
      <c r="AE41" s="222" t="s">
        <v>268</v>
      </c>
      <c r="AF41" s="222" t="s">
        <v>268</v>
      </c>
      <c r="AG41" s="222" t="s">
        <v>267</v>
      </c>
      <c r="AH41" s="222" t="s">
        <v>267</v>
      </c>
      <c r="AI41" s="222" t="s">
        <v>640</v>
      </c>
      <c r="AJ41" s="222" t="s">
        <v>640</v>
      </c>
      <c r="AK41" s="222" t="s">
        <v>640</v>
      </c>
      <c r="AL41" s="222" t="s">
        <v>519</v>
      </c>
      <c r="AM41" s="222" t="s">
        <v>519</v>
      </c>
      <c r="AN41" s="222" t="s">
        <v>659</v>
      </c>
      <c r="AO41" s="222" t="s">
        <v>659</v>
      </c>
      <c r="AP41" s="222" t="s">
        <v>515</v>
      </c>
      <c r="AQ41" s="222" t="s">
        <v>515</v>
      </c>
      <c r="AR41" s="222" t="s">
        <v>515</v>
      </c>
      <c r="AS41" s="222" t="s">
        <v>519</v>
      </c>
      <c r="AT41" s="222" t="s">
        <v>519</v>
      </c>
      <c r="AU41" s="222" t="s">
        <v>659</v>
      </c>
      <c r="AV41" s="222" t="s">
        <v>659</v>
      </c>
      <c r="AX41" s="118"/>
      <c r="AY41" s="118">
        <f t="shared" si="0"/>
        <v>0</v>
      </c>
      <c r="AZ41" s="118">
        <f t="shared" si="1"/>
        <v>0</v>
      </c>
      <c r="BA41" s="118">
        <f t="shared" si="2"/>
        <v>0</v>
      </c>
      <c r="BB41" s="118">
        <f t="shared" si="3"/>
        <v>0</v>
      </c>
      <c r="BC41" s="118">
        <f t="shared" si="4"/>
        <v>0</v>
      </c>
      <c r="BD41" s="118">
        <f t="shared" si="5"/>
        <v>0</v>
      </c>
      <c r="BE41" s="117">
        <f t="shared" si="72"/>
        <v>0</v>
      </c>
      <c r="BF41" s="118">
        <f t="shared" si="6"/>
        <v>0</v>
      </c>
      <c r="BG41" s="118">
        <f t="shared" si="7"/>
        <v>0</v>
      </c>
      <c r="BH41" s="117">
        <f t="shared" si="8"/>
        <v>0</v>
      </c>
      <c r="BI41" s="118">
        <f t="shared" si="9"/>
        <v>0</v>
      </c>
      <c r="BJ41" s="118">
        <f t="shared" si="10"/>
        <v>0</v>
      </c>
      <c r="BK41" s="118">
        <f t="shared" si="11"/>
        <v>0</v>
      </c>
      <c r="BL41" s="118">
        <f t="shared" si="12"/>
        <v>0</v>
      </c>
      <c r="BM41" s="117">
        <f t="shared" si="13"/>
        <v>0</v>
      </c>
      <c r="BN41" s="117">
        <f t="shared" si="14"/>
        <v>0</v>
      </c>
      <c r="BO41" s="117">
        <f t="shared" si="15"/>
        <v>0</v>
      </c>
      <c r="BP41" s="117">
        <f t="shared" si="16"/>
        <v>0</v>
      </c>
      <c r="BQ41" s="117">
        <f t="shared" si="17"/>
        <v>0</v>
      </c>
      <c r="BR41" s="117">
        <f t="shared" si="18"/>
        <v>0</v>
      </c>
      <c r="BS41" s="117">
        <f t="shared" si="73"/>
        <v>0</v>
      </c>
      <c r="BT41" s="117">
        <f t="shared" si="74"/>
        <v>0</v>
      </c>
      <c r="BU41" s="117">
        <f t="shared" si="75"/>
        <v>0</v>
      </c>
      <c r="BV41" s="117">
        <f t="shared" si="19"/>
        <v>0</v>
      </c>
      <c r="BW41" s="117">
        <f t="shared" si="20"/>
        <v>0</v>
      </c>
      <c r="BX41" s="117">
        <f t="shared" si="21"/>
        <v>0</v>
      </c>
      <c r="BY41" s="117">
        <f t="shared" si="22"/>
        <v>0</v>
      </c>
      <c r="BZ41" s="117">
        <f t="shared" si="23"/>
        <v>0</v>
      </c>
      <c r="CA41" s="117">
        <f t="shared" si="76"/>
        <v>0</v>
      </c>
      <c r="CB41" s="117">
        <f t="shared" si="24"/>
        <v>0</v>
      </c>
      <c r="CC41" s="117">
        <f t="shared" si="25"/>
        <v>0</v>
      </c>
      <c r="CD41" s="117">
        <f t="shared" si="26"/>
        <v>0</v>
      </c>
      <c r="CE41" s="117">
        <f t="shared" si="27"/>
        <v>0</v>
      </c>
      <c r="CF41" s="117">
        <f t="shared" si="28"/>
        <v>0</v>
      </c>
      <c r="CG41" s="117">
        <f t="shared" si="29"/>
        <v>0</v>
      </c>
      <c r="CH41" s="117">
        <f t="shared" si="30"/>
        <v>0</v>
      </c>
      <c r="CI41" s="117">
        <f t="shared" si="31"/>
        <v>0</v>
      </c>
      <c r="CJ41" s="117">
        <f t="shared" si="32"/>
        <v>0</v>
      </c>
      <c r="CK41" s="117">
        <f t="shared" si="33"/>
        <v>0</v>
      </c>
      <c r="CL41" s="117">
        <f t="shared" si="34"/>
        <v>0</v>
      </c>
      <c r="CM41" s="117">
        <f t="shared" si="35"/>
        <v>0</v>
      </c>
      <c r="CN41" s="117">
        <f t="shared" si="77"/>
        <v>0</v>
      </c>
      <c r="CO41" s="117">
        <f t="shared" si="36"/>
        <v>0</v>
      </c>
      <c r="CP41" s="117">
        <f t="shared" si="78"/>
        <v>0</v>
      </c>
      <c r="CQ41" s="117">
        <f t="shared" si="37"/>
        <v>0</v>
      </c>
      <c r="CR41" s="117">
        <f t="shared" si="79"/>
        <v>0</v>
      </c>
      <c r="CS41" s="117">
        <f t="shared" si="38"/>
        <v>0</v>
      </c>
      <c r="CT41" s="117">
        <f t="shared" si="39"/>
        <v>0</v>
      </c>
      <c r="CU41" s="117">
        <f t="shared" si="40"/>
        <v>0</v>
      </c>
      <c r="CV41" s="117">
        <f t="shared" si="41"/>
        <v>0</v>
      </c>
      <c r="CW41" s="117">
        <f t="shared" si="42"/>
        <v>0</v>
      </c>
      <c r="CX41" s="117">
        <f t="shared" si="43"/>
        <v>0</v>
      </c>
      <c r="CY41" s="117">
        <f t="shared" si="44"/>
        <v>0</v>
      </c>
      <c r="CZ41" s="117">
        <f t="shared" si="45"/>
        <v>0</v>
      </c>
      <c r="DA41" s="117">
        <f t="shared" si="46"/>
        <v>0</v>
      </c>
      <c r="DB41" s="117">
        <f t="shared" si="84"/>
        <v>0</v>
      </c>
      <c r="DC41" s="117">
        <f t="shared" si="47"/>
        <v>0</v>
      </c>
      <c r="DD41" s="117">
        <f t="shared" si="80"/>
        <v>0</v>
      </c>
      <c r="DE41" s="117">
        <f t="shared" si="81"/>
        <v>0</v>
      </c>
      <c r="DF41" s="117">
        <f t="shared" si="48"/>
        <v>0</v>
      </c>
      <c r="DG41" s="117">
        <f t="shared" si="49"/>
        <v>0</v>
      </c>
      <c r="DH41" s="117">
        <f t="shared" si="50"/>
        <v>0</v>
      </c>
      <c r="DI41" s="117">
        <f t="shared" si="51"/>
        <v>0</v>
      </c>
      <c r="DJ41" s="117">
        <f t="shared" si="52"/>
        <v>0</v>
      </c>
      <c r="DK41" s="117">
        <f t="shared" si="82"/>
        <v>0</v>
      </c>
      <c r="DL41" s="117">
        <f t="shared" si="53"/>
        <v>0</v>
      </c>
      <c r="DM41" s="117">
        <f t="shared" si="54"/>
        <v>0</v>
      </c>
      <c r="DN41" s="117">
        <f t="shared" si="55"/>
        <v>0</v>
      </c>
      <c r="DO41" s="117">
        <f t="shared" si="56"/>
        <v>0</v>
      </c>
      <c r="DP41" s="117">
        <f t="shared" si="57"/>
        <v>0</v>
      </c>
      <c r="DQ41" s="117">
        <f t="shared" si="83"/>
        <v>0</v>
      </c>
      <c r="DR41" s="117">
        <f t="shared" si="58"/>
        <v>0</v>
      </c>
      <c r="DS41" s="117">
        <f t="shared" si="59"/>
        <v>0</v>
      </c>
      <c r="DT41" s="117">
        <f t="shared" si="60"/>
        <v>0</v>
      </c>
      <c r="DU41" s="117">
        <f t="shared" si="61"/>
        <v>0</v>
      </c>
      <c r="DV41" s="117">
        <f t="shared" si="62"/>
        <v>0</v>
      </c>
      <c r="DW41" s="117">
        <f t="shared" si="63"/>
        <v>0</v>
      </c>
      <c r="DX41" s="117">
        <f t="shared" si="64"/>
        <v>0</v>
      </c>
      <c r="DY41" s="117">
        <f t="shared" si="65"/>
        <v>0</v>
      </c>
      <c r="DZ41" s="117">
        <f t="shared" si="66"/>
        <v>0</v>
      </c>
      <c r="EA41" s="117">
        <f t="shared" si="67"/>
        <v>0</v>
      </c>
      <c r="EB41" s="117">
        <f t="shared" si="68"/>
        <v>0</v>
      </c>
      <c r="EC41" s="117">
        <f t="shared" si="69"/>
        <v>0</v>
      </c>
      <c r="ED41" s="118">
        <f t="shared" si="70"/>
        <v>0</v>
      </c>
      <c r="EE41" s="118">
        <f t="shared" si="71"/>
        <v>0</v>
      </c>
      <c r="EF41" s="7"/>
      <c r="EG41" s="7"/>
      <c r="EH41" s="7"/>
      <c r="EI41" s="7"/>
    </row>
    <row r="42" spans="1:139" ht="17.100000000000001" customHeight="1" thickBot="1" x14ac:dyDescent="0.3">
      <c r="A42" s="775"/>
      <c r="B42" s="778"/>
      <c r="C42" s="173">
        <v>10</v>
      </c>
      <c r="D42" s="108"/>
      <c r="E42" s="73"/>
      <c r="F42" s="162"/>
      <c r="G42" s="165"/>
      <c r="H42" s="162"/>
      <c r="I42" s="147"/>
      <c r="J42" s="86"/>
      <c r="K42" s="129"/>
      <c r="L42" s="73"/>
      <c r="M42" s="162"/>
      <c r="N42" s="165"/>
      <c r="O42" s="162"/>
      <c r="P42" s="147"/>
      <c r="Q42" s="86"/>
      <c r="R42" s="129"/>
      <c r="S42" s="155"/>
      <c r="T42" s="162"/>
      <c r="U42" s="165"/>
      <c r="V42" s="162"/>
      <c r="W42" s="147"/>
      <c r="X42" s="86"/>
      <c r="Y42" s="42" t="s">
        <v>49</v>
      </c>
      <c r="Z42" s="10" t="s">
        <v>67</v>
      </c>
      <c r="AA42" s="6"/>
      <c r="AB42" s="222" t="s">
        <v>649</v>
      </c>
      <c r="AC42" s="222" t="s">
        <v>649</v>
      </c>
      <c r="AD42" s="222" t="s">
        <v>649</v>
      </c>
      <c r="AE42" s="222" t="s">
        <v>268</v>
      </c>
      <c r="AF42" s="222" t="s">
        <v>268</v>
      </c>
      <c r="AG42" s="222" t="s">
        <v>267</v>
      </c>
      <c r="AH42" s="222" t="s">
        <v>267</v>
      </c>
      <c r="AI42" s="222" t="s">
        <v>640</v>
      </c>
      <c r="AJ42" s="222" t="s">
        <v>640</v>
      </c>
      <c r="AK42" s="222" t="s">
        <v>640</v>
      </c>
      <c r="AL42" s="222" t="s">
        <v>519</v>
      </c>
      <c r="AM42" s="222" t="s">
        <v>519</v>
      </c>
      <c r="AN42" s="222" t="s">
        <v>659</v>
      </c>
      <c r="AO42" s="222" t="s">
        <v>659</v>
      </c>
      <c r="AP42" s="222" t="s">
        <v>515</v>
      </c>
      <c r="AQ42" s="222" t="s">
        <v>515</v>
      </c>
      <c r="AR42" s="222" t="s">
        <v>515</v>
      </c>
      <c r="AS42" s="222" t="s">
        <v>519</v>
      </c>
      <c r="AT42" s="222" t="s">
        <v>519</v>
      </c>
      <c r="AU42" s="222" t="s">
        <v>659</v>
      </c>
      <c r="AV42" s="222" t="s">
        <v>659</v>
      </c>
      <c r="AX42" s="118"/>
      <c r="AY42" s="118">
        <f t="shared" si="0"/>
        <v>0</v>
      </c>
      <c r="AZ42" s="118">
        <f t="shared" si="1"/>
        <v>0</v>
      </c>
      <c r="BA42" s="118">
        <f t="shared" si="2"/>
        <v>0</v>
      </c>
      <c r="BB42" s="118">
        <f t="shared" si="3"/>
        <v>0</v>
      </c>
      <c r="BC42" s="118">
        <f t="shared" si="4"/>
        <v>0</v>
      </c>
      <c r="BD42" s="118">
        <f t="shared" si="5"/>
        <v>0</v>
      </c>
      <c r="BE42" s="117">
        <f t="shared" si="72"/>
        <v>0</v>
      </c>
      <c r="BF42" s="118">
        <f t="shared" si="6"/>
        <v>0</v>
      </c>
      <c r="BG42" s="118">
        <f t="shared" si="7"/>
        <v>0</v>
      </c>
      <c r="BH42" s="117">
        <f t="shared" si="8"/>
        <v>0</v>
      </c>
      <c r="BI42" s="118">
        <f t="shared" si="9"/>
        <v>0</v>
      </c>
      <c r="BJ42" s="118">
        <f t="shared" si="10"/>
        <v>0</v>
      </c>
      <c r="BK42" s="118">
        <f t="shared" si="11"/>
        <v>0</v>
      </c>
      <c r="BL42" s="118">
        <f t="shared" si="12"/>
        <v>0</v>
      </c>
      <c r="BM42" s="117">
        <f t="shared" si="13"/>
        <v>0</v>
      </c>
      <c r="BN42" s="117">
        <f t="shared" si="14"/>
        <v>0</v>
      </c>
      <c r="BO42" s="117">
        <f t="shared" si="15"/>
        <v>0</v>
      </c>
      <c r="BP42" s="117">
        <f t="shared" si="16"/>
        <v>0</v>
      </c>
      <c r="BQ42" s="117">
        <f t="shared" si="17"/>
        <v>0</v>
      </c>
      <c r="BR42" s="117">
        <f t="shared" si="18"/>
        <v>0</v>
      </c>
      <c r="BS42" s="117">
        <f t="shared" si="73"/>
        <v>0</v>
      </c>
      <c r="BT42" s="117">
        <f t="shared" si="74"/>
        <v>0</v>
      </c>
      <c r="BU42" s="117">
        <f t="shared" si="75"/>
        <v>0</v>
      </c>
      <c r="BV42" s="117">
        <f t="shared" si="19"/>
        <v>0</v>
      </c>
      <c r="BW42" s="117">
        <f t="shared" si="20"/>
        <v>0</v>
      </c>
      <c r="BX42" s="117">
        <f t="shared" si="21"/>
        <v>0</v>
      </c>
      <c r="BY42" s="117">
        <f t="shared" si="22"/>
        <v>0</v>
      </c>
      <c r="BZ42" s="117">
        <f t="shared" si="23"/>
        <v>0</v>
      </c>
      <c r="CA42" s="117">
        <f t="shared" si="76"/>
        <v>0</v>
      </c>
      <c r="CB42" s="117">
        <f t="shared" si="24"/>
        <v>0</v>
      </c>
      <c r="CC42" s="117">
        <f t="shared" si="25"/>
        <v>0</v>
      </c>
      <c r="CD42" s="117">
        <f t="shared" si="26"/>
        <v>0</v>
      </c>
      <c r="CE42" s="117">
        <f t="shared" si="27"/>
        <v>0</v>
      </c>
      <c r="CF42" s="117">
        <f t="shared" si="28"/>
        <v>0</v>
      </c>
      <c r="CG42" s="117">
        <f t="shared" si="29"/>
        <v>0</v>
      </c>
      <c r="CH42" s="117">
        <f t="shared" si="30"/>
        <v>0</v>
      </c>
      <c r="CI42" s="117">
        <f t="shared" si="31"/>
        <v>0</v>
      </c>
      <c r="CJ42" s="117">
        <f t="shared" si="32"/>
        <v>0</v>
      </c>
      <c r="CK42" s="117">
        <f t="shared" si="33"/>
        <v>0</v>
      </c>
      <c r="CL42" s="117">
        <f t="shared" si="34"/>
        <v>0</v>
      </c>
      <c r="CM42" s="117">
        <f t="shared" si="35"/>
        <v>0</v>
      </c>
      <c r="CN42" s="117">
        <f t="shared" si="77"/>
        <v>0</v>
      </c>
      <c r="CO42" s="117">
        <f t="shared" si="36"/>
        <v>0</v>
      </c>
      <c r="CP42" s="117">
        <f t="shared" si="78"/>
        <v>0</v>
      </c>
      <c r="CQ42" s="117">
        <f t="shared" si="37"/>
        <v>0</v>
      </c>
      <c r="CR42" s="117">
        <f t="shared" si="79"/>
        <v>0</v>
      </c>
      <c r="CS42" s="117">
        <f t="shared" si="38"/>
        <v>0</v>
      </c>
      <c r="CT42" s="117">
        <f t="shared" si="39"/>
        <v>0</v>
      </c>
      <c r="CU42" s="117">
        <f t="shared" si="40"/>
        <v>0</v>
      </c>
      <c r="CV42" s="117">
        <f t="shared" si="41"/>
        <v>0</v>
      </c>
      <c r="CW42" s="117">
        <f t="shared" si="42"/>
        <v>0</v>
      </c>
      <c r="CX42" s="117">
        <f t="shared" si="43"/>
        <v>0</v>
      </c>
      <c r="CY42" s="117">
        <f t="shared" si="44"/>
        <v>0</v>
      </c>
      <c r="CZ42" s="117">
        <f t="shared" si="45"/>
        <v>0</v>
      </c>
      <c r="DA42" s="117">
        <f t="shared" si="46"/>
        <v>0</v>
      </c>
      <c r="DB42" s="117">
        <f t="shared" si="84"/>
        <v>0</v>
      </c>
      <c r="DC42" s="117">
        <f t="shared" si="47"/>
        <v>0</v>
      </c>
      <c r="DD42" s="117">
        <f t="shared" si="80"/>
        <v>0</v>
      </c>
      <c r="DE42" s="117">
        <f t="shared" si="81"/>
        <v>0</v>
      </c>
      <c r="DF42" s="117">
        <f t="shared" si="48"/>
        <v>0</v>
      </c>
      <c r="DG42" s="117">
        <f t="shared" si="49"/>
        <v>0</v>
      </c>
      <c r="DH42" s="117">
        <f t="shared" si="50"/>
        <v>0</v>
      </c>
      <c r="DI42" s="117">
        <f t="shared" si="51"/>
        <v>0</v>
      </c>
      <c r="DJ42" s="117">
        <f t="shared" si="52"/>
        <v>0</v>
      </c>
      <c r="DK42" s="117">
        <f t="shared" si="82"/>
        <v>0</v>
      </c>
      <c r="DL42" s="117">
        <f t="shared" si="53"/>
        <v>0</v>
      </c>
      <c r="DM42" s="117">
        <f t="shared" si="54"/>
        <v>0</v>
      </c>
      <c r="DN42" s="117">
        <f t="shared" si="55"/>
        <v>0</v>
      </c>
      <c r="DO42" s="117">
        <f t="shared" si="56"/>
        <v>0</v>
      </c>
      <c r="DP42" s="117">
        <f t="shared" si="57"/>
        <v>0</v>
      </c>
      <c r="DQ42" s="117">
        <f t="shared" si="83"/>
        <v>0</v>
      </c>
      <c r="DR42" s="117">
        <f t="shared" si="58"/>
        <v>0</v>
      </c>
      <c r="DS42" s="117">
        <f t="shared" si="59"/>
        <v>0</v>
      </c>
      <c r="DT42" s="117">
        <f t="shared" si="60"/>
        <v>0</v>
      </c>
      <c r="DU42" s="117">
        <f t="shared" si="61"/>
        <v>0</v>
      </c>
      <c r="DV42" s="117">
        <f t="shared" si="62"/>
        <v>0</v>
      </c>
      <c r="DW42" s="117">
        <f t="shared" si="63"/>
        <v>0</v>
      </c>
      <c r="DX42" s="117">
        <f t="shared" si="64"/>
        <v>0</v>
      </c>
      <c r="DY42" s="117">
        <f t="shared" si="65"/>
        <v>0</v>
      </c>
      <c r="DZ42" s="117">
        <f t="shared" si="66"/>
        <v>0</v>
      </c>
      <c r="EA42" s="117">
        <f t="shared" si="67"/>
        <v>0</v>
      </c>
      <c r="EB42" s="117">
        <f t="shared" si="68"/>
        <v>0</v>
      </c>
      <c r="EC42" s="117">
        <f t="shared" si="69"/>
        <v>0</v>
      </c>
      <c r="ED42" s="118">
        <f t="shared" si="70"/>
        <v>0</v>
      </c>
      <c r="EE42" s="118">
        <f t="shared" si="71"/>
        <v>0</v>
      </c>
      <c r="EF42" s="7"/>
      <c r="EG42" s="7"/>
      <c r="EH42" s="7"/>
      <c r="EI42" s="7"/>
    </row>
    <row r="43" spans="1:139" ht="17.100000000000001" customHeight="1" thickTop="1" x14ac:dyDescent="0.25">
      <c r="A43" s="773">
        <v>4</v>
      </c>
      <c r="B43" s="776" t="s">
        <v>19</v>
      </c>
      <c r="C43" s="221">
        <v>0</v>
      </c>
      <c r="D43" s="308"/>
      <c r="E43" s="315" t="s">
        <v>661</v>
      </c>
      <c r="F43" s="312" t="s">
        <v>661</v>
      </c>
      <c r="G43" s="316"/>
      <c r="H43" s="312"/>
      <c r="I43" s="313"/>
      <c r="J43" s="314"/>
      <c r="K43" s="308"/>
      <c r="L43" s="315"/>
      <c r="M43" s="318"/>
      <c r="N43" s="316" t="s">
        <v>653</v>
      </c>
      <c r="O43" s="312"/>
      <c r="P43" s="313" t="s">
        <v>653</v>
      </c>
      <c r="Q43" s="314"/>
      <c r="R43" s="317"/>
      <c r="S43" s="318"/>
      <c r="T43" s="319"/>
      <c r="U43" s="316"/>
      <c r="V43" s="312"/>
      <c r="W43" s="313"/>
      <c r="X43" s="314"/>
      <c r="Y43" s="42" t="s">
        <v>50</v>
      </c>
      <c r="Z43" s="10" t="s">
        <v>591</v>
      </c>
      <c r="AA43" s="6"/>
      <c r="AB43" s="222" t="s">
        <v>516</v>
      </c>
      <c r="AC43" s="222" t="s">
        <v>516</v>
      </c>
      <c r="AD43" s="222" t="s">
        <v>516</v>
      </c>
      <c r="AE43" s="222" t="s">
        <v>652</v>
      </c>
      <c r="AF43" s="222" t="s">
        <v>652</v>
      </c>
      <c r="AG43" s="222" t="s">
        <v>652</v>
      </c>
      <c r="AH43" s="222" t="s">
        <v>652</v>
      </c>
      <c r="AI43" s="222" t="s">
        <v>649</v>
      </c>
      <c r="AJ43" s="222" t="s">
        <v>649</v>
      </c>
      <c r="AK43" s="222" t="s">
        <v>649</v>
      </c>
      <c r="AL43" s="222" t="s">
        <v>268</v>
      </c>
      <c r="AM43" s="222" t="s">
        <v>268</v>
      </c>
      <c r="AN43" s="222" t="s">
        <v>652</v>
      </c>
      <c r="AO43" s="222" t="s">
        <v>652</v>
      </c>
      <c r="AP43" s="222" t="s">
        <v>516</v>
      </c>
      <c r="AQ43" s="222" t="s">
        <v>516</v>
      </c>
      <c r="AR43" s="222" t="s">
        <v>516</v>
      </c>
      <c r="AS43" s="222" t="s">
        <v>268</v>
      </c>
      <c r="AT43" s="222" t="s">
        <v>268</v>
      </c>
      <c r="AU43" s="222" t="s">
        <v>652</v>
      </c>
      <c r="AV43" s="222" t="s">
        <v>652</v>
      </c>
      <c r="AX43" s="118"/>
      <c r="AY43" s="118">
        <f t="shared" si="0"/>
        <v>0</v>
      </c>
      <c r="AZ43" s="118">
        <f t="shared" si="1"/>
        <v>0</v>
      </c>
      <c r="BA43" s="118">
        <f t="shared" si="2"/>
        <v>0</v>
      </c>
      <c r="BB43" s="118">
        <f t="shared" si="3"/>
        <v>0</v>
      </c>
      <c r="BC43" s="118">
        <f t="shared" si="4"/>
        <v>0</v>
      </c>
      <c r="BD43" s="118">
        <f t="shared" si="5"/>
        <v>0</v>
      </c>
      <c r="BE43" s="117">
        <f t="shared" si="72"/>
        <v>0</v>
      </c>
      <c r="BF43" s="118">
        <f t="shared" si="6"/>
        <v>0</v>
      </c>
      <c r="BG43" s="118">
        <f t="shared" si="7"/>
        <v>0</v>
      </c>
      <c r="BH43" s="117">
        <f t="shared" si="8"/>
        <v>0</v>
      </c>
      <c r="BI43" s="118">
        <f t="shared" si="9"/>
        <v>0</v>
      </c>
      <c r="BJ43" s="118">
        <f t="shared" si="10"/>
        <v>0</v>
      </c>
      <c r="BK43" s="118">
        <f t="shared" si="11"/>
        <v>0</v>
      </c>
      <c r="BL43" s="118">
        <f t="shared" si="12"/>
        <v>0</v>
      </c>
      <c r="BM43" s="117">
        <f t="shared" si="13"/>
        <v>0</v>
      </c>
      <c r="BN43" s="117">
        <f t="shared" si="14"/>
        <v>0</v>
      </c>
      <c r="BO43" s="117">
        <f t="shared" si="15"/>
        <v>0</v>
      </c>
      <c r="BP43" s="117">
        <f t="shared" si="16"/>
        <v>0</v>
      </c>
      <c r="BQ43" s="117">
        <f t="shared" si="17"/>
        <v>0</v>
      </c>
      <c r="BR43" s="117">
        <f t="shared" si="18"/>
        <v>0</v>
      </c>
      <c r="BS43" s="117">
        <f t="shared" si="73"/>
        <v>0</v>
      </c>
      <c r="BT43" s="117">
        <f t="shared" si="74"/>
        <v>0</v>
      </c>
      <c r="BU43" s="117">
        <f t="shared" si="75"/>
        <v>0</v>
      </c>
      <c r="BV43" s="117">
        <f t="shared" si="19"/>
        <v>0</v>
      </c>
      <c r="BW43" s="117">
        <f t="shared" si="20"/>
        <v>0</v>
      </c>
      <c r="BX43" s="117">
        <f t="shared" si="21"/>
        <v>0</v>
      </c>
      <c r="BY43" s="117">
        <f t="shared" si="22"/>
        <v>0</v>
      </c>
      <c r="BZ43" s="117">
        <f t="shared" si="23"/>
        <v>0</v>
      </c>
      <c r="CA43" s="117">
        <f t="shared" si="76"/>
        <v>0</v>
      </c>
      <c r="CB43" s="117">
        <f t="shared" si="24"/>
        <v>0</v>
      </c>
      <c r="CC43" s="117">
        <f t="shared" si="25"/>
        <v>0</v>
      </c>
      <c r="CD43" s="117">
        <f t="shared" si="26"/>
        <v>0</v>
      </c>
      <c r="CE43" s="117">
        <f t="shared" si="27"/>
        <v>0</v>
      </c>
      <c r="CF43" s="117">
        <f t="shared" si="28"/>
        <v>0</v>
      </c>
      <c r="CG43" s="117">
        <f t="shared" si="29"/>
        <v>2</v>
      </c>
      <c r="CH43" s="117">
        <f t="shared" si="30"/>
        <v>2</v>
      </c>
      <c r="CI43" s="117">
        <f t="shared" si="31"/>
        <v>0</v>
      </c>
      <c r="CJ43" s="117">
        <f t="shared" si="32"/>
        <v>0</v>
      </c>
      <c r="CK43" s="117">
        <f t="shared" si="33"/>
        <v>0</v>
      </c>
      <c r="CL43" s="117">
        <f t="shared" si="34"/>
        <v>0</v>
      </c>
      <c r="CM43" s="117">
        <f t="shared" si="35"/>
        <v>0</v>
      </c>
      <c r="CN43" s="117">
        <f t="shared" si="77"/>
        <v>0</v>
      </c>
      <c r="CO43" s="117">
        <f t="shared" si="36"/>
        <v>0</v>
      </c>
      <c r="CP43" s="117">
        <f t="shared" si="78"/>
        <v>0</v>
      </c>
      <c r="CQ43" s="117">
        <f t="shared" si="37"/>
        <v>0</v>
      </c>
      <c r="CR43" s="117">
        <f t="shared" si="79"/>
        <v>0</v>
      </c>
      <c r="CS43" s="117">
        <f t="shared" si="38"/>
        <v>0</v>
      </c>
      <c r="CT43" s="117">
        <f t="shared" si="39"/>
        <v>0</v>
      </c>
      <c r="CU43" s="117">
        <f t="shared" si="40"/>
        <v>0</v>
      </c>
      <c r="CV43" s="117">
        <f t="shared" si="41"/>
        <v>0</v>
      </c>
      <c r="CW43" s="117">
        <f t="shared" si="42"/>
        <v>0</v>
      </c>
      <c r="CX43" s="117">
        <f t="shared" si="43"/>
        <v>0</v>
      </c>
      <c r="CY43" s="117">
        <f t="shared" si="44"/>
        <v>0</v>
      </c>
      <c r="CZ43" s="117">
        <f t="shared" si="45"/>
        <v>0</v>
      </c>
      <c r="DA43" s="117">
        <f t="shared" si="46"/>
        <v>0</v>
      </c>
      <c r="DB43" s="117">
        <f t="shared" si="84"/>
        <v>0</v>
      </c>
      <c r="DC43" s="117">
        <f t="shared" si="47"/>
        <v>0</v>
      </c>
      <c r="DD43" s="117">
        <f t="shared" si="80"/>
        <v>0</v>
      </c>
      <c r="DE43" s="117">
        <f t="shared" si="81"/>
        <v>0</v>
      </c>
      <c r="DF43" s="117">
        <f t="shared" si="48"/>
        <v>0</v>
      </c>
      <c r="DG43" s="117">
        <f t="shared" si="49"/>
        <v>0</v>
      </c>
      <c r="DH43" s="117">
        <f t="shared" si="50"/>
        <v>0</v>
      </c>
      <c r="DI43" s="117">
        <f t="shared" si="51"/>
        <v>0</v>
      </c>
      <c r="DJ43" s="117">
        <f t="shared" si="52"/>
        <v>0</v>
      </c>
      <c r="DK43" s="117">
        <f t="shared" si="82"/>
        <v>0</v>
      </c>
      <c r="DL43" s="117">
        <f t="shared" si="53"/>
        <v>0</v>
      </c>
      <c r="DM43" s="117">
        <f t="shared" si="54"/>
        <v>0</v>
      </c>
      <c r="DN43" s="117">
        <f t="shared" si="55"/>
        <v>0</v>
      </c>
      <c r="DO43" s="117">
        <f t="shared" si="56"/>
        <v>0</v>
      </c>
      <c r="DP43" s="117">
        <f t="shared" si="57"/>
        <v>0</v>
      </c>
      <c r="DQ43" s="117">
        <f t="shared" si="83"/>
        <v>0</v>
      </c>
      <c r="DR43" s="117">
        <f t="shared" si="58"/>
        <v>0</v>
      </c>
      <c r="DS43" s="117">
        <f t="shared" si="59"/>
        <v>0</v>
      </c>
      <c r="DT43" s="117">
        <f t="shared" si="60"/>
        <v>0</v>
      </c>
      <c r="DU43" s="117">
        <f t="shared" si="61"/>
        <v>0</v>
      </c>
      <c r="DV43" s="117">
        <f t="shared" si="62"/>
        <v>0</v>
      </c>
      <c r="DW43" s="117">
        <f t="shared" si="63"/>
        <v>0</v>
      </c>
      <c r="DX43" s="117">
        <f t="shared" si="64"/>
        <v>0</v>
      </c>
      <c r="DY43" s="117">
        <f t="shared" si="65"/>
        <v>0</v>
      </c>
      <c r="DZ43" s="117">
        <f t="shared" si="66"/>
        <v>0</v>
      </c>
      <c r="EA43" s="117">
        <f t="shared" si="67"/>
        <v>0</v>
      </c>
      <c r="EB43" s="117">
        <f t="shared" si="68"/>
        <v>0</v>
      </c>
      <c r="EC43" s="117">
        <f t="shared" si="69"/>
        <v>0</v>
      </c>
      <c r="ED43" s="118">
        <f t="shared" si="70"/>
        <v>0</v>
      </c>
      <c r="EE43" s="118">
        <f t="shared" si="71"/>
        <v>0</v>
      </c>
      <c r="EF43" s="7"/>
      <c r="EG43" s="7"/>
      <c r="EH43" s="7"/>
      <c r="EI43" s="7"/>
    </row>
    <row r="44" spans="1:139" ht="17.100000000000001" customHeight="1" x14ac:dyDescent="0.25">
      <c r="A44" s="774"/>
      <c r="B44" s="777"/>
      <c r="C44" s="174">
        <v>1</v>
      </c>
      <c r="D44" s="61"/>
      <c r="E44" s="72" t="s">
        <v>661</v>
      </c>
      <c r="F44" s="201" t="s">
        <v>661</v>
      </c>
      <c r="G44" s="211"/>
      <c r="H44" s="201"/>
      <c r="I44" s="145"/>
      <c r="J44" s="91"/>
      <c r="K44" s="61"/>
      <c r="L44" s="72"/>
      <c r="M44" s="72"/>
      <c r="N44" s="211" t="s">
        <v>653</v>
      </c>
      <c r="O44" s="201"/>
      <c r="P44" s="145" t="s">
        <v>653</v>
      </c>
      <c r="Q44" s="91"/>
      <c r="R44" s="164"/>
      <c r="S44" s="153"/>
      <c r="T44" s="201"/>
      <c r="U44" s="211"/>
      <c r="V44" s="201"/>
      <c r="W44" s="145"/>
      <c r="X44" s="91"/>
      <c r="Y44" s="42" t="s">
        <v>51</v>
      </c>
      <c r="Z44" s="10" t="s">
        <v>69</v>
      </c>
      <c r="AA44" s="6"/>
      <c r="AB44" s="222" t="s">
        <v>516</v>
      </c>
      <c r="AC44" s="222" t="s">
        <v>516</v>
      </c>
      <c r="AD44" s="222" t="s">
        <v>516</v>
      </c>
      <c r="AE44" s="222" t="s">
        <v>652</v>
      </c>
      <c r="AF44" s="222" t="s">
        <v>652</v>
      </c>
      <c r="AG44" s="222" t="s">
        <v>652</v>
      </c>
      <c r="AH44" s="222" t="s">
        <v>652</v>
      </c>
      <c r="AI44" s="222" t="s">
        <v>649</v>
      </c>
      <c r="AJ44" s="222" t="s">
        <v>649</v>
      </c>
      <c r="AK44" s="222" t="s">
        <v>649</v>
      </c>
      <c r="AL44" s="222" t="s">
        <v>268</v>
      </c>
      <c r="AM44" s="222" t="s">
        <v>268</v>
      </c>
      <c r="AN44" s="222" t="s">
        <v>652</v>
      </c>
      <c r="AO44" s="222" t="s">
        <v>652</v>
      </c>
      <c r="AP44" s="222" t="s">
        <v>516</v>
      </c>
      <c r="AQ44" s="222" t="s">
        <v>516</v>
      </c>
      <c r="AR44" s="222" t="s">
        <v>516</v>
      </c>
      <c r="AS44" s="222" t="s">
        <v>268</v>
      </c>
      <c r="AT44" s="222" t="s">
        <v>268</v>
      </c>
      <c r="AU44" s="222" t="s">
        <v>652</v>
      </c>
      <c r="AV44" s="222" t="s">
        <v>652</v>
      </c>
      <c r="AX44" s="118"/>
      <c r="AY44" s="118">
        <f t="shared" ref="AY44:AY64" si="85">COUNTIF(D44:X44,"A.35")</f>
        <v>0</v>
      </c>
      <c r="AZ44" s="118">
        <f t="shared" ref="AZ44:AZ64" si="86">COUNTIF(D44:X44,"A.41")</f>
        <v>0</v>
      </c>
      <c r="BA44" s="118">
        <f t="shared" si="2"/>
        <v>0</v>
      </c>
      <c r="BB44" s="118">
        <f t="shared" ref="BB44:BB64" si="87">COUNTIF(D44:X44,"B.23")</f>
        <v>0</v>
      </c>
      <c r="BC44" s="118">
        <f t="shared" ref="BC44:BC64" si="88">COUNTIF(D44:X44,"B.26")</f>
        <v>0</v>
      </c>
      <c r="BD44" s="118">
        <f t="shared" si="5"/>
        <v>0</v>
      </c>
      <c r="BE44" s="117">
        <f t="shared" si="72"/>
        <v>0</v>
      </c>
      <c r="BF44" s="118">
        <f t="shared" si="6"/>
        <v>0</v>
      </c>
      <c r="BG44" s="118">
        <f t="shared" ref="BG44:BG64" si="89">COUNTIF(D44:X44,"C.13")</f>
        <v>0</v>
      </c>
      <c r="BH44" s="117">
        <f t="shared" ref="BH44:BH64" si="90">COUNTIF(D44:X44,"CP.13")</f>
        <v>0</v>
      </c>
      <c r="BI44" s="118">
        <f t="shared" si="9"/>
        <v>0</v>
      </c>
      <c r="BJ44" s="118">
        <f t="shared" ref="BJ44:BJ64" si="91">COUNTIF(D44:X44,"C.20")</f>
        <v>0</v>
      </c>
      <c r="BK44" s="118">
        <f t="shared" ref="BK44:BK64" si="92">COUNTIF(D44:X44,"CP.20")</f>
        <v>0</v>
      </c>
      <c r="BL44" s="118">
        <f t="shared" si="12"/>
        <v>0</v>
      </c>
      <c r="BM44" s="117">
        <f t="shared" ref="BM44:BM64" si="93">COUNTIF(D44:X44,"D.12")</f>
        <v>0</v>
      </c>
      <c r="BN44" s="117">
        <f t="shared" si="14"/>
        <v>0</v>
      </c>
      <c r="BO44" s="117">
        <f t="shared" si="15"/>
        <v>0</v>
      </c>
      <c r="BP44" s="117">
        <f t="shared" ref="BP44:BP64" si="94">COUNTIF(D44:X44,"DP.33")</f>
        <v>0</v>
      </c>
      <c r="BQ44" s="117">
        <f t="shared" ref="BQ44:BQ64" si="95">COUNTIF(D44:X44,"O.33")</f>
        <v>0</v>
      </c>
      <c r="BR44" s="117">
        <f t="shared" si="18"/>
        <v>0</v>
      </c>
      <c r="BS44" s="117">
        <f t="shared" si="73"/>
        <v>0</v>
      </c>
      <c r="BT44" s="117">
        <f t="shared" si="74"/>
        <v>0</v>
      </c>
      <c r="BU44" s="117">
        <f t="shared" si="75"/>
        <v>0</v>
      </c>
      <c r="BV44" s="117">
        <f t="shared" si="19"/>
        <v>0</v>
      </c>
      <c r="BW44" s="117">
        <f t="shared" si="20"/>
        <v>0</v>
      </c>
      <c r="BX44" s="117">
        <f t="shared" si="21"/>
        <v>0</v>
      </c>
      <c r="BY44" s="117">
        <f t="shared" si="22"/>
        <v>0</v>
      </c>
      <c r="BZ44" s="117">
        <f t="shared" ref="BZ44:BZ64" si="96">COUNTIF(D44:X44,"E.19")</f>
        <v>0</v>
      </c>
      <c r="CA44" s="117">
        <f t="shared" si="76"/>
        <v>0</v>
      </c>
      <c r="CB44" s="117">
        <f t="shared" ref="CB44:CB64" si="97">COUNTIF(D44:X44,"EP.19")</f>
        <v>0</v>
      </c>
      <c r="CC44" s="117">
        <f t="shared" si="25"/>
        <v>0</v>
      </c>
      <c r="CD44" s="117">
        <f t="shared" ref="CD44:CD64" si="98">COUNTIF(D44:X44,"E.28")</f>
        <v>0</v>
      </c>
      <c r="CE44" s="117">
        <f t="shared" ref="CE44:CE64" si="99">COUNTIF(D44:X44,"EL.28")</f>
        <v>0</v>
      </c>
      <c r="CF44" s="117">
        <f t="shared" si="28"/>
        <v>0</v>
      </c>
      <c r="CG44" s="117">
        <f t="shared" ref="CG44:CG64" si="100">COUNTIF(D44:X44,"F.27")</f>
        <v>2</v>
      </c>
      <c r="CH44" s="117">
        <f t="shared" ref="CH44:CH64" si="101">COUNTIF(D44:X44,"F.32")</f>
        <v>2</v>
      </c>
      <c r="CI44" s="117">
        <f t="shared" si="31"/>
        <v>0</v>
      </c>
      <c r="CJ44" s="117">
        <f t="shared" si="32"/>
        <v>0</v>
      </c>
      <c r="CK44" s="117">
        <f t="shared" si="33"/>
        <v>0</v>
      </c>
      <c r="CL44" s="117">
        <f t="shared" ref="CL44:CL64" si="102">COUNTIF(D44:X44,"G.21")</f>
        <v>0</v>
      </c>
      <c r="CM44" s="117">
        <f t="shared" ref="CM44:CM64" si="103">COUNTIF(D44:X44,"GP.21")</f>
        <v>0</v>
      </c>
      <c r="CN44" s="117">
        <f t="shared" si="77"/>
        <v>0</v>
      </c>
      <c r="CO44" s="117">
        <f t="shared" ref="CO44:CO64" si="104">COUNTIF(D44:X44,"G.30")</f>
        <v>0</v>
      </c>
      <c r="CP44" s="117">
        <f t="shared" si="78"/>
        <v>0</v>
      </c>
      <c r="CQ44" s="117">
        <f t="shared" ref="CQ44:CQ64" si="105">COUNTIF(D44:X44,"HL.30")</f>
        <v>0</v>
      </c>
      <c r="CR44" s="117">
        <f t="shared" si="79"/>
        <v>0</v>
      </c>
      <c r="CS44" s="117">
        <f t="shared" si="38"/>
        <v>0</v>
      </c>
      <c r="CT44" s="117">
        <f t="shared" si="39"/>
        <v>0</v>
      </c>
      <c r="CU44" s="117">
        <f t="shared" si="40"/>
        <v>0</v>
      </c>
      <c r="CV44" s="117">
        <f t="shared" ref="CV44:CV64" si="106">COUNTIF(D44:X44,"H.17")</f>
        <v>0</v>
      </c>
      <c r="CW44" s="117">
        <f t="shared" ref="CW44:CW64" si="107">COUNTIF(D44:X44,"HL.17")</f>
        <v>0</v>
      </c>
      <c r="CX44" s="117">
        <f t="shared" si="43"/>
        <v>0</v>
      </c>
      <c r="CY44" s="117">
        <f t="shared" si="44"/>
        <v>0</v>
      </c>
      <c r="CZ44" s="117">
        <f t="shared" ref="CZ44:CZ64" si="108">COUNTIF(D44:X44,"I.22")</f>
        <v>0</v>
      </c>
      <c r="DA44" s="117">
        <f t="shared" ref="DA44:DA64" si="109">COUNTIF(D44:X44,"T.22")</f>
        <v>0</v>
      </c>
      <c r="DB44" s="117">
        <f t="shared" si="84"/>
        <v>0</v>
      </c>
      <c r="DC44" s="117">
        <f t="shared" si="47"/>
        <v>0</v>
      </c>
      <c r="DD44" s="117">
        <f t="shared" si="80"/>
        <v>0</v>
      </c>
      <c r="DE44" s="117">
        <f t="shared" si="81"/>
        <v>0</v>
      </c>
      <c r="DF44" s="117">
        <f t="shared" si="48"/>
        <v>0</v>
      </c>
      <c r="DG44" s="117">
        <f t="shared" si="49"/>
        <v>0</v>
      </c>
      <c r="DH44" s="117">
        <f t="shared" si="50"/>
        <v>0</v>
      </c>
      <c r="DI44" s="117">
        <f t="shared" ref="DI44:DI64" si="110">COUNTIF(D44:X44,"JL.16")</f>
        <v>0</v>
      </c>
      <c r="DJ44" s="117">
        <f t="shared" ref="DJ44:DJ64" si="111">COUNTIF(D44:X44,"T.16")</f>
        <v>0</v>
      </c>
      <c r="DK44" s="117">
        <f t="shared" si="82"/>
        <v>0</v>
      </c>
      <c r="DL44" s="117">
        <f t="shared" si="53"/>
        <v>0</v>
      </c>
      <c r="DM44" s="117">
        <f t="shared" si="54"/>
        <v>0</v>
      </c>
      <c r="DN44" s="117">
        <f t="shared" si="55"/>
        <v>0</v>
      </c>
      <c r="DO44" s="117">
        <f t="shared" ref="DO44:DO64" si="112">COUNTIF(D44:X44,"K.36")</f>
        <v>0</v>
      </c>
      <c r="DP44" s="117">
        <f t="shared" ref="DP44:DP64" si="113">COUNTIF(D44:X44,"KL.36")</f>
        <v>0</v>
      </c>
      <c r="DQ44" s="117">
        <f t="shared" si="83"/>
        <v>0</v>
      </c>
      <c r="DR44" s="117">
        <f t="shared" si="58"/>
        <v>0</v>
      </c>
      <c r="DS44" s="117">
        <f t="shared" si="59"/>
        <v>0</v>
      </c>
      <c r="DT44" s="117">
        <f t="shared" si="60"/>
        <v>0</v>
      </c>
      <c r="DU44" s="117">
        <f t="shared" ref="DU44:DU64" si="114">COUNTIF(D44:X44,"M.18")</f>
        <v>0</v>
      </c>
      <c r="DV44" s="117">
        <f t="shared" ref="DV44:DV64" si="115">COUNTIF(D44:X44,"M.25")</f>
        <v>0</v>
      </c>
      <c r="DW44" s="117">
        <f t="shared" ref="DW44:DW64" si="116">COUNTIF(D44:X44,"N.29")</f>
        <v>0</v>
      </c>
      <c r="DX44" s="117">
        <f t="shared" ref="DX44:DX64" si="117">COUNTIF(D44:X44,"P.15")</f>
        <v>0</v>
      </c>
      <c r="DY44" s="117">
        <f t="shared" ref="DY44:DY64" si="118">COUNTIF(D44:X44,"PL.15")</f>
        <v>0</v>
      </c>
      <c r="DZ44" s="117">
        <f t="shared" si="66"/>
        <v>0</v>
      </c>
      <c r="EA44" s="117">
        <f t="shared" ref="EA44:EA64" si="119">COUNTIF(D44:X44,"R.14")</f>
        <v>0</v>
      </c>
      <c r="EB44" s="117">
        <f t="shared" ref="EB44:EB64" si="120">COUNTIF(D44:X44,"RL.14")</f>
        <v>0</v>
      </c>
      <c r="EC44" s="117">
        <f t="shared" si="69"/>
        <v>0</v>
      </c>
      <c r="ED44" s="118">
        <f t="shared" ref="ED44:ED64" si="121">COUNTIF(D44:X44,"T.31")</f>
        <v>0</v>
      </c>
      <c r="EE44" s="118">
        <f t="shared" ref="EE44:EE64" si="122">COUNTIF(D44:X44,"X.34")</f>
        <v>0</v>
      </c>
      <c r="EF44" s="7"/>
      <c r="EG44" s="7"/>
      <c r="EH44" s="7"/>
      <c r="EI44" s="7"/>
    </row>
    <row r="45" spans="1:139" ht="17.100000000000001" customHeight="1" x14ac:dyDescent="0.25">
      <c r="A45" s="774"/>
      <c r="B45" s="777"/>
      <c r="C45" s="172">
        <v>2</v>
      </c>
      <c r="D45" s="63"/>
      <c r="E45" s="65" t="s">
        <v>661</v>
      </c>
      <c r="F45" s="161" t="s">
        <v>661</v>
      </c>
      <c r="G45" s="164"/>
      <c r="H45" s="161"/>
      <c r="I45" s="146"/>
      <c r="J45" s="85"/>
      <c r="K45" s="78"/>
      <c r="L45" s="65"/>
      <c r="M45" s="65"/>
      <c r="N45" s="164" t="s">
        <v>653</v>
      </c>
      <c r="O45" s="161"/>
      <c r="P45" s="146" t="s">
        <v>653</v>
      </c>
      <c r="Q45" s="85"/>
      <c r="R45" s="78"/>
      <c r="S45" s="154"/>
      <c r="T45" s="161"/>
      <c r="U45" s="164"/>
      <c r="V45" s="161"/>
      <c r="W45" s="146"/>
      <c r="X45" s="85"/>
      <c r="Y45" s="43" t="s">
        <v>52</v>
      </c>
      <c r="Z45" s="229" t="s">
        <v>70</v>
      </c>
      <c r="AA45" s="6"/>
      <c r="AB45" s="222" t="s">
        <v>516</v>
      </c>
      <c r="AC45" s="222" t="s">
        <v>516</v>
      </c>
      <c r="AD45" s="222" t="s">
        <v>516</v>
      </c>
      <c r="AE45" s="222" t="s">
        <v>604</v>
      </c>
      <c r="AF45" s="222" t="s">
        <v>604</v>
      </c>
      <c r="AG45" s="222" t="s">
        <v>604</v>
      </c>
      <c r="AH45" s="222" t="s">
        <v>604</v>
      </c>
      <c r="AI45" s="222" t="s">
        <v>649</v>
      </c>
      <c r="AJ45" s="222" t="s">
        <v>649</v>
      </c>
      <c r="AK45" s="222" t="s">
        <v>649</v>
      </c>
      <c r="AL45" s="222" t="s">
        <v>268</v>
      </c>
      <c r="AM45" s="222" t="s">
        <v>268</v>
      </c>
      <c r="AN45" s="222" t="s">
        <v>657</v>
      </c>
      <c r="AO45" s="222" t="s">
        <v>657</v>
      </c>
      <c r="AP45" s="222" t="s">
        <v>516</v>
      </c>
      <c r="AQ45" s="222" t="s">
        <v>516</v>
      </c>
      <c r="AR45" s="222" t="s">
        <v>516</v>
      </c>
      <c r="AS45" s="222" t="s">
        <v>268</v>
      </c>
      <c r="AT45" s="222" t="s">
        <v>268</v>
      </c>
      <c r="AU45" s="222" t="s">
        <v>657</v>
      </c>
      <c r="AV45" s="222" t="s">
        <v>657</v>
      </c>
      <c r="AX45" s="118"/>
      <c r="AY45" s="118">
        <f t="shared" si="85"/>
        <v>0</v>
      </c>
      <c r="AZ45" s="118">
        <f t="shared" si="86"/>
        <v>0</v>
      </c>
      <c r="BA45" s="118">
        <f t="shared" si="2"/>
        <v>0</v>
      </c>
      <c r="BB45" s="118">
        <f t="shared" si="87"/>
        <v>0</v>
      </c>
      <c r="BC45" s="118">
        <f t="shared" si="88"/>
        <v>0</v>
      </c>
      <c r="BD45" s="118">
        <f t="shared" si="5"/>
        <v>0</v>
      </c>
      <c r="BE45" s="117">
        <f t="shared" si="72"/>
        <v>0</v>
      </c>
      <c r="BF45" s="118">
        <f t="shared" si="6"/>
        <v>0</v>
      </c>
      <c r="BG45" s="118">
        <f t="shared" si="89"/>
        <v>0</v>
      </c>
      <c r="BH45" s="117">
        <f t="shared" si="90"/>
        <v>0</v>
      </c>
      <c r="BI45" s="118">
        <f t="shared" si="9"/>
        <v>0</v>
      </c>
      <c r="BJ45" s="118">
        <f t="shared" si="91"/>
        <v>0</v>
      </c>
      <c r="BK45" s="118">
        <f t="shared" si="92"/>
        <v>0</v>
      </c>
      <c r="BL45" s="118">
        <f t="shared" si="12"/>
        <v>0</v>
      </c>
      <c r="BM45" s="117">
        <f t="shared" si="93"/>
        <v>0</v>
      </c>
      <c r="BN45" s="117">
        <f t="shared" si="14"/>
        <v>0</v>
      </c>
      <c r="BO45" s="117">
        <f t="shared" si="15"/>
        <v>0</v>
      </c>
      <c r="BP45" s="117">
        <f t="shared" si="94"/>
        <v>0</v>
      </c>
      <c r="BQ45" s="117">
        <f t="shared" si="95"/>
        <v>0</v>
      </c>
      <c r="BR45" s="117">
        <f t="shared" si="18"/>
        <v>0</v>
      </c>
      <c r="BS45" s="117">
        <f t="shared" si="73"/>
        <v>0</v>
      </c>
      <c r="BT45" s="117">
        <f t="shared" si="74"/>
        <v>0</v>
      </c>
      <c r="BU45" s="117">
        <f t="shared" si="75"/>
        <v>0</v>
      </c>
      <c r="BV45" s="117">
        <f t="shared" si="19"/>
        <v>0</v>
      </c>
      <c r="BW45" s="117">
        <f t="shared" si="20"/>
        <v>0</v>
      </c>
      <c r="BX45" s="117">
        <f t="shared" si="21"/>
        <v>0</v>
      </c>
      <c r="BY45" s="117">
        <f t="shared" si="22"/>
        <v>0</v>
      </c>
      <c r="BZ45" s="117">
        <f t="shared" si="96"/>
        <v>0</v>
      </c>
      <c r="CA45" s="117">
        <f t="shared" si="76"/>
        <v>0</v>
      </c>
      <c r="CB45" s="117">
        <f t="shared" si="97"/>
        <v>0</v>
      </c>
      <c r="CC45" s="117">
        <f t="shared" si="25"/>
        <v>0</v>
      </c>
      <c r="CD45" s="117">
        <f t="shared" si="98"/>
        <v>0</v>
      </c>
      <c r="CE45" s="117">
        <f t="shared" si="99"/>
        <v>0</v>
      </c>
      <c r="CF45" s="117">
        <f t="shared" si="28"/>
        <v>0</v>
      </c>
      <c r="CG45" s="117">
        <f t="shared" si="100"/>
        <v>2</v>
      </c>
      <c r="CH45" s="117">
        <f t="shared" si="101"/>
        <v>2</v>
      </c>
      <c r="CI45" s="117">
        <f t="shared" si="31"/>
        <v>0</v>
      </c>
      <c r="CJ45" s="117">
        <f t="shared" si="32"/>
        <v>0</v>
      </c>
      <c r="CK45" s="117">
        <f t="shared" si="33"/>
        <v>0</v>
      </c>
      <c r="CL45" s="117">
        <f t="shared" si="102"/>
        <v>0</v>
      </c>
      <c r="CM45" s="117">
        <f t="shared" si="103"/>
        <v>0</v>
      </c>
      <c r="CN45" s="117">
        <f t="shared" si="77"/>
        <v>0</v>
      </c>
      <c r="CO45" s="117">
        <f t="shared" si="104"/>
        <v>0</v>
      </c>
      <c r="CP45" s="117">
        <f t="shared" si="78"/>
        <v>0</v>
      </c>
      <c r="CQ45" s="117">
        <f t="shared" si="105"/>
        <v>0</v>
      </c>
      <c r="CR45" s="117">
        <f t="shared" si="79"/>
        <v>0</v>
      </c>
      <c r="CS45" s="117">
        <f t="shared" si="38"/>
        <v>0</v>
      </c>
      <c r="CT45" s="117">
        <f t="shared" si="39"/>
        <v>0</v>
      </c>
      <c r="CU45" s="117">
        <f t="shared" si="40"/>
        <v>0</v>
      </c>
      <c r="CV45" s="117">
        <f t="shared" si="106"/>
        <v>0</v>
      </c>
      <c r="CW45" s="117">
        <f t="shared" si="107"/>
        <v>0</v>
      </c>
      <c r="CX45" s="117">
        <f t="shared" si="43"/>
        <v>0</v>
      </c>
      <c r="CY45" s="117">
        <f t="shared" si="44"/>
        <v>0</v>
      </c>
      <c r="CZ45" s="117">
        <f t="shared" si="108"/>
        <v>0</v>
      </c>
      <c r="DA45" s="117">
        <f t="shared" si="109"/>
        <v>0</v>
      </c>
      <c r="DB45" s="117">
        <f t="shared" si="84"/>
        <v>0</v>
      </c>
      <c r="DC45" s="117">
        <f t="shared" si="47"/>
        <v>0</v>
      </c>
      <c r="DD45" s="117">
        <f t="shared" si="80"/>
        <v>0</v>
      </c>
      <c r="DE45" s="117">
        <f t="shared" si="81"/>
        <v>0</v>
      </c>
      <c r="DF45" s="117">
        <f t="shared" si="48"/>
        <v>0</v>
      </c>
      <c r="DG45" s="117">
        <f t="shared" si="49"/>
        <v>0</v>
      </c>
      <c r="DH45" s="117">
        <f t="shared" si="50"/>
        <v>0</v>
      </c>
      <c r="DI45" s="117">
        <f t="shared" si="110"/>
        <v>0</v>
      </c>
      <c r="DJ45" s="117">
        <f t="shared" si="111"/>
        <v>0</v>
      </c>
      <c r="DK45" s="117">
        <f t="shared" si="82"/>
        <v>0</v>
      </c>
      <c r="DL45" s="117">
        <f t="shared" si="53"/>
        <v>0</v>
      </c>
      <c r="DM45" s="117">
        <f t="shared" si="54"/>
        <v>0</v>
      </c>
      <c r="DN45" s="117">
        <f t="shared" si="55"/>
        <v>0</v>
      </c>
      <c r="DO45" s="117">
        <f t="shared" si="112"/>
        <v>0</v>
      </c>
      <c r="DP45" s="117">
        <f t="shared" si="113"/>
        <v>0</v>
      </c>
      <c r="DQ45" s="117">
        <f t="shared" si="83"/>
        <v>0</v>
      </c>
      <c r="DR45" s="117">
        <f t="shared" si="58"/>
        <v>0</v>
      </c>
      <c r="DS45" s="117">
        <f t="shared" si="59"/>
        <v>0</v>
      </c>
      <c r="DT45" s="117">
        <f t="shared" si="60"/>
        <v>0</v>
      </c>
      <c r="DU45" s="117">
        <f t="shared" si="114"/>
        <v>0</v>
      </c>
      <c r="DV45" s="117">
        <f t="shared" si="115"/>
        <v>0</v>
      </c>
      <c r="DW45" s="117">
        <f t="shared" si="116"/>
        <v>0</v>
      </c>
      <c r="DX45" s="117">
        <f t="shared" si="117"/>
        <v>0</v>
      </c>
      <c r="DY45" s="117">
        <f t="shared" si="118"/>
        <v>0</v>
      </c>
      <c r="DZ45" s="117">
        <f t="shared" si="66"/>
        <v>0</v>
      </c>
      <c r="EA45" s="117">
        <f t="shared" si="119"/>
        <v>0</v>
      </c>
      <c r="EB45" s="117">
        <f t="shared" si="120"/>
        <v>0</v>
      </c>
      <c r="EC45" s="117">
        <f t="shared" si="69"/>
        <v>0</v>
      </c>
      <c r="ED45" s="118">
        <f t="shared" si="121"/>
        <v>0</v>
      </c>
      <c r="EE45" s="118">
        <f t="shared" si="122"/>
        <v>0</v>
      </c>
      <c r="EF45" s="7"/>
      <c r="EG45" s="7"/>
      <c r="EH45" s="7"/>
      <c r="EI45" s="7"/>
    </row>
    <row r="46" spans="1:139" ht="17.100000000000001" customHeight="1" x14ac:dyDescent="0.25">
      <c r="A46" s="774"/>
      <c r="B46" s="777"/>
      <c r="C46" s="172">
        <v>3</v>
      </c>
      <c r="D46" s="63"/>
      <c r="E46" s="65"/>
      <c r="F46" s="161"/>
      <c r="G46" s="164"/>
      <c r="H46" s="161"/>
      <c r="I46" s="146"/>
      <c r="J46" s="85"/>
      <c r="K46" s="78"/>
      <c r="L46" s="65"/>
      <c r="M46" s="65"/>
      <c r="N46" s="164"/>
      <c r="O46" s="161"/>
      <c r="P46" s="242"/>
      <c r="Q46" s="85"/>
      <c r="R46" s="259"/>
      <c r="S46" s="65"/>
      <c r="T46" s="161"/>
      <c r="U46" s="164"/>
      <c r="V46" s="161"/>
      <c r="W46" s="146"/>
      <c r="X46" s="85"/>
      <c r="Y46" s="264" t="s">
        <v>53</v>
      </c>
      <c r="Z46" s="10" t="s">
        <v>71</v>
      </c>
      <c r="AA46" s="6"/>
      <c r="AB46" s="222" t="s">
        <v>665</v>
      </c>
      <c r="AC46" s="222" t="s">
        <v>665</v>
      </c>
      <c r="AD46" s="222" t="s">
        <v>665</v>
      </c>
      <c r="AE46" s="222" t="s">
        <v>604</v>
      </c>
      <c r="AF46" s="222" t="s">
        <v>604</v>
      </c>
      <c r="AG46" s="222" t="s">
        <v>604</v>
      </c>
      <c r="AH46" s="222" t="s">
        <v>604</v>
      </c>
      <c r="AI46" s="222" t="s">
        <v>649</v>
      </c>
      <c r="AJ46" s="222" t="s">
        <v>649</v>
      </c>
      <c r="AK46" s="222" t="s">
        <v>649</v>
      </c>
      <c r="AL46" s="222" t="s">
        <v>268</v>
      </c>
      <c r="AM46" s="222" t="s">
        <v>268</v>
      </c>
      <c r="AN46" s="222" t="s">
        <v>657</v>
      </c>
      <c r="AO46" s="222" t="s">
        <v>657</v>
      </c>
      <c r="AP46" s="222" t="s">
        <v>516</v>
      </c>
      <c r="AQ46" s="222" t="s">
        <v>516</v>
      </c>
      <c r="AR46" s="222" t="s">
        <v>516</v>
      </c>
      <c r="AS46" s="222" t="s">
        <v>268</v>
      </c>
      <c r="AT46" s="222" t="s">
        <v>268</v>
      </c>
      <c r="AU46" s="222" t="s">
        <v>657</v>
      </c>
      <c r="AV46" s="222" t="s">
        <v>657</v>
      </c>
      <c r="AX46" s="118"/>
      <c r="AY46" s="118">
        <f t="shared" si="85"/>
        <v>0</v>
      </c>
      <c r="AZ46" s="118">
        <f t="shared" si="86"/>
        <v>0</v>
      </c>
      <c r="BA46" s="118">
        <f t="shared" si="2"/>
        <v>0</v>
      </c>
      <c r="BB46" s="118">
        <f t="shared" si="87"/>
        <v>0</v>
      </c>
      <c r="BC46" s="118">
        <f t="shared" si="88"/>
        <v>0</v>
      </c>
      <c r="BD46" s="118">
        <f t="shared" si="5"/>
        <v>0</v>
      </c>
      <c r="BE46" s="117">
        <f t="shared" si="72"/>
        <v>0</v>
      </c>
      <c r="BF46" s="118">
        <f t="shared" si="6"/>
        <v>0</v>
      </c>
      <c r="BG46" s="118">
        <f t="shared" si="89"/>
        <v>0</v>
      </c>
      <c r="BH46" s="117">
        <f t="shared" si="90"/>
        <v>0</v>
      </c>
      <c r="BI46" s="118">
        <f t="shared" si="9"/>
        <v>0</v>
      </c>
      <c r="BJ46" s="118">
        <f t="shared" si="91"/>
        <v>0</v>
      </c>
      <c r="BK46" s="118">
        <f t="shared" si="92"/>
        <v>0</v>
      </c>
      <c r="BL46" s="118">
        <f t="shared" si="12"/>
        <v>0</v>
      </c>
      <c r="BM46" s="117">
        <f t="shared" si="93"/>
        <v>0</v>
      </c>
      <c r="BN46" s="117">
        <f t="shared" si="14"/>
        <v>0</v>
      </c>
      <c r="BO46" s="117">
        <f t="shared" si="15"/>
        <v>0</v>
      </c>
      <c r="BP46" s="117">
        <f t="shared" si="94"/>
        <v>0</v>
      </c>
      <c r="BQ46" s="117">
        <f t="shared" si="95"/>
        <v>0</v>
      </c>
      <c r="BR46" s="117">
        <f t="shared" si="18"/>
        <v>0</v>
      </c>
      <c r="BS46" s="117">
        <f t="shared" si="73"/>
        <v>0</v>
      </c>
      <c r="BT46" s="117">
        <f t="shared" si="74"/>
        <v>0</v>
      </c>
      <c r="BU46" s="117">
        <f t="shared" si="75"/>
        <v>0</v>
      </c>
      <c r="BV46" s="117">
        <f t="shared" si="19"/>
        <v>0</v>
      </c>
      <c r="BW46" s="117">
        <f t="shared" si="20"/>
        <v>0</v>
      </c>
      <c r="BX46" s="117">
        <f t="shared" si="21"/>
        <v>0</v>
      </c>
      <c r="BY46" s="117">
        <f t="shared" si="22"/>
        <v>0</v>
      </c>
      <c r="BZ46" s="117">
        <f t="shared" si="96"/>
        <v>0</v>
      </c>
      <c r="CA46" s="117">
        <f t="shared" si="76"/>
        <v>0</v>
      </c>
      <c r="CB46" s="117">
        <f t="shared" si="97"/>
        <v>0</v>
      </c>
      <c r="CC46" s="117">
        <f t="shared" si="25"/>
        <v>0</v>
      </c>
      <c r="CD46" s="117">
        <f t="shared" si="98"/>
        <v>0</v>
      </c>
      <c r="CE46" s="117">
        <f t="shared" si="99"/>
        <v>0</v>
      </c>
      <c r="CF46" s="117">
        <f t="shared" si="28"/>
        <v>0</v>
      </c>
      <c r="CG46" s="117">
        <f t="shared" si="100"/>
        <v>0</v>
      </c>
      <c r="CH46" s="117">
        <f t="shared" si="101"/>
        <v>0</v>
      </c>
      <c r="CI46" s="117">
        <f t="shared" si="31"/>
        <v>0</v>
      </c>
      <c r="CJ46" s="117">
        <f t="shared" si="32"/>
        <v>0</v>
      </c>
      <c r="CK46" s="117">
        <f t="shared" si="33"/>
        <v>0</v>
      </c>
      <c r="CL46" s="117">
        <f t="shared" si="102"/>
        <v>0</v>
      </c>
      <c r="CM46" s="117">
        <f t="shared" si="103"/>
        <v>0</v>
      </c>
      <c r="CN46" s="117">
        <f t="shared" si="77"/>
        <v>0</v>
      </c>
      <c r="CO46" s="117">
        <f t="shared" si="104"/>
        <v>0</v>
      </c>
      <c r="CP46" s="117">
        <f t="shared" si="78"/>
        <v>0</v>
      </c>
      <c r="CQ46" s="117">
        <f t="shared" si="105"/>
        <v>0</v>
      </c>
      <c r="CR46" s="117">
        <f t="shared" si="79"/>
        <v>0</v>
      </c>
      <c r="CS46" s="117">
        <f t="shared" si="38"/>
        <v>0</v>
      </c>
      <c r="CT46" s="117">
        <f t="shared" si="39"/>
        <v>0</v>
      </c>
      <c r="CU46" s="117">
        <f t="shared" si="40"/>
        <v>0</v>
      </c>
      <c r="CV46" s="117">
        <f t="shared" si="106"/>
        <v>0</v>
      </c>
      <c r="CW46" s="117">
        <f t="shared" si="107"/>
        <v>0</v>
      </c>
      <c r="CX46" s="117">
        <f t="shared" si="43"/>
        <v>0</v>
      </c>
      <c r="CY46" s="117">
        <f t="shared" si="44"/>
        <v>0</v>
      </c>
      <c r="CZ46" s="117">
        <f t="shared" si="108"/>
        <v>0</v>
      </c>
      <c r="DA46" s="117">
        <f t="shared" si="109"/>
        <v>0</v>
      </c>
      <c r="DB46" s="117">
        <f t="shared" si="84"/>
        <v>0</v>
      </c>
      <c r="DC46" s="117">
        <f t="shared" si="47"/>
        <v>0</v>
      </c>
      <c r="DD46" s="117">
        <f t="shared" si="80"/>
        <v>0</v>
      </c>
      <c r="DE46" s="117">
        <f t="shared" si="81"/>
        <v>0</v>
      </c>
      <c r="DF46" s="117">
        <f t="shared" si="48"/>
        <v>0</v>
      </c>
      <c r="DG46" s="117">
        <f t="shared" si="49"/>
        <v>0</v>
      </c>
      <c r="DH46" s="117">
        <f t="shared" si="50"/>
        <v>0</v>
      </c>
      <c r="DI46" s="117">
        <f t="shared" si="110"/>
        <v>0</v>
      </c>
      <c r="DJ46" s="117">
        <f t="shared" si="111"/>
        <v>0</v>
      </c>
      <c r="DK46" s="117">
        <f t="shared" si="82"/>
        <v>0</v>
      </c>
      <c r="DL46" s="117">
        <f t="shared" si="53"/>
        <v>0</v>
      </c>
      <c r="DM46" s="117">
        <f t="shared" si="54"/>
        <v>0</v>
      </c>
      <c r="DN46" s="117">
        <f t="shared" si="55"/>
        <v>0</v>
      </c>
      <c r="DO46" s="117">
        <f t="shared" si="112"/>
        <v>0</v>
      </c>
      <c r="DP46" s="117">
        <f t="shared" si="113"/>
        <v>0</v>
      </c>
      <c r="DQ46" s="117">
        <f t="shared" si="83"/>
        <v>0</v>
      </c>
      <c r="DR46" s="117">
        <f t="shared" si="58"/>
        <v>0</v>
      </c>
      <c r="DS46" s="117">
        <f t="shared" si="59"/>
        <v>0</v>
      </c>
      <c r="DT46" s="117">
        <f t="shared" si="60"/>
        <v>0</v>
      </c>
      <c r="DU46" s="117">
        <f t="shared" si="114"/>
        <v>0</v>
      </c>
      <c r="DV46" s="117">
        <f t="shared" si="115"/>
        <v>0</v>
      </c>
      <c r="DW46" s="117">
        <f t="shared" si="116"/>
        <v>0</v>
      </c>
      <c r="DX46" s="117">
        <f t="shared" si="117"/>
        <v>0</v>
      </c>
      <c r="DY46" s="117">
        <f t="shared" si="118"/>
        <v>0</v>
      </c>
      <c r="DZ46" s="117">
        <f t="shared" si="66"/>
        <v>0</v>
      </c>
      <c r="EA46" s="117">
        <f t="shared" si="119"/>
        <v>0</v>
      </c>
      <c r="EB46" s="117">
        <f t="shared" si="120"/>
        <v>0</v>
      </c>
      <c r="EC46" s="117">
        <f t="shared" si="69"/>
        <v>0</v>
      </c>
      <c r="ED46" s="118">
        <f t="shared" si="121"/>
        <v>0</v>
      </c>
      <c r="EE46" s="118">
        <f t="shared" si="122"/>
        <v>0</v>
      </c>
      <c r="EF46" s="7"/>
      <c r="EG46" s="7"/>
      <c r="EH46" s="7"/>
      <c r="EI46" s="7"/>
    </row>
    <row r="47" spans="1:139" ht="17.100000000000001" customHeight="1" x14ac:dyDescent="0.25">
      <c r="A47" s="774"/>
      <c r="B47" s="777"/>
      <c r="C47" s="172">
        <v>4</v>
      </c>
      <c r="D47" s="61"/>
      <c r="E47" s="72"/>
      <c r="F47" s="201"/>
      <c r="G47" s="211"/>
      <c r="H47" s="201"/>
      <c r="I47" s="145"/>
      <c r="J47" s="91"/>
      <c r="K47" s="61"/>
      <c r="L47" s="72"/>
      <c r="M47" s="201"/>
      <c r="N47" s="211"/>
      <c r="O47" s="201"/>
      <c r="P47" s="145"/>
      <c r="Q47" s="91"/>
      <c r="R47" s="127"/>
      <c r="S47" s="153"/>
      <c r="T47" s="201"/>
      <c r="U47" s="211"/>
      <c r="V47" s="201"/>
      <c r="W47" s="145"/>
      <c r="X47" s="91"/>
      <c r="Y47" s="43" t="s">
        <v>54</v>
      </c>
      <c r="Z47" s="229" t="s">
        <v>72</v>
      </c>
      <c r="AA47" s="6"/>
      <c r="AB47" s="222" t="s">
        <v>665</v>
      </c>
      <c r="AC47" s="222" t="s">
        <v>665</v>
      </c>
      <c r="AD47" s="222" t="s">
        <v>665</v>
      </c>
      <c r="AE47" s="222" t="s">
        <v>662</v>
      </c>
      <c r="AF47" s="222" t="s">
        <v>662</v>
      </c>
      <c r="AG47" s="222" t="s">
        <v>636</v>
      </c>
      <c r="AH47" s="222" t="s">
        <v>636</v>
      </c>
      <c r="AI47" s="222" t="s">
        <v>517</v>
      </c>
      <c r="AJ47" s="222" t="s">
        <v>517</v>
      </c>
      <c r="AK47" s="222" t="s">
        <v>517</v>
      </c>
      <c r="AL47" s="222" t="s">
        <v>652</v>
      </c>
      <c r="AM47" s="222" t="s">
        <v>652</v>
      </c>
      <c r="AN47" s="222" t="s">
        <v>636</v>
      </c>
      <c r="AO47" s="222" t="s">
        <v>636</v>
      </c>
      <c r="AP47" s="222" t="s">
        <v>642</v>
      </c>
      <c r="AQ47" s="222" t="s">
        <v>642</v>
      </c>
      <c r="AR47" s="222" t="s">
        <v>642</v>
      </c>
      <c r="AS47" s="222" t="s">
        <v>652</v>
      </c>
      <c r="AT47" s="222" t="s">
        <v>652</v>
      </c>
      <c r="AU47" s="222" t="s">
        <v>636</v>
      </c>
      <c r="AV47" s="222" t="s">
        <v>636</v>
      </c>
      <c r="AX47" s="118"/>
      <c r="AY47" s="118">
        <f t="shared" si="85"/>
        <v>0</v>
      </c>
      <c r="AZ47" s="118">
        <f t="shared" si="86"/>
        <v>0</v>
      </c>
      <c r="BA47" s="118">
        <f t="shared" si="2"/>
        <v>0</v>
      </c>
      <c r="BB47" s="118">
        <f t="shared" si="87"/>
        <v>0</v>
      </c>
      <c r="BC47" s="118">
        <f t="shared" si="88"/>
        <v>0</v>
      </c>
      <c r="BD47" s="118">
        <f t="shared" si="5"/>
        <v>0</v>
      </c>
      <c r="BE47" s="117">
        <f t="shared" si="72"/>
        <v>0</v>
      </c>
      <c r="BF47" s="118">
        <f t="shared" si="6"/>
        <v>0</v>
      </c>
      <c r="BG47" s="118">
        <f t="shared" si="89"/>
        <v>0</v>
      </c>
      <c r="BH47" s="117">
        <f t="shared" si="90"/>
        <v>0</v>
      </c>
      <c r="BI47" s="118">
        <f t="shared" si="9"/>
        <v>0</v>
      </c>
      <c r="BJ47" s="118">
        <f t="shared" si="91"/>
        <v>0</v>
      </c>
      <c r="BK47" s="118">
        <f t="shared" si="92"/>
        <v>0</v>
      </c>
      <c r="BL47" s="118">
        <f t="shared" si="12"/>
        <v>0</v>
      </c>
      <c r="BM47" s="117">
        <f t="shared" si="93"/>
        <v>0</v>
      </c>
      <c r="BN47" s="117">
        <f t="shared" si="14"/>
        <v>0</v>
      </c>
      <c r="BO47" s="117">
        <f t="shared" si="15"/>
        <v>0</v>
      </c>
      <c r="BP47" s="117">
        <f t="shared" si="94"/>
        <v>0</v>
      </c>
      <c r="BQ47" s="117">
        <f t="shared" si="95"/>
        <v>0</v>
      </c>
      <c r="BR47" s="117">
        <f t="shared" si="18"/>
        <v>0</v>
      </c>
      <c r="BS47" s="117">
        <f t="shared" si="73"/>
        <v>0</v>
      </c>
      <c r="BT47" s="117">
        <f t="shared" si="74"/>
        <v>0</v>
      </c>
      <c r="BU47" s="117">
        <f t="shared" si="75"/>
        <v>0</v>
      </c>
      <c r="BV47" s="117">
        <f t="shared" si="19"/>
        <v>0</v>
      </c>
      <c r="BW47" s="117">
        <f t="shared" si="20"/>
        <v>0</v>
      </c>
      <c r="BX47" s="117">
        <f t="shared" si="21"/>
        <v>0</v>
      </c>
      <c r="BY47" s="117">
        <f t="shared" si="22"/>
        <v>0</v>
      </c>
      <c r="BZ47" s="117">
        <f t="shared" si="96"/>
        <v>0</v>
      </c>
      <c r="CA47" s="117">
        <f t="shared" si="76"/>
        <v>0</v>
      </c>
      <c r="CB47" s="117">
        <f t="shared" si="97"/>
        <v>0</v>
      </c>
      <c r="CC47" s="117">
        <f t="shared" si="25"/>
        <v>0</v>
      </c>
      <c r="CD47" s="117">
        <f t="shared" si="98"/>
        <v>0</v>
      </c>
      <c r="CE47" s="117">
        <f t="shared" si="99"/>
        <v>0</v>
      </c>
      <c r="CF47" s="117">
        <f t="shared" si="28"/>
        <v>0</v>
      </c>
      <c r="CG47" s="117">
        <f t="shared" si="100"/>
        <v>0</v>
      </c>
      <c r="CH47" s="117">
        <f t="shared" si="101"/>
        <v>0</v>
      </c>
      <c r="CI47" s="117">
        <f t="shared" si="31"/>
        <v>0</v>
      </c>
      <c r="CJ47" s="117">
        <f t="shared" si="32"/>
        <v>0</v>
      </c>
      <c r="CK47" s="117">
        <f t="shared" si="33"/>
        <v>0</v>
      </c>
      <c r="CL47" s="117">
        <f t="shared" si="102"/>
        <v>0</v>
      </c>
      <c r="CM47" s="117">
        <f t="shared" si="103"/>
        <v>0</v>
      </c>
      <c r="CN47" s="117">
        <f t="shared" si="77"/>
        <v>0</v>
      </c>
      <c r="CO47" s="117">
        <f t="shared" si="104"/>
        <v>0</v>
      </c>
      <c r="CP47" s="117">
        <f t="shared" si="78"/>
        <v>0</v>
      </c>
      <c r="CQ47" s="117">
        <f t="shared" si="105"/>
        <v>0</v>
      </c>
      <c r="CR47" s="117">
        <f t="shared" si="79"/>
        <v>0</v>
      </c>
      <c r="CS47" s="117">
        <f t="shared" si="38"/>
        <v>0</v>
      </c>
      <c r="CT47" s="117">
        <f t="shared" si="39"/>
        <v>0</v>
      </c>
      <c r="CU47" s="117">
        <f t="shared" si="40"/>
        <v>0</v>
      </c>
      <c r="CV47" s="117">
        <f t="shared" si="106"/>
        <v>0</v>
      </c>
      <c r="CW47" s="117">
        <f t="shared" si="107"/>
        <v>0</v>
      </c>
      <c r="CX47" s="117">
        <f t="shared" si="43"/>
        <v>0</v>
      </c>
      <c r="CY47" s="117">
        <f t="shared" si="44"/>
        <v>0</v>
      </c>
      <c r="CZ47" s="117">
        <f t="shared" si="108"/>
        <v>0</v>
      </c>
      <c r="DA47" s="117">
        <f t="shared" si="109"/>
        <v>0</v>
      </c>
      <c r="DB47" s="117">
        <f t="shared" si="84"/>
        <v>0</v>
      </c>
      <c r="DC47" s="117">
        <f t="shared" si="47"/>
        <v>0</v>
      </c>
      <c r="DD47" s="117">
        <f t="shared" si="80"/>
        <v>0</v>
      </c>
      <c r="DE47" s="117">
        <f t="shared" si="81"/>
        <v>0</v>
      </c>
      <c r="DF47" s="117">
        <f t="shared" si="48"/>
        <v>0</v>
      </c>
      <c r="DG47" s="117">
        <f t="shared" si="49"/>
        <v>0</v>
      </c>
      <c r="DH47" s="117">
        <f t="shared" si="50"/>
        <v>0</v>
      </c>
      <c r="DI47" s="117">
        <f t="shared" si="110"/>
        <v>0</v>
      </c>
      <c r="DJ47" s="117">
        <f t="shared" si="111"/>
        <v>0</v>
      </c>
      <c r="DK47" s="117">
        <f t="shared" si="82"/>
        <v>0</v>
      </c>
      <c r="DL47" s="117">
        <f t="shared" si="53"/>
        <v>0</v>
      </c>
      <c r="DM47" s="117">
        <f t="shared" si="54"/>
        <v>0</v>
      </c>
      <c r="DN47" s="117">
        <f t="shared" si="55"/>
        <v>0</v>
      </c>
      <c r="DO47" s="117">
        <f t="shared" si="112"/>
        <v>0</v>
      </c>
      <c r="DP47" s="117">
        <f t="shared" si="113"/>
        <v>0</v>
      </c>
      <c r="DQ47" s="117">
        <f t="shared" si="83"/>
        <v>0</v>
      </c>
      <c r="DR47" s="117">
        <f t="shared" si="58"/>
        <v>0</v>
      </c>
      <c r="DS47" s="117">
        <f t="shared" si="59"/>
        <v>0</v>
      </c>
      <c r="DT47" s="117">
        <f t="shared" si="60"/>
        <v>0</v>
      </c>
      <c r="DU47" s="117">
        <f t="shared" si="114"/>
        <v>0</v>
      </c>
      <c r="DV47" s="117">
        <f t="shared" si="115"/>
        <v>0</v>
      </c>
      <c r="DW47" s="117">
        <f t="shared" si="116"/>
        <v>0</v>
      </c>
      <c r="DX47" s="117">
        <f t="shared" si="117"/>
        <v>0</v>
      </c>
      <c r="DY47" s="117">
        <f t="shared" si="118"/>
        <v>0</v>
      </c>
      <c r="DZ47" s="117">
        <f t="shared" si="66"/>
        <v>0</v>
      </c>
      <c r="EA47" s="117">
        <f t="shared" si="119"/>
        <v>0</v>
      </c>
      <c r="EB47" s="117">
        <f t="shared" si="120"/>
        <v>0</v>
      </c>
      <c r="EC47" s="117">
        <f t="shared" si="69"/>
        <v>0</v>
      </c>
      <c r="ED47" s="118">
        <f t="shared" si="121"/>
        <v>0</v>
      </c>
      <c r="EE47" s="118">
        <f t="shared" si="122"/>
        <v>0</v>
      </c>
      <c r="EF47" s="7"/>
      <c r="EG47" s="7"/>
      <c r="EH47" s="7"/>
      <c r="EI47" s="7"/>
    </row>
    <row r="48" spans="1:139" ht="17.100000000000001" customHeight="1" x14ac:dyDescent="0.25">
      <c r="A48" s="774"/>
      <c r="B48" s="777"/>
      <c r="C48" s="172">
        <v>5</v>
      </c>
      <c r="D48" s="63"/>
      <c r="E48" s="65"/>
      <c r="F48" s="161"/>
      <c r="G48" s="164"/>
      <c r="H48" s="161"/>
      <c r="I48" s="146"/>
      <c r="J48" s="85"/>
      <c r="K48" s="63"/>
      <c r="L48" s="65"/>
      <c r="M48" s="161"/>
      <c r="N48" s="164"/>
      <c r="O48" s="161"/>
      <c r="P48" s="146"/>
      <c r="Q48" s="85"/>
      <c r="R48" s="78"/>
      <c r="S48" s="154"/>
      <c r="T48" s="161"/>
      <c r="U48" s="164"/>
      <c r="V48" s="161"/>
      <c r="W48" s="146"/>
      <c r="X48" s="85"/>
      <c r="Y48" s="42" t="s">
        <v>56</v>
      </c>
      <c r="Z48" s="10" t="s">
        <v>534</v>
      </c>
      <c r="AA48" s="6"/>
      <c r="AB48" s="222" t="s">
        <v>665</v>
      </c>
      <c r="AC48" s="222" t="s">
        <v>665</v>
      </c>
      <c r="AD48" s="222" t="s">
        <v>665</v>
      </c>
      <c r="AE48" s="222" t="s">
        <v>662</v>
      </c>
      <c r="AF48" s="222" t="s">
        <v>662</v>
      </c>
      <c r="AG48" s="222" t="s">
        <v>636</v>
      </c>
      <c r="AH48" s="222" t="s">
        <v>636</v>
      </c>
      <c r="AI48" s="222" t="s">
        <v>517</v>
      </c>
      <c r="AJ48" s="222" t="s">
        <v>517</v>
      </c>
      <c r="AK48" s="222" t="s">
        <v>517</v>
      </c>
      <c r="AL48" s="222" t="s">
        <v>652</v>
      </c>
      <c r="AM48" s="222" t="s">
        <v>652</v>
      </c>
      <c r="AN48" s="222" t="s">
        <v>636</v>
      </c>
      <c r="AO48" s="222" t="s">
        <v>636</v>
      </c>
      <c r="AP48" s="222" t="s">
        <v>642</v>
      </c>
      <c r="AQ48" s="222" t="s">
        <v>642</v>
      </c>
      <c r="AR48" s="222" t="s">
        <v>642</v>
      </c>
      <c r="AS48" s="222" t="s">
        <v>652</v>
      </c>
      <c r="AT48" s="222" t="s">
        <v>652</v>
      </c>
      <c r="AU48" s="222" t="s">
        <v>636</v>
      </c>
      <c r="AV48" s="222" t="s">
        <v>636</v>
      </c>
      <c r="AX48" s="118"/>
      <c r="AY48" s="118">
        <f t="shared" si="85"/>
        <v>0</v>
      </c>
      <c r="AZ48" s="118">
        <f t="shared" si="86"/>
        <v>0</v>
      </c>
      <c r="BA48" s="118">
        <f t="shared" si="2"/>
        <v>0</v>
      </c>
      <c r="BB48" s="118">
        <f t="shared" si="87"/>
        <v>0</v>
      </c>
      <c r="BC48" s="118">
        <f t="shared" si="88"/>
        <v>0</v>
      </c>
      <c r="BD48" s="118">
        <f t="shared" si="5"/>
        <v>0</v>
      </c>
      <c r="BE48" s="117">
        <f t="shared" si="72"/>
        <v>0</v>
      </c>
      <c r="BF48" s="118">
        <f t="shared" si="6"/>
        <v>0</v>
      </c>
      <c r="BG48" s="118">
        <f t="shared" si="89"/>
        <v>0</v>
      </c>
      <c r="BH48" s="117">
        <f t="shared" si="90"/>
        <v>0</v>
      </c>
      <c r="BI48" s="118">
        <f t="shared" si="9"/>
        <v>0</v>
      </c>
      <c r="BJ48" s="118">
        <f t="shared" si="91"/>
        <v>0</v>
      </c>
      <c r="BK48" s="118">
        <f t="shared" si="92"/>
        <v>0</v>
      </c>
      <c r="BL48" s="118">
        <f t="shared" si="12"/>
        <v>0</v>
      </c>
      <c r="BM48" s="117">
        <f t="shared" si="93"/>
        <v>0</v>
      </c>
      <c r="BN48" s="117">
        <f t="shared" si="14"/>
        <v>0</v>
      </c>
      <c r="BO48" s="117">
        <f t="shared" si="15"/>
        <v>0</v>
      </c>
      <c r="BP48" s="117">
        <f t="shared" si="94"/>
        <v>0</v>
      </c>
      <c r="BQ48" s="117">
        <f t="shared" si="95"/>
        <v>0</v>
      </c>
      <c r="BR48" s="117">
        <f t="shared" si="18"/>
        <v>0</v>
      </c>
      <c r="BS48" s="117">
        <f t="shared" si="73"/>
        <v>0</v>
      </c>
      <c r="BT48" s="117">
        <f t="shared" si="74"/>
        <v>0</v>
      </c>
      <c r="BU48" s="117">
        <f t="shared" si="75"/>
        <v>0</v>
      </c>
      <c r="BV48" s="117">
        <f t="shared" si="19"/>
        <v>0</v>
      </c>
      <c r="BW48" s="117">
        <f t="shared" si="20"/>
        <v>0</v>
      </c>
      <c r="BX48" s="117">
        <f t="shared" si="21"/>
        <v>0</v>
      </c>
      <c r="BY48" s="117">
        <f t="shared" si="22"/>
        <v>0</v>
      </c>
      <c r="BZ48" s="117">
        <f t="shared" si="96"/>
        <v>0</v>
      </c>
      <c r="CA48" s="117">
        <f t="shared" si="76"/>
        <v>0</v>
      </c>
      <c r="CB48" s="117">
        <f t="shared" si="97"/>
        <v>0</v>
      </c>
      <c r="CC48" s="117">
        <f t="shared" si="25"/>
        <v>0</v>
      </c>
      <c r="CD48" s="117">
        <f t="shared" si="98"/>
        <v>0</v>
      </c>
      <c r="CE48" s="117">
        <f t="shared" si="99"/>
        <v>0</v>
      </c>
      <c r="CF48" s="117">
        <f t="shared" si="28"/>
        <v>0</v>
      </c>
      <c r="CG48" s="117">
        <f t="shared" si="100"/>
        <v>0</v>
      </c>
      <c r="CH48" s="117">
        <f t="shared" si="101"/>
        <v>0</v>
      </c>
      <c r="CI48" s="117">
        <f t="shared" si="31"/>
        <v>0</v>
      </c>
      <c r="CJ48" s="117">
        <f t="shared" si="32"/>
        <v>0</v>
      </c>
      <c r="CK48" s="117">
        <f t="shared" si="33"/>
        <v>0</v>
      </c>
      <c r="CL48" s="117">
        <f t="shared" si="102"/>
        <v>0</v>
      </c>
      <c r="CM48" s="117">
        <f t="shared" si="103"/>
        <v>0</v>
      </c>
      <c r="CN48" s="117">
        <f t="shared" si="77"/>
        <v>0</v>
      </c>
      <c r="CO48" s="117">
        <f t="shared" si="104"/>
        <v>0</v>
      </c>
      <c r="CP48" s="117">
        <f t="shared" si="78"/>
        <v>0</v>
      </c>
      <c r="CQ48" s="117">
        <f t="shared" si="105"/>
        <v>0</v>
      </c>
      <c r="CR48" s="117">
        <f t="shared" si="79"/>
        <v>0</v>
      </c>
      <c r="CS48" s="117">
        <f t="shared" si="38"/>
        <v>0</v>
      </c>
      <c r="CT48" s="117">
        <f t="shared" si="39"/>
        <v>0</v>
      </c>
      <c r="CU48" s="117">
        <f t="shared" si="40"/>
        <v>0</v>
      </c>
      <c r="CV48" s="117">
        <f t="shared" si="106"/>
        <v>0</v>
      </c>
      <c r="CW48" s="117">
        <f t="shared" si="107"/>
        <v>0</v>
      </c>
      <c r="CX48" s="117">
        <f t="shared" si="43"/>
        <v>0</v>
      </c>
      <c r="CY48" s="117">
        <f t="shared" si="44"/>
        <v>0</v>
      </c>
      <c r="CZ48" s="117">
        <f t="shared" si="108"/>
        <v>0</v>
      </c>
      <c r="DA48" s="117">
        <f t="shared" si="109"/>
        <v>0</v>
      </c>
      <c r="DB48" s="117">
        <f t="shared" si="84"/>
        <v>0</v>
      </c>
      <c r="DC48" s="117">
        <f t="shared" si="47"/>
        <v>0</v>
      </c>
      <c r="DD48" s="117">
        <f t="shared" si="80"/>
        <v>0</v>
      </c>
      <c r="DE48" s="117">
        <f t="shared" si="81"/>
        <v>0</v>
      </c>
      <c r="DF48" s="117">
        <f t="shared" si="48"/>
        <v>0</v>
      </c>
      <c r="DG48" s="117">
        <f t="shared" si="49"/>
        <v>0</v>
      </c>
      <c r="DH48" s="117">
        <f t="shared" si="50"/>
        <v>0</v>
      </c>
      <c r="DI48" s="117">
        <f t="shared" si="110"/>
        <v>0</v>
      </c>
      <c r="DJ48" s="117">
        <f t="shared" si="111"/>
        <v>0</v>
      </c>
      <c r="DK48" s="117">
        <f t="shared" si="82"/>
        <v>0</v>
      </c>
      <c r="DL48" s="117">
        <f t="shared" si="53"/>
        <v>0</v>
      </c>
      <c r="DM48" s="117">
        <f t="shared" si="54"/>
        <v>0</v>
      </c>
      <c r="DN48" s="117">
        <f t="shared" si="55"/>
        <v>0</v>
      </c>
      <c r="DO48" s="117">
        <f t="shared" si="112"/>
        <v>0</v>
      </c>
      <c r="DP48" s="117">
        <f t="shared" si="113"/>
        <v>0</v>
      </c>
      <c r="DQ48" s="117">
        <f t="shared" si="83"/>
        <v>0</v>
      </c>
      <c r="DR48" s="117">
        <f t="shared" si="58"/>
        <v>0</v>
      </c>
      <c r="DS48" s="117">
        <f t="shared" si="59"/>
        <v>0</v>
      </c>
      <c r="DT48" s="117">
        <f t="shared" si="60"/>
        <v>0</v>
      </c>
      <c r="DU48" s="117">
        <f t="shared" si="114"/>
        <v>0</v>
      </c>
      <c r="DV48" s="117">
        <f t="shared" si="115"/>
        <v>0</v>
      </c>
      <c r="DW48" s="117">
        <f t="shared" si="116"/>
        <v>0</v>
      </c>
      <c r="DX48" s="117">
        <f t="shared" si="117"/>
        <v>0</v>
      </c>
      <c r="DY48" s="117">
        <f t="shared" si="118"/>
        <v>0</v>
      </c>
      <c r="DZ48" s="117">
        <f t="shared" si="66"/>
        <v>0</v>
      </c>
      <c r="EA48" s="117">
        <f t="shared" si="119"/>
        <v>0</v>
      </c>
      <c r="EB48" s="117">
        <f t="shared" si="120"/>
        <v>0</v>
      </c>
      <c r="EC48" s="117">
        <f t="shared" si="69"/>
        <v>0</v>
      </c>
      <c r="ED48" s="118">
        <f t="shared" si="121"/>
        <v>0</v>
      </c>
      <c r="EE48" s="118">
        <f t="shared" si="122"/>
        <v>0</v>
      </c>
      <c r="EF48" s="7"/>
      <c r="EG48" s="7"/>
      <c r="EH48" s="7"/>
      <c r="EI48" s="7"/>
    </row>
    <row r="49" spans="1:139" ht="17.100000000000001" customHeight="1" x14ac:dyDescent="0.25">
      <c r="A49" s="774"/>
      <c r="B49" s="777"/>
      <c r="C49" s="172">
        <v>6</v>
      </c>
      <c r="D49" s="261"/>
      <c r="E49" s="65"/>
      <c r="F49" s="201"/>
      <c r="G49" s="211"/>
      <c r="H49" s="201"/>
      <c r="I49" s="145"/>
      <c r="J49" s="91"/>
      <c r="K49" s="127"/>
      <c r="L49" s="72"/>
      <c r="M49" s="201"/>
      <c r="N49" s="211"/>
      <c r="O49" s="201"/>
      <c r="P49" s="145"/>
      <c r="Q49" s="91"/>
      <c r="R49" s="127"/>
      <c r="S49" s="153"/>
      <c r="T49" s="201"/>
      <c r="U49" s="211"/>
      <c r="V49" s="201"/>
      <c r="W49" s="145"/>
      <c r="X49" s="91"/>
      <c r="Y49" s="42" t="s">
        <v>431</v>
      </c>
      <c r="Z49" s="10" t="s">
        <v>441</v>
      </c>
      <c r="AA49" s="6"/>
      <c r="AB49" s="222" t="s">
        <v>652</v>
      </c>
      <c r="AC49" s="222" t="s">
        <v>652</v>
      </c>
      <c r="AD49" s="222" t="s">
        <v>652</v>
      </c>
      <c r="AE49" s="222" t="s">
        <v>662</v>
      </c>
      <c r="AF49" s="222" t="s">
        <v>662</v>
      </c>
      <c r="AG49" s="222" t="s">
        <v>636</v>
      </c>
      <c r="AH49" s="222" t="s">
        <v>636</v>
      </c>
      <c r="AI49" s="222" t="s">
        <v>517</v>
      </c>
      <c r="AJ49" s="222" t="s">
        <v>517</v>
      </c>
      <c r="AK49" s="222" t="s">
        <v>517</v>
      </c>
      <c r="AL49" s="222" t="s">
        <v>604</v>
      </c>
      <c r="AM49" s="222" t="s">
        <v>604</v>
      </c>
      <c r="AN49" s="222" t="s">
        <v>636</v>
      </c>
      <c r="AO49" s="222" t="s">
        <v>636</v>
      </c>
      <c r="AP49" s="222" t="s">
        <v>657</v>
      </c>
      <c r="AQ49" s="222" t="s">
        <v>657</v>
      </c>
      <c r="AR49" s="222" t="s">
        <v>657</v>
      </c>
      <c r="AS49" s="222" t="s">
        <v>657</v>
      </c>
      <c r="AT49" s="222" t="s">
        <v>657</v>
      </c>
      <c r="AU49" s="222" t="s">
        <v>636</v>
      </c>
      <c r="AV49" s="222" t="s">
        <v>636</v>
      </c>
      <c r="AX49" s="118"/>
      <c r="AY49" s="118">
        <f t="shared" si="85"/>
        <v>0</v>
      </c>
      <c r="AZ49" s="118">
        <f t="shared" si="86"/>
        <v>0</v>
      </c>
      <c r="BA49" s="118">
        <f t="shared" si="2"/>
        <v>0</v>
      </c>
      <c r="BB49" s="118">
        <f t="shared" si="87"/>
        <v>0</v>
      </c>
      <c r="BC49" s="118">
        <f t="shared" si="88"/>
        <v>0</v>
      </c>
      <c r="BD49" s="118">
        <f t="shared" si="5"/>
        <v>0</v>
      </c>
      <c r="BE49" s="117">
        <f t="shared" si="72"/>
        <v>0</v>
      </c>
      <c r="BF49" s="118">
        <f t="shared" si="6"/>
        <v>0</v>
      </c>
      <c r="BG49" s="118">
        <f t="shared" si="89"/>
        <v>0</v>
      </c>
      <c r="BH49" s="117">
        <f t="shared" si="90"/>
        <v>0</v>
      </c>
      <c r="BI49" s="118">
        <f t="shared" si="9"/>
        <v>0</v>
      </c>
      <c r="BJ49" s="118">
        <f t="shared" si="91"/>
        <v>0</v>
      </c>
      <c r="BK49" s="118">
        <f t="shared" si="92"/>
        <v>0</v>
      </c>
      <c r="BL49" s="118">
        <f t="shared" si="12"/>
        <v>0</v>
      </c>
      <c r="BM49" s="117">
        <f t="shared" si="93"/>
        <v>0</v>
      </c>
      <c r="BN49" s="117">
        <f t="shared" si="14"/>
        <v>0</v>
      </c>
      <c r="BO49" s="117">
        <f t="shared" si="15"/>
        <v>0</v>
      </c>
      <c r="BP49" s="117">
        <f t="shared" si="94"/>
        <v>0</v>
      </c>
      <c r="BQ49" s="117">
        <f t="shared" si="95"/>
        <v>0</v>
      </c>
      <c r="BR49" s="117">
        <f t="shared" si="18"/>
        <v>0</v>
      </c>
      <c r="BS49" s="117">
        <f t="shared" si="73"/>
        <v>0</v>
      </c>
      <c r="BT49" s="117">
        <f t="shared" si="74"/>
        <v>0</v>
      </c>
      <c r="BU49" s="117">
        <f t="shared" si="75"/>
        <v>0</v>
      </c>
      <c r="BV49" s="117">
        <f t="shared" si="19"/>
        <v>0</v>
      </c>
      <c r="BW49" s="117">
        <f t="shared" si="20"/>
        <v>0</v>
      </c>
      <c r="BX49" s="117">
        <f t="shared" si="21"/>
        <v>0</v>
      </c>
      <c r="BY49" s="117">
        <f t="shared" si="22"/>
        <v>0</v>
      </c>
      <c r="BZ49" s="117">
        <f t="shared" si="96"/>
        <v>0</v>
      </c>
      <c r="CA49" s="117">
        <f t="shared" si="76"/>
        <v>0</v>
      </c>
      <c r="CB49" s="117">
        <f t="shared" si="97"/>
        <v>0</v>
      </c>
      <c r="CC49" s="117">
        <f t="shared" si="25"/>
        <v>0</v>
      </c>
      <c r="CD49" s="117">
        <f t="shared" si="98"/>
        <v>0</v>
      </c>
      <c r="CE49" s="117">
        <f t="shared" si="99"/>
        <v>0</v>
      </c>
      <c r="CF49" s="117">
        <f t="shared" si="28"/>
        <v>0</v>
      </c>
      <c r="CG49" s="117">
        <f t="shared" si="100"/>
        <v>0</v>
      </c>
      <c r="CH49" s="117">
        <f t="shared" si="101"/>
        <v>0</v>
      </c>
      <c r="CI49" s="117">
        <f t="shared" si="31"/>
        <v>0</v>
      </c>
      <c r="CJ49" s="117">
        <f t="shared" si="32"/>
        <v>0</v>
      </c>
      <c r="CK49" s="117">
        <f t="shared" si="33"/>
        <v>0</v>
      </c>
      <c r="CL49" s="117">
        <f t="shared" si="102"/>
        <v>0</v>
      </c>
      <c r="CM49" s="117">
        <f t="shared" si="103"/>
        <v>0</v>
      </c>
      <c r="CN49" s="117">
        <f t="shared" si="77"/>
        <v>0</v>
      </c>
      <c r="CO49" s="117">
        <f t="shared" si="104"/>
        <v>0</v>
      </c>
      <c r="CP49" s="117">
        <f t="shared" si="78"/>
        <v>0</v>
      </c>
      <c r="CQ49" s="117">
        <f t="shared" si="105"/>
        <v>0</v>
      </c>
      <c r="CR49" s="117">
        <f t="shared" si="79"/>
        <v>0</v>
      </c>
      <c r="CS49" s="117">
        <f t="shared" si="38"/>
        <v>0</v>
      </c>
      <c r="CT49" s="117">
        <f t="shared" si="39"/>
        <v>0</v>
      </c>
      <c r="CU49" s="117">
        <f t="shared" si="40"/>
        <v>0</v>
      </c>
      <c r="CV49" s="117">
        <f t="shared" si="106"/>
        <v>0</v>
      </c>
      <c r="CW49" s="117">
        <f t="shared" si="107"/>
        <v>0</v>
      </c>
      <c r="CX49" s="117">
        <f t="shared" si="43"/>
        <v>0</v>
      </c>
      <c r="CY49" s="117">
        <f t="shared" si="44"/>
        <v>0</v>
      </c>
      <c r="CZ49" s="117">
        <f t="shared" si="108"/>
        <v>0</v>
      </c>
      <c r="DA49" s="117">
        <f t="shared" si="109"/>
        <v>0</v>
      </c>
      <c r="DB49" s="117">
        <f t="shared" si="84"/>
        <v>0</v>
      </c>
      <c r="DC49" s="117">
        <f t="shared" si="47"/>
        <v>0</v>
      </c>
      <c r="DD49" s="117">
        <f t="shared" si="80"/>
        <v>0</v>
      </c>
      <c r="DE49" s="117">
        <f t="shared" si="81"/>
        <v>0</v>
      </c>
      <c r="DF49" s="117">
        <f t="shared" si="48"/>
        <v>0</v>
      </c>
      <c r="DG49" s="117">
        <f t="shared" si="49"/>
        <v>0</v>
      </c>
      <c r="DH49" s="117">
        <f t="shared" si="50"/>
        <v>0</v>
      </c>
      <c r="DI49" s="117">
        <f t="shared" si="110"/>
        <v>0</v>
      </c>
      <c r="DJ49" s="117">
        <f t="shared" si="111"/>
        <v>0</v>
      </c>
      <c r="DK49" s="117">
        <f t="shared" si="82"/>
        <v>0</v>
      </c>
      <c r="DL49" s="117">
        <f t="shared" si="53"/>
        <v>0</v>
      </c>
      <c r="DM49" s="117">
        <f t="shared" si="54"/>
        <v>0</v>
      </c>
      <c r="DN49" s="117">
        <f t="shared" si="55"/>
        <v>0</v>
      </c>
      <c r="DO49" s="117">
        <f t="shared" si="112"/>
        <v>0</v>
      </c>
      <c r="DP49" s="117">
        <f t="shared" si="113"/>
        <v>0</v>
      </c>
      <c r="DQ49" s="117">
        <f t="shared" si="83"/>
        <v>0</v>
      </c>
      <c r="DR49" s="117">
        <f t="shared" si="58"/>
        <v>0</v>
      </c>
      <c r="DS49" s="117">
        <f t="shared" si="59"/>
        <v>0</v>
      </c>
      <c r="DT49" s="117">
        <f t="shared" si="60"/>
        <v>0</v>
      </c>
      <c r="DU49" s="117">
        <f t="shared" si="114"/>
        <v>0</v>
      </c>
      <c r="DV49" s="117">
        <f t="shared" si="115"/>
        <v>0</v>
      </c>
      <c r="DW49" s="117">
        <f t="shared" si="116"/>
        <v>0</v>
      </c>
      <c r="DX49" s="117">
        <f t="shared" si="117"/>
        <v>0</v>
      </c>
      <c r="DY49" s="117">
        <f t="shared" si="118"/>
        <v>0</v>
      </c>
      <c r="DZ49" s="117">
        <f t="shared" si="66"/>
        <v>0</v>
      </c>
      <c r="EA49" s="117">
        <f t="shared" si="119"/>
        <v>0</v>
      </c>
      <c r="EB49" s="117">
        <f t="shared" si="120"/>
        <v>0</v>
      </c>
      <c r="EC49" s="117">
        <f t="shared" si="69"/>
        <v>0</v>
      </c>
      <c r="ED49" s="118">
        <f t="shared" si="121"/>
        <v>0</v>
      </c>
      <c r="EE49" s="118">
        <f t="shared" si="122"/>
        <v>0</v>
      </c>
      <c r="EF49" s="7"/>
      <c r="EG49" s="7"/>
      <c r="EH49" s="7"/>
      <c r="EI49" s="7"/>
    </row>
    <row r="50" spans="1:139" ht="17.100000000000001" customHeight="1" x14ac:dyDescent="0.25">
      <c r="A50" s="774"/>
      <c r="B50" s="777"/>
      <c r="C50" s="172">
        <v>7</v>
      </c>
      <c r="D50" s="261"/>
      <c r="E50" s="72"/>
      <c r="F50" s="201"/>
      <c r="G50" s="211"/>
      <c r="H50" s="201"/>
      <c r="I50" s="145"/>
      <c r="J50" s="91"/>
      <c r="K50" s="127"/>
      <c r="L50" s="72"/>
      <c r="M50" s="201"/>
      <c r="N50" s="211"/>
      <c r="O50" s="201"/>
      <c r="P50" s="145"/>
      <c r="Q50" s="91"/>
      <c r="R50" s="127"/>
      <c r="S50" s="153"/>
      <c r="T50" s="201"/>
      <c r="U50" s="211"/>
      <c r="V50" s="228"/>
      <c r="W50" s="145"/>
      <c r="X50" s="91"/>
      <c r="Y50" s="42" t="s">
        <v>432</v>
      </c>
      <c r="Z50" s="10" t="s">
        <v>442</v>
      </c>
      <c r="AA50" s="6"/>
      <c r="AB50" s="222" t="s">
        <v>652</v>
      </c>
      <c r="AC50" s="222" t="s">
        <v>652</v>
      </c>
      <c r="AD50" s="222" t="s">
        <v>652</v>
      </c>
      <c r="AE50" s="222" t="s">
        <v>634</v>
      </c>
      <c r="AF50" s="222" t="s">
        <v>634</v>
      </c>
      <c r="AG50" s="222" t="s">
        <v>633</v>
      </c>
      <c r="AH50" s="222" t="s">
        <v>633</v>
      </c>
      <c r="AI50" s="222" t="s">
        <v>517</v>
      </c>
      <c r="AJ50" s="222" t="s">
        <v>517</v>
      </c>
      <c r="AK50" s="222" t="s">
        <v>517</v>
      </c>
      <c r="AL50" s="222" t="s">
        <v>604</v>
      </c>
      <c r="AM50" s="222" t="s">
        <v>604</v>
      </c>
      <c r="AN50" s="222" t="s">
        <v>636</v>
      </c>
      <c r="AO50" s="222" t="s">
        <v>636</v>
      </c>
      <c r="AP50" s="222" t="s">
        <v>657</v>
      </c>
      <c r="AQ50" s="222" t="s">
        <v>657</v>
      </c>
      <c r="AR50" s="222" t="s">
        <v>657</v>
      </c>
      <c r="AS50" s="222" t="s">
        <v>657</v>
      </c>
      <c r="AT50" s="222" t="s">
        <v>657</v>
      </c>
      <c r="AU50" s="222" t="s">
        <v>636</v>
      </c>
      <c r="AV50" s="222" t="s">
        <v>636</v>
      </c>
      <c r="AX50" s="118"/>
      <c r="AY50" s="118">
        <f t="shared" si="85"/>
        <v>0</v>
      </c>
      <c r="AZ50" s="118">
        <f t="shared" si="86"/>
        <v>0</v>
      </c>
      <c r="BA50" s="118">
        <f t="shared" si="2"/>
        <v>0</v>
      </c>
      <c r="BB50" s="118">
        <f t="shared" si="87"/>
        <v>0</v>
      </c>
      <c r="BC50" s="118">
        <f t="shared" si="88"/>
        <v>0</v>
      </c>
      <c r="BD50" s="118">
        <f t="shared" si="5"/>
        <v>0</v>
      </c>
      <c r="BE50" s="117">
        <f t="shared" si="72"/>
        <v>0</v>
      </c>
      <c r="BF50" s="118">
        <f t="shared" si="6"/>
        <v>0</v>
      </c>
      <c r="BG50" s="118">
        <f t="shared" si="89"/>
        <v>0</v>
      </c>
      <c r="BH50" s="117">
        <f t="shared" si="90"/>
        <v>0</v>
      </c>
      <c r="BI50" s="118">
        <f t="shared" si="9"/>
        <v>0</v>
      </c>
      <c r="BJ50" s="118">
        <f t="shared" si="91"/>
        <v>0</v>
      </c>
      <c r="BK50" s="118">
        <f t="shared" si="92"/>
        <v>0</v>
      </c>
      <c r="BL50" s="118">
        <f t="shared" si="12"/>
        <v>0</v>
      </c>
      <c r="BM50" s="117">
        <f t="shared" si="93"/>
        <v>0</v>
      </c>
      <c r="BN50" s="117">
        <f t="shared" si="14"/>
        <v>0</v>
      </c>
      <c r="BO50" s="117">
        <f t="shared" si="15"/>
        <v>0</v>
      </c>
      <c r="BP50" s="117">
        <f t="shared" si="94"/>
        <v>0</v>
      </c>
      <c r="BQ50" s="117">
        <f t="shared" si="95"/>
        <v>0</v>
      </c>
      <c r="BR50" s="117">
        <f t="shared" si="18"/>
        <v>0</v>
      </c>
      <c r="BS50" s="117">
        <f t="shared" si="73"/>
        <v>0</v>
      </c>
      <c r="BT50" s="117">
        <f t="shared" si="74"/>
        <v>0</v>
      </c>
      <c r="BU50" s="117">
        <f t="shared" si="75"/>
        <v>0</v>
      </c>
      <c r="BV50" s="117">
        <f t="shared" si="19"/>
        <v>0</v>
      </c>
      <c r="BW50" s="117">
        <f t="shared" si="20"/>
        <v>0</v>
      </c>
      <c r="BX50" s="117">
        <f t="shared" si="21"/>
        <v>0</v>
      </c>
      <c r="BY50" s="117">
        <f t="shared" si="22"/>
        <v>0</v>
      </c>
      <c r="BZ50" s="117">
        <f t="shared" si="96"/>
        <v>0</v>
      </c>
      <c r="CA50" s="117">
        <f t="shared" si="76"/>
        <v>0</v>
      </c>
      <c r="CB50" s="117">
        <f t="shared" si="97"/>
        <v>0</v>
      </c>
      <c r="CC50" s="117">
        <f t="shared" si="25"/>
        <v>0</v>
      </c>
      <c r="CD50" s="117">
        <f t="shared" si="98"/>
        <v>0</v>
      </c>
      <c r="CE50" s="117">
        <f t="shared" si="99"/>
        <v>0</v>
      </c>
      <c r="CF50" s="117">
        <f t="shared" si="28"/>
        <v>0</v>
      </c>
      <c r="CG50" s="117">
        <f t="shared" si="100"/>
        <v>0</v>
      </c>
      <c r="CH50" s="117">
        <f t="shared" si="101"/>
        <v>0</v>
      </c>
      <c r="CI50" s="117">
        <f t="shared" si="31"/>
        <v>0</v>
      </c>
      <c r="CJ50" s="117">
        <f t="shared" si="32"/>
        <v>0</v>
      </c>
      <c r="CK50" s="117">
        <f t="shared" si="33"/>
        <v>0</v>
      </c>
      <c r="CL50" s="117">
        <f t="shared" si="102"/>
        <v>0</v>
      </c>
      <c r="CM50" s="117">
        <f t="shared" si="103"/>
        <v>0</v>
      </c>
      <c r="CN50" s="117">
        <f t="shared" si="77"/>
        <v>0</v>
      </c>
      <c r="CO50" s="117">
        <f t="shared" si="104"/>
        <v>0</v>
      </c>
      <c r="CP50" s="117">
        <f t="shared" si="78"/>
        <v>0</v>
      </c>
      <c r="CQ50" s="117">
        <f t="shared" si="105"/>
        <v>0</v>
      </c>
      <c r="CR50" s="117">
        <f t="shared" si="79"/>
        <v>0</v>
      </c>
      <c r="CS50" s="117">
        <f t="shared" si="38"/>
        <v>0</v>
      </c>
      <c r="CT50" s="117">
        <f t="shared" si="39"/>
        <v>0</v>
      </c>
      <c r="CU50" s="117">
        <f t="shared" si="40"/>
        <v>0</v>
      </c>
      <c r="CV50" s="117">
        <f t="shared" si="106"/>
        <v>0</v>
      </c>
      <c r="CW50" s="117">
        <f t="shared" si="107"/>
        <v>0</v>
      </c>
      <c r="CX50" s="117">
        <f t="shared" si="43"/>
        <v>0</v>
      </c>
      <c r="CY50" s="117">
        <f t="shared" si="44"/>
        <v>0</v>
      </c>
      <c r="CZ50" s="117">
        <f t="shared" si="108"/>
        <v>0</v>
      </c>
      <c r="DA50" s="117">
        <f t="shared" si="109"/>
        <v>0</v>
      </c>
      <c r="DB50" s="117">
        <f t="shared" si="84"/>
        <v>0</v>
      </c>
      <c r="DC50" s="117">
        <f t="shared" si="47"/>
        <v>0</v>
      </c>
      <c r="DD50" s="117">
        <f t="shared" si="80"/>
        <v>0</v>
      </c>
      <c r="DE50" s="117">
        <f t="shared" si="81"/>
        <v>0</v>
      </c>
      <c r="DF50" s="117">
        <f t="shared" si="48"/>
        <v>0</v>
      </c>
      <c r="DG50" s="117">
        <f t="shared" si="49"/>
        <v>0</v>
      </c>
      <c r="DH50" s="117">
        <f t="shared" si="50"/>
        <v>0</v>
      </c>
      <c r="DI50" s="117">
        <f t="shared" si="110"/>
        <v>0</v>
      </c>
      <c r="DJ50" s="117">
        <f t="shared" si="111"/>
        <v>0</v>
      </c>
      <c r="DK50" s="117">
        <f t="shared" si="82"/>
        <v>0</v>
      </c>
      <c r="DL50" s="117">
        <f t="shared" si="53"/>
        <v>0</v>
      </c>
      <c r="DM50" s="117">
        <f t="shared" si="54"/>
        <v>0</v>
      </c>
      <c r="DN50" s="117">
        <f t="shared" si="55"/>
        <v>0</v>
      </c>
      <c r="DO50" s="117">
        <f t="shared" si="112"/>
        <v>0</v>
      </c>
      <c r="DP50" s="117">
        <f t="shared" si="113"/>
        <v>0</v>
      </c>
      <c r="DQ50" s="117">
        <f t="shared" si="83"/>
        <v>0</v>
      </c>
      <c r="DR50" s="117">
        <f t="shared" si="58"/>
        <v>0</v>
      </c>
      <c r="DS50" s="117">
        <f t="shared" si="59"/>
        <v>0</v>
      </c>
      <c r="DT50" s="117">
        <f t="shared" si="60"/>
        <v>0</v>
      </c>
      <c r="DU50" s="117">
        <f t="shared" si="114"/>
        <v>0</v>
      </c>
      <c r="DV50" s="117">
        <f t="shared" si="115"/>
        <v>0</v>
      </c>
      <c r="DW50" s="117">
        <f t="shared" si="116"/>
        <v>0</v>
      </c>
      <c r="DX50" s="117">
        <f t="shared" si="117"/>
        <v>0</v>
      </c>
      <c r="DY50" s="117">
        <f t="shared" si="118"/>
        <v>0</v>
      </c>
      <c r="DZ50" s="117">
        <f t="shared" si="66"/>
        <v>0</v>
      </c>
      <c r="EA50" s="117">
        <f t="shared" si="119"/>
        <v>0</v>
      </c>
      <c r="EB50" s="117">
        <f t="shared" si="120"/>
        <v>0</v>
      </c>
      <c r="EC50" s="117">
        <f t="shared" si="69"/>
        <v>0</v>
      </c>
      <c r="ED50" s="118">
        <f t="shared" si="121"/>
        <v>0</v>
      </c>
      <c r="EE50" s="118">
        <f t="shared" si="122"/>
        <v>0</v>
      </c>
      <c r="EF50" s="7"/>
      <c r="EG50" s="7"/>
      <c r="EH50" s="7"/>
      <c r="EI50" s="7"/>
    </row>
    <row r="51" spans="1:139" ht="17.100000000000001" customHeight="1" x14ac:dyDescent="0.25">
      <c r="A51" s="774"/>
      <c r="B51" s="777"/>
      <c r="C51" s="172">
        <v>8</v>
      </c>
      <c r="D51" s="259"/>
      <c r="E51" s="65"/>
      <c r="F51" s="161"/>
      <c r="G51" s="164"/>
      <c r="H51" s="161"/>
      <c r="I51" s="146"/>
      <c r="J51" s="85"/>
      <c r="K51" s="78"/>
      <c r="L51" s="65"/>
      <c r="M51" s="161"/>
      <c r="N51" s="164"/>
      <c r="O51" s="161"/>
      <c r="P51" s="146"/>
      <c r="Q51" s="85"/>
      <c r="R51" s="78"/>
      <c r="S51" s="154"/>
      <c r="T51" s="161"/>
      <c r="U51" s="164"/>
      <c r="V51" s="202"/>
      <c r="W51" s="146"/>
      <c r="X51" s="85"/>
      <c r="Y51" s="42" t="s">
        <v>433</v>
      </c>
      <c r="Z51" s="10" t="s">
        <v>443</v>
      </c>
      <c r="AA51" s="6"/>
      <c r="AB51" s="222" t="s">
        <v>604</v>
      </c>
      <c r="AC51" s="222" t="s">
        <v>604</v>
      </c>
      <c r="AD51" s="222" t="s">
        <v>604</v>
      </c>
      <c r="AE51" s="222" t="s">
        <v>634</v>
      </c>
      <c r="AF51" s="222" t="s">
        <v>634</v>
      </c>
      <c r="AG51" s="222" t="s">
        <v>633</v>
      </c>
      <c r="AH51" s="222" t="s">
        <v>633</v>
      </c>
      <c r="AI51" s="222" t="s">
        <v>642</v>
      </c>
      <c r="AJ51" s="222" t="s">
        <v>642</v>
      </c>
      <c r="AK51" s="222" t="s">
        <v>642</v>
      </c>
      <c r="AL51" s="222" t="s">
        <v>662</v>
      </c>
      <c r="AM51" s="222" t="s">
        <v>662</v>
      </c>
      <c r="AN51" s="222" t="s">
        <v>633</v>
      </c>
      <c r="AO51" s="222" t="s">
        <v>633</v>
      </c>
      <c r="AP51" s="222" t="s">
        <v>637</v>
      </c>
      <c r="AQ51" s="222" t="s">
        <v>637</v>
      </c>
      <c r="AR51" s="222" t="s">
        <v>637</v>
      </c>
      <c r="AS51" s="222" t="s">
        <v>662</v>
      </c>
      <c r="AT51" s="222" t="s">
        <v>662</v>
      </c>
      <c r="AU51" s="222" t="s">
        <v>633</v>
      </c>
      <c r="AV51" s="222" t="s">
        <v>633</v>
      </c>
      <c r="AX51" s="118"/>
      <c r="AY51" s="118">
        <f t="shared" si="85"/>
        <v>0</v>
      </c>
      <c r="AZ51" s="118">
        <f t="shared" si="86"/>
        <v>0</v>
      </c>
      <c r="BA51" s="118">
        <f t="shared" si="2"/>
        <v>0</v>
      </c>
      <c r="BB51" s="118">
        <f t="shared" si="87"/>
        <v>0</v>
      </c>
      <c r="BC51" s="118">
        <f t="shared" si="88"/>
        <v>0</v>
      </c>
      <c r="BD51" s="118">
        <f t="shared" si="5"/>
        <v>0</v>
      </c>
      <c r="BE51" s="117">
        <f t="shared" si="72"/>
        <v>0</v>
      </c>
      <c r="BF51" s="118">
        <f t="shared" si="6"/>
        <v>0</v>
      </c>
      <c r="BG51" s="118">
        <f t="shared" si="89"/>
        <v>0</v>
      </c>
      <c r="BH51" s="117">
        <f t="shared" si="90"/>
        <v>0</v>
      </c>
      <c r="BI51" s="118">
        <f t="shared" si="9"/>
        <v>0</v>
      </c>
      <c r="BJ51" s="118">
        <f t="shared" si="91"/>
        <v>0</v>
      </c>
      <c r="BK51" s="118">
        <f t="shared" si="92"/>
        <v>0</v>
      </c>
      <c r="BL51" s="118">
        <f t="shared" si="12"/>
        <v>0</v>
      </c>
      <c r="BM51" s="117">
        <f t="shared" si="93"/>
        <v>0</v>
      </c>
      <c r="BN51" s="117">
        <f t="shared" si="14"/>
        <v>0</v>
      </c>
      <c r="BO51" s="117">
        <f t="shared" si="15"/>
        <v>0</v>
      </c>
      <c r="BP51" s="117">
        <f t="shared" si="94"/>
        <v>0</v>
      </c>
      <c r="BQ51" s="117">
        <f t="shared" si="95"/>
        <v>0</v>
      </c>
      <c r="BR51" s="117">
        <f t="shared" si="18"/>
        <v>0</v>
      </c>
      <c r="BS51" s="117">
        <f t="shared" si="73"/>
        <v>0</v>
      </c>
      <c r="BT51" s="117">
        <f t="shared" si="74"/>
        <v>0</v>
      </c>
      <c r="BU51" s="117">
        <f t="shared" si="75"/>
        <v>0</v>
      </c>
      <c r="BV51" s="117">
        <f t="shared" si="19"/>
        <v>0</v>
      </c>
      <c r="BW51" s="117">
        <f t="shared" si="20"/>
        <v>0</v>
      </c>
      <c r="BX51" s="117">
        <f t="shared" si="21"/>
        <v>0</v>
      </c>
      <c r="BY51" s="117">
        <f t="shared" si="22"/>
        <v>0</v>
      </c>
      <c r="BZ51" s="117">
        <f t="shared" si="96"/>
        <v>0</v>
      </c>
      <c r="CA51" s="117">
        <f t="shared" si="76"/>
        <v>0</v>
      </c>
      <c r="CB51" s="117">
        <f t="shared" si="97"/>
        <v>0</v>
      </c>
      <c r="CC51" s="117">
        <f t="shared" si="25"/>
        <v>0</v>
      </c>
      <c r="CD51" s="117">
        <f t="shared" si="98"/>
        <v>0</v>
      </c>
      <c r="CE51" s="117">
        <f t="shared" si="99"/>
        <v>0</v>
      </c>
      <c r="CF51" s="117">
        <f t="shared" si="28"/>
        <v>0</v>
      </c>
      <c r="CG51" s="117">
        <f t="shared" si="100"/>
        <v>0</v>
      </c>
      <c r="CH51" s="117">
        <f t="shared" si="101"/>
        <v>0</v>
      </c>
      <c r="CI51" s="117">
        <f t="shared" si="31"/>
        <v>0</v>
      </c>
      <c r="CJ51" s="117">
        <f t="shared" si="32"/>
        <v>0</v>
      </c>
      <c r="CK51" s="117">
        <f t="shared" si="33"/>
        <v>0</v>
      </c>
      <c r="CL51" s="117">
        <f t="shared" si="102"/>
        <v>0</v>
      </c>
      <c r="CM51" s="117">
        <f t="shared" si="103"/>
        <v>0</v>
      </c>
      <c r="CN51" s="117">
        <f t="shared" si="77"/>
        <v>0</v>
      </c>
      <c r="CO51" s="117">
        <f t="shared" si="104"/>
        <v>0</v>
      </c>
      <c r="CP51" s="117">
        <f t="shared" si="78"/>
        <v>0</v>
      </c>
      <c r="CQ51" s="117">
        <f t="shared" si="105"/>
        <v>0</v>
      </c>
      <c r="CR51" s="117">
        <f t="shared" si="79"/>
        <v>0</v>
      </c>
      <c r="CS51" s="117">
        <f t="shared" si="38"/>
        <v>0</v>
      </c>
      <c r="CT51" s="117">
        <f t="shared" si="39"/>
        <v>0</v>
      </c>
      <c r="CU51" s="117">
        <f t="shared" si="40"/>
        <v>0</v>
      </c>
      <c r="CV51" s="117">
        <f t="shared" si="106"/>
        <v>0</v>
      </c>
      <c r="CW51" s="117">
        <f t="shared" si="107"/>
        <v>0</v>
      </c>
      <c r="CX51" s="117">
        <f t="shared" si="43"/>
        <v>0</v>
      </c>
      <c r="CY51" s="117">
        <f t="shared" si="44"/>
        <v>0</v>
      </c>
      <c r="CZ51" s="117">
        <f t="shared" si="108"/>
        <v>0</v>
      </c>
      <c r="DA51" s="117">
        <f t="shared" si="109"/>
        <v>0</v>
      </c>
      <c r="DB51" s="117">
        <f t="shared" si="84"/>
        <v>0</v>
      </c>
      <c r="DC51" s="117">
        <f t="shared" si="47"/>
        <v>0</v>
      </c>
      <c r="DD51" s="117">
        <f t="shared" si="80"/>
        <v>0</v>
      </c>
      <c r="DE51" s="117">
        <f t="shared" si="81"/>
        <v>0</v>
      </c>
      <c r="DF51" s="117">
        <f t="shared" si="48"/>
        <v>0</v>
      </c>
      <c r="DG51" s="117">
        <f t="shared" si="49"/>
        <v>0</v>
      </c>
      <c r="DH51" s="117">
        <f t="shared" si="50"/>
        <v>0</v>
      </c>
      <c r="DI51" s="117">
        <f t="shared" si="110"/>
        <v>0</v>
      </c>
      <c r="DJ51" s="117">
        <f t="shared" si="111"/>
        <v>0</v>
      </c>
      <c r="DK51" s="117">
        <f t="shared" si="82"/>
        <v>0</v>
      </c>
      <c r="DL51" s="117">
        <f t="shared" si="53"/>
        <v>0</v>
      </c>
      <c r="DM51" s="117">
        <f t="shared" si="54"/>
        <v>0</v>
      </c>
      <c r="DN51" s="117">
        <f t="shared" si="55"/>
        <v>0</v>
      </c>
      <c r="DO51" s="117">
        <f t="shared" si="112"/>
        <v>0</v>
      </c>
      <c r="DP51" s="117">
        <f t="shared" si="113"/>
        <v>0</v>
      </c>
      <c r="DQ51" s="117">
        <f t="shared" si="83"/>
        <v>0</v>
      </c>
      <c r="DR51" s="117">
        <f t="shared" si="58"/>
        <v>0</v>
      </c>
      <c r="DS51" s="117">
        <f t="shared" si="59"/>
        <v>0</v>
      </c>
      <c r="DT51" s="117">
        <f t="shared" si="60"/>
        <v>0</v>
      </c>
      <c r="DU51" s="117">
        <f t="shared" si="114"/>
        <v>0</v>
      </c>
      <c r="DV51" s="117">
        <f t="shared" si="115"/>
        <v>0</v>
      </c>
      <c r="DW51" s="117">
        <f t="shared" si="116"/>
        <v>0</v>
      </c>
      <c r="DX51" s="117">
        <f t="shared" si="117"/>
        <v>0</v>
      </c>
      <c r="DY51" s="117">
        <f t="shared" si="118"/>
        <v>0</v>
      </c>
      <c r="DZ51" s="117">
        <f t="shared" si="66"/>
        <v>0</v>
      </c>
      <c r="EA51" s="117">
        <f t="shared" si="119"/>
        <v>0</v>
      </c>
      <c r="EB51" s="117">
        <f t="shared" si="120"/>
        <v>0</v>
      </c>
      <c r="EC51" s="117">
        <f t="shared" si="69"/>
        <v>0</v>
      </c>
      <c r="ED51" s="118">
        <f t="shared" si="121"/>
        <v>0</v>
      </c>
      <c r="EE51" s="118">
        <f t="shared" si="122"/>
        <v>0</v>
      </c>
      <c r="EF51" s="7"/>
      <c r="EG51" s="7"/>
      <c r="EH51" s="7"/>
      <c r="EI51" s="7"/>
    </row>
    <row r="52" spans="1:139" ht="17.100000000000001" customHeight="1" x14ac:dyDescent="0.25">
      <c r="A52" s="774"/>
      <c r="B52" s="777"/>
      <c r="C52" s="172">
        <v>9</v>
      </c>
      <c r="D52" s="262"/>
      <c r="E52" s="250"/>
      <c r="F52" s="251"/>
      <c r="G52" s="252"/>
      <c r="H52" s="251"/>
      <c r="I52" s="253"/>
      <c r="J52" s="254"/>
      <c r="K52" s="255"/>
      <c r="L52" s="250"/>
      <c r="M52" s="251"/>
      <c r="N52" s="252"/>
      <c r="O52" s="251"/>
      <c r="P52" s="253"/>
      <c r="Q52" s="254"/>
      <c r="R52" s="255"/>
      <c r="S52" s="256"/>
      <c r="T52" s="251"/>
      <c r="U52" s="252"/>
      <c r="V52" s="257"/>
      <c r="W52" s="253"/>
      <c r="X52" s="254"/>
      <c r="Y52" s="42" t="s">
        <v>526</v>
      </c>
      <c r="Z52" s="10" t="s">
        <v>527</v>
      </c>
      <c r="AA52" s="6"/>
      <c r="AB52" s="222" t="s">
        <v>604</v>
      </c>
      <c r="AC52" s="222" t="s">
        <v>604</v>
      </c>
      <c r="AD52" s="222" t="s">
        <v>604</v>
      </c>
      <c r="AE52" s="222" t="s">
        <v>634</v>
      </c>
      <c r="AF52" s="222" t="s">
        <v>634</v>
      </c>
      <c r="AG52" s="222" t="s">
        <v>633</v>
      </c>
      <c r="AH52" s="222" t="s">
        <v>633</v>
      </c>
      <c r="AI52" s="222" t="s">
        <v>642</v>
      </c>
      <c r="AJ52" s="222" t="s">
        <v>642</v>
      </c>
      <c r="AK52" s="222" t="s">
        <v>642</v>
      </c>
      <c r="AL52" s="222" t="s">
        <v>662</v>
      </c>
      <c r="AM52" s="222" t="s">
        <v>662</v>
      </c>
      <c r="AN52" s="222" t="s">
        <v>633</v>
      </c>
      <c r="AO52" s="222" t="s">
        <v>633</v>
      </c>
      <c r="AP52" s="222" t="s">
        <v>637</v>
      </c>
      <c r="AQ52" s="222" t="s">
        <v>637</v>
      </c>
      <c r="AR52" s="222" t="s">
        <v>637</v>
      </c>
      <c r="AS52" s="222" t="s">
        <v>662</v>
      </c>
      <c r="AT52" s="222" t="s">
        <v>662</v>
      </c>
      <c r="AU52" s="222" t="s">
        <v>633</v>
      </c>
      <c r="AV52" s="222" t="s">
        <v>633</v>
      </c>
      <c r="AX52" s="118"/>
      <c r="AY52" s="118">
        <f t="shared" si="85"/>
        <v>0</v>
      </c>
      <c r="AZ52" s="118">
        <f t="shared" si="86"/>
        <v>0</v>
      </c>
      <c r="BA52" s="118">
        <f t="shared" si="2"/>
        <v>0</v>
      </c>
      <c r="BB52" s="118">
        <f t="shared" si="87"/>
        <v>0</v>
      </c>
      <c r="BC52" s="118">
        <f t="shared" si="88"/>
        <v>0</v>
      </c>
      <c r="BD52" s="118">
        <f t="shared" si="5"/>
        <v>0</v>
      </c>
      <c r="BE52" s="117">
        <f t="shared" si="72"/>
        <v>0</v>
      </c>
      <c r="BF52" s="118">
        <f t="shared" si="6"/>
        <v>0</v>
      </c>
      <c r="BG52" s="118">
        <f t="shared" si="89"/>
        <v>0</v>
      </c>
      <c r="BH52" s="117">
        <f t="shared" si="90"/>
        <v>0</v>
      </c>
      <c r="BI52" s="118">
        <f t="shared" si="9"/>
        <v>0</v>
      </c>
      <c r="BJ52" s="118">
        <f t="shared" si="91"/>
        <v>0</v>
      </c>
      <c r="BK52" s="118">
        <f t="shared" si="92"/>
        <v>0</v>
      </c>
      <c r="BL52" s="118">
        <f t="shared" si="12"/>
        <v>0</v>
      </c>
      <c r="BM52" s="117">
        <f t="shared" si="93"/>
        <v>0</v>
      </c>
      <c r="BN52" s="117">
        <f t="shared" si="14"/>
        <v>0</v>
      </c>
      <c r="BO52" s="117">
        <f t="shared" si="15"/>
        <v>0</v>
      </c>
      <c r="BP52" s="117">
        <f t="shared" si="94"/>
        <v>0</v>
      </c>
      <c r="BQ52" s="117">
        <f t="shared" si="95"/>
        <v>0</v>
      </c>
      <c r="BR52" s="117">
        <f t="shared" si="18"/>
        <v>0</v>
      </c>
      <c r="BS52" s="117">
        <f t="shared" si="73"/>
        <v>0</v>
      </c>
      <c r="BT52" s="117">
        <f t="shared" si="74"/>
        <v>0</v>
      </c>
      <c r="BU52" s="117">
        <f t="shared" si="75"/>
        <v>0</v>
      </c>
      <c r="BV52" s="117">
        <f t="shared" si="19"/>
        <v>0</v>
      </c>
      <c r="BW52" s="117">
        <f t="shared" si="20"/>
        <v>0</v>
      </c>
      <c r="BX52" s="117">
        <f t="shared" si="21"/>
        <v>0</v>
      </c>
      <c r="BY52" s="117">
        <f t="shared" si="22"/>
        <v>0</v>
      </c>
      <c r="BZ52" s="117">
        <f t="shared" si="96"/>
        <v>0</v>
      </c>
      <c r="CA52" s="117">
        <f t="shared" si="76"/>
        <v>0</v>
      </c>
      <c r="CB52" s="117">
        <f t="shared" si="97"/>
        <v>0</v>
      </c>
      <c r="CC52" s="117">
        <f t="shared" si="25"/>
        <v>0</v>
      </c>
      <c r="CD52" s="117">
        <f t="shared" si="98"/>
        <v>0</v>
      </c>
      <c r="CE52" s="117">
        <f t="shared" si="99"/>
        <v>0</v>
      </c>
      <c r="CF52" s="117">
        <f t="shared" si="28"/>
        <v>0</v>
      </c>
      <c r="CG52" s="117">
        <f t="shared" si="100"/>
        <v>0</v>
      </c>
      <c r="CH52" s="117">
        <f t="shared" si="101"/>
        <v>0</v>
      </c>
      <c r="CI52" s="117">
        <f t="shared" si="31"/>
        <v>0</v>
      </c>
      <c r="CJ52" s="117">
        <f t="shared" si="32"/>
        <v>0</v>
      </c>
      <c r="CK52" s="117">
        <f t="shared" si="33"/>
        <v>0</v>
      </c>
      <c r="CL52" s="117">
        <f t="shared" si="102"/>
        <v>0</v>
      </c>
      <c r="CM52" s="117">
        <f t="shared" si="103"/>
        <v>0</v>
      </c>
      <c r="CN52" s="117">
        <f t="shared" si="77"/>
        <v>0</v>
      </c>
      <c r="CO52" s="117">
        <f t="shared" si="104"/>
        <v>0</v>
      </c>
      <c r="CP52" s="117">
        <f t="shared" si="78"/>
        <v>0</v>
      </c>
      <c r="CQ52" s="117">
        <f t="shared" si="105"/>
        <v>0</v>
      </c>
      <c r="CR52" s="117">
        <f t="shared" si="79"/>
        <v>0</v>
      </c>
      <c r="CS52" s="117">
        <f t="shared" si="38"/>
        <v>0</v>
      </c>
      <c r="CT52" s="117">
        <f t="shared" si="39"/>
        <v>0</v>
      </c>
      <c r="CU52" s="117">
        <f t="shared" si="40"/>
        <v>0</v>
      </c>
      <c r="CV52" s="117">
        <f t="shared" si="106"/>
        <v>0</v>
      </c>
      <c r="CW52" s="117">
        <f t="shared" si="107"/>
        <v>0</v>
      </c>
      <c r="CX52" s="117">
        <f t="shared" si="43"/>
        <v>0</v>
      </c>
      <c r="CY52" s="117">
        <f t="shared" si="44"/>
        <v>0</v>
      </c>
      <c r="CZ52" s="117">
        <f t="shared" si="108"/>
        <v>0</v>
      </c>
      <c r="DA52" s="117">
        <f t="shared" si="109"/>
        <v>0</v>
      </c>
      <c r="DB52" s="117">
        <f t="shared" si="84"/>
        <v>0</v>
      </c>
      <c r="DC52" s="117">
        <f t="shared" si="47"/>
        <v>0</v>
      </c>
      <c r="DD52" s="117">
        <f t="shared" si="80"/>
        <v>0</v>
      </c>
      <c r="DE52" s="117">
        <f t="shared" si="81"/>
        <v>0</v>
      </c>
      <c r="DF52" s="117">
        <f t="shared" si="48"/>
        <v>0</v>
      </c>
      <c r="DG52" s="117">
        <f t="shared" si="49"/>
        <v>0</v>
      </c>
      <c r="DH52" s="117">
        <f t="shared" si="50"/>
        <v>0</v>
      </c>
      <c r="DI52" s="117">
        <f t="shared" si="110"/>
        <v>0</v>
      </c>
      <c r="DJ52" s="117">
        <f t="shared" si="111"/>
        <v>0</v>
      </c>
      <c r="DK52" s="117">
        <f t="shared" si="82"/>
        <v>0</v>
      </c>
      <c r="DL52" s="117">
        <f t="shared" si="53"/>
        <v>0</v>
      </c>
      <c r="DM52" s="117">
        <f t="shared" si="54"/>
        <v>0</v>
      </c>
      <c r="DN52" s="117">
        <f t="shared" si="55"/>
        <v>0</v>
      </c>
      <c r="DO52" s="117">
        <f t="shared" si="112"/>
        <v>0</v>
      </c>
      <c r="DP52" s="117">
        <f t="shared" si="113"/>
        <v>0</v>
      </c>
      <c r="DQ52" s="117">
        <f t="shared" si="83"/>
        <v>0</v>
      </c>
      <c r="DR52" s="117">
        <f t="shared" si="58"/>
        <v>0</v>
      </c>
      <c r="DS52" s="117">
        <f t="shared" si="59"/>
        <v>0</v>
      </c>
      <c r="DT52" s="117">
        <f t="shared" si="60"/>
        <v>0</v>
      </c>
      <c r="DU52" s="117">
        <f t="shared" si="114"/>
        <v>0</v>
      </c>
      <c r="DV52" s="117">
        <f t="shared" si="115"/>
        <v>0</v>
      </c>
      <c r="DW52" s="117">
        <f t="shared" si="116"/>
        <v>0</v>
      </c>
      <c r="DX52" s="117">
        <f t="shared" si="117"/>
        <v>0</v>
      </c>
      <c r="DY52" s="117">
        <f t="shared" si="118"/>
        <v>0</v>
      </c>
      <c r="DZ52" s="117">
        <f t="shared" si="66"/>
        <v>0</v>
      </c>
      <c r="EA52" s="117">
        <f t="shared" si="119"/>
        <v>0</v>
      </c>
      <c r="EB52" s="117">
        <f t="shared" si="120"/>
        <v>0</v>
      </c>
      <c r="EC52" s="117">
        <f t="shared" si="69"/>
        <v>0</v>
      </c>
      <c r="ED52" s="118">
        <f t="shared" si="121"/>
        <v>0</v>
      </c>
      <c r="EE52" s="118">
        <f t="shared" si="122"/>
        <v>0</v>
      </c>
      <c r="EF52" s="7"/>
      <c r="EG52" s="7"/>
      <c r="EH52" s="7"/>
      <c r="EI52" s="7"/>
    </row>
    <row r="53" spans="1:139" ht="17.100000000000001" customHeight="1" thickBot="1" x14ac:dyDescent="0.3">
      <c r="A53" s="775"/>
      <c r="B53" s="778"/>
      <c r="C53" s="173">
        <v>10</v>
      </c>
      <c r="D53" s="263"/>
      <c r="E53" s="73"/>
      <c r="F53" s="162"/>
      <c r="G53" s="165"/>
      <c r="H53" s="162"/>
      <c r="I53" s="147"/>
      <c r="J53" s="86"/>
      <c r="K53" s="129"/>
      <c r="L53" s="73"/>
      <c r="M53" s="162"/>
      <c r="N53" s="165"/>
      <c r="O53" s="162"/>
      <c r="P53" s="147"/>
      <c r="Q53" s="86"/>
      <c r="R53" s="129"/>
      <c r="S53" s="155"/>
      <c r="T53" s="162"/>
      <c r="U53" s="165"/>
      <c r="V53" s="203"/>
      <c r="W53" s="147"/>
      <c r="X53" s="86"/>
      <c r="Y53" s="42" t="s">
        <v>434</v>
      </c>
      <c r="Z53" s="10" t="s">
        <v>444</v>
      </c>
      <c r="AA53" s="6"/>
      <c r="AB53" s="222" t="s">
        <v>660</v>
      </c>
      <c r="AC53" s="222" t="s">
        <v>660</v>
      </c>
      <c r="AD53" s="222" t="s">
        <v>660</v>
      </c>
      <c r="AE53" s="222" t="s">
        <v>660</v>
      </c>
      <c r="AF53" s="222" t="s">
        <v>660</v>
      </c>
      <c r="AG53" s="222" t="s">
        <v>660</v>
      </c>
      <c r="AH53" s="222" t="s">
        <v>660</v>
      </c>
      <c r="AI53" s="222" t="s">
        <v>657</v>
      </c>
      <c r="AJ53" s="222" t="s">
        <v>657</v>
      </c>
      <c r="AK53" s="222" t="s">
        <v>657</v>
      </c>
      <c r="AL53" s="222" t="s">
        <v>662</v>
      </c>
      <c r="AM53" s="222" t="s">
        <v>662</v>
      </c>
      <c r="AN53" s="222" t="s">
        <v>633</v>
      </c>
      <c r="AO53" s="222" t="s">
        <v>633</v>
      </c>
      <c r="AP53" s="222" t="s">
        <v>637</v>
      </c>
      <c r="AQ53" s="222" t="s">
        <v>637</v>
      </c>
      <c r="AR53" s="222" t="s">
        <v>637</v>
      </c>
      <c r="AS53" s="222" t="s">
        <v>662</v>
      </c>
      <c r="AT53" s="222" t="s">
        <v>662</v>
      </c>
      <c r="AU53" s="222" t="s">
        <v>633</v>
      </c>
      <c r="AV53" s="222" t="s">
        <v>633</v>
      </c>
      <c r="AX53" s="118"/>
      <c r="AY53" s="118">
        <f t="shared" si="85"/>
        <v>0</v>
      </c>
      <c r="AZ53" s="118">
        <f t="shared" si="86"/>
        <v>0</v>
      </c>
      <c r="BA53" s="118">
        <f t="shared" si="2"/>
        <v>0</v>
      </c>
      <c r="BB53" s="118">
        <f t="shared" si="87"/>
        <v>0</v>
      </c>
      <c r="BC53" s="118">
        <f t="shared" si="88"/>
        <v>0</v>
      </c>
      <c r="BD53" s="118">
        <f t="shared" si="5"/>
        <v>0</v>
      </c>
      <c r="BE53" s="117">
        <f t="shared" si="72"/>
        <v>0</v>
      </c>
      <c r="BF53" s="118">
        <f t="shared" si="6"/>
        <v>0</v>
      </c>
      <c r="BG53" s="118">
        <f t="shared" si="89"/>
        <v>0</v>
      </c>
      <c r="BH53" s="117">
        <f t="shared" si="90"/>
        <v>0</v>
      </c>
      <c r="BI53" s="118">
        <f t="shared" si="9"/>
        <v>0</v>
      </c>
      <c r="BJ53" s="118">
        <f t="shared" si="91"/>
        <v>0</v>
      </c>
      <c r="BK53" s="118">
        <f t="shared" si="92"/>
        <v>0</v>
      </c>
      <c r="BL53" s="118">
        <f t="shared" si="12"/>
        <v>0</v>
      </c>
      <c r="BM53" s="117">
        <f t="shared" si="93"/>
        <v>0</v>
      </c>
      <c r="BN53" s="117">
        <f t="shared" si="14"/>
        <v>0</v>
      </c>
      <c r="BO53" s="117">
        <f t="shared" si="15"/>
        <v>0</v>
      </c>
      <c r="BP53" s="117">
        <f t="shared" si="94"/>
        <v>0</v>
      </c>
      <c r="BQ53" s="117">
        <f t="shared" si="95"/>
        <v>0</v>
      </c>
      <c r="BR53" s="117">
        <f t="shared" si="18"/>
        <v>0</v>
      </c>
      <c r="BS53" s="117">
        <f t="shared" si="73"/>
        <v>0</v>
      </c>
      <c r="BT53" s="117">
        <f t="shared" si="74"/>
        <v>0</v>
      </c>
      <c r="BU53" s="117">
        <f t="shared" si="75"/>
        <v>0</v>
      </c>
      <c r="BV53" s="117">
        <f t="shared" si="19"/>
        <v>0</v>
      </c>
      <c r="BW53" s="117">
        <f t="shared" si="20"/>
        <v>0</v>
      </c>
      <c r="BX53" s="117">
        <f t="shared" si="21"/>
        <v>0</v>
      </c>
      <c r="BY53" s="117">
        <f t="shared" si="22"/>
        <v>0</v>
      </c>
      <c r="BZ53" s="117">
        <f t="shared" si="96"/>
        <v>0</v>
      </c>
      <c r="CA53" s="117">
        <f t="shared" si="76"/>
        <v>0</v>
      </c>
      <c r="CB53" s="117">
        <f t="shared" si="97"/>
        <v>0</v>
      </c>
      <c r="CC53" s="117">
        <f t="shared" si="25"/>
        <v>0</v>
      </c>
      <c r="CD53" s="117">
        <f t="shared" si="98"/>
        <v>0</v>
      </c>
      <c r="CE53" s="117">
        <f t="shared" si="99"/>
        <v>0</v>
      </c>
      <c r="CF53" s="117">
        <f t="shared" si="28"/>
        <v>0</v>
      </c>
      <c r="CG53" s="117">
        <f t="shared" si="100"/>
        <v>0</v>
      </c>
      <c r="CH53" s="117">
        <f t="shared" si="101"/>
        <v>0</v>
      </c>
      <c r="CI53" s="117">
        <f t="shared" si="31"/>
        <v>0</v>
      </c>
      <c r="CJ53" s="117">
        <f t="shared" si="32"/>
        <v>0</v>
      </c>
      <c r="CK53" s="117">
        <f t="shared" si="33"/>
        <v>0</v>
      </c>
      <c r="CL53" s="117">
        <f t="shared" si="102"/>
        <v>0</v>
      </c>
      <c r="CM53" s="117">
        <f t="shared" si="103"/>
        <v>0</v>
      </c>
      <c r="CN53" s="117">
        <f t="shared" si="77"/>
        <v>0</v>
      </c>
      <c r="CO53" s="117">
        <f t="shared" si="104"/>
        <v>0</v>
      </c>
      <c r="CP53" s="117">
        <f t="shared" si="78"/>
        <v>0</v>
      </c>
      <c r="CQ53" s="117">
        <f t="shared" si="105"/>
        <v>0</v>
      </c>
      <c r="CR53" s="117">
        <f t="shared" si="79"/>
        <v>0</v>
      </c>
      <c r="CS53" s="117">
        <f t="shared" si="38"/>
        <v>0</v>
      </c>
      <c r="CT53" s="117">
        <f t="shared" si="39"/>
        <v>0</v>
      </c>
      <c r="CU53" s="117">
        <f t="shared" si="40"/>
        <v>0</v>
      </c>
      <c r="CV53" s="117">
        <f t="shared" si="106"/>
        <v>0</v>
      </c>
      <c r="CW53" s="117">
        <f t="shared" si="107"/>
        <v>0</v>
      </c>
      <c r="CX53" s="117">
        <f t="shared" si="43"/>
        <v>0</v>
      </c>
      <c r="CY53" s="117">
        <f t="shared" si="44"/>
        <v>0</v>
      </c>
      <c r="CZ53" s="117">
        <f t="shared" si="108"/>
        <v>0</v>
      </c>
      <c r="DA53" s="117">
        <f t="shared" si="109"/>
        <v>0</v>
      </c>
      <c r="DB53" s="117">
        <f t="shared" si="84"/>
        <v>0</v>
      </c>
      <c r="DC53" s="117">
        <f t="shared" si="47"/>
        <v>0</v>
      </c>
      <c r="DD53" s="117">
        <f t="shared" si="80"/>
        <v>0</v>
      </c>
      <c r="DE53" s="117">
        <f t="shared" si="81"/>
        <v>0</v>
      </c>
      <c r="DF53" s="117">
        <f t="shared" si="48"/>
        <v>0</v>
      </c>
      <c r="DG53" s="117">
        <f t="shared" si="49"/>
        <v>0</v>
      </c>
      <c r="DH53" s="117">
        <f t="shared" si="50"/>
        <v>0</v>
      </c>
      <c r="DI53" s="117">
        <f t="shared" si="110"/>
        <v>0</v>
      </c>
      <c r="DJ53" s="117">
        <f t="shared" si="111"/>
        <v>0</v>
      </c>
      <c r="DK53" s="117">
        <f t="shared" si="82"/>
        <v>0</v>
      </c>
      <c r="DL53" s="117">
        <f t="shared" si="53"/>
        <v>0</v>
      </c>
      <c r="DM53" s="117">
        <f t="shared" si="54"/>
        <v>0</v>
      </c>
      <c r="DN53" s="117">
        <f t="shared" si="55"/>
        <v>0</v>
      </c>
      <c r="DO53" s="117">
        <f t="shared" si="112"/>
        <v>0</v>
      </c>
      <c r="DP53" s="117">
        <f t="shared" si="113"/>
        <v>0</v>
      </c>
      <c r="DQ53" s="117">
        <f t="shared" si="83"/>
        <v>0</v>
      </c>
      <c r="DR53" s="117">
        <f t="shared" si="58"/>
        <v>0</v>
      </c>
      <c r="DS53" s="117">
        <f t="shared" si="59"/>
        <v>0</v>
      </c>
      <c r="DT53" s="117">
        <f t="shared" si="60"/>
        <v>0</v>
      </c>
      <c r="DU53" s="117">
        <f t="shared" si="114"/>
        <v>0</v>
      </c>
      <c r="DV53" s="117">
        <f t="shared" si="115"/>
        <v>0</v>
      </c>
      <c r="DW53" s="117">
        <f t="shared" si="116"/>
        <v>0</v>
      </c>
      <c r="DX53" s="117">
        <f t="shared" si="117"/>
        <v>0</v>
      </c>
      <c r="DY53" s="117">
        <f t="shared" si="118"/>
        <v>0</v>
      </c>
      <c r="DZ53" s="117">
        <f t="shared" si="66"/>
        <v>0</v>
      </c>
      <c r="EA53" s="117">
        <f t="shared" si="119"/>
        <v>0</v>
      </c>
      <c r="EB53" s="117">
        <f t="shared" si="120"/>
        <v>0</v>
      </c>
      <c r="EC53" s="117">
        <f t="shared" si="69"/>
        <v>0</v>
      </c>
      <c r="ED53" s="118">
        <f t="shared" si="121"/>
        <v>0</v>
      </c>
      <c r="EE53" s="118">
        <f t="shared" si="122"/>
        <v>0</v>
      </c>
      <c r="EF53" s="7"/>
      <c r="EG53" s="7"/>
      <c r="EH53" s="7"/>
      <c r="EI53" s="7"/>
    </row>
    <row r="54" spans="1:139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12" t="s">
        <v>661</v>
      </c>
      <c r="I54" s="313"/>
      <c r="J54" s="314" t="s">
        <v>661</v>
      </c>
      <c r="K54" s="317"/>
      <c r="L54" s="315"/>
      <c r="M54" s="312"/>
      <c r="N54" s="316"/>
      <c r="O54" s="312" t="s">
        <v>653</v>
      </c>
      <c r="P54" s="313"/>
      <c r="Q54" s="314" t="s">
        <v>653</v>
      </c>
      <c r="R54" s="317"/>
      <c r="S54" s="318"/>
      <c r="T54" s="319"/>
      <c r="U54" s="316"/>
      <c r="V54" s="310"/>
      <c r="W54" s="313"/>
      <c r="X54" s="314"/>
      <c r="Y54" s="42" t="s">
        <v>435</v>
      </c>
      <c r="Z54" s="10" t="s">
        <v>445</v>
      </c>
      <c r="AA54" s="6"/>
      <c r="AB54" s="222" t="s">
        <v>660</v>
      </c>
      <c r="AC54" s="222" t="s">
        <v>660</v>
      </c>
      <c r="AD54" s="222" t="s">
        <v>660</v>
      </c>
      <c r="AE54" s="222" t="s">
        <v>660</v>
      </c>
      <c r="AF54" s="222" t="s">
        <v>660</v>
      </c>
      <c r="AG54" s="222" t="s">
        <v>660</v>
      </c>
      <c r="AH54" s="222" t="s">
        <v>660</v>
      </c>
      <c r="AI54" s="222" t="s">
        <v>657</v>
      </c>
      <c r="AJ54" s="222" t="s">
        <v>657</v>
      </c>
      <c r="AK54" s="222" t="s">
        <v>657</v>
      </c>
      <c r="AL54" s="222" t="s">
        <v>662</v>
      </c>
      <c r="AM54" s="222" t="s">
        <v>662</v>
      </c>
      <c r="AN54" s="222" t="s">
        <v>633</v>
      </c>
      <c r="AO54" s="222" t="s">
        <v>633</v>
      </c>
      <c r="AP54" s="222" t="s">
        <v>637</v>
      </c>
      <c r="AQ54" s="222" t="s">
        <v>637</v>
      </c>
      <c r="AR54" s="222" t="s">
        <v>637</v>
      </c>
      <c r="AS54" s="222" t="s">
        <v>662</v>
      </c>
      <c r="AT54" s="222" t="s">
        <v>662</v>
      </c>
      <c r="AU54" s="222" t="s">
        <v>633</v>
      </c>
      <c r="AV54" s="222" t="s">
        <v>633</v>
      </c>
      <c r="AX54" s="118"/>
      <c r="AY54" s="118">
        <f t="shared" si="85"/>
        <v>0</v>
      </c>
      <c r="AZ54" s="118">
        <f t="shared" si="86"/>
        <v>0</v>
      </c>
      <c r="BA54" s="118">
        <f t="shared" si="2"/>
        <v>0</v>
      </c>
      <c r="BB54" s="118">
        <f t="shared" si="87"/>
        <v>0</v>
      </c>
      <c r="BC54" s="118">
        <f t="shared" si="88"/>
        <v>0</v>
      </c>
      <c r="BD54" s="118">
        <f t="shared" si="5"/>
        <v>0</v>
      </c>
      <c r="BE54" s="117">
        <f t="shared" si="72"/>
        <v>0</v>
      </c>
      <c r="BF54" s="118">
        <f t="shared" si="6"/>
        <v>0</v>
      </c>
      <c r="BG54" s="118">
        <f t="shared" si="89"/>
        <v>0</v>
      </c>
      <c r="BH54" s="117">
        <f t="shared" si="90"/>
        <v>0</v>
      </c>
      <c r="BI54" s="118">
        <f t="shared" si="9"/>
        <v>0</v>
      </c>
      <c r="BJ54" s="118">
        <f t="shared" si="91"/>
        <v>0</v>
      </c>
      <c r="BK54" s="118">
        <f t="shared" si="92"/>
        <v>0</v>
      </c>
      <c r="BL54" s="118">
        <f t="shared" si="12"/>
        <v>0</v>
      </c>
      <c r="BM54" s="117">
        <f t="shared" si="93"/>
        <v>0</v>
      </c>
      <c r="BN54" s="117">
        <f t="shared" si="14"/>
        <v>0</v>
      </c>
      <c r="BO54" s="117">
        <f t="shared" si="15"/>
        <v>0</v>
      </c>
      <c r="BP54" s="117">
        <f t="shared" si="94"/>
        <v>0</v>
      </c>
      <c r="BQ54" s="117">
        <f t="shared" si="95"/>
        <v>0</v>
      </c>
      <c r="BR54" s="117">
        <f t="shared" si="18"/>
        <v>0</v>
      </c>
      <c r="BS54" s="117">
        <f t="shared" si="73"/>
        <v>0</v>
      </c>
      <c r="BT54" s="117">
        <f t="shared" si="74"/>
        <v>0</v>
      </c>
      <c r="BU54" s="117">
        <f t="shared" si="75"/>
        <v>0</v>
      </c>
      <c r="BV54" s="117">
        <f t="shared" si="19"/>
        <v>0</v>
      </c>
      <c r="BW54" s="117">
        <f t="shared" si="20"/>
        <v>0</v>
      </c>
      <c r="BX54" s="117">
        <f t="shared" si="21"/>
        <v>0</v>
      </c>
      <c r="BY54" s="117">
        <f t="shared" si="22"/>
        <v>0</v>
      </c>
      <c r="BZ54" s="117">
        <f t="shared" si="96"/>
        <v>0</v>
      </c>
      <c r="CA54" s="117">
        <f t="shared" si="76"/>
        <v>0</v>
      </c>
      <c r="CB54" s="117">
        <f t="shared" si="97"/>
        <v>0</v>
      </c>
      <c r="CC54" s="117">
        <f t="shared" si="25"/>
        <v>0</v>
      </c>
      <c r="CD54" s="117">
        <f t="shared" si="98"/>
        <v>0</v>
      </c>
      <c r="CE54" s="117">
        <f t="shared" si="99"/>
        <v>0</v>
      </c>
      <c r="CF54" s="117">
        <f t="shared" si="28"/>
        <v>0</v>
      </c>
      <c r="CG54" s="117">
        <f t="shared" si="100"/>
        <v>2</v>
      </c>
      <c r="CH54" s="117">
        <f t="shared" si="101"/>
        <v>2</v>
      </c>
      <c r="CI54" s="117">
        <f t="shared" si="31"/>
        <v>0</v>
      </c>
      <c r="CJ54" s="117">
        <f t="shared" si="32"/>
        <v>0</v>
      </c>
      <c r="CK54" s="117">
        <f t="shared" si="33"/>
        <v>0</v>
      </c>
      <c r="CL54" s="117">
        <f t="shared" si="102"/>
        <v>0</v>
      </c>
      <c r="CM54" s="117">
        <f t="shared" si="103"/>
        <v>0</v>
      </c>
      <c r="CN54" s="117">
        <f t="shared" si="77"/>
        <v>0</v>
      </c>
      <c r="CO54" s="117">
        <f t="shared" si="104"/>
        <v>0</v>
      </c>
      <c r="CP54" s="117">
        <f t="shared" si="78"/>
        <v>0</v>
      </c>
      <c r="CQ54" s="117">
        <f t="shared" si="105"/>
        <v>0</v>
      </c>
      <c r="CR54" s="117">
        <f t="shared" si="79"/>
        <v>0</v>
      </c>
      <c r="CS54" s="117">
        <f t="shared" si="38"/>
        <v>0</v>
      </c>
      <c r="CT54" s="117">
        <f t="shared" si="39"/>
        <v>0</v>
      </c>
      <c r="CU54" s="117">
        <f t="shared" si="40"/>
        <v>0</v>
      </c>
      <c r="CV54" s="117">
        <f t="shared" si="106"/>
        <v>0</v>
      </c>
      <c r="CW54" s="117">
        <f t="shared" si="107"/>
        <v>0</v>
      </c>
      <c r="CX54" s="117">
        <f t="shared" si="43"/>
        <v>0</v>
      </c>
      <c r="CY54" s="117">
        <f t="shared" si="44"/>
        <v>0</v>
      </c>
      <c r="CZ54" s="117">
        <f t="shared" si="108"/>
        <v>0</v>
      </c>
      <c r="DA54" s="117">
        <f t="shared" si="109"/>
        <v>0</v>
      </c>
      <c r="DB54" s="117">
        <f t="shared" si="84"/>
        <v>0</v>
      </c>
      <c r="DC54" s="117">
        <f t="shared" si="47"/>
        <v>0</v>
      </c>
      <c r="DD54" s="117">
        <f t="shared" si="80"/>
        <v>0</v>
      </c>
      <c r="DE54" s="117">
        <f t="shared" si="81"/>
        <v>0</v>
      </c>
      <c r="DF54" s="117">
        <f t="shared" si="48"/>
        <v>0</v>
      </c>
      <c r="DG54" s="117">
        <f t="shared" si="49"/>
        <v>0</v>
      </c>
      <c r="DH54" s="117">
        <f t="shared" si="50"/>
        <v>0</v>
      </c>
      <c r="DI54" s="117">
        <f t="shared" si="110"/>
        <v>0</v>
      </c>
      <c r="DJ54" s="117">
        <f t="shared" si="111"/>
        <v>0</v>
      </c>
      <c r="DK54" s="117">
        <f t="shared" si="82"/>
        <v>0</v>
      </c>
      <c r="DL54" s="117">
        <f t="shared" si="53"/>
        <v>0</v>
      </c>
      <c r="DM54" s="117">
        <f t="shared" si="54"/>
        <v>0</v>
      </c>
      <c r="DN54" s="117">
        <f t="shared" si="55"/>
        <v>0</v>
      </c>
      <c r="DO54" s="117">
        <f t="shared" si="112"/>
        <v>0</v>
      </c>
      <c r="DP54" s="117">
        <f t="shared" si="113"/>
        <v>0</v>
      </c>
      <c r="DQ54" s="117">
        <f t="shared" si="83"/>
        <v>0</v>
      </c>
      <c r="DR54" s="117">
        <f t="shared" si="58"/>
        <v>0</v>
      </c>
      <c r="DS54" s="117">
        <f t="shared" si="59"/>
        <v>0</v>
      </c>
      <c r="DT54" s="117">
        <f t="shared" si="60"/>
        <v>0</v>
      </c>
      <c r="DU54" s="117">
        <f t="shared" si="114"/>
        <v>0</v>
      </c>
      <c r="DV54" s="117">
        <f t="shared" si="115"/>
        <v>0</v>
      </c>
      <c r="DW54" s="117">
        <f t="shared" si="116"/>
        <v>0</v>
      </c>
      <c r="DX54" s="117">
        <f t="shared" si="117"/>
        <v>0</v>
      </c>
      <c r="DY54" s="117">
        <f t="shared" si="118"/>
        <v>0</v>
      </c>
      <c r="DZ54" s="117">
        <f t="shared" si="66"/>
        <v>0</v>
      </c>
      <c r="EA54" s="117">
        <f t="shared" si="119"/>
        <v>0</v>
      </c>
      <c r="EB54" s="117">
        <f t="shared" si="120"/>
        <v>0</v>
      </c>
      <c r="EC54" s="117">
        <f t="shared" si="69"/>
        <v>0</v>
      </c>
      <c r="ED54" s="118">
        <f t="shared" si="121"/>
        <v>0</v>
      </c>
      <c r="EE54" s="118">
        <f t="shared" si="122"/>
        <v>0</v>
      </c>
      <c r="EF54" s="7"/>
      <c r="EG54" s="7"/>
      <c r="EH54" s="7"/>
      <c r="EI54" s="7"/>
    </row>
    <row r="55" spans="1:139" ht="18" customHeight="1" x14ac:dyDescent="0.25">
      <c r="A55" s="774"/>
      <c r="B55" s="777"/>
      <c r="C55" s="174">
        <v>1</v>
      </c>
      <c r="D55" s="61"/>
      <c r="E55" s="72"/>
      <c r="F55" s="201"/>
      <c r="G55" s="211"/>
      <c r="H55" s="201" t="s">
        <v>661</v>
      </c>
      <c r="I55" s="145"/>
      <c r="J55" s="91" t="s">
        <v>661</v>
      </c>
      <c r="K55" s="61"/>
      <c r="L55" s="72"/>
      <c r="M55" s="201"/>
      <c r="N55" s="211"/>
      <c r="O55" s="201" t="s">
        <v>653</v>
      </c>
      <c r="P55" s="145"/>
      <c r="Q55" s="91" t="s">
        <v>653</v>
      </c>
      <c r="R55" s="127"/>
      <c r="S55" s="153"/>
      <c r="T55" s="201"/>
      <c r="U55" s="211"/>
      <c r="V55" s="201"/>
      <c r="W55" s="145"/>
      <c r="X55" s="91"/>
      <c r="Y55" s="42" t="s">
        <v>436</v>
      </c>
      <c r="Z55" s="10" t="s">
        <v>446</v>
      </c>
      <c r="AA55" s="6"/>
      <c r="AB55" s="222" t="s">
        <v>664</v>
      </c>
      <c r="AC55" s="222" t="s">
        <v>664</v>
      </c>
      <c r="AD55" s="222" t="s">
        <v>664</v>
      </c>
      <c r="AE55" s="222" t="s">
        <v>664</v>
      </c>
      <c r="AF55" s="222" t="s">
        <v>664</v>
      </c>
      <c r="AG55" s="222" t="s">
        <v>664</v>
      </c>
      <c r="AH55" s="222" t="s">
        <v>664</v>
      </c>
      <c r="AI55" s="222" t="s">
        <v>660</v>
      </c>
      <c r="AJ55" s="222" t="s">
        <v>660</v>
      </c>
      <c r="AK55" s="222" t="s">
        <v>660</v>
      </c>
      <c r="AL55" s="222" t="s">
        <v>660</v>
      </c>
      <c r="AM55" s="222" t="s">
        <v>660</v>
      </c>
      <c r="AN55" s="222" t="s">
        <v>660</v>
      </c>
      <c r="AO55" s="222" t="s">
        <v>660</v>
      </c>
      <c r="AP55" s="222" t="s">
        <v>639</v>
      </c>
      <c r="AQ55" s="222" t="s">
        <v>639</v>
      </c>
      <c r="AR55" s="222" t="s">
        <v>639</v>
      </c>
      <c r="AS55" s="222" t="s">
        <v>639</v>
      </c>
      <c r="AT55" s="222" t="s">
        <v>650</v>
      </c>
      <c r="AU55" s="222" t="s">
        <v>650</v>
      </c>
      <c r="AV55" s="346" t="s">
        <v>650</v>
      </c>
      <c r="AX55" s="118"/>
      <c r="AY55" s="118">
        <f t="shared" si="85"/>
        <v>0</v>
      </c>
      <c r="AZ55" s="118">
        <f t="shared" si="86"/>
        <v>0</v>
      </c>
      <c r="BA55" s="118">
        <f t="shared" si="2"/>
        <v>0</v>
      </c>
      <c r="BB55" s="118">
        <f t="shared" si="87"/>
        <v>0</v>
      </c>
      <c r="BC55" s="118">
        <f t="shared" si="88"/>
        <v>0</v>
      </c>
      <c r="BD55" s="118">
        <f t="shared" si="5"/>
        <v>0</v>
      </c>
      <c r="BE55" s="117">
        <f t="shared" si="72"/>
        <v>0</v>
      </c>
      <c r="BF55" s="118">
        <f t="shared" si="6"/>
        <v>0</v>
      </c>
      <c r="BG55" s="118">
        <f t="shared" si="89"/>
        <v>0</v>
      </c>
      <c r="BH55" s="117">
        <f t="shared" si="90"/>
        <v>0</v>
      </c>
      <c r="BI55" s="118">
        <f t="shared" si="9"/>
        <v>0</v>
      </c>
      <c r="BJ55" s="118">
        <f t="shared" si="91"/>
        <v>0</v>
      </c>
      <c r="BK55" s="118">
        <f t="shared" si="92"/>
        <v>0</v>
      </c>
      <c r="BL55" s="118">
        <f t="shared" si="12"/>
        <v>0</v>
      </c>
      <c r="BM55" s="117">
        <f t="shared" si="93"/>
        <v>0</v>
      </c>
      <c r="BN55" s="117">
        <f t="shared" si="14"/>
        <v>0</v>
      </c>
      <c r="BO55" s="117">
        <f t="shared" si="15"/>
        <v>0</v>
      </c>
      <c r="BP55" s="117">
        <f t="shared" si="94"/>
        <v>0</v>
      </c>
      <c r="BQ55" s="117">
        <f t="shared" si="95"/>
        <v>0</v>
      </c>
      <c r="BR55" s="117">
        <f t="shared" si="18"/>
        <v>0</v>
      </c>
      <c r="BS55" s="117">
        <f t="shared" si="73"/>
        <v>0</v>
      </c>
      <c r="BT55" s="117">
        <f t="shared" si="74"/>
        <v>0</v>
      </c>
      <c r="BU55" s="117">
        <f t="shared" si="75"/>
        <v>0</v>
      </c>
      <c r="BV55" s="117">
        <f t="shared" si="19"/>
        <v>0</v>
      </c>
      <c r="BW55" s="117">
        <f t="shared" si="20"/>
        <v>0</v>
      </c>
      <c r="BX55" s="117">
        <f t="shared" si="21"/>
        <v>0</v>
      </c>
      <c r="BY55" s="117">
        <f t="shared" si="22"/>
        <v>0</v>
      </c>
      <c r="BZ55" s="117">
        <f t="shared" si="96"/>
        <v>0</v>
      </c>
      <c r="CA55" s="117">
        <f t="shared" si="76"/>
        <v>0</v>
      </c>
      <c r="CB55" s="117">
        <f t="shared" si="97"/>
        <v>0</v>
      </c>
      <c r="CC55" s="117">
        <f t="shared" si="25"/>
        <v>0</v>
      </c>
      <c r="CD55" s="117">
        <f t="shared" si="98"/>
        <v>0</v>
      </c>
      <c r="CE55" s="117">
        <f t="shared" si="99"/>
        <v>0</v>
      </c>
      <c r="CF55" s="117">
        <f t="shared" si="28"/>
        <v>0</v>
      </c>
      <c r="CG55" s="117">
        <f t="shared" si="100"/>
        <v>2</v>
      </c>
      <c r="CH55" s="117">
        <f t="shared" si="101"/>
        <v>2</v>
      </c>
      <c r="CI55" s="117">
        <f t="shared" si="31"/>
        <v>0</v>
      </c>
      <c r="CJ55" s="117">
        <f t="shared" si="32"/>
        <v>0</v>
      </c>
      <c r="CK55" s="117">
        <f t="shared" si="33"/>
        <v>0</v>
      </c>
      <c r="CL55" s="117">
        <f t="shared" si="102"/>
        <v>0</v>
      </c>
      <c r="CM55" s="117">
        <f t="shared" si="103"/>
        <v>0</v>
      </c>
      <c r="CN55" s="117">
        <f t="shared" si="77"/>
        <v>0</v>
      </c>
      <c r="CO55" s="117">
        <f t="shared" si="104"/>
        <v>0</v>
      </c>
      <c r="CP55" s="117">
        <f t="shared" si="78"/>
        <v>0</v>
      </c>
      <c r="CQ55" s="117">
        <f t="shared" si="105"/>
        <v>0</v>
      </c>
      <c r="CR55" s="117">
        <f t="shared" si="79"/>
        <v>0</v>
      </c>
      <c r="CS55" s="117">
        <f t="shared" si="38"/>
        <v>0</v>
      </c>
      <c r="CT55" s="117">
        <f t="shared" si="39"/>
        <v>0</v>
      </c>
      <c r="CU55" s="117">
        <f t="shared" si="40"/>
        <v>0</v>
      </c>
      <c r="CV55" s="117">
        <f t="shared" si="106"/>
        <v>0</v>
      </c>
      <c r="CW55" s="117">
        <f t="shared" si="107"/>
        <v>0</v>
      </c>
      <c r="CX55" s="117">
        <f t="shared" si="43"/>
        <v>0</v>
      </c>
      <c r="CY55" s="117">
        <f t="shared" si="44"/>
        <v>0</v>
      </c>
      <c r="CZ55" s="117">
        <f t="shared" si="108"/>
        <v>0</v>
      </c>
      <c r="DA55" s="117">
        <f t="shared" si="109"/>
        <v>0</v>
      </c>
      <c r="DB55" s="117">
        <f t="shared" si="84"/>
        <v>0</v>
      </c>
      <c r="DC55" s="117">
        <f t="shared" si="47"/>
        <v>0</v>
      </c>
      <c r="DD55" s="117">
        <f t="shared" si="80"/>
        <v>0</v>
      </c>
      <c r="DE55" s="117">
        <f t="shared" si="81"/>
        <v>0</v>
      </c>
      <c r="DF55" s="117">
        <f t="shared" si="48"/>
        <v>0</v>
      </c>
      <c r="DG55" s="117">
        <f t="shared" si="49"/>
        <v>0</v>
      </c>
      <c r="DH55" s="117">
        <f t="shared" si="50"/>
        <v>0</v>
      </c>
      <c r="DI55" s="117">
        <f t="shared" si="110"/>
        <v>0</v>
      </c>
      <c r="DJ55" s="117">
        <f t="shared" si="111"/>
        <v>0</v>
      </c>
      <c r="DK55" s="117">
        <f t="shared" si="82"/>
        <v>0</v>
      </c>
      <c r="DL55" s="117">
        <f t="shared" si="53"/>
        <v>0</v>
      </c>
      <c r="DM55" s="117">
        <f t="shared" si="54"/>
        <v>0</v>
      </c>
      <c r="DN55" s="117">
        <f t="shared" si="55"/>
        <v>0</v>
      </c>
      <c r="DO55" s="117">
        <f t="shared" si="112"/>
        <v>0</v>
      </c>
      <c r="DP55" s="117">
        <f t="shared" si="113"/>
        <v>0</v>
      </c>
      <c r="DQ55" s="117">
        <f t="shared" si="83"/>
        <v>0</v>
      </c>
      <c r="DR55" s="117">
        <f t="shared" si="58"/>
        <v>0</v>
      </c>
      <c r="DS55" s="117">
        <f t="shared" si="59"/>
        <v>0</v>
      </c>
      <c r="DT55" s="117">
        <f t="shared" si="60"/>
        <v>0</v>
      </c>
      <c r="DU55" s="117">
        <f t="shared" si="114"/>
        <v>0</v>
      </c>
      <c r="DV55" s="117">
        <f t="shared" si="115"/>
        <v>0</v>
      </c>
      <c r="DW55" s="117">
        <f t="shared" si="116"/>
        <v>0</v>
      </c>
      <c r="DX55" s="117">
        <f t="shared" si="117"/>
        <v>0</v>
      </c>
      <c r="DY55" s="117">
        <f t="shared" si="118"/>
        <v>0</v>
      </c>
      <c r="DZ55" s="117">
        <f t="shared" si="66"/>
        <v>0</v>
      </c>
      <c r="EA55" s="117">
        <f t="shared" si="119"/>
        <v>0</v>
      </c>
      <c r="EB55" s="117">
        <f t="shared" si="120"/>
        <v>0</v>
      </c>
      <c r="EC55" s="117">
        <f t="shared" si="69"/>
        <v>0</v>
      </c>
      <c r="ED55" s="118">
        <f t="shared" si="121"/>
        <v>0</v>
      </c>
      <c r="EE55" s="118">
        <f t="shared" si="122"/>
        <v>0</v>
      </c>
      <c r="EF55" s="7"/>
      <c r="EG55" s="7"/>
      <c r="EH55" s="7"/>
      <c r="EI55" s="7"/>
    </row>
    <row r="56" spans="1:139" ht="18" customHeight="1" x14ac:dyDescent="0.25">
      <c r="A56" s="774"/>
      <c r="B56" s="777"/>
      <c r="C56" s="172">
        <v>2</v>
      </c>
      <c r="D56" s="63"/>
      <c r="E56" s="65"/>
      <c r="F56" s="161"/>
      <c r="G56" s="164"/>
      <c r="H56" s="161" t="s">
        <v>661</v>
      </c>
      <c r="I56" s="146"/>
      <c r="J56" s="85" t="s">
        <v>661</v>
      </c>
      <c r="K56" s="63"/>
      <c r="L56" s="65"/>
      <c r="M56" s="161"/>
      <c r="N56" s="164"/>
      <c r="O56" s="161" t="s">
        <v>653</v>
      </c>
      <c r="P56" s="146"/>
      <c r="Q56" s="85" t="s">
        <v>653</v>
      </c>
      <c r="R56" s="78"/>
      <c r="S56" s="154"/>
      <c r="T56" s="161"/>
      <c r="U56" s="164"/>
      <c r="V56" s="161"/>
      <c r="W56" s="146"/>
      <c r="X56" s="85"/>
      <c r="Y56" s="42" t="s">
        <v>437</v>
      </c>
      <c r="Z56" s="10" t="s">
        <v>447</v>
      </c>
      <c r="AA56" s="6"/>
      <c r="AB56" s="222" t="s">
        <v>664</v>
      </c>
      <c r="AC56" s="222" t="s">
        <v>664</v>
      </c>
      <c r="AD56" s="222" t="s">
        <v>664</v>
      </c>
      <c r="AE56" s="222" t="s">
        <v>664</v>
      </c>
      <c r="AF56" s="222" t="s">
        <v>664</v>
      </c>
      <c r="AG56" s="222" t="s">
        <v>664</v>
      </c>
      <c r="AH56" s="222" t="s">
        <v>664</v>
      </c>
      <c r="AI56" s="222" t="s">
        <v>660</v>
      </c>
      <c r="AJ56" s="222" t="s">
        <v>660</v>
      </c>
      <c r="AK56" s="222" t="s">
        <v>660</v>
      </c>
      <c r="AL56" s="222" t="s">
        <v>660</v>
      </c>
      <c r="AM56" s="222" t="s">
        <v>660</v>
      </c>
      <c r="AN56" s="222" t="s">
        <v>660</v>
      </c>
      <c r="AO56" s="222" t="s">
        <v>660</v>
      </c>
      <c r="AP56" s="222" t="s">
        <v>639</v>
      </c>
      <c r="AQ56" s="222" t="s">
        <v>639</v>
      </c>
      <c r="AR56" s="222" t="s">
        <v>639</v>
      </c>
      <c r="AS56" s="222" t="s">
        <v>639</v>
      </c>
      <c r="AT56" s="222" t="s">
        <v>650</v>
      </c>
      <c r="AU56" s="222" t="s">
        <v>650</v>
      </c>
      <c r="AV56" s="346" t="s">
        <v>650</v>
      </c>
      <c r="AX56" s="118"/>
      <c r="AY56" s="118">
        <f t="shared" si="85"/>
        <v>0</v>
      </c>
      <c r="AZ56" s="118">
        <f t="shared" si="86"/>
        <v>0</v>
      </c>
      <c r="BA56" s="118">
        <f t="shared" si="2"/>
        <v>0</v>
      </c>
      <c r="BB56" s="118">
        <f t="shared" si="87"/>
        <v>0</v>
      </c>
      <c r="BC56" s="118">
        <f t="shared" si="88"/>
        <v>0</v>
      </c>
      <c r="BD56" s="118">
        <f t="shared" si="5"/>
        <v>0</v>
      </c>
      <c r="BE56" s="117">
        <f t="shared" si="72"/>
        <v>0</v>
      </c>
      <c r="BF56" s="118">
        <f t="shared" si="6"/>
        <v>0</v>
      </c>
      <c r="BG56" s="118">
        <f t="shared" si="89"/>
        <v>0</v>
      </c>
      <c r="BH56" s="117">
        <f t="shared" si="90"/>
        <v>0</v>
      </c>
      <c r="BI56" s="118">
        <f t="shared" si="9"/>
        <v>0</v>
      </c>
      <c r="BJ56" s="118">
        <f t="shared" si="91"/>
        <v>0</v>
      </c>
      <c r="BK56" s="118">
        <f t="shared" si="92"/>
        <v>0</v>
      </c>
      <c r="BL56" s="118">
        <f t="shared" si="12"/>
        <v>0</v>
      </c>
      <c r="BM56" s="117">
        <f t="shared" si="93"/>
        <v>0</v>
      </c>
      <c r="BN56" s="117">
        <f t="shared" si="14"/>
        <v>0</v>
      </c>
      <c r="BO56" s="117">
        <f t="shared" si="15"/>
        <v>0</v>
      </c>
      <c r="BP56" s="117">
        <f t="shared" si="94"/>
        <v>0</v>
      </c>
      <c r="BQ56" s="117">
        <f t="shared" si="95"/>
        <v>0</v>
      </c>
      <c r="BR56" s="117">
        <f t="shared" si="18"/>
        <v>0</v>
      </c>
      <c r="BS56" s="117">
        <f t="shared" si="73"/>
        <v>0</v>
      </c>
      <c r="BT56" s="117">
        <f t="shared" si="74"/>
        <v>0</v>
      </c>
      <c r="BU56" s="117">
        <f t="shared" si="75"/>
        <v>0</v>
      </c>
      <c r="BV56" s="117">
        <f t="shared" si="19"/>
        <v>0</v>
      </c>
      <c r="BW56" s="117">
        <f t="shared" si="20"/>
        <v>0</v>
      </c>
      <c r="BX56" s="117">
        <f t="shared" si="21"/>
        <v>0</v>
      </c>
      <c r="BY56" s="117">
        <f t="shared" si="22"/>
        <v>0</v>
      </c>
      <c r="BZ56" s="117">
        <f t="shared" si="96"/>
        <v>0</v>
      </c>
      <c r="CA56" s="117">
        <f t="shared" si="76"/>
        <v>0</v>
      </c>
      <c r="CB56" s="117">
        <f t="shared" si="97"/>
        <v>0</v>
      </c>
      <c r="CC56" s="117">
        <f t="shared" si="25"/>
        <v>0</v>
      </c>
      <c r="CD56" s="117">
        <f t="shared" si="98"/>
        <v>0</v>
      </c>
      <c r="CE56" s="117">
        <f t="shared" si="99"/>
        <v>0</v>
      </c>
      <c r="CF56" s="117">
        <f t="shared" si="28"/>
        <v>0</v>
      </c>
      <c r="CG56" s="117">
        <f t="shared" si="100"/>
        <v>2</v>
      </c>
      <c r="CH56" s="117">
        <f t="shared" si="101"/>
        <v>2</v>
      </c>
      <c r="CI56" s="117">
        <f t="shared" si="31"/>
        <v>0</v>
      </c>
      <c r="CJ56" s="117">
        <f t="shared" si="32"/>
        <v>0</v>
      </c>
      <c r="CK56" s="117">
        <f t="shared" si="33"/>
        <v>0</v>
      </c>
      <c r="CL56" s="117">
        <f t="shared" si="102"/>
        <v>0</v>
      </c>
      <c r="CM56" s="117">
        <f t="shared" si="103"/>
        <v>0</v>
      </c>
      <c r="CN56" s="117">
        <f t="shared" si="77"/>
        <v>0</v>
      </c>
      <c r="CO56" s="117">
        <f t="shared" si="104"/>
        <v>0</v>
      </c>
      <c r="CP56" s="117">
        <f t="shared" si="78"/>
        <v>0</v>
      </c>
      <c r="CQ56" s="117">
        <f t="shared" si="105"/>
        <v>0</v>
      </c>
      <c r="CR56" s="117">
        <f t="shared" si="79"/>
        <v>0</v>
      </c>
      <c r="CS56" s="117">
        <f t="shared" si="38"/>
        <v>0</v>
      </c>
      <c r="CT56" s="117">
        <f t="shared" si="39"/>
        <v>0</v>
      </c>
      <c r="CU56" s="117">
        <f t="shared" si="40"/>
        <v>0</v>
      </c>
      <c r="CV56" s="117">
        <f t="shared" si="106"/>
        <v>0</v>
      </c>
      <c r="CW56" s="117">
        <f t="shared" si="107"/>
        <v>0</v>
      </c>
      <c r="CX56" s="117">
        <f t="shared" si="43"/>
        <v>0</v>
      </c>
      <c r="CY56" s="117">
        <f t="shared" si="44"/>
        <v>0</v>
      </c>
      <c r="CZ56" s="117">
        <f t="shared" si="108"/>
        <v>0</v>
      </c>
      <c r="DA56" s="117">
        <f t="shared" si="109"/>
        <v>0</v>
      </c>
      <c r="DB56" s="117">
        <f t="shared" si="84"/>
        <v>0</v>
      </c>
      <c r="DC56" s="117">
        <f t="shared" si="47"/>
        <v>0</v>
      </c>
      <c r="DD56" s="117">
        <f t="shared" si="80"/>
        <v>0</v>
      </c>
      <c r="DE56" s="117">
        <f t="shared" si="81"/>
        <v>0</v>
      </c>
      <c r="DF56" s="117">
        <f t="shared" si="48"/>
        <v>0</v>
      </c>
      <c r="DG56" s="117">
        <f t="shared" si="49"/>
        <v>0</v>
      </c>
      <c r="DH56" s="117">
        <f t="shared" si="50"/>
        <v>0</v>
      </c>
      <c r="DI56" s="117">
        <f t="shared" si="110"/>
        <v>0</v>
      </c>
      <c r="DJ56" s="117">
        <f t="shared" si="111"/>
        <v>0</v>
      </c>
      <c r="DK56" s="117">
        <f t="shared" si="82"/>
        <v>0</v>
      </c>
      <c r="DL56" s="117">
        <f t="shared" si="53"/>
        <v>0</v>
      </c>
      <c r="DM56" s="117">
        <f t="shared" si="54"/>
        <v>0</v>
      </c>
      <c r="DN56" s="117">
        <f t="shared" si="55"/>
        <v>0</v>
      </c>
      <c r="DO56" s="117">
        <f t="shared" si="112"/>
        <v>0</v>
      </c>
      <c r="DP56" s="117">
        <f t="shared" si="113"/>
        <v>0</v>
      </c>
      <c r="DQ56" s="117">
        <f t="shared" si="83"/>
        <v>0</v>
      </c>
      <c r="DR56" s="117">
        <f t="shared" si="58"/>
        <v>0</v>
      </c>
      <c r="DS56" s="117">
        <f t="shared" si="59"/>
        <v>0</v>
      </c>
      <c r="DT56" s="117">
        <f t="shared" si="60"/>
        <v>0</v>
      </c>
      <c r="DU56" s="117">
        <f t="shared" si="114"/>
        <v>0</v>
      </c>
      <c r="DV56" s="117">
        <f t="shared" si="115"/>
        <v>0</v>
      </c>
      <c r="DW56" s="117">
        <f t="shared" si="116"/>
        <v>0</v>
      </c>
      <c r="DX56" s="117">
        <f t="shared" si="117"/>
        <v>0</v>
      </c>
      <c r="DY56" s="117">
        <f t="shared" si="118"/>
        <v>0</v>
      </c>
      <c r="DZ56" s="117">
        <f t="shared" si="66"/>
        <v>0</v>
      </c>
      <c r="EA56" s="117">
        <f t="shared" si="119"/>
        <v>0</v>
      </c>
      <c r="EB56" s="117">
        <f t="shared" si="120"/>
        <v>0</v>
      </c>
      <c r="EC56" s="117">
        <f t="shared" si="69"/>
        <v>0</v>
      </c>
      <c r="ED56" s="118">
        <f t="shared" si="121"/>
        <v>0</v>
      </c>
      <c r="EE56" s="118">
        <f t="shared" si="122"/>
        <v>0</v>
      </c>
      <c r="EF56" s="7"/>
      <c r="EG56" s="7"/>
      <c r="EH56" s="7"/>
      <c r="EI56" s="7"/>
    </row>
    <row r="57" spans="1:139" ht="18" customHeight="1" x14ac:dyDescent="0.25">
      <c r="A57" s="774"/>
      <c r="B57" s="777"/>
      <c r="C57" s="172">
        <v>3</v>
      </c>
      <c r="D57" s="63"/>
      <c r="E57" s="65"/>
      <c r="F57" s="161"/>
      <c r="G57" s="164"/>
      <c r="H57" s="201"/>
      <c r="I57" s="146"/>
      <c r="J57" s="85"/>
      <c r="K57" s="63"/>
      <c r="L57" s="65"/>
      <c r="M57" s="161"/>
      <c r="N57" s="164"/>
      <c r="O57" s="161"/>
      <c r="P57" s="146"/>
      <c r="Q57" s="85"/>
      <c r="R57" s="78"/>
      <c r="S57" s="154"/>
      <c r="T57" s="161"/>
      <c r="U57" s="164"/>
      <c r="V57" s="161"/>
      <c r="W57" s="146"/>
      <c r="X57" s="85"/>
      <c r="Y57" s="42" t="s">
        <v>438</v>
      </c>
      <c r="Z57" s="10" t="s">
        <v>535</v>
      </c>
      <c r="AA57" s="19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X57" s="118"/>
      <c r="AY57" s="118">
        <f t="shared" si="85"/>
        <v>0</v>
      </c>
      <c r="AZ57" s="118">
        <f t="shared" si="86"/>
        <v>0</v>
      </c>
      <c r="BA57" s="118">
        <f t="shared" si="2"/>
        <v>0</v>
      </c>
      <c r="BB57" s="118">
        <f t="shared" si="87"/>
        <v>0</v>
      </c>
      <c r="BC57" s="118">
        <f t="shared" si="88"/>
        <v>0</v>
      </c>
      <c r="BD57" s="118">
        <f t="shared" si="5"/>
        <v>0</v>
      </c>
      <c r="BE57" s="117">
        <f t="shared" si="72"/>
        <v>0</v>
      </c>
      <c r="BF57" s="118">
        <f t="shared" si="6"/>
        <v>0</v>
      </c>
      <c r="BG57" s="118">
        <f t="shared" si="89"/>
        <v>0</v>
      </c>
      <c r="BH57" s="117">
        <f t="shared" si="90"/>
        <v>0</v>
      </c>
      <c r="BI57" s="118">
        <f t="shared" si="9"/>
        <v>0</v>
      </c>
      <c r="BJ57" s="118">
        <f t="shared" si="91"/>
        <v>0</v>
      </c>
      <c r="BK57" s="118">
        <f t="shared" si="92"/>
        <v>0</v>
      </c>
      <c r="BL57" s="118">
        <f t="shared" si="12"/>
        <v>0</v>
      </c>
      <c r="BM57" s="117">
        <f t="shared" si="93"/>
        <v>0</v>
      </c>
      <c r="BN57" s="117">
        <f t="shared" si="14"/>
        <v>0</v>
      </c>
      <c r="BO57" s="117">
        <f t="shared" si="15"/>
        <v>0</v>
      </c>
      <c r="BP57" s="117">
        <f t="shared" si="94"/>
        <v>0</v>
      </c>
      <c r="BQ57" s="117">
        <f t="shared" si="95"/>
        <v>0</v>
      </c>
      <c r="BR57" s="117">
        <f t="shared" si="18"/>
        <v>0</v>
      </c>
      <c r="BS57" s="117">
        <f t="shared" si="73"/>
        <v>0</v>
      </c>
      <c r="BT57" s="117">
        <f t="shared" si="74"/>
        <v>0</v>
      </c>
      <c r="BU57" s="117">
        <f t="shared" si="75"/>
        <v>0</v>
      </c>
      <c r="BV57" s="117">
        <f t="shared" si="19"/>
        <v>0</v>
      </c>
      <c r="BW57" s="117">
        <f t="shared" si="20"/>
        <v>0</v>
      </c>
      <c r="BX57" s="117">
        <f t="shared" si="21"/>
        <v>0</v>
      </c>
      <c r="BY57" s="117">
        <f t="shared" si="22"/>
        <v>0</v>
      </c>
      <c r="BZ57" s="117">
        <f t="shared" si="96"/>
        <v>0</v>
      </c>
      <c r="CA57" s="117">
        <f t="shared" si="76"/>
        <v>0</v>
      </c>
      <c r="CB57" s="117">
        <f t="shared" si="97"/>
        <v>0</v>
      </c>
      <c r="CC57" s="117">
        <f t="shared" si="25"/>
        <v>0</v>
      </c>
      <c r="CD57" s="117">
        <f t="shared" si="98"/>
        <v>0</v>
      </c>
      <c r="CE57" s="117">
        <f t="shared" si="99"/>
        <v>0</v>
      </c>
      <c r="CF57" s="117">
        <f t="shared" si="28"/>
        <v>0</v>
      </c>
      <c r="CG57" s="117">
        <f t="shared" si="100"/>
        <v>0</v>
      </c>
      <c r="CH57" s="117">
        <f t="shared" si="101"/>
        <v>0</v>
      </c>
      <c r="CI57" s="117">
        <f t="shared" si="31"/>
        <v>0</v>
      </c>
      <c r="CJ57" s="117">
        <f t="shared" si="32"/>
        <v>0</v>
      </c>
      <c r="CK57" s="117">
        <f t="shared" si="33"/>
        <v>0</v>
      </c>
      <c r="CL57" s="117">
        <f t="shared" si="102"/>
        <v>0</v>
      </c>
      <c r="CM57" s="117">
        <f t="shared" si="103"/>
        <v>0</v>
      </c>
      <c r="CN57" s="117">
        <f t="shared" si="77"/>
        <v>0</v>
      </c>
      <c r="CO57" s="117">
        <f t="shared" si="104"/>
        <v>0</v>
      </c>
      <c r="CP57" s="117">
        <f t="shared" si="78"/>
        <v>0</v>
      </c>
      <c r="CQ57" s="117">
        <f t="shared" si="105"/>
        <v>0</v>
      </c>
      <c r="CR57" s="117">
        <f t="shared" si="79"/>
        <v>0</v>
      </c>
      <c r="CS57" s="117">
        <f t="shared" si="38"/>
        <v>0</v>
      </c>
      <c r="CT57" s="117">
        <f t="shared" si="39"/>
        <v>0</v>
      </c>
      <c r="CU57" s="117">
        <f t="shared" si="40"/>
        <v>0</v>
      </c>
      <c r="CV57" s="117">
        <f t="shared" si="106"/>
        <v>0</v>
      </c>
      <c r="CW57" s="117">
        <f t="shared" si="107"/>
        <v>0</v>
      </c>
      <c r="CX57" s="117">
        <f t="shared" si="43"/>
        <v>0</v>
      </c>
      <c r="CY57" s="117">
        <f t="shared" si="44"/>
        <v>0</v>
      </c>
      <c r="CZ57" s="117">
        <f t="shared" si="108"/>
        <v>0</v>
      </c>
      <c r="DA57" s="117">
        <f t="shared" si="109"/>
        <v>0</v>
      </c>
      <c r="DB57" s="117">
        <f t="shared" si="84"/>
        <v>0</v>
      </c>
      <c r="DC57" s="117">
        <f t="shared" si="47"/>
        <v>0</v>
      </c>
      <c r="DD57" s="117">
        <f t="shared" si="80"/>
        <v>0</v>
      </c>
      <c r="DE57" s="117">
        <f t="shared" si="81"/>
        <v>0</v>
      </c>
      <c r="DF57" s="117">
        <f t="shared" si="48"/>
        <v>0</v>
      </c>
      <c r="DG57" s="117">
        <f t="shared" si="49"/>
        <v>0</v>
      </c>
      <c r="DH57" s="117">
        <f t="shared" si="50"/>
        <v>0</v>
      </c>
      <c r="DI57" s="117">
        <f t="shared" si="110"/>
        <v>0</v>
      </c>
      <c r="DJ57" s="117">
        <f t="shared" si="111"/>
        <v>0</v>
      </c>
      <c r="DK57" s="117">
        <f t="shared" si="82"/>
        <v>0</v>
      </c>
      <c r="DL57" s="117">
        <f t="shared" si="53"/>
        <v>0</v>
      </c>
      <c r="DM57" s="117">
        <f t="shared" si="54"/>
        <v>0</v>
      </c>
      <c r="DN57" s="117">
        <f t="shared" si="55"/>
        <v>0</v>
      </c>
      <c r="DO57" s="117">
        <f t="shared" si="112"/>
        <v>0</v>
      </c>
      <c r="DP57" s="117">
        <f t="shared" si="113"/>
        <v>0</v>
      </c>
      <c r="DQ57" s="117">
        <f t="shared" si="83"/>
        <v>0</v>
      </c>
      <c r="DR57" s="117">
        <f t="shared" si="58"/>
        <v>0</v>
      </c>
      <c r="DS57" s="117">
        <f t="shared" si="59"/>
        <v>0</v>
      </c>
      <c r="DT57" s="117">
        <f t="shared" si="60"/>
        <v>0</v>
      </c>
      <c r="DU57" s="117">
        <f t="shared" si="114"/>
        <v>0</v>
      </c>
      <c r="DV57" s="117">
        <f t="shared" si="115"/>
        <v>0</v>
      </c>
      <c r="DW57" s="117">
        <f t="shared" si="116"/>
        <v>0</v>
      </c>
      <c r="DX57" s="117">
        <f t="shared" si="117"/>
        <v>0</v>
      </c>
      <c r="DY57" s="117">
        <f t="shared" si="118"/>
        <v>0</v>
      </c>
      <c r="DZ57" s="117">
        <f t="shared" si="66"/>
        <v>0</v>
      </c>
      <c r="EA57" s="117">
        <f t="shared" si="119"/>
        <v>0</v>
      </c>
      <c r="EB57" s="117">
        <f t="shared" si="120"/>
        <v>0</v>
      </c>
      <c r="EC57" s="117">
        <f t="shared" si="69"/>
        <v>0</v>
      </c>
      <c r="ED57" s="118">
        <f t="shared" si="121"/>
        <v>0</v>
      </c>
      <c r="EE57" s="118">
        <f t="shared" si="122"/>
        <v>0</v>
      </c>
      <c r="EF57" s="7"/>
      <c r="EG57" s="7"/>
      <c r="EH57" s="7"/>
      <c r="EI57" s="7"/>
    </row>
    <row r="58" spans="1:139" ht="18" customHeight="1" x14ac:dyDescent="0.25">
      <c r="A58" s="774"/>
      <c r="B58" s="777"/>
      <c r="C58" s="172">
        <v>4</v>
      </c>
      <c r="D58" s="63"/>
      <c r="E58" s="65"/>
      <c r="F58" s="161"/>
      <c r="G58" s="164"/>
      <c r="H58" s="161"/>
      <c r="I58" s="146"/>
      <c r="J58" s="85"/>
      <c r="K58" s="63"/>
      <c r="L58" s="65"/>
      <c r="M58" s="161"/>
      <c r="N58" s="164"/>
      <c r="O58" s="161"/>
      <c r="P58" s="146"/>
      <c r="Q58" s="85"/>
      <c r="R58" s="78"/>
      <c r="S58" s="154"/>
      <c r="T58" s="161"/>
      <c r="U58" s="164"/>
      <c r="V58" s="161"/>
      <c r="W58" s="146"/>
      <c r="X58" s="85"/>
      <c r="Y58" s="42" t="s">
        <v>439</v>
      </c>
      <c r="Z58" s="10" t="s">
        <v>539</v>
      </c>
      <c r="AA58" s="6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X58" s="118"/>
      <c r="AY58" s="118">
        <f t="shared" si="85"/>
        <v>0</v>
      </c>
      <c r="AZ58" s="118">
        <f t="shared" si="86"/>
        <v>0</v>
      </c>
      <c r="BA58" s="118">
        <f t="shared" si="2"/>
        <v>0</v>
      </c>
      <c r="BB58" s="118">
        <f t="shared" si="87"/>
        <v>0</v>
      </c>
      <c r="BC58" s="118">
        <f t="shared" si="88"/>
        <v>0</v>
      </c>
      <c r="BD58" s="118">
        <f t="shared" si="5"/>
        <v>0</v>
      </c>
      <c r="BE58" s="117">
        <f t="shared" si="72"/>
        <v>0</v>
      </c>
      <c r="BF58" s="118">
        <f t="shared" si="6"/>
        <v>0</v>
      </c>
      <c r="BG58" s="118">
        <f t="shared" si="89"/>
        <v>0</v>
      </c>
      <c r="BH58" s="117">
        <f t="shared" si="90"/>
        <v>0</v>
      </c>
      <c r="BI58" s="118">
        <f t="shared" si="9"/>
        <v>0</v>
      </c>
      <c r="BJ58" s="118">
        <f t="shared" si="91"/>
        <v>0</v>
      </c>
      <c r="BK58" s="118">
        <f t="shared" si="92"/>
        <v>0</v>
      </c>
      <c r="BL58" s="118">
        <f t="shared" si="12"/>
        <v>0</v>
      </c>
      <c r="BM58" s="117">
        <f t="shared" si="93"/>
        <v>0</v>
      </c>
      <c r="BN58" s="117">
        <f t="shared" si="14"/>
        <v>0</v>
      </c>
      <c r="BO58" s="117">
        <f t="shared" si="15"/>
        <v>0</v>
      </c>
      <c r="BP58" s="117">
        <f t="shared" si="94"/>
        <v>0</v>
      </c>
      <c r="BQ58" s="117">
        <f t="shared" si="95"/>
        <v>0</v>
      </c>
      <c r="BR58" s="117">
        <f t="shared" si="18"/>
        <v>0</v>
      </c>
      <c r="BS58" s="117">
        <f t="shared" si="73"/>
        <v>0</v>
      </c>
      <c r="BT58" s="117">
        <f t="shared" si="74"/>
        <v>0</v>
      </c>
      <c r="BU58" s="117">
        <f t="shared" si="75"/>
        <v>0</v>
      </c>
      <c r="BV58" s="117">
        <f t="shared" si="19"/>
        <v>0</v>
      </c>
      <c r="BW58" s="117">
        <f t="shared" si="20"/>
        <v>0</v>
      </c>
      <c r="BX58" s="117">
        <f t="shared" si="21"/>
        <v>0</v>
      </c>
      <c r="BY58" s="117">
        <f t="shared" si="22"/>
        <v>0</v>
      </c>
      <c r="BZ58" s="117">
        <f t="shared" si="96"/>
        <v>0</v>
      </c>
      <c r="CA58" s="117">
        <f t="shared" si="76"/>
        <v>0</v>
      </c>
      <c r="CB58" s="117">
        <f t="shared" si="97"/>
        <v>0</v>
      </c>
      <c r="CC58" s="117">
        <f t="shared" si="25"/>
        <v>0</v>
      </c>
      <c r="CD58" s="117">
        <f t="shared" si="98"/>
        <v>0</v>
      </c>
      <c r="CE58" s="117">
        <f t="shared" si="99"/>
        <v>0</v>
      </c>
      <c r="CF58" s="117">
        <f t="shared" si="28"/>
        <v>0</v>
      </c>
      <c r="CG58" s="117">
        <f t="shared" si="100"/>
        <v>0</v>
      </c>
      <c r="CH58" s="117">
        <f t="shared" si="101"/>
        <v>0</v>
      </c>
      <c r="CI58" s="117">
        <f t="shared" si="31"/>
        <v>0</v>
      </c>
      <c r="CJ58" s="117">
        <f t="shared" si="32"/>
        <v>0</v>
      </c>
      <c r="CK58" s="117">
        <f t="shared" si="33"/>
        <v>0</v>
      </c>
      <c r="CL58" s="117">
        <f t="shared" si="102"/>
        <v>0</v>
      </c>
      <c r="CM58" s="117">
        <f t="shared" si="103"/>
        <v>0</v>
      </c>
      <c r="CN58" s="117">
        <f t="shared" si="77"/>
        <v>0</v>
      </c>
      <c r="CO58" s="117">
        <f t="shared" si="104"/>
        <v>0</v>
      </c>
      <c r="CP58" s="117">
        <f t="shared" si="78"/>
        <v>0</v>
      </c>
      <c r="CQ58" s="117">
        <f t="shared" si="105"/>
        <v>0</v>
      </c>
      <c r="CR58" s="117">
        <f t="shared" si="79"/>
        <v>0</v>
      </c>
      <c r="CS58" s="117">
        <f t="shared" si="38"/>
        <v>0</v>
      </c>
      <c r="CT58" s="117">
        <f t="shared" si="39"/>
        <v>0</v>
      </c>
      <c r="CU58" s="117">
        <f t="shared" si="40"/>
        <v>0</v>
      </c>
      <c r="CV58" s="117">
        <f t="shared" si="106"/>
        <v>0</v>
      </c>
      <c r="CW58" s="117">
        <f t="shared" si="107"/>
        <v>0</v>
      </c>
      <c r="CX58" s="117">
        <f t="shared" si="43"/>
        <v>0</v>
      </c>
      <c r="CY58" s="117">
        <f t="shared" si="44"/>
        <v>0</v>
      </c>
      <c r="CZ58" s="117">
        <f t="shared" si="108"/>
        <v>0</v>
      </c>
      <c r="DA58" s="117">
        <f t="shared" si="109"/>
        <v>0</v>
      </c>
      <c r="DB58" s="117">
        <f t="shared" si="84"/>
        <v>0</v>
      </c>
      <c r="DC58" s="117">
        <f t="shared" si="47"/>
        <v>0</v>
      </c>
      <c r="DD58" s="117">
        <f t="shared" si="80"/>
        <v>0</v>
      </c>
      <c r="DE58" s="117">
        <f t="shared" si="81"/>
        <v>0</v>
      </c>
      <c r="DF58" s="117">
        <f t="shared" si="48"/>
        <v>0</v>
      </c>
      <c r="DG58" s="117">
        <f t="shared" si="49"/>
        <v>0</v>
      </c>
      <c r="DH58" s="117">
        <f t="shared" si="50"/>
        <v>0</v>
      </c>
      <c r="DI58" s="117">
        <f t="shared" si="110"/>
        <v>0</v>
      </c>
      <c r="DJ58" s="117">
        <f t="shared" si="111"/>
        <v>0</v>
      </c>
      <c r="DK58" s="117">
        <f t="shared" si="82"/>
        <v>0</v>
      </c>
      <c r="DL58" s="117">
        <f t="shared" si="53"/>
        <v>0</v>
      </c>
      <c r="DM58" s="117">
        <f t="shared" si="54"/>
        <v>0</v>
      </c>
      <c r="DN58" s="117">
        <f t="shared" si="55"/>
        <v>0</v>
      </c>
      <c r="DO58" s="117">
        <f t="shared" si="112"/>
        <v>0</v>
      </c>
      <c r="DP58" s="117">
        <f t="shared" si="113"/>
        <v>0</v>
      </c>
      <c r="DQ58" s="117">
        <f t="shared" si="83"/>
        <v>0</v>
      </c>
      <c r="DR58" s="117">
        <f t="shared" si="58"/>
        <v>0</v>
      </c>
      <c r="DS58" s="117">
        <f t="shared" si="59"/>
        <v>0</v>
      </c>
      <c r="DT58" s="117">
        <f t="shared" si="60"/>
        <v>0</v>
      </c>
      <c r="DU58" s="117">
        <f t="shared" si="114"/>
        <v>0</v>
      </c>
      <c r="DV58" s="117">
        <f t="shared" si="115"/>
        <v>0</v>
      </c>
      <c r="DW58" s="117">
        <f t="shared" si="116"/>
        <v>0</v>
      </c>
      <c r="DX58" s="117">
        <f t="shared" si="117"/>
        <v>0</v>
      </c>
      <c r="DY58" s="117">
        <f t="shared" si="118"/>
        <v>0</v>
      </c>
      <c r="DZ58" s="117">
        <f t="shared" si="66"/>
        <v>0</v>
      </c>
      <c r="EA58" s="117">
        <f t="shared" si="119"/>
        <v>0</v>
      </c>
      <c r="EB58" s="117">
        <f t="shared" si="120"/>
        <v>0</v>
      </c>
      <c r="EC58" s="117">
        <f t="shared" si="69"/>
        <v>0</v>
      </c>
      <c r="ED58" s="118">
        <f t="shared" si="121"/>
        <v>0</v>
      </c>
      <c r="EE58" s="118">
        <f t="shared" si="122"/>
        <v>0</v>
      </c>
      <c r="EF58" s="7"/>
      <c r="EG58" s="7"/>
      <c r="EH58" s="7"/>
      <c r="EI58" s="7"/>
    </row>
    <row r="59" spans="1:139" ht="18" customHeight="1" x14ac:dyDescent="0.25">
      <c r="A59" s="774"/>
      <c r="B59" s="777"/>
      <c r="C59" s="172">
        <v>5</v>
      </c>
      <c r="D59" s="63"/>
      <c r="E59" s="65"/>
      <c r="F59" s="161"/>
      <c r="G59" s="164"/>
      <c r="H59" s="161"/>
      <c r="I59" s="146"/>
      <c r="J59" s="85"/>
      <c r="K59" s="63"/>
      <c r="L59" s="65"/>
      <c r="M59" s="161"/>
      <c r="N59" s="164"/>
      <c r="O59" s="161"/>
      <c r="P59" s="146"/>
      <c r="Q59" s="85"/>
      <c r="R59" s="78"/>
      <c r="S59" s="154"/>
      <c r="T59" s="161"/>
      <c r="U59" s="260"/>
      <c r="V59" s="161"/>
      <c r="W59" s="146"/>
      <c r="X59" s="85"/>
      <c r="Y59" s="42" t="s">
        <v>440</v>
      </c>
      <c r="Z59" s="10" t="s">
        <v>448</v>
      </c>
      <c r="AA59" s="6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X59" s="118"/>
      <c r="AY59" s="118">
        <f t="shared" si="85"/>
        <v>0</v>
      </c>
      <c r="AZ59" s="118">
        <f t="shared" si="86"/>
        <v>0</v>
      </c>
      <c r="BA59" s="118">
        <f t="shared" si="2"/>
        <v>0</v>
      </c>
      <c r="BB59" s="118">
        <f t="shared" si="87"/>
        <v>0</v>
      </c>
      <c r="BC59" s="118">
        <f t="shared" si="88"/>
        <v>0</v>
      </c>
      <c r="BD59" s="118">
        <f t="shared" si="5"/>
        <v>0</v>
      </c>
      <c r="BE59" s="117">
        <f t="shared" si="72"/>
        <v>0</v>
      </c>
      <c r="BF59" s="118">
        <f t="shared" si="6"/>
        <v>0</v>
      </c>
      <c r="BG59" s="118">
        <f t="shared" si="89"/>
        <v>0</v>
      </c>
      <c r="BH59" s="117">
        <f t="shared" si="90"/>
        <v>0</v>
      </c>
      <c r="BI59" s="118">
        <f t="shared" si="9"/>
        <v>0</v>
      </c>
      <c r="BJ59" s="118">
        <f t="shared" si="91"/>
        <v>0</v>
      </c>
      <c r="BK59" s="118">
        <f t="shared" si="92"/>
        <v>0</v>
      </c>
      <c r="BL59" s="118">
        <f t="shared" si="12"/>
        <v>0</v>
      </c>
      <c r="BM59" s="117">
        <f t="shared" si="93"/>
        <v>0</v>
      </c>
      <c r="BN59" s="117">
        <f t="shared" si="14"/>
        <v>0</v>
      </c>
      <c r="BO59" s="117">
        <f t="shared" si="15"/>
        <v>0</v>
      </c>
      <c r="BP59" s="117">
        <f t="shared" si="94"/>
        <v>0</v>
      </c>
      <c r="BQ59" s="117">
        <f t="shared" si="95"/>
        <v>0</v>
      </c>
      <c r="BR59" s="117">
        <f t="shared" si="18"/>
        <v>0</v>
      </c>
      <c r="BS59" s="117">
        <f t="shared" si="73"/>
        <v>0</v>
      </c>
      <c r="BT59" s="117">
        <f t="shared" si="74"/>
        <v>0</v>
      </c>
      <c r="BU59" s="117">
        <f t="shared" si="75"/>
        <v>0</v>
      </c>
      <c r="BV59" s="117">
        <f t="shared" si="19"/>
        <v>0</v>
      </c>
      <c r="BW59" s="117">
        <f t="shared" si="20"/>
        <v>0</v>
      </c>
      <c r="BX59" s="117">
        <f t="shared" si="21"/>
        <v>0</v>
      </c>
      <c r="BY59" s="117">
        <f t="shared" si="22"/>
        <v>0</v>
      </c>
      <c r="BZ59" s="117">
        <f t="shared" si="96"/>
        <v>0</v>
      </c>
      <c r="CA59" s="117">
        <f t="shared" si="76"/>
        <v>0</v>
      </c>
      <c r="CB59" s="117">
        <f t="shared" si="97"/>
        <v>0</v>
      </c>
      <c r="CC59" s="117">
        <f t="shared" si="25"/>
        <v>0</v>
      </c>
      <c r="CD59" s="117">
        <f t="shared" si="98"/>
        <v>0</v>
      </c>
      <c r="CE59" s="117">
        <f t="shared" si="99"/>
        <v>0</v>
      </c>
      <c r="CF59" s="117">
        <f t="shared" si="28"/>
        <v>0</v>
      </c>
      <c r="CG59" s="117">
        <f t="shared" si="100"/>
        <v>0</v>
      </c>
      <c r="CH59" s="117">
        <f t="shared" si="101"/>
        <v>0</v>
      </c>
      <c r="CI59" s="117">
        <f t="shared" si="31"/>
        <v>0</v>
      </c>
      <c r="CJ59" s="117">
        <f t="shared" si="32"/>
        <v>0</v>
      </c>
      <c r="CK59" s="117">
        <f t="shared" si="33"/>
        <v>0</v>
      </c>
      <c r="CL59" s="117">
        <f t="shared" si="102"/>
        <v>0</v>
      </c>
      <c r="CM59" s="117">
        <f t="shared" si="103"/>
        <v>0</v>
      </c>
      <c r="CN59" s="117">
        <f t="shared" si="77"/>
        <v>0</v>
      </c>
      <c r="CO59" s="117">
        <f t="shared" si="104"/>
        <v>0</v>
      </c>
      <c r="CP59" s="117">
        <f t="shared" si="78"/>
        <v>0</v>
      </c>
      <c r="CQ59" s="117">
        <f t="shared" si="105"/>
        <v>0</v>
      </c>
      <c r="CR59" s="117">
        <f t="shared" si="79"/>
        <v>0</v>
      </c>
      <c r="CS59" s="117">
        <f t="shared" si="38"/>
        <v>0</v>
      </c>
      <c r="CT59" s="117">
        <f t="shared" si="39"/>
        <v>0</v>
      </c>
      <c r="CU59" s="117">
        <f t="shared" si="40"/>
        <v>0</v>
      </c>
      <c r="CV59" s="117">
        <f t="shared" si="106"/>
        <v>0</v>
      </c>
      <c r="CW59" s="117">
        <f t="shared" si="107"/>
        <v>0</v>
      </c>
      <c r="CX59" s="117">
        <f t="shared" si="43"/>
        <v>0</v>
      </c>
      <c r="CY59" s="117">
        <f t="shared" si="44"/>
        <v>0</v>
      </c>
      <c r="CZ59" s="117">
        <f t="shared" si="108"/>
        <v>0</v>
      </c>
      <c r="DA59" s="117">
        <f t="shared" si="109"/>
        <v>0</v>
      </c>
      <c r="DB59" s="117">
        <f t="shared" si="84"/>
        <v>0</v>
      </c>
      <c r="DC59" s="117">
        <f t="shared" si="47"/>
        <v>0</v>
      </c>
      <c r="DD59" s="117">
        <f t="shared" si="80"/>
        <v>0</v>
      </c>
      <c r="DE59" s="117">
        <f t="shared" si="81"/>
        <v>0</v>
      </c>
      <c r="DF59" s="117">
        <f t="shared" si="48"/>
        <v>0</v>
      </c>
      <c r="DG59" s="117">
        <f t="shared" si="49"/>
        <v>0</v>
      </c>
      <c r="DH59" s="117">
        <f t="shared" si="50"/>
        <v>0</v>
      </c>
      <c r="DI59" s="117">
        <f t="shared" si="110"/>
        <v>0</v>
      </c>
      <c r="DJ59" s="117">
        <f t="shared" si="111"/>
        <v>0</v>
      </c>
      <c r="DK59" s="117">
        <f t="shared" si="82"/>
        <v>0</v>
      </c>
      <c r="DL59" s="117">
        <f t="shared" si="53"/>
        <v>0</v>
      </c>
      <c r="DM59" s="117">
        <f t="shared" si="54"/>
        <v>0</v>
      </c>
      <c r="DN59" s="117">
        <f t="shared" si="55"/>
        <v>0</v>
      </c>
      <c r="DO59" s="117">
        <f t="shared" si="112"/>
        <v>0</v>
      </c>
      <c r="DP59" s="117">
        <f t="shared" si="113"/>
        <v>0</v>
      </c>
      <c r="DQ59" s="117">
        <f t="shared" si="83"/>
        <v>0</v>
      </c>
      <c r="DR59" s="117">
        <f t="shared" si="58"/>
        <v>0</v>
      </c>
      <c r="DS59" s="117">
        <f t="shared" si="59"/>
        <v>0</v>
      </c>
      <c r="DT59" s="117">
        <f t="shared" si="60"/>
        <v>0</v>
      </c>
      <c r="DU59" s="117">
        <f t="shared" si="114"/>
        <v>0</v>
      </c>
      <c r="DV59" s="117">
        <f t="shared" si="115"/>
        <v>0</v>
      </c>
      <c r="DW59" s="117">
        <f t="shared" si="116"/>
        <v>0</v>
      </c>
      <c r="DX59" s="117">
        <f t="shared" si="117"/>
        <v>0</v>
      </c>
      <c r="DY59" s="117">
        <f t="shared" si="118"/>
        <v>0</v>
      </c>
      <c r="DZ59" s="117">
        <f t="shared" si="66"/>
        <v>0</v>
      </c>
      <c r="EA59" s="117">
        <f t="shared" si="119"/>
        <v>0</v>
      </c>
      <c r="EB59" s="117">
        <f t="shared" si="120"/>
        <v>0</v>
      </c>
      <c r="EC59" s="117">
        <f t="shared" si="69"/>
        <v>0</v>
      </c>
      <c r="ED59" s="118">
        <f t="shared" si="121"/>
        <v>0</v>
      </c>
      <c r="EE59" s="118">
        <f t="shared" si="122"/>
        <v>0</v>
      </c>
      <c r="EF59" s="7"/>
      <c r="EG59" s="7"/>
      <c r="EH59" s="7"/>
      <c r="EI59" s="7"/>
    </row>
    <row r="60" spans="1:139" ht="18" customHeight="1" x14ac:dyDescent="0.25">
      <c r="A60" s="774"/>
      <c r="B60" s="777"/>
      <c r="C60" s="172">
        <v>6</v>
      </c>
      <c r="D60" s="63"/>
      <c r="E60" s="65"/>
      <c r="F60" s="161"/>
      <c r="G60" s="164"/>
      <c r="H60" s="161"/>
      <c r="I60" s="146"/>
      <c r="J60" s="85"/>
      <c r="K60" s="63"/>
      <c r="L60" s="65"/>
      <c r="M60" s="161"/>
      <c r="N60" s="164"/>
      <c r="O60" s="161"/>
      <c r="P60" s="146"/>
      <c r="Q60" s="85"/>
      <c r="R60" s="78"/>
      <c r="S60" s="154"/>
      <c r="T60" s="161"/>
      <c r="U60" s="260"/>
      <c r="V60" s="161"/>
      <c r="W60" s="146"/>
      <c r="X60" s="85"/>
      <c r="Y60" s="42" t="s">
        <v>597</v>
      </c>
      <c r="Z60" s="10" t="s">
        <v>428</v>
      </c>
      <c r="AA60" s="6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X60" s="118"/>
      <c r="AY60" s="118">
        <f t="shared" si="85"/>
        <v>0</v>
      </c>
      <c r="AZ60" s="118">
        <f t="shared" si="86"/>
        <v>0</v>
      </c>
      <c r="BA60" s="118">
        <f t="shared" si="2"/>
        <v>0</v>
      </c>
      <c r="BB60" s="118">
        <f t="shared" si="87"/>
        <v>0</v>
      </c>
      <c r="BC60" s="118">
        <f t="shared" si="88"/>
        <v>0</v>
      </c>
      <c r="BD60" s="118">
        <f t="shared" si="5"/>
        <v>0</v>
      </c>
      <c r="BE60" s="117">
        <f t="shared" si="72"/>
        <v>0</v>
      </c>
      <c r="BF60" s="118">
        <f t="shared" si="6"/>
        <v>0</v>
      </c>
      <c r="BG60" s="118">
        <f t="shared" si="89"/>
        <v>0</v>
      </c>
      <c r="BH60" s="117">
        <f t="shared" si="90"/>
        <v>0</v>
      </c>
      <c r="BI60" s="118">
        <f t="shared" si="9"/>
        <v>0</v>
      </c>
      <c r="BJ60" s="118">
        <f t="shared" si="91"/>
        <v>0</v>
      </c>
      <c r="BK60" s="118">
        <f t="shared" si="92"/>
        <v>0</v>
      </c>
      <c r="BL60" s="118">
        <f t="shared" si="12"/>
        <v>0</v>
      </c>
      <c r="BM60" s="117">
        <f t="shared" si="93"/>
        <v>0</v>
      </c>
      <c r="BN60" s="117">
        <f t="shared" si="14"/>
        <v>0</v>
      </c>
      <c r="BO60" s="117">
        <f t="shared" si="15"/>
        <v>0</v>
      </c>
      <c r="BP60" s="117">
        <f t="shared" si="94"/>
        <v>0</v>
      </c>
      <c r="BQ60" s="117">
        <f t="shared" si="95"/>
        <v>0</v>
      </c>
      <c r="BR60" s="117">
        <f t="shared" si="18"/>
        <v>0</v>
      </c>
      <c r="BS60" s="117">
        <f t="shared" si="73"/>
        <v>0</v>
      </c>
      <c r="BT60" s="117">
        <f t="shared" si="74"/>
        <v>0</v>
      </c>
      <c r="BU60" s="117">
        <f t="shared" si="75"/>
        <v>0</v>
      </c>
      <c r="BV60" s="117">
        <f t="shared" si="19"/>
        <v>0</v>
      </c>
      <c r="BW60" s="117">
        <f t="shared" si="20"/>
        <v>0</v>
      </c>
      <c r="BX60" s="117">
        <f t="shared" si="21"/>
        <v>0</v>
      </c>
      <c r="BY60" s="117">
        <f t="shared" si="22"/>
        <v>0</v>
      </c>
      <c r="BZ60" s="117">
        <f t="shared" si="96"/>
        <v>0</v>
      </c>
      <c r="CA60" s="117">
        <f t="shared" si="76"/>
        <v>0</v>
      </c>
      <c r="CB60" s="117">
        <f t="shared" si="97"/>
        <v>0</v>
      </c>
      <c r="CC60" s="117">
        <f t="shared" si="25"/>
        <v>0</v>
      </c>
      <c r="CD60" s="117">
        <f t="shared" si="98"/>
        <v>0</v>
      </c>
      <c r="CE60" s="117">
        <f t="shared" si="99"/>
        <v>0</v>
      </c>
      <c r="CF60" s="117">
        <f t="shared" si="28"/>
        <v>0</v>
      </c>
      <c r="CG60" s="117">
        <f t="shared" si="100"/>
        <v>0</v>
      </c>
      <c r="CH60" s="117">
        <f t="shared" si="101"/>
        <v>0</v>
      </c>
      <c r="CI60" s="117">
        <f t="shared" si="31"/>
        <v>0</v>
      </c>
      <c r="CJ60" s="117">
        <f t="shared" si="32"/>
        <v>0</v>
      </c>
      <c r="CK60" s="117">
        <f t="shared" si="33"/>
        <v>0</v>
      </c>
      <c r="CL60" s="117">
        <f t="shared" si="102"/>
        <v>0</v>
      </c>
      <c r="CM60" s="117">
        <f t="shared" si="103"/>
        <v>0</v>
      </c>
      <c r="CN60" s="117">
        <f t="shared" si="77"/>
        <v>0</v>
      </c>
      <c r="CO60" s="117">
        <f t="shared" si="104"/>
        <v>0</v>
      </c>
      <c r="CP60" s="117">
        <f t="shared" si="78"/>
        <v>0</v>
      </c>
      <c r="CQ60" s="117">
        <f t="shared" si="105"/>
        <v>0</v>
      </c>
      <c r="CR60" s="117">
        <f t="shared" si="79"/>
        <v>0</v>
      </c>
      <c r="CS60" s="117">
        <f t="shared" si="38"/>
        <v>0</v>
      </c>
      <c r="CT60" s="117">
        <f t="shared" si="39"/>
        <v>0</v>
      </c>
      <c r="CU60" s="117">
        <f t="shared" si="40"/>
        <v>0</v>
      </c>
      <c r="CV60" s="117">
        <f t="shared" si="106"/>
        <v>0</v>
      </c>
      <c r="CW60" s="117">
        <f t="shared" si="107"/>
        <v>0</v>
      </c>
      <c r="CX60" s="117">
        <f t="shared" si="43"/>
        <v>0</v>
      </c>
      <c r="CY60" s="117">
        <f t="shared" si="44"/>
        <v>0</v>
      </c>
      <c r="CZ60" s="117">
        <f t="shared" si="108"/>
        <v>0</v>
      </c>
      <c r="DA60" s="117">
        <f t="shared" si="109"/>
        <v>0</v>
      </c>
      <c r="DB60" s="117">
        <f t="shared" si="84"/>
        <v>0</v>
      </c>
      <c r="DC60" s="117">
        <f t="shared" si="47"/>
        <v>0</v>
      </c>
      <c r="DD60" s="117">
        <f t="shared" si="80"/>
        <v>0</v>
      </c>
      <c r="DE60" s="117">
        <f t="shared" si="81"/>
        <v>0</v>
      </c>
      <c r="DF60" s="117">
        <f t="shared" si="48"/>
        <v>0</v>
      </c>
      <c r="DG60" s="117">
        <f t="shared" si="49"/>
        <v>0</v>
      </c>
      <c r="DH60" s="117">
        <f t="shared" si="50"/>
        <v>0</v>
      </c>
      <c r="DI60" s="117">
        <f t="shared" si="110"/>
        <v>0</v>
      </c>
      <c r="DJ60" s="117">
        <f t="shared" si="111"/>
        <v>0</v>
      </c>
      <c r="DK60" s="117">
        <f t="shared" si="82"/>
        <v>0</v>
      </c>
      <c r="DL60" s="117">
        <f t="shared" si="53"/>
        <v>0</v>
      </c>
      <c r="DM60" s="117">
        <f t="shared" si="54"/>
        <v>0</v>
      </c>
      <c r="DN60" s="117">
        <f t="shared" si="55"/>
        <v>0</v>
      </c>
      <c r="DO60" s="117">
        <f t="shared" si="112"/>
        <v>0</v>
      </c>
      <c r="DP60" s="117">
        <f t="shared" si="113"/>
        <v>0</v>
      </c>
      <c r="DQ60" s="117">
        <f t="shared" si="83"/>
        <v>0</v>
      </c>
      <c r="DR60" s="117">
        <f t="shared" si="58"/>
        <v>0</v>
      </c>
      <c r="DS60" s="117">
        <f t="shared" si="59"/>
        <v>0</v>
      </c>
      <c r="DT60" s="117">
        <f t="shared" si="60"/>
        <v>0</v>
      </c>
      <c r="DU60" s="117">
        <f t="shared" si="114"/>
        <v>0</v>
      </c>
      <c r="DV60" s="117">
        <f t="shared" si="115"/>
        <v>0</v>
      </c>
      <c r="DW60" s="117">
        <f t="shared" si="116"/>
        <v>0</v>
      </c>
      <c r="DX60" s="117">
        <f t="shared" si="117"/>
        <v>0</v>
      </c>
      <c r="DY60" s="117">
        <f t="shared" si="118"/>
        <v>0</v>
      </c>
      <c r="DZ60" s="117">
        <f t="shared" si="66"/>
        <v>0</v>
      </c>
      <c r="EA60" s="117">
        <f t="shared" si="119"/>
        <v>0</v>
      </c>
      <c r="EB60" s="117">
        <f t="shared" si="120"/>
        <v>0</v>
      </c>
      <c r="EC60" s="117">
        <f t="shared" si="69"/>
        <v>0</v>
      </c>
      <c r="ED60" s="118">
        <f t="shared" si="121"/>
        <v>0</v>
      </c>
      <c r="EE60" s="118">
        <f t="shared" si="122"/>
        <v>0</v>
      </c>
      <c r="EF60" s="7"/>
      <c r="EG60" s="7"/>
      <c r="EH60" s="7"/>
      <c r="EI60" s="7"/>
    </row>
    <row r="61" spans="1:139" ht="18" customHeight="1" x14ac:dyDescent="0.25">
      <c r="A61" s="774"/>
      <c r="B61" s="777"/>
      <c r="C61" s="172">
        <v>7</v>
      </c>
      <c r="D61" s="63"/>
      <c r="E61" s="65"/>
      <c r="F61" s="161"/>
      <c r="G61" s="164"/>
      <c r="H61" s="161"/>
      <c r="I61" s="146"/>
      <c r="J61" s="85"/>
      <c r="K61" s="63"/>
      <c r="L61" s="65"/>
      <c r="M61" s="161"/>
      <c r="N61" s="164"/>
      <c r="O61" s="161"/>
      <c r="P61" s="146"/>
      <c r="Q61" s="85"/>
      <c r="R61" s="78"/>
      <c r="S61" s="154"/>
      <c r="T61" s="161"/>
      <c r="U61" s="164"/>
      <c r="V61" s="161"/>
      <c r="W61" s="146"/>
      <c r="X61" s="85"/>
      <c r="Y61" s="42"/>
      <c r="Z61" s="10"/>
      <c r="AA61" s="6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X61" s="118"/>
      <c r="AY61" s="118">
        <f t="shared" si="85"/>
        <v>0</v>
      </c>
      <c r="AZ61" s="118">
        <f t="shared" si="86"/>
        <v>0</v>
      </c>
      <c r="BA61" s="118">
        <f t="shared" si="2"/>
        <v>0</v>
      </c>
      <c r="BB61" s="118">
        <f t="shared" si="87"/>
        <v>0</v>
      </c>
      <c r="BC61" s="118">
        <f t="shared" si="88"/>
        <v>0</v>
      </c>
      <c r="BD61" s="118">
        <f t="shared" si="5"/>
        <v>0</v>
      </c>
      <c r="BE61" s="117">
        <f t="shared" si="72"/>
        <v>0</v>
      </c>
      <c r="BF61" s="118">
        <f t="shared" si="6"/>
        <v>0</v>
      </c>
      <c r="BG61" s="118">
        <f t="shared" si="89"/>
        <v>0</v>
      </c>
      <c r="BH61" s="117">
        <f t="shared" si="90"/>
        <v>0</v>
      </c>
      <c r="BI61" s="118">
        <f t="shared" si="9"/>
        <v>0</v>
      </c>
      <c r="BJ61" s="118">
        <f t="shared" si="91"/>
        <v>0</v>
      </c>
      <c r="BK61" s="118">
        <f t="shared" si="92"/>
        <v>0</v>
      </c>
      <c r="BL61" s="118">
        <f t="shared" si="12"/>
        <v>0</v>
      </c>
      <c r="BM61" s="117">
        <f t="shared" si="93"/>
        <v>0</v>
      </c>
      <c r="BN61" s="117">
        <f t="shared" si="14"/>
        <v>0</v>
      </c>
      <c r="BO61" s="117">
        <f t="shared" si="15"/>
        <v>0</v>
      </c>
      <c r="BP61" s="117">
        <f t="shared" si="94"/>
        <v>0</v>
      </c>
      <c r="BQ61" s="117">
        <f t="shared" si="95"/>
        <v>0</v>
      </c>
      <c r="BR61" s="117">
        <f t="shared" si="18"/>
        <v>0</v>
      </c>
      <c r="BS61" s="117">
        <f t="shared" si="73"/>
        <v>0</v>
      </c>
      <c r="BT61" s="117">
        <f t="shared" si="74"/>
        <v>0</v>
      </c>
      <c r="BU61" s="117">
        <f t="shared" si="75"/>
        <v>0</v>
      </c>
      <c r="BV61" s="117">
        <f t="shared" si="19"/>
        <v>0</v>
      </c>
      <c r="BW61" s="117">
        <f t="shared" si="20"/>
        <v>0</v>
      </c>
      <c r="BX61" s="117">
        <f t="shared" si="21"/>
        <v>0</v>
      </c>
      <c r="BY61" s="117">
        <f t="shared" si="22"/>
        <v>0</v>
      </c>
      <c r="BZ61" s="117">
        <f t="shared" si="96"/>
        <v>0</v>
      </c>
      <c r="CA61" s="117">
        <f t="shared" si="76"/>
        <v>0</v>
      </c>
      <c r="CB61" s="117">
        <f t="shared" si="97"/>
        <v>0</v>
      </c>
      <c r="CC61" s="117">
        <f t="shared" si="25"/>
        <v>0</v>
      </c>
      <c r="CD61" s="117">
        <f t="shared" si="98"/>
        <v>0</v>
      </c>
      <c r="CE61" s="117">
        <f t="shared" si="99"/>
        <v>0</v>
      </c>
      <c r="CF61" s="117">
        <f t="shared" si="28"/>
        <v>0</v>
      </c>
      <c r="CG61" s="117">
        <f t="shared" si="100"/>
        <v>0</v>
      </c>
      <c r="CH61" s="117">
        <f t="shared" si="101"/>
        <v>0</v>
      </c>
      <c r="CI61" s="117">
        <f t="shared" si="31"/>
        <v>0</v>
      </c>
      <c r="CJ61" s="117">
        <f t="shared" si="32"/>
        <v>0</v>
      </c>
      <c r="CK61" s="117">
        <f t="shared" si="33"/>
        <v>0</v>
      </c>
      <c r="CL61" s="117">
        <f t="shared" si="102"/>
        <v>0</v>
      </c>
      <c r="CM61" s="117">
        <f t="shared" si="103"/>
        <v>0</v>
      </c>
      <c r="CN61" s="117">
        <f t="shared" si="77"/>
        <v>0</v>
      </c>
      <c r="CO61" s="117">
        <f t="shared" si="104"/>
        <v>0</v>
      </c>
      <c r="CP61" s="117">
        <f t="shared" si="78"/>
        <v>0</v>
      </c>
      <c r="CQ61" s="117">
        <f t="shared" si="105"/>
        <v>0</v>
      </c>
      <c r="CR61" s="117">
        <f t="shared" si="79"/>
        <v>0</v>
      </c>
      <c r="CS61" s="117">
        <f t="shared" si="38"/>
        <v>0</v>
      </c>
      <c r="CT61" s="117">
        <f t="shared" si="39"/>
        <v>0</v>
      </c>
      <c r="CU61" s="117">
        <f t="shared" si="40"/>
        <v>0</v>
      </c>
      <c r="CV61" s="117">
        <f t="shared" si="106"/>
        <v>0</v>
      </c>
      <c r="CW61" s="117">
        <f t="shared" si="107"/>
        <v>0</v>
      </c>
      <c r="CX61" s="117">
        <f t="shared" si="43"/>
        <v>0</v>
      </c>
      <c r="CY61" s="117">
        <f t="shared" si="44"/>
        <v>0</v>
      </c>
      <c r="CZ61" s="117">
        <f t="shared" si="108"/>
        <v>0</v>
      </c>
      <c r="DA61" s="117">
        <f t="shared" si="109"/>
        <v>0</v>
      </c>
      <c r="DB61" s="117">
        <f t="shared" si="84"/>
        <v>0</v>
      </c>
      <c r="DC61" s="117">
        <f t="shared" si="47"/>
        <v>0</v>
      </c>
      <c r="DD61" s="117">
        <f t="shared" si="80"/>
        <v>0</v>
      </c>
      <c r="DE61" s="117">
        <f t="shared" si="81"/>
        <v>0</v>
      </c>
      <c r="DF61" s="117">
        <f t="shared" si="48"/>
        <v>0</v>
      </c>
      <c r="DG61" s="117">
        <f t="shared" si="49"/>
        <v>0</v>
      </c>
      <c r="DH61" s="117">
        <f t="shared" si="50"/>
        <v>0</v>
      </c>
      <c r="DI61" s="117">
        <f t="shared" si="110"/>
        <v>0</v>
      </c>
      <c r="DJ61" s="117">
        <f t="shared" si="111"/>
        <v>0</v>
      </c>
      <c r="DK61" s="117">
        <f t="shared" si="82"/>
        <v>0</v>
      </c>
      <c r="DL61" s="117">
        <f t="shared" si="53"/>
        <v>0</v>
      </c>
      <c r="DM61" s="117">
        <f t="shared" si="54"/>
        <v>0</v>
      </c>
      <c r="DN61" s="117">
        <f t="shared" si="55"/>
        <v>0</v>
      </c>
      <c r="DO61" s="117">
        <f t="shared" si="112"/>
        <v>0</v>
      </c>
      <c r="DP61" s="117">
        <f t="shared" si="113"/>
        <v>0</v>
      </c>
      <c r="DQ61" s="117">
        <f t="shared" si="83"/>
        <v>0</v>
      </c>
      <c r="DR61" s="117">
        <f t="shared" si="58"/>
        <v>0</v>
      </c>
      <c r="DS61" s="117">
        <f t="shared" si="59"/>
        <v>0</v>
      </c>
      <c r="DT61" s="117">
        <f t="shared" si="60"/>
        <v>0</v>
      </c>
      <c r="DU61" s="117">
        <f t="shared" si="114"/>
        <v>0</v>
      </c>
      <c r="DV61" s="117">
        <f t="shared" si="115"/>
        <v>0</v>
      </c>
      <c r="DW61" s="117">
        <f t="shared" si="116"/>
        <v>0</v>
      </c>
      <c r="DX61" s="117">
        <f t="shared" si="117"/>
        <v>0</v>
      </c>
      <c r="DY61" s="117">
        <f t="shared" si="118"/>
        <v>0</v>
      </c>
      <c r="DZ61" s="117">
        <f t="shared" si="66"/>
        <v>0</v>
      </c>
      <c r="EA61" s="117">
        <f t="shared" si="119"/>
        <v>0</v>
      </c>
      <c r="EB61" s="117">
        <f t="shared" si="120"/>
        <v>0</v>
      </c>
      <c r="EC61" s="117">
        <f t="shared" si="69"/>
        <v>0</v>
      </c>
      <c r="ED61" s="118">
        <f t="shared" si="121"/>
        <v>0</v>
      </c>
      <c r="EE61" s="118">
        <f t="shared" si="122"/>
        <v>0</v>
      </c>
      <c r="EF61" s="7"/>
      <c r="EG61" s="7"/>
      <c r="EH61" s="7"/>
      <c r="EI61" s="7"/>
    </row>
    <row r="62" spans="1:139" ht="18" customHeight="1" x14ac:dyDescent="0.25">
      <c r="A62" s="774"/>
      <c r="B62" s="777"/>
      <c r="C62" s="172">
        <v>8</v>
      </c>
      <c r="D62" s="112"/>
      <c r="E62" s="76"/>
      <c r="F62" s="170"/>
      <c r="G62" s="171"/>
      <c r="H62" s="170"/>
      <c r="I62" s="148"/>
      <c r="J62" s="113"/>
      <c r="K62" s="112"/>
      <c r="L62" s="76"/>
      <c r="M62" s="170"/>
      <c r="N62" s="171"/>
      <c r="O62" s="170"/>
      <c r="P62" s="148"/>
      <c r="Q62" s="113"/>
      <c r="R62" s="130"/>
      <c r="S62" s="156"/>
      <c r="T62" s="170"/>
      <c r="U62" s="171"/>
      <c r="V62" s="170"/>
      <c r="W62" s="148"/>
      <c r="X62" s="113"/>
      <c r="Y62" s="42"/>
      <c r="Z62" s="10"/>
      <c r="AA62" s="6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X62" s="118"/>
      <c r="AY62" s="118">
        <f t="shared" si="85"/>
        <v>0</v>
      </c>
      <c r="AZ62" s="118">
        <f t="shared" si="86"/>
        <v>0</v>
      </c>
      <c r="BA62" s="118">
        <f t="shared" si="2"/>
        <v>0</v>
      </c>
      <c r="BB62" s="118">
        <f t="shared" si="87"/>
        <v>0</v>
      </c>
      <c r="BC62" s="118">
        <f t="shared" si="88"/>
        <v>0</v>
      </c>
      <c r="BD62" s="118">
        <f t="shared" si="5"/>
        <v>0</v>
      </c>
      <c r="BE62" s="117">
        <f t="shared" si="72"/>
        <v>0</v>
      </c>
      <c r="BF62" s="118">
        <f t="shared" si="6"/>
        <v>0</v>
      </c>
      <c r="BG62" s="118">
        <f t="shared" si="89"/>
        <v>0</v>
      </c>
      <c r="BH62" s="117">
        <f t="shared" si="90"/>
        <v>0</v>
      </c>
      <c r="BI62" s="118">
        <f t="shared" si="9"/>
        <v>0</v>
      </c>
      <c r="BJ62" s="118">
        <f t="shared" si="91"/>
        <v>0</v>
      </c>
      <c r="BK62" s="118">
        <f t="shared" si="92"/>
        <v>0</v>
      </c>
      <c r="BL62" s="118">
        <f t="shared" si="12"/>
        <v>0</v>
      </c>
      <c r="BM62" s="117">
        <f t="shared" si="93"/>
        <v>0</v>
      </c>
      <c r="BN62" s="117">
        <f t="shared" si="14"/>
        <v>0</v>
      </c>
      <c r="BO62" s="117">
        <f t="shared" si="15"/>
        <v>0</v>
      </c>
      <c r="BP62" s="117">
        <f t="shared" si="94"/>
        <v>0</v>
      </c>
      <c r="BQ62" s="117">
        <f t="shared" si="95"/>
        <v>0</v>
      </c>
      <c r="BR62" s="117">
        <f t="shared" si="18"/>
        <v>0</v>
      </c>
      <c r="BS62" s="117">
        <f t="shared" si="73"/>
        <v>0</v>
      </c>
      <c r="BT62" s="117">
        <f t="shared" si="74"/>
        <v>0</v>
      </c>
      <c r="BU62" s="117">
        <f t="shared" si="75"/>
        <v>0</v>
      </c>
      <c r="BV62" s="117">
        <f t="shared" si="19"/>
        <v>0</v>
      </c>
      <c r="BW62" s="117">
        <f t="shared" si="20"/>
        <v>0</v>
      </c>
      <c r="BX62" s="117">
        <f t="shared" si="21"/>
        <v>0</v>
      </c>
      <c r="BY62" s="117">
        <f t="shared" si="22"/>
        <v>0</v>
      </c>
      <c r="BZ62" s="117">
        <f t="shared" si="96"/>
        <v>0</v>
      </c>
      <c r="CA62" s="117">
        <f t="shared" si="76"/>
        <v>0</v>
      </c>
      <c r="CB62" s="117">
        <f t="shared" si="97"/>
        <v>0</v>
      </c>
      <c r="CC62" s="117">
        <f t="shared" si="25"/>
        <v>0</v>
      </c>
      <c r="CD62" s="117">
        <f t="shared" si="98"/>
        <v>0</v>
      </c>
      <c r="CE62" s="117">
        <f t="shared" si="99"/>
        <v>0</v>
      </c>
      <c r="CF62" s="117">
        <f t="shared" si="28"/>
        <v>0</v>
      </c>
      <c r="CG62" s="117">
        <f t="shared" si="100"/>
        <v>0</v>
      </c>
      <c r="CH62" s="117">
        <f t="shared" si="101"/>
        <v>0</v>
      </c>
      <c r="CI62" s="117">
        <f t="shared" si="31"/>
        <v>0</v>
      </c>
      <c r="CJ62" s="117">
        <f t="shared" si="32"/>
        <v>0</v>
      </c>
      <c r="CK62" s="117">
        <f t="shared" si="33"/>
        <v>0</v>
      </c>
      <c r="CL62" s="117">
        <f t="shared" si="102"/>
        <v>0</v>
      </c>
      <c r="CM62" s="117">
        <f t="shared" si="103"/>
        <v>0</v>
      </c>
      <c r="CN62" s="117">
        <f t="shared" si="77"/>
        <v>0</v>
      </c>
      <c r="CO62" s="117">
        <f t="shared" si="104"/>
        <v>0</v>
      </c>
      <c r="CP62" s="117">
        <f t="shared" si="78"/>
        <v>0</v>
      </c>
      <c r="CQ62" s="117">
        <f t="shared" si="105"/>
        <v>0</v>
      </c>
      <c r="CR62" s="117">
        <f t="shared" si="79"/>
        <v>0</v>
      </c>
      <c r="CS62" s="117">
        <f t="shared" si="38"/>
        <v>0</v>
      </c>
      <c r="CT62" s="117">
        <f t="shared" si="39"/>
        <v>0</v>
      </c>
      <c r="CU62" s="117">
        <f t="shared" si="40"/>
        <v>0</v>
      </c>
      <c r="CV62" s="117">
        <f t="shared" si="106"/>
        <v>0</v>
      </c>
      <c r="CW62" s="117">
        <f t="shared" si="107"/>
        <v>0</v>
      </c>
      <c r="CX62" s="117">
        <f t="shared" si="43"/>
        <v>0</v>
      </c>
      <c r="CY62" s="117">
        <f t="shared" si="44"/>
        <v>0</v>
      </c>
      <c r="CZ62" s="117">
        <f t="shared" si="108"/>
        <v>0</v>
      </c>
      <c r="DA62" s="117">
        <f t="shared" si="109"/>
        <v>0</v>
      </c>
      <c r="DB62" s="117">
        <f t="shared" si="84"/>
        <v>0</v>
      </c>
      <c r="DC62" s="117">
        <f t="shared" si="47"/>
        <v>0</v>
      </c>
      <c r="DD62" s="117">
        <f t="shared" si="80"/>
        <v>0</v>
      </c>
      <c r="DE62" s="117">
        <f t="shared" si="81"/>
        <v>0</v>
      </c>
      <c r="DF62" s="117">
        <f t="shared" si="48"/>
        <v>0</v>
      </c>
      <c r="DG62" s="117">
        <f t="shared" si="49"/>
        <v>0</v>
      </c>
      <c r="DH62" s="117">
        <f t="shared" si="50"/>
        <v>0</v>
      </c>
      <c r="DI62" s="117">
        <f t="shared" si="110"/>
        <v>0</v>
      </c>
      <c r="DJ62" s="117">
        <f t="shared" si="111"/>
        <v>0</v>
      </c>
      <c r="DK62" s="117">
        <f t="shared" si="82"/>
        <v>0</v>
      </c>
      <c r="DL62" s="117">
        <f t="shared" si="53"/>
        <v>0</v>
      </c>
      <c r="DM62" s="117">
        <f t="shared" si="54"/>
        <v>0</v>
      </c>
      <c r="DN62" s="117">
        <f t="shared" si="55"/>
        <v>0</v>
      </c>
      <c r="DO62" s="117">
        <f t="shared" si="112"/>
        <v>0</v>
      </c>
      <c r="DP62" s="117">
        <f t="shared" si="113"/>
        <v>0</v>
      </c>
      <c r="DQ62" s="117">
        <f t="shared" si="83"/>
        <v>0</v>
      </c>
      <c r="DR62" s="117">
        <f t="shared" si="58"/>
        <v>0</v>
      </c>
      <c r="DS62" s="117">
        <f t="shared" si="59"/>
        <v>0</v>
      </c>
      <c r="DT62" s="117">
        <f t="shared" si="60"/>
        <v>0</v>
      </c>
      <c r="DU62" s="117">
        <f t="shared" si="114"/>
        <v>0</v>
      </c>
      <c r="DV62" s="117">
        <f t="shared" si="115"/>
        <v>0</v>
      </c>
      <c r="DW62" s="117">
        <f t="shared" si="116"/>
        <v>0</v>
      </c>
      <c r="DX62" s="117">
        <f t="shared" si="117"/>
        <v>0</v>
      </c>
      <c r="DY62" s="117">
        <f t="shared" si="118"/>
        <v>0</v>
      </c>
      <c r="DZ62" s="117">
        <f t="shared" si="66"/>
        <v>0</v>
      </c>
      <c r="EA62" s="117">
        <f t="shared" si="119"/>
        <v>0</v>
      </c>
      <c r="EB62" s="117">
        <f t="shared" si="120"/>
        <v>0</v>
      </c>
      <c r="EC62" s="117">
        <f t="shared" si="69"/>
        <v>0</v>
      </c>
      <c r="ED62" s="118">
        <f t="shared" si="121"/>
        <v>0</v>
      </c>
      <c r="EE62" s="118">
        <f t="shared" si="122"/>
        <v>0</v>
      </c>
      <c r="EF62" s="7"/>
      <c r="EG62" s="7"/>
      <c r="EH62" s="7"/>
      <c r="EI62" s="7"/>
    </row>
    <row r="63" spans="1:139" ht="18" customHeight="1" x14ac:dyDescent="0.25">
      <c r="A63" s="774"/>
      <c r="B63" s="777"/>
      <c r="C63" s="172">
        <v>9</v>
      </c>
      <c r="D63" s="830" t="s">
        <v>607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2"/>
      <c r="Y63" s="42"/>
      <c r="Z63" s="10"/>
      <c r="AA63" s="6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X63" s="118"/>
      <c r="AY63" s="118">
        <f t="shared" si="85"/>
        <v>0</v>
      </c>
      <c r="AZ63" s="118">
        <f t="shared" si="86"/>
        <v>0</v>
      </c>
      <c r="BA63" s="118">
        <f t="shared" si="2"/>
        <v>0</v>
      </c>
      <c r="BB63" s="118">
        <f t="shared" si="87"/>
        <v>0</v>
      </c>
      <c r="BC63" s="118">
        <f t="shared" si="88"/>
        <v>0</v>
      </c>
      <c r="BD63" s="118">
        <f t="shared" si="5"/>
        <v>0</v>
      </c>
      <c r="BE63" s="117">
        <f t="shared" si="72"/>
        <v>0</v>
      </c>
      <c r="BF63" s="118">
        <f t="shared" si="6"/>
        <v>0</v>
      </c>
      <c r="BG63" s="118">
        <f t="shared" si="89"/>
        <v>0</v>
      </c>
      <c r="BH63" s="117">
        <f t="shared" si="90"/>
        <v>0</v>
      </c>
      <c r="BI63" s="118">
        <f t="shared" si="9"/>
        <v>0</v>
      </c>
      <c r="BJ63" s="118">
        <f t="shared" si="91"/>
        <v>0</v>
      </c>
      <c r="BK63" s="118">
        <f t="shared" si="92"/>
        <v>0</v>
      </c>
      <c r="BL63" s="118">
        <f t="shared" si="12"/>
        <v>0</v>
      </c>
      <c r="BM63" s="117">
        <f t="shared" si="93"/>
        <v>0</v>
      </c>
      <c r="BN63" s="117">
        <f t="shared" si="14"/>
        <v>0</v>
      </c>
      <c r="BO63" s="117">
        <f t="shared" si="15"/>
        <v>0</v>
      </c>
      <c r="BP63" s="117">
        <f t="shared" si="94"/>
        <v>0</v>
      </c>
      <c r="BQ63" s="117">
        <f t="shared" si="95"/>
        <v>0</v>
      </c>
      <c r="BR63" s="117">
        <f t="shared" si="18"/>
        <v>0</v>
      </c>
      <c r="BS63" s="117">
        <f t="shared" si="73"/>
        <v>0</v>
      </c>
      <c r="BT63" s="117">
        <f t="shared" si="74"/>
        <v>0</v>
      </c>
      <c r="BU63" s="117">
        <f t="shared" si="75"/>
        <v>0</v>
      </c>
      <c r="BV63" s="117">
        <f t="shared" si="19"/>
        <v>0</v>
      </c>
      <c r="BW63" s="117">
        <f t="shared" si="20"/>
        <v>0</v>
      </c>
      <c r="BX63" s="117">
        <f t="shared" si="21"/>
        <v>0</v>
      </c>
      <c r="BY63" s="117">
        <f t="shared" si="22"/>
        <v>0</v>
      </c>
      <c r="BZ63" s="117">
        <f t="shared" si="96"/>
        <v>0</v>
      </c>
      <c r="CA63" s="117">
        <f t="shared" si="76"/>
        <v>0</v>
      </c>
      <c r="CB63" s="117">
        <f t="shared" si="97"/>
        <v>0</v>
      </c>
      <c r="CC63" s="117">
        <f t="shared" si="25"/>
        <v>0</v>
      </c>
      <c r="CD63" s="117">
        <f t="shared" si="98"/>
        <v>0</v>
      </c>
      <c r="CE63" s="117">
        <f t="shared" si="99"/>
        <v>0</v>
      </c>
      <c r="CF63" s="117">
        <f t="shared" si="28"/>
        <v>0</v>
      </c>
      <c r="CG63" s="117">
        <f t="shared" si="100"/>
        <v>0</v>
      </c>
      <c r="CH63" s="117">
        <f t="shared" si="101"/>
        <v>0</v>
      </c>
      <c r="CI63" s="117">
        <f t="shared" si="31"/>
        <v>0</v>
      </c>
      <c r="CJ63" s="117">
        <f t="shared" si="32"/>
        <v>0</v>
      </c>
      <c r="CK63" s="117">
        <f t="shared" si="33"/>
        <v>0</v>
      </c>
      <c r="CL63" s="117">
        <f t="shared" si="102"/>
        <v>0</v>
      </c>
      <c r="CM63" s="117">
        <f t="shared" si="103"/>
        <v>0</v>
      </c>
      <c r="CN63" s="117">
        <f t="shared" si="77"/>
        <v>0</v>
      </c>
      <c r="CO63" s="117">
        <f t="shared" si="104"/>
        <v>0</v>
      </c>
      <c r="CP63" s="117">
        <f t="shared" si="78"/>
        <v>0</v>
      </c>
      <c r="CQ63" s="117">
        <f t="shared" si="105"/>
        <v>0</v>
      </c>
      <c r="CR63" s="117">
        <f t="shared" si="79"/>
        <v>0</v>
      </c>
      <c r="CS63" s="117">
        <f t="shared" si="38"/>
        <v>0</v>
      </c>
      <c r="CT63" s="117">
        <f t="shared" si="39"/>
        <v>0</v>
      </c>
      <c r="CU63" s="117">
        <f t="shared" si="40"/>
        <v>0</v>
      </c>
      <c r="CV63" s="117">
        <f t="shared" si="106"/>
        <v>0</v>
      </c>
      <c r="CW63" s="117">
        <f t="shared" si="107"/>
        <v>0</v>
      </c>
      <c r="CX63" s="117">
        <f t="shared" si="43"/>
        <v>0</v>
      </c>
      <c r="CY63" s="117">
        <f t="shared" si="44"/>
        <v>0</v>
      </c>
      <c r="CZ63" s="117">
        <f t="shared" si="108"/>
        <v>0</v>
      </c>
      <c r="DA63" s="117">
        <f t="shared" si="109"/>
        <v>0</v>
      </c>
      <c r="DB63" s="117">
        <f t="shared" si="84"/>
        <v>0</v>
      </c>
      <c r="DC63" s="117">
        <f t="shared" si="47"/>
        <v>0</v>
      </c>
      <c r="DD63" s="117">
        <f t="shared" si="80"/>
        <v>0</v>
      </c>
      <c r="DE63" s="117">
        <f t="shared" si="81"/>
        <v>0</v>
      </c>
      <c r="DF63" s="117">
        <f t="shared" si="48"/>
        <v>0</v>
      </c>
      <c r="DG63" s="117">
        <f t="shared" si="49"/>
        <v>0</v>
      </c>
      <c r="DH63" s="117">
        <f t="shared" si="50"/>
        <v>0</v>
      </c>
      <c r="DI63" s="117">
        <f t="shared" si="110"/>
        <v>0</v>
      </c>
      <c r="DJ63" s="117">
        <f t="shared" si="111"/>
        <v>0</v>
      </c>
      <c r="DK63" s="117">
        <f t="shared" si="82"/>
        <v>0</v>
      </c>
      <c r="DL63" s="117">
        <f t="shared" si="53"/>
        <v>0</v>
      </c>
      <c r="DM63" s="117">
        <f t="shared" si="54"/>
        <v>0</v>
      </c>
      <c r="DN63" s="117">
        <f t="shared" si="55"/>
        <v>0</v>
      </c>
      <c r="DO63" s="117">
        <f t="shared" si="112"/>
        <v>0</v>
      </c>
      <c r="DP63" s="117">
        <f t="shared" si="113"/>
        <v>0</v>
      </c>
      <c r="DQ63" s="117">
        <f t="shared" si="83"/>
        <v>0</v>
      </c>
      <c r="DR63" s="117">
        <f t="shared" si="58"/>
        <v>0</v>
      </c>
      <c r="DS63" s="117">
        <f t="shared" si="59"/>
        <v>0</v>
      </c>
      <c r="DT63" s="117">
        <f t="shared" si="60"/>
        <v>0</v>
      </c>
      <c r="DU63" s="117">
        <f t="shared" si="114"/>
        <v>0</v>
      </c>
      <c r="DV63" s="117">
        <f t="shared" si="115"/>
        <v>0</v>
      </c>
      <c r="DW63" s="117">
        <f t="shared" si="116"/>
        <v>0</v>
      </c>
      <c r="DX63" s="117">
        <f t="shared" si="117"/>
        <v>0</v>
      </c>
      <c r="DY63" s="117">
        <f t="shared" si="118"/>
        <v>0</v>
      </c>
      <c r="DZ63" s="117">
        <f t="shared" si="66"/>
        <v>0</v>
      </c>
      <c r="EA63" s="117">
        <f t="shared" si="119"/>
        <v>0</v>
      </c>
      <c r="EB63" s="117">
        <f t="shared" si="120"/>
        <v>0</v>
      </c>
      <c r="EC63" s="117">
        <f t="shared" si="69"/>
        <v>0</v>
      </c>
      <c r="ED63" s="118">
        <f t="shared" si="121"/>
        <v>0</v>
      </c>
      <c r="EE63" s="118">
        <f t="shared" si="122"/>
        <v>0</v>
      </c>
      <c r="EF63" s="7"/>
      <c r="EG63" s="7"/>
      <c r="EH63" s="7"/>
      <c r="EI63" s="7"/>
    </row>
    <row r="64" spans="1:139" ht="18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5"/>
      <c r="Y64" s="42"/>
      <c r="Z64" s="10"/>
      <c r="AA64" s="6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X64" s="118"/>
      <c r="AY64" s="118">
        <f t="shared" si="85"/>
        <v>0</v>
      </c>
      <c r="AZ64" s="118">
        <f t="shared" si="86"/>
        <v>0</v>
      </c>
      <c r="BA64" s="118">
        <f t="shared" si="2"/>
        <v>0</v>
      </c>
      <c r="BB64" s="118">
        <f t="shared" si="87"/>
        <v>0</v>
      </c>
      <c r="BC64" s="118">
        <f t="shared" si="88"/>
        <v>0</v>
      </c>
      <c r="BD64" s="118">
        <f t="shared" si="5"/>
        <v>0</v>
      </c>
      <c r="BE64" s="117">
        <f t="shared" si="72"/>
        <v>0</v>
      </c>
      <c r="BF64" s="118">
        <f t="shared" si="6"/>
        <v>0</v>
      </c>
      <c r="BG64" s="118">
        <f t="shared" si="89"/>
        <v>0</v>
      </c>
      <c r="BH64" s="117">
        <f t="shared" si="90"/>
        <v>0</v>
      </c>
      <c r="BI64" s="118">
        <f t="shared" si="9"/>
        <v>0</v>
      </c>
      <c r="BJ64" s="118">
        <f t="shared" si="91"/>
        <v>0</v>
      </c>
      <c r="BK64" s="118">
        <f t="shared" si="92"/>
        <v>0</v>
      </c>
      <c r="BL64" s="118">
        <f t="shared" si="12"/>
        <v>0</v>
      </c>
      <c r="BM64" s="117">
        <f t="shared" si="93"/>
        <v>0</v>
      </c>
      <c r="BN64" s="117">
        <f t="shared" si="14"/>
        <v>0</v>
      </c>
      <c r="BO64" s="117">
        <f t="shared" si="15"/>
        <v>0</v>
      </c>
      <c r="BP64" s="117">
        <f t="shared" si="94"/>
        <v>0</v>
      </c>
      <c r="BQ64" s="117">
        <f t="shared" si="95"/>
        <v>0</v>
      </c>
      <c r="BR64" s="117">
        <f t="shared" si="18"/>
        <v>0</v>
      </c>
      <c r="BS64" s="117">
        <f t="shared" si="73"/>
        <v>0</v>
      </c>
      <c r="BT64" s="117">
        <f t="shared" si="74"/>
        <v>0</v>
      </c>
      <c r="BU64" s="117">
        <f t="shared" si="75"/>
        <v>0</v>
      </c>
      <c r="BV64" s="117">
        <f t="shared" si="19"/>
        <v>0</v>
      </c>
      <c r="BW64" s="117">
        <f t="shared" si="20"/>
        <v>0</v>
      </c>
      <c r="BX64" s="117">
        <f t="shared" si="21"/>
        <v>0</v>
      </c>
      <c r="BY64" s="117">
        <f t="shared" si="22"/>
        <v>0</v>
      </c>
      <c r="BZ64" s="117">
        <f t="shared" si="96"/>
        <v>0</v>
      </c>
      <c r="CA64" s="117">
        <f t="shared" si="76"/>
        <v>0</v>
      </c>
      <c r="CB64" s="117">
        <f t="shared" si="97"/>
        <v>0</v>
      </c>
      <c r="CC64" s="117">
        <f t="shared" si="25"/>
        <v>0</v>
      </c>
      <c r="CD64" s="117">
        <f t="shared" si="98"/>
        <v>0</v>
      </c>
      <c r="CE64" s="117">
        <f t="shared" si="99"/>
        <v>0</v>
      </c>
      <c r="CF64" s="117">
        <f t="shared" si="28"/>
        <v>0</v>
      </c>
      <c r="CG64" s="117">
        <f t="shared" si="100"/>
        <v>0</v>
      </c>
      <c r="CH64" s="117">
        <f t="shared" si="101"/>
        <v>0</v>
      </c>
      <c r="CI64" s="117">
        <f t="shared" si="31"/>
        <v>0</v>
      </c>
      <c r="CJ64" s="117">
        <f t="shared" si="32"/>
        <v>0</v>
      </c>
      <c r="CK64" s="117">
        <f t="shared" si="33"/>
        <v>0</v>
      </c>
      <c r="CL64" s="117">
        <f t="shared" si="102"/>
        <v>0</v>
      </c>
      <c r="CM64" s="117">
        <f t="shared" si="103"/>
        <v>0</v>
      </c>
      <c r="CN64" s="117">
        <f t="shared" si="77"/>
        <v>0</v>
      </c>
      <c r="CO64" s="117">
        <f t="shared" si="104"/>
        <v>0</v>
      </c>
      <c r="CP64" s="117">
        <f t="shared" si="78"/>
        <v>0</v>
      </c>
      <c r="CQ64" s="117">
        <f t="shared" si="105"/>
        <v>0</v>
      </c>
      <c r="CR64" s="117">
        <f t="shared" si="79"/>
        <v>0</v>
      </c>
      <c r="CS64" s="117">
        <f t="shared" si="38"/>
        <v>0</v>
      </c>
      <c r="CT64" s="117">
        <f t="shared" si="39"/>
        <v>0</v>
      </c>
      <c r="CU64" s="117">
        <f t="shared" si="40"/>
        <v>0</v>
      </c>
      <c r="CV64" s="117">
        <f t="shared" si="106"/>
        <v>0</v>
      </c>
      <c r="CW64" s="117">
        <f t="shared" si="107"/>
        <v>0</v>
      </c>
      <c r="CX64" s="117">
        <f t="shared" si="43"/>
        <v>0</v>
      </c>
      <c r="CY64" s="117">
        <f t="shared" si="44"/>
        <v>0</v>
      </c>
      <c r="CZ64" s="117">
        <f t="shared" si="108"/>
        <v>0</v>
      </c>
      <c r="DA64" s="117">
        <f t="shared" si="109"/>
        <v>0</v>
      </c>
      <c r="DB64" s="117">
        <f t="shared" si="84"/>
        <v>0</v>
      </c>
      <c r="DC64" s="117">
        <f t="shared" si="47"/>
        <v>0</v>
      </c>
      <c r="DD64" s="117">
        <f t="shared" si="80"/>
        <v>0</v>
      </c>
      <c r="DE64" s="117">
        <f t="shared" si="81"/>
        <v>0</v>
      </c>
      <c r="DF64" s="117">
        <f t="shared" si="48"/>
        <v>0</v>
      </c>
      <c r="DG64" s="117">
        <f t="shared" si="49"/>
        <v>0</v>
      </c>
      <c r="DH64" s="117">
        <f t="shared" si="50"/>
        <v>0</v>
      </c>
      <c r="DI64" s="117">
        <f t="shared" si="110"/>
        <v>0</v>
      </c>
      <c r="DJ64" s="117">
        <f t="shared" si="111"/>
        <v>0</v>
      </c>
      <c r="DK64" s="117">
        <f t="shared" si="82"/>
        <v>0</v>
      </c>
      <c r="DL64" s="117">
        <f t="shared" si="53"/>
        <v>0</v>
      </c>
      <c r="DM64" s="117">
        <f t="shared" si="54"/>
        <v>0</v>
      </c>
      <c r="DN64" s="117">
        <f t="shared" si="55"/>
        <v>0</v>
      </c>
      <c r="DO64" s="117">
        <f t="shared" si="112"/>
        <v>0</v>
      </c>
      <c r="DP64" s="117">
        <f t="shared" si="113"/>
        <v>0</v>
      </c>
      <c r="DQ64" s="117">
        <f t="shared" si="83"/>
        <v>0</v>
      </c>
      <c r="DR64" s="117">
        <f t="shared" si="58"/>
        <v>0</v>
      </c>
      <c r="DS64" s="117">
        <f t="shared" si="59"/>
        <v>0</v>
      </c>
      <c r="DT64" s="117">
        <f t="shared" si="60"/>
        <v>0</v>
      </c>
      <c r="DU64" s="117">
        <f t="shared" si="114"/>
        <v>0</v>
      </c>
      <c r="DV64" s="117">
        <f t="shared" si="115"/>
        <v>0</v>
      </c>
      <c r="DW64" s="117">
        <f t="shared" si="116"/>
        <v>0</v>
      </c>
      <c r="DX64" s="117">
        <f t="shared" si="117"/>
        <v>0</v>
      </c>
      <c r="DY64" s="117">
        <f t="shared" si="118"/>
        <v>0</v>
      </c>
      <c r="DZ64" s="117">
        <f t="shared" si="66"/>
        <v>0</v>
      </c>
      <c r="EA64" s="117">
        <f t="shared" si="119"/>
        <v>0</v>
      </c>
      <c r="EB64" s="117">
        <f t="shared" si="120"/>
        <v>0</v>
      </c>
      <c r="EC64" s="117">
        <f t="shared" si="69"/>
        <v>0</v>
      </c>
      <c r="ED64" s="118">
        <f t="shared" si="121"/>
        <v>0</v>
      </c>
      <c r="EE64" s="118">
        <f t="shared" si="122"/>
        <v>0</v>
      </c>
      <c r="EF64" s="7"/>
      <c r="EG64" s="7"/>
      <c r="EH64" s="7"/>
      <c r="EI64" s="7"/>
    </row>
    <row r="65" spans="1:139" ht="24" customHeight="1" thickTop="1" thickBot="1" x14ac:dyDescent="0.3">
      <c r="A65" s="659" t="s">
        <v>79</v>
      </c>
      <c r="B65" s="660"/>
      <c r="C65" s="660"/>
      <c r="D65" s="198">
        <v>23</v>
      </c>
      <c r="E65" s="198">
        <v>26</v>
      </c>
      <c r="F65" s="198">
        <v>22</v>
      </c>
      <c r="G65" s="198">
        <v>32</v>
      </c>
      <c r="H65" s="198">
        <v>27</v>
      </c>
      <c r="I65" s="198">
        <v>14</v>
      </c>
      <c r="J65" s="198">
        <v>16</v>
      </c>
      <c r="K65" s="198">
        <v>18</v>
      </c>
      <c r="L65" s="198">
        <v>30</v>
      </c>
      <c r="M65" s="198">
        <v>29</v>
      </c>
      <c r="N65" s="198">
        <v>24</v>
      </c>
      <c r="O65" s="198">
        <v>36</v>
      </c>
      <c r="P65" s="198">
        <v>15</v>
      </c>
      <c r="Q65" s="198">
        <v>20</v>
      </c>
      <c r="R65" s="198">
        <v>4</v>
      </c>
      <c r="S65" s="198">
        <v>3</v>
      </c>
      <c r="T65" s="198">
        <v>17</v>
      </c>
      <c r="U65" s="198">
        <v>9</v>
      </c>
      <c r="V65" s="198">
        <v>34</v>
      </c>
      <c r="W65" s="198">
        <v>10</v>
      </c>
      <c r="X65" s="198">
        <v>31</v>
      </c>
      <c r="Y65" s="828" t="s">
        <v>629</v>
      </c>
      <c r="Z65" s="829"/>
      <c r="AA65" s="193"/>
      <c r="AB65" s="272">
        <f t="shared" ref="AB65:AV65" si="123">COUNTA(AB10:AB62)</f>
        <v>46</v>
      </c>
      <c r="AC65" s="272">
        <f t="shared" si="123"/>
        <v>46</v>
      </c>
      <c r="AD65" s="272">
        <f t="shared" si="123"/>
        <v>46</v>
      </c>
      <c r="AE65" s="272">
        <f t="shared" si="123"/>
        <v>46</v>
      </c>
      <c r="AF65" s="272">
        <f t="shared" si="123"/>
        <v>46</v>
      </c>
      <c r="AG65" s="272">
        <f t="shared" si="123"/>
        <v>46</v>
      </c>
      <c r="AH65" s="272">
        <f t="shared" si="123"/>
        <v>46</v>
      </c>
      <c r="AI65" s="272">
        <f t="shared" si="123"/>
        <v>46</v>
      </c>
      <c r="AJ65" s="272">
        <f t="shared" si="123"/>
        <v>46</v>
      </c>
      <c r="AK65" s="272">
        <f t="shared" si="123"/>
        <v>46</v>
      </c>
      <c r="AL65" s="272">
        <f t="shared" si="123"/>
        <v>46</v>
      </c>
      <c r="AM65" s="272">
        <f t="shared" si="123"/>
        <v>46</v>
      </c>
      <c r="AN65" s="272">
        <f t="shared" si="123"/>
        <v>46</v>
      </c>
      <c r="AO65" s="272">
        <f t="shared" si="123"/>
        <v>46</v>
      </c>
      <c r="AP65" s="272">
        <f t="shared" si="123"/>
        <v>46</v>
      </c>
      <c r="AQ65" s="272">
        <f t="shared" si="123"/>
        <v>46</v>
      </c>
      <c r="AR65" s="272">
        <f t="shared" si="123"/>
        <v>46</v>
      </c>
      <c r="AS65" s="272">
        <f t="shared" si="123"/>
        <v>46</v>
      </c>
      <c r="AT65" s="272">
        <f t="shared" si="123"/>
        <v>46</v>
      </c>
      <c r="AU65" s="272">
        <f t="shared" si="123"/>
        <v>46</v>
      </c>
      <c r="AV65" s="337">
        <f t="shared" si="123"/>
        <v>46</v>
      </c>
      <c r="AW65" s="337">
        <f>SUM(AA65:AV65)</f>
        <v>966</v>
      </c>
      <c r="AX65" s="194"/>
      <c r="AY65" s="118">
        <f t="shared" ref="AY65:DM65" si="124">SUM(AY12:AY64)</f>
        <v>0</v>
      </c>
      <c r="AZ65" s="118">
        <f t="shared" si="124"/>
        <v>0</v>
      </c>
      <c r="BA65" s="118">
        <f t="shared" si="124"/>
        <v>0</v>
      </c>
      <c r="BB65" s="118">
        <f t="shared" si="124"/>
        <v>0</v>
      </c>
      <c r="BC65" s="118">
        <f t="shared" si="124"/>
        <v>0</v>
      </c>
      <c r="BD65" s="118">
        <f t="shared" si="124"/>
        <v>0</v>
      </c>
      <c r="BE65" s="118">
        <f t="shared" si="124"/>
        <v>0</v>
      </c>
      <c r="BF65" s="118">
        <f t="shared" si="124"/>
        <v>0</v>
      </c>
      <c r="BG65" s="118">
        <f t="shared" si="124"/>
        <v>0</v>
      </c>
      <c r="BH65" s="118">
        <f t="shared" si="124"/>
        <v>0</v>
      </c>
      <c r="BI65" s="118">
        <f t="shared" si="124"/>
        <v>0</v>
      </c>
      <c r="BJ65" s="118">
        <f t="shared" si="124"/>
        <v>0</v>
      </c>
      <c r="BK65" s="118">
        <f t="shared" si="124"/>
        <v>0</v>
      </c>
      <c r="BL65" s="118">
        <f t="shared" si="124"/>
        <v>0</v>
      </c>
      <c r="BM65" s="118">
        <f t="shared" si="124"/>
        <v>0</v>
      </c>
      <c r="BN65" s="118">
        <f t="shared" si="124"/>
        <v>0</v>
      </c>
      <c r="BO65" s="118">
        <f t="shared" si="124"/>
        <v>0</v>
      </c>
      <c r="BP65" s="118">
        <f t="shared" si="124"/>
        <v>0</v>
      </c>
      <c r="BQ65" s="118">
        <f t="shared" si="124"/>
        <v>0</v>
      </c>
      <c r="BR65" s="118">
        <f t="shared" si="124"/>
        <v>0</v>
      </c>
      <c r="BS65" s="118">
        <f t="shared" si="124"/>
        <v>0</v>
      </c>
      <c r="BT65" s="118">
        <f t="shared" si="124"/>
        <v>0</v>
      </c>
      <c r="BU65" s="118">
        <f t="shared" si="124"/>
        <v>0</v>
      </c>
      <c r="BV65" s="118">
        <f t="shared" si="124"/>
        <v>0</v>
      </c>
      <c r="BW65" s="118">
        <f t="shared" si="124"/>
        <v>0</v>
      </c>
      <c r="BX65" s="118">
        <f t="shared" si="124"/>
        <v>0</v>
      </c>
      <c r="BY65" s="118">
        <f t="shared" si="124"/>
        <v>0</v>
      </c>
      <c r="BZ65" s="118">
        <f t="shared" si="124"/>
        <v>0</v>
      </c>
      <c r="CA65" s="118">
        <f t="shared" si="124"/>
        <v>0</v>
      </c>
      <c r="CB65" s="118">
        <f t="shared" si="124"/>
        <v>0</v>
      </c>
      <c r="CC65" s="118">
        <f t="shared" si="124"/>
        <v>0</v>
      </c>
      <c r="CD65" s="118">
        <f t="shared" si="124"/>
        <v>0</v>
      </c>
      <c r="CE65" s="118">
        <f t="shared" si="124"/>
        <v>0</v>
      </c>
      <c r="CF65" s="118">
        <f t="shared" si="124"/>
        <v>0</v>
      </c>
      <c r="CG65" s="118">
        <f t="shared" si="124"/>
        <v>33</v>
      </c>
      <c r="CH65" s="118">
        <f t="shared" si="124"/>
        <v>30</v>
      </c>
      <c r="CI65" s="118">
        <f t="shared" si="124"/>
        <v>0</v>
      </c>
      <c r="CJ65" s="118">
        <f t="shared" si="124"/>
        <v>0</v>
      </c>
      <c r="CK65" s="118">
        <f t="shared" si="124"/>
        <v>0</v>
      </c>
      <c r="CL65" s="118">
        <f t="shared" si="124"/>
        <v>0</v>
      </c>
      <c r="CM65" s="118">
        <f t="shared" si="124"/>
        <v>0</v>
      </c>
      <c r="CN65" s="118">
        <f t="shared" si="124"/>
        <v>0</v>
      </c>
      <c r="CO65" s="118">
        <f t="shared" si="124"/>
        <v>0</v>
      </c>
      <c r="CP65" s="118">
        <f t="shared" si="124"/>
        <v>0</v>
      </c>
      <c r="CQ65" s="118">
        <f t="shared" si="124"/>
        <v>0</v>
      </c>
      <c r="CR65" s="118">
        <f t="shared" si="124"/>
        <v>0</v>
      </c>
      <c r="CS65" s="118">
        <f t="shared" si="124"/>
        <v>0</v>
      </c>
      <c r="CT65" s="118">
        <f t="shared" si="124"/>
        <v>0</v>
      </c>
      <c r="CU65" s="118">
        <f t="shared" si="124"/>
        <v>0</v>
      </c>
      <c r="CV65" s="118">
        <f t="shared" si="124"/>
        <v>0</v>
      </c>
      <c r="CW65" s="118">
        <f t="shared" si="124"/>
        <v>0</v>
      </c>
      <c r="CX65" s="118">
        <f t="shared" si="124"/>
        <v>0</v>
      </c>
      <c r="CY65" s="118">
        <f t="shared" si="124"/>
        <v>0</v>
      </c>
      <c r="CZ65" s="118">
        <f t="shared" si="124"/>
        <v>0</v>
      </c>
      <c r="DA65" s="118">
        <f t="shared" si="124"/>
        <v>0</v>
      </c>
      <c r="DB65" s="118">
        <f t="shared" si="124"/>
        <v>0</v>
      </c>
      <c r="DC65" s="118">
        <f t="shared" si="124"/>
        <v>0</v>
      </c>
      <c r="DD65" s="118">
        <f t="shared" si="124"/>
        <v>0</v>
      </c>
      <c r="DE65" s="118">
        <f t="shared" si="124"/>
        <v>0</v>
      </c>
      <c r="DF65" s="118">
        <f t="shared" si="124"/>
        <v>0</v>
      </c>
      <c r="DG65" s="118">
        <f t="shared" si="124"/>
        <v>0</v>
      </c>
      <c r="DH65" s="118">
        <f t="shared" si="124"/>
        <v>0</v>
      </c>
      <c r="DI65" s="118">
        <f t="shared" si="124"/>
        <v>0</v>
      </c>
      <c r="DJ65" s="118">
        <f t="shared" si="124"/>
        <v>0</v>
      </c>
      <c r="DK65" s="118">
        <f t="shared" si="124"/>
        <v>0</v>
      </c>
      <c r="DL65" s="118">
        <f t="shared" si="124"/>
        <v>0</v>
      </c>
      <c r="DM65" s="118">
        <f t="shared" si="124"/>
        <v>0</v>
      </c>
      <c r="DN65" s="118">
        <f t="shared" ref="DN65:EE65" si="125">SUM(DN12:DN64)</f>
        <v>0</v>
      </c>
      <c r="DO65" s="118">
        <f t="shared" si="125"/>
        <v>0</v>
      </c>
      <c r="DP65" s="118">
        <f t="shared" si="125"/>
        <v>0</v>
      </c>
      <c r="DQ65" s="118">
        <f t="shared" si="125"/>
        <v>0</v>
      </c>
      <c r="DR65" s="118">
        <f t="shared" si="125"/>
        <v>0</v>
      </c>
      <c r="DS65" s="118">
        <f t="shared" si="125"/>
        <v>0</v>
      </c>
      <c r="DT65" s="118">
        <f t="shared" si="125"/>
        <v>0</v>
      </c>
      <c r="DU65" s="118">
        <f t="shared" si="125"/>
        <v>0</v>
      </c>
      <c r="DV65" s="118">
        <f t="shared" si="125"/>
        <v>0</v>
      </c>
      <c r="DW65" s="118">
        <f t="shared" si="125"/>
        <v>0</v>
      </c>
      <c r="DX65" s="118">
        <f t="shared" si="125"/>
        <v>0</v>
      </c>
      <c r="DY65" s="118">
        <f t="shared" si="125"/>
        <v>0</v>
      </c>
      <c r="DZ65" s="118">
        <f t="shared" si="125"/>
        <v>0</v>
      </c>
      <c r="EA65" s="118">
        <f t="shared" si="125"/>
        <v>0</v>
      </c>
      <c r="EB65" s="118">
        <f t="shared" si="125"/>
        <v>0</v>
      </c>
      <c r="EC65" s="118">
        <f t="shared" si="125"/>
        <v>0</v>
      </c>
      <c r="ED65" s="118">
        <f t="shared" si="125"/>
        <v>0</v>
      </c>
      <c r="EE65" s="118">
        <f t="shared" si="125"/>
        <v>0</v>
      </c>
      <c r="EF65" s="7"/>
      <c r="EG65" s="7"/>
      <c r="EH65" s="7"/>
      <c r="EI65" s="7"/>
    </row>
    <row r="66" spans="1:139" ht="6.75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82"/>
      <c r="EC66" s="182"/>
      <c r="ED66" s="7"/>
      <c r="EE66" s="7"/>
      <c r="EF66" s="7"/>
      <c r="EG66" s="7"/>
      <c r="EH66" s="7"/>
      <c r="EI66" s="7"/>
    </row>
    <row r="67" spans="1:139" ht="14.1" customHeight="1" x14ac:dyDescent="0.25">
      <c r="A67" s="770" t="s">
        <v>500</v>
      </c>
      <c r="B67" s="770"/>
      <c r="C67" s="770"/>
      <c r="D67" s="272">
        <f>COUNTA(D12:D62)</f>
        <v>3</v>
      </c>
      <c r="E67" s="272">
        <f t="shared" ref="E67:X67" si="126">COUNTA(E12:E62)</f>
        <v>3</v>
      </c>
      <c r="F67" s="272">
        <f t="shared" si="126"/>
        <v>3</v>
      </c>
      <c r="G67" s="272">
        <f t="shared" si="126"/>
        <v>3</v>
      </c>
      <c r="H67" s="272">
        <f t="shared" si="126"/>
        <v>3</v>
      </c>
      <c r="I67" s="272">
        <f t="shared" si="126"/>
        <v>3</v>
      </c>
      <c r="J67" s="272">
        <f t="shared" si="126"/>
        <v>3</v>
      </c>
      <c r="K67" s="272">
        <f t="shared" si="126"/>
        <v>3</v>
      </c>
      <c r="L67" s="272">
        <f t="shared" si="126"/>
        <v>3</v>
      </c>
      <c r="M67" s="272">
        <f t="shared" si="126"/>
        <v>3</v>
      </c>
      <c r="N67" s="272">
        <f t="shared" si="126"/>
        <v>3</v>
      </c>
      <c r="O67" s="272">
        <f t="shared" si="126"/>
        <v>3</v>
      </c>
      <c r="P67" s="272">
        <f t="shared" si="126"/>
        <v>3</v>
      </c>
      <c r="Q67" s="272">
        <f t="shared" si="126"/>
        <v>3</v>
      </c>
      <c r="R67" s="272">
        <f t="shared" si="126"/>
        <v>3</v>
      </c>
      <c r="S67" s="272">
        <f t="shared" si="126"/>
        <v>3</v>
      </c>
      <c r="T67" s="272">
        <f t="shared" si="126"/>
        <v>3</v>
      </c>
      <c r="U67" s="272">
        <f t="shared" si="126"/>
        <v>3</v>
      </c>
      <c r="V67" s="272">
        <f t="shared" si="126"/>
        <v>3</v>
      </c>
      <c r="W67" s="272">
        <f t="shared" si="126"/>
        <v>3</v>
      </c>
      <c r="X67" s="272">
        <f t="shared" si="126"/>
        <v>3</v>
      </c>
      <c r="Y67" s="2"/>
      <c r="Z67" s="272">
        <f t="shared" ref="Z67:Z126" si="127">SUM(D67:Y67)</f>
        <v>63</v>
      </c>
      <c r="AA67" s="2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337"/>
      <c r="AN67" s="337"/>
      <c r="AO67" s="337"/>
      <c r="AP67" s="337"/>
      <c r="AQ67" s="337"/>
      <c r="AR67" s="337"/>
      <c r="AS67" s="337"/>
      <c r="AT67" s="337"/>
      <c r="AU67" s="337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82"/>
      <c r="EC67" s="182"/>
      <c r="ED67" s="7"/>
      <c r="EE67" s="7"/>
      <c r="EF67" s="7"/>
      <c r="EG67" s="7"/>
      <c r="EH67" s="7"/>
      <c r="EI67" s="7"/>
    </row>
    <row r="68" spans="1:139" ht="14.1" customHeight="1" x14ac:dyDescent="0.25">
      <c r="A68" s="770" t="s">
        <v>460</v>
      </c>
      <c r="B68" s="770"/>
      <c r="C68" s="770"/>
      <c r="D68" s="272">
        <f t="shared" ref="D68:X68" si="128">COUNTIF(D12:D64,"A.35")</f>
        <v>0</v>
      </c>
      <c r="E68" s="272">
        <f t="shared" si="128"/>
        <v>0</v>
      </c>
      <c r="F68" s="272">
        <f t="shared" si="128"/>
        <v>0</v>
      </c>
      <c r="G68" s="272">
        <f t="shared" si="128"/>
        <v>0</v>
      </c>
      <c r="H68" s="272">
        <f t="shared" si="128"/>
        <v>0</v>
      </c>
      <c r="I68" s="272">
        <f t="shared" si="128"/>
        <v>0</v>
      </c>
      <c r="J68" s="272">
        <f t="shared" si="128"/>
        <v>0</v>
      </c>
      <c r="K68" s="272">
        <f t="shared" si="128"/>
        <v>0</v>
      </c>
      <c r="L68" s="272">
        <f t="shared" si="128"/>
        <v>0</v>
      </c>
      <c r="M68" s="272">
        <f t="shared" si="128"/>
        <v>0</v>
      </c>
      <c r="N68" s="272">
        <f t="shared" si="128"/>
        <v>0</v>
      </c>
      <c r="O68" s="272">
        <f t="shared" si="128"/>
        <v>0</v>
      </c>
      <c r="P68" s="272">
        <f t="shared" si="128"/>
        <v>0</v>
      </c>
      <c r="Q68" s="272">
        <f t="shared" si="128"/>
        <v>0</v>
      </c>
      <c r="R68" s="272">
        <f t="shared" si="128"/>
        <v>0</v>
      </c>
      <c r="S68" s="272">
        <f t="shared" si="128"/>
        <v>0</v>
      </c>
      <c r="T68" s="272">
        <f t="shared" si="128"/>
        <v>0</v>
      </c>
      <c r="U68" s="272">
        <f t="shared" si="128"/>
        <v>0</v>
      </c>
      <c r="V68" s="272">
        <f t="shared" si="128"/>
        <v>0</v>
      </c>
      <c r="W68" s="272">
        <f t="shared" si="128"/>
        <v>0</v>
      </c>
      <c r="X68" s="272">
        <f t="shared" si="128"/>
        <v>0</v>
      </c>
      <c r="Y68" s="2"/>
      <c r="Z68" s="272">
        <f t="shared" si="127"/>
        <v>0</v>
      </c>
      <c r="AA68" s="336">
        <f>Z68</f>
        <v>0</v>
      </c>
      <c r="AB68" s="272">
        <f t="shared" ref="AB68:AV68" si="129">COUNTIF(AB11:AB63,"A.35")</f>
        <v>0</v>
      </c>
      <c r="AC68" s="272">
        <f t="shared" si="129"/>
        <v>0</v>
      </c>
      <c r="AD68" s="272">
        <f t="shared" si="129"/>
        <v>0</v>
      </c>
      <c r="AE68" s="272">
        <f t="shared" si="129"/>
        <v>0</v>
      </c>
      <c r="AF68" s="272">
        <f t="shared" si="129"/>
        <v>0</v>
      </c>
      <c r="AG68" s="272">
        <f t="shared" si="129"/>
        <v>0</v>
      </c>
      <c r="AH68" s="272">
        <f t="shared" si="129"/>
        <v>0</v>
      </c>
      <c r="AI68" s="272">
        <f t="shared" si="129"/>
        <v>0</v>
      </c>
      <c r="AJ68" s="272">
        <f t="shared" si="129"/>
        <v>0</v>
      </c>
      <c r="AK68" s="272">
        <f t="shared" si="129"/>
        <v>0</v>
      </c>
      <c r="AL68" s="272">
        <f t="shared" si="129"/>
        <v>3</v>
      </c>
      <c r="AM68" s="272">
        <f t="shared" si="129"/>
        <v>3</v>
      </c>
      <c r="AN68" s="272">
        <f t="shared" si="129"/>
        <v>3</v>
      </c>
      <c r="AO68" s="272">
        <f t="shared" si="129"/>
        <v>3</v>
      </c>
      <c r="AP68" s="272">
        <f t="shared" si="129"/>
        <v>3</v>
      </c>
      <c r="AQ68" s="272">
        <f t="shared" si="129"/>
        <v>3</v>
      </c>
      <c r="AR68" s="272">
        <f t="shared" si="129"/>
        <v>3</v>
      </c>
      <c r="AS68" s="272">
        <f t="shared" si="129"/>
        <v>3</v>
      </c>
      <c r="AT68" s="272">
        <f t="shared" si="129"/>
        <v>3</v>
      </c>
      <c r="AU68" s="272">
        <f t="shared" si="129"/>
        <v>3</v>
      </c>
      <c r="AV68" s="337">
        <f t="shared" si="129"/>
        <v>3</v>
      </c>
      <c r="AW68" s="337">
        <f t="shared" ref="AW68:AW127" si="130">SUM(AB68:AV68)</f>
        <v>33</v>
      </c>
      <c r="AX68" s="337">
        <f>AW68</f>
        <v>33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82"/>
      <c r="EC68" s="182"/>
      <c r="ED68" s="7"/>
      <c r="EE68" s="7"/>
      <c r="EF68" s="7"/>
      <c r="EG68" s="7"/>
      <c r="EH68" s="7"/>
      <c r="EI68" s="7"/>
    </row>
    <row r="69" spans="1:139" ht="14.1" customHeight="1" x14ac:dyDescent="0.25">
      <c r="A69" s="342" t="s">
        <v>676</v>
      </c>
      <c r="B69" s="332"/>
      <c r="C69" s="332"/>
      <c r="D69" s="272">
        <f t="shared" ref="D69:X69" si="131">COUNTIF(D12:D64,"A.41")</f>
        <v>0</v>
      </c>
      <c r="E69" s="272">
        <f t="shared" si="131"/>
        <v>0</v>
      </c>
      <c r="F69" s="272">
        <f t="shared" si="131"/>
        <v>0</v>
      </c>
      <c r="G69" s="272">
        <f t="shared" si="131"/>
        <v>0</v>
      </c>
      <c r="H69" s="272">
        <f t="shared" si="131"/>
        <v>0</v>
      </c>
      <c r="I69" s="272">
        <f t="shared" si="131"/>
        <v>0</v>
      </c>
      <c r="J69" s="272">
        <f t="shared" si="131"/>
        <v>0</v>
      </c>
      <c r="K69" s="272">
        <f t="shared" si="131"/>
        <v>0</v>
      </c>
      <c r="L69" s="272">
        <f t="shared" si="131"/>
        <v>0</v>
      </c>
      <c r="M69" s="272">
        <f t="shared" si="131"/>
        <v>0</v>
      </c>
      <c r="N69" s="272">
        <f t="shared" si="131"/>
        <v>0</v>
      </c>
      <c r="O69" s="272">
        <f t="shared" si="131"/>
        <v>0</v>
      </c>
      <c r="P69" s="272">
        <f t="shared" si="131"/>
        <v>0</v>
      </c>
      <c r="Q69" s="272">
        <f t="shared" si="131"/>
        <v>0</v>
      </c>
      <c r="R69" s="272">
        <f t="shared" si="131"/>
        <v>0</v>
      </c>
      <c r="S69" s="272">
        <f t="shared" si="131"/>
        <v>0</v>
      </c>
      <c r="T69" s="272">
        <f t="shared" si="131"/>
        <v>0</v>
      </c>
      <c r="U69" s="272">
        <f t="shared" si="131"/>
        <v>0</v>
      </c>
      <c r="V69" s="272">
        <f t="shared" si="131"/>
        <v>0</v>
      </c>
      <c r="W69" s="272">
        <f t="shared" si="131"/>
        <v>0</v>
      </c>
      <c r="X69" s="272">
        <f t="shared" si="131"/>
        <v>0</v>
      </c>
      <c r="Y69" s="2"/>
      <c r="Z69" s="272">
        <f>SUM(D69:Y69)</f>
        <v>0</v>
      </c>
      <c r="AA69" s="341" t="e">
        <f>Z69+#REF!</f>
        <v>#REF!</v>
      </c>
      <c r="AB69" s="272">
        <f t="shared" ref="AB69:AV69" si="132">COUNTIF(AB11:AB63,"A.41")</f>
        <v>3</v>
      </c>
      <c r="AC69" s="272">
        <f t="shared" si="132"/>
        <v>3</v>
      </c>
      <c r="AD69" s="272">
        <f t="shared" si="132"/>
        <v>3</v>
      </c>
      <c r="AE69" s="272">
        <f t="shared" si="132"/>
        <v>3</v>
      </c>
      <c r="AF69" s="272">
        <f t="shared" si="132"/>
        <v>3</v>
      </c>
      <c r="AG69" s="272">
        <f t="shared" si="132"/>
        <v>3</v>
      </c>
      <c r="AH69" s="272">
        <f t="shared" si="132"/>
        <v>3</v>
      </c>
      <c r="AI69" s="272">
        <f t="shared" si="132"/>
        <v>3</v>
      </c>
      <c r="AJ69" s="272">
        <f t="shared" si="132"/>
        <v>3</v>
      </c>
      <c r="AK69" s="272">
        <f t="shared" si="132"/>
        <v>3</v>
      </c>
      <c r="AL69" s="272">
        <f t="shared" si="132"/>
        <v>0</v>
      </c>
      <c r="AM69" s="272">
        <f t="shared" si="132"/>
        <v>0</v>
      </c>
      <c r="AN69" s="272">
        <f t="shared" si="132"/>
        <v>0</v>
      </c>
      <c r="AO69" s="272">
        <f t="shared" si="132"/>
        <v>0</v>
      </c>
      <c r="AP69" s="272">
        <f t="shared" si="132"/>
        <v>0</v>
      </c>
      <c r="AQ69" s="272">
        <f t="shared" si="132"/>
        <v>0</v>
      </c>
      <c r="AR69" s="272">
        <f t="shared" si="132"/>
        <v>0</v>
      </c>
      <c r="AS69" s="272">
        <f t="shared" si="132"/>
        <v>0</v>
      </c>
      <c r="AT69" s="272">
        <f t="shared" si="132"/>
        <v>0</v>
      </c>
      <c r="AU69" s="272">
        <f t="shared" si="132"/>
        <v>0</v>
      </c>
      <c r="AV69" s="272">
        <f t="shared" si="132"/>
        <v>0</v>
      </c>
      <c r="AW69" s="337">
        <f t="shared" si="130"/>
        <v>30</v>
      </c>
      <c r="AX69" s="340">
        <f>AW69</f>
        <v>30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82"/>
      <c r="EC69" s="182"/>
      <c r="ED69" s="7"/>
      <c r="EE69" s="7"/>
      <c r="EF69" s="7"/>
      <c r="EG69" s="7"/>
      <c r="EH69" s="7"/>
      <c r="EI69" s="7"/>
    </row>
    <row r="70" spans="1:139" ht="14.1" customHeight="1" x14ac:dyDescent="0.25">
      <c r="A70" s="770" t="s">
        <v>461</v>
      </c>
      <c r="B70" s="770"/>
      <c r="C70" s="770"/>
      <c r="D70" s="272">
        <f t="shared" ref="D70:X70" si="133">COUNTIF(D12:D64,"B.23")</f>
        <v>0</v>
      </c>
      <c r="E70" s="272">
        <f t="shared" si="133"/>
        <v>0</v>
      </c>
      <c r="F70" s="272">
        <f t="shared" si="133"/>
        <v>0</v>
      </c>
      <c r="G70" s="272">
        <f t="shared" si="133"/>
        <v>0</v>
      </c>
      <c r="H70" s="272">
        <f t="shared" si="133"/>
        <v>0</v>
      </c>
      <c r="I70" s="272">
        <f t="shared" si="133"/>
        <v>0</v>
      </c>
      <c r="J70" s="272">
        <f t="shared" si="133"/>
        <v>0</v>
      </c>
      <c r="K70" s="272">
        <f t="shared" si="133"/>
        <v>0</v>
      </c>
      <c r="L70" s="272">
        <f t="shared" si="133"/>
        <v>0</v>
      </c>
      <c r="M70" s="272">
        <f t="shared" si="133"/>
        <v>0</v>
      </c>
      <c r="N70" s="272">
        <f t="shared" si="133"/>
        <v>0</v>
      </c>
      <c r="O70" s="272">
        <f t="shared" si="133"/>
        <v>0</v>
      </c>
      <c r="P70" s="272">
        <f t="shared" si="133"/>
        <v>0</v>
      </c>
      <c r="Q70" s="272">
        <f t="shared" si="133"/>
        <v>0</v>
      </c>
      <c r="R70" s="272">
        <f t="shared" si="133"/>
        <v>0</v>
      </c>
      <c r="S70" s="272">
        <f t="shared" si="133"/>
        <v>0</v>
      </c>
      <c r="T70" s="272">
        <f t="shared" si="133"/>
        <v>0</v>
      </c>
      <c r="U70" s="272">
        <f t="shared" si="133"/>
        <v>0</v>
      </c>
      <c r="V70" s="272">
        <f t="shared" si="133"/>
        <v>0</v>
      </c>
      <c r="W70" s="272">
        <f t="shared" si="133"/>
        <v>0</v>
      </c>
      <c r="X70" s="272">
        <f t="shared" si="133"/>
        <v>0</v>
      </c>
      <c r="Y70" s="2"/>
      <c r="Z70" s="272">
        <f t="shared" si="127"/>
        <v>0</v>
      </c>
      <c r="AA70" s="336">
        <f>Z70</f>
        <v>0</v>
      </c>
      <c r="AB70" s="272">
        <f t="shared" ref="AB70:AV70" si="134">COUNTIF(AB11:AB63,"B.23")</f>
        <v>0</v>
      </c>
      <c r="AC70" s="272">
        <f t="shared" si="134"/>
        <v>0</v>
      </c>
      <c r="AD70" s="272">
        <f t="shared" si="134"/>
        <v>0</v>
      </c>
      <c r="AE70" s="272">
        <f t="shared" si="134"/>
        <v>0</v>
      </c>
      <c r="AF70" s="272">
        <f t="shared" si="134"/>
        <v>0</v>
      </c>
      <c r="AG70" s="272">
        <f t="shared" si="134"/>
        <v>0</v>
      </c>
      <c r="AH70" s="272">
        <f t="shared" si="134"/>
        <v>0</v>
      </c>
      <c r="AI70" s="272">
        <f t="shared" si="134"/>
        <v>2</v>
      </c>
      <c r="AJ70" s="272">
        <f t="shared" si="134"/>
        <v>2</v>
      </c>
      <c r="AK70" s="272">
        <f t="shared" si="134"/>
        <v>2</v>
      </c>
      <c r="AL70" s="272">
        <f t="shared" si="134"/>
        <v>2</v>
      </c>
      <c r="AM70" s="272">
        <f t="shared" si="134"/>
        <v>2</v>
      </c>
      <c r="AN70" s="272">
        <f t="shared" si="134"/>
        <v>0</v>
      </c>
      <c r="AO70" s="272">
        <f t="shared" si="134"/>
        <v>0</v>
      </c>
      <c r="AP70" s="272">
        <f t="shared" si="134"/>
        <v>2</v>
      </c>
      <c r="AQ70" s="272">
        <f t="shared" si="134"/>
        <v>2</v>
      </c>
      <c r="AR70" s="272">
        <f t="shared" si="134"/>
        <v>2</v>
      </c>
      <c r="AS70" s="272">
        <f t="shared" si="134"/>
        <v>2</v>
      </c>
      <c r="AT70" s="272">
        <f t="shared" si="134"/>
        <v>2</v>
      </c>
      <c r="AU70" s="272">
        <f t="shared" si="134"/>
        <v>2</v>
      </c>
      <c r="AV70" s="337">
        <f t="shared" si="134"/>
        <v>2</v>
      </c>
      <c r="AW70" s="337">
        <f t="shared" si="130"/>
        <v>24</v>
      </c>
      <c r="AX70" s="337">
        <f>AW70</f>
        <v>24</v>
      </c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82"/>
      <c r="EC70" s="182"/>
      <c r="ED70" s="7"/>
      <c r="EE70" s="7"/>
      <c r="EF70" s="7"/>
      <c r="EG70" s="7"/>
      <c r="EH70" s="7"/>
      <c r="EI70" s="7"/>
    </row>
    <row r="71" spans="1:139" ht="14.1" customHeight="1" x14ac:dyDescent="0.25">
      <c r="A71" s="772" t="s">
        <v>563</v>
      </c>
      <c r="B71" s="772"/>
      <c r="C71" s="772"/>
      <c r="D71" s="272">
        <f t="shared" ref="D71:X71" si="135">COUNTIF(D12:D64,"B.26")</f>
        <v>0</v>
      </c>
      <c r="E71" s="272">
        <f t="shared" si="135"/>
        <v>0</v>
      </c>
      <c r="F71" s="272">
        <f t="shared" si="135"/>
        <v>0</v>
      </c>
      <c r="G71" s="272">
        <f t="shared" si="135"/>
        <v>0</v>
      </c>
      <c r="H71" s="272">
        <f t="shared" si="135"/>
        <v>0</v>
      </c>
      <c r="I71" s="272">
        <f t="shared" si="135"/>
        <v>0</v>
      </c>
      <c r="J71" s="272">
        <f t="shared" si="135"/>
        <v>0</v>
      </c>
      <c r="K71" s="272">
        <f t="shared" si="135"/>
        <v>0</v>
      </c>
      <c r="L71" s="272">
        <f t="shared" si="135"/>
        <v>0</v>
      </c>
      <c r="M71" s="272">
        <f t="shared" si="135"/>
        <v>0</v>
      </c>
      <c r="N71" s="272">
        <f t="shared" si="135"/>
        <v>0</v>
      </c>
      <c r="O71" s="272">
        <f t="shared" si="135"/>
        <v>0</v>
      </c>
      <c r="P71" s="272">
        <f t="shared" si="135"/>
        <v>0</v>
      </c>
      <c r="Q71" s="272">
        <f t="shared" si="135"/>
        <v>0</v>
      </c>
      <c r="R71" s="272">
        <f t="shared" si="135"/>
        <v>0</v>
      </c>
      <c r="S71" s="272">
        <f t="shared" si="135"/>
        <v>0</v>
      </c>
      <c r="T71" s="272">
        <f t="shared" si="135"/>
        <v>0</v>
      </c>
      <c r="U71" s="272">
        <f t="shared" si="135"/>
        <v>0</v>
      </c>
      <c r="V71" s="272">
        <f t="shared" si="135"/>
        <v>0</v>
      </c>
      <c r="W71" s="272">
        <f t="shared" si="135"/>
        <v>0</v>
      </c>
      <c r="X71" s="272">
        <f t="shared" si="135"/>
        <v>0</v>
      </c>
      <c r="Y71" s="2"/>
      <c r="Z71" s="272">
        <f t="shared" si="127"/>
        <v>0</v>
      </c>
      <c r="AA71" s="336">
        <f>Z71</f>
        <v>0</v>
      </c>
      <c r="AB71" s="272">
        <f t="shared" ref="AB71:AV71" si="136">COUNTIF(AB11:AB63,"B.26")</f>
        <v>2</v>
      </c>
      <c r="AC71" s="272">
        <f t="shared" si="136"/>
        <v>2</v>
      </c>
      <c r="AD71" s="272">
        <f t="shared" si="136"/>
        <v>2</v>
      </c>
      <c r="AE71" s="272">
        <f t="shared" si="136"/>
        <v>2</v>
      </c>
      <c r="AF71" s="272">
        <f t="shared" si="136"/>
        <v>2</v>
      </c>
      <c r="AG71" s="272">
        <f t="shared" si="136"/>
        <v>2</v>
      </c>
      <c r="AH71" s="272">
        <f t="shared" si="136"/>
        <v>2</v>
      </c>
      <c r="AI71" s="272">
        <f t="shared" si="136"/>
        <v>0</v>
      </c>
      <c r="AJ71" s="272">
        <f t="shared" si="136"/>
        <v>0</v>
      </c>
      <c r="AK71" s="272">
        <f t="shared" si="136"/>
        <v>0</v>
      </c>
      <c r="AL71" s="272">
        <f t="shared" si="136"/>
        <v>0</v>
      </c>
      <c r="AM71" s="272">
        <f t="shared" si="136"/>
        <v>0</v>
      </c>
      <c r="AN71" s="272">
        <f t="shared" si="136"/>
        <v>2</v>
      </c>
      <c r="AO71" s="272">
        <f t="shared" si="136"/>
        <v>2</v>
      </c>
      <c r="AP71" s="272">
        <f t="shared" si="136"/>
        <v>0</v>
      </c>
      <c r="AQ71" s="272">
        <f t="shared" si="136"/>
        <v>0</v>
      </c>
      <c r="AR71" s="272">
        <f t="shared" si="136"/>
        <v>0</v>
      </c>
      <c r="AS71" s="272">
        <f t="shared" si="136"/>
        <v>0</v>
      </c>
      <c r="AT71" s="272">
        <f t="shared" si="136"/>
        <v>0</v>
      </c>
      <c r="AU71" s="272">
        <f t="shared" si="136"/>
        <v>0</v>
      </c>
      <c r="AV71" s="337">
        <f t="shared" si="136"/>
        <v>0</v>
      </c>
      <c r="AW71" s="337">
        <f t="shared" si="130"/>
        <v>18</v>
      </c>
      <c r="AX71" s="337">
        <f>AW71</f>
        <v>18</v>
      </c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82"/>
      <c r="EC71" s="182"/>
      <c r="ED71" s="7"/>
      <c r="EE71" s="7"/>
      <c r="EF71" s="7"/>
      <c r="EG71" s="7"/>
      <c r="EH71" s="7"/>
      <c r="EI71" s="7"/>
    </row>
    <row r="72" spans="1:139" ht="14.1" customHeight="1" x14ac:dyDescent="0.25">
      <c r="A72" s="770" t="s">
        <v>462</v>
      </c>
      <c r="B72" s="770"/>
      <c r="C72" s="770"/>
      <c r="D72" s="272">
        <f t="shared" ref="D72:X72" si="137">COUNTIF(D12:D64,"C.20")</f>
        <v>0</v>
      </c>
      <c r="E72" s="272">
        <f t="shared" si="137"/>
        <v>0</v>
      </c>
      <c r="F72" s="272">
        <f t="shared" si="137"/>
        <v>0</v>
      </c>
      <c r="G72" s="272">
        <f t="shared" si="137"/>
        <v>0</v>
      </c>
      <c r="H72" s="272">
        <f t="shared" si="137"/>
        <v>0</v>
      </c>
      <c r="I72" s="272">
        <f t="shared" si="137"/>
        <v>0</v>
      </c>
      <c r="J72" s="272">
        <f t="shared" si="137"/>
        <v>0</v>
      </c>
      <c r="K72" s="272">
        <f t="shared" si="137"/>
        <v>0</v>
      </c>
      <c r="L72" s="272">
        <f t="shared" si="137"/>
        <v>0</v>
      </c>
      <c r="M72" s="272">
        <f t="shared" si="137"/>
        <v>0</v>
      </c>
      <c r="N72" s="272">
        <f t="shared" si="137"/>
        <v>0</v>
      </c>
      <c r="O72" s="272">
        <f t="shared" si="137"/>
        <v>0</v>
      </c>
      <c r="P72" s="272">
        <f t="shared" si="137"/>
        <v>0</v>
      </c>
      <c r="Q72" s="272">
        <f t="shared" si="137"/>
        <v>0</v>
      </c>
      <c r="R72" s="272">
        <f t="shared" si="137"/>
        <v>0</v>
      </c>
      <c r="S72" s="272">
        <f t="shared" si="137"/>
        <v>0</v>
      </c>
      <c r="T72" s="272">
        <f t="shared" si="137"/>
        <v>0</v>
      </c>
      <c r="U72" s="272">
        <f t="shared" si="137"/>
        <v>0</v>
      </c>
      <c r="V72" s="272">
        <f t="shared" si="137"/>
        <v>0</v>
      </c>
      <c r="W72" s="272">
        <f t="shared" si="137"/>
        <v>0</v>
      </c>
      <c r="X72" s="272">
        <f t="shared" si="137"/>
        <v>0</v>
      </c>
      <c r="Y72" s="2"/>
      <c r="Z72" s="272">
        <f t="shared" si="127"/>
        <v>0</v>
      </c>
      <c r="AA72" s="767">
        <f>Z72+Z73</f>
        <v>0</v>
      </c>
      <c r="AB72" s="272">
        <f t="shared" ref="AB72:AV72" si="138">COUNTIF(AB11:AB63,"C.20")</f>
        <v>4</v>
      </c>
      <c r="AC72" s="272">
        <f t="shared" si="138"/>
        <v>4</v>
      </c>
      <c r="AD72" s="272">
        <f t="shared" si="138"/>
        <v>4</v>
      </c>
      <c r="AE72" s="272">
        <f t="shared" si="138"/>
        <v>4</v>
      </c>
      <c r="AF72" s="272">
        <f t="shared" si="138"/>
        <v>4</v>
      </c>
      <c r="AG72" s="272">
        <f t="shared" si="138"/>
        <v>4</v>
      </c>
      <c r="AH72" s="272">
        <f t="shared" si="138"/>
        <v>4</v>
      </c>
      <c r="AI72" s="272">
        <f t="shared" si="138"/>
        <v>0</v>
      </c>
      <c r="AJ72" s="272">
        <f t="shared" si="138"/>
        <v>0</v>
      </c>
      <c r="AK72" s="272">
        <f t="shared" si="138"/>
        <v>0</v>
      </c>
      <c r="AL72" s="272">
        <f t="shared" si="138"/>
        <v>0</v>
      </c>
      <c r="AM72" s="272">
        <f t="shared" si="138"/>
        <v>0</v>
      </c>
      <c r="AN72" s="272">
        <f t="shared" si="138"/>
        <v>0</v>
      </c>
      <c r="AO72" s="272">
        <f t="shared" si="138"/>
        <v>0</v>
      </c>
      <c r="AP72" s="272">
        <f t="shared" si="138"/>
        <v>0</v>
      </c>
      <c r="AQ72" s="272">
        <f t="shared" si="138"/>
        <v>0</v>
      </c>
      <c r="AR72" s="272">
        <f t="shared" si="138"/>
        <v>0</v>
      </c>
      <c r="AS72" s="272">
        <f t="shared" si="138"/>
        <v>0</v>
      </c>
      <c r="AT72" s="272">
        <f t="shared" si="138"/>
        <v>0</v>
      </c>
      <c r="AU72" s="272">
        <f t="shared" si="138"/>
        <v>0</v>
      </c>
      <c r="AV72" s="272">
        <f t="shared" si="138"/>
        <v>0</v>
      </c>
      <c r="AW72" s="337">
        <f t="shared" si="130"/>
        <v>28</v>
      </c>
      <c r="AX72" s="766">
        <f>AW72+AW73</f>
        <v>36</v>
      </c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82"/>
      <c r="EC72" s="182"/>
      <c r="ED72" s="7"/>
      <c r="EE72" s="7"/>
      <c r="EF72" s="7"/>
      <c r="EG72" s="7"/>
      <c r="EH72" s="7"/>
      <c r="EI72" s="7"/>
    </row>
    <row r="73" spans="1:139" ht="14.1" customHeight="1" x14ac:dyDescent="0.25">
      <c r="A73" s="770" t="s">
        <v>528</v>
      </c>
      <c r="B73" s="770"/>
      <c r="C73" s="770"/>
      <c r="D73" s="272">
        <f t="shared" ref="D73:X73" si="139">COUNTIF(D12:D64,"CP.20")</f>
        <v>0</v>
      </c>
      <c r="E73" s="272">
        <f t="shared" si="139"/>
        <v>0</v>
      </c>
      <c r="F73" s="272">
        <f t="shared" si="139"/>
        <v>0</v>
      </c>
      <c r="G73" s="272">
        <f t="shared" si="139"/>
        <v>0</v>
      </c>
      <c r="H73" s="272">
        <f t="shared" si="139"/>
        <v>0</v>
      </c>
      <c r="I73" s="272">
        <f t="shared" si="139"/>
        <v>0</v>
      </c>
      <c r="J73" s="272">
        <f t="shared" si="139"/>
        <v>0</v>
      </c>
      <c r="K73" s="272">
        <f t="shared" si="139"/>
        <v>0</v>
      </c>
      <c r="L73" s="272">
        <f t="shared" si="139"/>
        <v>0</v>
      </c>
      <c r="M73" s="272">
        <f t="shared" si="139"/>
        <v>0</v>
      </c>
      <c r="N73" s="272">
        <f t="shared" si="139"/>
        <v>0</v>
      </c>
      <c r="O73" s="272">
        <f t="shared" si="139"/>
        <v>0</v>
      </c>
      <c r="P73" s="272">
        <f t="shared" si="139"/>
        <v>0</v>
      </c>
      <c r="Q73" s="272">
        <f t="shared" si="139"/>
        <v>0</v>
      </c>
      <c r="R73" s="272">
        <f t="shared" si="139"/>
        <v>0</v>
      </c>
      <c r="S73" s="272">
        <f t="shared" si="139"/>
        <v>0</v>
      </c>
      <c r="T73" s="272">
        <f t="shared" si="139"/>
        <v>0</v>
      </c>
      <c r="U73" s="272">
        <f t="shared" si="139"/>
        <v>0</v>
      </c>
      <c r="V73" s="272">
        <f t="shared" si="139"/>
        <v>0</v>
      </c>
      <c r="W73" s="272">
        <f t="shared" si="139"/>
        <v>0</v>
      </c>
      <c r="X73" s="272">
        <f t="shared" si="139"/>
        <v>0</v>
      </c>
      <c r="Y73" s="2"/>
      <c r="Z73" s="272">
        <f t="shared" si="127"/>
        <v>0</v>
      </c>
      <c r="AA73" s="767"/>
      <c r="AB73" s="272">
        <f t="shared" ref="AB73:AV73" si="140">COUNTIF(AB11:AB63,"CP.20")</f>
        <v>0</v>
      </c>
      <c r="AC73" s="272">
        <f t="shared" si="140"/>
        <v>0</v>
      </c>
      <c r="AD73" s="272">
        <f t="shared" si="140"/>
        <v>0</v>
      </c>
      <c r="AE73" s="272">
        <f t="shared" si="140"/>
        <v>0</v>
      </c>
      <c r="AF73" s="272">
        <f t="shared" si="140"/>
        <v>0</v>
      </c>
      <c r="AG73" s="272">
        <f t="shared" si="140"/>
        <v>0</v>
      </c>
      <c r="AH73" s="272">
        <f t="shared" si="140"/>
        <v>0</v>
      </c>
      <c r="AI73" s="272">
        <f t="shared" si="140"/>
        <v>0</v>
      </c>
      <c r="AJ73" s="272">
        <f t="shared" si="140"/>
        <v>0</v>
      </c>
      <c r="AK73" s="272">
        <f t="shared" si="140"/>
        <v>0</v>
      </c>
      <c r="AL73" s="272">
        <f t="shared" si="140"/>
        <v>0</v>
      </c>
      <c r="AM73" s="272">
        <f t="shared" si="140"/>
        <v>0</v>
      </c>
      <c r="AN73" s="272">
        <f t="shared" si="140"/>
        <v>4</v>
      </c>
      <c r="AO73" s="272">
        <f t="shared" si="140"/>
        <v>4</v>
      </c>
      <c r="AP73" s="272">
        <f t="shared" si="140"/>
        <v>0</v>
      </c>
      <c r="AQ73" s="272">
        <f t="shared" si="140"/>
        <v>0</v>
      </c>
      <c r="AR73" s="272">
        <f t="shared" si="140"/>
        <v>0</v>
      </c>
      <c r="AS73" s="272">
        <f t="shared" si="140"/>
        <v>0</v>
      </c>
      <c r="AT73" s="272">
        <f t="shared" si="140"/>
        <v>0</v>
      </c>
      <c r="AU73" s="272">
        <f t="shared" si="140"/>
        <v>0</v>
      </c>
      <c r="AV73" s="272">
        <f t="shared" si="140"/>
        <v>0</v>
      </c>
      <c r="AW73" s="337">
        <f t="shared" si="130"/>
        <v>8</v>
      </c>
      <c r="AX73" s="766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82"/>
      <c r="EC73" s="182"/>
      <c r="ED73" s="7"/>
      <c r="EE73" s="7"/>
      <c r="EF73" s="7"/>
      <c r="EG73" s="7"/>
      <c r="EH73" s="7"/>
      <c r="EI73" s="7"/>
    </row>
    <row r="74" spans="1:139" ht="14.1" customHeight="1" x14ac:dyDescent="0.25">
      <c r="A74" s="770" t="s">
        <v>463</v>
      </c>
      <c r="B74" s="770"/>
      <c r="C74" s="770"/>
      <c r="D74" s="272">
        <f t="shared" ref="D74:X74" si="141">COUNTIF(D12:D64,"C.13")</f>
        <v>0</v>
      </c>
      <c r="E74" s="272">
        <f t="shared" si="141"/>
        <v>0</v>
      </c>
      <c r="F74" s="272">
        <f t="shared" si="141"/>
        <v>0</v>
      </c>
      <c r="G74" s="272">
        <f t="shared" si="141"/>
        <v>0</v>
      </c>
      <c r="H74" s="272">
        <f t="shared" si="141"/>
        <v>0</v>
      </c>
      <c r="I74" s="272">
        <f t="shared" si="141"/>
        <v>0</v>
      </c>
      <c r="J74" s="272">
        <f t="shared" si="141"/>
        <v>0</v>
      </c>
      <c r="K74" s="272">
        <f t="shared" si="141"/>
        <v>0</v>
      </c>
      <c r="L74" s="272">
        <f t="shared" si="141"/>
        <v>0</v>
      </c>
      <c r="M74" s="272">
        <f t="shared" si="141"/>
        <v>0</v>
      </c>
      <c r="N74" s="272">
        <f t="shared" si="141"/>
        <v>0</v>
      </c>
      <c r="O74" s="272">
        <f t="shared" si="141"/>
        <v>0</v>
      </c>
      <c r="P74" s="272">
        <f t="shared" si="141"/>
        <v>0</v>
      </c>
      <c r="Q74" s="272">
        <f t="shared" si="141"/>
        <v>0</v>
      </c>
      <c r="R74" s="272">
        <f t="shared" si="141"/>
        <v>0</v>
      </c>
      <c r="S74" s="272">
        <f t="shared" si="141"/>
        <v>0</v>
      </c>
      <c r="T74" s="272">
        <f t="shared" si="141"/>
        <v>0</v>
      </c>
      <c r="U74" s="272">
        <f t="shared" si="141"/>
        <v>0</v>
      </c>
      <c r="V74" s="272">
        <f t="shared" si="141"/>
        <v>0</v>
      </c>
      <c r="W74" s="272">
        <f t="shared" si="141"/>
        <v>0</v>
      </c>
      <c r="X74" s="272">
        <f t="shared" si="141"/>
        <v>0</v>
      </c>
      <c r="Y74" s="2"/>
      <c r="Z74" s="272">
        <f t="shared" si="127"/>
        <v>0</v>
      </c>
      <c r="AA74" s="767">
        <f>Z74+Z75</f>
        <v>0</v>
      </c>
      <c r="AB74" s="272">
        <f t="shared" ref="AB74:AV74" si="142">COUNTIF(AB11:AB63,"C.13")</f>
        <v>0</v>
      </c>
      <c r="AC74" s="272">
        <f t="shared" si="142"/>
        <v>0</v>
      </c>
      <c r="AD74" s="272">
        <f t="shared" si="142"/>
        <v>0</v>
      </c>
      <c r="AE74" s="272">
        <f t="shared" si="142"/>
        <v>0</v>
      </c>
      <c r="AF74" s="272">
        <f t="shared" si="142"/>
        <v>0</v>
      </c>
      <c r="AG74" s="272">
        <f t="shared" si="142"/>
        <v>0</v>
      </c>
      <c r="AH74" s="272">
        <f t="shared" si="142"/>
        <v>0</v>
      </c>
      <c r="AI74" s="272">
        <f t="shared" si="142"/>
        <v>0</v>
      </c>
      <c r="AJ74" s="272">
        <f t="shared" si="142"/>
        <v>0</v>
      </c>
      <c r="AK74" s="272">
        <f t="shared" si="142"/>
        <v>0</v>
      </c>
      <c r="AL74" s="272">
        <f t="shared" si="142"/>
        <v>0</v>
      </c>
      <c r="AM74" s="272">
        <f t="shared" si="142"/>
        <v>0</v>
      </c>
      <c r="AN74" s="272">
        <f t="shared" si="142"/>
        <v>0</v>
      </c>
      <c r="AO74" s="272">
        <f t="shared" si="142"/>
        <v>0</v>
      </c>
      <c r="AP74" s="272">
        <f t="shared" si="142"/>
        <v>4</v>
      </c>
      <c r="AQ74" s="272">
        <f t="shared" si="142"/>
        <v>4</v>
      </c>
      <c r="AR74" s="272">
        <f t="shared" si="142"/>
        <v>4</v>
      </c>
      <c r="AS74" s="272">
        <f t="shared" si="142"/>
        <v>4</v>
      </c>
      <c r="AT74" s="272">
        <f t="shared" si="142"/>
        <v>4</v>
      </c>
      <c r="AU74" s="272">
        <f t="shared" si="142"/>
        <v>4</v>
      </c>
      <c r="AV74" s="337">
        <f t="shared" si="142"/>
        <v>4</v>
      </c>
      <c r="AW74" s="337">
        <f t="shared" si="130"/>
        <v>28</v>
      </c>
      <c r="AX74" s="766">
        <f>AW74+AW75</f>
        <v>34</v>
      </c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82"/>
      <c r="EC74" s="182"/>
      <c r="ED74" s="7"/>
      <c r="EE74" s="7"/>
      <c r="EF74" s="7"/>
      <c r="EG74" s="7"/>
      <c r="EH74" s="7"/>
      <c r="EI74" s="7"/>
    </row>
    <row r="75" spans="1:139" ht="14.1" customHeight="1" x14ac:dyDescent="0.25">
      <c r="A75" s="770" t="s">
        <v>487</v>
      </c>
      <c r="B75" s="770"/>
      <c r="C75" s="770"/>
      <c r="D75" s="272">
        <f t="shared" ref="D75:X75" si="143">COUNTIF(D12:D64,"CP.13")</f>
        <v>0</v>
      </c>
      <c r="E75" s="272">
        <f t="shared" si="143"/>
        <v>0</v>
      </c>
      <c r="F75" s="272">
        <f t="shared" si="143"/>
        <v>0</v>
      </c>
      <c r="G75" s="272">
        <f t="shared" si="143"/>
        <v>0</v>
      </c>
      <c r="H75" s="272">
        <f t="shared" si="143"/>
        <v>0</v>
      </c>
      <c r="I75" s="272">
        <f t="shared" si="143"/>
        <v>0</v>
      </c>
      <c r="J75" s="272">
        <f t="shared" si="143"/>
        <v>0</v>
      </c>
      <c r="K75" s="272">
        <f t="shared" si="143"/>
        <v>0</v>
      </c>
      <c r="L75" s="272">
        <f t="shared" si="143"/>
        <v>0</v>
      </c>
      <c r="M75" s="272">
        <f t="shared" si="143"/>
        <v>0</v>
      </c>
      <c r="N75" s="222">
        <f t="shared" si="143"/>
        <v>0</v>
      </c>
      <c r="O75" s="222">
        <f t="shared" si="143"/>
        <v>0</v>
      </c>
      <c r="P75" s="272">
        <f t="shared" si="143"/>
        <v>0</v>
      </c>
      <c r="Q75" s="272">
        <f t="shared" si="143"/>
        <v>0</v>
      </c>
      <c r="R75" s="272">
        <f t="shared" si="143"/>
        <v>0</v>
      </c>
      <c r="S75" s="272">
        <f t="shared" si="143"/>
        <v>0</v>
      </c>
      <c r="T75" s="272">
        <f t="shared" si="143"/>
        <v>0</v>
      </c>
      <c r="U75" s="272">
        <f t="shared" si="143"/>
        <v>0</v>
      </c>
      <c r="V75" s="272">
        <f t="shared" si="143"/>
        <v>0</v>
      </c>
      <c r="W75" s="272">
        <f t="shared" si="143"/>
        <v>0</v>
      </c>
      <c r="X75" s="272">
        <f t="shared" si="143"/>
        <v>0</v>
      </c>
      <c r="Y75" s="2"/>
      <c r="Z75" s="272">
        <f t="shared" si="127"/>
        <v>0</v>
      </c>
      <c r="AA75" s="767"/>
      <c r="AB75" s="272">
        <f t="shared" ref="AB75:AV75" si="144">COUNTIF(AB11:AB63,"CP.13")</f>
        <v>0</v>
      </c>
      <c r="AC75" s="272">
        <f t="shared" si="144"/>
        <v>0</v>
      </c>
      <c r="AD75" s="272">
        <f t="shared" si="144"/>
        <v>0</v>
      </c>
      <c r="AE75" s="272">
        <f t="shared" si="144"/>
        <v>0</v>
      </c>
      <c r="AF75" s="272">
        <f t="shared" si="144"/>
        <v>0</v>
      </c>
      <c r="AG75" s="272">
        <f t="shared" si="144"/>
        <v>3</v>
      </c>
      <c r="AH75" s="272">
        <f t="shared" si="144"/>
        <v>3</v>
      </c>
      <c r="AI75" s="272">
        <f t="shared" si="144"/>
        <v>0</v>
      </c>
      <c r="AJ75" s="272">
        <f t="shared" si="144"/>
        <v>0</v>
      </c>
      <c r="AK75" s="272">
        <f t="shared" si="144"/>
        <v>0</v>
      </c>
      <c r="AL75" s="272">
        <f t="shared" si="144"/>
        <v>0</v>
      </c>
      <c r="AM75" s="272">
        <f t="shared" si="144"/>
        <v>0</v>
      </c>
      <c r="AN75" s="272">
        <f t="shared" si="144"/>
        <v>0</v>
      </c>
      <c r="AO75" s="272">
        <f t="shared" si="144"/>
        <v>0</v>
      </c>
      <c r="AP75" s="272">
        <f t="shared" si="144"/>
        <v>0</v>
      </c>
      <c r="AQ75" s="272">
        <f t="shared" si="144"/>
        <v>0</v>
      </c>
      <c r="AR75" s="272">
        <f t="shared" si="144"/>
        <v>0</v>
      </c>
      <c r="AS75" s="272">
        <f t="shared" si="144"/>
        <v>0</v>
      </c>
      <c r="AT75" s="272">
        <f t="shared" si="144"/>
        <v>0</v>
      </c>
      <c r="AU75" s="272">
        <f t="shared" si="144"/>
        <v>0</v>
      </c>
      <c r="AV75" s="272">
        <f t="shared" si="144"/>
        <v>0</v>
      </c>
      <c r="AW75" s="337">
        <f t="shared" si="130"/>
        <v>6</v>
      </c>
      <c r="AX75" s="766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82"/>
      <c r="EC75" s="182"/>
      <c r="ED75" s="7"/>
      <c r="EE75" s="7"/>
      <c r="EF75" s="7"/>
      <c r="EG75" s="7"/>
      <c r="EH75" s="7"/>
      <c r="EI75" s="7"/>
    </row>
    <row r="76" spans="1:139" ht="14.1" customHeight="1" x14ac:dyDescent="0.25">
      <c r="A76" s="770" t="s">
        <v>464</v>
      </c>
      <c r="B76" s="770"/>
      <c r="C76" s="770"/>
      <c r="D76" s="272">
        <f t="shared" ref="D76:X76" si="145">COUNTIF(D12:D64,"C.7")</f>
        <v>0</v>
      </c>
      <c r="E76" s="272">
        <f t="shared" si="145"/>
        <v>0</v>
      </c>
      <c r="F76" s="272">
        <f t="shared" si="145"/>
        <v>0</v>
      </c>
      <c r="G76" s="272">
        <f t="shared" si="145"/>
        <v>0</v>
      </c>
      <c r="H76" s="272">
        <f t="shared" si="145"/>
        <v>0</v>
      </c>
      <c r="I76" s="272">
        <f t="shared" si="145"/>
        <v>0</v>
      </c>
      <c r="J76" s="272">
        <f t="shared" si="145"/>
        <v>0</v>
      </c>
      <c r="K76" s="272">
        <f t="shared" si="145"/>
        <v>0</v>
      </c>
      <c r="L76" s="272">
        <f t="shared" si="145"/>
        <v>0</v>
      </c>
      <c r="M76" s="272">
        <f t="shared" si="145"/>
        <v>0</v>
      </c>
      <c r="N76" s="222">
        <f t="shared" si="145"/>
        <v>0</v>
      </c>
      <c r="O76" s="222">
        <f t="shared" si="145"/>
        <v>0</v>
      </c>
      <c r="P76" s="272">
        <f t="shared" si="145"/>
        <v>0</v>
      </c>
      <c r="Q76" s="272">
        <f t="shared" si="145"/>
        <v>0</v>
      </c>
      <c r="R76" s="272">
        <f t="shared" si="145"/>
        <v>0</v>
      </c>
      <c r="S76" s="272">
        <f t="shared" si="145"/>
        <v>0</v>
      </c>
      <c r="T76" s="272">
        <f t="shared" si="145"/>
        <v>0</v>
      </c>
      <c r="U76" s="272">
        <f t="shared" si="145"/>
        <v>0</v>
      </c>
      <c r="V76" s="272">
        <f t="shared" si="145"/>
        <v>0</v>
      </c>
      <c r="W76" s="272">
        <f t="shared" si="145"/>
        <v>0</v>
      </c>
      <c r="X76" s="272">
        <f t="shared" si="145"/>
        <v>0</v>
      </c>
      <c r="Y76" s="2"/>
      <c r="Z76" s="272">
        <f t="shared" si="127"/>
        <v>0</v>
      </c>
      <c r="AA76" s="767">
        <f>Z76+Z77</f>
        <v>0</v>
      </c>
      <c r="AB76" s="272">
        <f t="shared" ref="AB76:AV76" si="146">COUNTIF(AB11:AB63,"C.7")</f>
        <v>0</v>
      </c>
      <c r="AC76" s="272">
        <f t="shared" si="146"/>
        <v>0</v>
      </c>
      <c r="AD76" s="272">
        <f t="shared" si="146"/>
        <v>0</v>
      </c>
      <c r="AE76" s="272">
        <f t="shared" si="146"/>
        <v>0</v>
      </c>
      <c r="AF76" s="272">
        <f t="shared" si="146"/>
        <v>0</v>
      </c>
      <c r="AG76" s="272">
        <f t="shared" si="146"/>
        <v>0</v>
      </c>
      <c r="AH76" s="272">
        <f t="shared" si="146"/>
        <v>0</v>
      </c>
      <c r="AI76" s="272">
        <f t="shared" si="146"/>
        <v>4</v>
      </c>
      <c r="AJ76" s="272">
        <f t="shared" si="146"/>
        <v>4</v>
      </c>
      <c r="AK76" s="272">
        <f t="shared" si="146"/>
        <v>4</v>
      </c>
      <c r="AL76" s="272">
        <f t="shared" si="146"/>
        <v>4</v>
      </c>
      <c r="AM76" s="272">
        <f t="shared" si="146"/>
        <v>4</v>
      </c>
      <c r="AN76" s="272">
        <f t="shared" si="146"/>
        <v>4</v>
      </c>
      <c r="AO76" s="272">
        <f t="shared" si="146"/>
        <v>4</v>
      </c>
      <c r="AP76" s="272">
        <f t="shared" si="146"/>
        <v>0</v>
      </c>
      <c r="AQ76" s="272">
        <f t="shared" si="146"/>
        <v>0</v>
      </c>
      <c r="AR76" s="272">
        <f t="shared" si="146"/>
        <v>0</v>
      </c>
      <c r="AS76" s="272">
        <f t="shared" si="146"/>
        <v>0</v>
      </c>
      <c r="AT76" s="272">
        <f t="shared" si="146"/>
        <v>0</v>
      </c>
      <c r="AU76" s="272">
        <f t="shared" si="146"/>
        <v>0</v>
      </c>
      <c r="AV76" s="337">
        <f t="shared" si="146"/>
        <v>0</v>
      </c>
      <c r="AW76" s="337">
        <f t="shared" si="130"/>
        <v>28</v>
      </c>
      <c r="AX76" s="766">
        <f>AW76+AW77</f>
        <v>36</v>
      </c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82"/>
      <c r="EC76" s="182"/>
      <c r="ED76" s="7"/>
      <c r="EE76" s="7"/>
      <c r="EF76" s="7"/>
      <c r="EG76" s="7"/>
      <c r="EH76" s="7"/>
      <c r="EI76" s="7"/>
    </row>
    <row r="77" spans="1:139" ht="14.1" customHeight="1" x14ac:dyDescent="0.25">
      <c r="A77" s="770" t="s">
        <v>488</v>
      </c>
      <c r="B77" s="770"/>
      <c r="C77" s="770"/>
      <c r="D77" s="272">
        <f>COUNTIF(D12:D64,"CP.7")</f>
        <v>0</v>
      </c>
      <c r="E77" s="272">
        <f t="shared" ref="E77:X77" si="147">COUNTIF(E12:E64,"CP.7")</f>
        <v>0</v>
      </c>
      <c r="F77" s="272">
        <f t="shared" si="147"/>
        <v>0</v>
      </c>
      <c r="G77" s="272">
        <f t="shared" si="147"/>
        <v>0</v>
      </c>
      <c r="H77" s="272">
        <f t="shared" si="147"/>
        <v>0</v>
      </c>
      <c r="I77" s="272">
        <f t="shared" si="147"/>
        <v>0</v>
      </c>
      <c r="J77" s="272">
        <f t="shared" si="147"/>
        <v>0</v>
      </c>
      <c r="K77" s="272">
        <f t="shared" si="147"/>
        <v>0</v>
      </c>
      <c r="L77" s="272">
        <f t="shared" si="147"/>
        <v>0</v>
      </c>
      <c r="M77" s="272">
        <f t="shared" si="147"/>
        <v>0</v>
      </c>
      <c r="N77" s="272">
        <f t="shared" si="147"/>
        <v>0</v>
      </c>
      <c r="O77" s="272">
        <f t="shared" si="147"/>
        <v>0</v>
      </c>
      <c r="P77" s="272">
        <f t="shared" si="147"/>
        <v>0</v>
      </c>
      <c r="Q77" s="272">
        <f t="shared" si="147"/>
        <v>0</v>
      </c>
      <c r="R77" s="272">
        <f t="shared" si="147"/>
        <v>0</v>
      </c>
      <c r="S77" s="272">
        <f t="shared" si="147"/>
        <v>0</v>
      </c>
      <c r="T77" s="272">
        <f t="shared" si="147"/>
        <v>0</v>
      </c>
      <c r="U77" s="272">
        <f t="shared" si="147"/>
        <v>0</v>
      </c>
      <c r="V77" s="272">
        <f t="shared" si="147"/>
        <v>0</v>
      </c>
      <c r="W77" s="272">
        <f t="shared" si="147"/>
        <v>0</v>
      </c>
      <c r="X77" s="272">
        <f t="shared" si="147"/>
        <v>0</v>
      </c>
      <c r="Y77" s="2"/>
      <c r="Z77" s="272">
        <f t="shared" si="127"/>
        <v>0</v>
      </c>
      <c r="AA77" s="767"/>
      <c r="AB77" s="272">
        <f>COUNTIF(AB11:AB63,"CP.7")</f>
        <v>0</v>
      </c>
      <c r="AC77" s="272">
        <f t="shared" ref="AC77:AV77" si="148">COUNTIF(AC11:AC63,"CP.7")</f>
        <v>0</v>
      </c>
      <c r="AD77" s="272">
        <f t="shared" si="148"/>
        <v>0</v>
      </c>
      <c r="AE77" s="272">
        <f t="shared" si="148"/>
        <v>0</v>
      </c>
      <c r="AF77" s="272">
        <f t="shared" si="148"/>
        <v>0</v>
      </c>
      <c r="AG77" s="272">
        <f t="shared" si="148"/>
        <v>0</v>
      </c>
      <c r="AH77" s="272">
        <f t="shared" si="148"/>
        <v>0</v>
      </c>
      <c r="AI77" s="272">
        <f t="shared" si="148"/>
        <v>0</v>
      </c>
      <c r="AJ77" s="272">
        <f t="shared" si="148"/>
        <v>0</v>
      </c>
      <c r="AK77" s="272">
        <f t="shared" si="148"/>
        <v>0</v>
      </c>
      <c r="AL77" s="272">
        <f t="shared" si="148"/>
        <v>0</v>
      </c>
      <c r="AM77" s="272">
        <f t="shared" si="148"/>
        <v>0</v>
      </c>
      <c r="AN77" s="272">
        <f t="shared" si="148"/>
        <v>0</v>
      </c>
      <c r="AO77" s="272">
        <f t="shared" si="148"/>
        <v>0</v>
      </c>
      <c r="AP77" s="272">
        <f t="shared" si="148"/>
        <v>0</v>
      </c>
      <c r="AQ77" s="272">
        <f t="shared" si="148"/>
        <v>0</v>
      </c>
      <c r="AR77" s="272">
        <f t="shared" si="148"/>
        <v>0</v>
      </c>
      <c r="AS77" s="272">
        <f t="shared" si="148"/>
        <v>0</v>
      </c>
      <c r="AT77" s="272">
        <f t="shared" si="148"/>
        <v>0</v>
      </c>
      <c r="AU77" s="272">
        <f t="shared" si="148"/>
        <v>4</v>
      </c>
      <c r="AV77" s="272">
        <f t="shared" si="148"/>
        <v>4</v>
      </c>
      <c r="AW77" s="337">
        <f t="shared" si="130"/>
        <v>8</v>
      </c>
      <c r="AX77" s="766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82"/>
      <c r="EC77" s="182"/>
      <c r="ED77" s="7"/>
      <c r="EE77" s="7"/>
      <c r="EF77" s="7"/>
      <c r="EG77" s="7"/>
      <c r="EH77" s="7"/>
      <c r="EI77" s="7"/>
    </row>
    <row r="78" spans="1:139" ht="14.1" customHeight="1" x14ac:dyDescent="0.25">
      <c r="A78" s="770" t="s">
        <v>465</v>
      </c>
      <c r="B78" s="770"/>
      <c r="C78" s="770"/>
      <c r="D78" s="272">
        <f t="shared" ref="D78:X78" si="149">COUNTIF(D12:D64,"E.28")</f>
        <v>0</v>
      </c>
      <c r="E78" s="272">
        <f t="shared" si="149"/>
        <v>0</v>
      </c>
      <c r="F78" s="272">
        <f t="shared" si="149"/>
        <v>0</v>
      </c>
      <c r="G78" s="272">
        <f t="shared" si="149"/>
        <v>0</v>
      </c>
      <c r="H78" s="272">
        <f t="shared" si="149"/>
        <v>0</v>
      </c>
      <c r="I78" s="272">
        <f t="shared" si="149"/>
        <v>0</v>
      </c>
      <c r="J78" s="272">
        <f t="shared" si="149"/>
        <v>0</v>
      </c>
      <c r="K78" s="272">
        <f t="shared" si="149"/>
        <v>0</v>
      </c>
      <c r="L78" s="272">
        <f t="shared" si="149"/>
        <v>0</v>
      </c>
      <c r="M78" s="272">
        <f t="shared" si="149"/>
        <v>0</v>
      </c>
      <c r="N78" s="272">
        <f t="shared" si="149"/>
        <v>0</v>
      </c>
      <c r="O78" s="272">
        <f t="shared" si="149"/>
        <v>0</v>
      </c>
      <c r="P78" s="272">
        <f t="shared" si="149"/>
        <v>0</v>
      </c>
      <c r="Q78" s="272">
        <f t="shared" si="149"/>
        <v>0</v>
      </c>
      <c r="R78" s="272">
        <f t="shared" si="149"/>
        <v>0</v>
      </c>
      <c r="S78" s="272">
        <f t="shared" si="149"/>
        <v>0</v>
      </c>
      <c r="T78" s="272">
        <f t="shared" si="149"/>
        <v>0</v>
      </c>
      <c r="U78" s="272">
        <f t="shared" si="149"/>
        <v>0</v>
      </c>
      <c r="V78" s="272">
        <f t="shared" si="149"/>
        <v>0</v>
      </c>
      <c r="W78" s="272">
        <f t="shared" si="149"/>
        <v>0</v>
      </c>
      <c r="X78" s="272">
        <f t="shared" si="149"/>
        <v>0</v>
      </c>
      <c r="Y78" s="2"/>
      <c r="Z78" s="272">
        <f t="shared" si="127"/>
        <v>0</v>
      </c>
      <c r="AA78" s="767">
        <f>Z78+Z79</f>
        <v>0</v>
      </c>
      <c r="AB78" s="272">
        <f t="shared" ref="AB78:AV78" si="150">COUNTIF(AB11:AB63,"E.28")</f>
        <v>2</v>
      </c>
      <c r="AC78" s="272">
        <f t="shared" si="150"/>
        <v>2</v>
      </c>
      <c r="AD78" s="272">
        <f t="shared" si="150"/>
        <v>2</v>
      </c>
      <c r="AE78" s="272">
        <f t="shared" si="150"/>
        <v>2</v>
      </c>
      <c r="AF78" s="272">
        <f t="shared" si="150"/>
        <v>2</v>
      </c>
      <c r="AG78" s="272">
        <f t="shared" si="150"/>
        <v>2</v>
      </c>
      <c r="AH78" s="272">
        <f t="shared" si="150"/>
        <v>2</v>
      </c>
      <c r="AI78" s="272">
        <f t="shared" si="150"/>
        <v>0</v>
      </c>
      <c r="AJ78" s="272">
        <f t="shared" si="150"/>
        <v>0</v>
      </c>
      <c r="AK78" s="272">
        <f t="shared" si="150"/>
        <v>0</v>
      </c>
      <c r="AL78" s="272">
        <f t="shared" si="150"/>
        <v>0</v>
      </c>
      <c r="AM78" s="272">
        <f t="shared" si="150"/>
        <v>0</v>
      </c>
      <c r="AN78" s="272">
        <f t="shared" si="150"/>
        <v>0</v>
      </c>
      <c r="AO78" s="272">
        <f t="shared" si="150"/>
        <v>0</v>
      </c>
      <c r="AP78" s="272">
        <f t="shared" si="150"/>
        <v>0</v>
      </c>
      <c r="AQ78" s="272">
        <f t="shared" si="150"/>
        <v>0</v>
      </c>
      <c r="AR78" s="272">
        <f t="shared" si="150"/>
        <v>0</v>
      </c>
      <c r="AS78" s="272">
        <f t="shared" si="150"/>
        <v>0</v>
      </c>
      <c r="AT78" s="272">
        <f t="shared" si="150"/>
        <v>0</v>
      </c>
      <c r="AU78" s="272">
        <f t="shared" si="150"/>
        <v>0</v>
      </c>
      <c r="AV78" s="337">
        <f t="shared" si="150"/>
        <v>0</v>
      </c>
      <c r="AW78" s="337">
        <f t="shared" si="130"/>
        <v>14</v>
      </c>
      <c r="AX78" s="766">
        <f>AW78+AW79</f>
        <v>26</v>
      </c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82"/>
      <c r="EC78" s="182"/>
      <c r="ED78" s="7"/>
      <c r="EE78" s="7"/>
      <c r="EF78" s="7"/>
      <c r="EG78" s="7"/>
      <c r="EH78" s="7"/>
      <c r="EI78" s="7"/>
    </row>
    <row r="79" spans="1:139" ht="14.1" customHeight="1" x14ac:dyDescent="0.25">
      <c r="A79" s="332" t="s">
        <v>598</v>
      </c>
      <c r="B79" s="332"/>
      <c r="C79" s="332"/>
      <c r="D79" s="272">
        <f t="shared" ref="D79:X79" si="151">COUNTIF(D12:D64,"EL.28")</f>
        <v>0</v>
      </c>
      <c r="E79" s="272">
        <f t="shared" si="151"/>
        <v>0</v>
      </c>
      <c r="F79" s="272">
        <f t="shared" si="151"/>
        <v>0</v>
      </c>
      <c r="G79" s="272">
        <f t="shared" si="151"/>
        <v>0</v>
      </c>
      <c r="H79" s="272">
        <f t="shared" si="151"/>
        <v>0</v>
      </c>
      <c r="I79" s="272">
        <f t="shared" si="151"/>
        <v>0</v>
      </c>
      <c r="J79" s="272">
        <f t="shared" si="151"/>
        <v>0</v>
      </c>
      <c r="K79" s="272">
        <f t="shared" si="151"/>
        <v>0</v>
      </c>
      <c r="L79" s="272">
        <f t="shared" si="151"/>
        <v>0</v>
      </c>
      <c r="M79" s="272">
        <f t="shared" si="151"/>
        <v>0</v>
      </c>
      <c r="N79" s="272">
        <f t="shared" si="151"/>
        <v>0</v>
      </c>
      <c r="O79" s="272">
        <f t="shared" si="151"/>
        <v>0</v>
      </c>
      <c r="P79" s="272">
        <f t="shared" si="151"/>
        <v>0</v>
      </c>
      <c r="Q79" s="272">
        <f t="shared" si="151"/>
        <v>0</v>
      </c>
      <c r="R79" s="272">
        <f t="shared" si="151"/>
        <v>0</v>
      </c>
      <c r="S79" s="272">
        <f t="shared" si="151"/>
        <v>0</v>
      </c>
      <c r="T79" s="272">
        <f t="shared" si="151"/>
        <v>0</v>
      </c>
      <c r="U79" s="272">
        <f t="shared" si="151"/>
        <v>0</v>
      </c>
      <c r="V79" s="272">
        <f t="shared" si="151"/>
        <v>0</v>
      </c>
      <c r="W79" s="272">
        <f t="shared" si="151"/>
        <v>0</v>
      </c>
      <c r="X79" s="272">
        <f t="shared" si="151"/>
        <v>0</v>
      </c>
      <c r="Y79" s="2"/>
      <c r="Z79" s="272">
        <f t="shared" si="127"/>
        <v>0</v>
      </c>
      <c r="AA79" s="767"/>
      <c r="AB79" s="272">
        <f t="shared" ref="AB79:AV79" si="152">COUNTIF(AB12:AB64,"EL.28")</f>
        <v>0</v>
      </c>
      <c r="AC79" s="272">
        <f t="shared" si="152"/>
        <v>0</v>
      </c>
      <c r="AD79" s="272">
        <f t="shared" si="152"/>
        <v>0</v>
      </c>
      <c r="AE79" s="272">
        <f t="shared" si="152"/>
        <v>0</v>
      </c>
      <c r="AF79" s="272">
        <f t="shared" si="152"/>
        <v>0</v>
      </c>
      <c r="AG79" s="272">
        <f t="shared" si="152"/>
        <v>0</v>
      </c>
      <c r="AH79" s="272">
        <f t="shared" si="152"/>
        <v>0</v>
      </c>
      <c r="AI79" s="272">
        <f t="shared" si="152"/>
        <v>4</v>
      </c>
      <c r="AJ79" s="272">
        <f t="shared" si="152"/>
        <v>4</v>
      </c>
      <c r="AK79" s="272">
        <f t="shared" si="152"/>
        <v>4</v>
      </c>
      <c r="AL79" s="272">
        <f t="shared" si="152"/>
        <v>0</v>
      </c>
      <c r="AM79" s="272">
        <f t="shared" si="152"/>
        <v>0</v>
      </c>
      <c r="AN79" s="272">
        <f t="shared" si="152"/>
        <v>0</v>
      </c>
      <c r="AO79" s="272">
        <f t="shared" si="152"/>
        <v>0</v>
      </c>
      <c r="AP79" s="272">
        <f t="shared" si="152"/>
        <v>0</v>
      </c>
      <c r="AQ79" s="272">
        <f t="shared" si="152"/>
        <v>0</v>
      </c>
      <c r="AR79" s="272">
        <f t="shared" si="152"/>
        <v>0</v>
      </c>
      <c r="AS79" s="272">
        <f t="shared" si="152"/>
        <v>0</v>
      </c>
      <c r="AT79" s="272">
        <f t="shared" si="152"/>
        <v>0</v>
      </c>
      <c r="AU79" s="272">
        <f t="shared" si="152"/>
        <v>0</v>
      </c>
      <c r="AV79" s="337">
        <f t="shared" si="152"/>
        <v>0</v>
      </c>
      <c r="AW79" s="337">
        <f t="shared" si="130"/>
        <v>12</v>
      </c>
      <c r="AX79" s="766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82"/>
      <c r="EC79" s="182"/>
      <c r="ED79" s="7"/>
      <c r="EE79" s="7"/>
      <c r="EF79" s="7"/>
      <c r="EG79" s="7"/>
      <c r="EH79" s="7"/>
      <c r="EI79" s="7"/>
    </row>
    <row r="80" spans="1:139" ht="14.1" customHeight="1" x14ac:dyDescent="0.25">
      <c r="A80" s="770" t="s">
        <v>466</v>
      </c>
      <c r="B80" s="770"/>
      <c r="C80" s="770"/>
      <c r="D80" s="272">
        <f t="shared" ref="D80:X80" si="153">COUNTIF(D12:D64,"E.19")</f>
        <v>0</v>
      </c>
      <c r="E80" s="272">
        <f t="shared" si="153"/>
        <v>0</v>
      </c>
      <c r="F80" s="272">
        <f t="shared" si="153"/>
        <v>0</v>
      </c>
      <c r="G80" s="272">
        <f t="shared" si="153"/>
        <v>0</v>
      </c>
      <c r="H80" s="272">
        <f t="shared" si="153"/>
        <v>0</v>
      </c>
      <c r="I80" s="272">
        <f t="shared" si="153"/>
        <v>0</v>
      </c>
      <c r="J80" s="272">
        <f t="shared" si="153"/>
        <v>0</v>
      </c>
      <c r="K80" s="272">
        <f t="shared" si="153"/>
        <v>0</v>
      </c>
      <c r="L80" s="272">
        <f t="shared" si="153"/>
        <v>0</v>
      </c>
      <c r="M80" s="272">
        <f t="shared" si="153"/>
        <v>0</v>
      </c>
      <c r="N80" s="272">
        <f t="shared" si="153"/>
        <v>0</v>
      </c>
      <c r="O80" s="272">
        <f t="shared" si="153"/>
        <v>0</v>
      </c>
      <c r="P80" s="272">
        <f t="shared" si="153"/>
        <v>0</v>
      </c>
      <c r="Q80" s="272">
        <f t="shared" si="153"/>
        <v>0</v>
      </c>
      <c r="R80" s="272">
        <f t="shared" si="153"/>
        <v>0</v>
      </c>
      <c r="S80" s="272">
        <f t="shared" si="153"/>
        <v>0</v>
      </c>
      <c r="T80" s="272">
        <f t="shared" si="153"/>
        <v>0</v>
      </c>
      <c r="U80" s="272">
        <f t="shared" si="153"/>
        <v>0</v>
      </c>
      <c r="V80" s="272">
        <f t="shared" si="153"/>
        <v>0</v>
      </c>
      <c r="W80" s="272">
        <f t="shared" si="153"/>
        <v>0</v>
      </c>
      <c r="X80" s="272">
        <f t="shared" si="153"/>
        <v>0</v>
      </c>
      <c r="Y80" s="2"/>
      <c r="Z80" s="272">
        <f t="shared" si="127"/>
        <v>0</v>
      </c>
      <c r="AA80" s="767">
        <f>Z80+Z81</f>
        <v>0</v>
      </c>
      <c r="AB80" s="272">
        <f t="shared" ref="AB80:AV80" si="154">COUNTIF(AB11:AB63,"E.19")</f>
        <v>0</v>
      </c>
      <c r="AC80" s="272">
        <f t="shared" si="154"/>
        <v>0</v>
      </c>
      <c r="AD80" s="272">
        <f t="shared" si="154"/>
        <v>0</v>
      </c>
      <c r="AE80" s="272">
        <f t="shared" si="154"/>
        <v>0</v>
      </c>
      <c r="AF80" s="272">
        <f t="shared" si="154"/>
        <v>0</v>
      </c>
      <c r="AG80" s="272">
        <f t="shared" si="154"/>
        <v>0</v>
      </c>
      <c r="AH80" s="272">
        <f t="shared" si="154"/>
        <v>0</v>
      </c>
      <c r="AI80" s="272">
        <f t="shared" si="154"/>
        <v>2</v>
      </c>
      <c r="AJ80" s="272">
        <f t="shared" si="154"/>
        <v>2</v>
      </c>
      <c r="AK80" s="272">
        <f t="shared" si="154"/>
        <v>2</v>
      </c>
      <c r="AL80" s="272">
        <f t="shared" si="154"/>
        <v>2</v>
      </c>
      <c r="AM80" s="272">
        <f t="shared" si="154"/>
        <v>2</v>
      </c>
      <c r="AN80" s="272">
        <f t="shared" si="154"/>
        <v>2</v>
      </c>
      <c r="AO80" s="272">
        <f t="shared" si="154"/>
        <v>2</v>
      </c>
      <c r="AP80" s="272">
        <f t="shared" si="154"/>
        <v>0</v>
      </c>
      <c r="AQ80" s="272">
        <f t="shared" si="154"/>
        <v>0</v>
      </c>
      <c r="AR80" s="272">
        <f t="shared" si="154"/>
        <v>0</v>
      </c>
      <c r="AS80" s="272">
        <f t="shared" si="154"/>
        <v>0</v>
      </c>
      <c r="AT80" s="272">
        <f t="shared" si="154"/>
        <v>0</v>
      </c>
      <c r="AU80" s="272">
        <f t="shared" si="154"/>
        <v>0</v>
      </c>
      <c r="AV80" s="337">
        <f t="shared" si="154"/>
        <v>0</v>
      </c>
      <c r="AW80" s="337">
        <f t="shared" si="130"/>
        <v>14</v>
      </c>
      <c r="AX80" s="766">
        <f>AW80+AW81</f>
        <v>31</v>
      </c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82"/>
      <c r="EC80" s="182"/>
      <c r="ED80" s="7"/>
      <c r="EE80" s="7"/>
      <c r="EF80" s="7"/>
      <c r="EG80" s="7"/>
      <c r="EH80" s="7"/>
      <c r="EI80" s="7"/>
    </row>
    <row r="81" spans="1:139" ht="14.1" customHeight="1" x14ac:dyDescent="0.25">
      <c r="A81" s="332" t="s">
        <v>532</v>
      </c>
      <c r="B81" s="332"/>
      <c r="C81" s="332"/>
      <c r="D81" s="272">
        <f>COUNTIF(D12:D64,"EL.20")</f>
        <v>0</v>
      </c>
      <c r="E81" s="272">
        <f t="shared" ref="E81:X81" si="155">COUNTIF(E12:E64,"EL.20")</f>
        <v>0</v>
      </c>
      <c r="F81" s="272">
        <f t="shared" si="155"/>
        <v>0</v>
      </c>
      <c r="G81" s="272">
        <f t="shared" si="155"/>
        <v>0</v>
      </c>
      <c r="H81" s="272">
        <f t="shared" si="155"/>
        <v>0</v>
      </c>
      <c r="I81" s="272">
        <f t="shared" si="155"/>
        <v>0</v>
      </c>
      <c r="J81" s="272">
        <f t="shared" si="155"/>
        <v>0</v>
      </c>
      <c r="K81" s="272">
        <f t="shared" si="155"/>
        <v>0</v>
      </c>
      <c r="L81" s="272">
        <f t="shared" si="155"/>
        <v>0</v>
      </c>
      <c r="M81" s="272">
        <f t="shared" si="155"/>
        <v>0</v>
      </c>
      <c r="N81" s="272">
        <f t="shared" si="155"/>
        <v>0</v>
      </c>
      <c r="O81" s="272">
        <f t="shared" si="155"/>
        <v>0</v>
      </c>
      <c r="P81" s="272">
        <f>COUNTIF(P12:P64,"EP.19")</f>
        <v>0</v>
      </c>
      <c r="Q81" s="272">
        <f>COUNTIF(Q12:Q64,"EP.19")</f>
        <v>0</v>
      </c>
      <c r="R81" s="272">
        <f t="shared" si="155"/>
        <v>0</v>
      </c>
      <c r="S81" s="272">
        <f t="shared" si="155"/>
        <v>0</v>
      </c>
      <c r="T81" s="272">
        <f t="shared" si="155"/>
        <v>0</v>
      </c>
      <c r="U81" s="272">
        <f t="shared" si="155"/>
        <v>0</v>
      </c>
      <c r="V81" s="272">
        <f t="shared" si="155"/>
        <v>0</v>
      </c>
      <c r="W81" s="272">
        <f t="shared" si="155"/>
        <v>0</v>
      </c>
      <c r="X81" s="272">
        <f t="shared" si="155"/>
        <v>0</v>
      </c>
      <c r="Y81" s="2"/>
      <c r="Z81" s="272">
        <f t="shared" si="127"/>
        <v>0</v>
      </c>
      <c r="AA81" s="767"/>
      <c r="AB81" s="272">
        <f>COUNTIF(AB11:AB63,"EL.20")</f>
        <v>3</v>
      </c>
      <c r="AC81" s="272">
        <f t="shared" ref="AC81:AM81" si="156">COUNTIF(AC11:AC63,"EL.20")</f>
        <v>3</v>
      </c>
      <c r="AD81" s="272">
        <f t="shared" si="156"/>
        <v>3</v>
      </c>
      <c r="AE81" s="272">
        <f t="shared" si="156"/>
        <v>0</v>
      </c>
      <c r="AF81" s="272">
        <f t="shared" si="156"/>
        <v>0</v>
      </c>
      <c r="AG81" s="272">
        <f t="shared" si="156"/>
        <v>0</v>
      </c>
      <c r="AH81" s="272">
        <f t="shared" si="156"/>
        <v>0</v>
      </c>
      <c r="AI81" s="272">
        <f t="shared" si="156"/>
        <v>0</v>
      </c>
      <c r="AJ81" s="272">
        <f t="shared" si="156"/>
        <v>0</v>
      </c>
      <c r="AK81" s="272">
        <f t="shared" si="156"/>
        <v>0</v>
      </c>
      <c r="AL81" s="272">
        <f t="shared" si="156"/>
        <v>0</v>
      </c>
      <c r="AM81" s="272">
        <f t="shared" si="156"/>
        <v>0</v>
      </c>
      <c r="AN81" s="272">
        <f t="shared" ref="AN81:AV81" si="157">COUNTIF(AN11:AN63,"EP.19")</f>
        <v>4</v>
      </c>
      <c r="AO81" s="272">
        <f t="shared" si="157"/>
        <v>4</v>
      </c>
      <c r="AP81" s="272">
        <f t="shared" si="157"/>
        <v>0</v>
      </c>
      <c r="AQ81" s="272">
        <f t="shared" si="157"/>
        <v>0</v>
      </c>
      <c r="AR81" s="272">
        <f t="shared" si="157"/>
        <v>0</v>
      </c>
      <c r="AS81" s="272">
        <f t="shared" si="157"/>
        <v>0</v>
      </c>
      <c r="AT81" s="272">
        <f t="shared" si="157"/>
        <v>0</v>
      </c>
      <c r="AU81" s="272">
        <f t="shared" si="157"/>
        <v>0</v>
      </c>
      <c r="AV81" s="337">
        <f t="shared" si="157"/>
        <v>0</v>
      </c>
      <c r="AW81" s="337">
        <f t="shared" si="130"/>
        <v>17</v>
      </c>
      <c r="AX81" s="766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82"/>
      <c r="EC81" s="182"/>
      <c r="ED81" s="7"/>
      <c r="EE81" s="7"/>
      <c r="EF81" s="7"/>
      <c r="EG81" s="7"/>
      <c r="EH81" s="7"/>
      <c r="EI81" s="7"/>
    </row>
    <row r="82" spans="1:139" ht="14.1" customHeight="1" x14ac:dyDescent="0.25">
      <c r="A82" s="770" t="s">
        <v>467</v>
      </c>
      <c r="B82" s="770"/>
      <c r="C82" s="770"/>
      <c r="D82" s="272">
        <f t="shared" ref="D82:X82" si="158">COUNTIF(D12:D64,"E.10")</f>
        <v>0</v>
      </c>
      <c r="E82" s="272">
        <f t="shared" si="158"/>
        <v>0</v>
      </c>
      <c r="F82" s="272">
        <f t="shared" si="158"/>
        <v>0</v>
      </c>
      <c r="G82" s="272">
        <f t="shared" si="158"/>
        <v>0</v>
      </c>
      <c r="H82" s="272">
        <f t="shared" si="158"/>
        <v>0</v>
      </c>
      <c r="I82" s="272">
        <f t="shared" si="158"/>
        <v>0</v>
      </c>
      <c r="J82" s="272">
        <f t="shared" si="158"/>
        <v>0</v>
      </c>
      <c r="K82" s="272">
        <f t="shared" si="158"/>
        <v>0</v>
      </c>
      <c r="L82" s="272">
        <f t="shared" si="158"/>
        <v>0</v>
      </c>
      <c r="M82" s="272">
        <f t="shared" si="158"/>
        <v>0</v>
      </c>
      <c r="N82" s="222">
        <f t="shared" si="158"/>
        <v>0</v>
      </c>
      <c r="O82" s="222">
        <f t="shared" si="158"/>
        <v>0</v>
      </c>
      <c r="P82" s="272">
        <f t="shared" si="158"/>
        <v>0</v>
      </c>
      <c r="Q82" s="272">
        <f t="shared" si="158"/>
        <v>0</v>
      </c>
      <c r="R82" s="272">
        <f t="shared" si="158"/>
        <v>0</v>
      </c>
      <c r="S82" s="272">
        <f t="shared" si="158"/>
        <v>0</v>
      </c>
      <c r="T82" s="272">
        <f t="shared" si="158"/>
        <v>0</v>
      </c>
      <c r="U82" s="272">
        <f t="shared" si="158"/>
        <v>0</v>
      </c>
      <c r="V82" s="272">
        <f t="shared" si="158"/>
        <v>0</v>
      </c>
      <c r="W82" s="272">
        <f t="shared" si="158"/>
        <v>0</v>
      </c>
      <c r="X82" s="272">
        <f t="shared" si="158"/>
        <v>0</v>
      </c>
      <c r="Y82" s="2"/>
      <c r="Z82" s="272">
        <f t="shared" si="127"/>
        <v>0</v>
      </c>
      <c r="AA82" s="767">
        <f>Z82+Z83</f>
        <v>0</v>
      </c>
      <c r="AB82" s="272">
        <f t="shared" ref="AB82:AV82" si="159">COUNTIF(AB11:AB63,"E.10")</f>
        <v>0</v>
      </c>
      <c r="AC82" s="272">
        <f t="shared" si="159"/>
        <v>0</v>
      </c>
      <c r="AD82" s="272">
        <f t="shared" si="159"/>
        <v>0</v>
      </c>
      <c r="AE82" s="272">
        <f t="shared" si="159"/>
        <v>0</v>
      </c>
      <c r="AF82" s="272">
        <f t="shared" si="159"/>
        <v>0</v>
      </c>
      <c r="AG82" s="272">
        <f t="shared" si="159"/>
        <v>0</v>
      </c>
      <c r="AH82" s="272">
        <f t="shared" si="159"/>
        <v>0</v>
      </c>
      <c r="AI82" s="272">
        <f t="shared" si="159"/>
        <v>0</v>
      </c>
      <c r="AJ82" s="272">
        <f t="shared" si="159"/>
        <v>0</v>
      </c>
      <c r="AK82" s="272">
        <f t="shared" si="159"/>
        <v>0</v>
      </c>
      <c r="AL82" s="272">
        <f t="shared" si="159"/>
        <v>0</v>
      </c>
      <c r="AM82" s="272">
        <f t="shared" si="159"/>
        <v>0</v>
      </c>
      <c r="AN82" s="272">
        <f t="shared" si="159"/>
        <v>0</v>
      </c>
      <c r="AO82" s="272">
        <f t="shared" si="159"/>
        <v>0</v>
      </c>
      <c r="AP82" s="272">
        <f t="shared" si="159"/>
        <v>2</v>
      </c>
      <c r="AQ82" s="272">
        <f t="shared" si="159"/>
        <v>2</v>
      </c>
      <c r="AR82" s="272">
        <f t="shared" si="159"/>
        <v>2</v>
      </c>
      <c r="AS82" s="272">
        <f t="shared" si="159"/>
        <v>2</v>
      </c>
      <c r="AT82" s="272">
        <f t="shared" si="159"/>
        <v>2</v>
      </c>
      <c r="AU82" s="272">
        <f t="shared" si="159"/>
        <v>2</v>
      </c>
      <c r="AV82" s="337">
        <f t="shared" si="159"/>
        <v>2</v>
      </c>
      <c r="AW82" s="337">
        <f t="shared" si="130"/>
        <v>14</v>
      </c>
      <c r="AX82" s="766">
        <f>AW82+AW83</f>
        <v>28</v>
      </c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82"/>
      <c r="EC82" s="182"/>
      <c r="ED82" s="7"/>
      <c r="EE82" s="7"/>
      <c r="EF82" s="7"/>
      <c r="EG82" s="7"/>
      <c r="EH82" s="7"/>
      <c r="EI82" s="7"/>
    </row>
    <row r="83" spans="1:139" ht="14.1" customHeight="1" x14ac:dyDescent="0.25">
      <c r="A83" s="770" t="s">
        <v>486</v>
      </c>
      <c r="B83" s="770"/>
      <c r="C83" s="770"/>
      <c r="D83" s="272">
        <f>COUNTIF(D12:D64,"EL.10")</f>
        <v>0</v>
      </c>
      <c r="E83" s="272">
        <f>COUNTIF(E12:E64,"EL.10")</f>
        <v>0</v>
      </c>
      <c r="F83" s="272">
        <f>COUNTIF(F12:F64,"EL.10")</f>
        <v>0</v>
      </c>
      <c r="G83" s="272">
        <f>COUNTIF(G12:G64,"EL.10")</f>
        <v>0</v>
      </c>
      <c r="H83" s="272">
        <f>COUNTIF(H12:H64,"EL.10")</f>
        <v>0</v>
      </c>
      <c r="I83" s="272">
        <f>COUNTIF(I12:I64,"Ep.10")</f>
        <v>0</v>
      </c>
      <c r="J83" s="272">
        <f t="shared" ref="J83:X83" si="160">COUNTIF(J12:J64,"Ep.10")</f>
        <v>0</v>
      </c>
      <c r="K83" s="272">
        <f t="shared" si="160"/>
        <v>0</v>
      </c>
      <c r="L83" s="272">
        <f t="shared" si="160"/>
        <v>0</v>
      </c>
      <c r="M83" s="272">
        <f t="shared" si="160"/>
        <v>0</v>
      </c>
      <c r="N83" s="272">
        <f t="shared" si="160"/>
        <v>0</v>
      </c>
      <c r="O83" s="272">
        <f t="shared" si="160"/>
        <v>0</v>
      </c>
      <c r="P83" s="272">
        <f t="shared" si="160"/>
        <v>0</v>
      </c>
      <c r="Q83" s="272">
        <f t="shared" si="160"/>
        <v>0</v>
      </c>
      <c r="R83" s="272">
        <f t="shared" si="160"/>
        <v>0</v>
      </c>
      <c r="S83" s="272">
        <f t="shared" si="160"/>
        <v>0</v>
      </c>
      <c r="T83" s="272">
        <f t="shared" si="160"/>
        <v>0</v>
      </c>
      <c r="U83" s="272">
        <f t="shared" si="160"/>
        <v>0</v>
      </c>
      <c r="V83" s="272">
        <f t="shared" si="160"/>
        <v>0</v>
      </c>
      <c r="W83" s="272">
        <f t="shared" si="160"/>
        <v>0</v>
      </c>
      <c r="X83" s="272">
        <f t="shared" si="160"/>
        <v>0</v>
      </c>
      <c r="Y83" s="2"/>
      <c r="Z83" s="272">
        <f t="shared" si="127"/>
        <v>0</v>
      </c>
      <c r="AA83" s="767"/>
      <c r="AB83" s="272">
        <f>COUNTIF(AB11:AB63,"EP.10")</f>
        <v>0</v>
      </c>
      <c r="AC83" s="272">
        <f t="shared" ref="AC83:AV83" si="161">COUNTIF(AC11:AC63,"EP.10")</f>
        <v>0</v>
      </c>
      <c r="AD83" s="272">
        <f t="shared" si="161"/>
        <v>0</v>
      </c>
      <c r="AE83" s="272">
        <f t="shared" si="161"/>
        <v>0</v>
      </c>
      <c r="AF83" s="272">
        <f t="shared" si="161"/>
        <v>0</v>
      </c>
      <c r="AG83" s="272">
        <f t="shared" si="161"/>
        <v>3</v>
      </c>
      <c r="AH83" s="272">
        <f t="shared" si="161"/>
        <v>3</v>
      </c>
      <c r="AI83" s="272">
        <f t="shared" si="161"/>
        <v>0</v>
      </c>
      <c r="AJ83" s="272">
        <f t="shared" si="161"/>
        <v>0</v>
      </c>
      <c r="AK83" s="272">
        <f t="shared" si="161"/>
        <v>0</v>
      </c>
      <c r="AL83" s="272">
        <f t="shared" si="161"/>
        <v>0</v>
      </c>
      <c r="AM83" s="272">
        <f t="shared" si="161"/>
        <v>0</v>
      </c>
      <c r="AN83" s="272">
        <f t="shared" si="161"/>
        <v>0</v>
      </c>
      <c r="AO83" s="272">
        <f t="shared" si="161"/>
        <v>0</v>
      </c>
      <c r="AP83" s="272">
        <f t="shared" si="161"/>
        <v>0</v>
      </c>
      <c r="AQ83" s="272">
        <f t="shared" si="161"/>
        <v>0</v>
      </c>
      <c r="AR83" s="272">
        <f t="shared" si="161"/>
        <v>0</v>
      </c>
      <c r="AS83" s="272">
        <f t="shared" si="161"/>
        <v>0</v>
      </c>
      <c r="AT83" s="272">
        <f t="shared" si="161"/>
        <v>0</v>
      </c>
      <c r="AU83" s="272">
        <f t="shared" si="161"/>
        <v>4</v>
      </c>
      <c r="AV83" s="272">
        <f t="shared" si="161"/>
        <v>4</v>
      </c>
      <c r="AW83" s="337">
        <f t="shared" si="130"/>
        <v>14</v>
      </c>
      <c r="AX83" s="766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82"/>
      <c r="EC83" s="182"/>
      <c r="ED83" s="7"/>
      <c r="EE83" s="7"/>
      <c r="EF83" s="7"/>
      <c r="EG83" s="7"/>
      <c r="EH83" s="7"/>
      <c r="EI83" s="7"/>
    </row>
    <row r="84" spans="1:139" ht="14.1" customHeight="1" x14ac:dyDescent="0.25">
      <c r="A84" s="770" t="s">
        <v>468</v>
      </c>
      <c r="B84" s="770"/>
      <c r="C84" s="770"/>
      <c r="D84" s="272">
        <f t="shared" ref="D84:X84" si="162">COUNTIF(D12:D64,"G.3")</f>
        <v>0</v>
      </c>
      <c r="E84" s="272">
        <f t="shared" si="162"/>
        <v>0</v>
      </c>
      <c r="F84" s="272">
        <f t="shared" si="162"/>
        <v>0</v>
      </c>
      <c r="G84" s="272">
        <f t="shared" si="162"/>
        <v>0</v>
      </c>
      <c r="H84" s="272">
        <f t="shared" si="162"/>
        <v>0</v>
      </c>
      <c r="I84" s="272">
        <f t="shared" si="162"/>
        <v>0</v>
      </c>
      <c r="J84" s="272">
        <f t="shared" si="162"/>
        <v>0</v>
      </c>
      <c r="K84" s="272">
        <f t="shared" si="162"/>
        <v>0</v>
      </c>
      <c r="L84" s="272">
        <f t="shared" si="162"/>
        <v>0</v>
      </c>
      <c r="M84" s="272">
        <f t="shared" si="162"/>
        <v>0</v>
      </c>
      <c r="N84" s="222">
        <f t="shared" si="162"/>
        <v>0</v>
      </c>
      <c r="O84" s="222">
        <f t="shared" si="162"/>
        <v>0</v>
      </c>
      <c r="P84" s="272">
        <f t="shared" si="162"/>
        <v>0</v>
      </c>
      <c r="Q84" s="272">
        <f t="shared" si="162"/>
        <v>0</v>
      </c>
      <c r="R84" s="272">
        <f t="shared" si="162"/>
        <v>0</v>
      </c>
      <c r="S84" s="272">
        <f t="shared" si="162"/>
        <v>0</v>
      </c>
      <c r="T84" s="272">
        <f t="shared" si="162"/>
        <v>0</v>
      </c>
      <c r="U84" s="272">
        <f t="shared" si="162"/>
        <v>0</v>
      </c>
      <c r="V84" s="272">
        <f t="shared" si="162"/>
        <v>0</v>
      </c>
      <c r="W84" s="272">
        <f t="shared" si="162"/>
        <v>0</v>
      </c>
      <c r="X84" s="272">
        <f t="shared" si="162"/>
        <v>0</v>
      </c>
      <c r="Y84" s="2"/>
      <c r="Z84" s="272">
        <f t="shared" si="127"/>
        <v>0</v>
      </c>
      <c r="AA84" s="767">
        <f>Z84+Z85</f>
        <v>0</v>
      </c>
      <c r="AB84" s="272">
        <f t="shared" ref="AB84:AV84" si="163">COUNTIF(AB11:AB63,"G.3")</f>
        <v>0</v>
      </c>
      <c r="AC84" s="272">
        <f t="shared" si="163"/>
        <v>0</v>
      </c>
      <c r="AD84" s="272">
        <f t="shared" si="163"/>
        <v>0</v>
      </c>
      <c r="AE84" s="272">
        <f t="shared" si="163"/>
        <v>0</v>
      </c>
      <c r="AF84" s="272">
        <f t="shared" si="163"/>
        <v>0</v>
      </c>
      <c r="AG84" s="272">
        <f t="shared" si="163"/>
        <v>0</v>
      </c>
      <c r="AH84" s="272">
        <f t="shared" si="163"/>
        <v>0</v>
      </c>
      <c r="AI84" s="272">
        <f t="shared" si="163"/>
        <v>0</v>
      </c>
      <c r="AJ84" s="272">
        <f t="shared" si="163"/>
        <v>0</v>
      </c>
      <c r="AK84" s="272">
        <f t="shared" si="163"/>
        <v>0</v>
      </c>
      <c r="AL84" s="272">
        <f t="shared" si="163"/>
        <v>0</v>
      </c>
      <c r="AM84" s="272">
        <f t="shared" si="163"/>
        <v>0</v>
      </c>
      <c r="AN84" s="272">
        <f t="shared" si="163"/>
        <v>0</v>
      </c>
      <c r="AO84" s="272">
        <f t="shared" si="163"/>
        <v>0</v>
      </c>
      <c r="AP84" s="272">
        <f t="shared" si="163"/>
        <v>0</v>
      </c>
      <c r="AQ84" s="272">
        <f t="shared" si="163"/>
        <v>0</v>
      </c>
      <c r="AR84" s="272">
        <f t="shared" si="163"/>
        <v>0</v>
      </c>
      <c r="AS84" s="272">
        <f t="shared" si="163"/>
        <v>4</v>
      </c>
      <c r="AT84" s="272">
        <f t="shared" si="163"/>
        <v>4</v>
      </c>
      <c r="AU84" s="272">
        <f t="shared" si="163"/>
        <v>4</v>
      </c>
      <c r="AV84" s="337">
        <f t="shared" si="163"/>
        <v>4</v>
      </c>
      <c r="AW84" s="337">
        <f t="shared" si="130"/>
        <v>16</v>
      </c>
      <c r="AX84" s="766">
        <f>AW84+AW85</f>
        <v>28</v>
      </c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82"/>
      <c r="EC84" s="182"/>
      <c r="ED84" s="7"/>
      <c r="EE84" s="7"/>
      <c r="EF84" s="7"/>
      <c r="EG84" s="7"/>
      <c r="EH84" s="7"/>
      <c r="EI84" s="7"/>
    </row>
    <row r="85" spans="1:139" ht="14.1" customHeight="1" x14ac:dyDescent="0.25">
      <c r="A85" s="770" t="s">
        <v>483</v>
      </c>
      <c r="B85" s="770"/>
      <c r="C85" s="770"/>
      <c r="D85" s="272">
        <f t="shared" ref="D85:X85" si="164">COUNTIF(D12:D64,"GP.3")</f>
        <v>0</v>
      </c>
      <c r="E85" s="272">
        <f t="shared" si="164"/>
        <v>0</v>
      </c>
      <c r="F85" s="272">
        <f t="shared" si="164"/>
        <v>0</v>
      </c>
      <c r="G85" s="272">
        <f t="shared" si="164"/>
        <v>0</v>
      </c>
      <c r="H85" s="272">
        <f t="shared" si="164"/>
        <v>0</v>
      </c>
      <c r="I85" s="272">
        <f t="shared" si="164"/>
        <v>0</v>
      </c>
      <c r="J85" s="272">
        <f t="shared" si="164"/>
        <v>0</v>
      </c>
      <c r="K85" s="272">
        <f t="shared" si="164"/>
        <v>0</v>
      </c>
      <c r="L85" s="272">
        <f t="shared" si="164"/>
        <v>0</v>
      </c>
      <c r="M85" s="272">
        <f t="shared" si="164"/>
        <v>0</v>
      </c>
      <c r="N85" s="222">
        <f t="shared" si="164"/>
        <v>0</v>
      </c>
      <c r="O85" s="222">
        <f t="shared" si="164"/>
        <v>0</v>
      </c>
      <c r="P85" s="272">
        <f t="shared" si="164"/>
        <v>0</v>
      </c>
      <c r="Q85" s="272">
        <f t="shared" si="164"/>
        <v>0</v>
      </c>
      <c r="R85" s="272">
        <f t="shared" si="164"/>
        <v>0</v>
      </c>
      <c r="S85" s="272">
        <f t="shared" si="164"/>
        <v>0</v>
      </c>
      <c r="T85" s="272">
        <f t="shared" si="164"/>
        <v>0</v>
      </c>
      <c r="U85" s="272">
        <f t="shared" si="164"/>
        <v>0</v>
      </c>
      <c r="V85" s="272">
        <f t="shared" si="164"/>
        <v>0</v>
      </c>
      <c r="W85" s="272">
        <f t="shared" si="164"/>
        <v>0</v>
      </c>
      <c r="X85" s="272">
        <f t="shared" si="164"/>
        <v>0</v>
      </c>
      <c r="Y85" s="2"/>
      <c r="Z85" s="272">
        <f t="shared" si="127"/>
        <v>0</v>
      </c>
      <c r="AA85" s="767"/>
      <c r="AB85" s="272">
        <f t="shared" ref="AB85:AV85" si="165">COUNTIF(AB11:AB63,"GP.3")</f>
        <v>0</v>
      </c>
      <c r="AC85" s="272">
        <f t="shared" si="165"/>
        <v>0</v>
      </c>
      <c r="AD85" s="272">
        <f t="shared" si="165"/>
        <v>0</v>
      </c>
      <c r="AE85" s="272">
        <f t="shared" si="165"/>
        <v>0</v>
      </c>
      <c r="AF85" s="272">
        <f t="shared" si="165"/>
        <v>0</v>
      </c>
      <c r="AG85" s="272">
        <f t="shared" si="165"/>
        <v>0</v>
      </c>
      <c r="AH85" s="272">
        <f t="shared" si="165"/>
        <v>0</v>
      </c>
      <c r="AI85" s="272">
        <f t="shared" si="165"/>
        <v>0</v>
      </c>
      <c r="AJ85" s="272">
        <f t="shared" si="165"/>
        <v>0</v>
      </c>
      <c r="AK85" s="272">
        <f t="shared" si="165"/>
        <v>0</v>
      </c>
      <c r="AL85" s="272">
        <f t="shared" si="165"/>
        <v>0</v>
      </c>
      <c r="AM85" s="272">
        <f t="shared" si="165"/>
        <v>0</v>
      </c>
      <c r="AN85" s="272">
        <f t="shared" si="165"/>
        <v>0</v>
      </c>
      <c r="AO85" s="272">
        <f t="shared" si="165"/>
        <v>0</v>
      </c>
      <c r="AP85" s="272">
        <f t="shared" si="165"/>
        <v>4</v>
      </c>
      <c r="AQ85" s="272">
        <f t="shared" si="165"/>
        <v>4</v>
      </c>
      <c r="AR85" s="272">
        <f t="shared" si="165"/>
        <v>4</v>
      </c>
      <c r="AS85" s="272">
        <f t="shared" si="165"/>
        <v>0</v>
      </c>
      <c r="AT85" s="272">
        <f t="shared" si="165"/>
        <v>0</v>
      </c>
      <c r="AU85" s="272">
        <f t="shared" si="165"/>
        <v>0</v>
      </c>
      <c r="AV85" s="337">
        <f t="shared" si="165"/>
        <v>0</v>
      </c>
      <c r="AW85" s="337">
        <f t="shared" si="130"/>
        <v>12</v>
      </c>
      <c r="AX85" s="766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82"/>
      <c r="EC85" s="182"/>
      <c r="ED85" s="7"/>
      <c r="EE85" s="7"/>
      <c r="EF85" s="7"/>
      <c r="EG85" s="7"/>
      <c r="EH85" s="7"/>
      <c r="EI85" s="7"/>
    </row>
    <row r="86" spans="1:139" ht="14.1" customHeight="1" x14ac:dyDescent="0.25">
      <c r="A86" s="770" t="s">
        <v>469</v>
      </c>
      <c r="B86" s="770"/>
      <c r="C86" s="770"/>
      <c r="D86" s="272">
        <f t="shared" ref="D86:X86" si="166">COUNTIF(D12:D64,"G.21")</f>
        <v>0</v>
      </c>
      <c r="E86" s="272">
        <f t="shared" si="166"/>
        <v>0</v>
      </c>
      <c r="F86" s="272">
        <f t="shared" si="166"/>
        <v>0</v>
      </c>
      <c r="G86" s="272">
        <f t="shared" si="166"/>
        <v>0</v>
      </c>
      <c r="H86" s="272">
        <f t="shared" si="166"/>
        <v>0</v>
      </c>
      <c r="I86" s="272">
        <f t="shared" si="166"/>
        <v>0</v>
      </c>
      <c r="J86" s="272">
        <f t="shared" si="166"/>
        <v>0</v>
      </c>
      <c r="K86" s="272">
        <f t="shared" si="166"/>
        <v>0</v>
      </c>
      <c r="L86" s="272">
        <f t="shared" si="166"/>
        <v>0</v>
      </c>
      <c r="M86" s="272">
        <f t="shared" si="166"/>
        <v>0</v>
      </c>
      <c r="N86" s="272">
        <f t="shared" si="166"/>
        <v>0</v>
      </c>
      <c r="O86" s="272">
        <f t="shared" si="166"/>
        <v>0</v>
      </c>
      <c r="P86" s="272">
        <f t="shared" si="166"/>
        <v>0</v>
      </c>
      <c r="Q86" s="272">
        <f t="shared" si="166"/>
        <v>0</v>
      </c>
      <c r="R86" s="272">
        <f t="shared" si="166"/>
        <v>0</v>
      </c>
      <c r="S86" s="272">
        <f t="shared" si="166"/>
        <v>0</v>
      </c>
      <c r="T86" s="272">
        <f t="shared" si="166"/>
        <v>0</v>
      </c>
      <c r="U86" s="272">
        <f t="shared" si="166"/>
        <v>0</v>
      </c>
      <c r="V86" s="272">
        <f t="shared" si="166"/>
        <v>0</v>
      </c>
      <c r="W86" s="272">
        <f t="shared" si="166"/>
        <v>0</v>
      </c>
      <c r="X86" s="272">
        <f t="shared" si="166"/>
        <v>0</v>
      </c>
      <c r="Y86" s="2"/>
      <c r="Z86" s="272">
        <f t="shared" si="127"/>
        <v>0</v>
      </c>
      <c r="AA86" s="336">
        <f>Z86</f>
        <v>0</v>
      </c>
      <c r="AB86" s="272">
        <f t="shared" ref="AB86:AV86" si="167">COUNTIF(AB11:AB63,"G.21")</f>
        <v>4</v>
      </c>
      <c r="AC86" s="272">
        <f t="shared" si="167"/>
        <v>4</v>
      </c>
      <c r="AD86" s="272">
        <f t="shared" si="167"/>
        <v>4</v>
      </c>
      <c r="AE86" s="272">
        <f t="shared" si="167"/>
        <v>4</v>
      </c>
      <c r="AF86" s="272">
        <f t="shared" si="167"/>
        <v>4</v>
      </c>
      <c r="AG86" s="272">
        <f t="shared" si="167"/>
        <v>4</v>
      </c>
      <c r="AH86" s="272">
        <f t="shared" si="167"/>
        <v>4</v>
      </c>
      <c r="AI86" s="272">
        <f t="shared" si="167"/>
        <v>0</v>
      </c>
      <c r="AJ86" s="272">
        <f t="shared" si="167"/>
        <v>0</v>
      </c>
      <c r="AK86" s="272">
        <f t="shared" si="167"/>
        <v>0</v>
      </c>
      <c r="AL86" s="272">
        <f t="shared" si="167"/>
        <v>0</v>
      </c>
      <c r="AM86" s="272">
        <f t="shared" si="167"/>
        <v>0</v>
      </c>
      <c r="AN86" s="272">
        <f t="shared" si="167"/>
        <v>0</v>
      </c>
      <c r="AO86" s="272">
        <f t="shared" si="167"/>
        <v>0</v>
      </c>
      <c r="AP86" s="272">
        <f t="shared" si="167"/>
        <v>0</v>
      </c>
      <c r="AQ86" s="272">
        <f t="shared" si="167"/>
        <v>0</v>
      </c>
      <c r="AR86" s="272">
        <f t="shared" si="167"/>
        <v>0</v>
      </c>
      <c r="AS86" s="272">
        <f t="shared" si="167"/>
        <v>0</v>
      </c>
      <c r="AT86" s="272">
        <f t="shared" si="167"/>
        <v>0</v>
      </c>
      <c r="AU86" s="272">
        <f t="shared" si="167"/>
        <v>0</v>
      </c>
      <c r="AV86" s="337">
        <f t="shared" si="167"/>
        <v>0</v>
      </c>
      <c r="AW86" s="337">
        <f t="shared" si="130"/>
        <v>28</v>
      </c>
      <c r="AX86" s="337">
        <f>AW86</f>
        <v>28</v>
      </c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82"/>
      <c r="EC86" s="182"/>
      <c r="ED86" s="7"/>
      <c r="EE86" s="7"/>
      <c r="EF86" s="7"/>
      <c r="EG86" s="7"/>
      <c r="EH86" s="7"/>
      <c r="EI86" s="7"/>
    </row>
    <row r="87" spans="1:139" ht="14.1" customHeight="1" x14ac:dyDescent="0.25">
      <c r="A87" s="342" t="s">
        <v>677</v>
      </c>
      <c r="B87" s="332"/>
      <c r="C87" s="332"/>
      <c r="D87" s="272">
        <f>COUNTIF(D12:D64,"G.38")</f>
        <v>0</v>
      </c>
      <c r="E87" s="272">
        <f t="shared" ref="E87:X87" si="168">COUNTIF(E12:E64,"G.38")</f>
        <v>0</v>
      </c>
      <c r="F87" s="272">
        <f t="shared" si="168"/>
        <v>0</v>
      </c>
      <c r="G87" s="272">
        <f t="shared" si="168"/>
        <v>0</v>
      </c>
      <c r="H87" s="272">
        <f t="shared" si="168"/>
        <v>0</v>
      </c>
      <c r="I87" s="272">
        <f t="shared" si="168"/>
        <v>0</v>
      </c>
      <c r="J87" s="272">
        <f t="shared" si="168"/>
        <v>0</v>
      </c>
      <c r="K87" s="272">
        <f t="shared" si="168"/>
        <v>0</v>
      </c>
      <c r="L87" s="272">
        <f t="shared" si="168"/>
        <v>0</v>
      </c>
      <c r="M87" s="272">
        <f t="shared" si="168"/>
        <v>0</v>
      </c>
      <c r="N87" s="272">
        <f t="shared" si="168"/>
        <v>0</v>
      </c>
      <c r="O87" s="272">
        <f t="shared" si="168"/>
        <v>0</v>
      </c>
      <c r="P87" s="272">
        <f t="shared" si="168"/>
        <v>0</v>
      </c>
      <c r="Q87" s="272">
        <f t="shared" si="168"/>
        <v>0</v>
      </c>
      <c r="R87" s="272">
        <f t="shared" si="168"/>
        <v>0</v>
      </c>
      <c r="S87" s="272">
        <f t="shared" si="168"/>
        <v>0</v>
      </c>
      <c r="T87" s="272">
        <f t="shared" si="168"/>
        <v>0</v>
      </c>
      <c r="U87" s="272">
        <f t="shared" si="168"/>
        <v>0</v>
      </c>
      <c r="V87" s="272">
        <f t="shared" si="168"/>
        <v>0</v>
      </c>
      <c r="W87" s="272">
        <f t="shared" si="168"/>
        <v>0</v>
      </c>
      <c r="X87" s="272">
        <f t="shared" si="168"/>
        <v>0</v>
      </c>
      <c r="Y87" s="2"/>
      <c r="Z87" s="272">
        <f t="shared" si="127"/>
        <v>0</v>
      </c>
      <c r="AA87" s="767">
        <f>Z87+Z88</f>
        <v>0</v>
      </c>
      <c r="AB87" s="272">
        <f>COUNTIF(AB12:AB64,"G.38")</f>
        <v>0</v>
      </c>
      <c r="AC87" s="272">
        <f t="shared" ref="AC87:AV87" si="169">COUNTIF(AC12:AC64,"G.38")</f>
        <v>0</v>
      </c>
      <c r="AD87" s="272">
        <f t="shared" si="169"/>
        <v>0</v>
      </c>
      <c r="AE87" s="272">
        <f t="shared" si="169"/>
        <v>0</v>
      </c>
      <c r="AF87" s="272">
        <f t="shared" si="169"/>
        <v>0</v>
      </c>
      <c r="AG87" s="272">
        <f t="shared" si="169"/>
        <v>0</v>
      </c>
      <c r="AH87" s="272">
        <f t="shared" si="169"/>
        <v>0</v>
      </c>
      <c r="AI87" s="272">
        <f t="shared" si="169"/>
        <v>4</v>
      </c>
      <c r="AJ87" s="272">
        <f t="shared" si="169"/>
        <v>4</v>
      </c>
      <c r="AK87" s="272">
        <f t="shared" si="169"/>
        <v>4</v>
      </c>
      <c r="AL87" s="272">
        <f t="shared" si="169"/>
        <v>4</v>
      </c>
      <c r="AM87" s="272">
        <f t="shared" si="169"/>
        <v>4</v>
      </c>
      <c r="AN87" s="272">
        <f t="shared" si="169"/>
        <v>4</v>
      </c>
      <c r="AO87" s="272">
        <f t="shared" si="169"/>
        <v>0</v>
      </c>
      <c r="AP87" s="272">
        <f t="shared" si="169"/>
        <v>0</v>
      </c>
      <c r="AQ87" s="272">
        <f t="shared" si="169"/>
        <v>0</v>
      </c>
      <c r="AR87" s="272">
        <f t="shared" si="169"/>
        <v>0</v>
      </c>
      <c r="AS87" s="272">
        <f t="shared" si="169"/>
        <v>0</v>
      </c>
      <c r="AT87" s="272">
        <f t="shared" si="169"/>
        <v>0</v>
      </c>
      <c r="AU87" s="272">
        <f t="shared" si="169"/>
        <v>0</v>
      </c>
      <c r="AV87" s="272">
        <f t="shared" si="169"/>
        <v>0</v>
      </c>
      <c r="AW87" s="337">
        <f t="shared" si="130"/>
        <v>24</v>
      </c>
      <c r="AX87" s="340">
        <f>AW87</f>
        <v>24</v>
      </c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82"/>
      <c r="EC87" s="182"/>
      <c r="ED87" s="7"/>
      <c r="EE87" s="7"/>
      <c r="EF87" s="7"/>
      <c r="EG87" s="7"/>
      <c r="EH87" s="7"/>
      <c r="EI87" s="7"/>
    </row>
    <row r="88" spans="1:139" ht="14.1" customHeight="1" x14ac:dyDescent="0.25">
      <c r="A88" s="342" t="s">
        <v>679</v>
      </c>
      <c r="B88" s="332"/>
      <c r="C88" s="332"/>
      <c r="D88" s="272">
        <f>COUNTIF(D12:D64,"GP.39")</f>
        <v>0</v>
      </c>
      <c r="E88" s="272">
        <f t="shared" ref="E88:X88" si="170">COUNTIF(E12:E64,"GP.39")</f>
        <v>0</v>
      </c>
      <c r="F88" s="272">
        <f t="shared" si="170"/>
        <v>0</v>
      </c>
      <c r="G88" s="272">
        <f t="shared" si="170"/>
        <v>0</v>
      </c>
      <c r="H88" s="272">
        <f t="shared" si="170"/>
        <v>0</v>
      </c>
      <c r="I88" s="272">
        <f t="shared" si="170"/>
        <v>0</v>
      </c>
      <c r="J88" s="272">
        <f t="shared" si="170"/>
        <v>0</v>
      </c>
      <c r="K88" s="272">
        <f t="shared" si="170"/>
        <v>0</v>
      </c>
      <c r="L88" s="272">
        <f t="shared" si="170"/>
        <v>0</v>
      </c>
      <c r="M88" s="272">
        <f t="shared" si="170"/>
        <v>0</v>
      </c>
      <c r="N88" s="272">
        <f t="shared" si="170"/>
        <v>0</v>
      </c>
      <c r="O88" s="272">
        <f t="shared" si="170"/>
        <v>0</v>
      </c>
      <c r="P88" s="272">
        <f t="shared" si="170"/>
        <v>0</v>
      </c>
      <c r="Q88" s="272">
        <f t="shared" si="170"/>
        <v>0</v>
      </c>
      <c r="R88" s="272">
        <f t="shared" si="170"/>
        <v>0</v>
      </c>
      <c r="S88" s="272">
        <f t="shared" si="170"/>
        <v>0</v>
      </c>
      <c r="T88" s="272">
        <f t="shared" si="170"/>
        <v>0</v>
      </c>
      <c r="U88" s="272">
        <f t="shared" si="170"/>
        <v>0</v>
      </c>
      <c r="V88" s="272">
        <f t="shared" si="170"/>
        <v>0</v>
      </c>
      <c r="W88" s="272">
        <f t="shared" si="170"/>
        <v>0</v>
      </c>
      <c r="X88" s="272">
        <f t="shared" si="170"/>
        <v>0</v>
      </c>
      <c r="Y88" s="2"/>
      <c r="Z88" s="272">
        <f t="shared" si="127"/>
        <v>0</v>
      </c>
      <c r="AA88" s="767"/>
      <c r="AB88" s="272">
        <f>COUNTIF(AB12:AB64,"GP.39")</f>
        <v>3</v>
      </c>
      <c r="AC88" s="272">
        <f t="shared" ref="AC88:AV88" si="171">COUNTIF(AC12:AC64,"GP.39")</f>
        <v>3</v>
      </c>
      <c r="AD88" s="272">
        <f t="shared" si="171"/>
        <v>3</v>
      </c>
      <c r="AE88" s="272">
        <f t="shared" si="171"/>
        <v>0</v>
      </c>
      <c r="AF88" s="272">
        <f t="shared" si="171"/>
        <v>0</v>
      </c>
      <c r="AG88" s="272">
        <f t="shared" si="171"/>
        <v>0</v>
      </c>
      <c r="AH88" s="272">
        <f t="shared" si="171"/>
        <v>0</v>
      </c>
      <c r="AI88" s="272">
        <f t="shared" si="171"/>
        <v>4</v>
      </c>
      <c r="AJ88" s="272">
        <f t="shared" si="171"/>
        <v>4</v>
      </c>
      <c r="AK88" s="272">
        <f t="shared" si="171"/>
        <v>4</v>
      </c>
      <c r="AL88" s="272">
        <f t="shared" si="171"/>
        <v>0</v>
      </c>
      <c r="AM88" s="272">
        <f t="shared" si="171"/>
        <v>0</v>
      </c>
      <c r="AN88" s="272">
        <f t="shared" si="171"/>
        <v>0</v>
      </c>
      <c r="AO88" s="272">
        <f t="shared" si="171"/>
        <v>0</v>
      </c>
      <c r="AP88" s="272">
        <f t="shared" si="171"/>
        <v>0</v>
      </c>
      <c r="AQ88" s="272">
        <f t="shared" si="171"/>
        <v>0</v>
      </c>
      <c r="AR88" s="272">
        <f t="shared" si="171"/>
        <v>0</v>
      </c>
      <c r="AS88" s="272">
        <f t="shared" si="171"/>
        <v>0</v>
      </c>
      <c r="AT88" s="272">
        <f t="shared" si="171"/>
        <v>0</v>
      </c>
      <c r="AU88" s="272">
        <f t="shared" si="171"/>
        <v>0</v>
      </c>
      <c r="AV88" s="272">
        <f t="shared" si="171"/>
        <v>0</v>
      </c>
      <c r="AW88" s="337">
        <f t="shared" si="130"/>
        <v>21</v>
      </c>
      <c r="AX88" s="766">
        <f>AW88+AW89</f>
        <v>25</v>
      </c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82"/>
      <c r="EC88" s="182"/>
      <c r="ED88" s="7"/>
      <c r="EE88" s="7"/>
      <c r="EF88" s="7"/>
      <c r="EG88" s="7"/>
      <c r="EH88" s="7"/>
      <c r="EI88" s="7"/>
    </row>
    <row r="89" spans="1:139" ht="14.1" customHeight="1" x14ac:dyDescent="0.25">
      <c r="A89" s="342" t="s">
        <v>678</v>
      </c>
      <c r="B89" s="342"/>
      <c r="C89" s="342"/>
      <c r="D89" s="272">
        <f>COUNTIF(D12:D64,"G.39")</f>
        <v>0</v>
      </c>
      <c r="E89" s="272">
        <f t="shared" ref="E89:X89" si="172">COUNTIF(E12:E64,"G.39")</f>
        <v>0</v>
      </c>
      <c r="F89" s="272">
        <f t="shared" si="172"/>
        <v>0</v>
      </c>
      <c r="G89" s="272">
        <f t="shared" si="172"/>
        <v>0</v>
      </c>
      <c r="H89" s="272">
        <f t="shared" si="172"/>
        <v>0</v>
      </c>
      <c r="I89" s="272">
        <f t="shared" si="172"/>
        <v>0</v>
      </c>
      <c r="J89" s="272">
        <f t="shared" si="172"/>
        <v>0</v>
      </c>
      <c r="K89" s="272">
        <f t="shared" si="172"/>
        <v>0</v>
      </c>
      <c r="L89" s="272">
        <f t="shared" si="172"/>
        <v>0</v>
      </c>
      <c r="M89" s="272">
        <f t="shared" si="172"/>
        <v>0</v>
      </c>
      <c r="N89" s="272">
        <f t="shared" si="172"/>
        <v>0</v>
      </c>
      <c r="O89" s="272">
        <f t="shared" si="172"/>
        <v>0</v>
      </c>
      <c r="P89" s="272">
        <f t="shared" si="172"/>
        <v>0</v>
      </c>
      <c r="Q89" s="272">
        <f t="shared" si="172"/>
        <v>0</v>
      </c>
      <c r="R89" s="272">
        <f t="shared" si="172"/>
        <v>0</v>
      </c>
      <c r="S89" s="272">
        <f t="shared" si="172"/>
        <v>0</v>
      </c>
      <c r="T89" s="272">
        <f t="shared" si="172"/>
        <v>0</v>
      </c>
      <c r="U89" s="272">
        <f t="shared" si="172"/>
        <v>0</v>
      </c>
      <c r="V89" s="272">
        <f t="shared" si="172"/>
        <v>0</v>
      </c>
      <c r="W89" s="272">
        <f t="shared" si="172"/>
        <v>0</v>
      </c>
      <c r="X89" s="272">
        <f t="shared" si="172"/>
        <v>0</v>
      </c>
      <c r="Y89" s="2"/>
      <c r="Z89" s="272">
        <f t="shared" si="127"/>
        <v>0</v>
      </c>
      <c r="AA89" s="341"/>
      <c r="AB89" s="272">
        <f>COUNTIF(AB12:AB64,"G.39")</f>
        <v>0</v>
      </c>
      <c r="AC89" s="272">
        <f t="shared" ref="AC89:AV89" si="173">COUNTIF(AC12:AC64,"G.39")</f>
        <v>0</v>
      </c>
      <c r="AD89" s="272">
        <f t="shared" si="173"/>
        <v>0</v>
      </c>
      <c r="AE89" s="272">
        <f t="shared" si="173"/>
        <v>0</v>
      </c>
      <c r="AF89" s="272">
        <f t="shared" si="173"/>
        <v>0</v>
      </c>
      <c r="AG89" s="272">
        <f t="shared" si="173"/>
        <v>0</v>
      </c>
      <c r="AH89" s="272">
        <f t="shared" si="173"/>
        <v>0</v>
      </c>
      <c r="AI89" s="272">
        <f t="shared" si="173"/>
        <v>0</v>
      </c>
      <c r="AJ89" s="272">
        <f t="shared" si="173"/>
        <v>0</v>
      </c>
      <c r="AK89" s="272">
        <f t="shared" si="173"/>
        <v>0</v>
      </c>
      <c r="AL89" s="272">
        <f t="shared" si="173"/>
        <v>0</v>
      </c>
      <c r="AM89" s="272">
        <f t="shared" si="173"/>
        <v>0</v>
      </c>
      <c r="AN89" s="272">
        <f t="shared" si="173"/>
        <v>0</v>
      </c>
      <c r="AO89" s="272">
        <f t="shared" si="173"/>
        <v>4</v>
      </c>
      <c r="AP89" s="272">
        <f t="shared" si="173"/>
        <v>0</v>
      </c>
      <c r="AQ89" s="272">
        <f t="shared" si="173"/>
        <v>0</v>
      </c>
      <c r="AR89" s="272">
        <f t="shared" si="173"/>
        <v>0</v>
      </c>
      <c r="AS89" s="272">
        <f t="shared" si="173"/>
        <v>0</v>
      </c>
      <c r="AT89" s="272">
        <f t="shared" si="173"/>
        <v>0</v>
      </c>
      <c r="AU89" s="272">
        <f t="shared" si="173"/>
        <v>0</v>
      </c>
      <c r="AV89" s="272">
        <f t="shared" si="173"/>
        <v>0</v>
      </c>
      <c r="AW89" s="340">
        <f t="shared" si="130"/>
        <v>4</v>
      </c>
      <c r="AX89" s="766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82"/>
      <c r="EC89" s="182"/>
      <c r="ED89" s="7"/>
      <c r="EE89" s="7"/>
      <c r="EF89" s="7"/>
      <c r="EG89" s="7"/>
      <c r="EH89" s="7"/>
      <c r="EI89" s="7"/>
    </row>
    <row r="90" spans="1:139" ht="14.1" customHeight="1" x14ac:dyDescent="0.25">
      <c r="A90" s="770" t="s">
        <v>470</v>
      </c>
      <c r="B90" s="770"/>
      <c r="C90" s="770"/>
      <c r="D90" s="272">
        <f t="shared" ref="D90:X90" si="174">COUNTIF(D12:D64,"G.30")</f>
        <v>0</v>
      </c>
      <c r="E90" s="272">
        <f t="shared" si="174"/>
        <v>0</v>
      </c>
      <c r="F90" s="272">
        <f t="shared" si="174"/>
        <v>0</v>
      </c>
      <c r="G90" s="272">
        <f t="shared" si="174"/>
        <v>0</v>
      </c>
      <c r="H90" s="272">
        <f t="shared" si="174"/>
        <v>0</v>
      </c>
      <c r="I90" s="272">
        <f t="shared" si="174"/>
        <v>0</v>
      </c>
      <c r="J90" s="272">
        <f t="shared" si="174"/>
        <v>0</v>
      </c>
      <c r="K90" s="272">
        <f t="shared" si="174"/>
        <v>0</v>
      </c>
      <c r="L90" s="272">
        <f t="shared" si="174"/>
        <v>0</v>
      </c>
      <c r="M90" s="272">
        <f t="shared" si="174"/>
        <v>0</v>
      </c>
      <c r="N90" s="272">
        <f t="shared" si="174"/>
        <v>0</v>
      </c>
      <c r="O90" s="272">
        <f t="shared" si="174"/>
        <v>0</v>
      </c>
      <c r="P90" s="272">
        <f t="shared" si="174"/>
        <v>0</v>
      </c>
      <c r="Q90" s="272">
        <f t="shared" si="174"/>
        <v>0</v>
      </c>
      <c r="R90" s="272">
        <f t="shared" si="174"/>
        <v>0</v>
      </c>
      <c r="S90" s="272">
        <f t="shared" si="174"/>
        <v>0</v>
      </c>
      <c r="T90" s="272">
        <f t="shared" si="174"/>
        <v>0</v>
      </c>
      <c r="U90" s="272">
        <f t="shared" si="174"/>
        <v>0</v>
      </c>
      <c r="V90" s="272">
        <f t="shared" si="174"/>
        <v>0</v>
      </c>
      <c r="W90" s="272">
        <f t="shared" si="174"/>
        <v>0</v>
      </c>
      <c r="X90" s="272">
        <f t="shared" si="174"/>
        <v>0</v>
      </c>
      <c r="Y90" s="2"/>
      <c r="Z90" s="272">
        <f t="shared" si="127"/>
        <v>0</v>
      </c>
      <c r="AA90" s="767">
        <f>Z90+Z91</f>
        <v>0</v>
      </c>
      <c r="AB90" s="272">
        <f t="shared" ref="AB90:AV90" si="175">COUNTIF(AB12:AB64,"G.30")</f>
        <v>0</v>
      </c>
      <c r="AC90" s="272">
        <f t="shared" si="175"/>
        <v>0</v>
      </c>
      <c r="AD90" s="272">
        <f t="shared" si="175"/>
        <v>0</v>
      </c>
      <c r="AE90" s="272">
        <f t="shared" si="175"/>
        <v>0</v>
      </c>
      <c r="AF90" s="272">
        <f t="shared" si="175"/>
        <v>0</v>
      </c>
      <c r="AG90" s="272">
        <f t="shared" si="175"/>
        <v>0</v>
      </c>
      <c r="AH90" s="272">
        <f t="shared" si="175"/>
        <v>0</v>
      </c>
      <c r="AI90" s="272">
        <f t="shared" si="175"/>
        <v>0</v>
      </c>
      <c r="AJ90" s="272">
        <f t="shared" si="175"/>
        <v>0</v>
      </c>
      <c r="AK90" s="272">
        <f t="shared" si="175"/>
        <v>0</v>
      </c>
      <c r="AL90" s="272">
        <f t="shared" si="175"/>
        <v>0</v>
      </c>
      <c r="AM90" s="272">
        <f t="shared" si="175"/>
        <v>0</v>
      </c>
      <c r="AN90" s="272">
        <f t="shared" si="175"/>
        <v>0</v>
      </c>
      <c r="AO90" s="272">
        <f t="shared" si="175"/>
        <v>0</v>
      </c>
      <c r="AP90" s="272">
        <f t="shared" si="175"/>
        <v>4</v>
      </c>
      <c r="AQ90" s="272">
        <f t="shared" si="175"/>
        <v>4</v>
      </c>
      <c r="AR90" s="272">
        <f t="shared" si="175"/>
        <v>4</v>
      </c>
      <c r="AS90" s="272">
        <f t="shared" si="175"/>
        <v>0</v>
      </c>
      <c r="AT90" s="272">
        <f t="shared" si="175"/>
        <v>0</v>
      </c>
      <c r="AU90" s="272">
        <f t="shared" si="175"/>
        <v>0</v>
      </c>
      <c r="AV90" s="337">
        <f t="shared" si="175"/>
        <v>0</v>
      </c>
      <c r="AW90" s="337">
        <f t="shared" si="130"/>
        <v>12</v>
      </c>
      <c r="AX90" s="766">
        <f>AW90+AW91</f>
        <v>28</v>
      </c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82"/>
      <c r="EC90" s="182"/>
      <c r="ED90" s="7"/>
      <c r="EE90" s="7"/>
      <c r="EF90" s="7"/>
      <c r="EG90" s="7"/>
      <c r="EH90" s="7"/>
      <c r="EI90" s="7"/>
    </row>
    <row r="91" spans="1:139" ht="14.1" customHeight="1" x14ac:dyDescent="0.25">
      <c r="A91" s="332" t="s">
        <v>529</v>
      </c>
      <c r="B91" s="332"/>
      <c r="C91" s="332"/>
      <c r="D91" s="272">
        <f t="shared" ref="D91:X91" si="176">COUNTIF(D12:D64,"HL.30")</f>
        <v>0</v>
      </c>
      <c r="E91" s="272">
        <f t="shared" si="176"/>
        <v>0</v>
      </c>
      <c r="F91" s="272">
        <f t="shared" si="176"/>
        <v>0</v>
      </c>
      <c r="G91" s="272">
        <f t="shared" si="176"/>
        <v>0</v>
      </c>
      <c r="H91" s="272">
        <f t="shared" si="176"/>
        <v>0</v>
      </c>
      <c r="I91" s="272">
        <f t="shared" si="176"/>
        <v>0</v>
      </c>
      <c r="J91" s="272">
        <f t="shared" si="176"/>
        <v>0</v>
      </c>
      <c r="K91" s="272">
        <f t="shared" si="176"/>
        <v>0</v>
      </c>
      <c r="L91" s="272">
        <f t="shared" si="176"/>
        <v>0</v>
      </c>
      <c r="M91" s="272">
        <f t="shared" si="176"/>
        <v>0</v>
      </c>
      <c r="N91" s="272">
        <f t="shared" si="176"/>
        <v>0</v>
      </c>
      <c r="O91" s="272">
        <f t="shared" si="176"/>
        <v>0</v>
      </c>
      <c r="P91" s="272">
        <f t="shared" si="176"/>
        <v>0</v>
      </c>
      <c r="Q91" s="272">
        <f t="shared" si="176"/>
        <v>0</v>
      </c>
      <c r="R91" s="272">
        <f t="shared" si="176"/>
        <v>0</v>
      </c>
      <c r="S91" s="272">
        <f t="shared" si="176"/>
        <v>0</v>
      </c>
      <c r="T91" s="272">
        <f t="shared" si="176"/>
        <v>0</v>
      </c>
      <c r="U91" s="272">
        <f t="shared" si="176"/>
        <v>0</v>
      </c>
      <c r="V91" s="272">
        <f t="shared" si="176"/>
        <v>0</v>
      </c>
      <c r="W91" s="272">
        <f t="shared" si="176"/>
        <v>0</v>
      </c>
      <c r="X91" s="272">
        <f t="shared" si="176"/>
        <v>0</v>
      </c>
      <c r="Y91" s="2"/>
      <c r="Z91" s="272">
        <f t="shared" si="127"/>
        <v>0</v>
      </c>
      <c r="AA91" s="767"/>
      <c r="AB91" s="272">
        <f t="shared" ref="AB91:AV91" si="177">COUNTIF(AB12:AB64,"HL.30")</f>
        <v>0</v>
      </c>
      <c r="AC91" s="272">
        <f t="shared" si="177"/>
        <v>0</v>
      </c>
      <c r="AD91" s="272">
        <f t="shared" si="177"/>
        <v>0</v>
      </c>
      <c r="AE91" s="272">
        <f t="shared" si="177"/>
        <v>0</v>
      </c>
      <c r="AF91" s="272">
        <f t="shared" si="177"/>
        <v>0</v>
      </c>
      <c r="AG91" s="272">
        <f t="shared" si="177"/>
        <v>0</v>
      </c>
      <c r="AH91" s="272">
        <f t="shared" si="177"/>
        <v>0</v>
      </c>
      <c r="AI91" s="272">
        <f t="shared" si="177"/>
        <v>0</v>
      </c>
      <c r="AJ91" s="272">
        <f t="shared" si="177"/>
        <v>0</v>
      </c>
      <c r="AK91" s="272">
        <f t="shared" si="177"/>
        <v>0</v>
      </c>
      <c r="AL91" s="272">
        <f t="shared" si="177"/>
        <v>0</v>
      </c>
      <c r="AM91" s="272">
        <f t="shared" si="177"/>
        <v>0</v>
      </c>
      <c r="AN91" s="272">
        <f t="shared" si="177"/>
        <v>4</v>
      </c>
      <c r="AO91" s="272">
        <f t="shared" si="177"/>
        <v>4</v>
      </c>
      <c r="AP91" s="272">
        <f t="shared" si="177"/>
        <v>0</v>
      </c>
      <c r="AQ91" s="272">
        <f t="shared" si="177"/>
        <v>0</v>
      </c>
      <c r="AR91" s="272">
        <f t="shared" si="177"/>
        <v>0</v>
      </c>
      <c r="AS91" s="272">
        <f t="shared" si="177"/>
        <v>0</v>
      </c>
      <c r="AT91" s="272">
        <f t="shared" si="177"/>
        <v>0</v>
      </c>
      <c r="AU91" s="272">
        <f t="shared" si="177"/>
        <v>4</v>
      </c>
      <c r="AV91" s="337">
        <f t="shared" si="177"/>
        <v>4</v>
      </c>
      <c r="AW91" s="337">
        <f t="shared" si="130"/>
        <v>16</v>
      </c>
      <c r="AX91" s="766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82"/>
      <c r="EC91" s="182"/>
      <c r="ED91" s="7"/>
      <c r="EE91" s="7"/>
      <c r="EF91" s="7"/>
      <c r="EG91" s="7"/>
      <c r="EH91" s="7"/>
      <c r="EI91" s="7"/>
    </row>
    <row r="92" spans="1:139" ht="14.1" customHeight="1" x14ac:dyDescent="0.25">
      <c r="A92" s="770" t="s">
        <v>471</v>
      </c>
      <c r="B92" s="770"/>
      <c r="C92" s="770"/>
      <c r="D92" s="272">
        <f t="shared" ref="D92:X92" si="178">COUNTIF(D12:D64,"D.12")</f>
        <v>0</v>
      </c>
      <c r="E92" s="272">
        <f t="shared" si="178"/>
        <v>0</v>
      </c>
      <c r="F92" s="272">
        <f t="shared" si="178"/>
        <v>0</v>
      </c>
      <c r="G92" s="272">
        <f t="shared" si="178"/>
        <v>0</v>
      </c>
      <c r="H92" s="272">
        <f t="shared" si="178"/>
        <v>0</v>
      </c>
      <c r="I92" s="272">
        <f t="shared" si="178"/>
        <v>0</v>
      </c>
      <c r="J92" s="272">
        <f t="shared" si="178"/>
        <v>0</v>
      </c>
      <c r="K92" s="272">
        <f t="shared" si="178"/>
        <v>0</v>
      </c>
      <c r="L92" s="272">
        <f t="shared" si="178"/>
        <v>0</v>
      </c>
      <c r="M92" s="272">
        <f t="shared" si="178"/>
        <v>0</v>
      </c>
      <c r="N92" s="222">
        <f t="shared" si="178"/>
        <v>0</v>
      </c>
      <c r="O92" s="222">
        <f t="shared" si="178"/>
        <v>0</v>
      </c>
      <c r="P92" s="272">
        <f t="shared" si="178"/>
        <v>0</v>
      </c>
      <c r="Q92" s="272">
        <f t="shared" si="178"/>
        <v>0</v>
      </c>
      <c r="R92" s="272">
        <f t="shared" si="178"/>
        <v>0</v>
      </c>
      <c r="S92" s="272">
        <f t="shared" si="178"/>
        <v>0</v>
      </c>
      <c r="T92" s="272">
        <f t="shared" si="178"/>
        <v>0</v>
      </c>
      <c r="U92" s="272">
        <f t="shared" si="178"/>
        <v>0</v>
      </c>
      <c r="V92" s="272">
        <f t="shared" si="178"/>
        <v>0</v>
      </c>
      <c r="W92" s="272">
        <f t="shared" si="178"/>
        <v>0</v>
      </c>
      <c r="X92" s="272">
        <f t="shared" si="178"/>
        <v>0</v>
      </c>
      <c r="Y92" s="2"/>
      <c r="Z92" s="272">
        <f t="shared" si="127"/>
        <v>0</v>
      </c>
      <c r="AA92" s="767">
        <f>Z92+Z93</f>
        <v>0</v>
      </c>
      <c r="AB92" s="272">
        <f t="shared" ref="AB92:AV92" si="179">COUNTIF(AB11:AB63,"D.12")</f>
        <v>0</v>
      </c>
      <c r="AC92" s="272">
        <f t="shared" si="179"/>
        <v>0</v>
      </c>
      <c r="AD92" s="272">
        <f t="shared" si="179"/>
        <v>0</v>
      </c>
      <c r="AE92" s="272">
        <f t="shared" si="179"/>
        <v>0</v>
      </c>
      <c r="AF92" s="272">
        <f t="shared" si="179"/>
        <v>0</v>
      </c>
      <c r="AG92" s="272">
        <f t="shared" si="179"/>
        <v>0</v>
      </c>
      <c r="AH92" s="272">
        <f t="shared" si="179"/>
        <v>0</v>
      </c>
      <c r="AI92" s="272">
        <f t="shared" si="179"/>
        <v>2</v>
      </c>
      <c r="AJ92" s="272">
        <f t="shared" si="179"/>
        <v>2</v>
      </c>
      <c r="AK92" s="272">
        <f t="shared" si="179"/>
        <v>2</v>
      </c>
      <c r="AL92" s="272">
        <f t="shared" si="179"/>
        <v>2</v>
      </c>
      <c r="AM92" s="272">
        <f t="shared" si="179"/>
        <v>2</v>
      </c>
      <c r="AN92" s="272">
        <f t="shared" si="179"/>
        <v>2</v>
      </c>
      <c r="AO92" s="272">
        <f t="shared" si="179"/>
        <v>2</v>
      </c>
      <c r="AP92" s="272">
        <f t="shared" si="179"/>
        <v>2</v>
      </c>
      <c r="AQ92" s="272">
        <f t="shared" si="179"/>
        <v>2</v>
      </c>
      <c r="AR92" s="272">
        <f t="shared" si="179"/>
        <v>2</v>
      </c>
      <c r="AS92" s="272">
        <f t="shared" si="179"/>
        <v>2</v>
      </c>
      <c r="AT92" s="272">
        <f t="shared" si="179"/>
        <v>2</v>
      </c>
      <c r="AU92" s="272">
        <f t="shared" si="179"/>
        <v>2</v>
      </c>
      <c r="AV92" s="337">
        <f t="shared" si="179"/>
        <v>2</v>
      </c>
      <c r="AW92" s="337">
        <f t="shared" si="130"/>
        <v>28</v>
      </c>
      <c r="AX92" s="766">
        <f>AW92+AW93</f>
        <v>28</v>
      </c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82"/>
      <c r="EC92" s="182"/>
      <c r="ED92" s="7"/>
      <c r="EE92" s="7"/>
      <c r="EF92" s="7"/>
      <c r="EG92" s="7"/>
      <c r="EH92" s="7"/>
      <c r="EI92" s="7"/>
    </row>
    <row r="93" spans="1:139" ht="14.1" customHeight="1" x14ac:dyDescent="0.25">
      <c r="A93" s="770" t="s">
        <v>489</v>
      </c>
      <c r="B93" s="770"/>
      <c r="C93" s="770"/>
      <c r="D93" s="272">
        <f t="shared" ref="D93:X93" si="180">COUNTIF(D12:D64,"DP.13")</f>
        <v>0</v>
      </c>
      <c r="E93" s="272">
        <f t="shared" si="180"/>
        <v>0</v>
      </c>
      <c r="F93" s="272">
        <f t="shared" si="180"/>
        <v>0</v>
      </c>
      <c r="G93" s="272">
        <f t="shared" si="180"/>
        <v>0</v>
      </c>
      <c r="H93" s="272">
        <f t="shared" si="180"/>
        <v>0</v>
      </c>
      <c r="I93" s="272">
        <f t="shared" si="180"/>
        <v>0</v>
      </c>
      <c r="J93" s="272">
        <f t="shared" si="180"/>
        <v>0</v>
      </c>
      <c r="K93" s="272">
        <f t="shared" si="180"/>
        <v>0</v>
      </c>
      <c r="L93" s="272">
        <f t="shared" si="180"/>
        <v>0</v>
      </c>
      <c r="M93" s="272">
        <f t="shared" si="180"/>
        <v>0</v>
      </c>
      <c r="N93" s="222">
        <f t="shared" si="180"/>
        <v>0</v>
      </c>
      <c r="O93" s="222">
        <f t="shared" si="180"/>
        <v>0</v>
      </c>
      <c r="P93" s="272">
        <f t="shared" si="180"/>
        <v>0</v>
      </c>
      <c r="Q93" s="272">
        <f t="shared" si="180"/>
        <v>0</v>
      </c>
      <c r="R93" s="272">
        <f t="shared" si="180"/>
        <v>0</v>
      </c>
      <c r="S93" s="272">
        <f t="shared" si="180"/>
        <v>0</v>
      </c>
      <c r="T93" s="272">
        <f t="shared" si="180"/>
        <v>0</v>
      </c>
      <c r="U93" s="272">
        <f t="shared" si="180"/>
        <v>0</v>
      </c>
      <c r="V93" s="272">
        <f t="shared" si="180"/>
        <v>0</v>
      </c>
      <c r="W93" s="272">
        <f t="shared" si="180"/>
        <v>0</v>
      </c>
      <c r="X93" s="272">
        <f t="shared" si="180"/>
        <v>0</v>
      </c>
      <c r="Y93" s="2"/>
      <c r="Z93" s="272">
        <f t="shared" si="127"/>
        <v>0</v>
      </c>
      <c r="AA93" s="767"/>
      <c r="AB93" s="272">
        <f t="shared" ref="AB93:AV93" si="181">COUNTIF(AB11:AB63,"DP.13")</f>
        <v>0</v>
      </c>
      <c r="AC93" s="272">
        <f t="shared" si="181"/>
        <v>0</v>
      </c>
      <c r="AD93" s="272">
        <f t="shared" si="181"/>
        <v>0</v>
      </c>
      <c r="AE93" s="272">
        <f t="shared" si="181"/>
        <v>0</v>
      </c>
      <c r="AF93" s="272">
        <f t="shared" si="181"/>
        <v>0</v>
      </c>
      <c r="AG93" s="272">
        <f t="shared" si="181"/>
        <v>0</v>
      </c>
      <c r="AH93" s="272">
        <f t="shared" si="181"/>
        <v>0</v>
      </c>
      <c r="AI93" s="272">
        <f t="shared" si="181"/>
        <v>0</v>
      </c>
      <c r="AJ93" s="272">
        <f t="shared" si="181"/>
        <v>0</v>
      </c>
      <c r="AK93" s="272">
        <f t="shared" si="181"/>
        <v>0</v>
      </c>
      <c r="AL93" s="272">
        <f t="shared" si="181"/>
        <v>0</v>
      </c>
      <c r="AM93" s="272">
        <f t="shared" si="181"/>
        <v>0</v>
      </c>
      <c r="AN93" s="272">
        <f t="shared" si="181"/>
        <v>0</v>
      </c>
      <c r="AO93" s="272">
        <f t="shared" si="181"/>
        <v>0</v>
      </c>
      <c r="AP93" s="272">
        <f t="shared" si="181"/>
        <v>0</v>
      </c>
      <c r="AQ93" s="272">
        <f t="shared" si="181"/>
        <v>0</v>
      </c>
      <c r="AR93" s="272">
        <f t="shared" si="181"/>
        <v>0</v>
      </c>
      <c r="AS93" s="272">
        <f t="shared" si="181"/>
        <v>0</v>
      </c>
      <c r="AT93" s="272">
        <f t="shared" si="181"/>
        <v>0</v>
      </c>
      <c r="AU93" s="272">
        <f t="shared" si="181"/>
        <v>0</v>
      </c>
      <c r="AV93" s="337">
        <f t="shared" si="181"/>
        <v>0</v>
      </c>
      <c r="AW93" s="337">
        <f t="shared" si="130"/>
        <v>0</v>
      </c>
      <c r="AX93" s="766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82"/>
      <c r="EC93" s="182"/>
      <c r="ED93" s="7"/>
      <c r="EE93" s="7"/>
      <c r="EF93" s="7"/>
      <c r="EG93" s="7"/>
      <c r="EH93" s="7"/>
      <c r="EI93" s="7"/>
    </row>
    <row r="94" spans="1:139" ht="14.1" customHeight="1" x14ac:dyDescent="0.25">
      <c r="A94" s="770" t="s">
        <v>472</v>
      </c>
      <c r="B94" s="770"/>
      <c r="C94" s="770"/>
      <c r="D94" s="272">
        <f t="shared" ref="D94:X94" si="182">COUNTIF(D12:D64,"DP.33")</f>
        <v>0</v>
      </c>
      <c r="E94" s="272">
        <f t="shared" si="182"/>
        <v>0</v>
      </c>
      <c r="F94" s="272">
        <f t="shared" si="182"/>
        <v>0</v>
      </c>
      <c r="G94" s="272">
        <f t="shared" si="182"/>
        <v>0</v>
      </c>
      <c r="H94" s="272">
        <f t="shared" si="182"/>
        <v>0</v>
      </c>
      <c r="I94" s="272">
        <f t="shared" si="182"/>
        <v>0</v>
      </c>
      <c r="J94" s="272">
        <f t="shared" si="182"/>
        <v>0</v>
      </c>
      <c r="K94" s="272">
        <f t="shared" si="182"/>
        <v>0</v>
      </c>
      <c r="L94" s="272">
        <f t="shared" si="182"/>
        <v>0</v>
      </c>
      <c r="M94" s="272">
        <f t="shared" si="182"/>
        <v>0</v>
      </c>
      <c r="N94" s="272">
        <f t="shared" si="182"/>
        <v>0</v>
      </c>
      <c r="O94" s="272">
        <f t="shared" si="182"/>
        <v>0</v>
      </c>
      <c r="P94" s="272">
        <f t="shared" si="182"/>
        <v>0</v>
      </c>
      <c r="Q94" s="272">
        <f t="shared" si="182"/>
        <v>0</v>
      </c>
      <c r="R94" s="272">
        <f t="shared" si="182"/>
        <v>0</v>
      </c>
      <c r="S94" s="272">
        <f t="shared" si="182"/>
        <v>0</v>
      </c>
      <c r="T94" s="272">
        <f t="shared" si="182"/>
        <v>0</v>
      </c>
      <c r="U94" s="272">
        <f t="shared" si="182"/>
        <v>0</v>
      </c>
      <c r="V94" s="272">
        <f t="shared" si="182"/>
        <v>0</v>
      </c>
      <c r="W94" s="272">
        <f t="shared" si="182"/>
        <v>0</v>
      </c>
      <c r="X94" s="272">
        <f t="shared" si="182"/>
        <v>0</v>
      </c>
      <c r="Y94" s="2"/>
      <c r="Z94" s="272">
        <f t="shared" si="127"/>
        <v>0</v>
      </c>
      <c r="AA94" s="767">
        <f>Z94+Z95</f>
        <v>0</v>
      </c>
      <c r="AB94" s="272">
        <f t="shared" ref="AB94:AV94" si="183">COUNTIF(AB11:AB63,"DP.33")</f>
        <v>0</v>
      </c>
      <c r="AC94" s="272">
        <f t="shared" si="183"/>
        <v>0</v>
      </c>
      <c r="AD94" s="272">
        <f t="shared" si="183"/>
        <v>0</v>
      </c>
      <c r="AE94" s="272">
        <f t="shared" si="183"/>
        <v>0</v>
      </c>
      <c r="AF94" s="272">
        <f t="shared" si="183"/>
        <v>0</v>
      </c>
      <c r="AG94" s="272">
        <f t="shared" si="183"/>
        <v>0</v>
      </c>
      <c r="AH94" s="272">
        <f t="shared" si="183"/>
        <v>0</v>
      </c>
      <c r="AI94" s="272">
        <f t="shared" si="183"/>
        <v>0</v>
      </c>
      <c r="AJ94" s="272">
        <f t="shared" si="183"/>
        <v>0</v>
      </c>
      <c r="AK94" s="272">
        <f t="shared" si="183"/>
        <v>0</v>
      </c>
      <c r="AL94" s="272">
        <f t="shared" si="183"/>
        <v>0</v>
      </c>
      <c r="AM94" s="272">
        <f t="shared" si="183"/>
        <v>0</v>
      </c>
      <c r="AN94" s="272">
        <f t="shared" si="183"/>
        <v>0</v>
      </c>
      <c r="AO94" s="272">
        <f t="shared" si="183"/>
        <v>0</v>
      </c>
      <c r="AP94" s="272">
        <f t="shared" si="183"/>
        <v>0</v>
      </c>
      <c r="AQ94" s="272">
        <f t="shared" si="183"/>
        <v>0</v>
      </c>
      <c r="AR94" s="272">
        <f t="shared" si="183"/>
        <v>0</v>
      </c>
      <c r="AS94" s="272">
        <f t="shared" si="183"/>
        <v>4</v>
      </c>
      <c r="AT94" s="272">
        <f t="shared" si="183"/>
        <v>4</v>
      </c>
      <c r="AU94" s="272">
        <f t="shared" si="183"/>
        <v>0</v>
      </c>
      <c r="AV94" s="272">
        <f t="shared" si="183"/>
        <v>0</v>
      </c>
      <c r="AW94" s="337">
        <f t="shared" si="130"/>
        <v>8</v>
      </c>
      <c r="AX94" s="766">
        <f>AW94+AW95</f>
        <v>30</v>
      </c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82"/>
      <c r="EC94" s="182"/>
      <c r="ED94" s="7"/>
      <c r="EE94" s="7"/>
      <c r="EF94" s="7"/>
      <c r="EG94" s="7"/>
      <c r="EH94" s="7"/>
      <c r="EI94" s="7"/>
    </row>
    <row r="95" spans="1:139" ht="14.1" customHeight="1" x14ac:dyDescent="0.25">
      <c r="A95" s="770" t="s">
        <v>490</v>
      </c>
      <c r="B95" s="770"/>
      <c r="C95" s="770"/>
      <c r="D95" s="272">
        <f t="shared" ref="D95:X95" si="184">COUNTIF(D12:D64,"O.33")</f>
        <v>0</v>
      </c>
      <c r="E95" s="272">
        <f t="shared" si="184"/>
        <v>0</v>
      </c>
      <c r="F95" s="272">
        <f t="shared" si="184"/>
        <v>0</v>
      </c>
      <c r="G95" s="272">
        <f t="shared" si="184"/>
        <v>0</v>
      </c>
      <c r="H95" s="272">
        <f t="shared" si="184"/>
        <v>0</v>
      </c>
      <c r="I95" s="272">
        <f t="shared" si="184"/>
        <v>0</v>
      </c>
      <c r="J95" s="272">
        <f t="shared" si="184"/>
        <v>0</v>
      </c>
      <c r="K95" s="272">
        <f t="shared" si="184"/>
        <v>0</v>
      </c>
      <c r="L95" s="272">
        <f t="shared" si="184"/>
        <v>0</v>
      </c>
      <c r="M95" s="272">
        <f t="shared" si="184"/>
        <v>0</v>
      </c>
      <c r="N95" s="272">
        <f t="shared" si="184"/>
        <v>0</v>
      </c>
      <c r="O95" s="272">
        <f t="shared" si="184"/>
        <v>0</v>
      </c>
      <c r="P95" s="272">
        <f t="shared" si="184"/>
        <v>0</v>
      </c>
      <c r="Q95" s="272">
        <f t="shared" si="184"/>
        <v>0</v>
      </c>
      <c r="R95" s="272">
        <f t="shared" si="184"/>
        <v>0</v>
      </c>
      <c r="S95" s="272">
        <f t="shared" si="184"/>
        <v>0</v>
      </c>
      <c r="T95" s="272">
        <f t="shared" si="184"/>
        <v>0</v>
      </c>
      <c r="U95" s="272">
        <f t="shared" si="184"/>
        <v>0</v>
      </c>
      <c r="V95" s="272">
        <f t="shared" si="184"/>
        <v>0</v>
      </c>
      <c r="W95" s="272">
        <f t="shared" si="184"/>
        <v>0</v>
      </c>
      <c r="X95" s="272">
        <f t="shared" si="184"/>
        <v>0</v>
      </c>
      <c r="Y95" s="2"/>
      <c r="Z95" s="272">
        <f t="shared" si="127"/>
        <v>0</v>
      </c>
      <c r="AA95" s="767"/>
      <c r="AB95" s="272">
        <f t="shared" ref="AB95:AV95" si="185">COUNTIF(AB11:AB63,"O.33")</f>
        <v>0</v>
      </c>
      <c r="AC95" s="272">
        <f t="shared" si="185"/>
        <v>0</v>
      </c>
      <c r="AD95" s="272">
        <f t="shared" si="185"/>
        <v>0</v>
      </c>
      <c r="AE95" s="272">
        <f t="shared" si="185"/>
        <v>3</v>
      </c>
      <c r="AF95" s="272">
        <f t="shared" si="185"/>
        <v>3</v>
      </c>
      <c r="AG95" s="272">
        <f t="shared" si="185"/>
        <v>0</v>
      </c>
      <c r="AH95" s="272">
        <f t="shared" si="185"/>
        <v>0</v>
      </c>
      <c r="AI95" s="272">
        <f t="shared" si="185"/>
        <v>0</v>
      </c>
      <c r="AJ95" s="272">
        <f t="shared" si="185"/>
        <v>0</v>
      </c>
      <c r="AK95" s="272">
        <f t="shared" si="185"/>
        <v>0</v>
      </c>
      <c r="AL95" s="272">
        <f t="shared" si="185"/>
        <v>4</v>
      </c>
      <c r="AM95" s="272">
        <f t="shared" si="185"/>
        <v>4</v>
      </c>
      <c r="AN95" s="272">
        <f t="shared" si="185"/>
        <v>0</v>
      </c>
      <c r="AO95" s="272">
        <f t="shared" si="185"/>
        <v>0</v>
      </c>
      <c r="AP95" s="272">
        <f t="shared" si="185"/>
        <v>0</v>
      </c>
      <c r="AQ95" s="272">
        <f t="shared" si="185"/>
        <v>0</v>
      </c>
      <c r="AR95" s="272">
        <f t="shared" si="185"/>
        <v>0</v>
      </c>
      <c r="AS95" s="272">
        <f t="shared" si="185"/>
        <v>4</v>
      </c>
      <c r="AT95" s="272">
        <f t="shared" si="185"/>
        <v>4</v>
      </c>
      <c r="AU95" s="272">
        <f t="shared" si="185"/>
        <v>0</v>
      </c>
      <c r="AV95" s="272">
        <f t="shared" si="185"/>
        <v>0</v>
      </c>
      <c r="AW95" s="337">
        <f t="shared" si="130"/>
        <v>22</v>
      </c>
      <c r="AX95" s="766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82"/>
      <c r="EC95" s="182"/>
      <c r="ED95" s="7"/>
      <c r="EE95" s="7"/>
      <c r="EF95" s="7"/>
      <c r="EG95" s="7"/>
      <c r="EH95" s="7"/>
      <c r="EI95" s="7"/>
    </row>
    <row r="96" spans="1:139" ht="14.1" customHeight="1" x14ac:dyDescent="0.25">
      <c r="A96" s="332" t="s">
        <v>623</v>
      </c>
      <c r="B96" s="332"/>
      <c r="C96" s="332"/>
      <c r="D96" s="272">
        <f>COUNTIF(D12:D64,"DP.37")</f>
        <v>0</v>
      </c>
      <c r="E96" s="272">
        <f t="shared" ref="E96:X96" si="186">COUNTIF(E12:E64,"DP.37")</f>
        <v>0</v>
      </c>
      <c r="F96" s="272">
        <f t="shared" si="186"/>
        <v>0</v>
      </c>
      <c r="G96" s="272">
        <f t="shared" si="186"/>
        <v>0</v>
      </c>
      <c r="H96" s="272">
        <f t="shared" si="186"/>
        <v>0</v>
      </c>
      <c r="I96" s="272">
        <f t="shared" si="186"/>
        <v>0</v>
      </c>
      <c r="J96" s="272">
        <f t="shared" si="186"/>
        <v>0</v>
      </c>
      <c r="K96" s="272">
        <f t="shared" si="186"/>
        <v>0</v>
      </c>
      <c r="L96" s="272">
        <f t="shared" si="186"/>
        <v>0</v>
      </c>
      <c r="M96" s="272">
        <f t="shared" si="186"/>
        <v>0</v>
      </c>
      <c r="N96" s="272">
        <f t="shared" si="186"/>
        <v>0</v>
      </c>
      <c r="O96" s="272">
        <f t="shared" si="186"/>
        <v>0</v>
      </c>
      <c r="P96" s="272">
        <f t="shared" si="186"/>
        <v>0</v>
      </c>
      <c r="Q96" s="272">
        <f t="shared" si="186"/>
        <v>0</v>
      </c>
      <c r="R96" s="272">
        <f t="shared" si="186"/>
        <v>0</v>
      </c>
      <c r="S96" s="272">
        <f t="shared" si="186"/>
        <v>0</v>
      </c>
      <c r="T96" s="272">
        <f t="shared" si="186"/>
        <v>0</v>
      </c>
      <c r="U96" s="272">
        <f t="shared" si="186"/>
        <v>0</v>
      </c>
      <c r="V96" s="272">
        <f t="shared" si="186"/>
        <v>0</v>
      </c>
      <c r="W96" s="272">
        <f t="shared" si="186"/>
        <v>0</v>
      </c>
      <c r="X96" s="272">
        <f t="shared" si="186"/>
        <v>0</v>
      </c>
      <c r="Y96" s="2"/>
      <c r="Z96" s="272">
        <f t="shared" si="127"/>
        <v>0</v>
      </c>
      <c r="AA96" s="336"/>
      <c r="AB96" s="272">
        <f>COUNTIF(AB11:AB63,"D.37")</f>
        <v>2</v>
      </c>
      <c r="AC96" s="272">
        <f t="shared" ref="AC96:AV96" si="187">COUNTIF(AC11:AC63,"D.37")</f>
        <v>2</v>
      </c>
      <c r="AD96" s="272">
        <f t="shared" si="187"/>
        <v>2</v>
      </c>
      <c r="AE96" s="272">
        <f t="shared" si="187"/>
        <v>2</v>
      </c>
      <c r="AF96" s="272">
        <f t="shared" si="187"/>
        <v>2</v>
      </c>
      <c r="AG96" s="272">
        <f t="shared" si="187"/>
        <v>2</v>
      </c>
      <c r="AH96" s="272">
        <f t="shared" si="187"/>
        <v>2</v>
      </c>
      <c r="AI96" s="272">
        <f t="shared" si="187"/>
        <v>0</v>
      </c>
      <c r="AJ96" s="272">
        <f t="shared" si="187"/>
        <v>0</v>
      </c>
      <c r="AK96" s="272">
        <f t="shared" si="187"/>
        <v>0</v>
      </c>
      <c r="AL96" s="272">
        <f t="shared" si="187"/>
        <v>0</v>
      </c>
      <c r="AM96" s="272">
        <f t="shared" si="187"/>
        <v>0</v>
      </c>
      <c r="AN96" s="272">
        <f t="shared" si="187"/>
        <v>0</v>
      </c>
      <c r="AO96" s="272">
        <f t="shared" si="187"/>
        <v>0</v>
      </c>
      <c r="AP96" s="272">
        <f t="shared" si="187"/>
        <v>0</v>
      </c>
      <c r="AQ96" s="272">
        <f t="shared" si="187"/>
        <v>0</v>
      </c>
      <c r="AR96" s="272">
        <f t="shared" si="187"/>
        <v>0</v>
      </c>
      <c r="AS96" s="272">
        <f t="shared" si="187"/>
        <v>0</v>
      </c>
      <c r="AT96" s="272">
        <f t="shared" si="187"/>
        <v>0</v>
      </c>
      <c r="AU96" s="272">
        <f t="shared" si="187"/>
        <v>0</v>
      </c>
      <c r="AV96" s="272">
        <f t="shared" si="187"/>
        <v>0</v>
      </c>
      <c r="AW96" s="340">
        <f t="shared" si="130"/>
        <v>14</v>
      </c>
      <c r="AX96" s="766">
        <f>AW96+AW97</f>
        <v>28</v>
      </c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82"/>
      <c r="EC96" s="182"/>
      <c r="ED96" s="7"/>
      <c r="EE96" s="7"/>
      <c r="EF96" s="7"/>
      <c r="EG96" s="7"/>
      <c r="EH96" s="7"/>
      <c r="EI96" s="7"/>
    </row>
    <row r="97" spans="1:139" ht="14.1" customHeight="1" x14ac:dyDescent="0.25">
      <c r="A97" s="332" t="s">
        <v>623</v>
      </c>
      <c r="B97" s="332"/>
      <c r="C97" s="332"/>
      <c r="D97" s="272">
        <f>COUNTIF(D12:D64,"D.41")</f>
        <v>0</v>
      </c>
      <c r="E97" s="272">
        <f t="shared" ref="E97:X97" si="188">COUNTIF(E12:E64,"D.41")</f>
        <v>0</v>
      </c>
      <c r="F97" s="272">
        <f t="shared" si="188"/>
        <v>0</v>
      </c>
      <c r="G97" s="272">
        <f t="shared" si="188"/>
        <v>0</v>
      </c>
      <c r="H97" s="272">
        <f t="shared" si="188"/>
        <v>0</v>
      </c>
      <c r="I97" s="272">
        <f t="shared" si="188"/>
        <v>0</v>
      </c>
      <c r="J97" s="272">
        <f t="shared" si="188"/>
        <v>0</v>
      </c>
      <c r="K97" s="272">
        <f t="shared" si="188"/>
        <v>0</v>
      </c>
      <c r="L97" s="272">
        <f t="shared" si="188"/>
        <v>0</v>
      </c>
      <c r="M97" s="272">
        <f t="shared" si="188"/>
        <v>0</v>
      </c>
      <c r="N97" s="272">
        <f t="shared" si="188"/>
        <v>0</v>
      </c>
      <c r="O97" s="272">
        <f t="shared" si="188"/>
        <v>0</v>
      </c>
      <c r="P97" s="272">
        <f t="shared" si="188"/>
        <v>0</v>
      </c>
      <c r="Q97" s="272">
        <f t="shared" si="188"/>
        <v>0</v>
      </c>
      <c r="R97" s="272">
        <f t="shared" si="188"/>
        <v>0</v>
      </c>
      <c r="S97" s="272">
        <f t="shared" si="188"/>
        <v>0</v>
      </c>
      <c r="T97" s="272">
        <f t="shared" si="188"/>
        <v>0</v>
      </c>
      <c r="U97" s="272">
        <f t="shared" si="188"/>
        <v>0</v>
      </c>
      <c r="V97" s="272">
        <f t="shared" si="188"/>
        <v>0</v>
      </c>
      <c r="W97" s="272">
        <f t="shared" si="188"/>
        <v>0</v>
      </c>
      <c r="X97" s="272">
        <f t="shared" si="188"/>
        <v>0</v>
      </c>
      <c r="Y97" s="2"/>
      <c r="Z97" s="272">
        <f t="shared" si="127"/>
        <v>0</v>
      </c>
      <c r="AA97" s="336"/>
      <c r="AB97" s="272">
        <f>COUNTIF(AB11:AB63,"DP.37")</f>
        <v>0</v>
      </c>
      <c r="AC97" s="272">
        <f t="shared" ref="AC97:AV97" si="189">COUNTIF(AC11:AC63,"DP.37")</f>
        <v>0</v>
      </c>
      <c r="AD97" s="272">
        <f t="shared" si="189"/>
        <v>0</v>
      </c>
      <c r="AE97" s="272">
        <f t="shared" si="189"/>
        <v>3</v>
      </c>
      <c r="AF97" s="272">
        <f t="shared" si="189"/>
        <v>3</v>
      </c>
      <c r="AG97" s="272">
        <f t="shared" si="189"/>
        <v>0</v>
      </c>
      <c r="AH97" s="272">
        <f t="shared" si="189"/>
        <v>0</v>
      </c>
      <c r="AI97" s="272">
        <f t="shared" si="189"/>
        <v>0</v>
      </c>
      <c r="AJ97" s="272">
        <f t="shared" si="189"/>
        <v>0</v>
      </c>
      <c r="AK97" s="272">
        <f t="shared" si="189"/>
        <v>0</v>
      </c>
      <c r="AL97" s="272">
        <f t="shared" si="189"/>
        <v>4</v>
      </c>
      <c r="AM97" s="272">
        <f t="shared" si="189"/>
        <v>4</v>
      </c>
      <c r="AN97" s="272">
        <f t="shared" si="189"/>
        <v>0</v>
      </c>
      <c r="AO97" s="272">
        <f t="shared" si="189"/>
        <v>0</v>
      </c>
      <c r="AP97" s="272">
        <f t="shared" si="189"/>
        <v>0</v>
      </c>
      <c r="AQ97" s="272">
        <f t="shared" si="189"/>
        <v>0</v>
      </c>
      <c r="AR97" s="272">
        <f t="shared" si="189"/>
        <v>0</v>
      </c>
      <c r="AS97" s="272">
        <f t="shared" si="189"/>
        <v>0</v>
      </c>
      <c r="AT97" s="272">
        <f t="shared" si="189"/>
        <v>0</v>
      </c>
      <c r="AU97" s="272">
        <f t="shared" si="189"/>
        <v>0</v>
      </c>
      <c r="AV97" s="272">
        <f t="shared" si="189"/>
        <v>0</v>
      </c>
      <c r="AW97" s="340">
        <f t="shared" si="130"/>
        <v>14</v>
      </c>
      <c r="AX97" s="766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82"/>
      <c r="EC97" s="182"/>
      <c r="ED97" s="7"/>
      <c r="EE97" s="7"/>
      <c r="EF97" s="7"/>
      <c r="EG97" s="7"/>
      <c r="EH97" s="7"/>
      <c r="EI97" s="7"/>
    </row>
    <row r="98" spans="1:139" ht="14.1" customHeight="1" x14ac:dyDescent="0.25">
      <c r="A98" s="770" t="s">
        <v>473</v>
      </c>
      <c r="B98" s="770"/>
      <c r="C98" s="770"/>
      <c r="D98" s="272">
        <f t="shared" ref="D98:X98" si="190">COUNTIF(D12:D64,"H.6")</f>
        <v>0</v>
      </c>
      <c r="E98" s="272">
        <f t="shared" si="190"/>
        <v>0</v>
      </c>
      <c r="F98" s="272">
        <f t="shared" si="190"/>
        <v>0</v>
      </c>
      <c r="G98" s="272">
        <f t="shared" si="190"/>
        <v>0</v>
      </c>
      <c r="H98" s="272">
        <f t="shared" si="190"/>
        <v>0</v>
      </c>
      <c r="I98" s="272">
        <f t="shared" si="190"/>
        <v>0</v>
      </c>
      <c r="J98" s="272">
        <f t="shared" si="190"/>
        <v>0</v>
      </c>
      <c r="K98" s="272">
        <f t="shared" si="190"/>
        <v>0</v>
      </c>
      <c r="L98" s="272">
        <f t="shared" si="190"/>
        <v>0</v>
      </c>
      <c r="M98" s="272">
        <f t="shared" si="190"/>
        <v>0</v>
      </c>
      <c r="N98" s="222">
        <f t="shared" si="190"/>
        <v>0</v>
      </c>
      <c r="O98" s="222">
        <f t="shared" si="190"/>
        <v>0</v>
      </c>
      <c r="P98" s="272">
        <f t="shared" si="190"/>
        <v>0</v>
      </c>
      <c r="Q98" s="272">
        <f t="shared" si="190"/>
        <v>0</v>
      </c>
      <c r="R98" s="272">
        <f t="shared" si="190"/>
        <v>0</v>
      </c>
      <c r="S98" s="272">
        <f t="shared" si="190"/>
        <v>0</v>
      </c>
      <c r="T98" s="272">
        <f t="shared" si="190"/>
        <v>0</v>
      </c>
      <c r="U98" s="272">
        <f t="shared" si="190"/>
        <v>0</v>
      </c>
      <c r="V98" s="272">
        <f t="shared" si="190"/>
        <v>0</v>
      </c>
      <c r="W98" s="272">
        <f t="shared" si="190"/>
        <v>0</v>
      </c>
      <c r="X98" s="272">
        <f t="shared" si="190"/>
        <v>0</v>
      </c>
      <c r="Y98" s="2"/>
      <c r="Z98" s="272">
        <f t="shared" si="127"/>
        <v>0</v>
      </c>
      <c r="AA98" s="336">
        <f>Z98</f>
        <v>0</v>
      </c>
      <c r="AB98" s="272">
        <f t="shared" ref="AB98:AV98" si="191">COUNTIF(AB11:AB63,"H.6")</f>
        <v>0</v>
      </c>
      <c r="AC98" s="272">
        <f t="shared" si="191"/>
        <v>0</v>
      </c>
      <c r="AD98" s="272">
        <f t="shared" si="191"/>
        <v>0</v>
      </c>
      <c r="AE98" s="272">
        <f t="shared" si="191"/>
        <v>0</v>
      </c>
      <c r="AF98" s="272">
        <f t="shared" si="191"/>
        <v>0</v>
      </c>
      <c r="AG98" s="272">
        <f t="shared" si="191"/>
        <v>0</v>
      </c>
      <c r="AH98" s="272">
        <f t="shared" si="191"/>
        <v>0</v>
      </c>
      <c r="AI98" s="272">
        <f t="shared" si="191"/>
        <v>0</v>
      </c>
      <c r="AJ98" s="272">
        <f t="shared" si="191"/>
        <v>0</v>
      </c>
      <c r="AK98" s="272">
        <f t="shared" si="191"/>
        <v>0</v>
      </c>
      <c r="AL98" s="272">
        <f t="shared" si="191"/>
        <v>0</v>
      </c>
      <c r="AM98" s="272">
        <f t="shared" si="191"/>
        <v>0</v>
      </c>
      <c r="AN98" s="272">
        <f t="shared" si="191"/>
        <v>0</v>
      </c>
      <c r="AO98" s="272">
        <f t="shared" si="191"/>
        <v>0</v>
      </c>
      <c r="AP98" s="272">
        <f t="shared" si="191"/>
        <v>4</v>
      </c>
      <c r="AQ98" s="272">
        <f t="shared" si="191"/>
        <v>4</v>
      </c>
      <c r="AR98" s="272">
        <f t="shared" si="191"/>
        <v>4</v>
      </c>
      <c r="AS98" s="272">
        <f t="shared" si="191"/>
        <v>0</v>
      </c>
      <c r="AT98" s="272">
        <f t="shared" si="191"/>
        <v>0</v>
      </c>
      <c r="AU98" s="272">
        <f t="shared" si="191"/>
        <v>0</v>
      </c>
      <c r="AV98" s="337">
        <f t="shared" si="191"/>
        <v>0</v>
      </c>
      <c r="AW98" s="337">
        <f t="shared" si="130"/>
        <v>12</v>
      </c>
      <c r="AX98" s="337">
        <f>AW98</f>
        <v>12</v>
      </c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82"/>
      <c r="EC98" s="182"/>
      <c r="ED98" s="7"/>
      <c r="EE98" s="7"/>
      <c r="EF98" s="7"/>
      <c r="EG98" s="7"/>
      <c r="EH98" s="7"/>
      <c r="EI98" s="7"/>
    </row>
    <row r="99" spans="1:139" ht="14.1" customHeight="1" x14ac:dyDescent="0.25">
      <c r="A99" s="770" t="s">
        <v>531</v>
      </c>
      <c r="B99" s="770"/>
      <c r="C99" s="770"/>
      <c r="D99" s="272">
        <f t="shared" ref="D99:X99" si="192">COUNTIF(D12:D64,"HL.17")</f>
        <v>0</v>
      </c>
      <c r="E99" s="272">
        <f t="shared" si="192"/>
        <v>0</v>
      </c>
      <c r="F99" s="272">
        <f t="shared" si="192"/>
        <v>0</v>
      </c>
      <c r="G99" s="272">
        <f t="shared" si="192"/>
        <v>0</v>
      </c>
      <c r="H99" s="272">
        <f t="shared" si="192"/>
        <v>0</v>
      </c>
      <c r="I99" s="272">
        <f t="shared" si="192"/>
        <v>0</v>
      </c>
      <c r="J99" s="272">
        <f t="shared" si="192"/>
        <v>0</v>
      </c>
      <c r="K99" s="272">
        <f t="shared" si="192"/>
        <v>0</v>
      </c>
      <c r="L99" s="272">
        <f t="shared" si="192"/>
        <v>0</v>
      </c>
      <c r="M99" s="272">
        <f t="shared" si="192"/>
        <v>0</v>
      </c>
      <c r="N99" s="272">
        <f t="shared" si="192"/>
        <v>0</v>
      </c>
      <c r="O99" s="272">
        <f t="shared" si="192"/>
        <v>0</v>
      </c>
      <c r="P99" s="272">
        <f t="shared" si="192"/>
        <v>0</v>
      </c>
      <c r="Q99" s="272">
        <f t="shared" si="192"/>
        <v>0</v>
      </c>
      <c r="R99" s="272">
        <f t="shared" si="192"/>
        <v>0</v>
      </c>
      <c r="S99" s="272">
        <f t="shared" si="192"/>
        <v>0</v>
      </c>
      <c r="T99" s="272">
        <f t="shared" si="192"/>
        <v>0</v>
      </c>
      <c r="U99" s="272">
        <f t="shared" si="192"/>
        <v>0</v>
      </c>
      <c r="V99" s="272">
        <f t="shared" si="192"/>
        <v>0</v>
      </c>
      <c r="W99" s="272">
        <f t="shared" si="192"/>
        <v>0</v>
      </c>
      <c r="X99" s="272">
        <f t="shared" si="192"/>
        <v>0</v>
      </c>
      <c r="Y99" s="2"/>
      <c r="Z99" s="272">
        <f t="shared" si="127"/>
        <v>0</v>
      </c>
      <c r="AA99" s="767">
        <f>Z100+Z99</f>
        <v>0</v>
      </c>
      <c r="AB99" s="272">
        <f t="shared" ref="AB99:AV99" si="193">COUNTIF(AB12:AB64,"HL.17")</f>
        <v>0</v>
      </c>
      <c r="AC99" s="272">
        <f t="shared" si="193"/>
        <v>0</v>
      </c>
      <c r="AD99" s="272">
        <f t="shared" si="193"/>
        <v>0</v>
      </c>
      <c r="AE99" s="272">
        <f t="shared" si="193"/>
        <v>0</v>
      </c>
      <c r="AF99" s="272">
        <f t="shared" si="193"/>
        <v>0</v>
      </c>
      <c r="AG99" s="272">
        <f t="shared" si="193"/>
        <v>3</v>
      </c>
      <c r="AH99" s="272">
        <f t="shared" si="193"/>
        <v>3</v>
      </c>
      <c r="AI99" s="272">
        <f t="shared" si="193"/>
        <v>0</v>
      </c>
      <c r="AJ99" s="272">
        <f t="shared" si="193"/>
        <v>0</v>
      </c>
      <c r="AK99" s="272">
        <f t="shared" si="193"/>
        <v>0</v>
      </c>
      <c r="AL99" s="272">
        <f t="shared" si="193"/>
        <v>0</v>
      </c>
      <c r="AM99" s="272">
        <f t="shared" si="193"/>
        <v>0</v>
      </c>
      <c r="AN99" s="272">
        <f t="shared" si="193"/>
        <v>0</v>
      </c>
      <c r="AO99" s="272">
        <f t="shared" si="193"/>
        <v>0</v>
      </c>
      <c r="AP99" s="272">
        <f t="shared" si="193"/>
        <v>0</v>
      </c>
      <c r="AQ99" s="272">
        <f t="shared" si="193"/>
        <v>0</v>
      </c>
      <c r="AR99" s="272">
        <f t="shared" si="193"/>
        <v>0</v>
      </c>
      <c r="AS99" s="272">
        <f t="shared" si="193"/>
        <v>0</v>
      </c>
      <c r="AT99" s="272">
        <f t="shared" si="193"/>
        <v>0</v>
      </c>
      <c r="AU99" s="272">
        <f t="shared" si="193"/>
        <v>0</v>
      </c>
      <c r="AV99" s="337">
        <f t="shared" si="193"/>
        <v>0</v>
      </c>
      <c r="AW99" s="337">
        <f t="shared" si="130"/>
        <v>6</v>
      </c>
      <c r="AX99" s="766">
        <f>AW99+AW100</f>
        <v>27</v>
      </c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82"/>
      <c r="EC99" s="182"/>
      <c r="ED99" s="7"/>
      <c r="EE99" s="7"/>
      <c r="EF99" s="7"/>
      <c r="EG99" s="7"/>
      <c r="EH99" s="7"/>
      <c r="EI99" s="7"/>
    </row>
    <row r="100" spans="1:139" ht="14.1" customHeight="1" x14ac:dyDescent="0.25">
      <c r="A100" s="770" t="s">
        <v>530</v>
      </c>
      <c r="B100" s="770"/>
      <c r="C100" s="770"/>
      <c r="D100" s="272">
        <f t="shared" ref="D100:X100" si="194">COUNTIF(D12:D64,"H.17")</f>
        <v>0</v>
      </c>
      <c r="E100" s="272">
        <f t="shared" si="194"/>
        <v>0</v>
      </c>
      <c r="F100" s="272">
        <f t="shared" si="194"/>
        <v>0</v>
      </c>
      <c r="G100" s="272">
        <f t="shared" si="194"/>
        <v>0</v>
      </c>
      <c r="H100" s="272">
        <f t="shared" si="194"/>
        <v>0</v>
      </c>
      <c r="I100" s="272">
        <f t="shared" si="194"/>
        <v>0</v>
      </c>
      <c r="J100" s="272">
        <f t="shared" si="194"/>
        <v>0</v>
      </c>
      <c r="K100" s="272">
        <f t="shared" si="194"/>
        <v>0</v>
      </c>
      <c r="L100" s="272">
        <f t="shared" si="194"/>
        <v>0</v>
      </c>
      <c r="M100" s="272">
        <f t="shared" si="194"/>
        <v>0</v>
      </c>
      <c r="N100" s="272">
        <f t="shared" si="194"/>
        <v>0</v>
      </c>
      <c r="O100" s="272">
        <f t="shared" si="194"/>
        <v>0</v>
      </c>
      <c r="P100" s="272">
        <f t="shared" si="194"/>
        <v>0</v>
      </c>
      <c r="Q100" s="272">
        <f t="shared" si="194"/>
        <v>0</v>
      </c>
      <c r="R100" s="272">
        <f t="shared" si="194"/>
        <v>0</v>
      </c>
      <c r="S100" s="272">
        <f t="shared" si="194"/>
        <v>0</v>
      </c>
      <c r="T100" s="272">
        <f t="shared" si="194"/>
        <v>0</v>
      </c>
      <c r="U100" s="272">
        <f t="shared" si="194"/>
        <v>0</v>
      </c>
      <c r="V100" s="272">
        <f t="shared" si="194"/>
        <v>0</v>
      </c>
      <c r="W100" s="272">
        <f t="shared" si="194"/>
        <v>0</v>
      </c>
      <c r="X100" s="272">
        <f t="shared" si="194"/>
        <v>0</v>
      </c>
      <c r="Y100" s="2"/>
      <c r="Z100" s="272">
        <f t="shared" si="127"/>
        <v>0</v>
      </c>
      <c r="AA100" s="767"/>
      <c r="AB100" s="272">
        <f t="shared" ref="AB100:AV100" si="195">COUNTIF(AB12:AB64,"H.17")</f>
        <v>3</v>
      </c>
      <c r="AC100" s="272">
        <f t="shared" si="195"/>
        <v>3</v>
      </c>
      <c r="AD100" s="272">
        <f t="shared" si="195"/>
        <v>3</v>
      </c>
      <c r="AE100" s="272">
        <f t="shared" si="195"/>
        <v>0</v>
      </c>
      <c r="AF100" s="272">
        <f t="shared" si="195"/>
        <v>0</v>
      </c>
      <c r="AG100" s="272">
        <f t="shared" si="195"/>
        <v>0</v>
      </c>
      <c r="AH100" s="272">
        <f t="shared" si="195"/>
        <v>0</v>
      </c>
      <c r="AI100" s="272">
        <f t="shared" si="195"/>
        <v>4</v>
      </c>
      <c r="AJ100" s="272">
        <f t="shared" si="195"/>
        <v>4</v>
      </c>
      <c r="AK100" s="272">
        <f t="shared" si="195"/>
        <v>4</v>
      </c>
      <c r="AL100" s="272">
        <f t="shared" si="195"/>
        <v>0</v>
      </c>
      <c r="AM100" s="272">
        <f t="shared" si="195"/>
        <v>0</v>
      </c>
      <c r="AN100" s="272">
        <f t="shared" si="195"/>
        <v>0</v>
      </c>
      <c r="AO100" s="272">
        <f t="shared" si="195"/>
        <v>0</v>
      </c>
      <c r="AP100" s="272">
        <f t="shared" si="195"/>
        <v>0</v>
      </c>
      <c r="AQ100" s="272">
        <f t="shared" si="195"/>
        <v>0</v>
      </c>
      <c r="AR100" s="272">
        <f t="shared" si="195"/>
        <v>0</v>
      </c>
      <c r="AS100" s="272">
        <f t="shared" si="195"/>
        <v>0</v>
      </c>
      <c r="AT100" s="272">
        <f t="shared" si="195"/>
        <v>0</v>
      </c>
      <c r="AU100" s="272">
        <f t="shared" si="195"/>
        <v>0</v>
      </c>
      <c r="AV100" s="337">
        <f t="shared" si="195"/>
        <v>0</v>
      </c>
      <c r="AW100" s="337">
        <f t="shared" si="130"/>
        <v>21</v>
      </c>
      <c r="AX100" s="766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82"/>
      <c r="EC100" s="182"/>
      <c r="ED100" s="7"/>
      <c r="EE100" s="7"/>
      <c r="EF100" s="7"/>
      <c r="EG100" s="7"/>
      <c r="EH100" s="7"/>
      <c r="EI100" s="7"/>
    </row>
    <row r="101" spans="1:139" ht="14.1" customHeight="1" x14ac:dyDescent="0.25">
      <c r="A101" s="770" t="s">
        <v>474</v>
      </c>
      <c r="B101" s="770"/>
      <c r="C101" s="770"/>
      <c r="D101" s="272">
        <f t="shared" ref="D101:X101" si="196">COUNTIF(D12:D64,"I.2")</f>
        <v>0</v>
      </c>
      <c r="E101" s="272">
        <f t="shared" si="196"/>
        <v>0</v>
      </c>
      <c r="F101" s="272">
        <f t="shared" si="196"/>
        <v>0</v>
      </c>
      <c r="G101" s="272">
        <f t="shared" si="196"/>
        <v>0</v>
      </c>
      <c r="H101" s="272">
        <f t="shared" si="196"/>
        <v>0</v>
      </c>
      <c r="I101" s="272">
        <f t="shared" si="196"/>
        <v>0</v>
      </c>
      <c r="J101" s="272">
        <f t="shared" si="196"/>
        <v>0</v>
      </c>
      <c r="K101" s="272">
        <f t="shared" si="196"/>
        <v>0</v>
      </c>
      <c r="L101" s="272">
        <f t="shared" si="196"/>
        <v>0</v>
      </c>
      <c r="M101" s="272">
        <f t="shared" si="196"/>
        <v>0</v>
      </c>
      <c r="N101" s="222">
        <f t="shared" si="196"/>
        <v>0</v>
      </c>
      <c r="O101" s="222">
        <f t="shared" si="196"/>
        <v>0</v>
      </c>
      <c r="P101" s="272">
        <f t="shared" si="196"/>
        <v>0</v>
      </c>
      <c r="Q101" s="272">
        <f t="shared" si="196"/>
        <v>0</v>
      </c>
      <c r="R101" s="272">
        <f t="shared" si="196"/>
        <v>0</v>
      </c>
      <c r="S101" s="272">
        <f t="shared" si="196"/>
        <v>0</v>
      </c>
      <c r="T101" s="272">
        <f t="shared" si="196"/>
        <v>0</v>
      </c>
      <c r="U101" s="272">
        <f t="shared" si="196"/>
        <v>0</v>
      </c>
      <c r="V101" s="272">
        <f t="shared" si="196"/>
        <v>0</v>
      </c>
      <c r="W101" s="272">
        <f t="shared" si="196"/>
        <v>0</v>
      </c>
      <c r="X101" s="272">
        <f t="shared" si="196"/>
        <v>0</v>
      </c>
      <c r="Y101" s="2"/>
      <c r="Z101" s="272">
        <f t="shared" si="127"/>
        <v>0</v>
      </c>
      <c r="AA101" s="336">
        <f>Z101</f>
        <v>0</v>
      </c>
      <c r="AB101" s="272">
        <f t="shared" ref="AB101:AV101" si="197">COUNTIF(AB11:AB63,"I.2")</f>
        <v>0</v>
      </c>
      <c r="AC101" s="272">
        <f t="shared" si="197"/>
        <v>0</v>
      </c>
      <c r="AD101" s="272">
        <f t="shared" si="197"/>
        <v>0</v>
      </c>
      <c r="AE101" s="272">
        <f t="shared" si="197"/>
        <v>0</v>
      </c>
      <c r="AF101" s="272">
        <f t="shared" si="197"/>
        <v>0</v>
      </c>
      <c r="AG101" s="272">
        <f t="shared" si="197"/>
        <v>0</v>
      </c>
      <c r="AH101" s="272">
        <f t="shared" si="197"/>
        <v>0</v>
      </c>
      <c r="AI101" s="272">
        <f t="shared" si="197"/>
        <v>0</v>
      </c>
      <c r="AJ101" s="272">
        <f t="shared" si="197"/>
        <v>0</v>
      </c>
      <c r="AK101" s="272">
        <f t="shared" si="197"/>
        <v>0</v>
      </c>
      <c r="AL101" s="272">
        <f t="shared" si="197"/>
        <v>0</v>
      </c>
      <c r="AM101" s="272">
        <f t="shared" si="197"/>
        <v>0</v>
      </c>
      <c r="AN101" s="272">
        <f t="shared" si="197"/>
        <v>0</v>
      </c>
      <c r="AO101" s="272">
        <f t="shared" si="197"/>
        <v>0</v>
      </c>
      <c r="AP101" s="272">
        <f t="shared" si="197"/>
        <v>4</v>
      </c>
      <c r="AQ101" s="272">
        <f t="shared" si="197"/>
        <v>4</v>
      </c>
      <c r="AR101" s="272">
        <f t="shared" si="197"/>
        <v>4</v>
      </c>
      <c r="AS101" s="272">
        <f t="shared" si="197"/>
        <v>0</v>
      </c>
      <c r="AT101" s="272">
        <f t="shared" si="197"/>
        <v>0</v>
      </c>
      <c r="AU101" s="272">
        <f t="shared" si="197"/>
        <v>0</v>
      </c>
      <c r="AV101" s="337">
        <f t="shared" si="197"/>
        <v>0</v>
      </c>
      <c r="AW101" s="337">
        <f t="shared" si="130"/>
        <v>12</v>
      </c>
      <c r="AX101" s="337">
        <f>AW101</f>
        <v>12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82"/>
      <c r="EC101" s="182"/>
      <c r="ED101" s="7"/>
      <c r="EE101" s="7"/>
      <c r="EF101" s="7"/>
      <c r="EG101" s="7"/>
      <c r="EH101" s="7"/>
      <c r="EI101" s="7"/>
    </row>
    <row r="102" spans="1:139" ht="14.1" customHeight="1" x14ac:dyDescent="0.25">
      <c r="A102" s="770" t="s">
        <v>568</v>
      </c>
      <c r="B102" s="770"/>
      <c r="C102" s="770"/>
      <c r="D102" s="272">
        <f t="shared" ref="D102:X102" si="198">COUNTIF(D12:D64,"I.22")</f>
        <v>0</v>
      </c>
      <c r="E102" s="272">
        <f t="shared" si="198"/>
        <v>0</v>
      </c>
      <c r="F102" s="272">
        <f t="shared" si="198"/>
        <v>0</v>
      </c>
      <c r="G102" s="272">
        <f t="shared" si="198"/>
        <v>0</v>
      </c>
      <c r="H102" s="272">
        <f t="shared" si="198"/>
        <v>0</v>
      </c>
      <c r="I102" s="272">
        <f t="shared" si="198"/>
        <v>0</v>
      </c>
      <c r="J102" s="272">
        <f t="shared" si="198"/>
        <v>0</v>
      </c>
      <c r="K102" s="272">
        <f t="shared" si="198"/>
        <v>0</v>
      </c>
      <c r="L102" s="272">
        <f t="shared" si="198"/>
        <v>0</v>
      </c>
      <c r="M102" s="272">
        <f t="shared" si="198"/>
        <v>0</v>
      </c>
      <c r="N102" s="272">
        <f t="shared" si="198"/>
        <v>0</v>
      </c>
      <c r="O102" s="272">
        <f t="shared" si="198"/>
        <v>0</v>
      </c>
      <c r="P102" s="272">
        <f t="shared" si="198"/>
        <v>0</v>
      </c>
      <c r="Q102" s="272">
        <f t="shared" si="198"/>
        <v>0</v>
      </c>
      <c r="R102" s="272">
        <f t="shared" si="198"/>
        <v>0</v>
      </c>
      <c r="S102" s="272">
        <f t="shared" si="198"/>
        <v>0</v>
      </c>
      <c r="T102" s="272">
        <f t="shared" si="198"/>
        <v>0</v>
      </c>
      <c r="U102" s="272">
        <f t="shared" si="198"/>
        <v>0</v>
      </c>
      <c r="V102" s="272">
        <f t="shared" si="198"/>
        <v>0</v>
      </c>
      <c r="W102" s="272">
        <f t="shared" si="198"/>
        <v>0</v>
      </c>
      <c r="X102" s="272">
        <f t="shared" si="198"/>
        <v>0</v>
      </c>
      <c r="Y102" s="2"/>
      <c r="Z102" s="272">
        <f t="shared" si="127"/>
        <v>0</v>
      </c>
      <c r="AA102" s="767">
        <f>Z102+Z103</f>
        <v>0</v>
      </c>
      <c r="AB102" s="272">
        <f t="shared" ref="AB102:AV102" si="199">COUNTIF(AB12:AB64,"I.22")</f>
        <v>3</v>
      </c>
      <c r="AC102" s="272">
        <f t="shared" si="199"/>
        <v>3</v>
      </c>
      <c r="AD102" s="272">
        <f t="shared" si="199"/>
        <v>3</v>
      </c>
      <c r="AE102" s="272">
        <f t="shared" si="199"/>
        <v>0</v>
      </c>
      <c r="AF102" s="272">
        <f t="shared" si="199"/>
        <v>0</v>
      </c>
      <c r="AG102" s="272">
        <f t="shared" si="199"/>
        <v>0</v>
      </c>
      <c r="AH102" s="272">
        <f t="shared" si="199"/>
        <v>0</v>
      </c>
      <c r="AI102" s="272">
        <f t="shared" si="199"/>
        <v>4</v>
      </c>
      <c r="AJ102" s="272">
        <f t="shared" si="199"/>
        <v>4</v>
      </c>
      <c r="AK102" s="272">
        <f t="shared" si="199"/>
        <v>4</v>
      </c>
      <c r="AL102" s="272">
        <f t="shared" si="199"/>
        <v>0</v>
      </c>
      <c r="AM102" s="272">
        <f t="shared" si="199"/>
        <v>0</v>
      </c>
      <c r="AN102" s="272">
        <f t="shared" si="199"/>
        <v>0</v>
      </c>
      <c r="AO102" s="272">
        <f t="shared" si="199"/>
        <v>0</v>
      </c>
      <c r="AP102" s="272">
        <f t="shared" si="199"/>
        <v>0</v>
      </c>
      <c r="AQ102" s="272">
        <f t="shared" si="199"/>
        <v>0</v>
      </c>
      <c r="AR102" s="272">
        <f t="shared" si="199"/>
        <v>0</v>
      </c>
      <c r="AS102" s="272">
        <f t="shared" si="199"/>
        <v>0</v>
      </c>
      <c r="AT102" s="272">
        <f t="shared" si="199"/>
        <v>0</v>
      </c>
      <c r="AU102" s="272">
        <f t="shared" si="199"/>
        <v>0</v>
      </c>
      <c r="AV102" s="337">
        <f t="shared" si="199"/>
        <v>0</v>
      </c>
      <c r="AW102" s="337">
        <f t="shared" si="130"/>
        <v>21</v>
      </c>
      <c r="AX102" s="766">
        <f>AW102+AW103</f>
        <v>27</v>
      </c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82"/>
      <c r="EC102" s="182"/>
      <c r="ED102" s="7"/>
      <c r="EE102" s="7"/>
      <c r="EF102" s="7"/>
      <c r="EG102" s="7"/>
      <c r="EH102" s="7"/>
      <c r="EI102" s="7"/>
    </row>
    <row r="103" spans="1:139" ht="14.1" customHeight="1" x14ac:dyDescent="0.25">
      <c r="A103" s="332" t="s">
        <v>568</v>
      </c>
      <c r="B103" s="332"/>
      <c r="C103" s="332"/>
      <c r="D103" s="272">
        <f t="shared" ref="D103:X103" si="200">COUNTIF(D12:D64,"T.22")</f>
        <v>0</v>
      </c>
      <c r="E103" s="272">
        <f t="shared" si="200"/>
        <v>0</v>
      </c>
      <c r="F103" s="272">
        <f t="shared" si="200"/>
        <v>0</v>
      </c>
      <c r="G103" s="272">
        <f t="shared" si="200"/>
        <v>0</v>
      </c>
      <c r="H103" s="272">
        <f t="shared" si="200"/>
        <v>0</v>
      </c>
      <c r="I103" s="272">
        <f t="shared" si="200"/>
        <v>0</v>
      </c>
      <c r="J103" s="272">
        <f t="shared" si="200"/>
        <v>0</v>
      </c>
      <c r="K103" s="272">
        <f t="shared" si="200"/>
        <v>0</v>
      </c>
      <c r="L103" s="272">
        <f t="shared" si="200"/>
        <v>0</v>
      </c>
      <c r="M103" s="272">
        <f t="shared" si="200"/>
        <v>0</v>
      </c>
      <c r="N103" s="272">
        <f t="shared" si="200"/>
        <v>0</v>
      </c>
      <c r="O103" s="272">
        <f t="shared" si="200"/>
        <v>0</v>
      </c>
      <c r="P103" s="272">
        <f t="shared" si="200"/>
        <v>0</v>
      </c>
      <c r="Q103" s="272">
        <f t="shared" si="200"/>
        <v>0</v>
      </c>
      <c r="R103" s="272">
        <f t="shared" si="200"/>
        <v>0</v>
      </c>
      <c r="S103" s="272">
        <f t="shared" si="200"/>
        <v>0</v>
      </c>
      <c r="T103" s="272">
        <f t="shared" si="200"/>
        <v>0</v>
      </c>
      <c r="U103" s="272">
        <f t="shared" si="200"/>
        <v>0</v>
      </c>
      <c r="V103" s="272">
        <f t="shared" si="200"/>
        <v>0</v>
      </c>
      <c r="W103" s="272">
        <f t="shared" si="200"/>
        <v>0</v>
      </c>
      <c r="X103" s="272">
        <f t="shared" si="200"/>
        <v>0</v>
      </c>
      <c r="Y103" s="2"/>
      <c r="Z103" s="272">
        <f t="shared" si="127"/>
        <v>0</v>
      </c>
      <c r="AA103" s="767"/>
      <c r="AB103" s="272">
        <f t="shared" ref="AB103:AV103" si="201">COUNTIF(AB12:AB64,"T.22")</f>
        <v>0</v>
      </c>
      <c r="AC103" s="272">
        <f t="shared" si="201"/>
        <v>0</v>
      </c>
      <c r="AD103" s="272">
        <f t="shared" si="201"/>
        <v>0</v>
      </c>
      <c r="AE103" s="272">
        <f t="shared" si="201"/>
        <v>0</v>
      </c>
      <c r="AF103" s="272">
        <f t="shared" si="201"/>
        <v>0</v>
      </c>
      <c r="AG103" s="272">
        <f t="shared" si="201"/>
        <v>0</v>
      </c>
      <c r="AH103" s="272">
        <f t="shared" si="201"/>
        <v>0</v>
      </c>
      <c r="AI103" s="272">
        <f t="shared" si="201"/>
        <v>0</v>
      </c>
      <c r="AJ103" s="272">
        <f t="shared" si="201"/>
        <v>0</v>
      </c>
      <c r="AK103" s="272">
        <f t="shared" si="201"/>
        <v>0</v>
      </c>
      <c r="AL103" s="272">
        <f t="shared" si="201"/>
        <v>0</v>
      </c>
      <c r="AM103" s="272">
        <f t="shared" si="201"/>
        <v>0</v>
      </c>
      <c r="AN103" s="272">
        <f t="shared" si="201"/>
        <v>0</v>
      </c>
      <c r="AO103" s="272">
        <f t="shared" si="201"/>
        <v>0</v>
      </c>
      <c r="AP103" s="272">
        <f t="shared" si="201"/>
        <v>0</v>
      </c>
      <c r="AQ103" s="272">
        <f t="shared" si="201"/>
        <v>0</v>
      </c>
      <c r="AR103" s="272">
        <f t="shared" si="201"/>
        <v>0</v>
      </c>
      <c r="AS103" s="272">
        <f t="shared" si="201"/>
        <v>0</v>
      </c>
      <c r="AT103" s="272">
        <f t="shared" si="201"/>
        <v>2</v>
      </c>
      <c r="AU103" s="272">
        <f t="shared" si="201"/>
        <v>2</v>
      </c>
      <c r="AV103" s="337">
        <f t="shared" si="201"/>
        <v>2</v>
      </c>
      <c r="AW103" s="337">
        <f t="shared" si="130"/>
        <v>6</v>
      </c>
      <c r="AX103" s="766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82"/>
      <c r="EC103" s="182"/>
      <c r="ED103" s="7"/>
      <c r="EE103" s="7"/>
      <c r="EF103" s="7"/>
      <c r="EG103" s="7"/>
      <c r="EH103" s="7"/>
      <c r="EI103" s="7"/>
    </row>
    <row r="104" spans="1:139" ht="14.1" customHeight="1" x14ac:dyDescent="0.25">
      <c r="A104" s="770" t="s">
        <v>475</v>
      </c>
      <c r="B104" s="770"/>
      <c r="C104" s="770"/>
      <c r="D104" s="272">
        <f t="shared" ref="D104:X104" si="202">COUNTIF(D12:D64,"J.4")</f>
        <v>0</v>
      </c>
      <c r="E104" s="272">
        <f t="shared" si="202"/>
        <v>0</v>
      </c>
      <c r="F104" s="272">
        <f t="shared" si="202"/>
        <v>0</v>
      </c>
      <c r="G104" s="272">
        <f t="shared" si="202"/>
        <v>0</v>
      </c>
      <c r="H104" s="272">
        <f t="shared" si="202"/>
        <v>0</v>
      </c>
      <c r="I104" s="272">
        <f t="shared" si="202"/>
        <v>0</v>
      </c>
      <c r="J104" s="272">
        <f t="shared" si="202"/>
        <v>0</v>
      </c>
      <c r="K104" s="272">
        <f t="shared" si="202"/>
        <v>0</v>
      </c>
      <c r="L104" s="272">
        <f t="shared" si="202"/>
        <v>0</v>
      </c>
      <c r="M104" s="272">
        <f t="shared" si="202"/>
        <v>0</v>
      </c>
      <c r="N104" s="222">
        <f t="shared" si="202"/>
        <v>0</v>
      </c>
      <c r="O104" s="222">
        <f t="shared" si="202"/>
        <v>0</v>
      </c>
      <c r="P104" s="272">
        <f t="shared" si="202"/>
        <v>0</v>
      </c>
      <c r="Q104" s="272">
        <f t="shared" si="202"/>
        <v>0</v>
      </c>
      <c r="R104" s="272">
        <f t="shared" si="202"/>
        <v>0</v>
      </c>
      <c r="S104" s="272">
        <f t="shared" si="202"/>
        <v>0</v>
      </c>
      <c r="T104" s="272">
        <f t="shared" si="202"/>
        <v>0</v>
      </c>
      <c r="U104" s="272">
        <f t="shared" si="202"/>
        <v>0</v>
      </c>
      <c r="V104" s="272">
        <f t="shared" si="202"/>
        <v>0</v>
      </c>
      <c r="W104" s="272">
        <f t="shared" si="202"/>
        <v>0</v>
      </c>
      <c r="X104" s="272">
        <f t="shared" si="202"/>
        <v>0</v>
      </c>
      <c r="Y104" s="2"/>
      <c r="Z104" s="272">
        <f t="shared" si="127"/>
        <v>0</v>
      </c>
      <c r="AA104" s="767">
        <f>Z104+Z105</f>
        <v>0</v>
      </c>
      <c r="AB104" s="272">
        <f t="shared" ref="AB104:AV104" si="203">COUNTIF(AB11:AB63,"J.4")</f>
        <v>3</v>
      </c>
      <c r="AC104" s="272">
        <f t="shared" si="203"/>
        <v>3</v>
      </c>
      <c r="AD104" s="272">
        <f t="shared" si="203"/>
        <v>3</v>
      </c>
      <c r="AE104" s="272">
        <f t="shared" si="203"/>
        <v>0</v>
      </c>
      <c r="AF104" s="272">
        <f t="shared" si="203"/>
        <v>0</v>
      </c>
      <c r="AG104" s="272">
        <f t="shared" si="203"/>
        <v>0</v>
      </c>
      <c r="AH104" s="272">
        <f t="shared" si="203"/>
        <v>0</v>
      </c>
      <c r="AI104" s="272">
        <f t="shared" si="203"/>
        <v>0</v>
      </c>
      <c r="AJ104" s="272">
        <f t="shared" si="203"/>
        <v>0</v>
      </c>
      <c r="AK104" s="272">
        <f t="shared" si="203"/>
        <v>0</v>
      </c>
      <c r="AL104" s="272">
        <f t="shared" si="203"/>
        <v>0</v>
      </c>
      <c r="AM104" s="272">
        <f t="shared" si="203"/>
        <v>0</v>
      </c>
      <c r="AN104" s="272">
        <f t="shared" si="203"/>
        <v>0</v>
      </c>
      <c r="AO104" s="272">
        <f t="shared" si="203"/>
        <v>0</v>
      </c>
      <c r="AP104" s="272">
        <f t="shared" si="203"/>
        <v>4</v>
      </c>
      <c r="AQ104" s="272">
        <f t="shared" si="203"/>
        <v>4</v>
      </c>
      <c r="AR104" s="272">
        <f t="shared" si="203"/>
        <v>4</v>
      </c>
      <c r="AS104" s="272">
        <f t="shared" si="203"/>
        <v>0</v>
      </c>
      <c r="AT104" s="272">
        <f t="shared" si="203"/>
        <v>0</v>
      </c>
      <c r="AU104" s="272">
        <f t="shared" si="203"/>
        <v>0</v>
      </c>
      <c r="AV104" s="337">
        <f t="shared" si="203"/>
        <v>0</v>
      </c>
      <c r="AW104" s="337">
        <f t="shared" si="130"/>
        <v>21</v>
      </c>
      <c r="AX104" s="766">
        <f>AW104+AW105</f>
        <v>24</v>
      </c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82"/>
      <c r="EC104" s="182"/>
      <c r="ED104" s="7"/>
      <c r="EE104" s="7"/>
      <c r="EF104" s="7"/>
      <c r="EG104" s="7"/>
      <c r="EH104" s="7"/>
      <c r="EI104" s="7"/>
    </row>
    <row r="105" spans="1:139" ht="14.1" customHeight="1" x14ac:dyDescent="0.25">
      <c r="A105" s="332" t="s">
        <v>599</v>
      </c>
      <c r="B105" s="332"/>
      <c r="C105" s="332"/>
      <c r="D105" s="272">
        <f>COUNTIF(D12:D64,"JL.4")</f>
        <v>0</v>
      </c>
      <c r="E105" s="272">
        <f t="shared" ref="E105:X105" si="204">COUNTIF(E12:E64,"JL.4")</f>
        <v>0</v>
      </c>
      <c r="F105" s="272">
        <f t="shared" si="204"/>
        <v>0</v>
      </c>
      <c r="G105" s="272">
        <f t="shared" si="204"/>
        <v>0</v>
      </c>
      <c r="H105" s="272">
        <f t="shared" si="204"/>
        <v>0</v>
      </c>
      <c r="I105" s="272">
        <f t="shared" si="204"/>
        <v>0</v>
      </c>
      <c r="J105" s="272">
        <f t="shared" si="204"/>
        <v>0</v>
      </c>
      <c r="K105" s="272">
        <f t="shared" si="204"/>
        <v>0</v>
      </c>
      <c r="L105" s="272">
        <f t="shared" si="204"/>
        <v>0</v>
      </c>
      <c r="M105" s="272">
        <f t="shared" si="204"/>
        <v>0</v>
      </c>
      <c r="N105" s="272">
        <f t="shared" si="204"/>
        <v>0</v>
      </c>
      <c r="O105" s="272">
        <f t="shared" si="204"/>
        <v>0</v>
      </c>
      <c r="P105" s="272">
        <f t="shared" si="204"/>
        <v>0</v>
      </c>
      <c r="Q105" s="272">
        <f t="shared" si="204"/>
        <v>0</v>
      </c>
      <c r="R105" s="272">
        <f t="shared" si="204"/>
        <v>0</v>
      </c>
      <c r="S105" s="272">
        <f t="shared" si="204"/>
        <v>0</v>
      </c>
      <c r="T105" s="272">
        <f t="shared" si="204"/>
        <v>0</v>
      </c>
      <c r="U105" s="272">
        <f t="shared" si="204"/>
        <v>0</v>
      </c>
      <c r="V105" s="272">
        <f t="shared" si="204"/>
        <v>0</v>
      </c>
      <c r="W105" s="272">
        <f t="shared" si="204"/>
        <v>0</v>
      </c>
      <c r="X105" s="272">
        <f t="shared" si="204"/>
        <v>0</v>
      </c>
      <c r="Y105" s="2"/>
      <c r="Z105" s="272">
        <f t="shared" si="127"/>
        <v>0</v>
      </c>
      <c r="AA105" s="767"/>
      <c r="AB105" s="272">
        <f>COUNTIF(AB12:AB64,"JL.4")</f>
        <v>0</v>
      </c>
      <c r="AC105" s="272">
        <f t="shared" ref="AC105:AV105" si="205">COUNTIF(AC12:AC64,"JL.4")</f>
        <v>0</v>
      </c>
      <c r="AD105" s="272">
        <f t="shared" si="205"/>
        <v>0</v>
      </c>
      <c r="AE105" s="272">
        <f t="shared" si="205"/>
        <v>3</v>
      </c>
      <c r="AF105" s="272">
        <f t="shared" si="205"/>
        <v>0</v>
      </c>
      <c r="AG105" s="272">
        <f t="shared" si="205"/>
        <v>0</v>
      </c>
      <c r="AH105" s="272">
        <f t="shared" si="205"/>
        <v>0</v>
      </c>
      <c r="AI105" s="272">
        <f t="shared" si="205"/>
        <v>0</v>
      </c>
      <c r="AJ105" s="272">
        <f t="shared" si="205"/>
        <v>0</v>
      </c>
      <c r="AK105" s="272">
        <f t="shared" si="205"/>
        <v>0</v>
      </c>
      <c r="AL105" s="272">
        <f t="shared" si="205"/>
        <v>0</v>
      </c>
      <c r="AM105" s="272">
        <f t="shared" si="205"/>
        <v>0</v>
      </c>
      <c r="AN105" s="272">
        <f t="shared" si="205"/>
        <v>0</v>
      </c>
      <c r="AO105" s="272">
        <f t="shared" si="205"/>
        <v>0</v>
      </c>
      <c r="AP105" s="272">
        <f t="shared" si="205"/>
        <v>0</v>
      </c>
      <c r="AQ105" s="272">
        <f t="shared" si="205"/>
        <v>0</v>
      </c>
      <c r="AR105" s="272">
        <f t="shared" si="205"/>
        <v>0</v>
      </c>
      <c r="AS105" s="272">
        <f t="shared" si="205"/>
        <v>0</v>
      </c>
      <c r="AT105" s="272">
        <f t="shared" si="205"/>
        <v>0</v>
      </c>
      <c r="AU105" s="272">
        <f t="shared" si="205"/>
        <v>0</v>
      </c>
      <c r="AV105" s="337">
        <f t="shared" si="205"/>
        <v>0</v>
      </c>
      <c r="AW105" s="337">
        <f t="shared" si="130"/>
        <v>3</v>
      </c>
      <c r="AX105" s="766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82"/>
      <c r="EC105" s="182"/>
      <c r="ED105" s="7"/>
      <c r="EE105" s="7"/>
      <c r="EF105" s="7"/>
      <c r="EG105" s="7"/>
      <c r="EH105" s="7"/>
      <c r="EI105" s="7"/>
    </row>
    <row r="106" spans="1:139" ht="14.1" customHeight="1" x14ac:dyDescent="0.25">
      <c r="A106" s="770" t="s">
        <v>476</v>
      </c>
      <c r="B106" s="770"/>
      <c r="C106" s="770"/>
      <c r="D106" s="272">
        <f t="shared" ref="D106:X106" si="206">COUNTIF(D12:D64,"J.11")</f>
        <v>0</v>
      </c>
      <c r="E106" s="272">
        <f t="shared" si="206"/>
        <v>0</v>
      </c>
      <c r="F106" s="272">
        <f t="shared" si="206"/>
        <v>0</v>
      </c>
      <c r="G106" s="272">
        <f t="shared" si="206"/>
        <v>0</v>
      </c>
      <c r="H106" s="272">
        <f t="shared" si="206"/>
        <v>0</v>
      </c>
      <c r="I106" s="272">
        <f t="shared" si="206"/>
        <v>0</v>
      </c>
      <c r="J106" s="272">
        <f t="shared" si="206"/>
        <v>0</v>
      </c>
      <c r="K106" s="272">
        <f t="shared" si="206"/>
        <v>0</v>
      </c>
      <c r="L106" s="272">
        <f t="shared" si="206"/>
        <v>0</v>
      </c>
      <c r="M106" s="272">
        <f t="shared" si="206"/>
        <v>0</v>
      </c>
      <c r="N106" s="272">
        <f t="shared" si="206"/>
        <v>0</v>
      </c>
      <c r="O106" s="272">
        <f t="shared" si="206"/>
        <v>0</v>
      </c>
      <c r="P106" s="272">
        <f t="shared" si="206"/>
        <v>0</v>
      </c>
      <c r="Q106" s="272">
        <f t="shared" si="206"/>
        <v>0</v>
      </c>
      <c r="R106" s="272">
        <f t="shared" si="206"/>
        <v>0</v>
      </c>
      <c r="S106" s="272">
        <f t="shared" si="206"/>
        <v>0</v>
      </c>
      <c r="T106" s="272">
        <f t="shared" si="206"/>
        <v>0</v>
      </c>
      <c r="U106" s="272">
        <f t="shared" si="206"/>
        <v>0</v>
      </c>
      <c r="V106" s="272">
        <f t="shared" si="206"/>
        <v>0</v>
      </c>
      <c r="W106" s="272">
        <f t="shared" si="206"/>
        <v>0</v>
      </c>
      <c r="X106" s="272">
        <f t="shared" si="206"/>
        <v>0</v>
      </c>
      <c r="Y106" s="2"/>
      <c r="Z106" s="272">
        <f t="shared" si="127"/>
        <v>0</v>
      </c>
      <c r="AA106" s="767">
        <f>Z106+Z107</f>
        <v>0</v>
      </c>
      <c r="AB106" s="272">
        <f t="shared" ref="AB106:AV106" si="207">COUNTIF(AB11:AB63,"J.11")</f>
        <v>0</v>
      </c>
      <c r="AC106" s="272">
        <f t="shared" si="207"/>
        <v>0</v>
      </c>
      <c r="AD106" s="272">
        <f t="shared" si="207"/>
        <v>0</v>
      </c>
      <c r="AE106" s="272">
        <f t="shared" si="207"/>
        <v>0</v>
      </c>
      <c r="AF106" s="272">
        <f t="shared" si="207"/>
        <v>0</v>
      </c>
      <c r="AG106" s="272">
        <f t="shared" si="207"/>
        <v>0</v>
      </c>
      <c r="AH106" s="272">
        <f t="shared" si="207"/>
        <v>0</v>
      </c>
      <c r="AI106" s="272">
        <f t="shared" si="207"/>
        <v>4</v>
      </c>
      <c r="AJ106" s="272">
        <f t="shared" si="207"/>
        <v>4</v>
      </c>
      <c r="AK106" s="272">
        <f t="shared" si="207"/>
        <v>4</v>
      </c>
      <c r="AL106" s="272">
        <f t="shared" si="207"/>
        <v>0</v>
      </c>
      <c r="AM106" s="272">
        <f t="shared" si="207"/>
        <v>0</v>
      </c>
      <c r="AN106" s="272">
        <f t="shared" si="207"/>
        <v>0</v>
      </c>
      <c r="AO106" s="272">
        <f t="shared" si="207"/>
        <v>0</v>
      </c>
      <c r="AP106" s="272">
        <f t="shared" si="207"/>
        <v>0</v>
      </c>
      <c r="AQ106" s="272">
        <f t="shared" si="207"/>
        <v>0</v>
      </c>
      <c r="AR106" s="272">
        <f t="shared" si="207"/>
        <v>0</v>
      </c>
      <c r="AS106" s="272">
        <f t="shared" si="207"/>
        <v>0</v>
      </c>
      <c r="AT106" s="272">
        <f t="shared" si="207"/>
        <v>0</v>
      </c>
      <c r="AU106" s="272">
        <f t="shared" si="207"/>
        <v>0</v>
      </c>
      <c r="AV106" s="337">
        <f t="shared" si="207"/>
        <v>0</v>
      </c>
      <c r="AW106" s="337">
        <f t="shared" si="130"/>
        <v>12</v>
      </c>
      <c r="AX106" s="766">
        <f>AW106+AW107</f>
        <v>12</v>
      </c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82"/>
      <c r="EC106" s="182"/>
      <c r="ED106" s="7"/>
      <c r="EE106" s="7"/>
      <c r="EF106" s="7"/>
      <c r="EG106" s="7"/>
      <c r="EH106" s="7"/>
      <c r="EI106" s="7"/>
    </row>
    <row r="107" spans="1:139" ht="14.1" customHeight="1" x14ac:dyDescent="0.25">
      <c r="A107" s="770" t="s">
        <v>482</v>
      </c>
      <c r="B107" s="770"/>
      <c r="C107" s="770"/>
      <c r="D107" s="272">
        <f t="shared" ref="D107:X107" si="208">COUNTIF(D12:D64,"JL.11")</f>
        <v>0</v>
      </c>
      <c r="E107" s="272">
        <f t="shared" si="208"/>
        <v>0</v>
      </c>
      <c r="F107" s="272">
        <f t="shared" si="208"/>
        <v>0</v>
      </c>
      <c r="G107" s="272">
        <f t="shared" si="208"/>
        <v>0</v>
      </c>
      <c r="H107" s="272">
        <f t="shared" si="208"/>
        <v>0</v>
      </c>
      <c r="I107" s="272">
        <f t="shared" si="208"/>
        <v>0</v>
      </c>
      <c r="J107" s="272">
        <f t="shared" si="208"/>
        <v>0</v>
      </c>
      <c r="K107" s="272">
        <f t="shared" si="208"/>
        <v>0</v>
      </c>
      <c r="L107" s="272">
        <f t="shared" si="208"/>
        <v>0</v>
      </c>
      <c r="M107" s="272">
        <f t="shared" si="208"/>
        <v>0</v>
      </c>
      <c r="N107" s="272">
        <f t="shared" si="208"/>
        <v>0</v>
      </c>
      <c r="O107" s="272">
        <f t="shared" si="208"/>
        <v>0</v>
      </c>
      <c r="P107" s="272">
        <f t="shared" si="208"/>
        <v>0</v>
      </c>
      <c r="Q107" s="272">
        <f t="shared" si="208"/>
        <v>0</v>
      </c>
      <c r="R107" s="272">
        <f t="shared" si="208"/>
        <v>0</v>
      </c>
      <c r="S107" s="272">
        <f t="shared" si="208"/>
        <v>0</v>
      </c>
      <c r="T107" s="272">
        <f t="shared" si="208"/>
        <v>0</v>
      </c>
      <c r="U107" s="272">
        <f t="shared" si="208"/>
        <v>0</v>
      </c>
      <c r="V107" s="272">
        <f t="shared" si="208"/>
        <v>0</v>
      </c>
      <c r="W107" s="272">
        <f t="shared" si="208"/>
        <v>0</v>
      </c>
      <c r="X107" s="272">
        <f t="shared" si="208"/>
        <v>0</v>
      </c>
      <c r="Y107" s="2"/>
      <c r="Z107" s="272">
        <f t="shared" si="127"/>
        <v>0</v>
      </c>
      <c r="AA107" s="767"/>
      <c r="AB107" s="272">
        <f t="shared" ref="AB107:AV107" si="209">COUNTIF(AB11:AB63,"JL.11")</f>
        <v>0</v>
      </c>
      <c r="AC107" s="272">
        <f t="shared" si="209"/>
        <v>0</v>
      </c>
      <c r="AD107" s="272">
        <f t="shared" si="209"/>
        <v>0</v>
      </c>
      <c r="AE107" s="272">
        <f t="shared" si="209"/>
        <v>0</v>
      </c>
      <c r="AF107" s="272">
        <f t="shared" si="209"/>
        <v>0</v>
      </c>
      <c r="AG107" s="272">
        <f t="shared" si="209"/>
        <v>0</v>
      </c>
      <c r="AH107" s="272">
        <f t="shared" si="209"/>
        <v>0</v>
      </c>
      <c r="AI107" s="272">
        <f t="shared" si="209"/>
        <v>0</v>
      </c>
      <c r="AJ107" s="272">
        <f t="shared" si="209"/>
        <v>0</v>
      </c>
      <c r="AK107" s="272">
        <f t="shared" si="209"/>
        <v>0</v>
      </c>
      <c r="AL107" s="272">
        <f t="shared" si="209"/>
        <v>0</v>
      </c>
      <c r="AM107" s="272">
        <f t="shared" si="209"/>
        <v>0</v>
      </c>
      <c r="AN107" s="272">
        <f t="shared" si="209"/>
        <v>0</v>
      </c>
      <c r="AO107" s="272">
        <f t="shared" si="209"/>
        <v>0</v>
      </c>
      <c r="AP107" s="272">
        <f t="shared" si="209"/>
        <v>0</v>
      </c>
      <c r="AQ107" s="272">
        <f t="shared" si="209"/>
        <v>0</v>
      </c>
      <c r="AR107" s="272">
        <f t="shared" si="209"/>
        <v>0</v>
      </c>
      <c r="AS107" s="272">
        <f t="shared" si="209"/>
        <v>0</v>
      </c>
      <c r="AT107" s="272">
        <f t="shared" si="209"/>
        <v>0</v>
      </c>
      <c r="AU107" s="272">
        <f t="shared" si="209"/>
        <v>0</v>
      </c>
      <c r="AV107" s="337">
        <f t="shared" si="209"/>
        <v>0</v>
      </c>
      <c r="AW107" s="337">
        <f t="shared" si="130"/>
        <v>0</v>
      </c>
      <c r="AX107" s="766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82"/>
      <c r="EC107" s="182"/>
      <c r="ED107" s="7"/>
      <c r="EE107" s="7"/>
      <c r="EF107" s="7"/>
      <c r="EG107" s="7"/>
      <c r="EH107" s="7"/>
      <c r="EI107" s="7"/>
    </row>
    <row r="108" spans="1:139" ht="14.1" customHeight="1" x14ac:dyDescent="0.25">
      <c r="A108" s="332" t="s">
        <v>566</v>
      </c>
      <c r="B108" s="332"/>
      <c r="C108" s="332"/>
      <c r="D108" s="272">
        <f t="shared" ref="D108:X108" si="210">COUNTIF(D12:D64,"JL.16")</f>
        <v>0</v>
      </c>
      <c r="E108" s="272">
        <f t="shared" si="210"/>
        <v>0</v>
      </c>
      <c r="F108" s="272">
        <f t="shared" si="210"/>
        <v>0</v>
      </c>
      <c r="G108" s="272">
        <f t="shared" si="210"/>
        <v>0</v>
      </c>
      <c r="H108" s="272">
        <f t="shared" si="210"/>
        <v>0</v>
      </c>
      <c r="I108" s="272">
        <f t="shared" si="210"/>
        <v>0</v>
      </c>
      <c r="J108" s="272">
        <f t="shared" si="210"/>
        <v>0</v>
      </c>
      <c r="K108" s="272">
        <f t="shared" si="210"/>
        <v>0</v>
      </c>
      <c r="L108" s="272">
        <f t="shared" si="210"/>
        <v>0</v>
      </c>
      <c r="M108" s="272">
        <f t="shared" si="210"/>
        <v>0</v>
      </c>
      <c r="N108" s="272">
        <f t="shared" si="210"/>
        <v>0</v>
      </c>
      <c r="O108" s="272">
        <f t="shared" si="210"/>
        <v>0</v>
      </c>
      <c r="P108" s="272">
        <f t="shared" si="210"/>
        <v>0</v>
      </c>
      <c r="Q108" s="272">
        <f t="shared" si="210"/>
        <v>0</v>
      </c>
      <c r="R108" s="272">
        <f t="shared" si="210"/>
        <v>0</v>
      </c>
      <c r="S108" s="272">
        <f t="shared" si="210"/>
        <v>0</v>
      </c>
      <c r="T108" s="272">
        <f t="shared" si="210"/>
        <v>0</v>
      </c>
      <c r="U108" s="272">
        <f t="shared" si="210"/>
        <v>0</v>
      </c>
      <c r="V108" s="272">
        <f t="shared" si="210"/>
        <v>0</v>
      </c>
      <c r="W108" s="272">
        <f t="shared" si="210"/>
        <v>0</v>
      </c>
      <c r="X108" s="272">
        <f t="shared" si="210"/>
        <v>0</v>
      </c>
      <c r="Y108" s="2"/>
      <c r="Z108" s="272">
        <f t="shared" si="127"/>
        <v>0</v>
      </c>
      <c r="AA108" s="767">
        <f>Z108+Z109</f>
        <v>0</v>
      </c>
      <c r="AB108" s="272">
        <f t="shared" ref="AB108:AV108" si="211">COUNTIF(AB12:AB64,"JL.16")</f>
        <v>0</v>
      </c>
      <c r="AC108" s="272">
        <f t="shared" si="211"/>
        <v>0</v>
      </c>
      <c r="AD108" s="272">
        <f t="shared" si="211"/>
        <v>0</v>
      </c>
      <c r="AE108" s="272">
        <f t="shared" si="211"/>
        <v>0</v>
      </c>
      <c r="AF108" s="272">
        <f t="shared" si="211"/>
        <v>3</v>
      </c>
      <c r="AG108" s="272">
        <f t="shared" si="211"/>
        <v>0</v>
      </c>
      <c r="AH108" s="272">
        <f t="shared" si="211"/>
        <v>0</v>
      </c>
      <c r="AI108" s="272">
        <f t="shared" si="211"/>
        <v>0</v>
      </c>
      <c r="AJ108" s="272">
        <f t="shared" si="211"/>
        <v>0</v>
      </c>
      <c r="AK108" s="272">
        <f t="shared" si="211"/>
        <v>0</v>
      </c>
      <c r="AL108" s="272">
        <f t="shared" si="211"/>
        <v>4</v>
      </c>
      <c r="AM108" s="272">
        <f t="shared" si="211"/>
        <v>4</v>
      </c>
      <c r="AN108" s="272">
        <f t="shared" si="211"/>
        <v>0</v>
      </c>
      <c r="AO108" s="272">
        <f t="shared" si="211"/>
        <v>0</v>
      </c>
      <c r="AP108" s="272">
        <f t="shared" si="211"/>
        <v>0</v>
      </c>
      <c r="AQ108" s="272">
        <f t="shared" si="211"/>
        <v>0</v>
      </c>
      <c r="AR108" s="272">
        <f t="shared" si="211"/>
        <v>0</v>
      </c>
      <c r="AS108" s="272">
        <f t="shared" si="211"/>
        <v>4</v>
      </c>
      <c r="AT108" s="272">
        <f t="shared" si="211"/>
        <v>4</v>
      </c>
      <c r="AU108" s="272">
        <f t="shared" si="211"/>
        <v>0</v>
      </c>
      <c r="AV108" s="337">
        <f t="shared" si="211"/>
        <v>0</v>
      </c>
      <c r="AW108" s="337">
        <f t="shared" si="130"/>
        <v>19</v>
      </c>
      <c r="AX108" s="766">
        <f>AW108+AW109</f>
        <v>27</v>
      </c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82"/>
      <c r="EC108" s="182"/>
      <c r="ED108" s="7"/>
      <c r="EE108" s="7"/>
      <c r="EF108" s="7"/>
      <c r="EG108" s="7"/>
      <c r="EH108" s="7"/>
      <c r="EI108" s="7"/>
    </row>
    <row r="109" spans="1:139" ht="14.1" customHeight="1" x14ac:dyDescent="0.25">
      <c r="A109" s="332" t="s">
        <v>567</v>
      </c>
      <c r="B109" s="332"/>
      <c r="C109" s="332"/>
      <c r="D109" s="272">
        <f t="shared" ref="D109:X109" si="212">COUNTIF(D12:D64,"T.16")</f>
        <v>0</v>
      </c>
      <c r="E109" s="272">
        <f t="shared" si="212"/>
        <v>0</v>
      </c>
      <c r="F109" s="272">
        <f t="shared" si="212"/>
        <v>0</v>
      </c>
      <c r="G109" s="272">
        <f t="shared" si="212"/>
        <v>0</v>
      </c>
      <c r="H109" s="272">
        <f t="shared" si="212"/>
        <v>0</v>
      </c>
      <c r="I109" s="272">
        <f t="shared" si="212"/>
        <v>0</v>
      </c>
      <c r="J109" s="272">
        <f t="shared" si="212"/>
        <v>0</v>
      </c>
      <c r="K109" s="272">
        <f t="shared" si="212"/>
        <v>0</v>
      </c>
      <c r="L109" s="272">
        <f t="shared" si="212"/>
        <v>0</v>
      </c>
      <c r="M109" s="272">
        <f t="shared" si="212"/>
        <v>0</v>
      </c>
      <c r="N109" s="272">
        <f t="shared" si="212"/>
        <v>0</v>
      </c>
      <c r="O109" s="272">
        <f t="shared" si="212"/>
        <v>0</v>
      </c>
      <c r="P109" s="272">
        <f t="shared" si="212"/>
        <v>0</v>
      </c>
      <c r="Q109" s="272">
        <f t="shared" si="212"/>
        <v>0</v>
      </c>
      <c r="R109" s="272">
        <f t="shared" si="212"/>
        <v>0</v>
      </c>
      <c r="S109" s="272">
        <f t="shared" si="212"/>
        <v>0</v>
      </c>
      <c r="T109" s="272">
        <f t="shared" si="212"/>
        <v>0</v>
      </c>
      <c r="U109" s="272">
        <f t="shared" si="212"/>
        <v>0</v>
      </c>
      <c r="V109" s="272">
        <f t="shared" si="212"/>
        <v>0</v>
      </c>
      <c r="W109" s="272">
        <f t="shared" si="212"/>
        <v>0</v>
      </c>
      <c r="X109" s="272">
        <f t="shared" si="212"/>
        <v>0</v>
      </c>
      <c r="Y109" s="2"/>
      <c r="Z109" s="272">
        <f>SUM(D109:Y109)</f>
        <v>0</v>
      </c>
      <c r="AA109" s="767"/>
      <c r="AB109" s="272">
        <f t="shared" ref="AB109:AV109" si="213">COUNTIF(AB12:AB64,"T.16")</f>
        <v>0</v>
      </c>
      <c r="AC109" s="272">
        <f t="shared" si="213"/>
        <v>0</v>
      </c>
      <c r="AD109" s="272">
        <f t="shared" si="213"/>
        <v>0</v>
      </c>
      <c r="AE109" s="272">
        <f t="shared" si="213"/>
        <v>0</v>
      </c>
      <c r="AF109" s="272">
        <f t="shared" si="213"/>
        <v>0</v>
      </c>
      <c r="AG109" s="272">
        <f t="shared" si="213"/>
        <v>0</v>
      </c>
      <c r="AH109" s="272">
        <f t="shared" si="213"/>
        <v>0</v>
      </c>
      <c r="AI109" s="272">
        <f t="shared" si="213"/>
        <v>0</v>
      </c>
      <c r="AJ109" s="272">
        <f t="shared" si="213"/>
        <v>0</v>
      </c>
      <c r="AK109" s="272">
        <f t="shared" si="213"/>
        <v>0</v>
      </c>
      <c r="AL109" s="272">
        <f t="shared" si="213"/>
        <v>0</v>
      </c>
      <c r="AM109" s="272">
        <f t="shared" si="213"/>
        <v>0</v>
      </c>
      <c r="AN109" s="272">
        <f t="shared" si="213"/>
        <v>0</v>
      </c>
      <c r="AO109" s="272">
        <f t="shared" si="213"/>
        <v>0</v>
      </c>
      <c r="AP109" s="272">
        <f t="shared" si="213"/>
        <v>2</v>
      </c>
      <c r="AQ109" s="272">
        <f t="shared" si="213"/>
        <v>2</v>
      </c>
      <c r="AR109" s="272">
        <f t="shared" si="213"/>
        <v>2</v>
      </c>
      <c r="AS109" s="272">
        <f t="shared" si="213"/>
        <v>2</v>
      </c>
      <c r="AT109" s="272">
        <f t="shared" si="213"/>
        <v>0</v>
      </c>
      <c r="AU109" s="272">
        <f t="shared" si="213"/>
        <v>0</v>
      </c>
      <c r="AV109" s="337">
        <f t="shared" si="213"/>
        <v>0</v>
      </c>
      <c r="AW109" s="337">
        <f t="shared" si="130"/>
        <v>8</v>
      </c>
      <c r="AX109" s="766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82"/>
      <c r="EC109" s="182"/>
      <c r="ED109" s="7"/>
      <c r="EE109" s="7"/>
      <c r="EF109" s="7"/>
      <c r="EG109" s="7"/>
      <c r="EH109" s="7"/>
      <c r="EI109" s="7"/>
    </row>
    <row r="110" spans="1:139" ht="14.1" customHeight="1" x14ac:dyDescent="0.25">
      <c r="A110" s="770" t="s">
        <v>478</v>
      </c>
      <c r="B110" s="770"/>
      <c r="C110" s="770"/>
      <c r="D110" s="272">
        <f t="shared" ref="D110:X110" si="214">COUNTIF(D12:D64,"K.5")</f>
        <v>0</v>
      </c>
      <c r="E110" s="272">
        <f t="shared" si="214"/>
        <v>0</v>
      </c>
      <c r="F110" s="272">
        <f t="shared" si="214"/>
        <v>0</v>
      </c>
      <c r="G110" s="272">
        <f t="shared" si="214"/>
        <v>0</v>
      </c>
      <c r="H110" s="272">
        <f t="shared" si="214"/>
        <v>0</v>
      </c>
      <c r="I110" s="272">
        <f t="shared" si="214"/>
        <v>0</v>
      </c>
      <c r="J110" s="272">
        <f t="shared" si="214"/>
        <v>0</v>
      </c>
      <c r="K110" s="272">
        <f t="shared" si="214"/>
        <v>0</v>
      </c>
      <c r="L110" s="272">
        <f t="shared" si="214"/>
        <v>0</v>
      </c>
      <c r="M110" s="272">
        <f t="shared" si="214"/>
        <v>0</v>
      </c>
      <c r="N110" s="222">
        <f t="shared" si="214"/>
        <v>0</v>
      </c>
      <c r="O110" s="222">
        <f t="shared" si="214"/>
        <v>0</v>
      </c>
      <c r="P110" s="272">
        <f t="shared" si="214"/>
        <v>0</v>
      </c>
      <c r="Q110" s="272">
        <f t="shared" si="214"/>
        <v>0</v>
      </c>
      <c r="R110" s="272">
        <f t="shared" si="214"/>
        <v>0</v>
      </c>
      <c r="S110" s="272">
        <f t="shared" si="214"/>
        <v>0</v>
      </c>
      <c r="T110" s="272">
        <f t="shared" si="214"/>
        <v>0</v>
      </c>
      <c r="U110" s="272">
        <f t="shared" si="214"/>
        <v>0</v>
      </c>
      <c r="V110" s="272">
        <f t="shared" si="214"/>
        <v>0</v>
      </c>
      <c r="W110" s="272">
        <f t="shared" si="214"/>
        <v>0</v>
      </c>
      <c r="X110" s="272">
        <f t="shared" si="214"/>
        <v>0</v>
      </c>
      <c r="Y110" s="2"/>
      <c r="Z110" s="272">
        <f t="shared" si="127"/>
        <v>0</v>
      </c>
      <c r="AA110" s="767">
        <f>Z110+Z111</f>
        <v>0</v>
      </c>
      <c r="AB110" s="272">
        <f t="shared" ref="AB110:AV110" si="215">COUNTIF(AB11:AB63,"K.5")</f>
        <v>0</v>
      </c>
      <c r="AC110" s="272">
        <f t="shared" si="215"/>
        <v>0</v>
      </c>
      <c r="AD110" s="272">
        <f t="shared" si="215"/>
        <v>0</v>
      </c>
      <c r="AE110" s="272">
        <f t="shared" si="215"/>
        <v>0</v>
      </c>
      <c r="AF110" s="272">
        <f t="shared" si="215"/>
        <v>0</v>
      </c>
      <c r="AG110" s="272">
        <f t="shared" si="215"/>
        <v>0</v>
      </c>
      <c r="AH110" s="272">
        <f t="shared" si="215"/>
        <v>0</v>
      </c>
      <c r="AI110" s="272">
        <f t="shared" si="215"/>
        <v>0</v>
      </c>
      <c r="AJ110" s="272">
        <f t="shared" si="215"/>
        <v>0</v>
      </c>
      <c r="AK110" s="272">
        <f t="shared" si="215"/>
        <v>0</v>
      </c>
      <c r="AL110" s="272">
        <f t="shared" si="215"/>
        <v>4</v>
      </c>
      <c r="AM110" s="272">
        <f t="shared" si="215"/>
        <v>4</v>
      </c>
      <c r="AN110" s="272">
        <f t="shared" si="215"/>
        <v>0</v>
      </c>
      <c r="AO110" s="272">
        <f t="shared" si="215"/>
        <v>0</v>
      </c>
      <c r="AP110" s="272">
        <f t="shared" si="215"/>
        <v>0</v>
      </c>
      <c r="AQ110" s="272">
        <f t="shared" si="215"/>
        <v>0</v>
      </c>
      <c r="AR110" s="272">
        <f t="shared" si="215"/>
        <v>0</v>
      </c>
      <c r="AS110" s="272">
        <f t="shared" si="215"/>
        <v>4</v>
      </c>
      <c r="AT110" s="272">
        <f t="shared" si="215"/>
        <v>4</v>
      </c>
      <c r="AU110" s="272">
        <f t="shared" si="215"/>
        <v>0</v>
      </c>
      <c r="AV110" s="337">
        <f t="shared" si="215"/>
        <v>0</v>
      </c>
      <c r="AW110" s="337">
        <f t="shared" si="130"/>
        <v>16</v>
      </c>
      <c r="AX110" s="340">
        <f>AW110</f>
        <v>16</v>
      </c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82"/>
      <c r="EC110" s="182"/>
      <c r="ED110" s="7"/>
      <c r="EE110" s="7"/>
      <c r="EF110" s="7"/>
      <c r="EG110" s="7"/>
      <c r="EH110" s="7"/>
      <c r="EI110" s="7"/>
    </row>
    <row r="111" spans="1:139" ht="14.1" customHeight="1" x14ac:dyDescent="0.25">
      <c r="A111" s="770" t="s">
        <v>618</v>
      </c>
      <c r="B111" s="770"/>
      <c r="C111" s="770"/>
      <c r="D111" s="272">
        <f t="shared" ref="D111:X111" si="216">COUNTIF(D12:D64,"KL.36")</f>
        <v>0</v>
      </c>
      <c r="E111" s="272">
        <f t="shared" si="216"/>
        <v>0</v>
      </c>
      <c r="F111" s="272">
        <f t="shared" si="216"/>
        <v>0</v>
      </c>
      <c r="G111" s="272">
        <f t="shared" si="216"/>
        <v>0</v>
      </c>
      <c r="H111" s="272">
        <f t="shared" si="216"/>
        <v>0</v>
      </c>
      <c r="I111" s="272">
        <f t="shared" si="216"/>
        <v>0</v>
      </c>
      <c r="J111" s="272">
        <f t="shared" si="216"/>
        <v>0</v>
      </c>
      <c r="K111" s="272">
        <f t="shared" si="216"/>
        <v>0</v>
      </c>
      <c r="L111" s="272">
        <f t="shared" si="216"/>
        <v>0</v>
      </c>
      <c r="M111" s="272">
        <f t="shared" si="216"/>
        <v>0</v>
      </c>
      <c r="N111" s="272">
        <f t="shared" si="216"/>
        <v>0</v>
      </c>
      <c r="O111" s="272">
        <f t="shared" si="216"/>
        <v>0</v>
      </c>
      <c r="P111" s="272">
        <f t="shared" si="216"/>
        <v>0</v>
      </c>
      <c r="Q111" s="272">
        <f t="shared" si="216"/>
        <v>0</v>
      </c>
      <c r="R111" s="272">
        <f t="shared" si="216"/>
        <v>0</v>
      </c>
      <c r="S111" s="272">
        <f t="shared" si="216"/>
        <v>0</v>
      </c>
      <c r="T111" s="272">
        <f t="shared" si="216"/>
        <v>0</v>
      </c>
      <c r="U111" s="272">
        <f t="shared" si="216"/>
        <v>0</v>
      </c>
      <c r="V111" s="272">
        <f t="shared" si="216"/>
        <v>0</v>
      </c>
      <c r="W111" s="272">
        <f t="shared" si="216"/>
        <v>0</v>
      </c>
      <c r="X111" s="272">
        <f t="shared" si="216"/>
        <v>0</v>
      </c>
      <c r="Y111" s="2"/>
      <c r="Z111" s="272">
        <f t="shared" si="127"/>
        <v>0</v>
      </c>
      <c r="AA111" s="767"/>
      <c r="AB111" s="272">
        <f>COUNTIF(AB11:AB63,"KL.36")</f>
        <v>3</v>
      </c>
      <c r="AC111" s="272">
        <f t="shared" ref="AC111:AV111" si="217">COUNTIF(AC11:AC63,"KL.36")</f>
        <v>3</v>
      </c>
      <c r="AD111" s="272">
        <f t="shared" si="217"/>
        <v>3</v>
      </c>
      <c r="AE111" s="272">
        <f t="shared" si="217"/>
        <v>0</v>
      </c>
      <c r="AF111" s="272">
        <f t="shared" si="217"/>
        <v>0</v>
      </c>
      <c r="AG111" s="272">
        <f t="shared" si="217"/>
        <v>0</v>
      </c>
      <c r="AH111" s="272">
        <f t="shared" si="217"/>
        <v>0</v>
      </c>
      <c r="AI111" s="272">
        <f t="shared" si="217"/>
        <v>0</v>
      </c>
      <c r="AJ111" s="272">
        <f t="shared" si="217"/>
        <v>0</v>
      </c>
      <c r="AK111" s="272">
        <f t="shared" si="217"/>
        <v>0</v>
      </c>
      <c r="AL111" s="272">
        <f t="shared" si="217"/>
        <v>0</v>
      </c>
      <c r="AM111" s="272">
        <f t="shared" si="217"/>
        <v>0</v>
      </c>
      <c r="AN111" s="272">
        <f t="shared" si="217"/>
        <v>0</v>
      </c>
      <c r="AO111" s="272">
        <f t="shared" si="217"/>
        <v>0</v>
      </c>
      <c r="AP111" s="272">
        <f t="shared" si="217"/>
        <v>0</v>
      </c>
      <c r="AQ111" s="272">
        <f t="shared" si="217"/>
        <v>0</v>
      </c>
      <c r="AR111" s="272">
        <f t="shared" si="217"/>
        <v>0</v>
      </c>
      <c r="AS111" s="272">
        <f t="shared" si="217"/>
        <v>0</v>
      </c>
      <c r="AT111" s="272">
        <f t="shared" si="217"/>
        <v>0</v>
      </c>
      <c r="AU111" s="272">
        <f t="shared" si="217"/>
        <v>0</v>
      </c>
      <c r="AV111" s="272">
        <f t="shared" si="217"/>
        <v>0</v>
      </c>
      <c r="AW111" s="337">
        <f t="shared" si="130"/>
        <v>9</v>
      </c>
      <c r="AX111" s="766">
        <f>AW112+AW111</f>
        <v>15</v>
      </c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82"/>
      <c r="EC111" s="182"/>
      <c r="ED111" s="7"/>
      <c r="EE111" s="7"/>
      <c r="EF111" s="7"/>
      <c r="EG111" s="7"/>
      <c r="EH111" s="7"/>
      <c r="EI111" s="7"/>
    </row>
    <row r="112" spans="1:139" ht="14.1" customHeight="1" x14ac:dyDescent="0.25">
      <c r="A112" s="770" t="s">
        <v>619</v>
      </c>
      <c r="B112" s="770"/>
      <c r="C112" s="770"/>
      <c r="D112" s="272">
        <f t="shared" ref="D112:X112" si="218">COUNTIF(D12:D64,"K.36")</f>
        <v>0</v>
      </c>
      <c r="E112" s="272">
        <f t="shared" si="218"/>
        <v>0</v>
      </c>
      <c r="F112" s="272">
        <f t="shared" si="218"/>
        <v>0</v>
      </c>
      <c r="G112" s="272">
        <f t="shared" si="218"/>
        <v>0</v>
      </c>
      <c r="H112" s="272">
        <f t="shared" si="218"/>
        <v>0</v>
      </c>
      <c r="I112" s="272">
        <f t="shared" si="218"/>
        <v>0</v>
      </c>
      <c r="J112" s="272">
        <f t="shared" si="218"/>
        <v>0</v>
      </c>
      <c r="K112" s="272">
        <f t="shared" si="218"/>
        <v>0</v>
      </c>
      <c r="L112" s="272">
        <f t="shared" si="218"/>
        <v>0</v>
      </c>
      <c r="M112" s="272">
        <f t="shared" si="218"/>
        <v>0</v>
      </c>
      <c r="N112" s="272">
        <f t="shared" si="218"/>
        <v>0</v>
      </c>
      <c r="O112" s="272">
        <f t="shared" si="218"/>
        <v>0</v>
      </c>
      <c r="P112" s="272">
        <f t="shared" si="218"/>
        <v>0</v>
      </c>
      <c r="Q112" s="272">
        <f t="shared" si="218"/>
        <v>0</v>
      </c>
      <c r="R112" s="272">
        <f t="shared" si="218"/>
        <v>0</v>
      </c>
      <c r="S112" s="272">
        <f t="shared" si="218"/>
        <v>0</v>
      </c>
      <c r="T112" s="272">
        <f t="shared" si="218"/>
        <v>0</v>
      </c>
      <c r="U112" s="272">
        <f t="shared" si="218"/>
        <v>0</v>
      </c>
      <c r="V112" s="272">
        <f t="shared" si="218"/>
        <v>0</v>
      </c>
      <c r="W112" s="272">
        <f t="shared" si="218"/>
        <v>0</v>
      </c>
      <c r="X112" s="272">
        <f t="shared" si="218"/>
        <v>0</v>
      </c>
      <c r="Y112" s="2"/>
      <c r="Z112" s="272">
        <f t="shared" si="127"/>
        <v>0</v>
      </c>
      <c r="AA112" s="336">
        <f>Z112</f>
        <v>0</v>
      </c>
      <c r="AB112" s="272">
        <f t="shared" ref="AB112:AV112" si="219">COUNTIF(AB11:AB63,"K.36")</f>
        <v>0</v>
      </c>
      <c r="AC112" s="272">
        <f t="shared" si="219"/>
        <v>0</v>
      </c>
      <c r="AD112" s="272">
        <f t="shared" si="219"/>
        <v>0</v>
      </c>
      <c r="AE112" s="272">
        <f t="shared" si="219"/>
        <v>3</v>
      </c>
      <c r="AF112" s="272">
        <f t="shared" si="219"/>
        <v>3</v>
      </c>
      <c r="AG112" s="272">
        <f t="shared" si="219"/>
        <v>0</v>
      </c>
      <c r="AH112" s="272">
        <f t="shared" si="219"/>
        <v>0</v>
      </c>
      <c r="AI112" s="272">
        <f t="shared" si="219"/>
        <v>0</v>
      </c>
      <c r="AJ112" s="272">
        <f t="shared" si="219"/>
        <v>0</v>
      </c>
      <c r="AK112" s="272">
        <f t="shared" si="219"/>
        <v>0</v>
      </c>
      <c r="AL112" s="272">
        <f t="shared" si="219"/>
        <v>0</v>
      </c>
      <c r="AM112" s="272">
        <f t="shared" si="219"/>
        <v>0</v>
      </c>
      <c r="AN112" s="272">
        <f t="shared" si="219"/>
        <v>0</v>
      </c>
      <c r="AO112" s="272">
        <f t="shared" si="219"/>
        <v>0</v>
      </c>
      <c r="AP112" s="272">
        <f t="shared" si="219"/>
        <v>0</v>
      </c>
      <c r="AQ112" s="272">
        <f t="shared" si="219"/>
        <v>0</v>
      </c>
      <c r="AR112" s="272">
        <f t="shared" si="219"/>
        <v>0</v>
      </c>
      <c r="AS112" s="272">
        <f t="shared" si="219"/>
        <v>0</v>
      </c>
      <c r="AT112" s="272">
        <f t="shared" si="219"/>
        <v>0</v>
      </c>
      <c r="AU112" s="272">
        <f t="shared" si="219"/>
        <v>0</v>
      </c>
      <c r="AV112" s="337">
        <f t="shared" si="219"/>
        <v>0</v>
      </c>
      <c r="AW112" s="337">
        <f t="shared" si="130"/>
        <v>6</v>
      </c>
      <c r="AX112" s="766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82"/>
      <c r="EC112" s="182"/>
      <c r="ED112" s="7"/>
      <c r="EE112" s="7"/>
      <c r="EF112" s="7"/>
      <c r="EG112" s="7"/>
      <c r="EH112" s="7"/>
      <c r="EI112" s="7"/>
    </row>
    <row r="113" spans="1:139" ht="14.1" customHeight="1" x14ac:dyDescent="0.25">
      <c r="A113" s="770" t="s">
        <v>484</v>
      </c>
      <c r="B113" s="770"/>
      <c r="C113" s="770"/>
      <c r="D113" s="272">
        <f>COUNTIF(D12:D64,"L.9")</f>
        <v>0</v>
      </c>
      <c r="E113" s="272">
        <f t="shared" ref="E113:X113" si="220">COUNTIF(E12:E64,"L.9")</f>
        <v>0</v>
      </c>
      <c r="F113" s="272">
        <f t="shared" si="220"/>
        <v>0</v>
      </c>
      <c r="G113" s="272">
        <f t="shared" si="220"/>
        <v>0</v>
      </c>
      <c r="H113" s="272">
        <f t="shared" si="220"/>
        <v>0</v>
      </c>
      <c r="I113" s="272">
        <f t="shared" si="220"/>
        <v>0</v>
      </c>
      <c r="J113" s="272">
        <f t="shared" si="220"/>
        <v>0</v>
      </c>
      <c r="K113" s="272">
        <f t="shared" si="220"/>
        <v>0</v>
      </c>
      <c r="L113" s="272">
        <f t="shared" si="220"/>
        <v>0</v>
      </c>
      <c r="M113" s="272">
        <f t="shared" si="220"/>
        <v>0</v>
      </c>
      <c r="N113" s="272">
        <f t="shared" si="220"/>
        <v>0</v>
      </c>
      <c r="O113" s="272">
        <f t="shared" si="220"/>
        <v>0</v>
      </c>
      <c r="P113" s="272">
        <f t="shared" si="220"/>
        <v>0</v>
      </c>
      <c r="Q113" s="272">
        <f t="shared" si="220"/>
        <v>0</v>
      </c>
      <c r="R113" s="272">
        <f t="shared" si="220"/>
        <v>0</v>
      </c>
      <c r="S113" s="272">
        <f t="shared" si="220"/>
        <v>0</v>
      </c>
      <c r="T113" s="272">
        <f t="shared" si="220"/>
        <v>0</v>
      </c>
      <c r="U113" s="272">
        <f t="shared" si="220"/>
        <v>0</v>
      </c>
      <c r="V113" s="272">
        <f t="shared" si="220"/>
        <v>0</v>
      </c>
      <c r="W113" s="272">
        <f t="shared" si="220"/>
        <v>0</v>
      </c>
      <c r="X113" s="272">
        <f t="shared" si="220"/>
        <v>0</v>
      </c>
      <c r="Y113" s="2"/>
      <c r="Z113" s="272">
        <f t="shared" si="127"/>
        <v>0</v>
      </c>
      <c r="AA113" s="767">
        <f>Z113+Z114</f>
        <v>0</v>
      </c>
      <c r="AB113" s="272">
        <f t="shared" ref="AB113:AV113" si="221">COUNTIF(AB11:AB63,"L.9")</f>
        <v>0</v>
      </c>
      <c r="AC113" s="272">
        <f t="shared" si="221"/>
        <v>0</v>
      </c>
      <c r="AD113" s="272">
        <f t="shared" si="221"/>
        <v>0</v>
      </c>
      <c r="AE113" s="272">
        <f t="shared" si="221"/>
        <v>3</v>
      </c>
      <c r="AF113" s="272">
        <f t="shared" si="221"/>
        <v>3</v>
      </c>
      <c r="AG113" s="272">
        <f t="shared" si="221"/>
        <v>0</v>
      </c>
      <c r="AH113" s="272">
        <f t="shared" si="221"/>
        <v>0</v>
      </c>
      <c r="AI113" s="272">
        <f t="shared" si="221"/>
        <v>0</v>
      </c>
      <c r="AJ113" s="272">
        <f t="shared" si="221"/>
        <v>0</v>
      </c>
      <c r="AK113" s="272">
        <f t="shared" si="221"/>
        <v>0</v>
      </c>
      <c r="AL113" s="272">
        <f t="shared" si="221"/>
        <v>4</v>
      </c>
      <c r="AM113" s="272">
        <f t="shared" si="221"/>
        <v>4</v>
      </c>
      <c r="AN113" s="272">
        <f t="shared" si="221"/>
        <v>0</v>
      </c>
      <c r="AO113" s="272">
        <f t="shared" si="221"/>
        <v>0</v>
      </c>
      <c r="AP113" s="272">
        <f t="shared" si="221"/>
        <v>0</v>
      </c>
      <c r="AQ113" s="272">
        <f t="shared" si="221"/>
        <v>0</v>
      </c>
      <c r="AR113" s="272">
        <f t="shared" si="221"/>
        <v>0</v>
      </c>
      <c r="AS113" s="272">
        <f t="shared" si="221"/>
        <v>4</v>
      </c>
      <c r="AT113" s="272">
        <f t="shared" si="221"/>
        <v>4</v>
      </c>
      <c r="AU113" s="272">
        <f t="shared" si="221"/>
        <v>0</v>
      </c>
      <c r="AV113" s="337">
        <f t="shared" si="221"/>
        <v>0</v>
      </c>
      <c r="AW113" s="337">
        <f t="shared" si="130"/>
        <v>22</v>
      </c>
      <c r="AX113" s="766">
        <f>AW113+AW114</f>
        <v>28</v>
      </c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82"/>
      <c r="EC113" s="182"/>
      <c r="ED113" s="7"/>
      <c r="EE113" s="7"/>
      <c r="EF113" s="7"/>
      <c r="EG113" s="7"/>
      <c r="EH113" s="7"/>
      <c r="EI113" s="7"/>
    </row>
    <row r="114" spans="1:139" ht="14.1" customHeight="1" x14ac:dyDescent="0.25">
      <c r="A114" s="770" t="s">
        <v>477</v>
      </c>
      <c r="B114" s="770"/>
      <c r="C114" s="770"/>
      <c r="D114" s="272">
        <f>COUNTIF(D12:D64,"LL.9")</f>
        <v>0</v>
      </c>
      <c r="E114" s="272">
        <f t="shared" ref="E114:X114" si="222">COUNTIF(E12:E64,"LL.9")</f>
        <v>0</v>
      </c>
      <c r="F114" s="272">
        <f t="shared" si="222"/>
        <v>0</v>
      </c>
      <c r="G114" s="272">
        <f t="shared" si="222"/>
        <v>0</v>
      </c>
      <c r="H114" s="272">
        <f t="shared" si="222"/>
        <v>0</v>
      </c>
      <c r="I114" s="272">
        <f t="shared" si="222"/>
        <v>0</v>
      </c>
      <c r="J114" s="272">
        <f t="shared" si="222"/>
        <v>0</v>
      </c>
      <c r="K114" s="272">
        <f t="shared" si="222"/>
        <v>0</v>
      </c>
      <c r="L114" s="272">
        <f t="shared" si="222"/>
        <v>0</v>
      </c>
      <c r="M114" s="272">
        <f t="shared" si="222"/>
        <v>0</v>
      </c>
      <c r="N114" s="272">
        <f t="shared" si="222"/>
        <v>0</v>
      </c>
      <c r="O114" s="272">
        <f t="shared" si="222"/>
        <v>0</v>
      </c>
      <c r="P114" s="272">
        <f t="shared" si="222"/>
        <v>0</v>
      </c>
      <c r="Q114" s="272">
        <f t="shared" si="222"/>
        <v>0</v>
      </c>
      <c r="R114" s="272">
        <f t="shared" si="222"/>
        <v>0</v>
      </c>
      <c r="S114" s="272">
        <f t="shared" si="222"/>
        <v>0</v>
      </c>
      <c r="T114" s="272">
        <f t="shared" si="222"/>
        <v>0</v>
      </c>
      <c r="U114" s="272">
        <f t="shared" si="222"/>
        <v>0</v>
      </c>
      <c r="V114" s="272">
        <f t="shared" si="222"/>
        <v>0</v>
      </c>
      <c r="W114" s="272">
        <f t="shared" si="222"/>
        <v>0</v>
      </c>
      <c r="X114" s="272">
        <f t="shared" si="222"/>
        <v>0</v>
      </c>
      <c r="Y114" s="2"/>
      <c r="Z114" s="272">
        <f>SUM(D114:Y114)</f>
        <v>0</v>
      </c>
      <c r="AA114" s="767"/>
      <c r="AB114" s="272">
        <f t="shared" ref="AB114:AV114" si="223">COUNTIF(AB11:AB63,"LL.9")</f>
        <v>0</v>
      </c>
      <c r="AC114" s="272">
        <f t="shared" si="223"/>
        <v>0</v>
      </c>
      <c r="AD114" s="272">
        <f t="shared" si="223"/>
        <v>0</v>
      </c>
      <c r="AE114" s="272">
        <f t="shared" si="223"/>
        <v>0</v>
      </c>
      <c r="AF114" s="272">
        <f t="shared" si="223"/>
        <v>0</v>
      </c>
      <c r="AG114" s="272">
        <f t="shared" si="223"/>
        <v>3</v>
      </c>
      <c r="AH114" s="272">
        <f t="shared" si="223"/>
        <v>3</v>
      </c>
      <c r="AI114" s="272">
        <f t="shared" si="223"/>
        <v>0</v>
      </c>
      <c r="AJ114" s="272">
        <f t="shared" si="223"/>
        <v>0</v>
      </c>
      <c r="AK114" s="272">
        <f t="shared" si="223"/>
        <v>0</v>
      </c>
      <c r="AL114" s="272">
        <f t="shared" si="223"/>
        <v>0</v>
      </c>
      <c r="AM114" s="272">
        <f t="shared" si="223"/>
        <v>0</v>
      </c>
      <c r="AN114" s="272">
        <f t="shared" si="223"/>
        <v>0</v>
      </c>
      <c r="AO114" s="272">
        <f t="shared" si="223"/>
        <v>0</v>
      </c>
      <c r="AP114" s="272">
        <f t="shared" si="223"/>
        <v>0</v>
      </c>
      <c r="AQ114" s="272">
        <f t="shared" si="223"/>
        <v>0</v>
      </c>
      <c r="AR114" s="272">
        <f t="shared" si="223"/>
        <v>0</v>
      </c>
      <c r="AS114" s="272">
        <f t="shared" si="223"/>
        <v>0</v>
      </c>
      <c r="AT114" s="272">
        <f t="shared" si="223"/>
        <v>0</v>
      </c>
      <c r="AU114" s="272">
        <f t="shared" si="223"/>
        <v>0</v>
      </c>
      <c r="AV114" s="337">
        <f t="shared" si="223"/>
        <v>0</v>
      </c>
      <c r="AW114" s="337">
        <f t="shared" si="130"/>
        <v>6</v>
      </c>
      <c r="AX114" s="766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82"/>
      <c r="EC114" s="182"/>
      <c r="ED114" s="7"/>
      <c r="EE114" s="7"/>
      <c r="EF114" s="7"/>
      <c r="EG114" s="7"/>
      <c r="EH114" s="7"/>
      <c r="EI114" s="7"/>
    </row>
    <row r="115" spans="1:139" ht="14.1" customHeight="1" x14ac:dyDescent="0.25">
      <c r="A115" s="770" t="s">
        <v>480</v>
      </c>
      <c r="B115" s="770"/>
      <c r="C115" s="770"/>
      <c r="D115" s="272">
        <f t="shared" ref="D115:X115" si="224">COUNTIF(D12:D64,"P.15")</f>
        <v>0</v>
      </c>
      <c r="E115" s="272">
        <f t="shared" si="224"/>
        <v>0</v>
      </c>
      <c r="F115" s="272">
        <f t="shared" si="224"/>
        <v>0</v>
      </c>
      <c r="G115" s="272">
        <f t="shared" si="224"/>
        <v>0</v>
      </c>
      <c r="H115" s="272">
        <f t="shared" si="224"/>
        <v>0</v>
      </c>
      <c r="I115" s="272">
        <f t="shared" si="224"/>
        <v>0</v>
      </c>
      <c r="J115" s="272">
        <f t="shared" si="224"/>
        <v>0</v>
      </c>
      <c r="K115" s="272">
        <f t="shared" si="224"/>
        <v>0</v>
      </c>
      <c r="L115" s="272">
        <f t="shared" si="224"/>
        <v>0</v>
      </c>
      <c r="M115" s="272">
        <f t="shared" si="224"/>
        <v>0</v>
      </c>
      <c r="N115" s="222">
        <f t="shared" si="224"/>
        <v>0</v>
      </c>
      <c r="O115" s="222">
        <f t="shared" si="224"/>
        <v>0</v>
      </c>
      <c r="P115" s="272">
        <f t="shared" si="224"/>
        <v>0</v>
      </c>
      <c r="Q115" s="272">
        <f t="shared" si="224"/>
        <v>0</v>
      </c>
      <c r="R115" s="272">
        <f t="shared" si="224"/>
        <v>0</v>
      </c>
      <c r="S115" s="272">
        <f t="shared" si="224"/>
        <v>0</v>
      </c>
      <c r="T115" s="272">
        <f t="shared" si="224"/>
        <v>0</v>
      </c>
      <c r="U115" s="272">
        <f t="shared" si="224"/>
        <v>0</v>
      </c>
      <c r="V115" s="272">
        <f t="shared" si="224"/>
        <v>0</v>
      </c>
      <c r="W115" s="272">
        <f t="shared" si="224"/>
        <v>0</v>
      </c>
      <c r="X115" s="272">
        <f t="shared" si="224"/>
        <v>0</v>
      </c>
      <c r="Y115" s="2"/>
      <c r="Z115" s="272">
        <f t="shared" si="127"/>
        <v>0</v>
      </c>
      <c r="AA115" s="767">
        <f>Z115+Z116</f>
        <v>0</v>
      </c>
      <c r="AB115" s="272">
        <f t="shared" ref="AB115:AV115" si="225">COUNTIF(AB11:AB63,"P.15")</f>
        <v>0</v>
      </c>
      <c r="AC115" s="272">
        <f t="shared" si="225"/>
        <v>0</v>
      </c>
      <c r="AD115" s="272">
        <f t="shared" si="225"/>
        <v>0</v>
      </c>
      <c r="AE115" s="272">
        <f t="shared" si="225"/>
        <v>0</v>
      </c>
      <c r="AF115" s="272">
        <f t="shared" si="225"/>
        <v>0</v>
      </c>
      <c r="AG115" s="272">
        <f t="shared" si="225"/>
        <v>3</v>
      </c>
      <c r="AH115" s="272">
        <f t="shared" si="225"/>
        <v>3</v>
      </c>
      <c r="AI115" s="272">
        <f t="shared" si="225"/>
        <v>0</v>
      </c>
      <c r="AJ115" s="272">
        <f t="shared" si="225"/>
        <v>0</v>
      </c>
      <c r="AK115" s="272">
        <f t="shared" si="225"/>
        <v>0</v>
      </c>
      <c r="AL115" s="272">
        <f t="shared" si="225"/>
        <v>0</v>
      </c>
      <c r="AM115" s="272">
        <f t="shared" si="225"/>
        <v>0</v>
      </c>
      <c r="AN115" s="272">
        <f t="shared" si="225"/>
        <v>4</v>
      </c>
      <c r="AO115" s="272">
        <f t="shared" si="225"/>
        <v>4</v>
      </c>
      <c r="AP115" s="272">
        <f t="shared" si="225"/>
        <v>0</v>
      </c>
      <c r="AQ115" s="272">
        <f t="shared" si="225"/>
        <v>0</v>
      </c>
      <c r="AR115" s="272">
        <f t="shared" si="225"/>
        <v>0</v>
      </c>
      <c r="AS115" s="272">
        <f t="shared" si="225"/>
        <v>0</v>
      </c>
      <c r="AT115" s="272">
        <f t="shared" si="225"/>
        <v>0</v>
      </c>
      <c r="AU115" s="272">
        <f t="shared" si="225"/>
        <v>4</v>
      </c>
      <c r="AV115" s="337">
        <f t="shared" si="225"/>
        <v>4</v>
      </c>
      <c r="AW115" s="337">
        <f t="shared" si="130"/>
        <v>22</v>
      </c>
      <c r="AX115" s="766">
        <f>AW115+AW116</f>
        <v>34</v>
      </c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82"/>
      <c r="EC115" s="182"/>
      <c r="ED115" s="7"/>
      <c r="EE115" s="7"/>
      <c r="EF115" s="7"/>
      <c r="EG115" s="7"/>
      <c r="EH115" s="7"/>
      <c r="EI115" s="7"/>
    </row>
    <row r="116" spans="1:139" ht="14.1" customHeight="1" x14ac:dyDescent="0.25">
      <c r="A116" s="770" t="s">
        <v>491</v>
      </c>
      <c r="B116" s="770"/>
      <c r="C116" s="770"/>
      <c r="D116" s="272">
        <f t="shared" ref="D116:X116" si="226">COUNTIF(D12:D64,"PL.15")</f>
        <v>0</v>
      </c>
      <c r="E116" s="272">
        <f t="shared" si="226"/>
        <v>0</v>
      </c>
      <c r="F116" s="272">
        <f t="shared" si="226"/>
        <v>0</v>
      </c>
      <c r="G116" s="272">
        <f t="shared" si="226"/>
        <v>0</v>
      </c>
      <c r="H116" s="272">
        <f t="shared" si="226"/>
        <v>0</v>
      </c>
      <c r="I116" s="272">
        <f t="shared" si="226"/>
        <v>0</v>
      </c>
      <c r="J116" s="272">
        <f t="shared" si="226"/>
        <v>0</v>
      </c>
      <c r="K116" s="272">
        <f t="shared" si="226"/>
        <v>0</v>
      </c>
      <c r="L116" s="272">
        <f t="shared" si="226"/>
        <v>0</v>
      </c>
      <c r="M116" s="272">
        <f t="shared" si="226"/>
        <v>0</v>
      </c>
      <c r="N116" s="222">
        <f t="shared" si="226"/>
        <v>0</v>
      </c>
      <c r="O116" s="222">
        <f t="shared" si="226"/>
        <v>0</v>
      </c>
      <c r="P116" s="272">
        <f t="shared" si="226"/>
        <v>0</v>
      </c>
      <c r="Q116" s="272">
        <f t="shared" si="226"/>
        <v>0</v>
      </c>
      <c r="R116" s="272">
        <f t="shared" si="226"/>
        <v>0</v>
      </c>
      <c r="S116" s="272">
        <f t="shared" si="226"/>
        <v>0</v>
      </c>
      <c r="T116" s="272">
        <f t="shared" si="226"/>
        <v>0</v>
      </c>
      <c r="U116" s="272">
        <f t="shared" si="226"/>
        <v>0</v>
      </c>
      <c r="V116" s="272">
        <f t="shared" si="226"/>
        <v>0</v>
      </c>
      <c r="W116" s="272">
        <f t="shared" si="226"/>
        <v>0</v>
      </c>
      <c r="X116" s="272">
        <f t="shared" si="226"/>
        <v>0</v>
      </c>
      <c r="Y116" s="2"/>
      <c r="Z116" s="272">
        <f t="shared" si="127"/>
        <v>0</v>
      </c>
      <c r="AA116" s="767"/>
      <c r="AB116" s="272">
        <f t="shared" ref="AB116:AV116" si="227">COUNTIF(AB11:AB63,"PL.15")</f>
        <v>0</v>
      </c>
      <c r="AC116" s="272">
        <f t="shared" si="227"/>
        <v>0</v>
      </c>
      <c r="AD116" s="272">
        <f t="shared" si="227"/>
        <v>0</v>
      </c>
      <c r="AE116" s="272">
        <f t="shared" si="227"/>
        <v>0</v>
      </c>
      <c r="AF116" s="272">
        <f t="shared" si="227"/>
        <v>0</v>
      </c>
      <c r="AG116" s="272">
        <f t="shared" si="227"/>
        <v>0</v>
      </c>
      <c r="AH116" s="272">
        <f t="shared" si="227"/>
        <v>0</v>
      </c>
      <c r="AI116" s="272">
        <f t="shared" si="227"/>
        <v>0</v>
      </c>
      <c r="AJ116" s="272">
        <f t="shared" si="227"/>
        <v>0</v>
      </c>
      <c r="AK116" s="272">
        <f t="shared" si="227"/>
        <v>0</v>
      </c>
      <c r="AL116" s="272">
        <f t="shared" si="227"/>
        <v>0</v>
      </c>
      <c r="AM116" s="272">
        <f t="shared" si="227"/>
        <v>0</v>
      </c>
      <c r="AN116" s="272">
        <f t="shared" si="227"/>
        <v>0</v>
      </c>
      <c r="AO116" s="272">
        <f t="shared" si="227"/>
        <v>0</v>
      </c>
      <c r="AP116" s="272">
        <f t="shared" si="227"/>
        <v>4</v>
      </c>
      <c r="AQ116" s="272">
        <f t="shared" si="227"/>
        <v>4</v>
      </c>
      <c r="AR116" s="272">
        <f t="shared" si="227"/>
        <v>4</v>
      </c>
      <c r="AS116" s="272">
        <f t="shared" si="227"/>
        <v>0</v>
      </c>
      <c r="AT116" s="272">
        <f t="shared" si="227"/>
        <v>0</v>
      </c>
      <c r="AU116" s="272">
        <f t="shared" si="227"/>
        <v>0</v>
      </c>
      <c r="AV116" s="337">
        <f t="shared" si="227"/>
        <v>0</v>
      </c>
      <c r="AW116" s="337">
        <f t="shared" si="130"/>
        <v>12</v>
      </c>
      <c r="AX116" s="766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82"/>
      <c r="EC116" s="182"/>
      <c r="ED116" s="7"/>
      <c r="EE116" s="7"/>
      <c r="EF116" s="7"/>
      <c r="EG116" s="7"/>
      <c r="EH116" s="7"/>
      <c r="EI116" s="7"/>
    </row>
    <row r="117" spans="1:139" ht="14.1" customHeight="1" x14ac:dyDescent="0.25">
      <c r="A117" s="770" t="s">
        <v>481</v>
      </c>
      <c r="B117" s="770"/>
      <c r="C117" s="770"/>
      <c r="D117" s="272">
        <f t="shared" ref="D117:X117" si="228">COUNTIF(D12:D64,"R.14")</f>
        <v>0</v>
      </c>
      <c r="E117" s="272">
        <f t="shared" si="228"/>
        <v>0</v>
      </c>
      <c r="F117" s="272">
        <f t="shared" si="228"/>
        <v>0</v>
      </c>
      <c r="G117" s="272">
        <f t="shared" si="228"/>
        <v>0</v>
      </c>
      <c r="H117" s="272">
        <f t="shared" si="228"/>
        <v>0</v>
      </c>
      <c r="I117" s="272">
        <f t="shared" si="228"/>
        <v>0</v>
      </c>
      <c r="J117" s="272">
        <f t="shared" si="228"/>
        <v>0</v>
      </c>
      <c r="K117" s="272">
        <f t="shared" si="228"/>
        <v>0</v>
      </c>
      <c r="L117" s="272">
        <f t="shared" si="228"/>
        <v>0</v>
      </c>
      <c r="M117" s="272">
        <f t="shared" si="228"/>
        <v>0</v>
      </c>
      <c r="N117" s="222">
        <f t="shared" si="228"/>
        <v>0</v>
      </c>
      <c r="O117" s="222">
        <f t="shared" si="228"/>
        <v>0</v>
      </c>
      <c r="P117" s="272">
        <f t="shared" si="228"/>
        <v>0</v>
      </c>
      <c r="Q117" s="272">
        <f t="shared" si="228"/>
        <v>0</v>
      </c>
      <c r="R117" s="272">
        <f t="shared" si="228"/>
        <v>0</v>
      </c>
      <c r="S117" s="272">
        <f t="shared" si="228"/>
        <v>0</v>
      </c>
      <c r="T117" s="272">
        <f t="shared" si="228"/>
        <v>0</v>
      </c>
      <c r="U117" s="272">
        <f t="shared" si="228"/>
        <v>0</v>
      </c>
      <c r="V117" s="272">
        <f t="shared" si="228"/>
        <v>0</v>
      </c>
      <c r="W117" s="272">
        <f t="shared" si="228"/>
        <v>0</v>
      </c>
      <c r="X117" s="272">
        <f t="shared" si="228"/>
        <v>0</v>
      </c>
      <c r="Y117" s="2"/>
      <c r="Z117" s="272">
        <f t="shared" si="127"/>
        <v>0</v>
      </c>
      <c r="AA117" s="767">
        <f>Z117+Z118</f>
        <v>0</v>
      </c>
      <c r="AB117" s="272">
        <f t="shared" ref="AB117:AV117" si="229">COUNTIF(AB11:AB63,"R.14")</f>
        <v>0</v>
      </c>
      <c r="AC117" s="272">
        <f t="shared" si="229"/>
        <v>0</v>
      </c>
      <c r="AD117" s="272">
        <f t="shared" si="229"/>
        <v>0</v>
      </c>
      <c r="AE117" s="272">
        <f t="shared" si="229"/>
        <v>0</v>
      </c>
      <c r="AF117" s="272">
        <f t="shared" si="229"/>
        <v>0</v>
      </c>
      <c r="AG117" s="272">
        <f t="shared" si="229"/>
        <v>3</v>
      </c>
      <c r="AH117" s="272">
        <f t="shared" si="229"/>
        <v>3</v>
      </c>
      <c r="AI117" s="272">
        <f t="shared" si="229"/>
        <v>0</v>
      </c>
      <c r="AJ117" s="272">
        <f t="shared" si="229"/>
        <v>0</v>
      </c>
      <c r="AK117" s="272">
        <f t="shared" si="229"/>
        <v>0</v>
      </c>
      <c r="AL117" s="272">
        <f t="shared" si="229"/>
        <v>0</v>
      </c>
      <c r="AM117" s="272">
        <f t="shared" si="229"/>
        <v>0</v>
      </c>
      <c r="AN117" s="272">
        <f t="shared" si="229"/>
        <v>4</v>
      </c>
      <c r="AO117" s="272">
        <f t="shared" si="229"/>
        <v>4</v>
      </c>
      <c r="AP117" s="272">
        <f t="shared" si="229"/>
        <v>0</v>
      </c>
      <c r="AQ117" s="272">
        <f t="shared" si="229"/>
        <v>0</v>
      </c>
      <c r="AR117" s="272">
        <f t="shared" si="229"/>
        <v>0</v>
      </c>
      <c r="AS117" s="272">
        <f t="shared" si="229"/>
        <v>0</v>
      </c>
      <c r="AT117" s="272">
        <f t="shared" si="229"/>
        <v>0</v>
      </c>
      <c r="AU117" s="272">
        <f t="shared" si="229"/>
        <v>4</v>
      </c>
      <c r="AV117" s="337">
        <f t="shared" si="229"/>
        <v>4</v>
      </c>
      <c r="AW117" s="337">
        <f t="shared" si="130"/>
        <v>22</v>
      </c>
      <c r="AX117" s="766">
        <f>AW117+AW118</f>
        <v>28</v>
      </c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82"/>
      <c r="EC117" s="182"/>
      <c r="ED117" s="7"/>
      <c r="EE117" s="7"/>
      <c r="EF117" s="7"/>
      <c r="EG117" s="7"/>
      <c r="EH117" s="7"/>
      <c r="EI117" s="7"/>
    </row>
    <row r="118" spans="1:139" ht="14.1" customHeight="1" x14ac:dyDescent="0.25">
      <c r="A118" s="770" t="s">
        <v>492</v>
      </c>
      <c r="B118" s="770"/>
      <c r="C118" s="770"/>
      <c r="D118" s="272">
        <f t="shared" ref="D118:X118" si="230">COUNTIF(D12:D64,"RL.14")</f>
        <v>0</v>
      </c>
      <c r="E118" s="272">
        <f t="shared" si="230"/>
        <v>0</v>
      </c>
      <c r="F118" s="272">
        <f t="shared" si="230"/>
        <v>0</v>
      </c>
      <c r="G118" s="272">
        <f t="shared" si="230"/>
        <v>0</v>
      </c>
      <c r="H118" s="272">
        <f t="shared" si="230"/>
        <v>0</v>
      </c>
      <c r="I118" s="272">
        <f t="shared" si="230"/>
        <v>0</v>
      </c>
      <c r="J118" s="272">
        <f t="shared" si="230"/>
        <v>0</v>
      </c>
      <c r="K118" s="272">
        <f t="shared" si="230"/>
        <v>0</v>
      </c>
      <c r="L118" s="272">
        <f t="shared" si="230"/>
        <v>0</v>
      </c>
      <c r="M118" s="272">
        <f t="shared" si="230"/>
        <v>0</v>
      </c>
      <c r="N118" s="222">
        <f t="shared" si="230"/>
        <v>0</v>
      </c>
      <c r="O118" s="222">
        <f t="shared" si="230"/>
        <v>0</v>
      </c>
      <c r="P118" s="272">
        <f t="shared" si="230"/>
        <v>0</v>
      </c>
      <c r="Q118" s="272">
        <f t="shared" si="230"/>
        <v>0</v>
      </c>
      <c r="R118" s="272">
        <f t="shared" si="230"/>
        <v>0</v>
      </c>
      <c r="S118" s="272">
        <f t="shared" si="230"/>
        <v>0</v>
      </c>
      <c r="T118" s="272">
        <f t="shared" si="230"/>
        <v>0</v>
      </c>
      <c r="U118" s="272">
        <f t="shared" si="230"/>
        <v>0</v>
      </c>
      <c r="V118" s="272">
        <f t="shared" si="230"/>
        <v>0</v>
      </c>
      <c r="W118" s="272">
        <f t="shared" si="230"/>
        <v>0</v>
      </c>
      <c r="X118" s="272">
        <f t="shared" si="230"/>
        <v>0</v>
      </c>
      <c r="Y118" s="2"/>
      <c r="Z118" s="272">
        <f t="shared" si="127"/>
        <v>0</v>
      </c>
      <c r="AA118" s="767"/>
      <c r="AB118" s="272">
        <f t="shared" ref="AB118:AV118" si="231">COUNTIF(AB11:AB63,"RL.14")</f>
        <v>0</v>
      </c>
      <c r="AC118" s="272">
        <f t="shared" si="231"/>
        <v>0</v>
      </c>
      <c r="AD118" s="272">
        <f t="shared" si="231"/>
        <v>0</v>
      </c>
      <c r="AE118" s="272">
        <f t="shared" si="231"/>
        <v>3</v>
      </c>
      <c r="AF118" s="272">
        <f t="shared" si="231"/>
        <v>3</v>
      </c>
      <c r="AG118" s="272">
        <f t="shared" si="231"/>
        <v>0</v>
      </c>
      <c r="AH118" s="272">
        <f t="shared" si="231"/>
        <v>0</v>
      </c>
      <c r="AI118" s="272">
        <f t="shared" si="231"/>
        <v>0</v>
      </c>
      <c r="AJ118" s="272">
        <f t="shared" si="231"/>
        <v>0</v>
      </c>
      <c r="AK118" s="272">
        <f t="shared" si="231"/>
        <v>0</v>
      </c>
      <c r="AL118" s="272">
        <f t="shared" si="231"/>
        <v>0</v>
      </c>
      <c r="AM118" s="272">
        <f t="shared" si="231"/>
        <v>0</v>
      </c>
      <c r="AN118" s="272">
        <f t="shared" si="231"/>
        <v>0</v>
      </c>
      <c r="AO118" s="272">
        <f t="shared" si="231"/>
        <v>0</v>
      </c>
      <c r="AP118" s="272">
        <f t="shared" si="231"/>
        <v>0</v>
      </c>
      <c r="AQ118" s="272">
        <f t="shared" si="231"/>
        <v>0</v>
      </c>
      <c r="AR118" s="272">
        <f t="shared" si="231"/>
        <v>0</v>
      </c>
      <c r="AS118" s="272">
        <f t="shared" si="231"/>
        <v>0</v>
      </c>
      <c r="AT118" s="272">
        <f t="shared" si="231"/>
        <v>0</v>
      </c>
      <c r="AU118" s="272">
        <f t="shared" si="231"/>
        <v>0</v>
      </c>
      <c r="AV118" s="337">
        <f t="shared" si="231"/>
        <v>0</v>
      </c>
      <c r="AW118" s="337">
        <f t="shared" si="130"/>
        <v>6</v>
      </c>
      <c r="AX118" s="766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82"/>
      <c r="EC118" s="182"/>
      <c r="ED118" s="7"/>
      <c r="EE118" s="7"/>
      <c r="EF118" s="7"/>
      <c r="EG118" s="7"/>
      <c r="EH118" s="7"/>
      <c r="EI118" s="7"/>
    </row>
    <row r="119" spans="1:139" ht="14.1" customHeight="1" x14ac:dyDescent="0.25">
      <c r="A119" s="770" t="s">
        <v>493</v>
      </c>
      <c r="B119" s="770"/>
      <c r="C119" s="770"/>
      <c r="D119" s="272">
        <f t="shared" ref="D119:X119" si="232">COUNTIF(D12:D64,"F.27")</f>
        <v>0</v>
      </c>
      <c r="E119" s="272">
        <f t="shared" si="232"/>
        <v>0</v>
      </c>
      <c r="F119" s="272">
        <f t="shared" si="232"/>
        <v>0</v>
      </c>
      <c r="G119" s="272">
        <f t="shared" si="232"/>
        <v>0</v>
      </c>
      <c r="H119" s="272">
        <f t="shared" si="232"/>
        <v>0</v>
      </c>
      <c r="I119" s="272">
        <f t="shared" si="232"/>
        <v>0</v>
      </c>
      <c r="J119" s="272">
        <f t="shared" si="232"/>
        <v>0</v>
      </c>
      <c r="K119" s="272">
        <f t="shared" si="232"/>
        <v>0</v>
      </c>
      <c r="L119" s="272">
        <f t="shared" si="232"/>
        <v>0</v>
      </c>
      <c r="M119" s="272">
        <f t="shared" si="232"/>
        <v>0</v>
      </c>
      <c r="N119" s="272">
        <f t="shared" si="232"/>
        <v>3</v>
      </c>
      <c r="O119" s="272">
        <f t="shared" si="232"/>
        <v>3</v>
      </c>
      <c r="P119" s="272">
        <f t="shared" si="232"/>
        <v>3</v>
      </c>
      <c r="Q119" s="272">
        <f t="shared" si="232"/>
        <v>3</v>
      </c>
      <c r="R119" s="272">
        <f t="shared" si="232"/>
        <v>3</v>
      </c>
      <c r="S119" s="272">
        <f t="shared" si="232"/>
        <v>3</v>
      </c>
      <c r="T119" s="272">
        <f t="shared" si="232"/>
        <v>3</v>
      </c>
      <c r="U119" s="272">
        <f t="shared" si="232"/>
        <v>3</v>
      </c>
      <c r="V119" s="272">
        <f t="shared" si="232"/>
        <v>3</v>
      </c>
      <c r="W119" s="272">
        <f t="shared" si="232"/>
        <v>3</v>
      </c>
      <c r="X119" s="272">
        <f t="shared" si="232"/>
        <v>3</v>
      </c>
      <c r="Y119" s="2"/>
      <c r="Z119" s="272">
        <f t="shared" si="127"/>
        <v>33</v>
      </c>
      <c r="AA119" s="336">
        <f t="shared" ref="AA119:AA127" si="233">Z119</f>
        <v>33</v>
      </c>
      <c r="AB119" s="272">
        <f t="shared" ref="AB119:AV119" si="234">COUNTIF(AB11:AB63,"F.27")</f>
        <v>0</v>
      </c>
      <c r="AC119" s="272">
        <f t="shared" si="234"/>
        <v>0</v>
      </c>
      <c r="AD119" s="272">
        <f t="shared" si="234"/>
        <v>0</v>
      </c>
      <c r="AE119" s="272">
        <f t="shared" si="234"/>
        <v>0</v>
      </c>
      <c r="AF119" s="272">
        <f t="shared" si="234"/>
        <v>0</v>
      </c>
      <c r="AG119" s="272">
        <f t="shared" si="234"/>
        <v>0</v>
      </c>
      <c r="AH119" s="272">
        <f t="shared" si="234"/>
        <v>0</v>
      </c>
      <c r="AI119" s="272">
        <f t="shared" si="234"/>
        <v>0</v>
      </c>
      <c r="AJ119" s="272">
        <f t="shared" si="234"/>
        <v>0</v>
      </c>
      <c r="AK119" s="272">
        <f t="shared" si="234"/>
        <v>0</v>
      </c>
      <c r="AL119" s="272">
        <f t="shared" si="234"/>
        <v>3</v>
      </c>
      <c r="AM119" s="272">
        <f t="shared" si="234"/>
        <v>3</v>
      </c>
      <c r="AN119" s="272">
        <f t="shared" si="234"/>
        <v>3</v>
      </c>
      <c r="AO119" s="272">
        <f t="shared" si="234"/>
        <v>3</v>
      </c>
      <c r="AP119" s="272">
        <f t="shared" si="234"/>
        <v>3</v>
      </c>
      <c r="AQ119" s="272">
        <f t="shared" si="234"/>
        <v>3</v>
      </c>
      <c r="AR119" s="272">
        <f t="shared" si="234"/>
        <v>3</v>
      </c>
      <c r="AS119" s="272">
        <f t="shared" si="234"/>
        <v>3</v>
      </c>
      <c r="AT119" s="272">
        <f t="shared" si="234"/>
        <v>3</v>
      </c>
      <c r="AU119" s="272">
        <f t="shared" si="234"/>
        <v>3</v>
      </c>
      <c r="AV119" s="337">
        <f t="shared" si="234"/>
        <v>3</v>
      </c>
      <c r="AW119" s="337">
        <f t="shared" si="130"/>
        <v>33</v>
      </c>
      <c r="AX119" s="337">
        <f t="shared" ref="AX119:AX126" si="235">AW119</f>
        <v>33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82"/>
      <c r="EC119" s="182"/>
      <c r="ED119" s="7"/>
      <c r="EE119" s="7"/>
      <c r="EF119" s="7"/>
      <c r="EG119" s="7"/>
      <c r="EH119" s="7"/>
      <c r="EI119" s="7"/>
    </row>
    <row r="120" spans="1:139" ht="14.1" customHeight="1" x14ac:dyDescent="0.25">
      <c r="A120" s="770" t="s">
        <v>494</v>
      </c>
      <c r="B120" s="770"/>
      <c r="C120" s="770"/>
      <c r="D120" s="272">
        <f t="shared" ref="D120:X120" si="236">COUNTIF(D12:D64,"F.32")</f>
        <v>3</v>
      </c>
      <c r="E120" s="272">
        <f t="shared" si="236"/>
        <v>3</v>
      </c>
      <c r="F120" s="272">
        <f t="shared" si="236"/>
        <v>3</v>
      </c>
      <c r="G120" s="272">
        <f t="shared" si="236"/>
        <v>3</v>
      </c>
      <c r="H120" s="272">
        <f t="shared" si="236"/>
        <v>3</v>
      </c>
      <c r="I120" s="272">
        <f t="shared" si="236"/>
        <v>3</v>
      </c>
      <c r="J120" s="272">
        <f t="shared" si="236"/>
        <v>3</v>
      </c>
      <c r="K120" s="272">
        <f t="shared" si="236"/>
        <v>3</v>
      </c>
      <c r="L120" s="272">
        <f t="shared" si="236"/>
        <v>3</v>
      </c>
      <c r="M120" s="272">
        <f t="shared" si="236"/>
        <v>3</v>
      </c>
      <c r="N120" s="272">
        <f t="shared" si="236"/>
        <v>0</v>
      </c>
      <c r="O120" s="272">
        <f t="shared" si="236"/>
        <v>0</v>
      </c>
      <c r="P120" s="272">
        <f t="shared" si="236"/>
        <v>0</v>
      </c>
      <c r="Q120" s="272">
        <f t="shared" si="236"/>
        <v>0</v>
      </c>
      <c r="R120" s="272">
        <f t="shared" si="236"/>
        <v>0</v>
      </c>
      <c r="S120" s="272">
        <f t="shared" si="236"/>
        <v>0</v>
      </c>
      <c r="T120" s="272">
        <f t="shared" si="236"/>
        <v>0</v>
      </c>
      <c r="U120" s="272">
        <f t="shared" si="236"/>
        <v>0</v>
      </c>
      <c r="V120" s="272">
        <f t="shared" si="236"/>
        <v>0</v>
      </c>
      <c r="W120" s="272">
        <f t="shared" si="236"/>
        <v>0</v>
      </c>
      <c r="X120" s="272">
        <f t="shared" si="236"/>
        <v>0</v>
      </c>
      <c r="Y120" s="2"/>
      <c r="Z120" s="272">
        <f t="shared" si="127"/>
        <v>30</v>
      </c>
      <c r="AA120" s="336">
        <f t="shared" si="233"/>
        <v>30</v>
      </c>
      <c r="AB120" s="272">
        <f t="shared" ref="AB120:AV120" si="237">COUNTIF(AB11:AB63,"F.32")</f>
        <v>3</v>
      </c>
      <c r="AC120" s="272">
        <f t="shared" si="237"/>
        <v>3</v>
      </c>
      <c r="AD120" s="272">
        <f t="shared" si="237"/>
        <v>3</v>
      </c>
      <c r="AE120" s="272">
        <f t="shared" si="237"/>
        <v>3</v>
      </c>
      <c r="AF120" s="272">
        <f t="shared" si="237"/>
        <v>3</v>
      </c>
      <c r="AG120" s="272">
        <f t="shared" si="237"/>
        <v>3</v>
      </c>
      <c r="AH120" s="272">
        <f t="shared" si="237"/>
        <v>3</v>
      </c>
      <c r="AI120" s="272">
        <f t="shared" si="237"/>
        <v>3</v>
      </c>
      <c r="AJ120" s="272">
        <f t="shared" si="237"/>
        <v>3</v>
      </c>
      <c r="AK120" s="272">
        <f t="shared" si="237"/>
        <v>3</v>
      </c>
      <c r="AL120" s="272">
        <f t="shared" si="237"/>
        <v>0</v>
      </c>
      <c r="AM120" s="272">
        <f t="shared" si="237"/>
        <v>0</v>
      </c>
      <c r="AN120" s="272">
        <f t="shared" si="237"/>
        <v>0</v>
      </c>
      <c r="AO120" s="272">
        <f t="shared" si="237"/>
        <v>0</v>
      </c>
      <c r="AP120" s="272">
        <f t="shared" si="237"/>
        <v>0</v>
      </c>
      <c r="AQ120" s="272">
        <f t="shared" si="237"/>
        <v>0</v>
      </c>
      <c r="AR120" s="272">
        <f t="shared" si="237"/>
        <v>0</v>
      </c>
      <c r="AS120" s="272">
        <f t="shared" si="237"/>
        <v>0</v>
      </c>
      <c r="AT120" s="272">
        <f t="shared" si="237"/>
        <v>0</v>
      </c>
      <c r="AU120" s="272">
        <f t="shared" si="237"/>
        <v>0</v>
      </c>
      <c r="AV120" s="337">
        <f t="shared" si="237"/>
        <v>0</v>
      </c>
      <c r="AW120" s="337">
        <f t="shared" si="130"/>
        <v>30</v>
      </c>
      <c r="AX120" s="337">
        <f t="shared" si="235"/>
        <v>30</v>
      </c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82"/>
      <c r="EC120" s="182"/>
      <c r="ED120" s="7"/>
      <c r="EE120" s="7"/>
      <c r="EF120" s="7"/>
      <c r="EG120" s="7"/>
      <c r="EH120" s="7"/>
      <c r="EI120" s="7"/>
    </row>
    <row r="121" spans="1:139" ht="14.1" customHeight="1" x14ac:dyDescent="0.25">
      <c r="A121" s="770" t="s">
        <v>495</v>
      </c>
      <c r="B121" s="770"/>
      <c r="C121" s="770"/>
      <c r="D121" s="272">
        <f t="shared" ref="D121:X121" si="238">COUNTIF(D12:D64,"M.18")</f>
        <v>0</v>
      </c>
      <c r="E121" s="272">
        <f t="shared" si="238"/>
        <v>0</v>
      </c>
      <c r="F121" s="272">
        <f t="shared" si="238"/>
        <v>0</v>
      </c>
      <c r="G121" s="272">
        <f t="shared" si="238"/>
        <v>0</v>
      </c>
      <c r="H121" s="272">
        <f t="shared" si="238"/>
        <v>0</v>
      </c>
      <c r="I121" s="272">
        <f t="shared" si="238"/>
        <v>0</v>
      </c>
      <c r="J121" s="272">
        <f t="shared" si="238"/>
        <v>0</v>
      </c>
      <c r="K121" s="272">
        <f t="shared" si="238"/>
        <v>0</v>
      </c>
      <c r="L121" s="272">
        <f t="shared" si="238"/>
        <v>0</v>
      </c>
      <c r="M121" s="272">
        <f t="shared" si="238"/>
        <v>0</v>
      </c>
      <c r="N121" s="272">
        <f t="shared" si="238"/>
        <v>0</v>
      </c>
      <c r="O121" s="272">
        <f t="shared" si="238"/>
        <v>0</v>
      </c>
      <c r="P121" s="272">
        <f t="shared" si="238"/>
        <v>0</v>
      </c>
      <c r="Q121" s="272">
        <f t="shared" si="238"/>
        <v>0</v>
      </c>
      <c r="R121" s="272">
        <f t="shared" si="238"/>
        <v>0</v>
      </c>
      <c r="S121" s="272">
        <f t="shared" si="238"/>
        <v>0</v>
      </c>
      <c r="T121" s="272">
        <f t="shared" si="238"/>
        <v>0</v>
      </c>
      <c r="U121" s="272">
        <f t="shared" si="238"/>
        <v>0</v>
      </c>
      <c r="V121" s="272">
        <f t="shared" si="238"/>
        <v>0</v>
      </c>
      <c r="W121" s="272">
        <f t="shared" si="238"/>
        <v>0</v>
      </c>
      <c r="X121" s="272">
        <f t="shared" si="238"/>
        <v>0</v>
      </c>
      <c r="Y121" s="2"/>
      <c r="Z121" s="272">
        <f t="shared" si="127"/>
        <v>0</v>
      </c>
      <c r="AA121" s="336">
        <f t="shared" si="233"/>
        <v>0</v>
      </c>
      <c r="AB121" s="272">
        <f t="shared" ref="AB121:AV121" si="239">COUNTIF(AB11:AB63,"M.18")</f>
        <v>0</v>
      </c>
      <c r="AC121" s="272">
        <f t="shared" si="239"/>
        <v>0</v>
      </c>
      <c r="AD121" s="272">
        <f t="shared" si="239"/>
        <v>0</v>
      </c>
      <c r="AE121" s="272">
        <f t="shared" si="239"/>
        <v>0</v>
      </c>
      <c r="AF121" s="272">
        <f t="shared" si="239"/>
        <v>0</v>
      </c>
      <c r="AG121" s="272">
        <f t="shared" si="239"/>
        <v>0</v>
      </c>
      <c r="AH121" s="272">
        <f t="shared" si="239"/>
        <v>0</v>
      </c>
      <c r="AI121" s="272">
        <f t="shared" si="239"/>
        <v>2</v>
      </c>
      <c r="AJ121" s="272">
        <f t="shared" si="239"/>
        <v>2</v>
      </c>
      <c r="AK121" s="272">
        <f t="shared" si="239"/>
        <v>2</v>
      </c>
      <c r="AL121" s="272">
        <f t="shared" si="239"/>
        <v>0</v>
      </c>
      <c r="AM121" s="272">
        <f t="shared" si="239"/>
        <v>0</v>
      </c>
      <c r="AN121" s="272">
        <f t="shared" si="239"/>
        <v>0</v>
      </c>
      <c r="AO121" s="272">
        <f t="shared" si="239"/>
        <v>0</v>
      </c>
      <c r="AP121" s="272">
        <f t="shared" si="239"/>
        <v>2</v>
      </c>
      <c r="AQ121" s="272">
        <f t="shared" si="239"/>
        <v>2</v>
      </c>
      <c r="AR121" s="272">
        <f t="shared" si="239"/>
        <v>2</v>
      </c>
      <c r="AS121" s="272">
        <f t="shared" si="239"/>
        <v>0</v>
      </c>
      <c r="AT121" s="272">
        <f t="shared" si="239"/>
        <v>0</v>
      </c>
      <c r="AU121" s="272">
        <f t="shared" si="239"/>
        <v>0</v>
      </c>
      <c r="AV121" s="337">
        <f t="shared" si="239"/>
        <v>0</v>
      </c>
      <c r="AW121" s="337">
        <f t="shared" si="130"/>
        <v>12</v>
      </c>
      <c r="AX121" s="337">
        <f t="shared" si="235"/>
        <v>12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82"/>
      <c r="EC121" s="182"/>
      <c r="ED121" s="7"/>
      <c r="EE121" s="7"/>
      <c r="EF121" s="7"/>
      <c r="EG121" s="7"/>
      <c r="EH121" s="7"/>
      <c r="EI121" s="7"/>
    </row>
    <row r="122" spans="1:139" ht="14.1" customHeight="1" x14ac:dyDescent="0.25">
      <c r="A122" s="770" t="s">
        <v>496</v>
      </c>
      <c r="B122" s="770"/>
      <c r="C122" s="770"/>
      <c r="D122" s="272">
        <f t="shared" ref="D122:X122" si="240">COUNTIF(D12:D64,"M.25")</f>
        <v>0</v>
      </c>
      <c r="E122" s="272">
        <f t="shared" si="240"/>
        <v>0</v>
      </c>
      <c r="F122" s="272">
        <f t="shared" si="240"/>
        <v>0</v>
      </c>
      <c r="G122" s="272">
        <f t="shared" si="240"/>
        <v>0</v>
      </c>
      <c r="H122" s="272">
        <f t="shared" si="240"/>
        <v>0</v>
      </c>
      <c r="I122" s="272">
        <f t="shared" si="240"/>
        <v>0</v>
      </c>
      <c r="J122" s="272">
        <f t="shared" si="240"/>
        <v>0</v>
      </c>
      <c r="K122" s="272">
        <f t="shared" si="240"/>
        <v>0</v>
      </c>
      <c r="L122" s="272">
        <f t="shared" si="240"/>
        <v>0</v>
      </c>
      <c r="M122" s="272">
        <f t="shared" si="240"/>
        <v>0</v>
      </c>
      <c r="N122" s="272">
        <f t="shared" si="240"/>
        <v>0</v>
      </c>
      <c r="O122" s="272">
        <f t="shared" si="240"/>
        <v>0</v>
      </c>
      <c r="P122" s="272">
        <f t="shared" si="240"/>
        <v>0</v>
      </c>
      <c r="Q122" s="272">
        <f t="shared" si="240"/>
        <v>0</v>
      </c>
      <c r="R122" s="272">
        <f t="shared" si="240"/>
        <v>0</v>
      </c>
      <c r="S122" s="272">
        <f t="shared" si="240"/>
        <v>0</v>
      </c>
      <c r="T122" s="272">
        <f t="shared" si="240"/>
        <v>0</v>
      </c>
      <c r="U122" s="272">
        <f t="shared" si="240"/>
        <v>0</v>
      </c>
      <c r="V122" s="272">
        <f t="shared" si="240"/>
        <v>0</v>
      </c>
      <c r="W122" s="272">
        <f t="shared" si="240"/>
        <v>0</v>
      </c>
      <c r="X122" s="272">
        <f t="shared" si="240"/>
        <v>0</v>
      </c>
      <c r="Y122" s="2"/>
      <c r="Z122" s="272">
        <f t="shared" si="127"/>
        <v>0</v>
      </c>
      <c r="AA122" s="336">
        <f t="shared" si="233"/>
        <v>0</v>
      </c>
      <c r="AB122" s="272">
        <f t="shared" ref="AB122:AV122" si="241">COUNTIF(AB11:AB63,"M.25")</f>
        <v>2</v>
      </c>
      <c r="AC122" s="272">
        <f t="shared" si="241"/>
        <v>2</v>
      </c>
      <c r="AD122" s="272">
        <f t="shared" si="241"/>
        <v>2</v>
      </c>
      <c r="AE122" s="272">
        <f t="shared" si="241"/>
        <v>2</v>
      </c>
      <c r="AF122" s="272">
        <f t="shared" si="241"/>
        <v>2</v>
      </c>
      <c r="AG122" s="272">
        <f t="shared" si="241"/>
        <v>2</v>
      </c>
      <c r="AH122" s="272">
        <f t="shared" si="241"/>
        <v>2</v>
      </c>
      <c r="AI122" s="272">
        <f t="shared" si="241"/>
        <v>0</v>
      </c>
      <c r="AJ122" s="272">
        <f t="shared" si="241"/>
        <v>0</v>
      </c>
      <c r="AK122" s="272">
        <f t="shared" si="241"/>
        <v>0</v>
      </c>
      <c r="AL122" s="272">
        <f t="shared" si="241"/>
        <v>2</v>
      </c>
      <c r="AM122" s="272">
        <f t="shared" si="241"/>
        <v>2</v>
      </c>
      <c r="AN122" s="272">
        <f t="shared" si="241"/>
        <v>2</v>
      </c>
      <c r="AO122" s="272">
        <f t="shared" si="241"/>
        <v>2</v>
      </c>
      <c r="AP122" s="272">
        <f t="shared" si="241"/>
        <v>0</v>
      </c>
      <c r="AQ122" s="272">
        <f t="shared" si="241"/>
        <v>0</v>
      </c>
      <c r="AR122" s="272">
        <f t="shared" si="241"/>
        <v>0</v>
      </c>
      <c r="AS122" s="272">
        <f t="shared" si="241"/>
        <v>2</v>
      </c>
      <c r="AT122" s="272">
        <f t="shared" si="241"/>
        <v>2</v>
      </c>
      <c r="AU122" s="272">
        <f t="shared" si="241"/>
        <v>2</v>
      </c>
      <c r="AV122" s="337">
        <f t="shared" si="241"/>
        <v>2</v>
      </c>
      <c r="AW122" s="337">
        <f t="shared" si="130"/>
        <v>30</v>
      </c>
      <c r="AX122" s="337">
        <f t="shared" si="235"/>
        <v>30</v>
      </c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82"/>
      <c r="EC122" s="182"/>
      <c r="ED122" s="7"/>
      <c r="EE122" s="7"/>
      <c r="EF122" s="7"/>
      <c r="EG122" s="7"/>
      <c r="EH122" s="7"/>
      <c r="EI122" s="7"/>
    </row>
    <row r="123" spans="1:139" ht="14.1" customHeight="1" x14ac:dyDescent="0.25">
      <c r="A123" s="770" t="s">
        <v>498</v>
      </c>
      <c r="B123" s="770"/>
      <c r="C123" s="770"/>
      <c r="D123" s="272">
        <f t="shared" ref="D123:X123" si="242">COUNTIF(D12:D64,"T.31")</f>
        <v>0</v>
      </c>
      <c r="E123" s="272">
        <f t="shared" si="242"/>
        <v>0</v>
      </c>
      <c r="F123" s="272">
        <f t="shared" si="242"/>
        <v>0</v>
      </c>
      <c r="G123" s="272">
        <f t="shared" si="242"/>
        <v>0</v>
      </c>
      <c r="H123" s="272">
        <f t="shared" si="242"/>
        <v>0</v>
      </c>
      <c r="I123" s="272">
        <f t="shared" si="242"/>
        <v>0</v>
      </c>
      <c r="J123" s="272">
        <f t="shared" si="242"/>
        <v>0</v>
      </c>
      <c r="K123" s="272">
        <f t="shared" si="242"/>
        <v>0</v>
      </c>
      <c r="L123" s="272">
        <f t="shared" si="242"/>
        <v>0</v>
      </c>
      <c r="M123" s="272">
        <f t="shared" si="242"/>
        <v>0</v>
      </c>
      <c r="N123" s="272">
        <f t="shared" si="242"/>
        <v>0</v>
      </c>
      <c r="O123" s="272">
        <f t="shared" si="242"/>
        <v>0</v>
      </c>
      <c r="P123" s="272">
        <f t="shared" si="242"/>
        <v>0</v>
      </c>
      <c r="Q123" s="272">
        <f t="shared" si="242"/>
        <v>0</v>
      </c>
      <c r="R123" s="272">
        <f t="shared" si="242"/>
        <v>0</v>
      </c>
      <c r="S123" s="272">
        <f t="shared" si="242"/>
        <v>0</v>
      </c>
      <c r="T123" s="272">
        <f t="shared" si="242"/>
        <v>0</v>
      </c>
      <c r="U123" s="272">
        <f t="shared" si="242"/>
        <v>0</v>
      </c>
      <c r="V123" s="272">
        <f t="shared" si="242"/>
        <v>0</v>
      </c>
      <c r="W123" s="272">
        <f t="shared" si="242"/>
        <v>0</v>
      </c>
      <c r="X123" s="272">
        <f t="shared" si="242"/>
        <v>0</v>
      </c>
      <c r="Y123" s="2"/>
      <c r="Z123" s="272">
        <f t="shared" si="127"/>
        <v>0</v>
      </c>
      <c r="AA123" s="336">
        <f t="shared" si="233"/>
        <v>0</v>
      </c>
      <c r="AB123" s="272">
        <f t="shared" ref="AB123:AV123" si="243">COUNTIF(AB11:AB63,"T.31")</f>
        <v>2</v>
      </c>
      <c r="AC123" s="272">
        <f t="shared" si="243"/>
        <v>2</v>
      </c>
      <c r="AD123" s="272">
        <f t="shared" si="243"/>
        <v>2</v>
      </c>
      <c r="AE123" s="272">
        <f t="shared" si="243"/>
        <v>2</v>
      </c>
      <c r="AF123" s="272">
        <f t="shared" si="243"/>
        <v>2</v>
      </c>
      <c r="AG123" s="272">
        <f t="shared" si="243"/>
        <v>2</v>
      </c>
      <c r="AH123" s="272">
        <f t="shared" si="243"/>
        <v>2</v>
      </c>
      <c r="AI123" s="272">
        <f t="shared" si="243"/>
        <v>2</v>
      </c>
      <c r="AJ123" s="272">
        <f t="shared" si="243"/>
        <v>2</v>
      </c>
      <c r="AK123" s="272">
        <f t="shared" si="243"/>
        <v>2</v>
      </c>
      <c r="AL123" s="272">
        <f t="shared" si="243"/>
        <v>2</v>
      </c>
      <c r="AM123" s="272">
        <f t="shared" si="243"/>
        <v>2</v>
      </c>
      <c r="AN123" s="272">
        <f t="shared" si="243"/>
        <v>2</v>
      </c>
      <c r="AO123" s="272">
        <f t="shared" si="243"/>
        <v>2</v>
      </c>
      <c r="AP123" s="272">
        <f t="shared" si="243"/>
        <v>0</v>
      </c>
      <c r="AQ123" s="272">
        <f t="shared" si="243"/>
        <v>0</v>
      </c>
      <c r="AR123" s="272">
        <f t="shared" si="243"/>
        <v>0</v>
      </c>
      <c r="AS123" s="272">
        <f t="shared" si="243"/>
        <v>0</v>
      </c>
      <c r="AT123" s="272">
        <f t="shared" si="243"/>
        <v>0</v>
      </c>
      <c r="AU123" s="272">
        <f t="shared" si="243"/>
        <v>0</v>
      </c>
      <c r="AV123" s="337">
        <f t="shared" si="243"/>
        <v>0</v>
      </c>
      <c r="AW123" s="337">
        <f t="shared" si="130"/>
        <v>28</v>
      </c>
      <c r="AX123" s="337">
        <f t="shared" si="235"/>
        <v>28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82"/>
      <c r="EC123" s="182"/>
      <c r="ED123" s="7"/>
      <c r="EE123" s="7"/>
      <c r="EF123" s="7"/>
      <c r="EG123" s="7"/>
      <c r="EH123" s="7"/>
      <c r="EI123" s="7"/>
    </row>
    <row r="124" spans="1:139" ht="14.1" customHeight="1" x14ac:dyDescent="0.25">
      <c r="A124" s="770" t="s">
        <v>497</v>
      </c>
      <c r="B124" s="770"/>
      <c r="C124" s="770"/>
      <c r="D124" s="272">
        <f t="shared" ref="D124:X124" si="244">COUNTIF(D12:D64,"X.34")</f>
        <v>0</v>
      </c>
      <c r="E124" s="272">
        <f t="shared" si="244"/>
        <v>0</v>
      </c>
      <c r="F124" s="272">
        <f t="shared" si="244"/>
        <v>0</v>
      </c>
      <c r="G124" s="272">
        <f t="shared" si="244"/>
        <v>0</v>
      </c>
      <c r="H124" s="272">
        <f t="shared" si="244"/>
        <v>0</v>
      </c>
      <c r="I124" s="272">
        <f t="shared" si="244"/>
        <v>0</v>
      </c>
      <c r="J124" s="272">
        <f t="shared" si="244"/>
        <v>0</v>
      </c>
      <c r="K124" s="272">
        <f t="shared" si="244"/>
        <v>0</v>
      </c>
      <c r="L124" s="272">
        <f t="shared" si="244"/>
        <v>0</v>
      </c>
      <c r="M124" s="272">
        <f t="shared" si="244"/>
        <v>0</v>
      </c>
      <c r="N124" s="272">
        <f t="shared" si="244"/>
        <v>0</v>
      </c>
      <c r="O124" s="272">
        <f t="shared" si="244"/>
        <v>0</v>
      </c>
      <c r="P124" s="272">
        <f t="shared" si="244"/>
        <v>0</v>
      </c>
      <c r="Q124" s="272">
        <f t="shared" si="244"/>
        <v>0</v>
      </c>
      <c r="R124" s="272">
        <f t="shared" si="244"/>
        <v>0</v>
      </c>
      <c r="S124" s="272">
        <f t="shared" si="244"/>
        <v>0</v>
      </c>
      <c r="T124" s="272">
        <f t="shared" si="244"/>
        <v>0</v>
      </c>
      <c r="U124" s="272">
        <f t="shared" si="244"/>
        <v>0</v>
      </c>
      <c r="V124" s="272">
        <f t="shared" si="244"/>
        <v>0</v>
      </c>
      <c r="W124" s="272">
        <f t="shared" si="244"/>
        <v>0</v>
      </c>
      <c r="X124" s="272">
        <f t="shared" si="244"/>
        <v>0</v>
      </c>
      <c r="Y124" s="2"/>
      <c r="Z124" s="272">
        <f t="shared" si="127"/>
        <v>0</v>
      </c>
      <c r="AA124" s="336">
        <f t="shared" si="233"/>
        <v>0</v>
      </c>
      <c r="AB124" s="272">
        <f t="shared" ref="AB124:AV124" si="245">COUNTIF(AB11:AB63,"X.34")</f>
        <v>2</v>
      </c>
      <c r="AC124" s="272">
        <f t="shared" si="245"/>
        <v>2</v>
      </c>
      <c r="AD124" s="272">
        <f t="shared" si="245"/>
        <v>2</v>
      </c>
      <c r="AE124" s="272">
        <f t="shared" si="245"/>
        <v>2</v>
      </c>
      <c r="AF124" s="272">
        <f t="shared" si="245"/>
        <v>2</v>
      </c>
      <c r="AG124" s="272">
        <f t="shared" si="245"/>
        <v>2</v>
      </c>
      <c r="AH124" s="272">
        <f t="shared" si="245"/>
        <v>2</v>
      </c>
      <c r="AI124" s="272">
        <f t="shared" si="245"/>
        <v>0</v>
      </c>
      <c r="AJ124" s="272">
        <f t="shared" si="245"/>
        <v>0</v>
      </c>
      <c r="AK124" s="272">
        <f t="shared" si="245"/>
        <v>0</v>
      </c>
      <c r="AL124" s="272">
        <f t="shared" si="245"/>
        <v>0</v>
      </c>
      <c r="AM124" s="272">
        <f t="shared" si="245"/>
        <v>0</v>
      </c>
      <c r="AN124" s="272">
        <f t="shared" si="245"/>
        <v>0</v>
      </c>
      <c r="AO124" s="272">
        <f t="shared" si="245"/>
        <v>0</v>
      </c>
      <c r="AP124" s="272">
        <f t="shared" si="245"/>
        <v>0</v>
      </c>
      <c r="AQ124" s="272">
        <f t="shared" si="245"/>
        <v>0</v>
      </c>
      <c r="AR124" s="272">
        <f t="shared" si="245"/>
        <v>0</v>
      </c>
      <c r="AS124" s="272">
        <f t="shared" si="245"/>
        <v>0</v>
      </c>
      <c r="AT124" s="272">
        <f t="shared" si="245"/>
        <v>0</v>
      </c>
      <c r="AU124" s="272">
        <f t="shared" si="245"/>
        <v>0</v>
      </c>
      <c r="AV124" s="337">
        <f t="shared" si="245"/>
        <v>0</v>
      </c>
      <c r="AW124" s="337">
        <f t="shared" si="130"/>
        <v>14</v>
      </c>
      <c r="AX124" s="337">
        <f t="shared" si="235"/>
        <v>14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82"/>
      <c r="EC124" s="182"/>
      <c r="ED124" s="7"/>
      <c r="EE124" s="7"/>
      <c r="EF124" s="7"/>
      <c r="EG124" s="7"/>
      <c r="EH124" s="7"/>
      <c r="EI124" s="7"/>
    </row>
    <row r="125" spans="1:139" ht="14.1" customHeight="1" x14ac:dyDescent="0.25">
      <c r="A125" s="770" t="s">
        <v>499</v>
      </c>
      <c r="B125" s="770"/>
      <c r="C125" s="770"/>
      <c r="D125" s="272">
        <f t="shared" ref="D125:X125" si="246">COUNTIF(D12:D64,"N.29")</f>
        <v>0</v>
      </c>
      <c r="E125" s="272">
        <f t="shared" si="246"/>
        <v>0</v>
      </c>
      <c r="F125" s="272">
        <f t="shared" si="246"/>
        <v>0</v>
      </c>
      <c r="G125" s="272">
        <f t="shared" si="246"/>
        <v>0</v>
      </c>
      <c r="H125" s="272">
        <f t="shared" si="246"/>
        <v>0</v>
      </c>
      <c r="I125" s="272">
        <f t="shared" si="246"/>
        <v>0</v>
      </c>
      <c r="J125" s="272">
        <f t="shared" si="246"/>
        <v>0</v>
      </c>
      <c r="K125" s="272">
        <f t="shared" si="246"/>
        <v>0</v>
      </c>
      <c r="L125" s="272">
        <f t="shared" si="246"/>
        <v>0</v>
      </c>
      <c r="M125" s="272">
        <f t="shared" si="246"/>
        <v>0</v>
      </c>
      <c r="N125" s="272">
        <f t="shared" si="246"/>
        <v>0</v>
      </c>
      <c r="O125" s="272">
        <f t="shared" si="246"/>
        <v>0</v>
      </c>
      <c r="P125" s="272">
        <f t="shared" si="246"/>
        <v>0</v>
      </c>
      <c r="Q125" s="272">
        <f t="shared" si="246"/>
        <v>0</v>
      </c>
      <c r="R125" s="272">
        <f t="shared" si="246"/>
        <v>0</v>
      </c>
      <c r="S125" s="272">
        <f t="shared" si="246"/>
        <v>0</v>
      </c>
      <c r="T125" s="272">
        <f t="shared" si="246"/>
        <v>0</v>
      </c>
      <c r="U125" s="272">
        <f t="shared" si="246"/>
        <v>0</v>
      </c>
      <c r="V125" s="272">
        <f t="shared" si="246"/>
        <v>0</v>
      </c>
      <c r="W125" s="272">
        <f t="shared" si="246"/>
        <v>0</v>
      </c>
      <c r="X125" s="272">
        <f t="shared" si="246"/>
        <v>0</v>
      </c>
      <c r="Y125" s="2"/>
      <c r="Z125" s="272">
        <f t="shared" si="127"/>
        <v>0</v>
      </c>
      <c r="AA125" s="336">
        <f t="shared" si="233"/>
        <v>0</v>
      </c>
      <c r="AB125" s="272">
        <f t="shared" ref="AB125:AV125" si="247">COUNTIF(AB11:AB63,"N.29")</f>
        <v>0</v>
      </c>
      <c r="AC125" s="272">
        <f t="shared" si="247"/>
        <v>0</v>
      </c>
      <c r="AD125" s="272">
        <f t="shared" si="247"/>
        <v>0</v>
      </c>
      <c r="AE125" s="272">
        <f t="shared" si="247"/>
        <v>0</v>
      </c>
      <c r="AF125" s="272">
        <f t="shared" si="247"/>
        <v>0</v>
      </c>
      <c r="AG125" s="272">
        <f t="shared" si="247"/>
        <v>0</v>
      </c>
      <c r="AH125" s="272">
        <f t="shared" si="247"/>
        <v>0</v>
      </c>
      <c r="AI125" s="272">
        <f t="shared" si="247"/>
        <v>2</v>
      </c>
      <c r="AJ125" s="272">
        <f t="shared" si="247"/>
        <v>2</v>
      </c>
      <c r="AK125" s="272">
        <f t="shared" si="247"/>
        <v>2</v>
      </c>
      <c r="AL125" s="272">
        <f t="shared" si="247"/>
        <v>0</v>
      </c>
      <c r="AM125" s="272">
        <f t="shared" si="247"/>
        <v>0</v>
      </c>
      <c r="AN125" s="272">
        <f t="shared" si="247"/>
        <v>2</v>
      </c>
      <c r="AO125" s="272">
        <f t="shared" si="247"/>
        <v>2</v>
      </c>
      <c r="AP125" s="272">
        <f t="shared" si="247"/>
        <v>2</v>
      </c>
      <c r="AQ125" s="272">
        <f t="shared" si="247"/>
        <v>2</v>
      </c>
      <c r="AR125" s="272">
        <f t="shared" si="247"/>
        <v>2</v>
      </c>
      <c r="AS125" s="272">
        <f t="shared" si="247"/>
        <v>2</v>
      </c>
      <c r="AT125" s="272">
        <f t="shared" si="247"/>
        <v>2</v>
      </c>
      <c r="AU125" s="272">
        <f t="shared" si="247"/>
        <v>2</v>
      </c>
      <c r="AV125" s="337">
        <f t="shared" si="247"/>
        <v>2</v>
      </c>
      <c r="AW125" s="337">
        <f t="shared" si="130"/>
        <v>24</v>
      </c>
      <c r="AX125" s="337">
        <f t="shared" si="235"/>
        <v>24</v>
      </c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82"/>
      <c r="EC125" s="182"/>
      <c r="ED125" s="7"/>
      <c r="EE125" s="7"/>
      <c r="EF125" s="7"/>
      <c r="EG125" s="7"/>
      <c r="EH125" s="7"/>
      <c r="EI125" s="7"/>
    </row>
    <row r="126" spans="1:139" ht="14.1" customHeight="1" x14ac:dyDescent="0.25">
      <c r="A126" s="342" t="s">
        <v>680</v>
      </c>
      <c r="B126" s="342"/>
      <c r="C126" s="342"/>
      <c r="D126" s="272">
        <f>COUNTIF(D12:D64,"N.40")</f>
        <v>0</v>
      </c>
      <c r="E126" s="272">
        <f t="shared" ref="E126:X126" si="248">COUNTIF(E12:E64,"N.40")</f>
        <v>0</v>
      </c>
      <c r="F126" s="272">
        <f t="shared" si="248"/>
        <v>0</v>
      </c>
      <c r="G126" s="272">
        <f t="shared" si="248"/>
        <v>0</v>
      </c>
      <c r="H126" s="272">
        <f t="shared" si="248"/>
        <v>0</v>
      </c>
      <c r="I126" s="272">
        <f t="shared" si="248"/>
        <v>0</v>
      </c>
      <c r="J126" s="272">
        <f t="shared" si="248"/>
        <v>0</v>
      </c>
      <c r="K126" s="272">
        <f t="shared" si="248"/>
        <v>0</v>
      </c>
      <c r="L126" s="272">
        <f t="shared" si="248"/>
        <v>0</v>
      </c>
      <c r="M126" s="272">
        <f t="shared" si="248"/>
        <v>0</v>
      </c>
      <c r="N126" s="272">
        <f t="shared" si="248"/>
        <v>0</v>
      </c>
      <c r="O126" s="272">
        <f t="shared" si="248"/>
        <v>0</v>
      </c>
      <c r="P126" s="272">
        <f t="shared" si="248"/>
        <v>0</v>
      </c>
      <c r="Q126" s="272">
        <f t="shared" si="248"/>
        <v>0</v>
      </c>
      <c r="R126" s="272">
        <f t="shared" si="248"/>
        <v>0</v>
      </c>
      <c r="S126" s="272">
        <f t="shared" si="248"/>
        <v>0</v>
      </c>
      <c r="T126" s="272">
        <f t="shared" si="248"/>
        <v>0</v>
      </c>
      <c r="U126" s="272">
        <f t="shared" si="248"/>
        <v>0</v>
      </c>
      <c r="V126" s="272">
        <f t="shared" si="248"/>
        <v>0</v>
      </c>
      <c r="W126" s="272">
        <f t="shared" si="248"/>
        <v>0</v>
      </c>
      <c r="X126" s="272">
        <f t="shared" si="248"/>
        <v>0</v>
      </c>
      <c r="Y126" s="2"/>
      <c r="Z126" s="272">
        <f t="shared" si="127"/>
        <v>0</v>
      </c>
      <c r="AA126" s="341"/>
      <c r="AB126" s="272">
        <f>COUNTIF(AB11:AB63,"N.40")</f>
        <v>2</v>
      </c>
      <c r="AC126" s="272">
        <f t="shared" ref="AC126:AV126" si="249">COUNTIF(AC11:AC63,"N.40")</f>
        <v>2</v>
      </c>
      <c r="AD126" s="272">
        <f t="shared" si="249"/>
        <v>2</v>
      </c>
      <c r="AE126" s="272">
        <f t="shared" si="249"/>
        <v>2</v>
      </c>
      <c r="AF126" s="272">
        <f t="shared" si="249"/>
        <v>2</v>
      </c>
      <c r="AG126" s="272">
        <f t="shared" si="249"/>
        <v>2</v>
      </c>
      <c r="AH126" s="272">
        <f t="shared" si="249"/>
        <v>2</v>
      </c>
      <c r="AI126" s="272">
        <f t="shared" si="249"/>
        <v>0</v>
      </c>
      <c r="AJ126" s="272">
        <f t="shared" si="249"/>
        <v>0</v>
      </c>
      <c r="AK126" s="272">
        <f t="shared" si="249"/>
        <v>0</v>
      </c>
      <c r="AL126" s="272">
        <f t="shared" si="249"/>
        <v>2</v>
      </c>
      <c r="AM126" s="272">
        <f t="shared" si="249"/>
        <v>2</v>
      </c>
      <c r="AN126" s="272">
        <f t="shared" si="249"/>
        <v>0</v>
      </c>
      <c r="AO126" s="272">
        <f t="shared" si="249"/>
        <v>0</v>
      </c>
      <c r="AP126" s="272">
        <f t="shared" si="249"/>
        <v>0</v>
      </c>
      <c r="AQ126" s="272">
        <f t="shared" si="249"/>
        <v>0</v>
      </c>
      <c r="AR126" s="272">
        <f t="shared" si="249"/>
        <v>0</v>
      </c>
      <c r="AS126" s="272">
        <f t="shared" si="249"/>
        <v>0</v>
      </c>
      <c r="AT126" s="272">
        <f t="shared" si="249"/>
        <v>0</v>
      </c>
      <c r="AU126" s="272">
        <f t="shared" si="249"/>
        <v>0</v>
      </c>
      <c r="AV126" s="272">
        <f t="shared" si="249"/>
        <v>0</v>
      </c>
      <c r="AW126" s="340">
        <f t="shared" si="130"/>
        <v>18</v>
      </c>
      <c r="AX126" s="340">
        <f t="shared" si="235"/>
        <v>18</v>
      </c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82"/>
      <c r="EC126" s="182"/>
      <c r="ED126" s="7"/>
      <c r="EE126" s="7"/>
      <c r="EF126" s="7"/>
      <c r="EG126" s="7"/>
      <c r="EH126" s="7"/>
      <c r="EI126" s="7"/>
    </row>
    <row r="127" spans="1:139" ht="14.1" customHeight="1" x14ac:dyDescent="0.25">
      <c r="A127" s="770" t="s">
        <v>403</v>
      </c>
      <c r="B127" s="770"/>
      <c r="C127" s="770"/>
      <c r="D127" s="272">
        <f t="shared" ref="D127:X127" si="250">COUNTIF(D12:D64,"Y")</f>
        <v>0</v>
      </c>
      <c r="E127" s="272">
        <f t="shared" si="250"/>
        <v>0</v>
      </c>
      <c r="F127" s="272">
        <f t="shared" si="250"/>
        <v>0</v>
      </c>
      <c r="G127" s="272">
        <f t="shared" si="250"/>
        <v>0</v>
      </c>
      <c r="H127" s="272">
        <f t="shared" si="250"/>
        <v>0</v>
      </c>
      <c r="I127" s="272">
        <f t="shared" si="250"/>
        <v>0</v>
      </c>
      <c r="J127" s="272">
        <f t="shared" si="250"/>
        <v>0</v>
      </c>
      <c r="K127" s="272">
        <f t="shared" si="250"/>
        <v>0</v>
      </c>
      <c r="L127" s="272">
        <f t="shared" si="250"/>
        <v>0</v>
      </c>
      <c r="M127" s="272">
        <f t="shared" si="250"/>
        <v>0</v>
      </c>
      <c r="N127" s="222">
        <f t="shared" si="250"/>
        <v>0</v>
      </c>
      <c r="O127" s="222">
        <f t="shared" si="250"/>
        <v>0</v>
      </c>
      <c r="P127" s="272">
        <f t="shared" si="250"/>
        <v>0</v>
      </c>
      <c r="Q127" s="272">
        <f t="shared" si="250"/>
        <v>0</v>
      </c>
      <c r="R127" s="272">
        <f t="shared" si="250"/>
        <v>0</v>
      </c>
      <c r="S127" s="272">
        <f t="shared" si="250"/>
        <v>0</v>
      </c>
      <c r="T127" s="272">
        <f t="shared" si="250"/>
        <v>0</v>
      </c>
      <c r="U127" s="272">
        <f t="shared" si="250"/>
        <v>0</v>
      </c>
      <c r="V127" s="272">
        <f t="shared" si="250"/>
        <v>0</v>
      </c>
      <c r="W127" s="272">
        <f t="shared" si="250"/>
        <v>0</v>
      </c>
      <c r="X127" s="272">
        <f t="shared" si="250"/>
        <v>0</v>
      </c>
      <c r="Y127" s="2"/>
      <c r="Z127" s="272">
        <f>SUM(D127:Y127)</f>
        <v>0</v>
      </c>
      <c r="AA127" s="336">
        <f t="shared" si="233"/>
        <v>0</v>
      </c>
      <c r="AB127" s="272">
        <f t="shared" ref="AB127:AV127" si="251">COUNTIF(AB11:AB63,"Y")</f>
        <v>0</v>
      </c>
      <c r="AC127" s="272">
        <f t="shared" si="251"/>
        <v>0</v>
      </c>
      <c r="AD127" s="272">
        <f t="shared" si="251"/>
        <v>0</v>
      </c>
      <c r="AE127" s="272">
        <f t="shared" si="251"/>
        <v>0</v>
      </c>
      <c r="AF127" s="272">
        <f t="shared" si="251"/>
        <v>0</v>
      </c>
      <c r="AG127" s="272">
        <f t="shared" si="251"/>
        <v>0</v>
      </c>
      <c r="AH127" s="272">
        <f t="shared" si="251"/>
        <v>0</v>
      </c>
      <c r="AI127" s="272">
        <f t="shared" si="251"/>
        <v>0</v>
      </c>
      <c r="AJ127" s="272">
        <f t="shared" si="251"/>
        <v>0</v>
      </c>
      <c r="AK127" s="272">
        <f t="shared" si="251"/>
        <v>0</v>
      </c>
      <c r="AL127" s="272">
        <f t="shared" si="251"/>
        <v>0</v>
      </c>
      <c r="AM127" s="272">
        <f t="shared" si="251"/>
        <v>0</v>
      </c>
      <c r="AN127" s="272">
        <f t="shared" si="251"/>
        <v>0</v>
      </c>
      <c r="AO127" s="272">
        <f t="shared" si="251"/>
        <v>0</v>
      </c>
      <c r="AP127" s="272">
        <f t="shared" si="251"/>
        <v>0</v>
      </c>
      <c r="AQ127" s="272">
        <f t="shared" si="251"/>
        <v>0</v>
      </c>
      <c r="AR127" s="272">
        <f t="shared" si="251"/>
        <v>0</v>
      </c>
      <c r="AS127" s="272">
        <f t="shared" si="251"/>
        <v>0</v>
      </c>
      <c r="AT127" s="272">
        <f t="shared" si="251"/>
        <v>0</v>
      </c>
      <c r="AU127" s="272">
        <f t="shared" si="251"/>
        <v>0</v>
      </c>
      <c r="AV127" s="337">
        <f t="shared" si="251"/>
        <v>0</v>
      </c>
      <c r="AW127" s="337">
        <f t="shared" si="130"/>
        <v>0</v>
      </c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82"/>
      <c r="EC127" s="182"/>
      <c r="ED127" s="7"/>
      <c r="EE127" s="7"/>
      <c r="EF127" s="7"/>
      <c r="EG127" s="7"/>
      <c r="EH127" s="7"/>
      <c r="EI127" s="7"/>
    </row>
    <row r="128" spans="1:139" ht="14.1" customHeight="1" x14ac:dyDescent="0.25">
      <c r="A128" s="770" t="s">
        <v>500</v>
      </c>
      <c r="B128" s="770"/>
      <c r="C128" s="770"/>
      <c r="D128" s="272">
        <f t="shared" ref="D128:X128" si="252">SUM(D68:D127)</f>
        <v>3</v>
      </c>
      <c r="E128" s="272">
        <f t="shared" si="252"/>
        <v>3</v>
      </c>
      <c r="F128" s="272">
        <f t="shared" si="252"/>
        <v>3</v>
      </c>
      <c r="G128" s="272">
        <f t="shared" si="252"/>
        <v>3</v>
      </c>
      <c r="H128" s="272">
        <f t="shared" si="252"/>
        <v>3</v>
      </c>
      <c r="I128" s="272">
        <f t="shared" si="252"/>
        <v>3</v>
      </c>
      <c r="J128" s="272">
        <f t="shared" si="252"/>
        <v>3</v>
      </c>
      <c r="K128" s="272">
        <f t="shared" si="252"/>
        <v>3</v>
      </c>
      <c r="L128" s="272">
        <f t="shared" si="252"/>
        <v>3</v>
      </c>
      <c r="M128" s="272">
        <f t="shared" si="252"/>
        <v>3</v>
      </c>
      <c r="N128" s="272">
        <f t="shared" si="252"/>
        <v>3</v>
      </c>
      <c r="O128" s="272">
        <f t="shared" si="252"/>
        <v>3</v>
      </c>
      <c r="P128" s="272">
        <f t="shared" si="252"/>
        <v>3</v>
      </c>
      <c r="Q128" s="272">
        <f t="shared" si="252"/>
        <v>3</v>
      </c>
      <c r="R128" s="272">
        <f t="shared" si="252"/>
        <v>3</v>
      </c>
      <c r="S128" s="272">
        <f t="shared" si="252"/>
        <v>3</v>
      </c>
      <c r="T128" s="272">
        <f t="shared" si="252"/>
        <v>3</v>
      </c>
      <c r="U128" s="272">
        <f t="shared" si="252"/>
        <v>3</v>
      </c>
      <c r="V128" s="272">
        <f t="shared" si="252"/>
        <v>3</v>
      </c>
      <c r="W128" s="272">
        <f t="shared" si="252"/>
        <v>3</v>
      </c>
      <c r="X128" s="272">
        <f t="shared" si="252"/>
        <v>3</v>
      </c>
      <c r="Y128" s="272"/>
      <c r="Z128" s="272">
        <f>SUM(D128:X128)</f>
        <v>63</v>
      </c>
      <c r="AA128" s="272">
        <f>SUM(E128:Y128)</f>
        <v>60</v>
      </c>
      <c r="AB128" s="272">
        <f t="shared" ref="AB128:AX128" si="253">SUM(AB68:AB127)</f>
        <v>46</v>
      </c>
      <c r="AC128" s="272">
        <f t="shared" si="253"/>
        <v>46</v>
      </c>
      <c r="AD128" s="272">
        <f t="shared" si="253"/>
        <v>46</v>
      </c>
      <c r="AE128" s="272">
        <f t="shared" si="253"/>
        <v>46</v>
      </c>
      <c r="AF128" s="272">
        <f t="shared" si="253"/>
        <v>46</v>
      </c>
      <c r="AG128" s="272">
        <f t="shared" si="253"/>
        <v>46</v>
      </c>
      <c r="AH128" s="272">
        <f t="shared" si="253"/>
        <v>46</v>
      </c>
      <c r="AI128" s="272">
        <f t="shared" si="253"/>
        <v>46</v>
      </c>
      <c r="AJ128" s="272">
        <f t="shared" si="253"/>
        <v>46</v>
      </c>
      <c r="AK128" s="272">
        <f t="shared" si="253"/>
        <v>46</v>
      </c>
      <c r="AL128" s="272">
        <f t="shared" si="253"/>
        <v>46</v>
      </c>
      <c r="AM128" s="272">
        <f t="shared" si="253"/>
        <v>46</v>
      </c>
      <c r="AN128" s="272">
        <f t="shared" si="253"/>
        <v>46</v>
      </c>
      <c r="AO128" s="272">
        <f t="shared" si="253"/>
        <v>46</v>
      </c>
      <c r="AP128" s="272">
        <f t="shared" si="253"/>
        <v>46</v>
      </c>
      <c r="AQ128" s="272">
        <f t="shared" si="253"/>
        <v>46</v>
      </c>
      <c r="AR128" s="272">
        <f t="shared" si="253"/>
        <v>46</v>
      </c>
      <c r="AS128" s="272">
        <f t="shared" si="253"/>
        <v>46</v>
      </c>
      <c r="AT128" s="272">
        <f t="shared" si="253"/>
        <v>46</v>
      </c>
      <c r="AU128" s="272">
        <f t="shared" si="253"/>
        <v>46</v>
      </c>
      <c r="AV128" s="272">
        <f t="shared" si="253"/>
        <v>46</v>
      </c>
      <c r="AW128" s="272">
        <f t="shared" si="253"/>
        <v>966</v>
      </c>
      <c r="AX128" s="272">
        <f t="shared" si="253"/>
        <v>966</v>
      </c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82"/>
      <c r="EC128" s="182"/>
      <c r="ED128" s="7"/>
      <c r="EE128" s="7"/>
      <c r="EF128" s="7"/>
      <c r="EG128" s="7"/>
      <c r="EH128" s="7"/>
      <c r="EI128" s="7"/>
    </row>
    <row r="129" spans="1:139" ht="21" customHeight="1" thickBot="1" x14ac:dyDescent="0.3">
      <c r="A129" s="25" t="s">
        <v>78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S129" s="771" t="s">
        <v>544</v>
      </c>
      <c r="T129" s="771"/>
      <c r="U129" s="771"/>
      <c r="V129" s="771"/>
      <c r="W129" s="771"/>
      <c r="X129" s="771"/>
      <c r="Y129" s="771"/>
      <c r="Z129" s="265" t="s">
        <v>422</v>
      </c>
      <c r="AA129" s="272">
        <f>Z128-AA128</f>
        <v>3</v>
      </c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82"/>
      <c r="EC129" s="182"/>
      <c r="ED129" s="7"/>
      <c r="EE129" s="7"/>
      <c r="EF129" s="7"/>
      <c r="EG129" s="7"/>
      <c r="EH129" s="7"/>
      <c r="EI129" s="7"/>
    </row>
    <row r="130" spans="1:139" ht="17.100000000000001" customHeight="1" thickTop="1" x14ac:dyDescent="0.25">
      <c r="A130" s="22">
        <v>1</v>
      </c>
      <c r="B130" s="21" t="s">
        <v>235</v>
      </c>
      <c r="C130" s="23"/>
      <c r="D130" s="23"/>
      <c r="E130" s="23"/>
      <c r="F130" s="22">
        <v>16</v>
      </c>
      <c r="G130" s="21" t="s">
        <v>628</v>
      </c>
      <c r="L130" s="6"/>
      <c r="M130" s="22">
        <v>31</v>
      </c>
      <c r="N130" s="21" t="s">
        <v>185</v>
      </c>
      <c r="O130" s="21"/>
      <c r="Q130" s="227"/>
      <c r="R130" s="227"/>
      <c r="T130" s="37"/>
      <c r="U130" s="779" t="s">
        <v>14</v>
      </c>
      <c r="V130" s="779"/>
      <c r="W130" s="779" t="s">
        <v>129</v>
      </c>
      <c r="X130" s="779"/>
      <c r="Y130" s="779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82"/>
      <c r="EC130" s="182"/>
      <c r="ED130" s="7"/>
      <c r="EE130" s="7"/>
      <c r="EF130" s="7"/>
      <c r="EG130" s="7"/>
      <c r="EH130" s="7"/>
      <c r="EI130" s="7"/>
    </row>
    <row r="131" spans="1:139" ht="17.100000000000001" customHeight="1" thickBot="1" x14ac:dyDescent="0.3">
      <c r="A131" s="22">
        <v>2</v>
      </c>
      <c r="B131" s="21" t="s">
        <v>87</v>
      </c>
      <c r="C131" s="23"/>
      <c r="D131" s="23"/>
      <c r="E131" s="23"/>
      <c r="F131" s="22">
        <v>17</v>
      </c>
      <c r="G131" s="21" t="s">
        <v>124</v>
      </c>
      <c r="I131" s="23"/>
      <c r="K131" s="23"/>
      <c r="L131" s="6"/>
      <c r="M131" s="22">
        <v>32</v>
      </c>
      <c r="N131" s="21" t="s">
        <v>186</v>
      </c>
      <c r="O131" s="21"/>
      <c r="Q131" s="37"/>
      <c r="R131" s="37"/>
      <c r="S131" s="37"/>
      <c r="U131" s="780"/>
      <c r="V131" s="780"/>
      <c r="W131" s="780"/>
      <c r="X131" s="780"/>
      <c r="Y131" s="780"/>
      <c r="Z131" s="226" t="s">
        <v>630</v>
      </c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82"/>
      <c r="EC131" s="182"/>
      <c r="ED131" s="7"/>
      <c r="EE131" s="7"/>
      <c r="EF131" s="7"/>
      <c r="EG131" s="7"/>
      <c r="EH131" s="7"/>
      <c r="EI131" s="7"/>
    </row>
    <row r="132" spans="1:139" ht="17.100000000000001" customHeight="1" thickTop="1" x14ac:dyDescent="0.25">
      <c r="A132" s="22">
        <v>3</v>
      </c>
      <c r="B132" s="1" t="s">
        <v>80</v>
      </c>
      <c r="C132" s="23"/>
      <c r="D132" s="23"/>
      <c r="E132" s="23"/>
      <c r="F132" s="22">
        <v>18</v>
      </c>
      <c r="G132" s="21" t="s">
        <v>93</v>
      </c>
      <c r="I132" s="23"/>
      <c r="J132" s="23"/>
      <c r="K132" s="23"/>
      <c r="L132" s="6"/>
      <c r="M132" s="22">
        <v>33</v>
      </c>
      <c r="N132" s="21" t="s">
        <v>170</v>
      </c>
      <c r="O132" s="21"/>
      <c r="U132" s="768">
        <v>0</v>
      </c>
      <c r="V132" s="768"/>
      <c r="W132" s="768" t="s">
        <v>550</v>
      </c>
      <c r="X132" s="768"/>
      <c r="Y132" s="768"/>
      <c r="Z132" s="231" t="s">
        <v>103</v>
      </c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337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82"/>
      <c r="EB132" s="182"/>
      <c r="EC132" s="7"/>
      <c r="ED132" s="7"/>
      <c r="EE132" s="7"/>
      <c r="EF132" s="7"/>
      <c r="EG132" s="7"/>
      <c r="EH132" s="7"/>
    </row>
    <row r="133" spans="1:139" ht="17.100000000000001" customHeight="1" x14ac:dyDescent="0.25">
      <c r="A133" s="22">
        <v>4</v>
      </c>
      <c r="B133" s="23" t="s">
        <v>81</v>
      </c>
      <c r="C133" s="23"/>
      <c r="D133" s="23"/>
      <c r="E133" s="23"/>
      <c r="F133" s="22">
        <v>19</v>
      </c>
      <c r="G133" s="23" t="s">
        <v>94</v>
      </c>
      <c r="I133" s="23"/>
      <c r="J133" s="23"/>
      <c r="K133" s="23"/>
      <c r="L133" s="6"/>
      <c r="M133" s="22">
        <v>34</v>
      </c>
      <c r="N133" s="21" t="s">
        <v>421</v>
      </c>
      <c r="O133" s="21"/>
      <c r="U133" s="769">
        <v>1</v>
      </c>
      <c r="V133" s="769"/>
      <c r="W133" s="769" t="s">
        <v>553</v>
      </c>
      <c r="X133" s="769"/>
      <c r="Y133" s="769"/>
      <c r="Z133" s="225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337"/>
      <c r="AX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82"/>
      <c r="EB133" s="182"/>
      <c r="EC133" s="7"/>
      <c r="ED133" s="7"/>
      <c r="EE133" s="7"/>
      <c r="EF133" s="7"/>
      <c r="EG133" s="7"/>
      <c r="EH133" s="7"/>
    </row>
    <row r="134" spans="1:139" ht="17.100000000000001" customHeight="1" x14ac:dyDescent="0.25">
      <c r="A134" s="22">
        <v>5</v>
      </c>
      <c r="B134" s="23" t="s">
        <v>82</v>
      </c>
      <c r="C134" s="23"/>
      <c r="D134" s="23"/>
      <c r="E134" s="23"/>
      <c r="F134" s="22">
        <v>20</v>
      </c>
      <c r="G134" s="21" t="s">
        <v>114</v>
      </c>
      <c r="I134" s="23"/>
      <c r="J134" s="23"/>
      <c r="K134" s="23"/>
      <c r="L134" s="6"/>
      <c r="M134" s="22">
        <v>35</v>
      </c>
      <c r="N134" s="21" t="s">
        <v>449</v>
      </c>
      <c r="O134" s="21"/>
      <c r="U134" s="769">
        <v>2</v>
      </c>
      <c r="V134" s="769"/>
      <c r="W134" s="769" t="s">
        <v>608</v>
      </c>
      <c r="X134" s="769"/>
      <c r="Y134" s="769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337"/>
      <c r="AU134" s="337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82"/>
      <c r="EA134" s="182"/>
      <c r="EB134" s="7"/>
      <c r="EC134" s="7"/>
      <c r="ED134" s="7"/>
      <c r="EE134" s="7"/>
      <c r="EF134" s="7"/>
      <c r="EG134" s="7"/>
    </row>
    <row r="135" spans="1:139" ht="17.100000000000001" customHeight="1" x14ac:dyDescent="0.25">
      <c r="A135" s="22">
        <v>6</v>
      </c>
      <c r="B135" s="23" t="s">
        <v>84</v>
      </c>
      <c r="C135" s="23"/>
      <c r="D135" s="23"/>
      <c r="E135" s="23"/>
      <c r="F135" s="22">
        <v>21</v>
      </c>
      <c r="G135" s="21" t="s">
        <v>95</v>
      </c>
      <c r="J135" s="23"/>
      <c r="K135" s="23"/>
      <c r="L135" s="6"/>
      <c r="M135" s="22">
        <v>36</v>
      </c>
      <c r="N135" s="21" t="s">
        <v>412</v>
      </c>
      <c r="O135" s="21"/>
      <c r="U135" s="769">
        <v>3</v>
      </c>
      <c r="V135" s="769"/>
      <c r="W135" s="769" t="s">
        <v>609</v>
      </c>
      <c r="X135" s="769"/>
      <c r="Y135" s="769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337"/>
      <c r="AU135" s="337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82"/>
      <c r="EA135" s="182"/>
      <c r="EB135" s="7"/>
      <c r="EC135" s="7"/>
      <c r="ED135" s="7"/>
      <c r="EE135" s="7"/>
      <c r="EF135" s="7"/>
      <c r="EG135" s="7"/>
    </row>
    <row r="136" spans="1:139" ht="17.100000000000001" customHeight="1" x14ac:dyDescent="0.25">
      <c r="A136" s="22">
        <v>7</v>
      </c>
      <c r="B136" s="23" t="s">
        <v>85</v>
      </c>
      <c r="C136" s="23"/>
      <c r="D136" s="23"/>
      <c r="E136" s="23"/>
      <c r="F136" s="22">
        <v>22</v>
      </c>
      <c r="G136" s="21" t="s">
        <v>452</v>
      </c>
      <c r="I136" s="23"/>
      <c r="J136" s="23"/>
      <c r="K136" s="23"/>
      <c r="L136" s="6"/>
      <c r="M136" s="22">
        <v>37</v>
      </c>
      <c r="N136" s="21" t="s">
        <v>622</v>
      </c>
      <c r="O136" s="21"/>
      <c r="U136" s="769">
        <v>4</v>
      </c>
      <c r="V136" s="769"/>
      <c r="W136" s="769" t="s">
        <v>610</v>
      </c>
      <c r="X136" s="769"/>
      <c r="Y136" s="769"/>
      <c r="Z136" s="226" t="s">
        <v>235</v>
      </c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337"/>
      <c r="AU136" s="337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82"/>
      <c r="EA136" s="182"/>
      <c r="EB136" s="7"/>
      <c r="EC136" s="7"/>
      <c r="ED136" s="7"/>
      <c r="EE136" s="7"/>
      <c r="EF136" s="7"/>
      <c r="EG136" s="7"/>
    </row>
    <row r="137" spans="1:139" ht="17.100000000000001" customHeight="1" x14ac:dyDescent="0.25">
      <c r="A137" s="22">
        <v>8</v>
      </c>
      <c r="B137" s="23" t="s">
        <v>86</v>
      </c>
      <c r="C137" s="21"/>
      <c r="D137" s="23"/>
      <c r="E137" s="23"/>
      <c r="F137" s="22">
        <v>23</v>
      </c>
      <c r="G137" s="21" t="s">
        <v>107</v>
      </c>
      <c r="I137" s="23"/>
      <c r="J137" s="23"/>
      <c r="K137" s="23"/>
      <c r="L137" s="6"/>
      <c r="M137" s="22">
        <v>38</v>
      </c>
      <c r="N137" s="21" t="s">
        <v>669</v>
      </c>
      <c r="O137" s="21"/>
      <c r="U137" s="697" t="s">
        <v>27</v>
      </c>
      <c r="V137" s="698"/>
      <c r="W137" s="698"/>
      <c r="X137" s="698"/>
      <c r="Y137" s="699"/>
      <c r="Z137" s="226" t="s">
        <v>302</v>
      </c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337"/>
      <c r="AU137" s="337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82"/>
      <c r="EA137" s="182"/>
      <c r="EB137" s="7"/>
      <c r="EC137" s="7"/>
      <c r="ED137" s="7"/>
      <c r="EE137" s="7"/>
      <c r="EF137" s="7"/>
      <c r="EG137" s="7"/>
    </row>
    <row r="138" spans="1:139" ht="17.100000000000001" customHeight="1" x14ac:dyDescent="0.25">
      <c r="A138" s="22">
        <v>9</v>
      </c>
      <c r="B138" s="21" t="s">
        <v>125</v>
      </c>
      <c r="C138" s="21"/>
      <c r="D138" s="23"/>
      <c r="E138" s="23"/>
      <c r="F138" s="22">
        <v>24</v>
      </c>
      <c r="G138" s="21" t="s">
        <v>109</v>
      </c>
      <c r="I138" s="23"/>
      <c r="J138" s="23"/>
      <c r="K138" s="23"/>
      <c r="L138" s="6"/>
      <c r="M138" s="22">
        <v>39</v>
      </c>
      <c r="N138" s="21" t="s">
        <v>670</v>
      </c>
      <c r="O138" s="21"/>
      <c r="U138" s="769">
        <v>5</v>
      </c>
      <c r="V138" s="769"/>
      <c r="W138" s="769" t="s">
        <v>611</v>
      </c>
      <c r="X138" s="769"/>
      <c r="Y138" s="769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337"/>
      <c r="AU138" s="337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82"/>
      <c r="EA138" s="182"/>
      <c r="EB138" s="7"/>
      <c r="EC138" s="7"/>
      <c r="ED138" s="7"/>
      <c r="EE138" s="7"/>
      <c r="EF138" s="7"/>
      <c r="EG138" s="7"/>
    </row>
    <row r="139" spans="1:139" ht="17.100000000000001" customHeight="1" x14ac:dyDescent="0.25">
      <c r="A139" s="22">
        <v>10</v>
      </c>
      <c r="B139" s="21" t="s">
        <v>128</v>
      </c>
      <c r="C139" s="21"/>
      <c r="D139" s="21"/>
      <c r="E139" s="21"/>
      <c r="F139" s="22">
        <v>25</v>
      </c>
      <c r="G139" s="21" t="s">
        <v>97</v>
      </c>
      <c r="I139" s="23"/>
      <c r="J139" s="23"/>
      <c r="K139" s="21"/>
      <c r="L139" s="7"/>
      <c r="M139" s="22">
        <v>40</v>
      </c>
      <c r="N139" s="21" t="s">
        <v>671</v>
      </c>
      <c r="O139" s="21"/>
      <c r="U139" s="769">
        <v>6</v>
      </c>
      <c r="V139" s="769"/>
      <c r="W139" s="769" t="s">
        <v>612</v>
      </c>
      <c r="X139" s="769"/>
      <c r="Y139" s="769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337"/>
      <c r="AU139" s="337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82"/>
      <c r="EA139" s="182"/>
      <c r="EB139" s="7"/>
      <c r="EC139" s="7"/>
      <c r="ED139" s="7"/>
      <c r="EE139" s="7"/>
      <c r="EF139" s="7"/>
      <c r="EG139" s="7"/>
    </row>
    <row r="140" spans="1:139" ht="17.100000000000001" customHeight="1" x14ac:dyDescent="0.25">
      <c r="A140" s="22">
        <v>11</v>
      </c>
      <c r="B140" s="21" t="s">
        <v>90</v>
      </c>
      <c r="C140" s="21"/>
      <c r="D140" s="21"/>
      <c r="E140" s="21"/>
      <c r="F140" s="22">
        <v>26</v>
      </c>
      <c r="G140" s="21" t="s">
        <v>533</v>
      </c>
      <c r="I140" s="21"/>
      <c r="J140" s="21"/>
      <c r="K140" s="21"/>
      <c r="L140" s="7"/>
      <c r="M140" s="22">
        <v>41</v>
      </c>
      <c r="N140" s="21" t="s">
        <v>672</v>
      </c>
      <c r="O140" s="21"/>
      <c r="U140" s="769">
        <v>7</v>
      </c>
      <c r="V140" s="769"/>
      <c r="W140" s="769" t="s">
        <v>613</v>
      </c>
      <c r="X140" s="769"/>
      <c r="Y140" s="769"/>
      <c r="AT140" s="337"/>
      <c r="AU140" s="337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82"/>
      <c r="EA140" s="182"/>
      <c r="EB140" s="7"/>
      <c r="EC140" s="7"/>
      <c r="ED140" s="7"/>
      <c r="EE140" s="7"/>
      <c r="EF140" s="7"/>
      <c r="EG140" s="7"/>
    </row>
    <row r="141" spans="1:139" ht="17.100000000000001" customHeight="1" x14ac:dyDescent="0.25">
      <c r="A141" s="348">
        <v>12</v>
      </c>
      <c r="B141" s="21" t="s">
        <v>126</v>
      </c>
      <c r="C141" s="347"/>
      <c r="D141" s="347"/>
      <c r="E141" s="347"/>
      <c r="F141" s="22">
        <v>27</v>
      </c>
      <c r="G141" s="21" t="s">
        <v>427</v>
      </c>
      <c r="I141" s="21"/>
      <c r="J141" s="21"/>
      <c r="K141" s="21"/>
      <c r="L141" s="7"/>
      <c r="M141" s="337">
        <v>42</v>
      </c>
      <c r="N141" s="21"/>
      <c r="O141" s="21"/>
      <c r="U141" s="769">
        <v>8</v>
      </c>
      <c r="V141" s="769"/>
      <c r="W141" s="769" t="s">
        <v>614</v>
      </c>
      <c r="X141" s="769"/>
      <c r="Y141" s="769"/>
      <c r="AT141" s="337"/>
      <c r="AU141" s="337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82"/>
      <c r="EA141" s="182"/>
      <c r="EB141" s="7"/>
      <c r="EC141" s="7"/>
      <c r="ED141" s="7"/>
      <c r="EE141" s="7"/>
      <c r="EF141" s="7"/>
      <c r="EG141" s="7"/>
    </row>
    <row r="142" spans="1:139" ht="17.100000000000001" customHeight="1" x14ac:dyDescent="0.25">
      <c r="A142" s="22">
        <v>13</v>
      </c>
      <c r="B142" s="21" t="s">
        <v>106</v>
      </c>
      <c r="C142" s="21"/>
      <c r="D142" s="21"/>
      <c r="E142" s="21"/>
      <c r="F142" s="22">
        <v>28</v>
      </c>
      <c r="G142" s="21" t="s">
        <v>142</v>
      </c>
      <c r="I142" s="21"/>
      <c r="J142" s="21"/>
      <c r="K142" s="21"/>
      <c r="U142" s="697" t="s">
        <v>27</v>
      </c>
      <c r="V142" s="698"/>
      <c r="W142" s="698"/>
      <c r="X142" s="698"/>
      <c r="Y142" s="699"/>
      <c r="AT142" s="337"/>
      <c r="AU142" s="337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</row>
    <row r="143" spans="1:139" ht="17.100000000000001" customHeight="1" x14ac:dyDescent="0.25">
      <c r="A143" s="22">
        <v>14</v>
      </c>
      <c r="B143" s="21" t="s">
        <v>96</v>
      </c>
      <c r="C143" s="21"/>
      <c r="D143" s="21"/>
      <c r="E143" s="21"/>
      <c r="F143" s="22">
        <v>29</v>
      </c>
      <c r="G143" s="23" t="s">
        <v>501</v>
      </c>
      <c r="I143" s="21"/>
      <c r="J143" s="21"/>
      <c r="K143" s="21"/>
      <c r="M143" s="337"/>
      <c r="U143" s="769">
        <v>9</v>
      </c>
      <c r="V143" s="769"/>
      <c r="W143" s="769" t="s">
        <v>615</v>
      </c>
      <c r="X143" s="769"/>
      <c r="Y143" s="769"/>
      <c r="AT143" s="337"/>
      <c r="AU143" s="337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</row>
    <row r="144" spans="1:139" ht="17.100000000000001" customHeight="1" thickBot="1" x14ac:dyDescent="0.3">
      <c r="A144" s="22">
        <v>15</v>
      </c>
      <c r="B144" s="21" t="s">
        <v>92</v>
      </c>
      <c r="C144" s="21"/>
      <c r="D144" s="21"/>
      <c r="E144" s="21"/>
      <c r="F144" s="22">
        <v>30</v>
      </c>
      <c r="G144" s="21" t="s">
        <v>184</v>
      </c>
      <c r="I144" s="21"/>
      <c r="J144" s="21"/>
      <c r="K144" s="21"/>
      <c r="U144" s="821">
        <v>10</v>
      </c>
      <c r="V144" s="821"/>
      <c r="W144" s="821" t="s">
        <v>616</v>
      </c>
      <c r="X144" s="821"/>
      <c r="Y144" s="821"/>
      <c r="AT144" s="337"/>
      <c r="AU144" s="337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</row>
    <row r="145" spans="1:139" ht="17.100000000000001" customHeight="1" thickTop="1" x14ac:dyDescent="0.25">
      <c r="C145" s="21"/>
      <c r="D145" s="21"/>
      <c r="E145" s="21"/>
      <c r="I145" s="21"/>
      <c r="J145" s="21"/>
      <c r="K145" s="21"/>
      <c r="P145" s="631"/>
      <c r="Q145" s="631"/>
      <c r="R145" s="223"/>
      <c r="S145" s="223"/>
      <c r="U145" s="223"/>
      <c r="V145" s="223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</row>
    <row r="146" spans="1:139" ht="17.100000000000001" customHeight="1" x14ac:dyDescent="0.25">
      <c r="C146" s="21"/>
      <c r="D146" s="21"/>
      <c r="E146" s="21"/>
      <c r="I146" s="21"/>
      <c r="J146" s="21"/>
      <c r="K146" s="21"/>
      <c r="P146" s="631"/>
      <c r="Q146" s="631"/>
      <c r="R146" s="223"/>
      <c r="S146" s="223"/>
      <c r="T146" s="223"/>
      <c r="U146" s="223"/>
      <c r="V146" s="223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</row>
    <row r="147" spans="1:139" ht="17.100000000000001" customHeight="1" x14ac:dyDescent="0.25">
      <c r="C147" s="21"/>
      <c r="D147" s="21"/>
      <c r="E147" s="21"/>
      <c r="I147" s="21"/>
      <c r="J147" s="21"/>
      <c r="K147" s="21"/>
      <c r="P147" s="631"/>
      <c r="Q147" s="631"/>
      <c r="R147" s="223"/>
      <c r="S147" s="223"/>
      <c r="T147" s="223"/>
      <c r="U147" s="223"/>
      <c r="V147" s="223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</row>
    <row r="148" spans="1:139" ht="17.100000000000001" customHeight="1" x14ac:dyDescent="0.25">
      <c r="C148" s="21"/>
      <c r="D148" s="21"/>
      <c r="E148" s="21"/>
      <c r="I148" s="21"/>
      <c r="J148" s="21"/>
      <c r="K148" s="21"/>
      <c r="P148" s="631"/>
      <c r="Q148" s="631"/>
      <c r="R148" s="223"/>
      <c r="S148" s="223"/>
      <c r="T148" s="223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</row>
    <row r="149" spans="1:139" ht="17.100000000000001" customHeight="1" x14ac:dyDescent="0.25">
      <c r="C149" s="23"/>
      <c r="D149" s="21"/>
      <c r="E149" s="21"/>
      <c r="I149" s="21"/>
      <c r="J149" s="21"/>
      <c r="K149" s="21"/>
      <c r="P149" s="631"/>
      <c r="Q149" s="631"/>
      <c r="R149" s="223"/>
      <c r="S149" s="223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5"/>
      <c r="CH149" s="185"/>
      <c r="CI149" s="7"/>
      <c r="CJ149" s="7"/>
      <c r="CK149" s="7"/>
      <c r="CL149" s="7"/>
      <c r="CM149" s="185"/>
      <c r="CN149" s="185"/>
      <c r="CO149" s="185"/>
      <c r="CP149" s="185"/>
      <c r="CQ149" s="185"/>
      <c r="CR149" s="185"/>
      <c r="CS149" s="185" t="s">
        <v>349</v>
      </c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</row>
    <row r="150" spans="1:139" ht="17.100000000000001" customHeight="1" x14ac:dyDescent="0.25">
      <c r="D150" s="21"/>
      <c r="E150" s="21"/>
      <c r="I150" s="21"/>
      <c r="J150" s="21"/>
      <c r="K150" s="21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 t="s">
        <v>134</v>
      </c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</row>
    <row r="151" spans="1:139" ht="17.100000000000001" customHeight="1" x14ac:dyDescent="0.25">
      <c r="A151" s="22"/>
      <c r="B151" s="21"/>
      <c r="D151" s="23"/>
      <c r="E151" s="21"/>
      <c r="F151" s="21"/>
      <c r="G151" s="22"/>
      <c r="K151" s="21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18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335"/>
      <c r="CH151" s="335"/>
      <c r="CI151" s="335"/>
      <c r="CJ151" s="335"/>
      <c r="CK151" s="335"/>
      <c r="CL151" s="335"/>
      <c r="CM151" s="335"/>
      <c r="CN151" s="335"/>
      <c r="CO151" s="335"/>
      <c r="CP151" s="335"/>
      <c r="CQ151" s="335"/>
      <c r="CR151" s="335"/>
      <c r="CS151" s="335" t="s">
        <v>451</v>
      </c>
      <c r="CT151" s="335"/>
      <c r="CU151" s="335"/>
      <c r="CV151" s="335"/>
      <c r="CW151" s="335"/>
      <c r="CX151" s="335"/>
      <c r="CY151" s="335"/>
      <c r="CZ151" s="335"/>
      <c r="DA151" s="335"/>
      <c r="DB151" s="335"/>
      <c r="DC151" s="335"/>
      <c r="DD151" s="335"/>
      <c r="DE151" s="335"/>
      <c r="DF151" s="335"/>
      <c r="DG151" s="335"/>
      <c r="DH151" s="335"/>
      <c r="DI151" s="335"/>
      <c r="DJ151" s="335"/>
      <c r="DK151" s="335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</row>
    <row r="152" spans="1:139" ht="17.100000000000001" customHeight="1" x14ac:dyDescent="0.25">
      <c r="A152" s="24"/>
      <c r="G152" s="24"/>
      <c r="H152" s="21"/>
      <c r="I152" s="21"/>
      <c r="J152" s="21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 t="s">
        <v>450</v>
      </c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</row>
    <row r="153" spans="1:139" ht="15.95" customHeight="1" x14ac:dyDescent="0.25"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</row>
    <row r="154" spans="1:139" ht="15.95" customHeight="1" x14ac:dyDescent="0.25"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18"/>
      <c r="CR154" s="118"/>
      <c r="CS154" s="187" t="s">
        <v>140</v>
      </c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18"/>
      <c r="DH154" s="118"/>
      <c r="DI154" s="118"/>
      <c r="DJ154" s="118"/>
      <c r="DK154" s="118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</row>
    <row r="155" spans="1:139" ht="15.95" customHeight="1" x14ac:dyDescent="0.25"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18"/>
      <c r="CH155" s="118"/>
      <c r="CI155" s="118"/>
      <c r="CJ155" s="118"/>
      <c r="CK155" s="118"/>
      <c r="CL155" s="118"/>
      <c r="CM155" s="118"/>
      <c r="CN155" s="118"/>
      <c r="CO155" s="118"/>
      <c r="CP155" s="118"/>
      <c r="CQ155" s="118"/>
      <c r="CR155" s="118"/>
      <c r="CS155" s="185" t="s">
        <v>134</v>
      </c>
      <c r="CT155" s="185"/>
      <c r="CU155" s="185"/>
      <c r="CV155" s="185"/>
      <c r="CW155" s="185"/>
      <c r="CX155" s="185"/>
      <c r="CY155" s="187"/>
      <c r="CZ155" s="187"/>
      <c r="DA155" s="187"/>
      <c r="DB155" s="187"/>
      <c r="DC155" s="187"/>
      <c r="DD155" s="187"/>
      <c r="DE155" s="187"/>
      <c r="DF155" s="187"/>
      <c r="DG155" s="118"/>
      <c r="DH155" s="118"/>
      <c r="DI155" s="118"/>
      <c r="DJ155" s="118"/>
      <c r="DK155" s="118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</row>
    <row r="156" spans="1:139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18"/>
      <c r="CT156" s="118"/>
      <c r="CU156" s="118"/>
      <c r="CV156" s="118"/>
      <c r="CW156" s="118"/>
      <c r="CX156" s="118"/>
      <c r="CY156" s="118"/>
      <c r="CZ156" s="118"/>
      <c r="DA156" s="118"/>
      <c r="DB156" s="118"/>
      <c r="DC156" s="118"/>
      <c r="DD156" s="118"/>
      <c r="DE156" s="118"/>
      <c r="DF156" s="118"/>
      <c r="DG156" s="118"/>
      <c r="DH156" s="118"/>
      <c r="DI156" s="118"/>
      <c r="DJ156" s="118"/>
      <c r="DK156" s="118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</row>
    <row r="157" spans="1:139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18"/>
      <c r="CH157" s="118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18"/>
      <c r="DH157" s="118"/>
      <c r="DI157" s="118"/>
      <c r="DJ157" s="118"/>
      <c r="DK157" s="118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</row>
    <row r="158" spans="1:139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18"/>
      <c r="CH158" s="118"/>
      <c r="CI158" s="118"/>
      <c r="CJ158" s="118"/>
      <c r="CK158" s="118"/>
      <c r="CL158" s="118"/>
      <c r="CM158" s="118"/>
      <c r="CN158" s="118"/>
      <c r="CO158" s="118"/>
      <c r="CP158" s="118"/>
      <c r="CQ158" s="118"/>
      <c r="CR158" s="118"/>
      <c r="CS158" s="187" t="s">
        <v>144</v>
      </c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18"/>
      <c r="DH158" s="118"/>
      <c r="DI158" s="118"/>
      <c r="DJ158" s="118"/>
      <c r="DK158" s="118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</row>
    <row r="159" spans="1:139" ht="15.95" customHeight="1" x14ac:dyDescent="0.25"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18"/>
      <c r="DH159" s="118"/>
      <c r="DI159" s="118"/>
      <c r="DJ159" s="118"/>
      <c r="DK159" s="118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</row>
    <row r="160" spans="1:139" ht="15.95" customHeight="1" x14ac:dyDescent="0.25"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187"/>
      <c r="DH160" s="187"/>
      <c r="DI160" s="187"/>
      <c r="DJ160" s="187"/>
      <c r="DK160" s="18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</row>
    <row r="161" spans="2:139" ht="15.95" customHeight="1" x14ac:dyDescent="0.25"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</row>
    <row r="162" spans="2:139" ht="15.95" customHeight="1" x14ac:dyDescent="0.25"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18"/>
      <c r="CH162" s="118"/>
      <c r="CI162" s="118"/>
      <c r="CJ162" s="118"/>
      <c r="CK162" s="118"/>
      <c r="CL162" s="118"/>
      <c r="CM162" s="118"/>
      <c r="CN162" s="118"/>
      <c r="CO162" s="118"/>
      <c r="CP162" s="118"/>
      <c r="CQ162" s="118"/>
      <c r="CR162" s="118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18"/>
      <c r="DH162" s="118"/>
      <c r="DI162" s="118"/>
      <c r="DJ162" s="118"/>
      <c r="DK162" s="118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</row>
    <row r="163" spans="2:139" ht="15.95" customHeight="1" x14ac:dyDescent="0.25">
      <c r="B163" s="105"/>
      <c r="C163" s="105"/>
      <c r="D163" s="105"/>
      <c r="E163" s="105"/>
      <c r="F163" s="105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</row>
    <row r="164" spans="2:139" ht="15.95" customHeight="1" x14ac:dyDescent="0.25">
      <c r="B164" s="105"/>
      <c r="C164" s="105"/>
      <c r="E164" s="105"/>
      <c r="F164" s="105"/>
      <c r="G164" s="105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</row>
    <row r="165" spans="2:139" ht="15.95" customHeight="1" x14ac:dyDescent="0.25">
      <c r="B165" s="105"/>
      <c r="C165" s="105"/>
      <c r="E165" s="105"/>
      <c r="F165" s="105"/>
      <c r="G165" s="105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</row>
    <row r="166" spans="2:139" ht="15.95" customHeight="1" x14ac:dyDescent="0.25">
      <c r="B166" s="105"/>
      <c r="C166" s="105"/>
      <c r="E166" s="105"/>
      <c r="F166" s="105"/>
      <c r="G166" s="105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</row>
    <row r="167" spans="2:139" ht="15.95" customHeight="1" x14ac:dyDescent="0.25">
      <c r="B167" s="105"/>
      <c r="C167" s="105"/>
      <c r="E167" s="105"/>
      <c r="F167" s="105"/>
      <c r="G167" s="105"/>
    </row>
    <row r="168" spans="2:139" ht="15.95" customHeight="1" x14ac:dyDescent="0.25">
      <c r="B168" s="105"/>
      <c r="C168" s="105"/>
      <c r="E168" s="105"/>
      <c r="F168" s="105"/>
      <c r="G168" s="105"/>
    </row>
    <row r="169" spans="2:139" ht="15.95" customHeight="1" x14ac:dyDescent="0.25">
      <c r="B169" s="105"/>
      <c r="C169" s="105"/>
      <c r="E169" s="105"/>
      <c r="F169" s="105"/>
      <c r="G169" s="105"/>
    </row>
    <row r="170" spans="2:139" ht="15.95" customHeight="1" x14ac:dyDescent="0.25">
      <c r="B170" s="105"/>
      <c r="C170" s="105"/>
      <c r="D170" s="105"/>
      <c r="E170" s="105"/>
      <c r="F170" s="105"/>
    </row>
    <row r="171" spans="2:139" ht="15.95" customHeight="1" x14ac:dyDescent="0.25">
      <c r="B171" s="105"/>
      <c r="C171" s="105"/>
      <c r="D171" s="105"/>
      <c r="E171" s="105"/>
      <c r="F171" s="105"/>
    </row>
    <row r="172" spans="2:139" ht="15.95" customHeight="1" x14ac:dyDescent="0.25">
      <c r="B172" s="105"/>
      <c r="C172" s="105"/>
      <c r="E172" s="105"/>
      <c r="F172" s="105"/>
    </row>
    <row r="173" spans="2:139" ht="15.95" customHeight="1" x14ac:dyDescent="0.25">
      <c r="B173" s="105"/>
      <c r="C173" s="105"/>
      <c r="E173" s="105"/>
      <c r="F173" s="105"/>
    </row>
    <row r="174" spans="2:139" ht="15.95" customHeight="1" x14ac:dyDescent="0.25">
      <c r="B174" s="105"/>
      <c r="C174" s="105"/>
      <c r="E174" s="105"/>
      <c r="F174" s="105"/>
    </row>
  </sheetData>
  <mergeCells count="168">
    <mergeCell ref="P148:Q148"/>
    <mergeCell ref="P149:Q149"/>
    <mergeCell ref="U142:Y142"/>
    <mergeCell ref="U143:V143"/>
    <mergeCell ref="W143:Y143"/>
    <mergeCell ref="U144:V144"/>
    <mergeCell ref="W144:Y144"/>
    <mergeCell ref="P145:Q145"/>
    <mergeCell ref="U140:V140"/>
    <mergeCell ref="W140:Y140"/>
    <mergeCell ref="U141:V141"/>
    <mergeCell ref="W141:Y141"/>
    <mergeCell ref="P146:Q146"/>
    <mergeCell ref="P147:Q147"/>
    <mergeCell ref="U136:V136"/>
    <mergeCell ref="W136:Y136"/>
    <mergeCell ref="U137:Y137"/>
    <mergeCell ref="U138:V138"/>
    <mergeCell ref="W138:Y138"/>
    <mergeCell ref="U139:V139"/>
    <mergeCell ref="W139:Y139"/>
    <mergeCell ref="U133:V133"/>
    <mergeCell ref="W133:Y133"/>
    <mergeCell ref="U134:V134"/>
    <mergeCell ref="W134:Y134"/>
    <mergeCell ref="U135:V135"/>
    <mergeCell ref="W135:Y135"/>
    <mergeCell ref="A128:C128"/>
    <mergeCell ref="S129:Y129"/>
    <mergeCell ref="U130:V131"/>
    <mergeCell ref="W130:Y131"/>
    <mergeCell ref="U132:V132"/>
    <mergeCell ref="W132:Y132"/>
    <mergeCell ref="A121:C121"/>
    <mergeCell ref="A122:C122"/>
    <mergeCell ref="A123:C123"/>
    <mergeCell ref="A124:C124"/>
    <mergeCell ref="A125:C125"/>
    <mergeCell ref="A127:C127"/>
    <mergeCell ref="A117:C117"/>
    <mergeCell ref="AA117:AA118"/>
    <mergeCell ref="AX117:AX118"/>
    <mergeCell ref="A118:C118"/>
    <mergeCell ref="A119:C119"/>
    <mergeCell ref="A120:C120"/>
    <mergeCell ref="AX113:AX114"/>
    <mergeCell ref="A114:C114"/>
    <mergeCell ref="AX111:AX112"/>
    <mergeCell ref="A115:C115"/>
    <mergeCell ref="AA115:AA116"/>
    <mergeCell ref="AX115:AX116"/>
    <mergeCell ref="A116:C116"/>
    <mergeCell ref="A110:C110"/>
    <mergeCell ref="AA110:AA111"/>
    <mergeCell ref="A111:C111"/>
    <mergeCell ref="A112:C112"/>
    <mergeCell ref="A113:C113"/>
    <mergeCell ref="AA113:AA114"/>
    <mergeCell ref="A106:C106"/>
    <mergeCell ref="AA106:AA107"/>
    <mergeCell ref="AX106:AX107"/>
    <mergeCell ref="A107:C107"/>
    <mergeCell ref="AA108:AA109"/>
    <mergeCell ref="AX108:AX109"/>
    <mergeCell ref="A101:C101"/>
    <mergeCell ref="A102:C102"/>
    <mergeCell ref="AA102:AA103"/>
    <mergeCell ref="AX102:AX103"/>
    <mergeCell ref="A104:C104"/>
    <mergeCell ref="AA104:AA105"/>
    <mergeCell ref="AX104:AX105"/>
    <mergeCell ref="AX96:AX97"/>
    <mergeCell ref="A98:C98"/>
    <mergeCell ref="A99:C99"/>
    <mergeCell ref="AA99:AA100"/>
    <mergeCell ref="AX99:AX100"/>
    <mergeCell ref="A100:C100"/>
    <mergeCell ref="A92:C92"/>
    <mergeCell ref="AA92:AA93"/>
    <mergeCell ref="AX92:AX93"/>
    <mergeCell ref="A93:C93"/>
    <mergeCell ref="A94:C94"/>
    <mergeCell ref="AA94:AA95"/>
    <mergeCell ref="AX94:AX95"/>
    <mergeCell ref="A95:C95"/>
    <mergeCell ref="A86:C86"/>
    <mergeCell ref="AA87:AA88"/>
    <mergeCell ref="A90:C90"/>
    <mergeCell ref="AA90:AA91"/>
    <mergeCell ref="AX90:AX91"/>
    <mergeCell ref="AX88:AX89"/>
    <mergeCell ref="A82:C82"/>
    <mergeCell ref="AA82:AA83"/>
    <mergeCell ref="AX82:AX83"/>
    <mergeCell ref="A83:C83"/>
    <mergeCell ref="A84:C84"/>
    <mergeCell ref="AA84:AA85"/>
    <mergeCell ref="AX84:AX85"/>
    <mergeCell ref="A85:C85"/>
    <mergeCell ref="A78:C78"/>
    <mergeCell ref="AA78:AA79"/>
    <mergeCell ref="AX78:AX79"/>
    <mergeCell ref="A80:C80"/>
    <mergeCell ref="AA80:AA81"/>
    <mergeCell ref="AX80:AX81"/>
    <mergeCell ref="A74:C74"/>
    <mergeCell ref="AA74:AA75"/>
    <mergeCell ref="AX74:AX75"/>
    <mergeCell ref="A75:C75"/>
    <mergeCell ref="A76:C76"/>
    <mergeCell ref="AA76:AA77"/>
    <mergeCell ref="AX76:AX77"/>
    <mergeCell ref="A77:C77"/>
    <mergeCell ref="A68:C68"/>
    <mergeCell ref="A70:C70"/>
    <mergeCell ref="A71:C71"/>
    <mergeCell ref="A72:C72"/>
    <mergeCell ref="AA72:AA73"/>
    <mergeCell ref="AX72:AX73"/>
    <mergeCell ref="A73:C73"/>
    <mergeCell ref="A54:A64"/>
    <mergeCell ref="B54:B64"/>
    <mergeCell ref="D63:X64"/>
    <mergeCell ref="A65:C65"/>
    <mergeCell ref="Y65:Z65"/>
    <mergeCell ref="A67:C67"/>
    <mergeCell ref="A21:A31"/>
    <mergeCell ref="B21:B31"/>
    <mergeCell ref="Y23:Z23"/>
    <mergeCell ref="A33:A42"/>
    <mergeCell ref="B33:B42"/>
    <mergeCell ref="A43:A53"/>
    <mergeCell ref="B43:B53"/>
    <mergeCell ref="A10:A20"/>
    <mergeCell ref="B10:B20"/>
    <mergeCell ref="D10:X11"/>
    <mergeCell ref="Y10:Z10"/>
    <mergeCell ref="Y18:Z18"/>
    <mergeCell ref="W8:X8"/>
    <mergeCell ref="AI8:AK8"/>
    <mergeCell ref="AL8:AM8"/>
    <mergeCell ref="AB7:AH7"/>
    <mergeCell ref="AI7:AO7"/>
    <mergeCell ref="AN8:AO8"/>
    <mergeCell ref="AP7:AV7"/>
    <mergeCell ref="AP8:AR8"/>
    <mergeCell ref="AS8:AT8"/>
    <mergeCell ref="AU8:AV8"/>
    <mergeCell ref="AG8:AH8"/>
    <mergeCell ref="A1:Z1"/>
    <mergeCell ref="A6:A9"/>
    <mergeCell ref="B6:B9"/>
    <mergeCell ref="C6:C9"/>
    <mergeCell ref="D6:X6"/>
    <mergeCell ref="Y6:Z9"/>
    <mergeCell ref="D7:J7"/>
    <mergeCell ref="D8:F8"/>
    <mergeCell ref="G8:H8"/>
    <mergeCell ref="I8:J8"/>
    <mergeCell ref="K7:Q7"/>
    <mergeCell ref="R7:X7"/>
    <mergeCell ref="U8:V8"/>
    <mergeCell ref="R8:T8"/>
    <mergeCell ref="AB8:AD8"/>
    <mergeCell ref="AE8:AF8"/>
    <mergeCell ref="K8:M8"/>
    <mergeCell ref="N8:O8"/>
    <mergeCell ref="P8:Q8"/>
  </mergeCells>
  <conditionalFormatting sqref="AY12:EE64">
    <cfRule type="cellIs" dxfId="9" priority="1" stopIfTrue="1" operator="greaterThan">
      <formula>1</formula>
    </cfRule>
  </conditionalFormatting>
  <pageMargins left="0.3" right="0.19685039370078741" top="0.36" bottom="0.28999999999999998" header="0.31496062992125984" footer="0.25"/>
  <pageSetup paperSize="9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PBrush" shapeId="64513" r:id="rId4">
          <objectPr defaultSize="0" autoPict="0" r:id="rId5">
            <anchor moveWithCells="1" sizeWithCells="1">
              <from>
                <xdr:col>25</xdr:col>
                <xdr:colOff>161925</xdr:colOff>
                <xdr:row>132</xdr:row>
                <xdr:rowOff>104775</xdr:rowOff>
              </from>
              <to>
                <xdr:col>25</xdr:col>
                <xdr:colOff>1238250</xdr:colOff>
                <xdr:row>135</xdr:row>
                <xdr:rowOff>19050</xdr:rowOff>
              </to>
            </anchor>
          </objectPr>
        </oleObject>
      </mc:Choice>
      <mc:Fallback>
        <oleObject progId="PBrush" shapeId="6451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P174"/>
  <sheetViews>
    <sheetView topLeftCell="A7" zoomScale="70" zoomScaleNormal="70" workbookViewId="0">
      <pane xSplit="2" ySplit="4" topLeftCell="C11" activePane="bottomRight" state="frozen"/>
      <selection activeCell="A7" sqref="A7"/>
      <selection pane="topRight" activeCell="C7" sqref="C7"/>
      <selection pane="bottomLeft" activeCell="A11" sqref="A11"/>
      <selection pane="bottomRight" activeCell="H147" sqref="H147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5" width="5.7109375" style="1" customWidth="1"/>
    <col min="6" max="6" width="6.140625" style="1" customWidth="1"/>
    <col min="7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1" width="5.7109375" style="1" customWidth="1"/>
    <col min="22" max="22" width="5.85546875" style="1" customWidth="1"/>
    <col min="23" max="24" width="5.7109375" style="1" customWidth="1"/>
    <col min="25" max="25" width="5.140625" style="1" customWidth="1"/>
    <col min="26" max="26" width="31.28515625" style="1" customWidth="1"/>
    <col min="27" max="27" width="0.7109375" style="1" customWidth="1"/>
    <col min="28" max="47" width="6.7109375" style="1" hidden="1" customWidth="1"/>
    <col min="48" max="49" width="6.7109375" style="340" hidden="1" customWidth="1"/>
    <col min="50" max="50" width="5.140625" style="340" hidden="1" customWidth="1"/>
    <col min="51" max="64" width="4.7109375" style="340" hidden="1" customWidth="1"/>
    <col min="65" max="71" width="4.7109375" style="1" hidden="1" customWidth="1"/>
    <col min="72" max="72" width="5.7109375" style="1" hidden="1" customWidth="1"/>
    <col min="73" max="92" width="4.7109375" style="1" hidden="1" customWidth="1"/>
    <col min="93" max="93" width="6.140625" style="1" hidden="1" customWidth="1"/>
    <col min="94" max="137" width="4.7109375" style="1" hidden="1" customWidth="1"/>
    <col min="138" max="138" width="3.7109375" style="1" hidden="1" customWidth="1"/>
    <col min="139" max="160" width="5.28515625" style="1" customWidth="1"/>
    <col min="161" max="16384" width="9.140625" style="1"/>
  </cols>
  <sheetData>
    <row r="1" spans="1:172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N1" s="338"/>
      <c r="AO1" s="338"/>
      <c r="AP1" s="338"/>
      <c r="AQ1" s="338"/>
      <c r="AR1" s="338"/>
      <c r="AS1" s="338"/>
      <c r="AT1" s="338"/>
      <c r="AU1" s="338"/>
    </row>
    <row r="2" spans="1:172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</row>
    <row r="3" spans="1:172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</row>
    <row r="4" spans="1:172" ht="15.75" customHeight="1" x14ac:dyDescent="0.25">
      <c r="A4" s="224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</row>
    <row r="5" spans="1:172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72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44" t="s">
        <v>15</v>
      </c>
      <c r="Z6" s="845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72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46"/>
      <c r="Z7" s="847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77"/>
      <c r="AX7" s="277"/>
    </row>
    <row r="8" spans="1:172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46"/>
      <c r="Z8" s="847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77"/>
      <c r="AX8" s="277"/>
    </row>
    <row r="9" spans="1:172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48"/>
      <c r="Z9" s="849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631</v>
      </c>
      <c r="AZ9" s="118" t="s">
        <v>675</v>
      </c>
      <c r="BA9" s="197" t="s">
        <v>453</v>
      </c>
      <c r="BB9" s="118" t="s">
        <v>651</v>
      </c>
      <c r="BC9" s="118" t="s">
        <v>275</v>
      </c>
      <c r="BD9" s="118" t="s">
        <v>341</v>
      </c>
      <c r="BE9" s="118" t="s">
        <v>301</v>
      </c>
      <c r="BF9" s="197" t="s">
        <v>453</v>
      </c>
      <c r="BG9" s="118" t="s">
        <v>274</v>
      </c>
      <c r="BH9" s="118" t="s">
        <v>510</v>
      </c>
      <c r="BI9" s="197" t="s">
        <v>453</v>
      </c>
      <c r="BJ9" s="118" t="s">
        <v>645</v>
      </c>
      <c r="BK9" s="196" t="s">
        <v>646</v>
      </c>
      <c r="BL9" s="197" t="s">
        <v>453</v>
      </c>
      <c r="BM9" s="118" t="s">
        <v>632</v>
      </c>
      <c r="BN9" s="118" t="s">
        <v>683</v>
      </c>
      <c r="BO9" s="197" t="s">
        <v>453</v>
      </c>
      <c r="BP9" s="118" t="s">
        <v>663</v>
      </c>
      <c r="BQ9" s="118" t="s">
        <v>662</v>
      </c>
      <c r="BR9" s="197" t="s">
        <v>453</v>
      </c>
      <c r="BS9" s="118" t="s">
        <v>667</v>
      </c>
      <c r="BT9" s="118" t="s">
        <v>668</v>
      </c>
      <c r="BU9" s="197" t="s">
        <v>453</v>
      </c>
      <c r="BV9" s="118" t="s">
        <v>255</v>
      </c>
      <c r="BW9" s="118" t="s">
        <v>513</v>
      </c>
      <c r="BX9" s="118" t="s">
        <v>256</v>
      </c>
      <c r="BY9" s="197" t="s">
        <v>453</v>
      </c>
      <c r="BZ9" s="118" t="s">
        <v>643</v>
      </c>
      <c r="CA9" s="118" t="s">
        <v>682</v>
      </c>
      <c r="CB9" s="118" t="s">
        <v>644</v>
      </c>
      <c r="CC9" s="197" t="s">
        <v>453</v>
      </c>
      <c r="CD9" s="118" t="s">
        <v>654</v>
      </c>
      <c r="CE9" s="118" t="s">
        <v>655</v>
      </c>
      <c r="CF9" s="197" t="s">
        <v>453</v>
      </c>
      <c r="CG9" s="118" t="s">
        <v>653</v>
      </c>
      <c r="CH9" s="118" t="s">
        <v>661</v>
      </c>
      <c r="CI9" s="118" t="s">
        <v>237</v>
      </c>
      <c r="CJ9" s="118" t="s">
        <v>514</v>
      </c>
      <c r="CK9" s="197" t="s">
        <v>453</v>
      </c>
      <c r="CL9" s="118" t="s">
        <v>647</v>
      </c>
      <c r="CM9" s="118" t="s">
        <v>579</v>
      </c>
      <c r="CN9" s="118" t="s">
        <v>673</v>
      </c>
      <c r="CO9" s="118" t="s">
        <v>674</v>
      </c>
      <c r="CP9" s="197" t="s">
        <v>453</v>
      </c>
      <c r="CQ9" s="118" t="s">
        <v>658</v>
      </c>
      <c r="CR9" s="118" t="s">
        <v>582</v>
      </c>
      <c r="CS9" s="118" t="s">
        <v>659</v>
      </c>
      <c r="CT9" s="197" t="s">
        <v>453</v>
      </c>
      <c r="CU9" s="118" t="s">
        <v>241</v>
      </c>
      <c r="CV9" s="118" t="s">
        <v>244</v>
      </c>
      <c r="CW9" s="197" t="s">
        <v>453</v>
      </c>
      <c r="CX9" s="118" t="s">
        <v>640</v>
      </c>
      <c r="CY9" s="118" t="s">
        <v>641</v>
      </c>
      <c r="CZ9" s="197" t="s">
        <v>453</v>
      </c>
      <c r="DA9" s="118" t="s">
        <v>515</v>
      </c>
      <c r="DB9" s="118" t="s">
        <v>649</v>
      </c>
      <c r="DC9" s="118" t="s">
        <v>650</v>
      </c>
      <c r="DD9" s="197" t="s">
        <v>453</v>
      </c>
      <c r="DE9" s="118" t="s">
        <v>516</v>
      </c>
      <c r="DF9" s="118" t="s">
        <v>587</v>
      </c>
      <c r="DG9" s="197" t="s">
        <v>453</v>
      </c>
      <c r="DH9" s="118" t="s">
        <v>517</v>
      </c>
      <c r="DI9" s="118" t="s">
        <v>518</v>
      </c>
      <c r="DJ9" s="197" t="s">
        <v>453</v>
      </c>
      <c r="DK9" s="24" t="s">
        <v>638</v>
      </c>
      <c r="DL9" s="24" t="s">
        <v>639</v>
      </c>
      <c r="DM9" s="197" t="s">
        <v>453</v>
      </c>
      <c r="DN9" s="118" t="s">
        <v>519</v>
      </c>
      <c r="DO9" s="118" t="s">
        <v>520</v>
      </c>
      <c r="DP9" s="197" t="s">
        <v>453</v>
      </c>
      <c r="DQ9" s="118" t="s">
        <v>666</v>
      </c>
      <c r="DR9" s="118" t="s">
        <v>665</v>
      </c>
      <c r="DS9" s="197" t="s">
        <v>453</v>
      </c>
      <c r="DT9" s="118" t="s">
        <v>268</v>
      </c>
      <c r="DU9" s="118" t="s">
        <v>267</v>
      </c>
      <c r="DV9" s="197" t="s">
        <v>453</v>
      </c>
      <c r="DW9" s="118" t="s">
        <v>642</v>
      </c>
      <c r="DX9" s="118" t="s">
        <v>652</v>
      </c>
      <c r="DY9" s="118" t="s">
        <v>657</v>
      </c>
      <c r="DZ9" s="118" t="s">
        <v>604</v>
      </c>
      <c r="EA9" s="118" t="s">
        <v>636</v>
      </c>
      <c r="EB9" s="118" t="s">
        <v>637</v>
      </c>
      <c r="EC9" s="197" t="s">
        <v>453</v>
      </c>
      <c r="ED9" s="118" t="s">
        <v>633</v>
      </c>
      <c r="EE9" s="118" t="s">
        <v>634</v>
      </c>
      <c r="EF9" s="197" t="s">
        <v>453</v>
      </c>
      <c r="EG9" s="118" t="s">
        <v>660</v>
      </c>
      <c r="EH9" s="118" t="s">
        <v>664</v>
      </c>
      <c r="EI9" s="118"/>
      <c r="EJ9" s="118"/>
      <c r="EK9" s="118"/>
      <c r="EL9" s="118"/>
      <c r="EM9" s="340"/>
      <c r="EN9" s="340"/>
      <c r="EO9" s="340"/>
      <c r="EP9" s="340"/>
      <c r="EQ9" s="340"/>
      <c r="ER9" s="340"/>
      <c r="ES9" s="340"/>
      <c r="ET9" s="340"/>
      <c r="EU9" s="340"/>
      <c r="EV9" s="340"/>
      <c r="EW9" s="340"/>
      <c r="EX9" s="340"/>
      <c r="EY9" s="340"/>
      <c r="EZ9" s="340"/>
      <c r="FA9" s="340"/>
      <c r="FB9" s="340"/>
      <c r="FC9" s="340"/>
      <c r="FD9" s="340"/>
      <c r="FE9" s="340"/>
      <c r="FF9" s="340"/>
      <c r="FG9" s="340"/>
      <c r="FH9" s="340"/>
      <c r="FI9" s="340"/>
      <c r="FJ9" s="340"/>
      <c r="FK9" s="340"/>
      <c r="FL9" s="340"/>
      <c r="FM9" s="340"/>
      <c r="FN9" s="340"/>
      <c r="FO9" s="340"/>
      <c r="FP9" s="340"/>
    </row>
    <row r="10" spans="1:172" ht="20.25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4"/>
      <c r="Y10" s="836" t="s">
        <v>685</v>
      </c>
      <c r="Z10" s="837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97"/>
      <c r="BG10" s="118"/>
      <c r="BH10" s="118"/>
      <c r="BI10" s="197"/>
      <c r="BJ10" s="118"/>
      <c r="BK10" s="196"/>
      <c r="BL10" s="197"/>
      <c r="BM10" s="118"/>
      <c r="BN10" s="118"/>
      <c r="BO10" s="197"/>
      <c r="BP10" s="118"/>
      <c r="BQ10" s="118"/>
      <c r="BR10" s="197"/>
      <c r="BS10" s="197"/>
      <c r="BT10" s="197"/>
      <c r="BU10" s="197"/>
      <c r="BV10" s="118"/>
      <c r="BW10" s="118"/>
      <c r="BX10" s="118"/>
      <c r="BY10" s="197"/>
      <c r="BZ10" s="118"/>
      <c r="CA10" s="118"/>
      <c r="CB10" s="118"/>
      <c r="CC10" s="197"/>
      <c r="CD10" s="118"/>
      <c r="CE10" s="118"/>
      <c r="CF10" s="197"/>
      <c r="CG10" s="118"/>
      <c r="CH10" s="118"/>
      <c r="CI10" s="118"/>
      <c r="CJ10" s="118"/>
      <c r="CK10" s="197"/>
      <c r="CL10" s="118"/>
      <c r="CM10" s="118"/>
      <c r="CN10" s="118"/>
      <c r="CO10" s="118"/>
      <c r="CP10" s="197"/>
      <c r="CQ10" s="118"/>
      <c r="CR10" s="118"/>
      <c r="CS10" s="118"/>
      <c r="CT10" s="197"/>
      <c r="CU10" s="118"/>
      <c r="CV10" s="118"/>
      <c r="CW10" s="197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97"/>
      <c r="DK10" s="24"/>
      <c r="DL10" s="24"/>
      <c r="DM10" s="24"/>
      <c r="DN10" s="118"/>
      <c r="DO10" s="118"/>
      <c r="DP10" s="197"/>
      <c r="DQ10" s="118"/>
      <c r="DR10" s="118"/>
      <c r="DS10" s="118"/>
      <c r="DT10" s="118"/>
      <c r="DU10" s="118"/>
      <c r="DV10" s="197"/>
      <c r="DW10" s="118"/>
      <c r="DX10" s="118"/>
      <c r="DY10" s="118"/>
      <c r="DZ10" s="118"/>
      <c r="EA10" s="118"/>
      <c r="EB10" s="118"/>
      <c r="EC10" s="197"/>
      <c r="ED10" s="118"/>
      <c r="EE10" s="118"/>
      <c r="EF10" s="197"/>
      <c r="EG10" s="118"/>
      <c r="EH10" s="118"/>
      <c r="EI10" s="118"/>
      <c r="EJ10" s="118"/>
      <c r="EK10" s="118"/>
      <c r="EL10" s="118"/>
      <c r="EM10" s="340"/>
      <c r="EN10" s="340"/>
      <c r="EO10" s="340"/>
      <c r="EP10" s="340"/>
      <c r="EQ10" s="340"/>
      <c r="ER10" s="340"/>
      <c r="ES10" s="340"/>
      <c r="ET10" s="340"/>
      <c r="EU10" s="340"/>
      <c r="EV10" s="340"/>
      <c r="EW10" s="340"/>
      <c r="EX10" s="340"/>
      <c r="EY10" s="340"/>
      <c r="EZ10" s="340"/>
      <c r="FA10" s="340"/>
      <c r="FB10" s="340"/>
      <c r="FC10" s="340"/>
      <c r="FD10" s="340"/>
      <c r="FE10" s="340"/>
      <c r="FF10" s="340"/>
      <c r="FG10" s="340"/>
      <c r="FH10" s="340"/>
      <c r="FI10" s="340"/>
      <c r="FJ10" s="340"/>
      <c r="FK10" s="340"/>
      <c r="FL10" s="340"/>
      <c r="FM10" s="340"/>
      <c r="FN10" s="340"/>
      <c r="FO10" s="340"/>
      <c r="FP10" s="340"/>
    </row>
    <row r="11" spans="1:172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7"/>
      <c r="Y11" s="47" t="s">
        <v>127</v>
      </c>
      <c r="Z11" s="32"/>
      <c r="AA11" s="2"/>
      <c r="AB11" s="279" t="s">
        <v>675</v>
      </c>
      <c r="AC11" s="279" t="s">
        <v>675</v>
      </c>
      <c r="AD11" s="279" t="s">
        <v>675</v>
      </c>
      <c r="AE11" s="279" t="s">
        <v>675</v>
      </c>
      <c r="AF11" s="279" t="s">
        <v>675</v>
      </c>
      <c r="AG11" s="279" t="s">
        <v>675</v>
      </c>
      <c r="AH11" s="279" t="s">
        <v>675</v>
      </c>
      <c r="AI11" s="279" t="s">
        <v>675</v>
      </c>
      <c r="AJ11" s="279" t="s">
        <v>675</v>
      </c>
      <c r="AK11" s="279" t="s">
        <v>675</v>
      </c>
      <c r="AL11" s="279" t="s">
        <v>631</v>
      </c>
      <c r="AM11" s="279" t="s">
        <v>631</v>
      </c>
      <c r="AN11" s="279" t="s">
        <v>631</v>
      </c>
      <c r="AO11" s="279" t="s">
        <v>631</v>
      </c>
      <c r="AP11" s="279" t="s">
        <v>631</v>
      </c>
      <c r="AQ11" s="279" t="s">
        <v>631</v>
      </c>
      <c r="AR11" s="279" t="s">
        <v>631</v>
      </c>
      <c r="AS11" s="279" t="s">
        <v>631</v>
      </c>
      <c r="AT11" s="279" t="s">
        <v>631</v>
      </c>
      <c r="AU11" s="279" t="s">
        <v>631</v>
      </c>
      <c r="AV11" s="279" t="s">
        <v>631</v>
      </c>
      <c r="AY11" s="118"/>
      <c r="AZ11" s="118"/>
      <c r="BA11" s="118"/>
      <c r="BB11" s="118"/>
      <c r="BC11" s="118"/>
      <c r="BD11" s="118"/>
      <c r="BE11" s="7"/>
      <c r="BF11" s="118"/>
      <c r="BG11" s="118"/>
      <c r="BH11" s="7"/>
      <c r="BI11" s="118"/>
      <c r="BJ11" s="118"/>
      <c r="BK11" s="118"/>
      <c r="BL11" s="118"/>
      <c r="BM11" s="118"/>
      <c r="BN11" s="118"/>
      <c r="BO11" s="118"/>
      <c r="BP11" s="118"/>
      <c r="BQ11" s="27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27"/>
      <c r="DX11" s="118"/>
      <c r="DY11" s="27"/>
      <c r="DZ11" s="27"/>
      <c r="EA11" s="27"/>
      <c r="EB11" s="27"/>
      <c r="EC11" s="27"/>
      <c r="ED11" s="27"/>
      <c r="EE11" s="27"/>
      <c r="EF11" s="27"/>
      <c r="EG11" s="7"/>
      <c r="EH11" s="7"/>
      <c r="EI11" s="7"/>
      <c r="EJ11" s="7"/>
      <c r="EK11" s="7"/>
      <c r="EL11" s="7"/>
    </row>
    <row r="12" spans="1:172" ht="17.100000000000001" customHeight="1" x14ac:dyDescent="0.25">
      <c r="A12" s="774"/>
      <c r="B12" s="777"/>
      <c r="C12" s="172">
        <v>2</v>
      </c>
      <c r="D12" s="157" t="s">
        <v>516</v>
      </c>
      <c r="E12" s="150" t="s">
        <v>640</v>
      </c>
      <c r="F12" s="161" t="s">
        <v>674</v>
      </c>
      <c r="G12" s="163" t="s">
        <v>667</v>
      </c>
      <c r="H12" s="160" t="s">
        <v>654</v>
      </c>
      <c r="I12" s="159" t="s">
        <v>647</v>
      </c>
      <c r="J12" s="151" t="s">
        <v>645</v>
      </c>
      <c r="K12" s="149" t="s">
        <v>579</v>
      </c>
      <c r="L12" s="150" t="s">
        <v>341</v>
      </c>
      <c r="M12" s="160" t="s">
        <v>649</v>
      </c>
      <c r="N12" s="163" t="s">
        <v>631</v>
      </c>
      <c r="O12" s="160" t="s">
        <v>268</v>
      </c>
      <c r="P12" s="159" t="s">
        <v>636</v>
      </c>
      <c r="Q12" s="151" t="s">
        <v>642</v>
      </c>
      <c r="R12" s="157" t="s">
        <v>255</v>
      </c>
      <c r="S12" s="166" t="s">
        <v>639</v>
      </c>
      <c r="T12" s="160" t="s">
        <v>658</v>
      </c>
      <c r="U12" s="163" t="s">
        <v>237</v>
      </c>
      <c r="V12" s="160" t="s">
        <v>519</v>
      </c>
      <c r="W12" s="159" t="s">
        <v>632</v>
      </c>
      <c r="X12" s="151" t="s">
        <v>274</v>
      </c>
      <c r="Y12" s="26" t="s">
        <v>541</v>
      </c>
      <c r="Z12" s="8"/>
      <c r="AA12" s="2"/>
      <c r="AB12" s="279" t="s">
        <v>675</v>
      </c>
      <c r="AC12" s="279" t="s">
        <v>675</v>
      </c>
      <c r="AD12" s="279" t="s">
        <v>675</v>
      </c>
      <c r="AE12" s="279" t="s">
        <v>675</v>
      </c>
      <c r="AF12" s="279" t="s">
        <v>675</v>
      </c>
      <c r="AG12" s="279" t="s">
        <v>675</v>
      </c>
      <c r="AH12" s="279" t="s">
        <v>675</v>
      </c>
      <c r="AI12" s="279" t="s">
        <v>675</v>
      </c>
      <c r="AJ12" s="279" t="s">
        <v>675</v>
      </c>
      <c r="AK12" s="279" t="s">
        <v>675</v>
      </c>
      <c r="AL12" s="279" t="s">
        <v>631</v>
      </c>
      <c r="AM12" s="279" t="s">
        <v>631</v>
      </c>
      <c r="AN12" s="279" t="s">
        <v>631</v>
      </c>
      <c r="AO12" s="279" t="s">
        <v>631</v>
      </c>
      <c r="AP12" s="279" t="s">
        <v>631</v>
      </c>
      <c r="AQ12" s="279" t="s">
        <v>631</v>
      </c>
      <c r="AR12" s="279" t="s">
        <v>631</v>
      </c>
      <c r="AS12" s="279" t="s">
        <v>631</v>
      </c>
      <c r="AT12" s="279" t="s">
        <v>631</v>
      </c>
      <c r="AU12" s="279" t="s">
        <v>631</v>
      </c>
      <c r="AV12" s="279" t="s">
        <v>631</v>
      </c>
      <c r="AY12" s="118">
        <f t="shared" ref="AY12:AY43" si="0">COUNTIF(D12:X12,"A.35")</f>
        <v>1</v>
      </c>
      <c r="AZ12" s="118">
        <f t="shared" ref="AZ12:AZ43" si="1">COUNTIF(D12:X12,"A.41")</f>
        <v>0</v>
      </c>
      <c r="BA12" s="118">
        <f t="shared" ref="BA12:BA64" si="2">SUM(AZ12:AZ12)</f>
        <v>0</v>
      </c>
      <c r="BB12" s="118">
        <f t="shared" ref="BB12:BB43" si="3">COUNTIF(D12:X12,"B.23")</f>
        <v>0</v>
      </c>
      <c r="BC12" s="118">
        <f t="shared" ref="BC12:BC43" si="4">COUNTIF(D12:X12,"B.26")</f>
        <v>0</v>
      </c>
      <c r="BD12" s="118">
        <f t="shared" ref="BD12:BD64" si="5">COUNTIF(D12:X12,"C.7")</f>
        <v>1</v>
      </c>
      <c r="BE12" s="117">
        <f>COUNTIF(D12:X12,"CP.7")</f>
        <v>0</v>
      </c>
      <c r="BF12" s="118">
        <f t="shared" ref="BF12:BF64" si="6">SUM(BD12:BE12)</f>
        <v>1</v>
      </c>
      <c r="BG12" s="118">
        <f t="shared" ref="BG12:BG43" si="7">COUNTIF(D12:X12,"C.13")</f>
        <v>1</v>
      </c>
      <c r="BH12" s="117">
        <f t="shared" ref="BH12:BH43" si="8">COUNTIF(D12:X12,"CP.13")</f>
        <v>0</v>
      </c>
      <c r="BI12" s="118">
        <f t="shared" ref="BI12:BI64" si="9">SUM(BG12:BH12)</f>
        <v>1</v>
      </c>
      <c r="BJ12" s="118">
        <f t="shared" ref="BJ12:BJ43" si="10">COUNTIF(D12:X12,"C.20")</f>
        <v>1</v>
      </c>
      <c r="BK12" s="118">
        <f t="shared" ref="BK12:BK43" si="11">COUNTIF(D12:X12,"CP.20")</f>
        <v>0</v>
      </c>
      <c r="BL12" s="118">
        <f t="shared" ref="BL12:BL64" si="12">SUM(BJ12:BK12)</f>
        <v>1</v>
      </c>
      <c r="BM12" s="117">
        <f t="shared" ref="BM12:BM43" si="13">COUNTIF(D12:X12,"D.12")</f>
        <v>1</v>
      </c>
      <c r="BN12" s="117">
        <f t="shared" ref="BN12:BN43" si="14">COUNTIF(D12:X12,"DP.12")</f>
        <v>0</v>
      </c>
      <c r="BO12" s="117">
        <f t="shared" ref="BO12:BO64" si="15">SUM(BM12:BN12)</f>
        <v>1</v>
      </c>
      <c r="BP12" s="117">
        <f t="shared" ref="BP12:BP43" si="16">COUNTIF(D12:X12,"DP.33")</f>
        <v>0</v>
      </c>
      <c r="BQ12" s="117">
        <f t="shared" ref="BQ12:BQ43" si="17">COUNTIF(D12:X12,"O.33")</f>
        <v>0</v>
      </c>
      <c r="BR12" s="117">
        <f t="shared" ref="BR12:BR64" si="18">SUM(BP12:BQ12)</f>
        <v>0</v>
      </c>
      <c r="BS12" s="117">
        <f t="shared" ref="BS12:BS43" si="19">COUNTIF(D12:X12,"D.37")</f>
        <v>1</v>
      </c>
      <c r="BT12" s="117">
        <f t="shared" ref="BT12:BT43" si="20">COUNTIF(D12:X12,"DP.37")</f>
        <v>0</v>
      </c>
      <c r="BU12" s="117">
        <f>SUM(BS12:BT12)</f>
        <v>1</v>
      </c>
      <c r="BV12" s="117">
        <f t="shared" ref="BV12:BV64" si="21">COUNTIF(D12:X12,"E.10")</f>
        <v>1</v>
      </c>
      <c r="BW12" s="117">
        <f t="shared" ref="BW12:BW64" si="22">COUNTIF(D12:X12,"EP.10")</f>
        <v>0</v>
      </c>
      <c r="BX12" s="117">
        <f t="shared" ref="BX12:BX64" si="23">COUNTIF(D12:X12,"EL.10")</f>
        <v>0</v>
      </c>
      <c r="BY12" s="117">
        <f t="shared" ref="BY12:BY64" si="24">SUM(BV12:BX12)</f>
        <v>1</v>
      </c>
      <c r="BZ12" s="117">
        <f t="shared" ref="BZ12:BZ43" si="25">COUNTIF(D12:X12,"E.19")</f>
        <v>0</v>
      </c>
      <c r="CA12" s="117">
        <f t="shared" ref="CA12:CA43" si="26">COUNTIF(D12:X12,"EL.19")</f>
        <v>0</v>
      </c>
      <c r="CB12" s="117">
        <f t="shared" ref="CB12:CB43" si="27">COUNTIF(D12:X12,"EP.19")</f>
        <v>0</v>
      </c>
      <c r="CC12" s="117">
        <f t="shared" ref="CC12:CC64" si="28">SUM(BZ12:CB12)</f>
        <v>0</v>
      </c>
      <c r="CD12" s="117">
        <f t="shared" ref="CD12:CD43" si="29">COUNTIF(D12:X12,"E.28")</f>
        <v>1</v>
      </c>
      <c r="CE12" s="117">
        <f t="shared" ref="CE12:CE43" si="30">COUNTIF(D12:X12,"EL.28")</f>
        <v>0</v>
      </c>
      <c r="CF12" s="117">
        <f t="shared" ref="CF12:CF64" si="31">SUM(CD12:CE12)</f>
        <v>1</v>
      </c>
      <c r="CG12" s="117">
        <f t="shared" ref="CG12:CG43" si="32">COUNTIF(D12:X12,"F.27")</f>
        <v>0</v>
      </c>
      <c r="CH12" s="117">
        <f t="shared" ref="CH12:CH43" si="33">COUNTIF(D12:X12,"F.32")</f>
        <v>0</v>
      </c>
      <c r="CI12" s="117">
        <f t="shared" ref="CI12:CI64" si="34">COUNTIF(D12:X12,"G.3")</f>
        <v>1</v>
      </c>
      <c r="CJ12" s="117">
        <f t="shared" ref="CJ12:CJ64" si="35">COUNTIF(D12:X12,"GP.3")</f>
        <v>0</v>
      </c>
      <c r="CK12" s="117">
        <f t="shared" ref="CK12:CK64" si="36">SUM(CI12:CJ12)</f>
        <v>1</v>
      </c>
      <c r="CL12" s="117">
        <f t="shared" ref="CL12:CL43" si="37">COUNTIF(D12:X12,"G.21")</f>
        <v>1</v>
      </c>
      <c r="CM12" s="117">
        <f>COUNTIF(D12:X12,"G.38")</f>
        <v>1</v>
      </c>
      <c r="CN12" s="117">
        <f>COUNTIF(D12:X12,"G.39")</f>
        <v>0</v>
      </c>
      <c r="CO12" s="117">
        <f>COUNTIF(D12:X12,"GP.39")</f>
        <v>1</v>
      </c>
      <c r="CP12" s="117">
        <f>SUM(CN12:CO12)</f>
        <v>1</v>
      </c>
      <c r="CQ12" s="117">
        <f t="shared" ref="CQ12:CQ43" si="38">COUNTIF(D12:X12,"G.30")</f>
        <v>1</v>
      </c>
      <c r="CR12" s="117">
        <f>COUNTIF(D12:X12,"GP.31")</f>
        <v>0</v>
      </c>
      <c r="CS12" s="117">
        <f t="shared" ref="CS12:CS43" si="39">COUNTIF(D12:X12,"HL.30")</f>
        <v>0</v>
      </c>
      <c r="CT12" s="117">
        <f>SUM(CQ12:CS12)</f>
        <v>1</v>
      </c>
      <c r="CU12" s="117">
        <f t="shared" ref="CU12:CU64" si="40">COUNTIF(D12:X12,"H.6")</f>
        <v>0</v>
      </c>
      <c r="CV12" s="117">
        <f t="shared" ref="CV12:CV64" si="41">COUNTIF(D12:X12,"HL.6")</f>
        <v>0</v>
      </c>
      <c r="CW12" s="117">
        <f t="shared" ref="CW12:CW64" si="42">SUM(CU12:CV12)</f>
        <v>0</v>
      </c>
      <c r="CX12" s="117">
        <f t="shared" ref="CX12:CX43" si="43">COUNTIF(D12:X12,"H.17")</f>
        <v>1</v>
      </c>
      <c r="CY12" s="117">
        <f t="shared" ref="CY12:CY43" si="44">COUNTIF(D12:X12,"HL.17")</f>
        <v>0</v>
      </c>
      <c r="CZ12" s="117">
        <f t="shared" ref="CZ12:CZ64" si="45">SUM(CX12:CY12)</f>
        <v>1</v>
      </c>
      <c r="DA12" s="117">
        <f t="shared" ref="DA12:DA64" si="46">COUNTIF(D12:X12,"I.2")</f>
        <v>0</v>
      </c>
      <c r="DB12" s="117">
        <f t="shared" ref="DB12:DB43" si="47">COUNTIF(D12:X12,"I.22")</f>
        <v>1</v>
      </c>
      <c r="DC12" s="117">
        <f t="shared" ref="DC12:DC43" si="48">COUNTIF(D12:X12,"T.22")</f>
        <v>0</v>
      </c>
      <c r="DD12" s="117">
        <f>SUM(DB12:DC12)</f>
        <v>1</v>
      </c>
      <c r="DE12" s="117">
        <f t="shared" ref="DE12:DE64" si="49">COUNTIF(D12:X12,"J.4")</f>
        <v>1</v>
      </c>
      <c r="DF12" s="117">
        <f>COUNTIF(D12:X12,"JL.4")</f>
        <v>0</v>
      </c>
      <c r="DG12" s="117">
        <f>SUM(DE12:DF12)</f>
        <v>1</v>
      </c>
      <c r="DH12" s="117">
        <f t="shared" ref="DH12:DH64" si="50">COUNTIF(D12:X12,"J.11")</f>
        <v>0</v>
      </c>
      <c r="DI12" s="117">
        <f t="shared" ref="DI12:DI64" si="51">COUNTIF(D12:X12,"JL.11")</f>
        <v>0</v>
      </c>
      <c r="DJ12" s="117">
        <f t="shared" ref="DJ12:DJ64" si="52">SUM(DH12:DI12)</f>
        <v>0</v>
      </c>
      <c r="DK12" s="117">
        <f t="shared" ref="DK12:DK43" si="53">COUNTIF(D12:X12,"JL.16")</f>
        <v>0</v>
      </c>
      <c r="DL12" s="117">
        <f t="shared" ref="DL12:DL43" si="54">COUNTIF(D12:X12,"T.16")</f>
        <v>1</v>
      </c>
      <c r="DM12" s="117">
        <f>SUM(DK12:DL12)</f>
        <v>1</v>
      </c>
      <c r="DN12" s="117">
        <f t="shared" ref="DN12:DN64" si="55">COUNTIF(D12:X12,"K.5")</f>
        <v>1</v>
      </c>
      <c r="DO12" s="117">
        <f t="shared" ref="DO12:DO64" si="56">COUNTIF(D12:X12,"KL.5")</f>
        <v>0</v>
      </c>
      <c r="DP12" s="117">
        <f t="shared" ref="DP12:DP64" si="57">SUM(DN12:DO12)</f>
        <v>1</v>
      </c>
      <c r="DQ12" s="117">
        <f t="shared" ref="DQ12:DQ43" si="58">COUNTIF(D12:X12,"K.36")</f>
        <v>0</v>
      </c>
      <c r="DR12" s="117">
        <f t="shared" ref="DR12:DR43" si="59">COUNTIF(D12:X12,"KL.36")</f>
        <v>0</v>
      </c>
      <c r="DS12" s="117">
        <f>SUM(DQ12:DR12)</f>
        <v>0</v>
      </c>
      <c r="DT12" s="117">
        <f t="shared" ref="DT12:DT64" si="60">COUNTIF(D12:X12,"L.9")</f>
        <v>1</v>
      </c>
      <c r="DU12" s="117">
        <f t="shared" ref="DU12:DU64" si="61">COUNTIF(D12:X12,"LL.9")</f>
        <v>0</v>
      </c>
      <c r="DV12" s="117">
        <f t="shared" ref="DV12:DV64" si="62">SUM(DT12:DU12)</f>
        <v>1</v>
      </c>
      <c r="DW12" s="117">
        <f t="shared" ref="DW12:DW43" si="63">COUNTIF(D12:X12,"M.18")</f>
        <v>1</v>
      </c>
      <c r="DX12" s="117">
        <f t="shared" ref="DX12:DX43" si="64">COUNTIF(D12:X12,"M.25")</f>
        <v>0</v>
      </c>
      <c r="DY12" s="117">
        <f t="shared" ref="DY12:DY43" si="65">COUNTIF(D12:X12,"N.29")</f>
        <v>0</v>
      </c>
      <c r="DZ12" s="117">
        <f>COUNTIF(D12:X12,"N.40")</f>
        <v>0</v>
      </c>
      <c r="EA12" s="117">
        <f t="shared" ref="EA12:EA43" si="66">COUNTIF(D12:X12,"P.15")</f>
        <v>1</v>
      </c>
      <c r="EB12" s="117">
        <f t="shared" ref="EB12:EB43" si="67">COUNTIF(D12:X12,"PL.15")</f>
        <v>0</v>
      </c>
      <c r="EC12" s="117">
        <f t="shared" ref="EC12:EC64" si="68">SUM(EA12:EB12)</f>
        <v>1</v>
      </c>
      <c r="ED12" s="117">
        <f t="shared" ref="ED12:ED43" si="69">COUNTIF(D12:X12,"R.14")</f>
        <v>0</v>
      </c>
      <c r="EE12" s="117">
        <f t="shared" ref="EE12:EE43" si="70">COUNTIF(D12:X12,"RL.14")</f>
        <v>0</v>
      </c>
      <c r="EF12" s="117">
        <f t="shared" ref="EF12:EF64" si="71">SUM(ED12:EE12)</f>
        <v>0</v>
      </c>
      <c r="EG12" s="118">
        <f t="shared" ref="EG12:EG43" si="72">COUNTIF(D12:X12,"T.31")</f>
        <v>0</v>
      </c>
      <c r="EH12" s="118">
        <f t="shared" ref="EH12:EH43" si="73">COUNTIF(D12:X12,"X.34")</f>
        <v>0</v>
      </c>
      <c r="EI12" s="7"/>
      <c r="EJ12" s="7"/>
      <c r="EK12" s="7"/>
      <c r="EL12" s="7"/>
    </row>
    <row r="13" spans="1:172" ht="17.100000000000001" customHeight="1" x14ac:dyDescent="0.25">
      <c r="A13" s="774"/>
      <c r="B13" s="777"/>
      <c r="C13" s="172">
        <v>3</v>
      </c>
      <c r="D13" s="127" t="s">
        <v>516</v>
      </c>
      <c r="E13" s="72" t="s">
        <v>640</v>
      </c>
      <c r="F13" s="161" t="s">
        <v>674</v>
      </c>
      <c r="G13" s="211" t="s">
        <v>667</v>
      </c>
      <c r="H13" s="201" t="s">
        <v>654</v>
      </c>
      <c r="I13" s="145" t="s">
        <v>647</v>
      </c>
      <c r="J13" s="91" t="s">
        <v>645</v>
      </c>
      <c r="K13" s="61" t="s">
        <v>579</v>
      </c>
      <c r="L13" s="72" t="s">
        <v>341</v>
      </c>
      <c r="M13" s="201" t="s">
        <v>649</v>
      </c>
      <c r="N13" s="211" t="s">
        <v>631</v>
      </c>
      <c r="O13" s="201" t="s">
        <v>268</v>
      </c>
      <c r="P13" s="145" t="s">
        <v>636</v>
      </c>
      <c r="Q13" s="91" t="s">
        <v>642</v>
      </c>
      <c r="R13" s="127" t="s">
        <v>255</v>
      </c>
      <c r="S13" s="153" t="s">
        <v>639</v>
      </c>
      <c r="T13" s="201" t="s">
        <v>658</v>
      </c>
      <c r="U13" s="211" t="s">
        <v>237</v>
      </c>
      <c r="V13" s="201" t="s">
        <v>519</v>
      </c>
      <c r="W13" s="145" t="s">
        <v>632</v>
      </c>
      <c r="X13" s="91" t="s">
        <v>274</v>
      </c>
      <c r="Y13" s="339" t="s">
        <v>118</v>
      </c>
      <c r="Z13" s="20" t="s">
        <v>561</v>
      </c>
      <c r="AA13" s="23"/>
      <c r="AB13" s="279" t="s">
        <v>675</v>
      </c>
      <c r="AC13" s="279" t="s">
        <v>675</v>
      </c>
      <c r="AD13" s="279" t="s">
        <v>675</v>
      </c>
      <c r="AE13" s="279" t="s">
        <v>675</v>
      </c>
      <c r="AF13" s="279" t="s">
        <v>675</v>
      </c>
      <c r="AG13" s="279" t="s">
        <v>675</v>
      </c>
      <c r="AH13" s="279" t="s">
        <v>675</v>
      </c>
      <c r="AI13" s="279" t="s">
        <v>675</v>
      </c>
      <c r="AJ13" s="279" t="s">
        <v>675</v>
      </c>
      <c r="AK13" s="279" t="s">
        <v>675</v>
      </c>
      <c r="AL13" s="279" t="s">
        <v>631</v>
      </c>
      <c r="AM13" s="279" t="s">
        <v>631</v>
      </c>
      <c r="AN13" s="279" t="s">
        <v>631</v>
      </c>
      <c r="AO13" s="279" t="s">
        <v>631</v>
      </c>
      <c r="AP13" s="279" t="s">
        <v>631</v>
      </c>
      <c r="AQ13" s="279" t="s">
        <v>631</v>
      </c>
      <c r="AR13" s="279" t="s">
        <v>631</v>
      </c>
      <c r="AS13" s="279" t="s">
        <v>631</v>
      </c>
      <c r="AT13" s="279" t="s">
        <v>631</v>
      </c>
      <c r="AU13" s="279" t="s">
        <v>631</v>
      </c>
      <c r="AV13" s="279" t="s">
        <v>631</v>
      </c>
      <c r="AX13" s="273"/>
      <c r="AY13" s="118">
        <f t="shared" si="0"/>
        <v>1</v>
      </c>
      <c r="AZ13" s="118">
        <f t="shared" si="1"/>
        <v>0</v>
      </c>
      <c r="BA13" s="118">
        <f t="shared" si="2"/>
        <v>0</v>
      </c>
      <c r="BB13" s="118">
        <f t="shared" si="3"/>
        <v>0</v>
      </c>
      <c r="BC13" s="118">
        <f t="shared" si="4"/>
        <v>0</v>
      </c>
      <c r="BD13" s="118">
        <f t="shared" si="5"/>
        <v>1</v>
      </c>
      <c r="BE13" s="117">
        <f t="shared" ref="BE13:BE64" si="74">COUNTIF(D13:X13,"CP.7")</f>
        <v>0</v>
      </c>
      <c r="BF13" s="118">
        <f t="shared" si="6"/>
        <v>1</v>
      </c>
      <c r="BG13" s="118">
        <f t="shared" si="7"/>
        <v>1</v>
      </c>
      <c r="BH13" s="117">
        <f t="shared" si="8"/>
        <v>0</v>
      </c>
      <c r="BI13" s="118">
        <f t="shared" si="9"/>
        <v>1</v>
      </c>
      <c r="BJ13" s="118">
        <f t="shared" si="10"/>
        <v>1</v>
      </c>
      <c r="BK13" s="118">
        <f t="shared" si="11"/>
        <v>0</v>
      </c>
      <c r="BL13" s="118">
        <f t="shared" si="12"/>
        <v>1</v>
      </c>
      <c r="BM13" s="117">
        <f t="shared" si="13"/>
        <v>1</v>
      </c>
      <c r="BN13" s="117">
        <f t="shared" si="14"/>
        <v>0</v>
      </c>
      <c r="BO13" s="117">
        <f t="shared" si="15"/>
        <v>1</v>
      </c>
      <c r="BP13" s="117">
        <f t="shared" si="16"/>
        <v>0</v>
      </c>
      <c r="BQ13" s="117">
        <f t="shared" si="17"/>
        <v>0</v>
      </c>
      <c r="BR13" s="117">
        <f t="shared" si="18"/>
        <v>0</v>
      </c>
      <c r="BS13" s="117">
        <f t="shared" si="19"/>
        <v>1</v>
      </c>
      <c r="BT13" s="117">
        <f t="shared" si="20"/>
        <v>0</v>
      </c>
      <c r="BU13" s="117">
        <f t="shared" ref="BU13:BU64" si="75">SUM(BS13:BT13)</f>
        <v>1</v>
      </c>
      <c r="BV13" s="117">
        <f t="shared" si="21"/>
        <v>1</v>
      </c>
      <c r="BW13" s="117">
        <f t="shared" si="22"/>
        <v>0</v>
      </c>
      <c r="BX13" s="117">
        <f t="shared" si="23"/>
        <v>0</v>
      </c>
      <c r="BY13" s="117">
        <f t="shared" si="24"/>
        <v>1</v>
      </c>
      <c r="BZ13" s="117">
        <f t="shared" si="25"/>
        <v>0</v>
      </c>
      <c r="CA13" s="117">
        <f t="shared" si="26"/>
        <v>0</v>
      </c>
      <c r="CB13" s="117">
        <f t="shared" si="27"/>
        <v>0</v>
      </c>
      <c r="CC13" s="117">
        <f t="shared" si="28"/>
        <v>0</v>
      </c>
      <c r="CD13" s="117">
        <f t="shared" si="29"/>
        <v>1</v>
      </c>
      <c r="CE13" s="117">
        <f t="shared" si="30"/>
        <v>0</v>
      </c>
      <c r="CF13" s="117">
        <f t="shared" si="31"/>
        <v>1</v>
      </c>
      <c r="CG13" s="117">
        <f t="shared" si="32"/>
        <v>0</v>
      </c>
      <c r="CH13" s="117">
        <f t="shared" si="33"/>
        <v>0</v>
      </c>
      <c r="CI13" s="117">
        <f t="shared" si="34"/>
        <v>1</v>
      </c>
      <c r="CJ13" s="117">
        <f t="shared" si="35"/>
        <v>0</v>
      </c>
      <c r="CK13" s="117">
        <f t="shared" si="36"/>
        <v>1</v>
      </c>
      <c r="CL13" s="117">
        <f t="shared" si="37"/>
        <v>1</v>
      </c>
      <c r="CM13" s="117">
        <f t="shared" ref="CM13:CM64" si="76">COUNTIF(D13:X13,"G.38")</f>
        <v>1</v>
      </c>
      <c r="CN13" s="117">
        <f t="shared" ref="CN13:CN64" si="77">COUNTIF(D13:X13,"G.39")</f>
        <v>0</v>
      </c>
      <c r="CO13" s="117">
        <f t="shared" ref="CO13:CO64" si="78">COUNTIF(D13:X13,"GP.39")</f>
        <v>1</v>
      </c>
      <c r="CP13" s="117">
        <f t="shared" ref="CP13:CP64" si="79">SUM(CN13:CO13)</f>
        <v>1</v>
      </c>
      <c r="CQ13" s="117">
        <f t="shared" si="38"/>
        <v>1</v>
      </c>
      <c r="CR13" s="117">
        <f t="shared" ref="CR13:CR64" si="80">COUNTIF(D13:X13,"GP.31")</f>
        <v>0</v>
      </c>
      <c r="CS13" s="117">
        <f t="shared" si="39"/>
        <v>0</v>
      </c>
      <c r="CT13" s="117">
        <f t="shared" ref="CT13:CT64" si="81">SUM(CQ13:CS13)</f>
        <v>1</v>
      </c>
      <c r="CU13" s="117">
        <f t="shared" si="40"/>
        <v>0</v>
      </c>
      <c r="CV13" s="117">
        <f t="shared" si="41"/>
        <v>0</v>
      </c>
      <c r="CW13" s="117">
        <f t="shared" si="42"/>
        <v>0</v>
      </c>
      <c r="CX13" s="117">
        <f t="shared" si="43"/>
        <v>1</v>
      </c>
      <c r="CY13" s="117">
        <f t="shared" si="44"/>
        <v>0</v>
      </c>
      <c r="CZ13" s="117">
        <f t="shared" si="45"/>
        <v>1</v>
      </c>
      <c r="DA13" s="117">
        <f t="shared" si="46"/>
        <v>0</v>
      </c>
      <c r="DB13" s="117">
        <f t="shared" si="47"/>
        <v>1</v>
      </c>
      <c r="DC13" s="117">
        <f t="shared" si="48"/>
        <v>0</v>
      </c>
      <c r="DD13" s="117">
        <f>SUM(DB13:DC13)</f>
        <v>1</v>
      </c>
      <c r="DE13" s="117">
        <f t="shared" si="49"/>
        <v>1</v>
      </c>
      <c r="DF13" s="117">
        <f t="shared" ref="DF13:DF64" si="82">COUNTIF(D13:X13,"JL.4")</f>
        <v>0</v>
      </c>
      <c r="DG13" s="117">
        <f t="shared" ref="DG13:DG64" si="83">SUM(DE13:DF13)</f>
        <v>1</v>
      </c>
      <c r="DH13" s="117">
        <f t="shared" si="50"/>
        <v>0</v>
      </c>
      <c r="DI13" s="117">
        <f t="shared" si="51"/>
        <v>0</v>
      </c>
      <c r="DJ13" s="117">
        <f t="shared" si="52"/>
        <v>0</v>
      </c>
      <c r="DK13" s="117">
        <f t="shared" si="53"/>
        <v>0</v>
      </c>
      <c r="DL13" s="117">
        <f t="shared" si="54"/>
        <v>1</v>
      </c>
      <c r="DM13" s="117">
        <f t="shared" ref="DM13:DM64" si="84">SUM(DK13:DL13)</f>
        <v>1</v>
      </c>
      <c r="DN13" s="117">
        <f t="shared" si="55"/>
        <v>1</v>
      </c>
      <c r="DO13" s="117">
        <f t="shared" si="56"/>
        <v>0</v>
      </c>
      <c r="DP13" s="117">
        <f t="shared" si="57"/>
        <v>1</v>
      </c>
      <c r="DQ13" s="117">
        <f t="shared" si="58"/>
        <v>0</v>
      </c>
      <c r="DR13" s="117">
        <f t="shared" si="59"/>
        <v>0</v>
      </c>
      <c r="DS13" s="117">
        <f t="shared" ref="DS13:DS64" si="85">SUM(DQ13:DR13)</f>
        <v>0</v>
      </c>
      <c r="DT13" s="117">
        <f t="shared" si="60"/>
        <v>1</v>
      </c>
      <c r="DU13" s="117">
        <f t="shared" si="61"/>
        <v>0</v>
      </c>
      <c r="DV13" s="117">
        <f t="shared" si="62"/>
        <v>1</v>
      </c>
      <c r="DW13" s="117">
        <f t="shared" si="63"/>
        <v>1</v>
      </c>
      <c r="DX13" s="117">
        <f t="shared" si="64"/>
        <v>0</v>
      </c>
      <c r="DY13" s="117">
        <f t="shared" si="65"/>
        <v>0</v>
      </c>
      <c r="DZ13" s="117">
        <f t="shared" ref="DZ13:DZ64" si="86">COUNTIF(D13:X13,"N.40")</f>
        <v>0</v>
      </c>
      <c r="EA13" s="117">
        <f t="shared" si="66"/>
        <v>1</v>
      </c>
      <c r="EB13" s="117">
        <f t="shared" si="67"/>
        <v>0</v>
      </c>
      <c r="EC13" s="117">
        <f t="shared" si="68"/>
        <v>1</v>
      </c>
      <c r="ED13" s="117">
        <f t="shared" si="69"/>
        <v>0</v>
      </c>
      <c r="EE13" s="117">
        <f t="shared" si="70"/>
        <v>0</v>
      </c>
      <c r="EF13" s="117">
        <f t="shared" si="71"/>
        <v>0</v>
      </c>
      <c r="EG13" s="118">
        <f t="shared" si="72"/>
        <v>0</v>
      </c>
      <c r="EH13" s="118">
        <f t="shared" si="73"/>
        <v>0</v>
      </c>
      <c r="EI13" s="7"/>
      <c r="EJ13" s="7"/>
      <c r="EK13" s="7"/>
      <c r="EL13" s="7"/>
    </row>
    <row r="14" spans="1:172" ht="17.100000000000001" customHeight="1" x14ac:dyDescent="0.25">
      <c r="A14" s="774"/>
      <c r="B14" s="777"/>
      <c r="C14" s="172">
        <v>4</v>
      </c>
      <c r="D14" s="78" t="s">
        <v>516</v>
      </c>
      <c r="E14" s="65" t="s">
        <v>640</v>
      </c>
      <c r="F14" s="161" t="s">
        <v>674</v>
      </c>
      <c r="G14" s="164" t="s">
        <v>654</v>
      </c>
      <c r="H14" s="161" t="s">
        <v>647</v>
      </c>
      <c r="I14" s="146" t="s">
        <v>667</v>
      </c>
      <c r="J14" s="85" t="s">
        <v>633</v>
      </c>
      <c r="K14" s="63" t="s">
        <v>649</v>
      </c>
      <c r="L14" s="65" t="s">
        <v>579</v>
      </c>
      <c r="M14" s="161" t="s">
        <v>341</v>
      </c>
      <c r="N14" s="164" t="s">
        <v>631</v>
      </c>
      <c r="O14" s="161" t="s">
        <v>268</v>
      </c>
      <c r="P14" s="146" t="s">
        <v>644</v>
      </c>
      <c r="Q14" s="85" t="s">
        <v>636</v>
      </c>
      <c r="R14" s="78" t="s">
        <v>658</v>
      </c>
      <c r="S14" s="154" t="s">
        <v>652</v>
      </c>
      <c r="T14" s="161" t="s">
        <v>639</v>
      </c>
      <c r="U14" s="164" t="s">
        <v>519</v>
      </c>
      <c r="V14" s="161" t="s">
        <v>662</v>
      </c>
      <c r="W14" s="146" t="s">
        <v>274</v>
      </c>
      <c r="X14" s="85" t="s">
        <v>632</v>
      </c>
      <c r="Y14" s="339" t="s">
        <v>22</v>
      </c>
      <c r="Z14" s="20" t="s">
        <v>502</v>
      </c>
      <c r="AA14" s="23"/>
      <c r="AB14" s="279" t="s">
        <v>275</v>
      </c>
      <c r="AC14" s="279" t="s">
        <v>275</v>
      </c>
      <c r="AD14" s="279" t="s">
        <v>275</v>
      </c>
      <c r="AE14" s="279" t="s">
        <v>275</v>
      </c>
      <c r="AF14" s="279" t="s">
        <v>275</v>
      </c>
      <c r="AG14" s="279" t="s">
        <v>275</v>
      </c>
      <c r="AH14" s="279" t="s">
        <v>275</v>
      </c>
      <c r="AI14" s="279" t="s">
        <v>651</v>
      </c>
      <c r="AJ14" s="279" t="s">
        <v>651</v>
      </c>
      <c r="AK14" s="279" t="s">
        <v>651</v>
      </c>
      <c r="AL14" s="279" t="s">
        <v>651</v>
      </c>
      <c r="AM14" s="279" t="s">
        <v>651</v>
      </c>
      <c r="AN14" s="279" t="s">
        <v>275</v>
      </c>
      <c r="AO14" s="279" t="s">
        <v>275</v>
      </c>
      <c r="AP14" s="279" t="s">
        <v>651</v>
      </c>
      <c r="AQ14" s="279" t="s">
        <v>651</v>
      </c>
      <c r="AR14" s="279" t="s">
        <v>651</v>
      </c>
      <c r="AS14" s="279" t="s">
        <v>651</v>
      </c>
      <c r="AT14" s="279" t="s">
        <v>651</v>
      </c>
      <c r="AU14" s="279" t="s">
        <v>651</v>
      </c>
      <c r="AV14" s="279" t="s">
        <v>651</v>
      </c>
      <c r="AX14" s="273"/>
      <c r="AY14" s="118">
        <f t="shared" si="0"/>
        <v>1</v>
      </c>
      <c r="AZ14" s="118">
        <f t="shared" si="1"/>
        <v>0</v>
      </c>
      <c r="BA14" s="118">
        <f t="shared" si="2"/>
        <v>0</v>
      </c>
      <c r="BB14" s="118">
        <f t="shared" si="3"/>
        <v>0</v>
      </c>
      <c r="BC14" s="118">
        <f t="shared" si="4"/>
        <v>0</v>
      </c>
      <c r="BD14" s="118">
        <f t="shared" si="5"/>
        <v>1</v>
      </c>
      <c r="BE14" s="117">
        <f t="shared" si="74"/>
        <v>0</v>
      </c>
      <c r="BF14" s="118">
        <f t="shared" si="6"/>
        <v>1</v>
      </c>
      <c r="BG14" s="118">
        <f t="shared" si="7"/>
        <v>1</v>
      </c>
      <c r="BH14" s="117">
        <f t="shared" si="8"/>
        <v>0</v>
      </c>
      <c r="BI14" s="118">
        <f t="shared" si="9"/>
        <v>1</v>
      </c>
      <c r="BJ14" s="118">
        <f t="shared" si="10"/>
        <v>0</v>
      </c>
      <c r="BK14" s="118">
        <f t="shared" si="11"/>
        <v>0</v>
      </c>
      <c r="BL14" s="118">
        <f t="shared" si="12"/>
        <v>0</v>
      </c>
      <c r="BM14" s="117">
        <f t="shared" si="13"/>
        <v>1</v>
      </c>
      <c r="BN14" s="117">
        <f t="shared" si="14"/>
        <v>0</v>
      </c>
      <c r="BO14" s="117">
        <f t="shared" si="15"/>
        <v>1</v>
      </c>
      <c r="BP14" s="117">
        <f t="shared" si="16"/>
        <v>0</v>
      </c>
      <c r="BQ14" s="117">
        <f t="shared" si="17"/>
        <v>1</v>
      </c>
      <c r="BR14" s="117">
        <f t="shared" si="18"/>
        <v>1</v>
      </c>
      <c r="BS14" s="117">
        <f t="shared" si="19"/>
        <v>1</v>
      </c>
      <c r="BT14" s="117">
        <f t="shared" si="20"/>
        <v>0</v>
      </c>
      <c r="BU14" s="117">
        <f t="shared" si="75"/>
        <v>1</v>
      </c>
      <c r="BV14" s="117">
        <f t="shared" si="21"/>
        <v>0</v>
      </c>
      <c r="BW14" s="117">
        <f t="shared" si="22"/>
        <v>0</v>
      </c>
      <c r="BX14" s="117">
        <f t="shared" si="23"/>
        <v>0</v>
      </c>
      <c r="BY14" s="117">
        <f t="shared" si="24"/>
        <v>0</v>
      </c>
      <c r="BZ14" s="117">
        <f t="shared" si="25"/>
        <v>0</v>
      </c>
      <c r="CA14" s="117">
        <f t="shared" si="26"/>
        <v>0</v>
      </c>
      <c r="CB14" s="117">
        <f t="shared" si="27"/>
        <v>1</v>
      </c>
      <c r="CC14" s="117">
        <f t="shared" si="28"/>
        <v>1</v>
      </c>
      <c r="CD14" s="117">
        <f t="shared" si="29"/>
        <v>1</v>
      </c>
      <c r="CE14" s="117">
        <f t="shared" si="30"/>
        <v>0</v>
      </c>
      <c r="CF14" s="117">
        <f t="shared" si="31"/>
        <v>1</v>
      </c>
      <c r="CG14" s="117">
        <f t="shared" si="32"/>
        <v>0</v>
      </c>
      <c r="CH14" s="117">
        <f t="shared" si="33"/>
        <v>0</v>
      </c>
      <c r="CI14" s="117">
        <f t="shared" si="34"/>
        <v>0</v>
      </c>
      <c r="CJ14" s="117">
        <f t="shared" si="35"/>
        <v>0</v>
      </c>
      <c r="CK14" s="117">
        <f t="shared" si="36"/>
        <v>0</v>
      </c>
      <c r="CL14" s="117">
        <f t="shared" si="37"/>
        <v>1</v>
      </c>
      <c r="CM14" s="117">
        <f t="shared" si="76"/>
        <v>1</v>
      </c>
      <c r="CN14" s="117">
        <f t="shared" si="77"/>
        <v>0</v>
      </c>
      <c r="CO14" s="117">
        <f t="shared" si="78"/>
        <v>1</v>
      </c>
      <c r="CP14" s="117">
        <f t="shared" si="79"/>
        <v>1</v>
      </c>
      <c r="CQ14" s="117">
        <f t="shared" si="38"/>
        <v>1</v>
      </c>
      <c r="CR14" s="117">
        <f t="shared" si="80"/>
        <v>0</v>
      </c>
      <c r="CS14" s="117">
        <f t="shared" si="39"/>
        <v>0</v>
      </c>
      <c r="CT14" s="117">
        <f t="shared" si="81"/>
        <v>1</v>
      </c>
      <c r="CU14" s="117">
        <f t="shared" si="40"/>
        <v>0</v>
      </c>
      <c r="CV14" s="117">
        <f t="shared" si="41"/>
        <v>0</v>
      </c>
      <c r="CW14" s="117">
        <f t="shared" si="42"/>
        <v>0</v>
      </c>
      <c r="CX14" s="117">
        <f t="shared" si="43"/>
        <v>1</v>
      </c>
      <c r="CY14" s="117">
        <f t="shared" si="44"/>
        <v>0</v>
      </c>
      <c r="CZ14" s="117">
        <f t="shared" si="45"/>
        <v>1</v>
      </c>
      <c r="DA14" s="117">
        <f t="shared" si="46"/>
        <v>0</v>
      </c>
      <c r="DB14" s="117">
        <f t="shared" si="47"/>
        <v>1</v>
      </c>
      <c r="DC14" s="117">
        <f t="shared" si="48"/>
        <v>0</v>
      </c>
      <c r="DD14" s="117">
        <f>SUM(DB14:DC14)</f>
        <v>1</v>
      </c>
      <c r="DE14" s="117">
        <f t="shared" si="49"/>
        <v>1</v>
      </c>
      <c r="DF14" s="117">
        <f t="shared" si="82"/>
        <v>0</v>
      </c>
      <c r="DG14" s="117">
        <f t="shared" si="83"/>
        <v>1</v>
      </c>
      <c r="DH14" s="117">
        <f t="shared" si="50"/>
        <v>0</v>
      </c>
      <c r="DI14" s="117">
        <f t="shared" si="51"/>
        <v>0</v>
      </c>
      <c r="DJ14" s="117">
        <f t="shared" si="52"/>
        <v>0</v>
      </c>
      <c r="DK14" s="117">
        <f t="shared" si="53"/>
        <v>0</v>
      </c>
      <c r="DL14" s="117">
        <f t="shared" si="54"/>
        <v>1</v>
      </c>
      <c r="DM14" s="117">
        <f t="shared" si="84"/>
        <v>1</v>
      </c>
      <c r="DN14" s="117">
        <f t="shared" si="55"/>
        <v>1</v>
      </c>
      <c r="DO14" s="117">
        <f t="shared" si="56"/>
        <v>0</v>
      </c>
      <c r="DP14" s="117">
        <f t="shared" si="57"/>
        <v>1</v>
      </c>
      <c r="DQ14" s="117">
        <f t="shared" si="58"/>
        <v>0</v>
      </c>
      <c r="DR14" s="117">
        <f t="shared" si="59"/>
        <v>0</v>
      </c>
      <c r="DS14" s="117">
        <f t="shared" si="85"/>
        <v>0</v>
      </c>
      <c r="DT14" s="117">
        <f t="shared" si="60"/>
        <v>1</v>
      </c>
      <c r="DU14" s="117">
        <f t="shared" si="61"/>
        <v>0</v>
      </c>
      <c r="DV14" s="117">
        <f t="shared" si="62"/>
        <v>1</v>
      </c>
      <c r="DW14" s="117">
        <f t="shared" si="63"/>
        <v>0</v>
      </c>
      <c r="DX14" s="117">
        <f t="shared" si="64"/>
        <v>1</v>
      </c>
      <c r="DY14" s="117">
        <f t="shared" si="65"/>
        <v>0</v>
      </c>
      <c r="DZ14" s="117">
        <f t="shared" si="86"/>
        <v>0</v>
      </c>
      <c r="EA14" s="117">
        <f t="shared" si="66"/>
        <v>1</v>
      </c>
      <c r="EB14" s="117">
        <f t="shared" si="67"/>
        <v>0</v>
      </c>
      <c r="EC14" s="117">
        <f t="shared" si="68"/>
        <v>1</v>
      </c>
      <c r="ED14" s="117">
        <f t="shared" si="69"/>
        <v>1</v>
      </c>
      <c r="EE14" s="117">
        <f t="shared" si="70"/>
        <v>0</v>
      </c>
      <c r="EF14" s="117">
        <f t="shared" si="71"/>
        <v>1</v>
      </c>
      <c r="EG14" s="118">
        <f t="shared" si="72"/>
        <v>0</v>
      </c>
      <c r="EH14" s="118">
        <f t="shared" si="73"/>
        <v>0</v>
      </c>
      <c r="EI14" s="7"/>
      <c r="EJ14" s="7"/>
      <c r="EK14" s="7"/>
      <c r="EL14" s="7"/>
    </row>
    <row r="15" spans="1:172" ht="17.100000000000001" customHeight="1" x14ac:dyDescent="0.25">
      <c r="A15" s="774"/>
      <c r="B15" s="777"/>
      <c r="C15" s="172">
        <v>5</v>
      </c>
      <c r="D15" s="78" t="s">
        <v>674</v>
      </c>
      <c r="E15" s="65" t="s">
        <v>665</v>
      </c>
      <c r="F15" s="161" t="s">
        <v>640</v>
      </c>
      <c r="G15" s="164" t="s">
        <v>654</v>
      </c>
      <c r="H15" s="161" t="s">
        <v>647</v>
      </c>
      <c r="I15" s="146" t="s">
        <v>667</v>
      </c>
      <c r="J15" s="85" t="s">
        <v>633</v>
      </c>
      <c r="K15" s="63" t="s">
        <v>649</v>
      </c>
      <c r="L15" s="65" t="s">
        <v>579</v>
      </c>
      <c r="M15" s="161" t="s">
        <v>341</v>
      </c>
      <c r="N15" s="164" t="s">
        <v>268</v>
      </c>
      <c r="O15" s="161" t="s">
        <v>631</v>
      </c>
      <c r="P15" s="146" t="s">
        <v>644</v>
      </c>
      <c r="Q15" s="85" t="s">
        <v>636</v>
      </c>
      <c r="R15" s="78" t="s">
        <v>658</v>
      </c>
      <c r="S15" s="154" t="s">
        <v>652</v>
      </c>
      <c r="T15" s="161" t="s">
        <v>639</v>
      </c>
      <c r="U15" s="164" t="s">
        <v>519</v>
      </c>
      <c r="V15" s="161" t="s">
        <v>662</v>
      </c>
      <c r="W15" s="146" t="s">
        <v>274</v>
      </c>
      <c r="X15" s="85" t="s">
        <v>632</v>
      </c>
      <c r="Y15" s="339" t="s">
        <v>28</v>
      </c>
      <c r="Z15" s="20" t="s">
        <v>503</v>
      </c>
      <c r="AA15" s="23"/>
      <c r="AB15" s="279" t="s">
        <v>275</v>
      </c>
      <c r="AC15" s="279" t="s">
        <v>275</v>
      </c>
      <c r="AD15" s="279" t="s">
        <v>275</v>
      </c>
      <c r="AE15" s="279" t="s">
        <v>275</v>
      </c>
      <c r="AF15" s="279" t="s">
        <v>275</v>
      </c>
      <c r="AG15" s="279" t="s">
        <v>275</v>
      </c>
      <c r="AH15" s="279" t="s">
        <v>275</v>
      </c>
      <c r="AI15" s="279" t="s">
        <v>651</v>
      </c>
      <c r="AJ15" s="279" t="s">
        <v>651</v>
      </c>
      <c r="AK15" s="279" t="s">
        <v>651</v>
      </c>
      <c r="AL15" s="279" t="s">
        <v>651</v>
      </c>
      <c r="AM15" s="279" t="s">
        <v>651</v>
      </c>
      <c r="AN15" s="279" t="s">
        <v>275</v>
      </c>
      <c r="AO15" s="279" t="s">
        <v>275</v>
      </c>
      <c r="AP15" s="279" t="s">
        <v>651</v>
      </c>
      <c r="AQ15" s="279" t="s">
        <v>651</v>
      </c>
      <c r="AR15" s="279" t="s">
        <v>651</v>
      </c>
      <c r="AS15" s="279" t="s">
        <v>651</v>
      </c>
      <c r="AT15" s="279" t="s">
        <v>651</v>
      </c>
      <c r="AU15" s="279" t="s">
        <v>651</v>
      </c>
      <c r="AV15" s="279" t="s">
        <v>651</v>
      </c>
      <c r="AX15" s="273"/>
      <c r="AY15" s="118">
        <f t="shared" si="0"/>
        <v>1</v>
      </c>
      <c r="AZ15" s="118">
        <f t="shared" si="1"/>
        <v>0</v>
      </c>
      <c r="BA15" s="118">
        <f t="shared" si="2"/>
        <v>0</v>
      </c>
      <c r="BB15" s="118">
        <f t="shared" si="3"/>
        <v>0</v>
      </c>
      <c r="BC15" s="118">
        <f t="shared" si="4"/>
        <v>0</v>
      </c>
      <c r="BD15" s="118">
        <f t="shared" si="5"/>
        <v>1</v>
      </c>
      <c r="BE15" s="117">
        <f t="shared" si="74"/>
        <v>0</v>
      </c>
      <c r="BF15" s="118">
        <f t="shared" si="6"/>
        <v>1</v>
      </c>
      <c r="BG15" s="118">
        <f t="shared" si="7"/>
        <v>1</v>
      </c>
      <c r="BH15" s="117">
        <f t="shared" si="8"/>
        <v>0</v>
      </c>
      <c r="BI15" s="118">
        <f t="shared" si="9"/>
        <v>1</v>
      </c>
      <c r="BJ15" s="118">
        <f t="shared" si="10"/>
        <v>0</v>
      </c>
      <c r="BK15" s="118">
        <f t="shared" si="11"/>
        <v>0</v>
      </c>
      <c r="BL15" s="118">
        <f t="shared" si="12"/>
        <v>0</v>
      </c>
      <c r="BM15" s="117">
        <f t="shared" si="13"/>
        <v>1</v>
      </c>
      <c r="BN15" s="117">
        <f t="shared" si="14"/>
        <v>0</v>
      </c>
      <c r="BO15" s="117">
        <f t="shared" si="15"/>
        <v>1</v>
      </c>
      <c r="BP15" s="117">
        <f t="shared" si="16"/>
        <v>0</v>
      </c>
      <c r="BQ15" s="117">
        <f t="shared" si="17"/>
        <v>1</v>
      </c>
      <c r="BR15" s="117">
        <f t="shared" si="18"/>
        <v>1</v>
      </c>
      <c r="BS15" s="117">
        <f t="shared" si="19"/>
        <v>1</v>
      </c>
      <c r="BT15" s="117">
        <f t="shared" si="20"/>
        <v>0</v>
      </c>
      <c r="BU15" s="117">
        <f t="shared" si="75"/>
        <v>1</v>
      </c>
      <c r="BV15" s="117">
        <f t="shared" si="21"/>
        <v>0</v>
      </c>
      <c r="BW15" s="117">
        <f t="shared" si="22"/>
        <v>0</v>
      </c>
      <c r="BX15" s="117">
        <f t="shared" si="23"/>
        <v>0</v>
      </c>
      <c r="BY15" s="117">
        <f t="shared" si="24"/>
        <v>0</v>
      </c>
      <c r="BZ15" s="117">
        <f t="shared" si="25"/>
        <v>0</v>
      </c>
      <c r="CA15" s="117">
        <f t="shared" si="26"/>
        <v>0</v>
      </c>
      <c r="CB15" s="117">
        <f t="shared" si="27"/>
        <v>1</v>
      </c>
      <c r="CC15" s="117">
        <f t="shared" si="28"/>
        <v>1</v>
      </c>
      <c r="CD15" s="117">
        <f t="shared" si="29"/>
        <v>1</v>
      </c>
      <c r="CE15" s="117">
        <f t="shared" si="30"/>
        <v>0</v>
      </c>
      <c r="CF15" s="117">
        <f t="shared" si="31"/>
        <v>1</v>
      </c>
      <c r="CG15" s="117">
        <f t="shared" si="32"/>
        <v>0</v>
      </c>
      <c r="CH15" s="117">
        <f t="shared" si="33"/>
        <v>0</v>
      </c>
      <c r="CI15" s="117">
        <f t="shared" si="34"/>
        <v>0</v>
      </c>
      <c r="CJ15" s="117">
        <f t="shared" si="35"/>
        <v>0</v>
      </c>
      <c r="CK15" s="117">
        <f t="shared" si="36"/>
        <v>0</v>
      </c>
      <c r="CL15" s="117">
        <f t="shared" si="37"/>
        <v>1</v>
      </c>
      <c r="CM15" s="117">
        <f t="shared" si="76"/>
        <v>1</v>
      </c>
      <c r="CN15" s="117">
        <f t="shared" si="77"/>
        <v>0</v>
      </c>
      <c r="CO15" s="117">
        <f t="shared" si="78"/>
        <v>1</v>
      </c>
      <c r="CP15" s="117">
        <f t="shared" si="79"/>
        <v>1</v>
      </c>
      <c r="CQ15" s="117">
        <f t="shared" si="38"/>
        <v>1</v>
      </c>
      <c r="CR15" s="117">
        <f t="shared" si="80"/>
        <v>0</v>
      </c>
      <c r="CS15" s="117">
        <f t="shared" si="39"/>
        <v>0</v>
      </c>
      <c r="CT15" s="117">
        <f t="shared" si="81"/>
        <v>1</v>
      </c>
      <c r="CU15" s="117">
        <f t="shared" si="40"/>
        <v>0</v>
      </c>
      <c r="CV15" s="117">
        <f t="shared" si="41"/>
        <v>0</v>
      </c>
      <c r="CW15" s="117">
        <f t="shared" si="42"/>
        <v>0</v>
      </c>
      <c r="CX15" s="117">
        <f t="shared" si="43"/>
        <v>1</v>
      </c>
      <c r="CY15" s="117">
        <f t="shared" si="44"/>
        <v>0</v>
      </c>
      <c r="CZ15" s="117">
        <f t="shared" si="45"/>
        <v>1</v>
      </c>
      <c r="DA15" s="117">
        <f t="shared" si="46"/>
        <v>0</v>
      </c>
      <c r="DB15" s="117">
        <f t="shared" si="47"/>
        <v>1</v>
      </c>
      <c r="DC15" s="117">
        <f t="shared" si="48"/>
        <v>0</v>
      </c>
      <c r="DD15" s="117">
        <f t="shared" ref="DD15:DD64" si="87">SUM(DB15:DC15)</f>
        <v>1</v>
      </c>
      <c r="DE15" s="117">
        <f t="shared" si="49"/>
        <v>0</v>
      </c>
      <c r="DF15" s="117">
        <f t="shared" si="82"/>
        <v>0</v>
      </c>
      <c r="DG15" s="117">
        <f t="shared" si="83"/>
        <v>0</v>
      </c>
      <c r="DH15" s="117">
        <f t="shared" si="50"/>
        <v>0</v>
      </c>
      <c r="DI15" s="117">
        <f t="shared" si="51"/>
        <v>0</v>
      </c>
      <c r="DJ15" s="117">
        <f t="shared" si="52"/>
        <v>0</v>
      </c>
      <c r="DK15" s="117">
        <f t="shared" si="53"/>
        <v>0</v>
      </c>
      <c r="DL15" s="117">
        <f t="shared" si="54"/>
        <v>1</v>
      </c>
      <c r="DM15" s="117">
        <f t="shared" si="84"/>
        <v>1</v>
      </c>
      <c r="DN15" s="117">
        <f t="shared" si="55"/>
        <v>1</v>
      </c>
      <c r="DO15" s="117">
        <f t="shared" si="56"/>
        <v>0</v>
      </c>
      <c r="DP15" s="117">
        <f t="shared" si="57"/>
        <v>1</v>
      </c>
      <c r="DQ15" s="117">
        <f t="shared" si="58"/>
        <v>0</v>
      </c>
      <c r="DR15" s="117">
        <f t="shared" si="59"/>
        <v>1</v>
      </c>
      <c r="DS15" s="117">
        <f t="shared" si="85"/>
        <v>1</v>
      </c>
      <c r="DT15" s="117">
        <f t="shared" si="60"/>
        <v>1</v>
      </c>
      <c r="DU15" s="117">
        <f t="shared" si="61"/>
        <v>0</v>
      </c>
      <c r="DV15" s="117">
        <f t="shared" si="62"/>
        <v>1</v>
      </c>
      <c r="DW15" s="117">
        <f t="shared" si="63"/>
        <v>0</v>
      </c>
      <c r="DX15" s="117">
        <f t="shared" si="64"/>
        <v>1</v>
      </c>
      <c r="DY15" s="117">
        <f t="shared" si="65"/>
        <v>0</v>
      </c>
      <c r="DZ15" s="117">
        <f t="shared" si="86"/>
        <v>0</v>
      </c>
      <c r="EA15" s="117">
        <f t="shared" si="66"/>
        <v>1</v>
      </c>
      <c r="EB15" s="117">
        <f t="shared" si="67"/>
        <v>0</v>
      </c>
      <c r="EC15" s="117">
        <f t="shared" si="68"/>
        <v>1</v>
      </c>
      <c r="ED15" s="117">
        <f t="shared" si="69"/>
        <v>1</v>
      </c>
      <c r="EE15" s="117">
        <f t="shared" si="70"/>
        <v>0</v>
      </c>
      <c r="EF15" s="117">
        <f t="shared" si="71"/>
        <v>1</v>
      </c>
      <c r="EG15" s="118">
        <f t="shared" si="72"/>
        <v>0</v>
      </c>
      <c r="EH15" s="118">
        <f t="shared" si="73"/>
        <v>0</v>
      </c>
      <c r="EI15" s="7"/>
      <c r="EJ15" s="7"/>
      <c r="EK15" s="7"/>
      <c r="EL15" s="7"/>
    </row>
    <row r="16" spans="1:172" ht="17.100000000000001" customHeight="1" x14ac:dyDescent="0.25">
      <c r="A16" s="774"/>
      <c r="B16" s="777"/>
      <c r="C16" s="172">
        <v>6</v>
      </c>
      <c r="D16" s="78" t="s">
        <v>674</v>
      </c>
      <c r="E16" s="65" t="s">
        <v>665</v>
      </c>
      <c r="F16" s="161" t="s">
        <v>640</v>
      </c>
      <c r="G16" s="164" t="s">
        <v>645</v>
      </c>
      <c r="H16" s="161" t="s">
        <v>667</v>
      </c>
      <c r="I16" s="146" t="s">
        <v>636</v>
      </c>
      <c r="J16" s="85" t="s">
        <v>633</v>
      </c>
      <c r="K16" s="63" t="s">
        <v>341</v>
      </c>
      <c r="L16" s="65" t="s">
        <v>517</v>
      </c>
      <c r="M16" s="161" t="s">
        <v>579</v>
      </c>
      <c r="N16" s="164" t="s">
        <v>268</v>
      </c>
      <c r="O16" s="161" t="s">
        <v>631</v>
      </c>
      <c r="P16" s="146" t="s">
        <v>659</v>
      </c>
      <c r="Q16" s="85" t="s">
        <v>643</v>
      </c>
      <c r="R16" s="158" t="s">
        <v>632</v>
      </c>
      <c r="S16" s="154" t="s">
        <v>241</v>
      </c>
      <c r="T16" s="161" t="s">
        <v>515</v>
      </c>
      <c r="U16" s="164" t="s">
        <v>519</v>
      </c>
      <c r="V16" s="161" t="s">
        <v>662</v>
      </c>
      <c r="W16" s="146" t="s">
        <v>255</v>
      </c>
      <c r="X16" s="85" t="s">
        <v>237</v>
      </c>
      <c r="Y16" s="339" t="s">
        <v>29</v>
      </c>
      <c r="Z16" s="20" t="s">
        <v>504</v>
      </c>
      <c r="AA16" s="23"/>
      <c r="AB16" s="279" t="s">
        <v>645</v>
      </c>
      <c r="AC16" s="279" t="s">
        <v>645</v>
      </c>
      <c r="AD16" s="279" t="s">
        <v>645</v>
      </c>
      <c r="AE16" s="279" t="s">
        <v>645</v>
      </c>
      <c r="AF16" s="279" t="s">
        <v>645</v>
      </c>
      <c r="AG16" s="279" t="s">
        <v>645</v>
      </c>
      <c r="AH16" s="279" t="s">
        <v>645</v>
      </c>
      <c r="AI16" s="279" t="s">
        <v>341</v>
      </c>
      <c r="AJ16" s="279" t="s">
        <v>341</v>
      </c>
      <c r="AK16" s="279" t="s">
        <v>341</v>
      </c>
      <c r="AL16" s="279" t="s">
        <v>341</v>
      </c>
      <c r="AM16" s="279" t="s">
        <v>341</v>
      </c>
      <c r="AN16" s="279" t="s">
        <v>341</v>
      </c>
      <c r="AO16" s="279" t="s">
        <v>341</v>
      </c>
      <c r="AP16" s="279" t="s">
        <v>274</v>
      </c>
      <c r="AQ16" s="279" t="s">
        <v>274</v>
      </c>
      <c r="AR16" s="279" t="s">
        <v>274</v>
      </c>
      <c r="AS16" s="279" t="s">
        <v>274</v>
      </c>
      <c r="AT16" s="279" t="s">
        <v>274</v>
      </c>
      <c r="AU16" s="279" t="s">
        <v>274</v>
      </c>
      <c r="AV16" s="279" t="s">
        <v>274</v>
      </c>
      <c r="AX16" s="273"/>
      <c r="AY16" s="118">
        <f t="shared" si="0"/>
        <v>1</v>
      </c>
      <c r="AZ16" s="118">
        <f t="shared" si="1"/>
        <v>0</v>
      </c>
      <c r="BA16" s="118">
        <f t="shared" si="2"/>
        <v>0</v>
      </c>
      <c r="BB16" s="118">
        <f t="shared" si="3"/>
        <v>0</v>
      </c>
      <c r="BC16" s="118">
        <f t="shared" si="4"/>
        <v>0</v>
      </c>
      <c r="BD16" s="118">
        <f t="shared" si="5"/>
        <v>1</v>
      </c>
      <c r="BE16" s="117">
        <f t="shared" si="74"/>
        <v>0</v>
      </c>
      <c r="BF16" s="118">
        <f t="shared" si="6"/>
        <v>1</v>
      </c>
      <c r="BG16" s="118">
        <f t="shared" si="7"/>
        <v>0</v>
      </c>
      <c r="BH16" s="117">
        <f t="shared" si="8"/>
        <v>0</v>
      </c>
      <c r="BI16" s="118">
        <f t="shared" si="9"/>
        <v>0</v>
      </c>
      <c r="BJ16" s="118">
        <f t="shared" si="10"/>
        <v>1</v>
      </c>
      <c r="BK16" s="118">
        <f t="shared" si="11"/>
        <v>0</v>
      </c>
      <c r="BL16" s="118">
        <f t="shared" si="12"/>
        <v>1</v>
      </c>
      <c r="BM16" s="117">
        <f t="shared" si="13"/>
        <v>1</v>
      </c>
      <c r="BN16" s="117">
        <f t="shared" si="14"/>
        <v>0</v>
      </c>
      <c r="BO16" s="117">
        <f t="shared" si="15"/>
        <v>1</v>
      </c>
      <c r="BP16" s="117">
        <f t="shared" si="16"/>
        <v>0</v>
      </c>
      <c r="BQ16" s="117">
        <f t="shared" si="17"/>
        <v>1</v>
      </c>
      <c r="BR16" s="117">
        <f t="shared" si="18"/>
        <v>1</v>
      </c>
      <c r="BS16" s="117">
        <f t="shared" si="19"/>
        <v>1</v>
      </c>
      <c r="BT16" s="117">
        <f t="shared" si="20"/>
        <v>0</v>
      </c>
      <c r="BU16" s="117">
        <f t="shared" si="75"/>
        <v>1</v>
      </c>
      <c r="BV16" s="117">
        <f t="shared" si="21"/>
        <v>1</v>
      </c>
      <c r="BW16" s="117">
        <f t="shared" si="22"/>
        <v>0</v>
      </c>
      <c r="BX16" s="117">
        <f t="shared" si="23"/>
        <v>0</v>
      </c>
      <c r="BY16" s="117">
        <f t="shared" si="24"/>
        <v>1</v>
      </c>
      <c r="BZ16" s="117">
        <f t="shared" si="25"/>
        <v>1</v>
      </c>
      <c r="CA16" s="117">
        <f t="shared" si="26"/>
        <v>0</v>
      </c>
      <c r="CB16" s="117">
        <f t="shared" si="27"/>
        <v>0</v>
      </c>
      <c r="CC16" s="117">
        <f t="shared" si="28"/>
        <v>1</v>
      </c>
      <c r="CD16" s="117">
        <f t="shared" si="29"/>
        <v>0</v>
      </c>
      <c r="CE16" s="117">
        <f t="shared" si="30"/>
        <v>0</v>
      </c>
      <c r="CF16" s="117">
        <f t="shared" si="31"/>
        <v>0</v>
      </c>
      <c r="CG16" s="117">
        <f t="shared" si="32"/>
        <v>0</v>
      </c>
      <c r="CH16" s="117">
        <f t="shared" si="33"/>
        <v>0</v>
      </c>
      <c r="CI16" s="117">
        <f t="shared" si="34"/>
        <v>1</v>
      </c>
      <c r="CJ16" s="117">
        <f t="shared" si="35"/>
        <v>0</v>
      </c>
      <c r="CK16" s="117">
        <f t="shared" si="36"/>
        <v>1</v>
      </c>
      <c r="CL16" s="117">
        <f t="shared" si="37"/>
        <v>0</v>
      </c>
      <c r="CM16" s="117">
        <f t="shared" si="76"/>
        <v>1</v>
      </c>
      <c r="CN16" s="117">
        <f t="shared" si="77"/>
        <v>0</v>
      </c>
      <c r="CO16" s="117">
        <f t="shared" si="78"/>
        <v>1</v>
      </c>
      <c r="CP16" s="117">
        <f t="shared" si="79"/>
        <v>1</v>
      </c>
      <c r="CQ16" s="117">
        <f t="shared" si="38"/>
        <v>0</v>
      </c>
      <c r="CR16" s="117">
        <f t="shared" si="80"/>
        <v>0</v>
      </c>
      <c r="CS16" s="117">
        <f t="shared" si="39"/>
        <v>1</v>
      </c>
      <c r="CT16" s="117">
        <f t="shared" si="81"/>
        <v>1</v>
      </c>
      <c r="CU16" s="117">
        <f t="shared" si="40"/>
        <v>1</v>
      </c>
      <c r="CV16" s="117">
        <f t="shared" si="41"/>
        <v>0</v>
      </c>
      <c r="CW16" s="117">
        <f t="shared" si="42"/>
        <v>1</v>
      </c>
      <c r="CX16" s="117">
        <f t="shared" si="43"/>
        <v>1</v>
      </c>
      <c r="CY16" s="117">
        <f t="shared" si="44"/>
        <v>0</v>
      </c>
      <c r="CZ16" s="117">
        <f t="shared" si="45"/>
        <v>1</v>
      </c>
      <c r="DA16" s="117">
        <f t="shared" si="46"/>
        <v>1</v>
      </c>
      <c r="DB16" s="117">
        <f t="shared" si="47"/>
        <v>0</v>
      </c>
      <c r="DC16" s="117">
        <f t="shared" si="48"/>
        <v>0</v>
      </c>
      <c r="DD16" s="117">
        <f t="shared" si="87"/>
        <v>0</v>
      </c>
      <c r="DE16" s="117">
        <f t="shared" si="49"/>
        <v>0</v>
      </c>
      <c r="DF16" s="117">
        <f t="shared" si="82"/>
        <v>0</v>
      </c>
      <c r="DG16" s="117">
        <f t="shared" si="83"/>
        <v>0</v>
      </c>
      <c r="DH16" s="117">
        <f t="shared" si="50"/>
        <v>1</v>
      </c>
      <c r="DI16" s="117">
        <f t="shared" si="51"/>
        <v>0</v>
      </c>
      <c r="DJ16" s="117">
        <f t="shared" si="52"/>
        <v>1</v>
      </c>
      <c r="DK16" s="117">
        <f t="shared" si="53"/>
        <v>0</v>
      </c>
      <c r="DL16" s="117">
        <f t="shared" si="54"/>
        <v>0</v>
      </c>
      <c r="DM16" s="117">
        <f t="shared" si="84"/>
        <v>0</v>
      </c>
      <c r="DN16" s="117">
        <f t="shared" si="55"/>
        <v>1</v>
      </c>
      <c r="DO16" s="117">
        <f t="shared" si="56"/>
        <v>0</v>
      </c>
      <c r="DP16" s="117">
        <f t="shared" si="57"/>
        <v>1</v>
      </c>
      <c r="DQ16" s="117">
        <f t="shared" si="58"/>
        <v>0</v>
      </c>
      <c r="DR16" s="117">
        <f t="shared" si="59"/>
        <v>1</v>
      </c>
      <c r="DS16" s="117">
        <f t="shared" si="85"/>
        <v>1</v>
      </c>
      <c r="DT16" s="117">
        <f t="shared" si="60"/>
        <v>1</v>
      </c>
      <c r="DU16" s="117">
        <f t="shared" si="61"/>
        <v>0</v>
      </c>
      <c r="DV16" s="117">
        <f t="shared" si="62"/>
        <v>1</v>
      </c>
      <c r="DW16" s="117">
        <f t="shared" si="63"/>
        <v>0</v>
      </c>
      <c r="DX16" s="117">
        <f t="shared" si="64"/>
        <v>0</v>
      </c>
      <c r="DY16" s="117">
        <f t="shared" si="65"/>
        <v>0</v>
      </c>
      <c r="DZ16" s="117">
        <f t="shared" si="86"/>
        <v>0</v>
      </c>
      <c r="EA16" s="117">
        <f t="shared" si="66"/>
        <v>1</v>
      </c>
      <c r="EB16" s="117">
        <f t="shared" si="67"/>
        <v>0</v>
      </c>
      <c r="EC16" s="117">
        <f t="shared" si="68"/>
        <v>1</v>
      </c>
      <c r="ED16" s="117">
        <f t="shared" si="69"/>
        <v>1</v>
      </c>
      <c r="EE16" s="117">
        <f t="shared" si="70"/>
        <v>0</v>
      </c>
      <c r="EF16" s="117">
        <f t="shared" si="71"/>
        <v>1</v>
      </c>
      <c r="EG16" s="118">
        <f t="shared" si="72"/>
        <v>0</v>
      </c>
      <c r="EH16" s="118">
        <f t="shared" si="73"/>
        <v>0</v>
      </c>
      <c r="EI16" s="7"/>
      <c r="EJ16" s="7"/>
      <c r="EK16" s="7"/>
      <c r="EL16" s="7"/>
    </row>
    <row r="17" spans="1:142" ht="17.100000000000001" customHeight="1" x14ac:dyDescent="0.25">
      <c r="A17" s="774"/>
      <c r="B17" s="777"/>
      <c r="C17" s="172">
        <v>7</v>
      </c>
      <c r="D17" s="78" t="s">
        <v>674</v>
      </c>
      <c r="E17" s="65" t="s">
        <v>665</v>
      </c>
      <c r="F17" s="161" t="s">
        <v>640</v>
      </c>
      <c r="G17" s="164" t="s">
        <v>645</v>
      </c>
      <c r="H17" s="161" t="s">
        <v>667</v>
      </c>
      <c r="I17" s="146" t="s">
        <v>636</v>
      </c>
      <c r="J17" s="85" t="s">
        <v>654</v>
      </c>
      <c r="K17" s="63" t="s">
        <v>341</v>
      </c>
      <c r="L17" s="65" t="s">
        <v>652</v>
      </c>
      <c r="M17" s="161" t="s">
        <v>579</v>
      </c>
      <c r="N17" s="164" t="s">
        <v>660</v>
      </c>
      <c r="O17" s="161" t="s">
        <v>631</v>
      </c>
      <c r="P17" s="146" t="s">
        <v>659</v>
      </c>
      <c r="Q17" s="85" t="s">
        <v>643</v>
      </c>
      <c r="R17" s="78" t="s">
        <v>632</v>
      </c>
      <c r="S17" s="154" t="s">
        <v>241</v>
      </c>
      <c r="T17" s="161" t="s">
        <v>515</v>
      </c>
      <c r="U17" s="164" t="s">
        <v>662</v>
      </c>
      <c r="V17" s="161" t="s">
        <v>274</v>
      </c>
      <c r="W17" s="146" t="s">
        <v>255</v>
      </c>
      <c r="X17" s="85" t="s">
        <v>237</v>
      </c>
      <c r="Y17" s="339" t="s">
        <v>30</v>
      </c>
      <c r="Z17" s="20" t="s">
        <v>505</v>
      </c>
      <c r="AA17" s="23"/>
      <c r="AB17" s="279" t="s">
        <v>645</v>
      </c>
      <c r="AC17" s="279" t="s">
        <v>645</v>
      </c>
      <c r="AD17" s="279" t="s">
        <v>645</v>
      </c>
      <c r="AE17" s="279" t="s">
        <v>645</v>
      </c>
      <c r="AF17" s="279" t="s">
        <v>645</v>
      </c>
      <c r="AG17" s="279" t="s">
        <v>645</v>
      </c>
      <c r="AH17" s="279" t="s">
        <v>645</v>
      </c>
      <c r="AI17" s="279" t="s">
        <v>341</v>
      </c>
      <c r="AJ17" s="279" t="s">
        <v>341</v>
      </c>
      <c r="AK17" s="279" t="s">
        <v>341</v>
      </c>
      <c r="AL17" s="279" t="s">
        <v>341</v>
      </c>
      <c r="AM17" s="279" t="s">
        <v>341</v>
      </c>
      <c r="AN17" s="279" t="s">
        <v>341</v>
      </c>
      <c r="AO17" s="279" t="s">
        <v>341</v>
      </c>
      <c r="AP17" s="279" t="s">
        <v>274</v>
      </c>
      <c r="AQ17" s="279" t="s">
        <v>274</v>
      </c>
      <c r="AR17" s="279" t="s">
        <v>274</v>
      </c>
      <c r="AS17" s="279" t="s">
        <v>274</v>
      </c>
      <c r="AT17" s="279" t="s">
        <v>274</v>
      </c>
      <c r="AU17" s="279" t="s">
        <v>274</v>
      </c>
      <c r="AV17" s="279" t="s">
        <v>274</v>
      </c>
      <c r="AX17" s="118"/>
      <c r="AY17" s="118">
        <f t="shared" si="0"/>
        <v>1</v>
      </c>
      <c r="AZ17" s="118">
        <f t="shared" si="1"/>
        <v>0</v>
      </c>
      <c r="BA17" s="118">
        <f t="shared" si="2"/>
        <v>0</v>
      </c>
      <c r="BB17" s="118">
        <f t="shared" si="3"/>
        <v>0</v>
      </c>
      <c r="BC17" s="118">
        <f t="shared" si="4"/>
        <v>0</v>
      </c>
      <c r="BD17" s="118">
        <f t="shared" si="5"/>
        <v>1</v>
      </c>
      <c r="BE17" s="117">
        <f t="shared" si="74"/>
        <v>0</v>
      </c>
      <c r="BF17" s="118">
        <f t="shared" si="6"/>
        <v>1</v>
      </c>
      <c r="BG17" s="118">
        <f t="shared" si="7"/>
        <v>1</v>
      </c>
      <c r="BH17" s="117">
        <f t="shared" si="8"/>
        <v>0</v>
      </c>
      <c r="BI17" s="118">
        <f t="shared" si="9"/>
        <v>1</v>
      </c>
      <c r="BJ17" s="118">
        <f t="shared" si="10"/>
        <v>1</v>
      </c>
      <c r="BK17" s="118">
        <f t="shared" si="11"/>
        <v>0</v>
      </c>
      <c r="BL17" s="118">
        <f t="shared" si="12"/>
        <v>1</v>
      </c>
      <c r="BM17" s="117">
        <f t="shared" si="13"/>
        <v>1</v>
      </c>
      <c r="BN17" s="117">
        <f t="shared" si="14"/>
        <v>0</v>
      </c>
      <c r="BO17" s="117">
        <f t="shared" si="15"/>
        <v>1</v>
      </c>
      <c r="BP17" s="117">
        <f t="shared" si="16"/>
        <v>0</v>
      </c>
      <c r="BQ17" s="117">
        <f t="shared" si="17"/>
        <v>1</v>
      </c>
      <c r="BR17" s="117">
        <f t="shared" si="18"/>
        <v>1</v>
      </c>
      <c r="BS17" s="117">
        <f t="shared" si="19"/>
        <v>1</v>
      </c>
      <c r="BT17" s="117">
        <f t="shared" si="20"/>
        <v>0</v>
      </c>
      <c r="BU17" s="117">
        <f t="shared" si="75"/>
        <v>1</v>
      </c>
      <c r="BV17" s="117">
        <f t="shared" si="21"/>
        <v>1</v>
      </c>
      <c r="BW17" s="117">
        <f t="shared" si="22"/>
        <v>0</v>
      </c>
      <c r="BX17" s="117">
        <f t="shared" si="23"/>
        <v>0</v>
      </c>
      <c r="BY17" s="117">
        <f t="shared" si="24"/>
        <v>1</v>
      </c>
      <c r="BZ17" s="117">
        <f t="shared" si="25"/>
        <v>1</v>
      </c>
      <c r="CA17" s="117">
        <f t="shared" si="26"/>
        <v>0</v>
      </c>
      <c r="CB17" s="117">
        <f t="shared" si="27"/>
        <v>0</v>
      </c>
      <c r="CC17" s="117">
        <f t="shared" si="28"/>
        <v>1</v>
      </c>
      <c r="CD17" s="117">
        <f t="shared" si="29"/>
        <v>1</v>
      </c>
      <c r="CE17" s="117">
        <f t="shared" si="30"/>
        <v>0</v>
      </c>
      <c r="CF17" s="117">
        <f t="shared" si="31"/>
        <v>1</v>
      </c>
      <c r="CG17" s="117">
        <f t="shared" si="32"/>
        <v>0</v>
      </c>
      <c r="CH17" s="117">
        <f t="shared" si="33"/>
        <v>0</v>
      </c>
      <c r="CI17" s="117">
        <f t="shared" si="34"/>
        <v>1</v>
      </c>
      <c r="CJ17" s="117">
        <f t="shared" si="35"/>
        <v>0</v>
      </c>
      <c r="CK17" s="117">
        <f t="shared" si="36"/>
        <v>1</v>
      </c>
      <c r="CL17" s="117">
        <f t="shared" si="37"/>
        <v>0</v>
      </c>
      <c r="CM17" s="117">
        <f t="shared" si="76"/>
        <v>1</v>
      </c>
      <c r="CN17" s="117">
        <f t="shared" si="77"/>
        <v>0</v>
      </c>
      <c r="CO17" s="117">
        <f t="shared" si="78"/>
        <v>1</v>
      </c>
      <c r="CP17" s="117">
        <f t="shared" si="79"/>
        <v>1</v>
      </c>
      <c r="CQ17" s="117">
        <f t="shared" si="38"/>
        <v>0</v>
      </c>
      <c r="CR17" s="117">
        <f t="shared" si="80"/>
        <v>0</v>
      </c>
      <c r="CS17" s="117">
        <f t="shared" si="39"/>
        <v>1</v>
      </c>
      <c r="CT17" s="117">
        <f t="shared" si="81"/>
        <v>1</v>
      </c>
      <c r="CU17" s="117">
        <f t="shared" si="40"/>
        <v>1</v>
      </c>
      <c r="CV17" s="117">
        <f t="shared" si="41"/>
        <v>0</v>
      </c>
      <c r="CW17" s="117">
        <f t="shared" si="42"/>
        <v>1</v>
      </c>
      <c r="CX17" s="117">
        <f t="shared" si="43"/>
        <v>1</v>
      </c>
      <c r="CY17" s="117">
        <f t="shared" si="44"/>
        <v>0</v>
      </c>
      <c r="CZ17" s="117">
        <f t="shared" si="45"/>
        <v>1</v>
      </c>
      <c r="DA17" s="117">
        <f t="shared" si="46"/>
        <v>1</v>
      </c>
      <c r="DB17" s="117">
        <f t="shared" si="47"/>
        <v>0</v>
      </c>
      <c r="DC17" s="117">
        <f t="shared" si="48"/>
        <v>0</v>
      </c>
      <c r="DD17" s="117">
        <f t="shared" si="87"/>
        <v>0</v>
      </c>
      <c r="DE17" s="117">
        <f t="shared" si="49"/>
        <v>0</v>
      </c>
      <c r="DF17" s="117">
        <f t="shared" si="82"/>
        <v>0</v>
      </c>
      <c r="DG17" s="117">
        <f t="shared" si="83"/>
        <v>0</v>
      </c>
      <c r="DH17" s="117">
        <f t="shared" si="50"/>
        <v>0</v>
      </c>
      <c r="DI17" s="117">
        <f t="shared" si="51"/>
        <v>0</v>
      </c>
      <c r="DJ17" s="117">
        <f t="shared" si="52"/>
        <v>0</v>
      </c>
      <c r="DK17" s="117">
        <f t="shared" si="53"/>
        <v>0</v>
      </c>
      <c r="DL17" s="117">
        <f t="shared" si="54"/>
        <v>0</v>
      </c>
      <c r="DM17" s="117">
        <f t="shared" si="84"/>
        <v>0</v>
      </c>
      <c r="DN17" s="117">
        <f t="shared" si="55"/>
        <v>0</v>
      </c>
      <c r="DO17" s="117">
        <f t="shared" si="56"/>
        <v>0</v>
      </c>
      <c r="DP17" s="117">
        <f t="shared" si="57"/>
        <v>0</v>
      </c>
      <c r="DQ17" s="117">
        <f t="shared" si="58"/>
        <v>0</v>
      </c>
      <c r="DR17" s="117">
        <f t="shared" si="59"/>
        <v>1</v>
      </c>
      <c r="DS17" s="117">
        <f t="shared" si="85"/>
        <v>1</v>
      </c>
      <c r="DT17" s="117">
        <f t="shared" si="60"/>
        <v>0</v>
      </c>
      <c r="DU17" s="117">
        <f t="shared" si="61"/>
        <v>0</v>
      </c>
      <c r="DV17" s="117">
        <f t="shared" si="62"/>
        <v>0</v>
      </c>
      <c r="DW17" s="117">
        <f t="shared" si="63"/>
        <v>0</v>
      </c>
      <c r="DX17" s="117">
        <f t="shared" si="64"/>
        <v>1</v>
      </c>
      <c r="DY17" s="117">
        <f t="shared" si="65"/>
        <v>0</v>
      </c>
      <c r="DZ17" s="117">
        <f t="shared" si="86"/>
        <v>0</v>
      </c>
      <c r="EA17" s="117">
        <f t="shared" si="66"/>
        <v>1</v>
      </c>
      <c r="EB17" s="117">
        <f t="shared" si="67"/>
        <v>0</v>
      </c>
      <c r="EC17" s="117">
        <f t="shared" si="68"/>
        <v>1</v>
      </c>
      <c r="ED17" s="117">
        <f t="shared" si="69"/>
        <v>0</v>
      </c>
      <c r="EE17" s="117">
        <f t="shared" si="70"/>
        <v>0</v>
      </c>
      <c r="EF17" s="117">
        <f t="shared" si="71"/>
        <v>0</v>
      </c>
      <c r="EG17" s="118">
        <f t="shared" si="72"/>
        <v>1</v>
      </c>
      <c r="EH17" s="118">
        <f t="shared" si="73"/>
        <v>0</v>
      </c>
      <c r="EI17" s="7"/>
      <c r="EJ17" s="7"/>
      <c r="EK17" s="7"/>
      <c r="EL17" s="7"/>
    </row>
    <row r="18" spans="1:142" ht="17.100000000000001" customHeight="1" x14ac:dyDescent="0.25">
      <c r="A18" s="774"/>
      <c r="B18" s="777"/>
      <c r="C18" s="172">
        <v>8</v>
      </c>
      <c r="D18" s="130" t="s">
        <v>665</v>
      </c>
      <c r="E18" s="76" t="s">
        <v>674</v>
      </c>
      <c r="F18" s="170" t="s">
        <v>647</v>
      </c>
      <c r="G18" s="171" t="s">
        <v>268</v>
      </c>
      <c r="H18" s="170" t="s">
        <v>634</v>
      </c>
      <c r="I18" s="148" t="s">
        <v>636</v>
      </c>
      <c r="J18" s="113" t="s">
        <v>654</v>
      </c>
      <c r="K18" s="112" t="s">
        <v>517</v>
      </c>
      <c r="L18" s="76" t="s">
        <v>652</v>
      </c>
      <c r="M18" s="170" t="s">
        <v>640</v>
      </c>
      <c r="N18" s="171" t="s">
        <v>660</v>
      </c>
      <c r="O18" s="170" t="s">
        <v>638</v>
      </c>
      <c r="P18" s="148" t="s">
        <v>631</v>
      </c>
      <c r="Q18" s="113" t="s">
        <v>341</v>
      </c>
      <c r="R18" s="130" t="s">
        <v>516</v>
      </c>
      <c r="S18" s="156" t="s">
        <v>241</v>
      </c>
      <c r="T18" s="170" t="s">
        <v>515</v>
      </c>
      <c r="U18" s="171" t="s">
        <v>662</v>
      </c>
      <c r="V18" s="170" t="s">
        <v>274</v>
      </c>
      <c r="W18" s="148" t="s">
        <v>651</v>
      </c>
      <c r="X18" s="113" t="s">
        <v>237</v>
      </c>
      <c r="Y18" s="733" t="s">
        <v>27</v>
      </c>
      <c r="Z18" s="732"/>
      <c r="AA18" s="23"/>
      <c r="AB18" s="279" t="s">
        <v>645</v>
      </c>
      <c r="AC18" s="279" t="s">
        <v>645</v>
      </c>
      <c r="AD18" s="279" t="s">
        <v>645</v>
      </c>
      <c r="AE18" s="279" t="s">
        <v>645</v>
      </c>
      <c r="AF18" s="279" t="s">
        <v>645</v>
      </c>
      <c r="AG18" s="279" t="s">
        <v>645</v>
      </c>
      <c r="AH18" s="279" t="s">
        <v>645</v>
      </c>
      <c r="AI18" s="279" t="s">
        <v>341</v>
      </c>
      <c r="AJ18" s="279" t="s">
        <v>341</v>
      </c>
      <c r="AK18" s="279" t="s">
        <v>341</v>
      </c>
      <c r="AL18" s="279" t="s">
        <v>341</v>
      </c>
      <c r="AM18" s="279" t="s">
        <v>341</v>
      </c>
      <c r="AN18" s="279" t="s">
        <v>341</v>
      </c>
      <c r="AO18" s="279" t="s">
        <v>341</v>
      </c>
      <c r="AP18" s="279" t="s">
        <v>274</v>
      </c>
      <c r="AQ18" s="279" t="s">
        <v>274</v>
      </c>
      <c r="AR18" s="279" t="s">
        <v>274</v>
      </c>
      <c r="AS18" s="279" t="s">
        <v>274</v>
      </c>
      <c r="AT18" s="279" t="s">
        <v>274</v>
      </c>
      <c r="AU18" s="279" t="s">
        <v>274</v>
      </c>
      <c r="AV18" s="279" t="s">
        <v>274</v>
      </c>
      <c r="AX18" s="118"/>
      <c r="AY18" s="118">
        <f t="shared" si="0"/>
        <v>1</v>
      </c>
      <c r="AZ18" s="118">
        <f t="shared" si="1"/>
        <v>0</v>
      </c>
      <c r="BA18" s="118">
        <f t="shared" si="2"/>
        <v>0</v>
      </c>
      <c r="BB18" s="118">
        <f t="shared" si="3"/>
        <v>1</v>
      </c>
      <c r="BC18" s="118">
        <f t="shared" si="4"/>
        <v>0</v>
      </c>
      <c r="BD18" s="118">
        <f t="shared" si="5"/>
        <v>1</v>
      </c>
      <c r="BE18" s="117">
        <f t="shared" si="74"/>
        <v>0</v>
      </c>
      <c r="BF18" s="118">
        <f t="shared" si="6"/>
        <v>1</v>
      </c>
      <c r="BG18" s="118">
        <f t="shared" si="7"/>
        <v>1</v>
      </c>
      <c r="BH18" s="117">
        <f t="shared" si="8"/>
        <v>0</v>
      </c>
      <c r="BI18" s="118">
        <f t="shared" si="9"/>
        <v>1</v>
      </c>
      <c r="BJ18" s="118">
        <f t="shared" si="10"/>
        <v>0</v>
      </c>
      <c r="BK18" s="118">
        <f t="shared" si="11"/>
        <v>0</v>
      </c>
      <c r="BL18" s="118">
        <f t="shared" si="12"/>
        <v>0</v>
      </c>
      <c r="BM18" s="117">
        <f t="shared" si="13"/>
        <v>0</v>
      </c>
      <c r="BN18" s="117">
        <f t="shared" si="14"/>
        <v>0</v>
      </c>
      <c r="BO18" s="117">
        <f t="shared" si="15"/>
        <v>0</v>
      </c>
      <c r="BP18" s="117">
        <f t="shared" si="16"/>
        <v>0</v>
      </c>
      <c r="BQ18" s="117">
        <f t="shared" si="17"/>
        <v>1</v>
      </c>
      <c r="BR18" s="117">
        <f t="shared" si="18"/>
        <v>1</v>
      </c>
      <c r="BS18" s="117">
        <f t="shared" si="19"/>
        <v>0</v>
      </c>
      <c r="BT18" s="117">
        <f t="shared" si="20"/>
        <v>0</v>
      </c>
      <c r="BU18" s="117">
        <f t="shared" si="75"/>
        <v>0</v>
      </c>
      <c r="BV18" s="117">
        <f t="shared" si="21"/>
        <v>0</v>
      </c>
      <c r="BW18" s="117">
        <f t="shared" si="22"/>
        <v>0</v>
      </c>
      <c r="BX18" s="117">
        <f t="shared" si="23"/>
        <v>0</v>
      </c>
      <c r="BY18" s="117">
        <f t="shared" si="24"/>
        <v>0</v>
      </c>
      <c r="BZ18" s="117">
        <f t="shared" si="25"/>
        <v>0</v>
      </c>
      <c r="CA18" s="117">
        <f t="shared" si="26"/>
        <v>0</v>
      </c>
      <c r="CB18" s="117">
        <f t="shared" si="27"/>
        <v>0</v>
      </c>
      <c r="CC18" s="117">
        <f t="shared" si="28"/>
        <v>0</v>
      </c>
      <c r="CD18" s="117">
        <f t="shared" si="29"/>
        <v>1</v>
      </c>
      <c r="CE18" s="117">
        <f t="shared" si="30"/>
        <v>0</v>
      </c>
      <c r="CF18" s="117">
        <f t="shared" si="31"/>
        <v>1</v>
      </c>
      <c r="CG18" s="117">
        <f t="shared" si="32"/>
        <v>0</v>
      </c>
      <c r="CH18" s="117">
        <f t="shared" si="33"/>
        <v>0</v>
      </c>
      <c r="CI18" s="117">
        <f t="shared" si="34"/>
        <v>1</v>
      </c>
      <c r="CJ18" s="117">
        <f t="shared" si="35"/>
        <v>0</v>
      </c>
      <c r="CK18" s="117">
        <f t="shared" si="36"/>
        <v>1</v>
      </c>
      <c r="CL18" s="117">
        <f t="shared" si="37"/>
        <v>1</v>
      </c>
      <c r="CM18" s="117">
        <f t="shared" si="76"/>
        <v>0</v>
      </c>
      <c r="CN18" s="117">
        <f t="shared" si="77"/>
        <v>0</v>
      </c>
      <c r="CO18" s="117">
        <f t="shared" si="78"/>
        <v>1</v>
      </c>
      <c r="CP18" s="117">
        <f t="shared" si="79"/>
        <v>1</v>
      </c>
      <c r="CQ18" s="117">
        <f t="shared" si="38"/>
        <v>0</v>
      </c>
      <c r="CR18" s="117">
        <f t="shared" si="80"/>
        <v>0</v>
      </c>
      <c r="CS18" s="117">
        <f t="shared" si="39"/>
        <v>0</v>
      </c>
      <c r="CT18" s="117">
        <f t="shared" si="81"/>
        <v>0</v>
      </c>
      <c r="CU18" s="117">
        <f t="shared" si="40"/>
        <v>1</v>
      </c>
      <c r="CV18" s="117">
        <f t="shared" si="41"/>
        <v>0</v>
      </c>
      <c r="CW18" s="117">
        <f t="shared" si="42"/>
        <v>1</v>
      </c>
      <c r="CX18" s="117">
        <f t="shared" si="43"/>
        <v>1</v>
      </c>
      <c r="CY18" s="117">
        <f t="shared" si="44"/>
        <v>0</v>
      </c>
      <c r="CZ18" s="117">
        <f t="shared" si="45"/>
        <v>1</v>
      </c>
      <c r="DA18" s="117">
        <f t="shared" si="46"/>
        <v>1</v>
      </c>
      <c r="DB18" s="117">
        <f t="shared" si="47"/>
        <v>0</v>
      </c>
      <c r="DC18" s="117">
        <f t="shared" si="48"/>
        <v>0</v>
      </c>
      <c r="DD18" s="117">
        <f t="shared" si="87"/>
        <v>0</v>
      </c>
      <c r="DE18" s="117">
        <f t="shared" si="49"/>
        <v>1</v>
      </c>
      <c r="DF18" s="117">
        <f t="shared" si="82"/>
        <v>0</v>
      </c>
      <c r="DG18" s="117">
        <f t="shared" si="83"/>
        <v>1</v>
      </c>
      <c r="DH18" s="117">
        <f t="shared" si="50"/>
        <v>1</v>
      </c>
      <c r="DI18" s="117">
        <f t="shared" si="51"/>
        <v>0</v>
      </c>
      <c r="DJ18" s="117">
        <f t="shared" si="52"/>
        <v>1</v>
      </c>
      <c r="DK18" s="117">
        <f t="shared" si="53"/>
        <v>1</v>
      </c>
      <c r="DL18" s="117">
        <f t="shared" si="54"/>
        <v>0</v>
      </c>
      <c r="DM18" s="117">
        <f t="shared" si="84"/>
        <v>1</v>
      </c>
      <c r="DN18" s="117">
        <f t="shared" si="55"/>
        <v>0</v>
      </c>
      <c r="DO18" s="117">
        <f t="shared" si="56"/>
        <v>0</v>
      </c>
      <c r="DP18" s="117">
        <f t="shared" si="57"/>
        <v>0</v>
      </c>
      <c r="DQ18" s="117">
        <f t="shared" si="58"/>
        <v>0</v>
      </c>
      <c r="DR18" s="117">
        <f t="shared" si="59"/>
        <v>1</v>
      </c>
      <c r="DS18" s="117">
        <f t="shared" si="85"/>
        <v>1</v>
      </c>
      <c r="DT18" s="117">
        <f t="shared" si="60"/>
        <v>1</v>
      </c>
      <c r="DU18" s="117">
        <f t="shared" si="61"/>
        <v>0</v>
      </c>
      <c r="DV18" s="117">
        <f t="shared" si="62"/>
        <v>1</v>
      </c>
      <c r="DW18" s="117">
        <f t="shared" si="63"/>
        <v>0</v>
      </c>
      <c r="DX18" s="117">
        <f t="shared" si="64"/>
        <v>1</v>
      </c>
      <c r="DY18" s="117">
        <f t="shared" si="65"/>
        <v>0</v>
      </c>
      <c r="DZ18" s="117">
        <f t="shared" si="86"/>
        <v>0</v>
      </c>
      <c r="EA18" s="117">
        <f t="shared" si="66"/>
        <v>1</v>
      </c>
      <c r="EB18" s="117">
        <f t="shared" si="67"/>
        <v>0</v>
      </c>
      <c r="EC18" s="117">
        <f t="shared" si="68"/>
        <v>1</v>
      </c>
      <c r="ED18" s="117">
        <f t="shared" si="69"/>
        <v>0</v>
      </c>
      <c r="EE18" s="117">
        <f t="shared" si="70"/>
        <v>1</v>
      </c>
      <c r="EF18" s="117">
        <f t="shared" si="71"/>
        <v>1</v>
      </c>
      <c r="EG18" s="118">
        <f t="shared" si="72"/>
        <v>1</v>
      </c>
      <c r="EH18" s="118">
        <f t="shared" si="73"/>
        <v>0</v>
      </c>
      <c r="EI18" s="7"/>
      <c r="EJ18" s="7"/>
      <c r="EK18" s="7"/>
      <c r="EL18" s="7"/>
    </row>
    <row r="19" spans="1:142" ht="17.100000000000001" customHeight="1" x14ac:dyDescent="0.25">
      <c r="A19" s="774"/>
      <c r="B19" s="777"/>
      <c r="C19" s="172">
        <v>9</v>
      </c>
      <c r="D19" s="130" t="s">
        <v>665</v>
      </c>
      <c r="E19" s="76" t="s">
        <v>674</v>
      </c>
      <c r="F19" s="170" t="s">
        <v>652</v>
      </c>
      <c r="G19" s="171" t="s">
        <v>268</v>
      </c>
      <c r="H19" s="170" t="s">
        <v>634</v>
      </c>
      <c r="I19" s="148" t="s">
        <v>645</v>
      </c>
      <c r="J19" s="113" t="s">
        <v>660</v>
      </c>
      <c r="K19" s="112" t="s">
        <v>517</v>
      </c>
      <c r="L19" s="76" t="s">
        <v>643</v>
      </c>
      <c r="M19" s="170" t="s">
        <v>640</v>
      </c>
      <c r="N19" s="171" t="s">
        <v>642</v>
      </c>
      <c r="O19" s="170" t="s">
        <v>638</v>
      </c>
      <c r="P19" s="148" t="s">
        <v>631</v>
      </c>
      <c r="Q19" s="113" t="s">
        <v>341</v>
      </c>
      <c r="R19" s="130" t="s">
        <v>516</v>
      </c>
      <c r="S19" s="156" t="s">
        <v>632</v>
      </c>
      <c r="T19" s="170" t="s">
        <v>255</v>
      </c>
      <c r="U19" s="171" t="s">
        <v>274</v>
      </c>
      <c r="V19" s="170" t="s">
        <v>237</v>
      </c>
      <c r="W19" s="148" t="s">
        <v>651</v>
      </c>
      <c r="X19" s="113" t="s">
        <v>650</v>
      </c>
      <c r="Y19" s="339" t="s">
        <v>31</v>
      </c>
      <c r="Z19" s="20" t="s">
        <v>506</v>
      </c>
      <c r="AA19" s="23"/>
      <c r="AB19" s="279" t="s">
        <v>645</v>
      </c>
      <c r="AC19" s="279" t="s">
        <v>645</v>
      </c>
      <c r="AD19" s="279" t="s">
        <v>645</v>
      </c>
      <c r="AE19" s="279" t="s">
        <v>645</v>
      </c>
      <c r="AF19" s="279" t="s">
        <v>645</v>
      </c>
      <c r="AG19" s="279" t="s">
        <v>645</v>
      </c>
      <c r="AH19" s="279" t="s">
        <v>645</v>
      </c>
      <c r="AI19" s="279" t="s">
        <v>341</v>
      </c>
      <c r="AJ19" s="279" t="s">
        <v>341</v>
      </c>
      <c r="AK19" s="279" t="s">
        <v>341</v>
      </c>
      <c r="AL19" s="279" t="s">
        <v>341</v>
      </c>
      <c r="AM19" s="279" t="s">
        <v>341</v>
      </c>
      <c r="AN19" s="279" t="s">
        <v>341</v>
      </c>
      <c r="AO19" s="279" t="s">
        <v>341</v>
      </c>
      <c r="AP19" s="279" t="s">
        <v>274</v>
      </c>
      <c r="AQ19" s="279" t="s">
        <v>274</v>
      </c>
      <c r="AR19" s="279" t="s">
        <v>274</v>
      </c>
      <c r="AS19" s="279" t="s">
        <v>274</v>
      </c>
      <c r="AT19" s="279" t="s">
        <v>274</v>
      </c>
      <c r="AU19" s="279" t="s">
        <v>274</v>
      </c>
      <c r="AV19" s="279" t="s">
        <v>274</v>
      </c>
      <c r="AX19" s="118"/>
      <c r="AY19" s="118">
        <f t="shared" si="0"/>
        <v>1</v>
      </c>
      <c r="AZ19" s="118">
        <f t="shared" si="1"/>
        <v>0</v>
      </c>
      <c r="BA19" s="118">
        <f t="shared" si="2"/>
        <v>0</v>
      </c>
      <c r="BB19" s="118">
        <f t="shared" si="3"/>
        <v>1</v>
      </c>
      <c r="BC19" s="118">
        <f t="shared" si="4"/>
        <v>0</v>
      </c>
      <c r="BD19" s="118">
        <f t="shared" si="5"/>
        <v>1</v>
      </c>
      <c r="BE19" s="117">
        <f t="shared" si="74"/>
        <v>0</v>
      </c>
      <c r="BF19" s="118">
        <f t="shared" si="6"/>
        <v>1</v>
      </c>
      <c r="BG19" s="118">
        <f t="shared" si="7"/>
        <v>1</v>
      </c>
      <c r="BH19" s="117">
        <f t="shared" si="8"/>
        <v>0</v>
      </c>
      <c r="BI19" s="118">
        <f t="shared" si="9"/>
        <v>1</v>
      </c>
      <c r="BJ19" s="118">
        <f t="shared" si="10"/>
        <v>1</v>
      </c>
      <c r="BK19" s="118">
        <f t="shared" si="11"/>
        <v>0</v>
      </c>
      <c r="BL19" s="118">
        <f t="shared" si="12"/>
        <v>1</v>
      </c>
      <c r="BM19" s="117">
        <f t="shared" si="13"/>
        <v>1</v>
      </c>
      <c r="BN19" s="117">
        <f t="shared" si="14"/>
        <v>0</v>
      </c>
      <c r="BO19" s="117">
        <f t="shared" si="15"/>
        <v>1</v>
      </c>
      <c r="BP19" s="117">
        <f t="shared" si="16"/>
        <v>0</v>
      </c>
      <c r="BQ19" s="117">
        <f t="shared" si="17"/>
        <v>0</v>
      </c>
      <c r="BR19" s="117">
        <f t="shared" si="18"/>
        <v>0</v>
      </c>
      <c r="BS19" s="117">
        <f t="shared" si="19"/>
        <v>0</v>
      </c>
      <c r="BT19" s="117">
        <f t="shared" si="20"/>
        <v>0</v>
      </c>
      <c r="BU19" s="117">
        <f t="shared" si="75"/>
        <v>0</v>
      </c>
      <c r="BV19" s="117">
        <f t="shared" si="21"/>
        <v>1</v>
      </c>
      <c r="BW19" s="117">
        <f t="shared" si="22"/>
        <v>0</v>
      </c>
      <c r="BX19" s="117">
        <f t="shared" si="23"/>
        <v>0</v>
      </c>
      <c r="BY19" s="117">
        <f t="shared" si="24"/>
        <v>1</v>
      </c>
      <c r="BZ19" s="117">
        <f t="shared" si="25"/>
        <v>1</v>
      </c>
      <c r="CA19" s="117">
        <f t="shared" si="26"/>
        <v>0</v>
      </c>
      <c r="CB19" s="117">
        <f t="shared" si="27"/>
        <v>0</v>
      </c>
      <c r="CC19" s="117">
        <f t="shared" si="28"/>
        <v>1</v>
      </c>
      <c r="CD19" s="117">
        <f t="shared" si="29"/>
        <v>0</v>
      </c>
      <c r="CE19" s="117">
        <f t="shared" si="30"/>
        <v>0</v>
      </c>
      <c r="CF19" s="117">
        <f t="shared" si="31"/>
        <v>0</v>
      </c>
      <c r="CG19" s="117">
        <f t="shared" si="32"/>
        <v>0</v>
      </c>
      <c r="CH19" s="117">
        <f t="shared" si="33"/>
        <v>0</v>
      </c>
      <c r="CI19" s="117">
        <f t="shared" si="34"/>
        <v>1</v>
      </c>
      <c r="CJ19" s="117">
        <f t="shared" si="35"/>
        <v>0</v>
      </c>
      <c r="CK19" s="117">
        <f t="shared" si="36"/>
        <v>1</v>
      </c>
      <c r="CL19" s="117">
        <f t="shared" si="37"/>
        <v>0</v>
      </c>
      <c r="CM19" s="117">
        <f t="shared" si="76"/>
        <v>0</v>
      </c>
      <c r="CN19" s="117">
        <f t="shared" si="77"/>
        <v>0</v>
      </c>
      <c r="CO19" s="117">
        <f t="shared" si="78"/>
        <v>1</v>
      </c>
      <c r="CP19" s="117">
        <f t="shared" si="79"/>
        <v>1</v>
      </c>
      <c r="CQ19" s="117">
        <f t="shared" si="38"/>
        <v>0</v>
      </c>
      <c r="CR19" s="117">
        <f t="shared" si="80"/>
        <v>0</v>
      </c>
      <c r="CS19" s="117">
        <f t="shared" si="39"/>
        <v>0</v>
      </c>
      <c r="CT19" s="117">
        <f t="shared" si="81"/>
        <v>0</v>
      </c>
      <c r="CU19" s="117">
        <f t="shared" si="40"/>
        <v>0</v>
      </c>
      <c r="CV19" s="117">
        <f t="shared" si="41"/>
        <v>0</v>
      </c>
      <c r="CW19" s="117">
        <f t="shared" si="42"/>
        <v>0</v>
      </c>
      <c r="CX19" s="117">
        <f t="shared" si="43"/>
        <v>1</v>
      </c>
      <c r="CY19" s="117">
        <f t="shared" si="44"/>
        <v>0</v>
      </c>
      <c r="CZ19" s="117">
        <f t="shared" si="45"/>
        <v>1</v>
      </c>
      <c r="DA19" s="117">
        <f t="shared" si="46"/>
        <v>0</v>
      </c>
      <c r="DB19" s="117">
        <f t="shared" si="47"/>
        <v>0</v>
      </c>
      <c r="DC19" s="117">
        <f t="shared" si="48"/>
        <v>1</v>
      </c>
      <c r="DD19" s="117">
        <f t="shared" si="87"/>
        <v>1</v>
      </c>
      <c r="DE19" s="117">
        <f t="shared" si="49"/>
        <v>1</v>
      </c>
      <c r="DF19" s="117">
        <f t="shared" si="82"/>
        <v>0</v>
      </c>
      <c r="DG19" s="117">
        <f t="shared" si="83"/>
        <v>1</v>
      </c>
      <c r="DH19" s="117">
        <f t="shared" si="50"/>
        <v>1</v>
      </c>
      <c r="DI19" s="117">
        <f t="shared" si="51"/>
        <v>0</v>
      </c>
      <c r="DJ19" s="117">
        <f t="shared" si="52"/>
        <v>1</v>
      </c>
      <c r="DK19" s="117">
        <f t="shared" si="53"/>
        <v>1</v>
      </c>
      <c r="DL19" s="117">
        <f t="shared" si="54"/>
        <v>0</v>
      </c>
      <c r="DM19" s="117">
        <f t="shared" si="84"/>
        <v>1</v>
      </c>
      <c r="DN19" s="117">
        <f t="shared" si="55"/>
        <v>0</v>
      </c>
      <c r="DO19" s="117">
        <f t="shared" si="56"/>
        <v>0</v>
      </c>
      <c r="DP19" s="117">
        <f t="shared" si="57"/>
        <v>0</v>
      </c>
      <c r="DQ19" s="117">
        <f t="shared" si="58"/>
        <v>0</v>
      </c>
      <c r="DR19" s="117">
        <f t="shared" si="59"/>
        <v>1</v>
      </c>
      <c r="DS19" s="117">
        <f t="shared" si="85"/>
        <v>1</v>
      </c>
      <c r="DT19" s="117">
        <f t="shared" si="60"/>
        <v>1</v>
      </c>
      <c r="DU19" s="117">
        <f t="shared" si="61"/>
        <v>0</v>
      </c>
      <c r="DV19" s="117">
        <f t="shared" si="62"/>
        <v>1</v>
      </c>
      <c r="DW19" s="117">
        <f t="shared" si="63"/>
        <v>1</v>
      </c>
      <c r="DX19" s="117">
        <f t="shared" si="64"/>
        <v>1</v>
      </c>
      <c r="DY19" s="117">
        <f t="shared" si="65"/>
        <v>0</v>
      </c>
      <c r="DZ19" s="117">
        <f t="shared" si="86"/>
        <v>0</v>
      </c>
      <c r="EA19" s="117">
        <f t="shared" si="66"/>
        <v>0</v>
      </c>
      <c r="EB19" s="117">
        <f t="shared" si="67"/>
        <v>0</v>
      </c>
      <c r="EC19" s="117">
        <f t="shared" si="68"/>
        <v>0</v>
      </c>
      <c r="ED19" s="117">
        <f t="shared" si="69"/>
        <v>0</v>
      </c>
      <c r="EE19" s="117">
        <f t="shared" si="70"/>
        <v>1</v>
      </c>
      <c r="EF19" s="117">
        <f t="shared" si="71"/>
        <v>1</v>
      </c>
      <c r="EG19" s="118">
        <f t="shared" si="72"/>
        <v>1</v>
      </c>
      <c r="EH19" s="118">
        <f t="shared" si="73"/>
        <v>0</v>
      </c>
      <c r="EI19" s="7"/>
      <c r="EJ19" s="7"/>
      <c r="EK19" s="7"/>
      <c r="EL19" s="7"/>
    </row>
    <row r="20" spans="1:142" ht="17.100000000000001" customHeight="1" thickBot="1" x14ac:dyDescent="0.3">
      <c r="A20" s="775"/>
      <c r="B20" s="778"/>
      <c r="C20" s="173">
        <v>10</v>
      </c>
      <c r="D20" s="129" t="s">
        <v>665</v>
      </c>
      <c r="E20" s="73" t="s">
        <v>674</v>
      </c>
      <c r="F20" s="162" t="s">
        <v>652</v>
      </c>
      <c r="G20" s="165" t="s">
        <v>268</v>
      </c>
      <c r="H20" s="162" t="s">
        <v>634</v>
      </c>
      <c r="I20" s="147" t="s">
        <v>645</v>
      </c>
      <c r="J20" s="86" t="s">
        <v>660</v>
      </c>
      <c r="K20" s="108" t="s">
        <v>517</v>
      </c>
      <c r="L20" s="73" t="s">
        <v>643</v>
      </c>
      <c r="M20" s="203" t="s">
        <v>640</v>
      </c>
      <c r="N20" s="165" t="s">
        <v>642</v>
      </c>
      <c r="O20" s="162" t="s">
        <v>638</v>
      </c>
      <c r="P20" s="147" t="s">
        <v>631</v>
      </c>
      <c r="Q20" s="86" t="s">
        <v>341</v>
      </c>
      <c r="R20" s="129" t="s">
        <v>516</v>
      </c>
      <c r="S20" s="155" t="s">
        <v>632</v>
      </c>
      <c r="T20" s="162" t="s">
        <v>255</v>
      </c>
      <c r="U20" s="165" t="s">
        <v>274</v>
      </c>
      <c r="V20" s="162" t="s">
        <v>237</v>
      </c>
      <c r="W20" s="147" t="s">
        <v>636</v>
      </c>
      <c r="X20" s="86" t="s">
        <v>650</v>
      </c>
      <c r="Y20" s="45" t="s">
        <v>32</v>
      </c>
      <c r="Z20" s="33" t="s">
        <v>507</v>
      </c>
      <c r="AA20" s="190"/>
      <c r="AB20" s="279" t="s">
        <v>667</v>
      </c>
      <c r="AC20" s="279" t="s">
        <v>667</v>
      </c>
      <c r="AD20" s="279" t="s">
        <v>667</v>
      </c>
      <c r="AE20" s="279" t="s">
        <v>667</v>
      </c>
      <c r="AF20" s="279" t="s">
        <v>667</v>
      </c>
      <c r="AG20" s="279" t="s">
        <v>635</v>
      </c>
      <c r="AH20" s="279" t="s">
        <v>635</v>
      </c>
      <c r="AI20" s="279" t="s">
        <v>632</v>
      </c>
      <c r="AJ20" s="279" t="s">
        <v>632</v>
      </c>
      <c r="AK20" s="279" t="s">
        <v>632</v>
      </c>
      <c r="AL20" s="279" t="s">
        <v>632</v>
      </c>
      <c r="AM20" s="279" t="s">
        <v>632</v>
      </c>
      <c r="AN20" s="279" t="s">
        <v>646</v>
      </c>
      <c r="AO20" s="279" t="s">
        <v>646</v>
      </c>
      <c r="AP20" s="279" t="s">
        <v>632</v>
      </c>
      <c r="AQ20" s="279" t="s">
        <v>632</v>
      </c>
      <c r="AR20" s="279" t="s">
        <v>632</v>
      </c>
      <c r="AS20" s="279" t="s">
        <v>632</v>
      </c>
      <c r="AT20" s="279" t="s">
        <v>632</v>
      </c>
      <c r="AU20" s="279" t="s">
        <v>301</v>
      </c>
      <c r="AV20" s="279" t="s">
        <v>301</v>
      </c>
      <c r="AX20" s="118"/>
      <c r="AY20" s="118">
        <f t="shared" si="0"/>
        <v>1</v>
      </c>
      <c r="AZ20" s="118">
        <f t="shared" si="1"/>
        <v>0</v>
      </c>
      <c r="BA20" s="118">
        <f t="shared" si="2"/>
        <v>0</v>
      </c>
      <c r="BB20" s="118">
        <f t="shared" si="3"/>
        <v>0</v>
      </c>
      <c r="BC20" s="118">
        <f t="shared" si="4"/>
        <v>0</v>
      </c>
      <c r="BD20" s="118">
        <f t="shared" si="5"/>
        <v>1</v>
      </c>
      <c r="BE20" s="117">
        <f t="shared" si="74"/>
        <v>0</v>
      </c>
      <c r="BF20" s="118">
        <f t="shared" si="6"/>
        <v>1</v>
      </c>
      <c r="BG20" s="118">
        <f t="shared" si="7"/>
        <v>1</v>
      </c>
      <c r="BH20" s="117">
        <f t="shared" si="8"/>
        <v>0</v>
      </c>
      <c r="BI20" s="118">
        <f t="shared" si="9"/>
        <v>1</v>
      </c>
      <c r="BJ20" s="118">
        <f t="shared" si="10"/>
        <v>1</v>
      </c>
      <c r="BK20" s="118">
        <f t="shared" si="11"/>
        <v>0</v>
      </c>
      <c r="BL20" s="118">
        <f t="shared" si="12"/>
        <v>1</v>
      </c>
      <c r="BM20" s="117">
        <f t="shared" si="13"/>
        <v>1</v>
      </c>
      <c r="BN20" s="117">
        <f t="shared" si="14"/>
        <v>0</v>
      </c>
      <c r="BO20" s="117">
        <f t="shared" si="15"/>
        <v>1</v>
      </c>
      <c r="BP20" s="117">
        <f t="shared" si="16"/>
        <v>0</v>
      </c>
      <c r="BQ20" s="117">
        <f t="shared" si="17"/>
        <v>0</v>
      </c>
      <c r="BR20" s="117">
        <f t="shared" si="18"/>
        <v>0</v>
      </c>
      <c r="BS20" s="117">
        <f t="shared" si="19"/>
        <v>0</v>
      </c>
      <c r="BT20" s="117">
        <f t="shared" si="20"/>
        <v>0</v>
      </c>
      <c r="BU20" s="117">
        <f t="shared" si="75"/>
        <v>0</v>
      </c>
      <c r="BV20" s="117">
        <f t="shared" si="21"/>
        <v>1</v>
      </c>
      <c r="BW20" s="117">
        <f t="shared" si="22"/>
        <v>0</v>
      </c>
      <c r="BX20" s="117">
        <f t="shared" si="23"/>
        <v>0</v>
      </c>
      <c r="BY20" s="117">
        <f t="shared" si="24"/>
        <v>1</v>
      </c>
      <c r="BZ20" s="117">
        <f t="shared" si="25"/>
        <v>1</v>
      </c>
      <c r="CA20" s="117">
        <f t="shared" si="26"/>
        <v>0</v>
      </c>
      <c r="CB20" s="117">
        <f t="shared" si="27"/>
        <v>0</v>
      </c>
      <c r="CC20" s="117">
        <f t="shared" si="28"/>
        <v>1</v>
      </c>
      <c r="CD20" s="117">
        <f t="shared" si="29"/>
        <v>0</v>
      </c>
      <c r="CE20" s="117">
        <f t="shared" si="30"/>
        <v>0</v>
      </c>
      <c r="CF20" s="117">
        <f t="shared" si="31"/>
        <v>0</v>
      </c>
      <c r="CG20" s="117">
        <f t="shared" si="32"/>
        <v>0</v>
      </c>
      <c r="CH20" s="117">
        <f t="shared" si="33"/>
        <v>0</v>
      </c>
      <c r="CI20" s="117">
        <f t="shared" si="34"/>
        <v>1</v>
      </c>
      <c r="CJ20" s="117">
        <f t="shared" si="35"/>
        <v>0</v>
      </c>
      <c r="CK20" s="117">
        <f t="shared" si="36"/>
        <v>1</v>
      </c>
      <c r="CL20" s="117">
        <f t="shared" si="37"/>
        <v>0</v>
      </c>
      <c r="CM20" s="117">
        <f t="shared" si="76"/>
        <v>0</v>
      </c>
      <c r="CN20" s="117">
        <f t="shared" si="77"/>
        <v>0</v>
      </c>
      <c r="CO20" s="117">
        <f t="shared" si="78"/>
        <v>1</v>
      </c>
      <c r="CP20" s="117">
        <f t="shared" si="79"/>
        <v>1</v>
      </c>
      <c r="CQ20" s="117">
        <f t="shared" si="38"/>
        <v>0</v>
      </c>
      <c r="CR20" s="117">
        <f t="shared" si="80"/>
        <v>0</v>
      </c>
      <c r="CS20" s="117">
        <f t="shared" si="39"/>
        <v>0</v>
      </c>
      <c r="CT20" s="117">
        <f t="shared" si="81"/>
        <v>0</v>
      </c>
      <c r="CU20" s="117">
        <f t="shared" si="40"/>
        <v>0</v>
      </c>
      <c r="CV20" s="117">
        <f t="shared" si="41"/>
        <v>0</v>
      </c>
      <c r="CW20" s="117">
        <f t="shared" si="42"/>
        <v>0</v>
      </c>
      <c r="CX20" s="117">
        <f t="shared" si="43"/>
        <v>1</v>
      </c>
      <c r="CY20" s="117">
        <f t="shared" si="44"/>
        <v>0</v>
      </c>
      <c r="CZ20" s="117">
        <f t="shared" si="45"/>
        <v>1</v>
      </c>
      <c r="DA20" s="117">
        <f t="shared" si="46"/>
        <v>0</v>
      </c>
      <c r="DB20" s="117">
        <f t="shared" si="47"/>
        <v>0</v>
      </c>
      <c r="DC20" s="117">
        <f t="shared" si="48"/>
        <v>1</v>
      </c>
      <c r="DD20" s="117">
        <f t="shared" si="87"/>
        <v>1</v>
      </c>
      <c r="DE20" s="117">
        <f t="shared" si="49"/>
        <v>1</v>
      </c>
      <c r="DF20" s="117">
        <f t="shared" si="82"/>
        <v>0</v>
      </c>
      <c r="DG20" s="117">
        <f t="shared" si="83"/>
        <v>1</v>
      </c>
      <c r="DH20" s="117">
        <f t="shared" si="50"/>
        <v>1</v>
      </c>
      <c r="DI20" s="117">
        <f t="shared" si="51"/>
        <v>0</v>
      </c>
      <c r="DJ20" s="117">
        <f t="shared" si="52"/>
        <v>1</v>
      </c>
      <c r="DK20" s="117">
        <f t="shared" si="53"/>
        <v>1</v>
      </c>
      <c r="DL20" s="117">
        <f t="shared" si="54"/>
        <v>0</v>
      </c>
      <c r="DM20" s="117">
        <f t="shared" si="84"/>
        <v>1</v>
      </c>
      <c r="DN20" s="117">
        <f t="shared" si="55"/>
        <v>0</v>
      </c>
      <c r="DO20" s="117">
        <f t="shared" si="56"/>
        <v>0</v>
      </c>
      <c r="DP20" s="117">
        <f t="shared" si="57"/>
        <v>0</v>
      </c>
      <c r="DQ20" s="117">
        <f t="shared" si="58"/>
        <v>0</v>
      </c>
      <c r="DR20" s="117">
        <f t="shared" si="59"/>
        <v>1</v>
      </c>
      <c r="DS20" s="117">
        <f t="shared" si="85"/>
        <v>1</v>
      </c>
      <c r="DT20" s="117">
        <f t="shared" si="60"/>
        <v>1</v>
      </c>
      <c r="DU20" s="117">
        <f t="shared" si="61"/>
        <v>0</v>
      </c>
      <c r="DV20" s="117">
        <f t="shared" si="62"/>
        <v>1</v>
      </c>
      <c r="DW20" s="117">
        <f t="shared" si="63"/>
        <v>1</v>
      </c>
      <c r="DX20" s="117">
        <f t="shared" si="64"/>
        <v>1</v>
      </c>
      <c r="DY20" s="117">
        <f t="shared" si="65"/>
        <v>0</v>
      </c>
      <c r="DZ20" s="117">
        <f t="shared" si="86"/>
        <v>0</v>
      </c>
      <c r="EA20" s="117">
        <f t="shared" si="66"/>
        <v>1</v>
      </c>
      <c r="EB20" s="117">
        <f t="shared" si="67"/>
        <v>0</v>
      </c>
      <c r="EC20" s="117">
        <f t="shared" si="68"/>
        <v>1</v>
      </c>
      <c r="ED20" s="117">
        <f t="shared" si="69"/>
        <v>0</v>
      </c>
      <c r="EE20" s="117">
        <f t="shared" si="70"/>
        <v>1</v>
      </c>
      <c r="EF20" s="117">
        <f t="shared" si="71"/>
        <v>1</v>
      </c>
      <c r="EG20" s="118">
        <f t="shared" si="72"/>
        <v>1</v>
      </c>
      <c r="EH20" s="118">
        <f t="shared" si="73"/>
        <v>0</v>
      </c>
      <c r="EI20" s="7"/>
      <c r="EJ20" s="7"/>
      <c r="EK20" s="7"/>
      <c r="EL20" s="7"/>
    </row>
    <row r="21" spans="1:142" ht="16.5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12"/>
      <c r="I21" s="313"/>
      <c r="J21" s="314"/>
      <c r="K21" s="308" t="s">
        <v>661</v>
      </c>
      <c r="L21" s="315" t="s">
        <v>661</v>
      </c>
      <c r="M21" s="310" t="s">
        <v>661</v>
      </c>
      <c r="N21" s="316"/>
      <c r="O21" s="312"/>
      <c r="P21" s="313"/>
      <c r="Q21" s="314"/>
      <c r="R21" s="317" t="s">
        <v>653</v>
      </c>
      <c r="S21" s="318"/>
      <c r="T21" s="312" t="s">
        <v>653</v>
      </c>
      <c r="U21" s="316" t="s">
        <v>653</v>
      </c>
      <c r="V21" s="312"/>
      <c r="W21" s="313" t="s">
        <v>653</v>
      </c>
      <c r="X21" s="314"/>
      <c r="Y21" s="339" t="s">
        <v>33</v>
      </c>
      <c r="Z21" s="20" t="s">
        <v>546</v>
      </c>
      <c r="AA21" s="190"/>
      <c r="AB21" s="279" t="s">
        <v>667</v>
      </c>
      <c r="AC21" s="279" t="s">
        <v>667</v>
      </c>
      <c r="AD21" s="279" t="s">
        <v>667</v>
      </c>
      <c r="AE21" s="279" t="s">
        <v>667</v>
      </c>
      <c r="AF21" s="279" t="s">
        <v>667</v>
      </c>
      <c r="AG21" s="279" t="s">
        <v>635</v>
      </c>
      <c r="AH21" s="279" t="s">
        <v>635</v>
      </c>
      <c r="AI21" s="279" t="s">
        <v>632</v>
      </c>
      <c r="AJ21" s="279" t="s">
        <v>632</v>
      </c>
      <c r="AK21" s="279" t="s">
        <v>632</v>
      </c>
      <c r="AL21" s="279" t="s">
        <v>632</v>
      </c>
      <c r="AM21" s="279" t="s">
        <v>632</v>
      </c>
      <c r="AN21" s="279" t="s">
        <v>646</v>
      </c>
      <c r="AO21" s="279" t="s">
        <v>646</v>
      </c>
      <c r="AP21" s="279" t="s">
        <v>632</v>
      </c>
      <c r="AQ21" s="279" t="s">
        <v>632</v>
      </c>
      <c r="AR21" s="279" t="s">
        <v>632</v>
      </c>
      <c r="AS21" s="279" t="s">
        <v>632</v>
      </c>
      <c r="AT21" s="279" t="s">
        <v>632</v>
      </c>
      <c r="AU21" s="279" t="s">
        <v>301</v>
      </c>
      <c r="AV21" s="279" t="s">
        <v>301</v>
      </c>
      <c r="AX21" s="118"/>
      <c r="AY21" s="118">
        <f t="shared" si="0"/>
        <v>0</v>
      </c>
      <c r="AZ21" s="118">
        <f t="shared" si="1"/>
        <v>0</v>
      </c>
      <c r="BA21" s="118">
        <f t="shared" si="2"/>
        <v>0</v>
      </c>
      <c r="BB21" s="118">
        <f t="shared" si="3"/>
        <v>0</v>
      </c>
      <c r="BC21" s="118">
        <f t="shared" si="4"/>
        <v>0</v>
      </c>
      <c r="BD21" s="118">
        <f t="shared" si="5"/>
        <v>0</v>
      </c>
      <c r="BE21" s="117">
        <f t="shared" si="74"/>
        <v>0</v>
      </c>
      <c r="BF21" s="118">
        <f t="shared" si="6"/>
        <v>0</v>
      </c>
      <c r="BG21" s="118">
        <f t="shared" si="7"/>
        <v>0</v>
      </c>
      <c r="BH21" s="117">
        <f t="shared" si="8"/>
        <v>0</v>
      </c>
      <c r="BI21" s="118">
        <f t="shared" si="9"/>
        <v>0</v>
      </c>
      <c r="BJ21" s="118">
        <f t="shared" si="10"/>
        <v>0</v>
      </c>
      <c r="BK21" s="118">
        <f t="shared" si="11"/>
        <v>0</v>
      </c>
      <c r="BL21" s="118">
        <f t="shared" si="12"/>
        <v>0</v>
      </c>
      <c r="BM21" s="117">
        <f t="shared" si="13"/>
        <v>0</v>
      </c>
      <c r="BN21" s="117">
        <f t="shared" si="14"/>
        <v>0</v>
      </c>
      <c r="BO21" s="117">
        <f t="shared" si="15"/>
        <v>0</v>
      </c>
      <c r="BP21" s="117">
        <f t="shared" si="16"/>
        <v>0</v>
      </c>
      <c r="BQ21" s="117">
        <f t="shared" si="17"/>
        <v>0</v>
      </c>
      <c r="BR21" s="117">
        <f t="shared" si="18"/>
        <v>0</v>
      </c>
      <c r="BS21" s="117">
        <f t="shared" si="19"/>
        <v>0</v>
      </c>
      <c r="BT21" s="117">
        <f t="shared" si="20"/>
        <v>0</v>
      </c>
      <c r="BU21" s="117">
        <f t="shared" si="75"/>
        <v>0</v>
      </c>
      <c r="BV21" s="117">
        <f t="shared" si="21"/>
        <v>0</v>
      </c>
      <c r="BW21" s="117">
        <f t="shared" si="22"/>
        <v>0</v>
      </c>
      <c r="BX21" s="117">
        <f t="shared" si="23"/>
        <v>0</v>
      </c>
      <c r="BY21" s="117">
        <f t="shared" si="24"/>
        <v>0</v>
      </c>
      <c r="BZ21" s="117">
        <f t="shared" si="25"/>
        <v>0</v>
      </c>
      <c r="CA21" s="117">
        <f t="shared" si="26"/>
        <v>0</v>
      </c>
      <c r="CB21" s="117">
        <f t="shared" si="27"/>
        <v>0</v>
      </c>
      <c r="CC21" s="117">
        <f t="shared" si="28"/>
        <v>0</v>
      </c>
      <c r="CD21" s="117">
        <f t="shared" si="29"/>
        <v>0</v>
      </c>
      <c r="CE21" s="117">
        <f t="shared" si="30"/>
        <v>0</v>
      </c>
      <c r="CF21" s="117">
        <f t="shared" si="31"/>
        <v>0</v>
      </c>
      <c r="CG21" s="117">
        <f t="shared" si="32"/>
        <v>4</v>
      </c>
      <c r="CH21" s="117">
        <f t="shared" si="33"/>
        <v>3</v>
      </c>
      <c r="CI21" s="117">
        <f t="shared" si="34"/>
        <v>0</v>
      </c>
      <c r="CJ21" s="117">
        <f t="shared" si="35"/>
        <v>0</v>
      </c>
      <c r="CK21" s="117">
        <f t="shared" si="36"/>
        <v>0</v>
      </c>
      <c r="CL21" s="117">
        <f t="shared" si="37"/>
        <v>0</v>
      </c>
      <c r="CM21" s="117">
        <f t="shared" si="76"/>
        <v>0</v>
      </c>
      <c r="CN21" s="117">
        <f t="shared" si="77"/>
        <v>0</v>
      </c>
      <c r="CO21" s="117">
        <f t="shared" si="78"/>
        <v>0</v>
      </c>
      <c r="CP21" s="117">
        <f t="shared" si="79"/>
        <v>0</v>
      </c>
      <c r="CQ21" s="117">
        <f t="shared" si="38"/>
        <v>0</v>
      </c>
      <c r="CR21" s="117">
        <f t="shared" si="80"/>
        <v>0</v>
      </c>
      <c r="CS21" s="117">
        <f t="shared" si="39"/>
        <v>0</v>
      </c>
      <c r="CT21" s="117">
        <f t="shared" si="81"/>
        <v>0</v>
      </c>
      <c r="CU21" s="117">
        <f t="shared" si="40"/>
        <v>0</v>
      </c>
      <c r="CV21" s="117">
        <f t="shared" si="41"/>
        <v>0</v>
      </c>
      <c r="CW21" s="117">
        <f t="shared" si="42"/>
        <v>0</v>
      </c>
      <c r="CX21" s="117">
        <f t="shared" si="43"/>
        <v>0</v>
      </c>
      <c r="CY21" s="117">
        <f t="shared" si="44"/>
        <v>0</v>
      </c>
      <c r="CZ21" s="117">
        <f t="shared" si="45"/>
        <v>0</v>
      </c>
      <c r="DA21" s="117">
        <f t="shared" si="46"/>
        <v>0</v>
      </c>
      <c r="DB21" s="117">
        <f t="shared" si="47"/>
        <v>0</v>
      </c>
      <c r="DC21" s="117">
        <f t="shared" si="48"/>
        <v>0</v>
      </c>
      <c r="DD21" s="117">
        <f t="shared" si="87"/>
        <v>0</v>
      </c>
      <c r="DE21" s="117">
        <f t="shared" si="49"/>
        <v>0</v>
      </c>
      <c r="DF21" s="117">
        <f t="shared" si="82"/>
        <v>0</v>
      </c>
      <c r="DG21" s="117">
        <f t="shared" si="83"/>
        <v>0</v>
      </c>
      <c r="DH21" s="117">
        <f t="shared" si="50"/>
        <v>0</v>
      </c>
      <c r="DI21" s="117">
        <f t="shared" si="51"/>
        <v>0</v>
      </c>
      <c r="DJ21" s="117">
        <f t="shared" si="52"/>
        <v>0</v>
      </c>
      <c r="DK21" s="117">
        <f t="shared" si="53"/>
        <v>0</v>
      </c>
      <c r="DL21" s="117">
        <f t="shared" si="54"/>
        <v>0</v>
      </c>
      <c r="DM21" s="117">
        <f t="shared" si="84"/>
        <v>0</v>
      </c>
      <c r="DN21" s="117">
        <f t="shared" si="55"/>
        <v>0</v>
      </c>
      <c r="DO21" s="117">
        <f t="shared" si="56"/>
        <v>0</v>
      </c>
      <c r="DP21" s="117">
        <f t="shared" si="57"/>
        <v>0</v>
      </c>
      <c r="DQ21" s="117">
        <f t="shared" si="58"/>
        <v>0</v>
      </c>
      <c r="DR21" s="117">
        <f t="shared" si="59"/>
        <v>0</v>
      </c>
      <c r="DS21" s="117">
        <f t="shared" si="85"/>
        <v>0</v>
      </c>
      <c r="DT21" s="117">
        <f t="shared" si="60"/>
        <v>0</v>
      </c>
      <c r="DU21" s="117">
        <f t="shared" si="61"/>
        <v>0</v>
      </c>
      <c r="DV21" s="117">
        <f t="shared" si="62"/>
        <v>0</v>
      </c>
      <c r="DW21" s="117">
        <f t="shared" si="63"/>
        <v>0</v>
      </c>
      <c r="DX21" s="117">
        <f t="shared" si="64"/>
        <v>0</v>
      </c>
      <c r="DY21" s="117">
        <f t="shared" si="65"/>
        <v>0</v>
      </c>
      <c r="DZ21" s="117">
        <f t="shared" si="86"/>
        <v>0</v>
      </c>
      <c r="EA21" s="117">
        <f t="shared" si="66"/>
        <v>0</v>
      </c>
      <c r="EB21" s="117">
        <f t="shared" si="67"/>
        <v>0</v>
      </c>
      <c r="EC21" s="117">
        <f t="shared" si="68"/>
        <v>0</v>
      </c>
      <c r="ED21" s="117">
        <f t="shared" si="69"/>
        <v>0</v>
      </c>
      <c r="EE21" s="117">
        <f t="shared" si="70"/>
        <v>0</v>
      </c>
      <c r="EF21" s="117">
        <f t="shared" si="71"/>
        <v>0</v>
      </c>
      <c r="EG21" s="118">
        <f t="shared" si="72"/>
        <v>0</v>
      </c>
      <c r="EH21" s="118">
        <f t="shared" si="73"/>
        <v>0</v>
      </c>
      <c r="EI21" s="7"/>
      <c r="EJ21" s="7"/>
      <c r="EK21" s="7"/>
      <c r="EL21" s="7"/>
    </row>
    <row r="22" spans="1:142" ht="17.100000000000001" customHeight="1" x14ac:dyDescent="0.25">
      <c r="A22" s="774"/>
      <c r="B22" s="777"/>
      <c r="C22" s="174">
        <v>1</v>
      </c>
      <c r="D22" s="127" t="s">
        <v>675</v>
      </c>
      <c r="E22" s="72" t="s">
        <v>682</v>
      </c>
      <c r="F22" s="201" t="s">
        <v>645</v>
      </c>
      <c r="G22" s="211" t="s">
        <v>666</v>
      </c>
      <c r="H22" s="201" t="s">
        <v>268</v>
      </c>
      <c r="I22" s="145" t="s">
        <v>604</v>
      </c>
      <c r="J22" s="91" t="s">
        <v>667</v>
      </c>
      <c r="K22" s="61" t="s">
        <v>661</v>
      </c>
      <c r="L22" s="72" t="s">
        <v>661</v>
      </c>
      <c r="M22" s="201" t="s">
        <v>661</v>
      </c>
      <c r="N22" s="211" t="s">
        <v>579</v>
      </c>
      <c r="O22" s="201" t="s">
        <v>662</v>
      </c>
      <c r="P22" s="145" t="s">
        <v>657</v>
      </c>
      <c r="Q22" s="91" t="s">
        <v>631</v>
      </c>
      <c r="R22" s="127" t="s">
        <v>653</v>
      </c>
      <c r="S22" s="153" t="s">
        <v>637</v>
      </c>
      <c r="T22" s="201" t="s">
        <v>653</v>
      </c>
      <c r="U22" s="211" t="s">
        <v>653</v>
      </c>
      <c r="V22" s="201" t="s">
        <v>237</v>
      </c>
      <c r="W22" s="145" t="s">
        <v>653</v>
      </c>
      <c r="X22" s="91" t="s">
        <v>633</v>
      </c>
      <c r="Y22" s="45" t="s">
        <v>34</v>
      </c>
      <c r="Z22" s="33" t="s">
        <v>547</v>
      </c>
      <c r="AA22" s="23"/>
      <c r="AB22" s="279" t="s">
        <v>654</v>
      </c>
      <c r="AC22" s="279" t="s">
        <v>654</v>
      </c>
      <c r="AD22" s="279" t="s">
        <v>654</v>
      </c>
      <c r="AE22" s="279" t="s">
        <v>668</v>
      </c>
      <c r="AF22" s="279" t="s">
        <v>668</v>
      </c>
      <c r="AG22" s="279" t="s">
        <v>635</v>
      </c>
      <c r="AH22" s="279" t="s">
        <v>635</v>
      </c>
      <c r="AI22" s="279" t="s">
        <v>643</v>
      </c>
      <c r="AJ22" s="279" t="s">
        <v>643</v>
      </c>
      <c r="AK22" s="279" t="s">
        <v>643</v>
      </c>
      <c r="AL22" s="279" t="s">
        <v>668</v>
      </c>
      <c r="AM22" s="279" t="s">
        <v>668</v>
      </c>
      <c r="AN22" s="279" t="s">
        <v>646</v>
      </c>
      <c r="AO22" s="279" t="s">
        <v>646</v>
      </c>
      <c r="AP22" s="279" t="s">
        <v>255</v>
      </c>
      <c r="AQ22" s="279" t="s">
        <v>255</v>
      </c>
      <c r="AR22" s="279" t="s">
        <v>255</v>
      </c>
      <c r="AS22" s="279" t="s">
        <v>663</v>
      </c>
      <c r="AT22" s="279" t="s">
        <v>663</v>
      </c>
      <c r="AU22" s="279" t="s">
        <v>301</v>
      </c>
      <c r="AV22" s="279" t="s">
        <v>301</v>
      </c>
      <c r="AX22" s="118"/>
      <c r="AY22" s="118">
        <f t="shared" si="0"/>
        <v>1</v>
      </c>
      <c r="AZ22" s="118">
        <f t="shared" si="1"/>
        <v>1</v>
      </c>
      <c r="BA22" s="118">
        <f t="shared" si="2"/>
        <v>1</v>
      </c>
      <c r="BB22" s="118">
        <f t="shared" si="3"/>
        <v>0</v>
      </c>
      <c r="BC22" s="118">
        <f t="shared" si="4"/>
        <v>0</v>
      </c>
      <c r="BD22" s="118">
        <f t="shared" si="5"/>
        <v>0</v>
      </c>
      <c r="BE22" s="117">
        <f t="shared" si="74"/>
        <v>0</v>
      </c>
      <c r="BF22" s="118">
        <f t="shared" si="6"/>
        <v>0</v>
      </c>
      <c r="BG22" s="118">
        <f t="shared" si="7"/>
        <v>0</v>
      </c>
      <c r="BH22" s="117">
        <f t="shared" si="8"/>
        <v>0</v>
      </c>
      <c r="BI22" s="118">
        <f t="shared" si="9"/>
        <v>0</v>
      </c>
      <c r="BJ22" s="118">
        <f t="shared" si="10"/>
        <v>1</v>
      </c>
      <c r="BK22" s="118">
        <f t="shared" si="11"/>
        <v>0</v>
      </c>
      <c r="BL22" s="118">
        <f t="shared" si="12"/>
        <v>1</v>
      </c>
      <c r="BM22" s="117">
        <f t="shared" si="13"/>
        <v>0</v>
      </c>
      <c r="BN22" s="117">
        <f t="shared" si="14"/>
        <v>0</v>
      </c>
      <c r="BO22" s="117">
        <f t="shared" si="15"/>
        <v>0</v>
      </c>
      <c r="BP22" s="117">
        <f t="shared" si="16"/>
        <v>0</v>
      </c>
      <c r="BQ22" s="117">
        <f t="shared" si="17"/>
        <v>1</v>
      </c>
      <c r="BR22" s="117">
        <f t="shared" si="18"/>
        <v>1</v>
      </c>
      <c r="BS22" s="117">
        <f t="shared" si="19"/>
        <v>1</v>
      </c>
      <c r="BT22" s="117">
        <f t="shared" si="20"/>
        <v>0</v>
      </c>
      <c r="BU22" s="117">
        <f t="shared" si="75"/>
        <v>1</v>
      </c>
      <c r="BV22" s="117">
        <f t="shared" si="21"/>
        <v>0</v>
      </c>
      <c r="BW22" s="117">
        <f t="shared" si="22"/>
        <v>0</v>
      </c>
      <c r="BX22" s="117">
        <f t="shared" si="23"/>
        <v>0</v>
      </c>
      <c r="BY22" s="117">
        <f t="shared" si="24"/>
        <v>0</v>
      </c>
      <c r="BZ22" s="117">
        <f t="shared" si="25"/>
        <v>0</v>
      </c>
      <c r="CA22" s="117">
        <f t="shared" si="26"/>
        <v>1</v>
      </c>
      <c r="CB22" s="117">
        <f t="shared" si="27"/>
        <v>0</v>
      </c>
      <c r="CC22" s="117">
        <f t="shared" si="28"/>
        <v>1</v>
      </c>
      <c r="CD22" s="117">
        <f t="shared" si="29"/>
        <v>0</v>
      </c>
      <c r="CE22" s="117">
        <f t="shared" si="30"/>
        <v>0</v>
      </c>
      <c r="CF22" s="117">
        <f t="shared" si="31"/>
        <v>0</v>
      </c>
      <c r="CG22" s="117">
        <f t="shared" si="32"/>
        <v>4</v>
      </c>
      <c r="CH22" s="117">
        <f t="shared" si="33"/>
        <v>3</v>
      </c>
      <c r="CI22" s="117">
        <f t="shared" si="34"/>
        <v>1</v>
      </c>
      <c r="CJ22" s="117">
        <f t="shared" si="35"/>
        <v>0</v>
      </c>
      <c r="CK22" s="117">
        <f t="shared" si="36"/>
        <v>1</v>
      </c>
      <c r="CL22" s="117">
        <f t="shared" si="37"/>
        <v>0</v>
      </c>
      <c r="CM22" s="117">
        <f t="shared" si="76"/>
        <v>1</v>
      </c>
      <c r="CN22" s="117">
        <f t="shared" si="77"/>
        <v>0</v>
      </c>
      <c r="CO22" s="117">
        <f t="shared" si="78"/>
        <v>0</v>
      </c>
      <c r="CP22" s="117">
        <f t="shared" si="79"/>
        <v>0</v>
      </c>
      <c r="CQ22" s="117">
        <f t="shared" si="38"/>
        <v>0</v>
      </c>
      <c r="CR22" s="117">
        <f t="shared" si="80"/>
        <v>0</v>
      </c>
      <c r="CS22" s="117">
        <f t="shared" si="39"/>
        <v>0</v>
      </c>
      <c r="CT22" s="117">
        <f t="shared" si="81"/>
        <v>0</v>
      </c>
      <c r="CU22" s="117">
        <f t="shared" si="40"/>
        <v>0</v>
      </c>
      <c r="CV22" s="117">
        <f t="shared" si="41"/>
        <v>0</v>
      </c>
      <c r="CW22" s="117">
        <f t="shared" si="42"/>
        <v>0</v>
      </c>
      <c r="CX22" s="117">
        <f t="shared" si="43"/>
        <v>0</v>
      </c>
      <c r="CY22" s="117">
        <f t="shared" si="44"/>
        <v>0</v>
      </c>
      <c r="CZ22" s="117">
        <f t="shared" si="45"/>
        <v>0</v>
      </c>
      <c r="DA22" s="117">
        <f t="shared" si="46"/>
        <v>0</v>
      </c>
      <c r="DB22" s="117">
        <f t="shared" si="47"/>
        <v>0</v>
      </c>
      <c r="DC22" s="117">
        <f t="shared" si="48"/>
        <v>0</v>
      </c>
      <c r="DD22" s="117">
        <f t="shared" si="87"/>
        <v>0</v>
      </c>
      <c r="DE22" s="117">
        <f t="shared" si="49"/>
        <v>0</v>
      </c>
      <c r="DF22" s="117">
        <f t="shared" si="82"/>
        <v>0</v>
      </c>
      <c r="DG22" s="117">
        <f t="shared" si="83"/>
        <v>0</v>
      </c>
      <c r="DH22" s="117">
        <f t="shared" si="50"/>
        <v>0</v>
      </c>
      <c r="DI22" s="117">
        <f t="shared" si="51"/>
        <v>0</v>
      </c>
      <c r="DJ22" s="117">
        <f t="shared" si="52"/>
        <v>0</v>
      </c>
      <c r="DK22" s="117">
        <f t="shared" si="53"/>
        <v>0</v>
      </c>
      <c r="DL22" s="117">
        <f t="shared" si="54"/>
        <v>0</v>
      </c>
      <c r="DM22" s="117">
        <f t="shared" si="84"/>
        <v>0</v>
      </c>
      <c r="DN22" s="117">
        <f t="shared" si="55"/>
        <v>0</v>
      </c>
      <c r="DO22" s="117">
        <f t="shared" si="56"/>
        <v>0</v>
      </c>
      <c r="DP22" s="117">
        <f t="shared" si="57"/>
        <v>0</v>
      </c>
      <c r="DQ22" s="117">
        <f t="shared" si="58"/>
        <v>1</v>
      </c>
      <c r="DR22" s="117">
        <f t="shared" si="59"/>
        <v>0</v>
      </c>
      <c r="DS22" s="117">
        <f t="shared" si="85"/>
        <v>1</v>
      </c>
      <c r="DT22" s="117">
        <f t="shared" si="60"/>
        <v>1</v>
      </c>
      <c r="DU22" s="117">
        <f t="shared" si="61"/>
        <v>0</v>
      </c>
      <c r="DV22" s="117">
        <f t="shared" si="62"/>
        <v>1</v>
      </c>
      <c r="DW22" s="117">
        <f t="shared" si="63"/>
        <v>0</v>
      </c>
      <c r="DX22" s="117">
        <f t="shared" si="64"/>
        <v>0</v>
      </c>
      <c r="DY22" s="117">
        <f t="shared" si="65"/>
        <v>1</v>
      </c>
      <c r="DZ22" s="117">
        <f t="shared" si="86"/>
        <v>1</v>
      </c>
      <c r="EA22" s="117">
        <f t="shared" si="66"/>
        <v>0</v>
      </c>
      <c r="EB22" s="117">
        <f t="shared" si="67"/>
        <v>1</v>
      </c>
      <c r="EC22" s="117">
        <f t="shared" si="68"/>
        <v>1</v>
      </c>
      <c r="ED22" s="117">
        <f t="shared" si="69"/>
        <v>1</v>
      </c>
      <c r="EE22" s="117">
        <f t="shared" si="70"/>
        <v>0</v>
      </c>
      <c r="EF22" s="117">
        <f t="shared" si="71"/>
        <v>1</v>
      </c>
      <c r="EG22" s="118">
        <f t="shared" si="72"/>
        <v>0</v>
      </c>
      <c r="EH22" s="118">
        <f t="shared" si="73"/>
        <v>0</v>
      </c>
      <c r="EI22" s="7"/>
      <c r="EJ22" s="7"/>
      <c r="EK22" s="7"/>
      <c r="EL22" s="7"/>
    </row>
    <row r="23" spans="1:142" ht="17.100000000000001" customHeight="1" x14ac:dyDescent="0.25">
      <c r="A23" s="774"/>
      <c r="B23" s="777"/>
      <c r="C23" s="172">
        <v>2</v>
      </c>
      <c r="D23" s="78" t="s">
        <v>675</v>
      </c>
      <c r="E23" s="65" t="s">
        <v>682</v>
      </c>
      <c r="F23" s="161" t="s">
        <v>645</v>
      </c>
      <c r="G23" s="164" t="s">
        <v>666</v>
      </c>
      <c r="H23" s="161" t="s">
        <v>268</v>
      </c>
      <c r="I23" s="146" t="s">
        <v>604</v>
      </c>
      <c r="J23" s="85" t="s">
        <v>667</v>
      </c>
      <c r="K23" s="63" t="s">
        <v>661</v>
      </c>
      <c r="L23" s="65" t="s">
        <v>661</v>
      </c>
      <c r="M23" s="161" t="s">
        <v>661</v>
      </c>
      <c r="N23" s="164" t="s">
        <v>579</v>
      </c>
      <c r="O23" s="161" t="s">
        <v>662</v>
      </c>
      <c r="P23" s="146" t="s">
        <v>657</v>
      </c>
      <c r="Q23" s="85" t="s">
        <v>631</v>
      </c>
      <c r="R23" s="78" t="s">
        <v>653</v>
      </c>
      <c r="S23" s="154" t="s">
        <v>637</v>
      </c>
      <c r="T23" s="161" t="s">
        <v>653</v>
      </c>
      <c r="U23" s="164" t="s">
        <v>653</v>
      </c>
      <c r="V23" s="161" t="s">
        <v>237</v>
      </c>
      <c r="W23" s="146" t="s">
        <v>653</v>
      </c>
      <c r="X23" s="85" t="s">
        <v>633</v>
      </c>
      <c r="Y23" s="733" t="s">
        <v>27</v>
      </c>
      <c r="Z23" s="732"/>
      <c r="AA23" s="23"/>
      <c r="AB23" s="279" t="s">
        <v>654</v>
      </c>
      <c r="AC23" s="279" t="s">
        <v>654</v>
      </c>
      <c r="AD23" s="279" t="s">
        <v>654</v>
      </c>
      <c r="AE23" s="279" t="s">
        <v>668</v>
      </c>
      <c r="AF23" s="279" t="s">
        <v>668</v>
      </c>
      <c r="AG23" s="279" t="s">
        <v>667</v>
      </c>
      <c r="AH23" s="279" t="s">
        <v>667</v>
      </c>
      <c r="AI23" s="279" t="s">
        <v>643</v>
      </c>
      <c r="AJ23" s="279" t="s">
        <v>643</v>
      </c>
      <c r="AK23" s="279" t="s">
        <v>643</v>
      </c>
      <c r="AL23" s="279" t="s">
        <v>668</v>
      </c>
      <c r="AM23" s="279" t="s">
        <v>668</v>
      </c>
      <c r="AN23" s="279" t="s">
        <v>646</v>
      </c>
      <c r="AO23" s="279" t="s">
        <v>646</v>
      </c>
      <c r="AP23" s="279" t="s">
        <v>255</v>
      </c>
      <c r="AQ23" s="279" t="s">
        <v>255</v>
      </c>
      <c r="AR23" s="279" t="s">
        <v>255</v>
      </c>
      <c r="AS23" s="279" t="s">
        <v>663</v>
      </c>
      <c r="AT23" s="279" t="s">
        <v>663</v>
      </c>
      <c r="AU23" s="279" t="s">
        <v>301</v>
      </c>
      <c r="AV23" s="279" t="s">
        <v>301</v>
      </c>
      <c r="AX23" s="118"/>
      <c r="AY23" s="118">
        <f t="shared" si="0"/>
        <v>1</v>
      </c>
      <c r="AZ23" s="118">
        <f t="shared" si="1"/>
        <v>1</v>
      </c>
      <c r="BA23" s="118">
        <f t="shared" si="2"/>
        <v>1</v>
      </c>
      <c r="BB23" s="118">
        <f t="shared" si="3"/>
        <v>0</v>
      </c>
      <c r="BC23" s="118">
        <f t="shared" si="4"/>
        <v>0</v>
      </c>
      <c r="BD23" s="118">
        <f t="shared" si="5"/>
        <v>0</v>
      </c>
      <c r="BE23" s="117">
        <f t="shared" si="74"/>
        <v>0</v>
      </c>
      <c r="BF23" s="118">
        <f t="shared" si="6"/>
        <v>0</v>
      </c>
      <c r="BG23" s="118">
        <f t="shared" si="7"/>
        <v>0</v>
      </c>
      <c r="BH23" s="117">
        <f t="shared" si="8"/>
        <v>0</v>
      </c>
      <c r="BI23" s="118">
        <f t="shared" si="9"/>
        <v>0</v>
      </c>
      <c r="BJ23" s="118">
        <f t="shared" si="10"/>
        <v>1</v>
      </c>
      <c r="BK23" s="118">
        <f t="shared" si="11"/>
        <v>0</v>
      </c>
      <c r="BL23" s="118">
        <f t="shared" si="12"/>
        <v>1</v>
      </c>
      <c r="BM23" s="117">
        <f t="shared" si="13"/>
        <v>0</v>
      </c>
      <c r="BN23" s="117">
        <f t="shared" si="14"/>
        <v>0</v>
      </c>
      <c r="BO23" s="117">
        <f t="shared" si="15"/>
        <v>0</v>
      </c>
      <c r="BP23" s="117">
        <f t="shared" si="16"/>
        <v>0</v>
      </c>
      <c r="BQ23" s="117">
        <f t="shared" si="17"/>
        <v>1</v>
      </c>
      <c r="BR23" s="117">
        <f t="shared" si="18"/>
        <v>1</v>
      </c>
      <c r="BS23" s="117">
        <f t="shared" si="19"/>
        <v>1</v>
      </c>
      <c r="BT23" s="117">
        <f t="shared" si="20"/>
        <v>0</v>
      </c>
      <c r="BU23" s="117">
        <f t="shared" si="75"/>
        <v>1</v>
      </c>
      <c r="BV23" s="117">
        <f t="shared" si="21"/>
        <v>0</v>
      </c>
      <c r="BW23" s="117">
        <f t="shared" si="22"/>
        <v>0</v>
      </c>
      <c r="BX23" s="117">
        <f t="shared" si="23"/>
        <v>0</v>
      </c>
      <c r="BY23" s="117">
        <f t="shared" si="24"/>
        <v>0</v>
      </c>
      <c r="BZ23" s="117">
        <f t="shared" si="25"/>
        <v>0</v>
      </c>
      <c r="CA23" s="117">
        <f t="shared" si="26"/>
        <v>1</v>
      </c>
      <c r="CB23" s="117">
        <f t="shared" si="27"/>
        <v>0</v>
      </c>
      <c r="CC23" s="117">
        <f t="shared" si="28"/>
        <v>1</v>
      </c>
      <c r="CD23" s="117">
        <f t="shared" si="29"/>
        <v>0</v>
      </c>
      <c r="CE23" s="117">
        <f t="shared" si="30"/>
        <v>0</v>
      </c>
      <c r="CF23" s="117">
        <f t="shared" si="31"/>
        <v>0</v>
      </c>
      <c r="CG23" s="117">
        <f t="shared" si="32"/>
        <v>4</v>
      </c>
      <c r="CH23" s="117">
        <f t="shared" si="33"/>
        <v>3</v>
      </c>
      <c r="CI23" s="117">
        <f t="shared" si="34"/>
        <v>1</v>
      </c>
      <c r="CJ23" s="117">
        <f t="shared" si="35"/>
        <v>0</v>
      </c>
      <c r="CK23" s="117">
        <f t="shared" si="36"/>
        <v>1</v>
      </c>
      <c r="CL23" s="117">
        <f t="shared" si="37"/>
        <v>0</v>
      </c>
      <c r="CM23" s="117">
        <f t="shared" si="76"/>
        <v>1</v>
      </c>
      <c r="CN23" s="117">
        <f t="shared" si="77"/>
        <v>0</v>
      </c>
      <c r="CO23" s="117">
        <f t="shared" si="78"/>
        <v>0</v>
      </c>
      <c r="CP23" s="117">
        <f t="shared" si="79"/>
        <v>0</v>
      </c>
      <c r="CQ23" s="117">
        <f t="shared" si="38"/>
        <v>0</v>
      </c>
      <c r="CR23" s="117">
        <f t="shared" si="80"/>
        <v>0</v>
      </c>
      <c r="CS23" s="117">
        <f t="shared" si="39"/>
        <v>0</v>
      </c>
      <c r="CT23" s="117">
        <f t="shared" si="81"/>
        <v>0</v>
      </c>
      <c r="CU23" s="117">
        <f t="shared" si="40"/>
        <v>0</v>
      </c>
      <c r="CV23" s="117">
        <f t="shared" si="41"/>
        <v>0</v>
      </c>
      <c r="CW23" s="117">
        <f t="shared" si="42"/>
        <v>0</v>
      </c>
      <c r="CX23" s="117">
        <f t="shared" si="43"/>
        <v>0</v>
      </c>
      <c r="CY23" s="117">
        <f t="shared" si="44"/>
        <v>0</v>
      </c>
      <c r="CZ23" s="117">
        <f t="shared" si="45"/>
        <v>0</v>
      </c>
      <c r="DA23" s="117">
        <f t="shared" si="46"/>
        <v>0</v>
      </c>
      <c r="DB23" s="117">
        <f t="shared" si="47"/>
        <v>0</v>
      </c>
      <c r="DC23" s="117">
        <f t="shared" si="48"/>
        <v>0</v>
      </c>
      <c r="DD23" s="117">
        <f t="shared" si="87"/>
        <v>0</v>
      </c>
      <c r="DE23" s="117">
        <f t="shared" si="49"/>
        <v>0</v>
      </c>
      <c r="DF23" s="117">
        <f t="shared" si="82"/>
        <v>0</v>
      </c>
      <c r="DG23" s="117">
        <f t="shared" si="83"/>
        <v>0</v>
      </c>
      <c r="DH23" s="117">
        <f t="shared" si="50"/>
        <v>0</v>
      </c>
      <c r="DI23" s="117">
        <f t="shared" si="51"/>
        <v>0</v>
      </c>
      <c r="DJ23" s="117">
        <f t="shared" si="52"/>
        <v>0</v>
      </c>
      <c r="DK23" s="117">
        <f t="shared" si="53"/>
        <v>0</v>
      </c>
      <c r="DL23" s="117">
        <f t="shared" si="54"/>
        <v>0</v>
      </c>
      <c r="DM23" s="117">
        <f t="shared" si="84"/>
        <v>0</v>
      </c>
      <c r="DN23" s="117">
        <f t="shared" si="55"/>
        <v>0</v>
      </c>
      <c r="DO23" s="117">
        <f t="shared" si="56"/>
        <v>0</v>
      </c>
      <c r="DP23" s="117">
        <f t="shared" si="57"/>
        <v>0</v>
      </c>
      <c r="DQ23" s="117">
        <f t="shared" si="58"/>
        <v>1</v>
      </c>
      <c r="DR23" s="117">
        <f t="shared" si="59"/>
        <v>0</v>
      </c>
      <c r="DS23" s="117">
        <f t="shared" si="85"/>
        <v>1</v>
      </c>
      <c r="DT23" s="117">
        <f t="shared" si="60"/>
        <v>1</v>
      </c>
      <c r="DU23" s="117">
        <f t="shared" si="61"/>
        <v>0</v>
      </c>
      <c r="DV23" s="117">
        <f t="shared" si="62"/>
        <v>1</v>
      </c>
      <c r="DW23" s="117">
        <f t="shared" si="63"/>
        <v>0</v>
      </c>
      <c r="DX23" s="117">
        <f t="shared" si="64"/>
        <v>0</v>
      </c>
      <c r="DY23" s="117">
        <f t="shared" si="65"/>
        <v>1</v>
      </c>
      <c r="DZ23" s="117">
        <f t="shared" si="86"/>
        <v>1</v>
      </c>
      <c r="EA23" s="117">
        <f t="shared" si="66"/>
        <v>0</v>
      </c>
      <c r="EB23" s="117">
        <f t="shared" si="67"/>
        <v>1</v>
      </c>
      <c r="EC23" s="117">
        <f t="shared" si="68"/>
        <v>1</v>
      </c>
      <c r="ED23" s="117">
        <f t="shared" si="69"/>
        <v>1</v>
      </c>
      <c r="EE23" s="117">
        <f t="shared" si="70"/>
        <v>0</v>
      </c>
      <c r="EF23" s="117">
        <f t="shared" si="71"/>
        <v>1</v>
      </c>
      <c r="EG23" s="118">
        <f t="shared" si="72"/>
        <v>0</v>
      </c>
      <c r="EH23" s="118">
        <f t="shared" si="73"/>
        <v>0</v>
      </c>
      <c r="EI23" s="7"/>
      <c r="EJ23" s="7"/>
      <c r="EK23" s="7"/>
      <c r="EL23" s="7"/>
    </row>
    <row r="24" spans="1:142" ht="17.100000000000001" customHeight="1" x14ac:dyDescent="0.25">
      <c r="A24" s="774"/>
      <c r="B24" s="777"/>
      <c r="C24" s="172">
        <v>3</v>
      </c>
      <c r="D24" s="78" t="s">
        <v>675</v>
      </c>
      <c r="E24" s="65" t="s">
        <v>682</v>
      </c>
      <c r="F24" s="161" t="s">
        <v>667</v>
      </c>
      <c r="G24" s="164" t="s">
        <v>666</v>
      </c>
      <c r="H24" s="161" t="s">
        <v>268</v>
      </c>
      <c r="I24" s="146" t="s">
        <v>645</v>
      </c>
      <c r="J24" s="85" t="s">
        <v>604</v>
      </c>
      <c r="K24" s="63" t="s">
        <v>674</v>
      </c>
      <c r="L24" s="65" t="s">
        <v>649</v>
      </c>
      <c r="M24" s="161" t="s">
        <v>656</v>
      </c>
      <c r="N24" s="153" t="s">
        <v>632</v>
      </c>
      <c r="O24" s="161" t="s">
        <v>579</v>
      </c>
      <c r="P24" s="146" t="s">
        <v>341</v>
      </c>
      <c r="Q24" s="85" t="s">
        <v>631</v>
      </c>
      <c r="R24" s="78" t="s">
        <v>637</v>
      </c>
      <c r="S24" s="154" t="s">
        <v>274</v>
      </c>
      <c r="T24" s="161" t="s">
        <v>658</v>
      </c>
      <c r="U24" s="164" t="s">
        <v>642</v>
      </c>
      <c r="V24" s="161" t="s">
        <v>519</v>
      </c>
      <c r="W24" s="146" t="s">
        <v>237</v>
      </c>
      <c r="X24" s="85" t="s">
        <v>255</v>
      </c>
      <c r="Y24" s="339" t="s">
        <v>537</v>
      </c>
      <c r="Z24" s="20" t="s">
        <v>548</v>
      </c>
      <c r="AA24" s="190"/>
      <c r="AB24" s="279" t="s">
        <v>682</v>
      </c>
      <c r="AC24" s="279" t="s">
        <v>682</v>
      </c>
      <c r="AD24" s="279" t="s">
        <v>682</v>
      </c>
      <c r="AE24" s="279" t="s">
        <v>668</v>
      </c>
      <c r="AF24" s="279" t="s">
        <v>668</v>
      </c>
      <c r="AG24" s="279" t="s">
        <v>667</v>
      </c>
      <c r="AH24" s="279" t="s">
        <v>667</v>
      </c>
      <c r="AI24" s="279" t="s">
        <v>656</v>
      </c>
      <c r="AJ24" s="279" t="s">
        <v>656</v>
      </c>
      <c r="AK24" s="279" t="s">
        <v>656</v>
      </c>
      <c r="AL24" s="279" t="s">
        <v>668</v>
      </c>
      <c r="AM24" s="279" t="s">
        <v>668</v>
      </c>
      <c r="AN24" s="279" t="s">
        <v>632</v>
      </c>
      <c r="AO24" s="279" t="s">
        <v>632</v>
      </c>
      <c r="AP24" s="279" t="s">
        <v>514</v>
      </c>
      <c r="AQ24" s="279" t="s">
        <v>514</v>
      </c>
      <c r="AR24" s="279" t="s">
        <v>514</v>
      </c>
      <c r="AS24" s="279" t="s">
        <v>663</v>
      </c>
      <c r="AT24" s="279" t="s">
        <v>663</v>
      </c>
      <c r="AU24" s="279" t="s">
        <v>632</v>
      </c>
      <c r="AV24" s="279" t="s">
        <v>632</v>
      </c>
      <c r="AX24" s="118"/>
      <c r="AY24" s="118">
        <f t="shared" si="0"/>
        <v>1</v>
      </c>
      <c r="AZ24" s="118">
        <f t="shared" si="1"/>
        <v>1</v>
      </c>
      <c r="BA24" s="118">
        <f t="shared" si="2"/>
        <v>1</v>
      </c>
      <c r="BB24" s="118">
        <f t="shared" si="3"/>
        <v>0</v>
      </c>
      <c r="BC24" s="118">
        <f t="shared" si="4"/>
        <v>0</v>
      </c>
      <c r="BD24" s="118">
        <f t="shared" si="5"/>
        <v>1</v>
      </c>
      <c r="BE24" s="117">
        <f t="shared" si="74"/>
        <v>0</v>
      </c>
      <c r="BF24" s="118">
        <f t="shared" si="6"/>
        <v>1</v>
      </c>
      <c r="BG24" s="118">
        <f t="shared" si="7"/>
        <v>1</v>
      </c>
      <c r="BH24" s="117">
        <f t="shared" si="8"/>
        <v>0</v>
      </c>
      <c r="BI24" s="118">
        <f t="shared" si="9"/>
        <v>1</v>
      </c>
      <c r="BJ24" s="118">
        <f t="shared" si="10"/>
        <v>1</v>
      </c>
      <c r="BK24" s="118">
        <f t="shared" si="11"/>
        <v>0</v>
      </c>
      <c r="BL24" s="118">
        <f t="shared" si="12"/>
        <v>1</v>
      </c>
      <c r="BM24" s="117">
        <f t="shared" si="13"/>
        <v>1</v>
      </c>
      <c r="BN24" s="117">
        <f t="shared" si="14"/>
        <v>0</v>
      </c>
      <c r="BO24" s="117">
        <f t="shared" si="15"/>
        <v>1</v>
      </c>
      <c r="BP24" s="117">
        <f t="shared" si="16"/>
        <v>0</v>
      </c>
      <c r="BQ24" s="117">
        <f t="shared" si="17"/>
        <v>0</v>
      </c>
      <c r="BR24" s="117">
        <f t="shared" si="18"/>
        <v>0</v>
      </c>
      <c r="BS24" s="117">
        <f t="shared" si="19"/>
        <v>1</v>
      </c>
      <c r="BT24" s="117">
        <f t="shared" si="20"/>
        <v>0</v>
      </c>
      <c r="BU24" s="117">
        <f t="shared" si="75"/>
        <v>1</v>
      </c>
      <c r="BV24" s="117">
        <f t="shared" si="21"/>
        <v>1</v>
      </c>
      <c r="BW24" s="117">
        <f t="shared" si="22"/>
        <v>0</v>
      </c>
      <c r="BX24" s="117">
        <f t="shared" si="23"/>
        <v>0</v>
      </c>
      <c r="BY24" s="117">
        <f t="shared" si="24"/>
        <v>1</v>
      </c>
      <c r="BZ24" s="117">
        <f t="shared" si="25"/>
        <v>0</v>
      </c>
      <c r="CA24" s="117">
        <f t="shared" si="26"/>
        <v>1</v>
      </c>
      <c r="CB24" s="117">
        <f t="shared" si="27"/>
        <v>0</v>
      </c>
      <c r="CC24" s="117">
        <f t="shared" si="28"/>
        <v>1</v>
      </c>
      <c r="CD24" s="117">
        <f t="shared" si="29"/>
        <v>0</v>
      </c>
      <c r="CE24" s="117">
        <f t="shared" si="30"/>
        <v>1</v>
      </c>
      <c r="CF24" s="117">
        <f t="shared" si="31"/>
        <v>1</v>
      </c>
      <c r="CG24" s="117">
        <f t="shared" si="32"/>
        <v>0</v>
      </c>
      <c r="CH24" s="117">
        <f t="shared" si="33"/>
        <v>0</v>
      </c>
      <c r="CI24" s="117">
        <f t="shared" si="34"/>
        <v>1</v>
      </c>
      <c r="CJ24" s="117">
        <f t="shared" si="35"/>
        <v>0</v>
      </c>
      <c r="CK24" s="117">
        <f t="shared" si="36"/>
        <v>1</v>
      </c>
      <c r="CL24" s="117">
        <f t="shared" si="37"/>
        <v>0</v>
      </c>
      <c r="CM24" s="117">
        <f t="shared" si="76"/>
        <v>1</v>
      </c>
      <c r="CN24" s="117">
        <f t="shared" si="77"/>
        <v>0</v>
      </c>
      <c r="CO24" s="117">
        <f t="shared" si="78"/>
        <v>1</v>
      </c>
      <c r="CP24" s="117">
        <f t="shared" si="79"/>
        <v>1</v>
      </c>
      <c r="CQ24" s="117">
        <f t="shared" si="38"/>
        <v>1</v>
      </c>
      <c r="CR24" s="117">
        <f t="shared" si="80"/>
        <v>0</v>
      </c>
      <c r="CS24" s="117">
        <f t="shared" si="39"/>
        <v>0</v>
      </c>
      <c r="CT24" s="117">
        <f t="shared" si="81"/>
        <v>1</v>
      </c>
      <c r="CU24" s="117">
        <f t="shared" si="40"/>
        <v>0</v>
      </c>
      <c r="CV24" s="117">
        <f t="shared" si="41"/>
        <v>0</v>
      </c>
      <c r="CW24" s="117">
        <f t="shared" si="42"/>
        <v>0</v>
      </c>
      <c r="CX24" s="117">
        <f t="shared" si="43"/>
        <v>0</v>
      </c>
      <c r="CY24" s="117">
        <f t="shared" si="44"/>
        <v>0</v>
      </c>
      <c r="CZ24" s="117">
        <f t="shared" si="45"/>
        <v>0</v>
      </c>
      <c r="DA24" s="117">
        <f t="shared" si="46"/>
        <v>0</v>
      </c>
      <c r="DB24" s="117">
        <f t="shared" si="47"/>
        <v>1</v>
      </c>
      <c r="DC24" s="117">
        <f t="shared" si="48"/>
        <v>0</v>
      </c>
      <c r="DD24" s="117">
        <f t="shared" si="87"/>
        <v>1</v>
      </c>
      <c r="DE24" s="117">
        <f t="shared" si="49"/>
        <v>0</v>
      </c>
      <c r="DF24" s="117">
        <f t="shared" si="82"/>
        <v>0</v>
      </c>
      <c r="DG24" s="117">
        <f t="shared" si="83"/>
        <v>0</v>
      </c>
      <c r="DH24" s="117">
        <f t="shared" si="50"/>
        <v>0</v>
      </c>
      <c r="DI24" s="117">
        <f t="shared" si="51"/>
        <v>0</v>
      </c>
      <c r="DJ24" s="117">
        <f t="shared" si="52"/>
        <v>0</v>
      </c>
      <c r="DK24" s="117">
        <f t="shared" si="53"/>
        <v>0</v>
      </c>
      <c r="DL24" s="117">
        <f t="shared" si="54"/>
        <v>0</v>
      </c>
      <c r="DM24" s="117">
        <f t="shared" si="84"/>
        <v>0</v>
      </c>
      <c r="DN24" s="117">
        <f t="shared" si="55"/>
        <v>1</v>
      </c>
      <c r="DO24" s="117">
        <f t="shared" si="56"/>
        <v>0</v>
      </c>
      <c r="DP24" s="117">
        <f t="shared" si="57"/>
        <v>1</v>
      </c>
      <c r="DQ24" s="117">
        <f t="shared" si="58"/>
        <v>1</v>
      </c>
      <c r="DR24" s="117">
        <f t="shared" si="59"/>
        <v>0</v>
      </c>
      <c r="DS24" s="117">
        <f t="shared" si="85"/>
        <v>1</v>
      </c>
      <c r="DT24" s="117">
        <f t="shared" si="60"/>
        <v>1</v>
      </c>
      <c r="DU24" s="117">
        <f t="shared" si="61"/>
        <v>0</v>
      </c>
      <c r="DV24" s="117">
        <f t="shared" si="62"/>
        <v>1</v>
      </c>
      <c r="DW24" s="117">
        <f t="shared" si="63"/>
        <v>1</v>
      </c>
      <c r="DX24" s="117">
        <f t="shared" si="64"/>
        <v>0</v>
      </c>
      <c r="DY24" s="117">
        <f t="shared" si="65"/>
        <v>0</v>
      </c>
      <c r="DZ24" s="117">
        <f t="shared" si="86"/>
        <v>1</v>
      </c>
      <c r="EA24" s="117">
        <f t="shared" si="66"/>
        <v>0</v>
      </c>
      <c r="EB24" s="117">
        <f t="shared" si="67"/>
        <v>1</v>
      </c>
      <c r="EC24" s="117">
        <f t="shared" si="68"/>
        <v>1</v>
      </c>
      <c r="ED24" s="117">
        <f t="shared" si="69"/>
        <v>0</v>
      </c>
      <c r="EE24" s="117">
        <f t="shared" si="70"/>
        <v>0</v>
      </c>
      <c r="EF24" s="117">
        <f t="shared" si="71"/>
        <v>0</v>
      </c>
      <c r="EG24" s="118">
        <f t="shared" si="72"/>
        <v>0</v>
      </c>
      <c r="EH24" s="118">
        <f t="shared" si="73"/>
        <v>0</v>
      </c>
      <c r="EI24" s="7"/>
      <c r="EJ24" s="7"/>
      <c r="EK24" s="7"/>
      <c r="EL24" s="7"/>
    </row>
    <row r="25" spans="1:142" ht="17.100000000000001" customHeight="1" x14ac:dyDescent="0.25">
      <c r="A25" s="774"/>
      <c r="B25" s="777"/>
      <c r="C25" s="172">
        <v>4</v>
      </c>
      <c r="D25" s="78" t="s">
        <v>682</v>
      </c>
      <c r="E25" s="65" t="s">
        <v>675</v>
      </c>
      <c r="F25" s="161" t="s">
        <v>667</v>
      </c>
      <c r="G25" s="164" t="s">
        <v>634</v>
      </c>
      <c r="H25" s="161" t="s">
        <v>666</v>
      </c>
      <c r="I25" s="146" t="s">
        <v>645</v>
      </c>
      <c r="J25" s="85" t="s">
        <v>604</v>
      </c>
      <c r="K25" s="63" t="s">
        <v>674</v>
      </c>
      <c r="L25" s="65" t="s">
        <v>649</v>
      </c>
      <c r="M25" s="161" t="s">
        <v>656</v>
      </c>
      <c r="N25" s="154" t="s">
        <v>632</v>
      </c>
      <c r="O25" s="161" t="s">
        <v>579</v>
      </c>
      <c r="P25" s="146" t="s">
        <v>341</v>
      </c>
      <c r="Q25" s="85" t="s">
        <v>657</v>
      </c>
      <c r="R25" s="78" t="s">
        <v>637</v>
      </c>
      <c r="S25" s="154" t="s">
        <v>274</v>
      </c>
      <c r="T25" s="161" t="s">
        <v>658</v>
      </c>
      <c r="U25" s="164" t="s">
        <v>642</v>
      </c>
      <c r="V25" s="161" t="s">
        <v>519</v>
      </c>
      <c r="W25" s="164" t="s">
        <v>237</v>
      </c>
      <c r="X25" s="85" t="s">
        <v>255</v>
      </c>
      <c r="Y25" s="339" t="s">
        <v>538</v>
      </c>
      <c r="Z25" s="20" t="s">
        <v>549</v>
      </c>
      <c r="AA25" s="23"/>
      <c r="AB25" s="279" t="s">
        <v>682</v>
      </c>
      <c r="AC25" s="279" t="s">
        <v>682</v>
      </c>
      <c r="AD25" s="279" t="s">
        <v>682</v>
      </c>
      <c r="AE25" s="279" t="s">
        <v>654</v>
      </c>
      <c r="AF25" s="279" t="s">
        <v>654</v>
      </c>
      <c r="AG25" s="279" t="s">
        <v>654</v>
      </c>
      <c r="AH25" s="279" t="s">
        <v>654</v>
      </c>
      <c r="AI25" s="279" t="s">
        <v>656</v>
      </c>
      <c r="AJ25" s="279" t="s">
        <v>656</v>
      </c>
      <c r="AK25" s="279" t="s">
        <v>656</v>
      </c>
      <c r="AL25" s="279" t="s">
        <v>668</v>
      </c>
      <c r="AM25" s="279" t="s">
        <v>668</v>
      </c>
      <c r="AN25" s="279" t="s">
        <v>632</v>
      </c>
      <c r="AO25" s="279" t="s">
        <v>632</v>
      </c>
      <c r="AP25" s="279" t="s">
        <v>514</v>
      </c>
      <c r="AQ25" s="279" t="s">
        <v>514</v>
      </c>
      <c r="AR25" s="279" t="s">
        <v>514</v>
      </c>
      <c r="AS25" s="279" t="s">
        <v>663</v>
      </c>
      <c r="AT25" s="279" t="s">
        <v>663</v>
      </c>
      <c r="AU25" s="279" t="s">
        <v>632</v>
      </c>
      <c r="AV25" s="279" t="s">
        <v>632</v>
      </c>
      <c r="AX25" s="118"/>
      <c r="AY25" s="118">
        <f t="shared" si="0"/>
        <v>0</v>
      </c>
      <c r="AZ25" s="118">
        <f t="shared" si="1"/>
        <v>1</v>
      </c>
      <c r="BA25" s="118">
        <f t="shared" si="2"/>
        <v>1</v>
      </c>
      <c r="BB25" s="118">
        <f t="shared" si="3"/>
        <v>0</v>
      </c>
      <c r="BC25" s="118">
        <f t="shared" si="4"/>
        <v>0</v>
      </c>
      <c r="BD25" s="118">
        <f t="shared" si="5"/>
        <v>1</v>
      </c>
      <c r="BE25" s="117">
        <f t="shared" si="74"/>
        <v>0</v>
      </c>
      <c r="BF25" s="118">
        <f t="shared" si="6"/>
        <v>1</v>
      </c>
      <c r="BG25" s="118">
        <f t="shared" si="7"/>
        <v>1</v>
      </c>
      <c r="BH25" s="117">
        <f t="shared" si="8"/>
        <v>0</v>
      </c>
      <c r="BI25" s="118">
        <f t="shared" si="9"/>
        <v>1</v>
      </c>
      <c r="BJ25" s="118">
        <f t="shared" si="10"/>
        <v>1</v>
      </c>
      <c r="BK25" s="118">
        <f t="shared" si="11"/>
        <v>0</v>
      </c>
      <c r="BL25" s="118">
        <f t="shared" si="12"/>
        <v>1</v>
      </c>
      <c r="BM25" s="117">
        <f t="shared" si="13"/>
        <v>1</v>
      </c>
      <c r="BN25" s="117">
        <f t="shared" si="14"/>
        <v>0</v>
      </c>
      <c r="BO25" s="117">
        <f t="shared" si="15"/>
        <v>1</v>
      </c>
      <c r="BP25" s="117">
        <f t="shared" si="16"/>
        <v>0</v>
      </c>
      <c r="BQ25" s="117">
        <f t="shared" si="17"/>
        <v>0</v>
      </c>
      <c r="BR25" s="117">
        <f t="shared" si="18"/>
        <v>0</v>
      </c>
      <c r="BS25" s="117">
        <f t="shared" si="19"/>
        <v>1</v>
      </c>
      <c r="BT25" s="117">
        <f t="shared" si="20"/>
        <v>0</v>
      </c>
      <c r="BU25" s="117">
        <f t="shared" si="75"/>
        <v>1</v>
      </c>
      <c r="BV25" s="117">
        <f t="shared" si="21"/>
        <v>1</v>
      </c>
      <c r="BW25" s="117">
        <f t="shared" si="22"/>
        <v>0</v>
      </c>
      <c r="BX25" s="117">
        <f t="shared" si="23"/>
        <v>0</v>
      </c>
      <c r="BY25" s="117">
        <f t="shared" si="24"/>
        <v>1</v>
      </c>
      <c r="BZ25" s="117">
        <f t="shared" si="25"/>
        <v>0</v>
      </c>
      <c r="CA25" s="117">
        <f t="shared" si="26"/>
        <v>1</v>
      </c>
      <c r="CB25" s="117">
        <f t="shared" si="27"/>
        <v>0</v>
      </c>
      <c r="CC25" s="117">
        <f t="shared" si="28"/>
        <v>1</v>
      </c>
      <c r="CD25" s="117">
        <f t="shared" si="29"/>
        <v>0</v>
      </c>
      <c r="CE25" s="117">
        <f t="shared" si="30"/>
        <v>1</v>
      </c>
      <c r="CF25" s="117">
        <f t="shared" si="31"/>
        <v>1</v>
      </c>
      <c r="CG25" s="117">
        <f t="shared" si="32"/>
        <v>0</v>
      </c>
      <c r="CH25" s="117">
        <f t="shared" si="33"/>
        <v>0</v>
      </c>
      <c r="CI25" s="117">
        <f t="shared" si="34"/>
        <v>1</v>
      </c>
      <c r="CJ25" s="117">
        <f t="shared" si="35"/>
        <v>0</v>
      </c>
      <c r="CK25" s="117">
        <f t="shared" si="36"/>
        <v>1</v>
      </c>
      <c r="CL25" s="117">
        <f t="shared" si="37"/>
        <v>0</v>
      </c>
      <c r="CM25" s="117">
        <f t="shared" si="76"/>
        <v>1</v>
      </c>
      <c r="CN25" s="117">
        <f t="shared" si="77"/>
        <v>0</v>
      </c>
      <c r="CO25" s="117">
        <f t="shared" si="78"/>
        <v>1</v>
      </c>
      <c r="CP25" s="117">
        <f t="shared" si="79"/>
        <v>1</v>
      </c>
      <c r="CQ25" s="117">
        <f t="shared" si="38"/>
        <v>1</v>
      </c>
      <c r="CR25" s="117">
        <f t="shared" si="80"/>
        <v>0</v>
      </c>
      <c r="CS25" s="117">
        <f t="shared" si="39"/>
        <v>0</v>
      </c>
      <c r="CT25" s="117">
        <f t="shared" si="81"/>
        <v>1</v>
      </c>
      <c r="CU25" s="117">
        <f t="shared" si="40"/>
        <v>0</v>
      </c>
      <c r="CV25" s="117">
        <f t="shared" si="41"/>
        <v>0</v>
      </c>
      <c r="CW25" s="117">
        <f t="shared" si="42"/>
        <v>0</v>
      </c>
      <c r="CX25" s="117">
        <f t="shared" si="43"/>
        <v>0</v>
      </c>
      <c r="CY25" s="117">
        <f t="shared" si="44"/>
        <v>0</v>
      </c>
      <c r="CZ25" s="117">
        <f t="shared" si="45"/>
        <v>0</v>
      </c>
      <c r="DA25" s="117">
        <f t="shared" si="46"/>
        <v>0</v>
      </c>
      <c r="DB25" s="117">
        <f t="shared" si="47"/>
        <v>1</v>
      </c>
      <c r="DC25" s="117">
        <f t="shared" si="48"/>
        <v>0</v>
      </c>
      <c r="DD25" s="117">
        <f t="shared" si="87"/>
        <v>1</v>
      </c>
      <c r="DE25" s="117">
        <f t="shared" si="49"/>
        <v>0</v>
      </c>
      <c r="DF25" s="117">
        <f t="shared" si="82"/>
        <v>0</v>
      </c>
      <c r="DG25" s="117">
        <f t="shared" si="83"/>
        <v>0</v>
      </c>
      <c r="DH25" s="117">
        <f t="shared" si="50"/>
        <v>0</v>
      </c>
      <c r="DI25" s="117">
        <f t="shared" si="51"/>
        <v>0</v>
      </c>
      <c r="DJ25" s="117">
        <f t="shared" si="52"/>
        <v>0</v>
      </c>
      <c r="DK25" s="117">
        <f t="shared" si="53"/>
        <v>0</v>
      </c>
      <c r="DL25" s="117">
        <f t="shared" si="54"/>
        <v>0</v>
      </c>
      <c r="DM25" s="117">
        <f t="shared" si="84"/>
        <v>0</v>
      </c>
      <c r="DN25" s="117">
        <f t="shared" si="55"/>
        <v>1</v>
      </c>
      <c r="DO25" s="117">
        <f t="shared" si="56"/>
        <v>0</v>
      </c>
      <c r="DP25" s="117">
        <f t="shared" si="57"/>
        <v>1</v>
      </c>
      <c r="DQ25" s="117">
        <f t="shared" si="58"/>
        <v>1</v>
      </c>
      <c r="DR25" s="117">
        <f t="shared" si="59"/>
        <v>0</v>
      </c>
      <c r="DS25" s="117">
        <f t="shared" si="85"/>
        <v>1</v>
      </c>
      <c r="DT25" s="117">
        <f t="shared" si="60"/>
        <v>0</v>
      </c>
      <c r="DU25" s="117">
        <f t="shared" si="61"/>
        <v>0</v>
      </c>
      <c r="DV25" s="117">
        <f t="shared" si="62"/>
        <v>0</v>
      </c>
      <c r="DW25" s="117">
        <f t="shared" si="63"/>
        <v>1</v>
      </c>
      <c r="DX25" s="117">
        <f t="shared" si="64"/>
        <v>0</v>
      </c>
      <c r="DY25" s="117">
        <f t="shared" si="65"/>
        <v>1</v>
      </c>
      <c r="DZ25" s="117">
        <f t="shared" si="86"/>
        <v>1</v>
      </c>
      <c r="EA25" s="117">
        <f t="shared" si="66"/>
        <v>0</v>
      </c>
      <c r="EB25" s="117">
        <f t="shared" si="67"/>
        <v>1</v>
      </c>
      <c r="EC25" s="117">
        <f t="shared" si="68"/>
        <v>1</v>
      </c>
      <c r="ED25" s="117">
        <f t="shared" si="69"/>
        <v>0</v>
      </c>
      <c r="EE25" s="117">
        <f t="shared" si="70"/>
        <v>1</v>
      </c>
      <c r="EF25" s="117">
        <f t="shared" si="71"/>
        <v>1</v>
      </c>
      <c r="EG25" s="118">
        <f t="shared" si="72"/>
        <v>0</v>
      </c>
      <c r="EH25" s="118">
        <f t="shared" si="73"/>
        <v>0</v>
      </c>
      <c r="EI25" s="7"/>
      <c r="EJ25" s="7"/>
      <c r="EK25" s="7"/>
      <c r="EL25" s="7"/>
    </row>
    <row r="26" spans="1:142" ht="17.100000000000001" customHeight="1" x14ac:dyDescent="0.25">
      <c r="A26" s="774"/>
      <c r="B26" s="777"/>
      <c r="C26" s="172">
        <v>5</v>
      </c>
      <c r="D26" s="78" t="s">
        <v>682</v>
      </c>
      <c r="E26" s="65" t="s">
        <v>675</v>
      </c>
      <c r="F26" s="161" t="s">
        <v>516</v>
      </c>
      <c r="G26" s="164" t="s">
        <v>634</v>
      </c>
      <c r="H26" s="161" t="s">
        <v>666</v>
      </c>
      <c r="I26" s="146" t="s">
        <v>647</v>
      </c>
      <c r="J26" s="85" t="s">
        <v>645</v>
      </c>
      <c r="K26" s="63" t="s">
        <v>656</v>
      </c>
      <c r="L26" s="65" t="s">
        <v>674</v>
      </c>
      <c r="M26" s="161" t="s">
        <v>649</v>
      </c>
      <c r="N26" s="164" t="s">
        <v>604</v>
      </c>
      <c r="O26" s="153" t="s">
        <v>668</v>
      </c>
      <c r="P26" s="164" t="s">
        <v>579</v>
      </c>
      <c r="Q26" s="85" t="s">
        <v>657</v>
      </c>
      <c r="R26" s="164" t="s">
        <v>651</v>
      </c>
      <c r="S26" s="154" t="s">
        <v>658</v>
      </c>
      <c r="T26" s="161" t="s">
        <v>274</v>
      </c>
      <c r="U26" s="164" t="s">
        <v>663</v>
      </c>
      <c r="V26" s="161" t="s">
        <v>255</v>
      </c>
      <c r="W26" s="146" t="s">
        <v>636</v>
      </c>
      <c r="X26" s="85" t="s">
        <v>631</v>
      </c>
      <c r="Y26" s="141"/>
      <c r="Z26" s="9"/>
      <c r="AA26" s="23"/>
      <c r="AB26" s="279" t="s">
        <v>682</v>
      </c>
      <c r="AC26" s="279" t="s">
        <v>682</v>
      </c>
      <c r="AD26" s="279" t="s">
        <v>682</v>
      </c>
      <c r="AE26" s="279" t="s">
        <v>654</v>
      </c>
      <c r="AF26" s="279" t="s">
        <v>654</v>
      </c>
      <c r="AG26" s="279" t="s">
        <v>654</v>
      </c>
      <c r="AH26" s="279" t="s">
        <v>654</v>
      </c>
      <c r="AI26" s="279" t="s">
        <v>656</v>
      </c>
      <c r="AJ26" s="279" t="s">
        <v>656</v>
      </c>
      <c r="AK26" s="279" t="s">
        <v>656</v>
      </c>
      <c r="AL26" s="279" t="s">
        <v>643</v>
      </c>
      <c r="AM26" s="279" t="s">
        <v>643</v>
      </c>
      <c r="AN26" s="279" t="s">
        <v>643</v>
      </c>
      <c r="AO26" s="279" t="s">
        <v>643</v>
      </c>
      <c r="AP26" s="279" t="s">
        <v>514</v>
      </c>
      <c r="AQ26" s="279" t="s">
        <v>514</v>
      </c>
      <c r="AR26" s="279" t="s">
        <v>514</v>
      </c>
      <c r="AS26" s="279" t="s">
        <v>255</v>
      </c>
      <c r="AT26" s="279" t="s">
        <v>255</v>
      </c>
      <c r="AU26" s="279" t="s">
        <v>255</v>
      </c>
      <c r="AV26" s="279" t="s">
        <v>255</v>
      </c>
      <c r="AX26" s="118"/>
      <c r="AY26" s="118">
        <f t="shared" si="0"/>
        <v>1</v>
      </c>
      <c r="AZ26" s="118">
        <f t="shared" si="1"/>
        <v>1</v>
      </c>
      <c r="BA26" s="118">
        <f t="shared" si="2"/>
        <v>1</v>
      </c>
      <c r="BB26" s="118">
        <f t="shared" si="3"/>
        <v>1</v>
      </c>
      <c r="BC26" s="118">
        <f t="shared" si="4"/>
        <v>0</v>
      </c>
      <c r="BD26" s="118">
        <f t="shared" si="5"/>
        <v>0</v>
      </c>
      <c r="BE26" s="117">
        <f t="shared" si="74"/>
        <v>0</v>
      </c>
      <c r="BF26" s="118">
        <f t="shared" si="6"/>
        <v>0</v>
      </c>
      <c r="BG26" s="118">
        <f t="shared" si="7"/>
        <v>1</v>
      </c>
      <c r="BH26" s="117">
        <f t="shared" si="8"/>
        <v>0</v>
      </c>
      <c r="BI26" s="118">
        <f t="shared" si="9"/>
        <v>1</v>
      </c>
      <c r="BJ26" s="118">
        <f t="shared" si="10"/>
        <v>1</v>
      </c>
      <c r="BK26" s="118">
        <f t="shared" si="11"/>
        <v>0</v>
      </c>
      <c r="BL26" s="118">
        <f t="shared" si="12"/>
        <v>1</v>
      </c>
      <c r="BM26" s="117">
        <f t="shared" si="13"/>
        <v>0</v>
      </c>
      <c r="BN26" s="117">
        <f t="shared" si="14"/>
        <v>0</v>
      </c>
      <c r="BO26" s="117">
        <f t="shared" si="15"/>
        <v>0</v>
      </c>
      <c r="BP26" s="117">
        <f t="shared" si="16"/>
        <v>1</v>
      </c>
      <c r="BQ26" s="117">
        <f t="shared" si="17"/>
        <v>0</v>
      </c>
      <c r="BR26" s="117">
        <f t="shared" si="18"/>
        <v>1</v>
      </c>
      <c r="BS26" s="117">
        <f t="shared" si="19"/>
        <v>0</v>
      </c>
      <c r="BT26" s="117">
        <f t="shared" si="20"/>
        <v>1</v>
      </c>
      <c r="BU26" s="117">
        <f t="shared" si="75"/>
        <v>1</v>
      </c>
      <c r="BV26" s="117">
        <f t="shared" si="21"/>
        <v>1</v>
      </c>
      <c r="BW26" s="117">
        <f t="shared" si="22"/>
        <v>0</v>
      </c>
      <c r="BX26" s="117">
        <f t="shared" si="23"/>
        <v>0</v>
      </c>
      <c r="BY26" s="117">
        <f t="shared" si="24"/>
        <v>1</v>
      </c>
      <c r="BZ26" s="117">
        <f t="shared" si="25"/>
        <v>0</v>
      </c>
      <c r="CA26" s="117">
        <f t="shared" si="26"/>
        <v>1</v>
      </c>
      <c r="CB26" s="117">
        <f t="shared" si="27"/>
        <v>0</v>
      </c>
      <c r="CC26" s="117">
        <f t="shared" si="28"/>
        <v>1</v>
      </c>
      <c r="CD26" s="117">
        <f t="shared" si="29"/>
        <v>0</v>
      </c>
      <c r="CE26" s="117">
        <f t="shared" si="30"/>
        <v>1</v>
      </c>
      <c r="CF26" s="117">
        <f t="shared" si="31"/>
        <v>1</v>
      </c>
      <c r="CG26" s="117">
        <f t="shared" si="32"/>
        <v>0</v>
      </c>
      <c r="CH26" s="117">
        <f t="shared" si="33"/>
        <v>0</v>
      </c>
      <c r="CI26" s="117">
        <f t="shared" si="34"/>
        <v>0</v>
      </c>
      <c r="CJ26" s="117">
        <f t="shared" si="35"/>
        <v>0</v>
      </c>
      <c r="CK26" s="117">
        <f t="shared" si="36"/>
        <v>0</v>
      </c>
      <c r="CL26" s="117">
        <f t="shared" si="37"/>
        <v>1</v>
      </c>
      <c r="CM26" s="117">
        <f t="shared" si="76"/>
        <v>1</v>
      </c>
      <c r="CN26" s="117">
        <f t="shared" si="77"/>
        <v>0</v>
      </c>
      <c r="CO26" s="117">
        <f t="shared" si="78"/>
        <v>1</v>
      </c>
      <c r="CP26" s="117">
        <f t="shared" si="79"/>
        <v>1</v>
      </c>
      <c r="CQ26" s="117">
        <f t="shared" si="38"/>
        <v>1</v>
      </c>
      <c r="CR26" s="117">
        <f t="shared" si="80"/>
        <v>0</v>
      </c>
      <c r="CS26" s="117">
        <f t="shared" si="39"/>
        <v>0</v>
      </c>
      <c r="CT26" s="117">
        <f t="shared" si="81"/>
        <v>1</v>
      </c>
      <c r="CU26" s="117">
        <f t="shared" si="40"/>
        <v>0</v>
      </c>
      <c r="CV26" s="117">
        <f t="shared" si="41"/>
        <v>0</v>
      </c>
      <c r="CW26" s="117">
        <f t="shared" si="42"/>
        <v>0</v>
      </c>
      <c r="CX26" s="117">
        <f t="shared" si="43"/>
        <v>0</v>
      </c>
      <c r="CY26" s="117">
        <f t="shared" si="44"/>
        <v>0</v>
      </c>
      <c r="CZ26" s="117">
        <f t="shared" si="45"/>
        <v>0</v>
      </c>
      <c r="DA26" s="117">
        <f t="shared" si="46"/>
        <v>0</v>
      </c>
      <c r="DB26" s="117">
        <f t="shared" si="47"/>
        <v>1</v>
      </c>
      <c r="DC26" s="117">
        <f t="shared" si="48"/>
        <v>0</v>
      </c>
      <c r="DD26" s="117">
        <f t="shared" si="87"/>
        <v>1</v>
      </c>
      <c r="DE26" s="117">
        <f t="shared" si="49"/>
        <v>1</v>
      </c>
      <c r="DF26" s="117">
        <f t="shared" si="82"/>
        <v>0</v>
      </c>
      <c r="DG26" s="117">
        <f t="shared" si="83"/>
        <v>1</v>
      </c>
      <c r="DH26" s="117">
        <f t="shared" si="50"/>
        <v>0</v>
      </c>
      <c r="DI26" s="117">
        <f t="shared" si="51"/>
        <v>0</v>
      </c>
      <c r="DJ26" s="117">
        <f t="shared" si="52"/>
        <v>0</v>
      </c>
      <c r="DK26" s="117">
        <f t="shared" si="53"/>
        <v>0</v>
      </c>
      <c r="DL26" s="117">
        <f t="shared" si="54"/>
        <v>0</v>
      </c>
      <c r="DM26" s="117">
        <f t="shared" si="84"/>
        <v>0</v>
      </c>
      <c r="DN26" s="117">
        <f t="shared" si="55"/>
        <v>0</v>
      </c>
      <c r="DO26" s="117">
        <f t="shared" si="56"/>
        <v>0</v>
      </c>
      <c r="DP26" s="117">
        <f t="shared" si="57"/>
        <v>0</v>
      </c>
      <c r="DQ26" s="117">
        <f t="shared" si="58"/>
        <v>1</v>
      </c>
      <c r="DR26" s="117">
        <f t="shared" si="59"/>
        <v>0</v>
      </c>
      <c r="DS26" s="117">
        <f t="shared" si="85"/>
        <v>1</v>
      </c>
      <c r="DT26" s="117">
        <f t="shared" si="60"/>
        <v>0</v>
      </c>
      <c r="DU26" s="117">
        <f t="shared" si="61"/>
        <v>0</v>
      </c>
      <c r="DV26" s="117">
        <f t="shared" si="62"/>
        <v>0</v>
      </c>
      <c r="DW26" s="117">
        <f t="shared" si="63"/>
        <v>0</v>
      </c>
      <c r="DX26" s="117">
        <f t="shared" si="64"/>
        <v>0</v>
      </c>
      <c r="DY26" s="117">
        <f t="shared" si="65"/>
        <v>1</v>
      </c>
      <c r="DZ26" s="117">
        <f t="shared" si="86"/>
        <v>1</v>
      </c>
      <c r="EA26" s="117">
        <f t="shared" si="66"/>
        <v>1</v>
      </c>
      <c r="EB26" s="117">
        <f t="shared" si="67"/>
        <v>0</v>
      </c>
      <c r="EC26" s="117">
        <f t="shared" si="68"/>
        <v>1</v>
      </c>
      <c r="ED26" s="117">
        <f t="shared" si="69"/>
        <v>0</v>
      </c>
      <c r="EE26" s="117">
        <f t="shared" si="70"/>
        <v>1</v>
      </c>
      <c r="EF26" s="117">
        <f t="shared" si="71"/>
        <v>1</v>
      </c>
      <c r="EG26" s="118">
        <f t="shared" si="72"/>
        <v>0</v>
      </c>
      <c r="EH26" s="118">
        <f t="shared" si="73"/>
        <v>0</v>
      </c>
      <c r="EI26" s="7"/>
      <c r="EJ26" s="7"/>
      <c r="EK26" s="7"/>
      <c r="EL26" s="7"/>
    </row>
    <row r="27" spans="1:142" ht="17.100000000000001" customHeight="1" x14ac:dyDescent="0.25">
      <c r="A27" s="774"/>
      <c r="B27" s="777"/>
      <c r="C27" s="172">
        <v>6</v>
      </c>
      <c r="D27" s="78" t="s">
        <v>682</v>
      </c>
      <c r="E27" s="65" t="s">
        <v>675</v>
      </c>
      <c r="F27" s="161" t="s">
        <v>516</v>
      </c>
      <c r="G27" s="164" t="s">
        <v>634</v>
      </c>
      <c r="H27" s="161" t="s">
        <v>666</v>
      </c>
      <c r="I27" s="146" t="s">
        <v>647</v>
      </c>
      <c r="J27" s="85" t="s">
        <v>645</v>
      </c>
      <c r="K27" s="63" t="s">
        <v>656</v>
      </c>
      <c r="L27" s="65" t="s">
        <v>674</v>
      </c>
      <c r="M27" s="161" t="s">
        <v>649</v>
      </c>
      <c r="N27" s="164" t="s">
        <v>604</v>
      </c>
      <c r="O27" s="154" t="s">
        <v>668</v>
      </c>
      <c r="P27" s="164" t="s">
        <v>579</v>
      </c>
      <c r="Q27" s="85" t="s">
        <v>341</v>
      </c>
      <c r="R27" s="78" t="s">
        <v>651</v>
      </c>
      <c r="S27" s="154" t="s">
        <v>658</v>
      </c>
      <c r="T27" s="161" t="s">
        <v>274</v>
      </c>
      <c r="U27" s="164" t="s">
        <v>663</v>
      </c>
      <c r="V27" s="202" t="s">
        <v>255</v>
      </c>
      <c r="W27" s="258" t="s">
        <v>636</v>
      </c>
      <c r="X27" s="85" t="s">
        <v>631</v>
      </c>
      <c r="Y27" s="141"/>
      <c r="Z27" s="9"/>
      <c r="AA27" s="2"/>
      <c r="AB27" s="279" t="s">
        <v>647</v>
      </c>
      <c r="AC27" s="279" t="s">
        <v>647</v>
      </c>
      <c r="AD27" s="279" t="s">
        <v>647</v>
      </c>
      <c r="AE27" s="279" t="s">
        <v>647</v>
      </c>
      <c r="AF27" s="279" t="s">
        <v>647</v>
      </c>
      <c r="AG27" s="279" t="s">
        <v>513</v>
      </c>
      <c r="AH27" s="279" t="s">
        <v>513</v>
      </c>
      <c r="AI27" s="279" t="s">
        <v>656</v>
      </c>
      <c r="AJ27" s="279" t="s">
        <v>656</v>
      </c>
      <c r="AK27" s="279" t="s">
        <v>656</v>
      </c>
      <c r="AL27" s="279" t="s">
        <v>643</v>
      </c>
      <c r="AM27" s="279" t="s">
        <v>643</v>
      </c>
      <c r="AN27" s="279" t="s">
        <v>643</v>
      </c>
      <c r="AO27" s="279" t="s">
        <v>643</v>
      </c>
      <c r="AP27" s="279" t="s">
        <v>514</v>
      </c>
      <c r="AQ27" s="279" t="s">
        <v>514</v>
      </c>
      <c r="AR27" s="279" t="s">
        <v>514</v>
      </c>
      <c r="AS27" s="279" t="s">
        <v>255</v>
      </c>
      <c r="AT27" s="279" t="s">
        <v>255</v>
      </c>
      <c r="AU27" s="279" t="s">
        <v>255</v>
      </c>
      <c r="AV27" s="279" t="s">
        <v>255</v>
      </c>
      <c r="AX27" s="118"/>
      <c r="AY27" s="118">
        <f t="shared" si="0"/>
        <v>1</v>
      </c>
      <c r="AZ27" s="118">
        <f t="shared" si="1"/>
        <v>1</v>
      </c>
      <c r="BA27" s="118">
        <f t="shared" si="2"/>
        <v>1</v>
      </c>
      <c r="BB27" s="118">
        <f t="shared" si="3"/>
        <v>1</v>
      </c>
      <c r="BC27" s="118">
        <f t="shared" si="4"/>
        <v>0</v>
      </c>
      <c r="BD27" s="118">
        <f t="shared" si="5"/>
        <v>1</v>
      </c>
      <c r="BE27" s="117">
        <f t="shared" si="74"/>
        <v>0</v>
      </c>
      <c r="BF27" s="118">
        <f t="shared" si="6"/>
        <v>1</v>
      </c>
      <c r="BG27" s="118">
        <f t="shared" si="7"/>
        <v>1</v>
      </c>
      <c r="BH27" s="117">
        <f t="shared" si="8"/>
        <v>0</v>
      </c>
      <c r="BI27" s="118">
        <f t="shared" si="9"/>
        <v>1</v>
      </c>
      <c r="BJ27" s="118">
        <f t="shared" si="10"/>
        <v>1</v>
      </c>
      <c r="BK27" s="118">
        <f t="shared" si="11"/>
        <v>0</v>
      </c>
      <c r="BL27" s="118">
        <f t="shared" si="12"/>
        <v>1</v>
      </c>
      <c r="BM27" s="117">
        <f t="shared" si="13"/>
        <v>0</v>
      </c>
      <c r="BN27" s="117">
        <f t="shared" si="14"/>
        <v>0</v>
      </c>
      <c r="BO27" s="117">
        <f t="shared" si="15"/>
        <v>0</v>
      </c>
      <c r="BP27" s="117">
        <f t="shared" si="16"/>
        <v>1</v>
      </c>
      <c r="BQ27" s="117">
        <f t="shared" si="17"/>
        <v>0</v>
      </c>
      <c r="BR27" s="117">
        <f t="shared" si="18"/>
        <v>1</v>
      </c>
      <c r="BS27" s="117">
        <f t="shared" si="19"/>
        <v>0</v>
      </c>
      <c r="BT27" s="117">
        <f t="shared" si="20"/>
        <v>1</v>
      </c>
      <c r="BU27" s="117">
        <f t="shared" si="75"/>
        <v>1</v>
      </c>
      <c r="BV27" s="117">
        <f t="shared" si="21"/>
        <v>1</v>
      </c>
      <c r="BW27" s="117">
        <f t="shared" si="22"/>
        <v>0</v>
      </c>
      <c r="BX27" s="117">
        <f t="shared" si="23"/>
        <v>0</v>
      </c>
      <c r="BY27" s="117">
        <f t="shared" si="24"/>
        <v>1</v>
      </c>
      <c r="BZ27" s="117">
        <f t="shared" si="25"/>
        <v>0</v>
      </c>
      <c r="CA27" s="117">
        <f t="shared" si="26"/>
        <v>1</v>
      </c>
      <c r="CB27" s="117">
        <f t="shared" si="27"/>
        <v>0</v>
      </c>
      <c r="CC27" s="117">
        <f t="shared" si="28"/>
        <v>1</v>
      </c>
      <c r="CD27" s="117">
        <f t="shared" si="29"/>
        <v>0</v>
      </c>
      <c r="CE27" s="117">
        <f t="shared" si="30"/>
        <v>1</v>
      </c>
      <c r="CF27" s="117">
        <f t="shared" si="31"/>
        <v>1</v>
      </c>
      <c r="CG27" s="117">
        <f t="shared" si="32"/>
        <v>0</v>
      </c>
      <c r="CH27" s="117">
        <f t="shared" si="33"/>
        <v>0</v>
      </c>
      <c r="CI27" s="117">
        <f t="shared" si="34"/>
        <v>0</v>
      </c>
      <c r="CJ27" s="117">
        <f t="shared" si="35"/>
        <v>0</v>
      </c>
      <c r="CK27" s="117">
        <f t="shared" si="36"/>
        <v>0</v>
      </c>
      <c r="CL27" s="117">
        <f t="shared" si="37"/>
        <v>1</v>
      </c>
      <c r="CM27" s="117">
        <f t="shared" si="76"/>
        <v>1</v>
      </c>
      <c r="CN27" s="117">
        <f t="shared" si="77"/>
        <v>0</v>
      </c>
      <c r="CO27" s="117">
        <f t="shared" si="78"/>
        <v>1</v>
      </c>
      <c r="CP27" s="117">
        <f t="shared" si="79"/>
        <v>1</v>
      </c>
      <c r="CQ27" s="117">
        <f t="shared" si="38"/>
        <v>1</v>
      </c>
      <c r="CR27" s="117">
        <f t="shared" si="80"/>
        <v>0</v>
      </c>
      <c r="CS27" s="117">
        <f t="shared" si="39"/>
        <v>0</v>
      </c>
      <c r="CT27" s="117">
        <f t="shared" si="81"/>
        <v>1</v>
      </c>
      <c r="CU27" s="117">
        <f t="shared" si="40"/>
        <v>0</v>
      </c>
      <c r="CV27" s="117">
        <f t="shared" si="41"/>
        <v>0</v>
      </c>
      <c r="CW27" s="117">
        <f t="shared" si="42"/>
        <v>0</v>
      </c>
      <c r="CX27" s="117">
        <f t="shared" si="43"/>
        <v>0</v>
      </c>
      <c r="CY27" s="117">
        <f t="shared" si="44"/>
        <v>0</v>
      </c>
      <c r="CZ27" s="117">
        <f t="shared" si="45"/>
        <v>0</v>
      </c>
      <c r="DA27" s="117">
        <f t="shared" si="46"/>
        <v>0</v>
      </c>
      <c r="DB27" s="117">
        <f t="shared" si="47"/>
        <v>1</v>
      </c>
      <c r="DC27" s="117">
        <f t="shared" si="48"/>
        <v>0</v>
      </c>
      <c r="DD27" s="117">
        <f t="shared" si="87"/>
        <v>1</v>
      </c>
      <c r="DE27" s="117">
        <f t="shared" si="49"/>
        <v>1</v>
      </c>
      <c r="DF27" s="117">
        <f t="shared" si="82"/>
        <v>0</v>
      </c>
      <c r="DG27" s="117">
        <f t="shared" si="83"/>
        <v>1</v>
      </c>
      <c r="DH27" s="117">
        <f t="shared" si="50"/>
        <v>0</v>
      </c>
      <c r="DI27" s="117">
        <f t="shared" si="51"/>
        <v>0</v>
      </c>
      <c r="DJ27" s="117">
        <f t="shared" si="52"/>
        <v>0</v>
      </c>
      <c r="DK27" s="117">
        <f t="shared" si="53"/>
        <v>0</v>
      </c>
      <c r="DL27" s="117">
        <f t="shared" si="54"/>
        <v>0</v>
      </c>
      <c r="DM27" s="117">
        <f t="shared" si="84"/>
        <v>0</v>
      </c>
      <c r="DN27" s="117">
        <f t="shared" si="55"/>
        <v>0</v>
      </c>
      <c r="DO27" s="117">
        <f t="shared" si="56"/>
        <v>0</v>
      </c>
      <c r="DP27" s="117">
        <f t="shared" si="57"/>
        <v>0</v>
      </c>
      <c r="DQ27" s="117">
        <f t="shared" si="58"/>
        <v>1</v>
      </c>
      <c r="DR27" s="117">
        <f t="shared" si="59"/>
        <v>0</v>
      </c>
      <c r="DS27" s="117">
        <f t="shared" si="85"/>
        <v>1</v>
      </c>
      <c r="DT27" s="117">
        <f t="shared" si="60"/>
        <v>0</v>
      </c>
      <c r="DU27" s="117">
        <f t="shared" si="61"/>
        <v>0</v>
      </c>
      <c r="DV27" s="117">
        <f t="shared" si="62"/>
        <v>0</v>
      </c>
      <c r="DW27" s="117">
        <f t="shared" si="63"/>
        <v>0</v>
      </c>
      <c r="DX27" s="117">
        <f t="shared" si="64"/>
        <v>0</v>
      </c>
      <c r="DY27" s="117">
        <f t="shared" si="65"/>
        <v>0</v>
      </c>
      <c r="DZ27" s="117">
        <f t="shared" si="86"/>
        <v>1</v>
      </c>
      <c r="EA27" s="117">
        <f t="shared" si="66"/>
        <v>1</v>
      </c>
      <c r="EB27" s="117">
        <f t="shared" si="67"/>
        <v>0</v>
      </c>
      <c r="EC27" s="117">
        <f t="shared" si="68"/>
        <v>1</v>
      </c>
      <c r="ED27" s="117">
        <f t="shared" si="69"/>
        <v>0</v>
      </c>
      <c r="EE27" s="117">
        <f t="shared" si="70"/>
        <v>1</v>
      </c>
      <c r="EF27" s="117">
        <f t="shared" si="71"/>
        <v>1</v>
      </c>
      <c r="EG27" s="118">
        <f t="shared" si="72"/>
        <v>0</v>
      </c>
      <c r="EH27" s="118">
        <f t="shared" si="73"/>
        <v>0</v>
      </c>
      <c r="EI27" s="7"/>
      <c r="EJ27" s="7"/>
      <c r="EK27" s="7"/>
      <c r="EL27" s="7"/>
    </row>
    <row r="28" spans="1:142" ht="17.100000000000001" customHeight="1" x14ac:dyDescent="0.25">
      <c r="A28" s="774"/>
      <c r="B28" s="777"/>
      <c r="C28" s="172">
        <v>7</v>
      </c>
      <c r="D28" s="78" t="s">
        <v>275</v>
      </c>
      <c r="E28" s="65" t="s">
        <v>645</v>
      </c>
      <c r="F28" s="161" t="s">
        <v>516</v>
      </c>
      <c r="G28" s="164" t="s">
        <v>647</v>
      </c>
      <c r="H28" s="161" t="s">
        <v>652</v>
      </c>
      <c r="I28" s="146" t="s">
        <v>654</v>
      </c>
      <c r="J28" s="85" t="s">
        <v>664</v>
      </c>
      <c r="K28" s="63" t="s">
        <v>657</v>
      </c>
      <c r="L28" s="65" t="s">
        <v>660</v>
      </c>
      <c r="M28" s="161" t="s">
        <v>674</v>
      </c>
      <c r="N28" s="164" t="s">
        <v>341</v>
      </c>
      <c r="O28" s="161" t="s">
        <v>604</v>
      </c>
      <c r="P28" s="153" t="s">
        <v>642</v>
      </c>
      <c r="Q28" s="85" t="s">
        <v>659</v>
      </c>
      <c r="R28" s="78" t="s">
        <v>274</v>
      </c>
      <c r="S28" s="154" t="s">
        <v>651</v>
      </c>
      <c r="T28" s="161" t="s">
        <v>632</v>
      </c>
      <c r="U28" s="164" t="s">
        <v>639</v>
      </c>
      <c r="V28" s="161" t="s">
        <v>663</v>
      </c>
      <c r="W28" s="146" t="s">
        <v>636</v>
      </c>
      <c r="X28" s="85" t="s">
        <v>631</v>
      </c>
      <c r="Y28" s="141"/>
      <c r="Z28" s="9"/>
      <c r="AA28" s="6"/>
      <c r="AB28" s="279" t="s">
        <v>647</v>
      </c>
      <c r="AC28" s="279" t="s">
        <v>647</v>
      </c>
      <c r="AD28" s="279" t="s">
        <v>647</v>
      </c>
      <c r="AE28" s="279" t="s">
        <v>647</v>
      </c>
      <c r="AF28" s="279" t="s">
        <v>647</v>
      </c>
      <c r="AG28" s="279" t="s">
        <v>513</v>
      </c>
      <c r="AH28" s="279" t="s">
        <v>513</v>
      </c>
      <c r="AI28" s="279" t="s">
        <v>674</v>
      </c>
      <c r="AJ28" s="279" t="s">
        <v>674</v>
      </c>
      <c r="AK28" s="279" t="s">
        <v>674</v>
      </c>
      <c r="AL28" s="279" t="s">
        <v>579</v>
      </c>
      <c r="AM28" s="279" t="s">
        <v>579</v>
      </c>
      <c r="AN28" s="279" t="s">
        <v>644</v>
      </c>
      <c r="AO28" s="279" t="s">
        <v>644</v>
      </c>
      <c r="AP28" s="279" t="s">
        <v>658</v>
      </c>
      <c r="AQ28" s="279" t="s">
        <v>658</v>
      </c>
      <c r="AR28" s="279" t="s">
        <v>658</v>
      </c>
      <c r="AS28" s="279" t="s">
        <v>237</v>
      </c>
      <c r="AT28" s="279" t="s">
        <v>237</v>
      </c>
      <c r="AU28" s="279" t="s">
        <v>513</v>
      </c>
      <c r="AV28" s="279" t="s">
        <v>513</v>
      </c>
      <c r="AX28" s="118"/>
      <c r="AY28" s="118">
        <f t="shared" si="0"/>
        <v>1</v>
      </c>
      <c r="AZ28" s="118">
        <f t="shared" si="1"/>
        <v>0</v>
      </c>
      <c r="BA28" s="118">
        <f t="shared" si="2"/>
        <v>0</v>
      </c>
      <c r="BB28" s="118">
        <f t="shared" si="3"/>
        <v>1</v>
      </c>
      <c r="BC28" s="118">
        <f t="shared" si="4"/>
        <v>1</v>
      </c>
      <c r="BD28" s="118">
        <f t="shared" si="5"/>
        <v>1</v>
      </c>
      <c r="BE28" s="117">
        <f t="shared" si="74"/>
        <v>0</v>
      </c>
      <c r="BF28" s="118">
        <f t="shared" si="6"/>
        <v>1</v>
      </c>
      <c r="BG28" s="118">
        <f t="shared" si="7"/>
        <v>1</v>
      </c>
      <c r="BH28" s="117">
        <f t="shared" si="8"/>
        <v>0</v>
      </c>
      <c r="BI28" s="118">
        <f t="shared" si="9"/>
        <v>1</v>
      </c>
      <c r="BJ28" s="118">
        <f t="shared" si="10"/>
        <v>1</v>
      </c>
      <c r="BK28" s="118">
        <f t="shared" si="11"/>
        <v>0</v>
      </c>
      <c r="BL28" s="118">
        <f t="shared" si="12"/>
        <v>1</v>
      </c>
      <c r="BM28" s="117">
        <f t="shared" si="13"/>
        <v>1</v>
      </c>
      <c r="BN28" s="117">
        <f t="shared" si="14"/>
        <v>0</v>
      </c>
      <c r="BO28" s="117">
        <f t="shared" si="15"/>
        <v>1</v>
      </c>
      <c r="BP28" s="117">
        <f t="shared" si="16"/>
        <v>1</v>
      </c>
      <c r="BQ28" s="117">
        <f t="shared" si="17"/>
        <v>0</v>
      </c>
      <c r="BR28" s="117">
        <f t="shared" si="18"/>
        <v>1</v>
      </c>
      <c r="BS28" s="117">
        <f t="shared" si="19"/>
        <v>0</v>
      </c>
      <c r="BT28" s="117">
        <f t="shared" si="20"/>
        <v>0</v>
      </c>
      <c r="BU28" s="117">
        <f t="shared" si="75"/>
        <v>0</v>
      </c>
      <c r="BV28" s="117">
        <f t="shared" si="21"/>
        <v>0</v>
      </c>
      <c r="BW28" s="117">
        <f t="shared" si="22"/>
        <v>0</v>
      </c>
      <c r="BX28" s="117">
        <f t="shared" si="23"/>
        <v>0</v>
      </c>
      <c r="BY28" s="117">
        <f t="shared" si="24"/>
        <v>0</v>
      </c>
      <c r="BZ28" s="117">
        <f t="shared" si="25"/>
        <v>0</v>
      </c>
      <c r="CA28" s="117">
        <f t="shared" si="26"/>
        <v>0</v>
      </c>
      <c r="CB28" s="117">
        <f t="shared" si="27"/>
        <v>0</v>
      </c>
      <c r="CC28" s="117">
        <f t="shared" si="28"/>
        <v>0</v>
      </c>
      <c r="CD28" s="117">
        <f t="shared" si="29"/>
        <v>1</v>
      </c>
      <c r="CE28" s="117">
        <f t="shared" si="30"/>
        <v>0</v>
      </c>
      <c r="CF28" s="117">
        <f t="shared" si="31"/>
        <v>1</v>
      </c>
      <c r="CG28" s="117">
        <f t="shared" si="32"/>
        <v>0</v>
      </c>
      <c r="CH28" s="117">
        <f t="shared" si="33"/>
        <v>0</v>
      </c>
      <c r="CI28" s="117">
        <f t="shared" si="34"/>
        <v>0</v>
      </c>
      <c r="CJ28" s="117">
        <f t="shared" si="35"/>
        <v>0</v>
      </c>
      <c r="CK28" s="117">
        <f t="shared" si="36"/>
        <v>0</v>
      </c>
      <c r="CL28" s="117">
        <f t="shared" si="37"/>
        <v>1</v>
      </c>
      <c r="CM28" s="117">
        <f t="shared" si="76"/>
        <v>0</v>
      </c>
      <c r="CN28" s="117">
        <f t="shared" si="77"/>
        <v>0</v>
      </c>
      <c r="CO28" s="117">
        <f t="shared" si="78"/>
        <v>1</v>
      </c>
      <c r="CP28" s="117">
        <f t="shared" si="79"/>
        <v>1</v>
      </c>
      <c r="CQ28" s="117">
        <f t="shared" si="38"/>
        <v>0</v>
      </c>
      <c r="CR28" s="117">
        <f t="shared" si="80"/>
        <v>0</v>
      </c>
      <c r="CS28" s="117">
        <f t="shared" si="39"/>
        <v>1</v>
      </c>
      <c r="CT28" s="117">
        <f t="shared" si="81"/>
        <v>1</v>
      </c>
      <c r="CU28" s="117">
        <f t="shared" si="40"/>
        <v>0</v>
      </c>
      <c r="CV28" s="117">
        <f t="shared" si="41"/>
        <v>0</v>
      </c>
      <c r="CW28" s="117">
        <f t="shared" si="42"/>
        <v>0</v>
      </c>
      <c r="CX28" s="117">
        <f t="shared" si="43"/>
        <v>0</v>
      </c>
      <c r="CY28" s="117">
        <f t="shared" si="44"/>
        <v>0</v>
      </c>
      <c r="CZ28" s="117">
        <f t="shared" si="45"/>
        <v>0</v>
      </c>
      <c r="DA28" s="117">
        <f t="shared" si="46"/>
        <v>0</v>
      </c>
      <c r="DB28" s="117">
        <f t="shared" si="47"/>
        <v>0</v>
      </c>
      <c r="DC28" s="117">
        <f t="shared" si="48"/>
        <v>0</v>
      </c>
      <c r="DD28" s="117">
        <f t="shared" si="87"/>
        <v>0</v>
      </c>
      <c r="DE28" s="117">
        <f t="shared" si="49"/>
        <v>1</v>
      </c>
      <c r="DF28" s="117">
        <f t="shared" si="82"/>
        <v>0</v>
      </c>
      <c r="DG28" s="117">
        <f t="shared" si="83"/>
        <v>1</v>
      </c>
      <c r="DH28" s="117">
        <f t="shared" si="50"/>
        <v>0</v>
      </c>
      <c r="DI28" s="117">
        <f t="shared" si="51"/>
        <v>0</v>
      </c>
      <c r="DJ28" s="117">
        <f t="shared" si="52"/>
        <v>0</v>
      </c>
      <c r="DK28" s="117">
        <f t="shared" si="53"/>
        <v>0</v>
      </c>
      <c r="DL28" s="117">
        <f t="shared" si="54"/>
        <v>1</v>
      </c>
      <c r="DM28" s="117">
        <f t="shared" si="84"/>
        <v>1</v>
      </c>
      <c r="DN28" s="117">
        <f t="shared" si="55"/>
        <v>0</v>
      </c>
      <c r="DO28" s="117">
        <f t="shared" si="56"/>
        <v>0</v>
      </c>
      <c r="DP28" s="117">
        <f t="shared" si="57"/>
        <v>0</v>
      </c>
      <c r="DQ28" s="117">
        <f t="shared" si="58"/>
        <v>0</v>
      </c>
      <c r="DR28" s="117">
        <f t="shared" si="59"/>
        <v>0</v>
      </c>
      <c r="DS28" s="117">
        <f t="shared" si="85"/>
        <v>0</v>
      </c>
      <c r="DT28" s="117">
        <f t="shared" si="60"/>
        <v>0</v>
      </c>
      <c r="DU28" s="117">
        <f t="shared" si="61"/>
        <v>0</v>
      </c>
      <c r="DV28" s="117">
        <f t="shared" si="62"/>
        <v>0</v>
      </c>
      <c r="DW28" s="117">
        <f t="shared" si="63"/>
        <v>1</v>
      </c>
      <c r="DX28" s="117">
        <f t="shared" si="64"/>
        <v>1</v>
      </c>
      <c r="DY28" s="117">
        <f t="shared" si="65"/>
        <v>1</v>
      </c>
      <c r="DZ28" s="117">
        <f t="shared" si="86"/>
        <v>1</v>
      </c>
      <c r="EA28" s="117">
        <f t="shared" si="66"/>
        <v>1</v>
      </c>
      <c r="EB28" s="117">
        <f t="shared" si="67"/>
        <v>0</v>
      </c>
      <c r="EC28" s="117">
        <f t="shared" si="68"/>
        <v>1</v>
      </c>
      <c r="ED28" s="117">
        <f t="shared" si="69"/>
        <v>0</v>
      </c>
      <c r="EE28" s="117">
        <f t="shared" si="70"/>
        <v>0</v>
      </c>
      <c r="EF28" s="117">
        <f t="shared" si="71"/>
        <v>0</v>
      </c>
      <c r="EG28" s="118">
        <f t="shared" si="72"/>
        <v>1</v>
      </c>
      <c r="EH28" s="118">
        <f t="shared" si="73"/>
        <v>1</v>
      </c>
      <c r="EI28" s="7"/>
      <c r="EJ28" s="7"/>
      <c r="EK28" s="7"/>
      <c r="EL28" s="7"/>
    </row>
    <row r="29" spans="1:142" ht="17.100000000000001" customHeight="1" x14ac:dyDescent="0.25">
      <c r="A29" s="774"/>
      <c r="B29" s="777"/>
      <c r="C29" s="172">
        <v>8</v>
      </c>
      <c r="D29" s="130" t="s">
        <v>275</v>
      </c>
      <c r="E29" s="76" t="s">
        <v>645</v>
      </c>
      <c r="F29" s="170" t="s">
        <v>649</v>
      </c>
      <c r="G29" s="171" t="s">
        <v>647</v>
      </c>
      <c r="H29" s="170" t="s">
        <v>652</v>
      </c>
      <c r="I29" s="148" t="s">
        <v>654</v>
      </c>
      <c r="J29" s="113" t="s">
        <v>664</v>
      </c>
      <c r="K29" s="112" t="s">
        <v>657</v>
      </c>
      <c r="L29" s="76" t="s">
        <v>660</v>
      </c>
      <c r="M29" s="170" t="s">
        <v>674</v>
      </c>
      <c r="N29" s="171" t="s">
        <v>341</v>
      </c>
      <c r="O29" s="170" t="s">
        <v>604</v>
      </c>
      <c r="P29" s="153" t="s">
        <v>642</v>
      </c>
      <c r="Q29" s="113" t="s">
        <v>659</v>
      </c>
      <c r="R29" s="130" t="s">
        <v>274</v>
      </c>
      <c r="S29" s="156" t="s">
        <v>651</v>
      </c>
      <c r="T29" s="170" t="s">
        <v>632</v>
      </c>
      <c r="U29" s="164" t="s">
        <v>639</v>
      </c>
      <c r="V29" s="170" t="s">
        <v>663</v>
      </c>
      <c r="W29" s="148" t="s">
        <v>631</v>
      </c>
      <c r="X29" s="113" t="s">
        <v>237</v>
      </c>
      <c r="Y29" s="141" t="s">
        <v>157</v>
      </c>
      <c r="Z29" s="9"/>
      <c r="AA29" s="6"/>
      <c r="AB29" s="279" t="s">
        <v>647</v>
      </c>
      <c r="AC29" s="279" t="s">
        <v>647</v>
      </c>
      <c r="AD29" s="279" t="s">
        <v>647</v>
      </c>
      <c r="AE29" s="279" t="s">
        <v>647</v>
      </c>
      <c r="AF29" s="279" t="s">
        <v>647</v>
      </c>
      <c r="AG29" s="279" t="s">
        <v>513</v>
      </c>
      <c r="AH29" s="279" t="s">
        <v>513</v>
      </c>
      <c r="AI29" s="279" t="s">
        <v>674</v>
      </c>
      <c r="AJ29" s="279" t="s">
        <v>674</v>
      </c>
      <c r="AK29" s="279" t="s">
        <v>674</v>
      </c>
      <c r="AL29" s="279" t="s">
        <v>579</v>
      </c>
      <c r="AM29" s="279" t="s">
        <v>579</v>
      </c>
      <c r="AN29" s="279" t="s">
        <v>644</v>
      </c>
      <c r="AO29" s="279" t="s">
        <v>644</v>
      </c>
      <c r="AP29" s="279" t="s">
        <v>658</v>
      </c>
      <c r="AQ29" s="279" t="s">
        <v>658</v>
      </c>
      <c r="AR29" s="279" t="s">
        <v>658</v>
      </c>
      <c r="AS29" s="279" t="s">
        <v>237</v>
      </c>
      <c r="AT29" s="279" t="s">
        <v>237</v>
      </c>
      <c r="AU29" s="279" t="s">
        <v>513</v>
      </c>
      <c r="AV29" s="279" t="s">
        <v>513</v>
      </c>
      <c r="AX29" s="118"/>
      <c r="AY29" s="118">
        <f t="shared" si="0"/>
        <v>1</v>
      </c>
      <c r="AZ29" s="118">
        <f t="shared" si="1"/>
        <v>0</v>
      </c>
      <c r="BA29" s="118">
        <f t="shared" si="2"/>
        <v>0</v>
      </c>
      <c r="BB29" s="118">
        <f t="shared" si="3"/>
        <v>1</v>
      </c>
      <c r="BC29" s="118">
        <f t="shared" si="4"/>
        <v>1</v>
      </c>
      <c r="BD29" s="118">
        <f t="shared" si="5"/>
        <v>1</v>
      </c>
      <c r="BE29" s="117">
        <f t="shared" si="74"/>
        <v>0</v>
      </c>
      <c r="BF29" s="118">
        <f t="shared" si="6"/>
        <v>1</v>
      </c>
      <c r="BG29" s="118">
        <f t="shared" si="7"/>
        <v>1</v>
      </c>
      <c r="BH29" s="117">
        <f t="shared" si="8"/>
        <v>0</v>
      </c>
      <c r="BI29" s="118">
        <f t="shared" si="9"/>
        <v>1</v>
      </c>
      <c r="BJ29" s="118">
        <f t="shared" si="10"/>
        <v>1</v>
      </c>
      <c r="BK29" s="118">
        <f t="shared" si="11"/>
        <v>0</v>
      </c>
      <c r="BL29" s="118">
        <f t="shared" si="12"/>
        <v>1</v>
      </c>
      <c r="BM29" s="117">
        <f t="shared" si="13"/>
        <v>1</v>
      </c>
      <c r="BN29" s="117">
        <f t="shared" si="14"/>
        <v>0</v>
      </c>
      <c r="BO29" s="117">
        <f t="shared" si="15"/>
        <v>1</v>
      </c>
      <c r="BP29" s="117">
        <f t="shared" si="16"/>
        <v>1</v>
      </c>
      <c r="BQ29" s="117">
        <f t="shared" si="17"/>
        <v>0</v>
      </c>
      <c r="BR29" s="117">
        <f t="shared" si="18"/>
        <v>1</v>
      </c>
      <c r="BS29" s="117">
        <f t="shared" si="19"/>
        <v>0</v>
      </c>
      <c r="BT29" s="117">
        <f t="shared" si="20"/>
        <v>0</v>
      </c>
      <c r="BU29" s="117">
        <f t="shared" si="75"/>
        <v>0</v>
      </c>
      <c r="BV29" s="117">
        <f t="shared" si="21"/>
        <v>0</v>
      </c>
      <c r="BW29" s="117">
        <f t="shared" si="22"/>
        <v>0</v>
      </c>
      <c r="BX29" s="117">
        <f t="shared" si="23"/>
        <v>0</v>
      </c>
      <c r="BY29" s="117">
        <f t="shared" si="24"/>
        <v>0</v>
      </c>
      <c r="BZ29" s="117">
        <f t="shared" si="25"/>
        <v>0</v>
      </c>
      <c r="CA29" s="117">
        <f t="shared" si="26"/>
        <v>0</v>
      </c>
      <c r="CB29" s="117">
        <f t="shared" si="27"/>
        <v>0</v>
      </c>
      <c r="CC29" s="117">
        <f t="shared" si="28"/>
        <v>0</v>
      </c>
      <c r="CD29" s="117">
        <f t="shared" si="29"/>
        <v>1</v>
      </c>
      <c r="CE29" s="117">
        <f t="shared" si="30"/>
        <v>0</v>
      </c>
      <c r="CF29" s="117">
        <f t="shared" si="31"/>
        <v>1</v>
      </c>
      <c r="CG29" s="117">
        <f t="shared" si="32"/>
        <v>0</v>
      </c>
      <c r="CH29" s="117">
        <f t="shared" si="33"/>
        <v>0</v>
      </c>
      <c r="CI29" s="117">
        <f t="shared" si="34"/>
        <v>1</v>
      </c>
      <c r="CJ29" s="117">
        <f t="shared" si="35"/>
        <v>0</v>
      </c>
      <c r="CK29" s="117">
        <f t="shared" si="36"/>
        <v>1</v>
      </c>
      <c r="CL29" s="117">
        <f t="shared" si="37"/>
        <v>1</v>
      </c>
      <c r="CM29" s="117">
        <f t="shared" si="76"/>
        <v>0</v>
      </c>
      <c r="CN29" s="117">
        <f t="shared" si="77"/>
        <v>0</v>
      </c>
      <c r="CO29" s="117">
        <f t="shared" si="78"/>
        <v>1</v>
      </c>
      <c r="CP29" s="117">
        <f t="shared" si="79"/>
        <v>1</v>
      </c>
      <c r="CQ29" s="117">
        <f t="shared" si="38"/>
        <v>0</v>
      </c>
      <c r="CR29" s="117">
        <f t="shared" si="80"/>
        <v>0</v>
      </c>
      <c r="CS29" s="117">
        <f t="shared" si="39"/>
        <v>1</v>
      </c>
      <c r="CT29" s="117">
        <f t="shared" si="81"/>
        <v>1</v>
      </c>
      <c r="CU29" s="117">
        <f t="shared" si="40"/>
        <v>0</v>
      </c>
      <c r="CV29" s="117">
        <f t="shared" si="41"/>
        <v>0</v>
      </c>
      <c r="CW29" s="117">
        <f t="shared" si="42"/>
        <v>0</v>
      </c>
      <c r="CX29" s="117">
        <f t="shared" si="43"/>
        <v>0</v>
      </c>
      <c r="CY29" s="117">
        <f t="shared" si="44"/>
        <v>0</v>
      </c>
      <c r="CZ29" s="117">
        <f t="shared" si="45"/>
        <v>0</v>
      </c>
      <c r="DA29" s="117">
        <f t="shared" si="46"/>
        <v>0</v>
      </c>
      <c r="DB29" s="117">
        <f t="shared" si="47"/>
        <v>1</v>
      </c>
      <c r="DC29" s="117">
        <f t="shared" si="48"/>
        <v>0</v>
      </c>
      <c r="DD29" s="117">
        <f t="shared" si="87"/>
        <v>1</v>
      </c>
      <c r="DE29" s="117">
        <f t="shared" si="49"/>
        <v>0</v>
      </c>
      <c r="DF29" s="117">
        <f t="shared" si="82"/>
        <v>0</v>
      </c>
      <c r="DG29" s="117">
        <f t="shared" si="83"/>
        <v>0</v>
      </c>
      <c r="DH29" s="117">
        <f t="shared" si="50"/>
        <v>0</v>
      </c>
      <c r="DI29" s="117">
        <f t="shared" si="51"/>
        <v>0</v>
      </c>
      <c r="DJ29" s="117">
        <f t="shared" si="52"/>
        <v>0</v>
      </c>
      <c r="DK29" s="117">
        <f t="shared" si="53"/>
        <v>0</v>
      </c>
      <c r="DL29" s="117">
        <f t="shared" si="54"/>
        <v>1</v>
      </c>
      <c r="DM29" s="117">
        <f t="shared" si="84"/>
        <v>1</v>
      </c>
      <c r="DN29" s="117">
        <f t="shared" si="55"/>
        <v>0</v>
      </c>
      <c r="DO29" s="117">
        <f t="shared" si="56"/>
        <v>0</v>
      </c>
      <c r="DP29" s="117">
        <f t="shared" si="57"/>
        <v>0</v>
      </c>
      <c r="DQ29" s="117">
        <f t="shared" si="58"/>
        <v>0</v>
      </c>
      <c r="DR29" s="117">
        <f t="shared" si="59"/>
        <v>0</v>
      </c>
      <c r="DS29" s="117">
        <f t="shared" si="85"/>
        <v>0</v>
      </c>
      <c r="DT29" s="117">
        <f t="shared" si="60"/>
        <v>0</v>
      </c>
      <c r="DU29" s="117">
        <f t="shared" si="61"/>
        <v>0</v>
      </c>
      <c r="DV29" s="117">
        <f t="shared" si="62"/>
        <v>0</v>
      </c>
      <c r="DW29" s="117">
        <f t="shared" si="63"/>
        <v>1</v>
      </c>
      <c r="DX29" s="117">
        <f t="shared" si="64"/>
        <v>1</v>
      </c>
      <c r="DY29" s="117">
        <f t="shared" si="65"/>
        <v>1</v>
      </c>
      <c r="DZ29" s="117">
        <f t="shared" si="86"/>
        <v>1</v>
      </c>
      <c r="EA29" s="117">
        <f t="shared" si="66"/>
        <v>0</v>
      </c>
      <c r="EB29" s="117">
        <f t="shared" si="67"/>
        <v>0</v>
      </c>
      <c r="EC29" s="117">
        <f t="shared" si="68"/>
        <v>0</v>
      </c>
      <c r="ED29" s="117">
        <f t="shared" si="69"/>
        <v>0</v>
      </c>
      <c r="EE29" s="117">
        <f t="shared" si="70"/>
        <v>0</v>
      </c>
      <c r="EF29" s="117">
        <f t="shared" si="71"/>
        <v>0</v>
      </c>
      <c r="EG29" s="118">
        <f t="shared" si="72"/>
        <v>1</v>
      </c>
      <c r="EH29" s="118">
        <f t="shared" si="73"/>
        <v>1</v>
      </c>
      <c r="EI29" s="7"/>
      <c r="EJ29" s="7"/>
      <c r="EK29" s="7"/>
      <c r="EL29" s="7"/>
    </row>
    <row r="30" spans="1:142" ht="17.100000000000001" customHeight="1" x14ac:dyDescent="0.25">
      <c r="A30" s="774"/>
      <c r="B30" s="777"/>
      <c r="C30" s="172">
        <v>9</v>
      </c>
      <c r="D30" s="130" t="s">
        <v>645</v>
      </c>
      <c r="E30" s="76" t="s">
        <v>275</v>
      </c>
      <c r="F30" s="170" t="s">
        <v>649</v>
      </c>
      <c r="G30" s="171" t="s">
        <v>652</v>
      </c>
      <c r="H30" s="170" t="s">
        <v>604</v>
      </c>
      <c r="I30" s="148" t="s">
        <v>660</v>
      </c>
      <c r="J30" s="113" t="s">
        <v>647</v>
      </c>
      <c r="K30" s="112" t="s">
        <v>341</v>
      </c>
      <c r="L30" s="76" t="s">
        <v>640</v>
      </c>
      <c r="M30" s="170" t="s">
        <v>657</v>
      </c>
      <c r="N30" s="164" t="s">
        <v>662</v>
      </c>
      <c r="O30" s="170" t="s">
        <v>642</v>
      </c>
      <c r="P30" s="153" t="s">
        <v>643</v>
      </c>
      <c r="Q30" s="113" t="s">
        <v>636</v>
      </c>
      <c r="R30" s="130" t="s">
        <v>658</v>
      </c>
      <c r="S30" s="156" t="s">
        <v>255</v>
      </c>
      <c r="T30" s="170" t="s">
        <v>516</v>
      </c>
      <c r="U30" s="171" t="s">
        <v>632</v>
      </c>
      <c r="V30" s="170" t="s">
        <v>651</v>
      </c>
      <c r="W30" s="148" t="s">
        <v>631</v>
      </c>
      <c r="X30" s="113" t="s">
        <v>274</v>
      </c>
      <c r="Y30" s="141"/>
      <c r="Z30" s="9"/>
      <c r="AA30" s="6"/>
      <c r="AB30" s="279" t="s">
        <v>647</v>
      </c>
      <c r="AC30" s="279" t="s">
        <v>647</v>
      </c>
      <c r="AD30" s="279" t="s">
        <v>647</v>
      </c>
      <c r="AE30" s="279" t="s">
        <v>647</v>
      </c>
      <c r="AF30" s="279" t="s">
        <v>647</v>
      </c>
      <c r="AG30" s="279" t="s">
        <v>647</v>
      </c>
      <c r="AH30" s="279" t="s">
        <v>647</v>
      </c>
      <c r="AI30" s="279" t="s">
        <v>674</v>
      </c>
      <c r="AJ30" s="279" t="s">
        <v>674</v>
      </c>
      <c r="AK30" s="279" t="s">
        <v>674</v>
      </c>
      <c r="AL30" s="279" t="s">
        <v>579</v>
      </c>
      <c r="AM30" s="279" t="s">
        <v>579</v>
      </c>
      <c r="AN30" s="279" t="s">
        <v>644</v>
      </c>
      <c r="AO30" s="279" t="s">
        <v>644</v>
      </c>
      <c r="AP30" s="279" t="s">
        <v>658</v>
      </c>
      <c r="AQ30" s="279" t="s">
        <v>658</v>
      </c>
      <c r="AR30" s="279" t="s">
        <v>658</v>
      </c>
      <c r="AS30" s="279" t="s">
        <v>237</v>
      </c>
      <c r="AT30" s="279" t="s">
        <v>237</v>
      </c>
      <c r="AU30" s="279" t="s">
        <v>513</v>
      </c>
      <c r="AV30" s="279" t="s">
        <v>513</v>
      </c>
      <c r="AX30" s="118"/>
      <c r="AY30" s="118">
        <f t="shared" si="0"/>
        <v>1</v>
      </c>
      <c r="AZ30" s="118">
        <f t="shared" si="1"/>
        <v>0</v>
      </c>
      <c r="BA30" s="118">
        <f t="shared" si="2"/>
        <v>0</v>
      </c>
      <c r="BB30" s="118">
        <f t="shared" si="3"/>
        <v>1</v>
      </c>
      <c r="BC30" s="118">
        <f t="shared" si="4"/>
        <v>1</v>
      </c>
      <c r="BD30" s="118">
        <f t="shared" si="5"/>
        <v>1</v>
      </c>
      <c r="BE30" s="117">
        <f t="shared" si="74"/>
        <v>0</v>
      </c>
      <c r="BF30" s="118">
        <f t="shared" si="6"/>
        <v>1</v>
      </c>
      <c r="BG30" s="118">
        <f t="shared" si="7"/>
        <v>1</v>
      </c>
      <c r="BH30" s="117">
        <f t="shared" si="8"/>
        <v>0</v>
      </c>
      <c r="BI30" s="118">
        <f t="shared" si="9"/>
        <v>1</v>
      </c>
      <c r="BJ30" s="118">
        <f t="shared" si="10"/>
        <v>1</v>
      </c>
      <c r="BK30" s="118">
        <f t="shared" si="11"/>
        <v>0</v>
      </c>
      <c r="BL30" s="118">
        <f t="shared" si="12"/>
        <v>1</v>
      </c>
      <c r="BM30" s="117">
        <f t="shared" si="13"/>
        <v>1</v>
      </c>
      <c r="BN30" s="117">
        <f t="shared" si="14"/>
        <v>0</v>
      </c>
      <c r="BO30" s="117">
        <f t="shared" si="15"/>
        <v>1</v>
      </c>
      <c r="BP30" s="117">
        <f t="shared" si="16"/>
        <v>0</v>
      </c>
      <c r="BQ30" s="117">
        <f t="shared" si="17"/>
        <v>1</v>
      </c>
      <c r="BR30" s="117">
        <f t="shared" si="18"/>
        <v>1</v>
      </c>
      <c r="BS30" s="117">
        <f t="shared" si="19"/>
        <v>0</v>
      </c>
      <c r="BT30" s="117">
        <f t="shared" si="20"/>
        <v>0</v>
      </c>
      <c r="BU30" s="117">
        <f t="shared" si="75"/>
        <v>0</v>
      </c>
      <c r="BV30" s="117">
        <f t="shared" si="21"/>
        <v>1</v>
      </c>
      <c r="BW30" s="117">
        <f t="shared" si="22"/>
        <v>0</v>
      </c>
      <c r="BX30" s="117">
        <f t="shared" si="23"/>
        <v>0</v>
      </c>
      <c r="BY30" s="117">
        <f t="shared" si="24"/>
        <v>1</v>
      </c>
      <c r="BZ30" s="117">
        <f t="shared" si="25"/>
        <v>1</v>
      </c>
      <c r="CA30" s="117">
        <f t="shared" si="26"/>
        <v>0</v>
      </c>
      <c r="CB30" s="117">
        <f t="shared" si="27"/>
        <v>0</v>
      </c>
      <c r="CC30" s="117">
        <f t="shared" si="28"/>
        <v>1</v>
      </c>
      <c r="CD30" s="117">
        <f t="shared" si="29"/>
        <v>0</v>
      </c>
      <c r="CE30" s="117">
        <f t="shared" si="30"/>
        <v>0</v>
      </c>
      <c r="CF30" s="117">
        <f t="shared" si="31"/>
        <v>0</v>
      </c>
      <c r="CG30" s="117">
        <f t="shared" si="32"/>
        <v>0</v>
      </c>
      <c r="CH30" s="117">
        <f t="shared" si="33"/>
        <v>0</v>
      </c>
      <c r="CI30" s="117">
        <f t="shared" si="34"/>
        <v>0</v>
      </c>
      <c r="CJ30" s="117">
        <f t="shared" si="35"/>
        <v>0</v>
      </c>
      <c r="CK30" s="117">
        <f t="shared" si="36"/>
        <v>0</v>
      </c>
      <c r="CL30" s="117">
        <f t="shared" si="37"/>
        <v>1</v>
      </c>
      <c r="CM30" s="117">
        <f t="shared" si="76"/>
        <v>0</v>
      </c>
      <c r="CN30" s="117">
        <f t="shared" si="77"/>
        <v>0</v>
      </c>
      <c r="CO30" s="117">
        <f t="shared" si="78"/>
        <v>0</v>
      </c>
      <c r="CP30" s="117">
        <f t="shared" si="79"/>
        <v>0</v>
      </c>
      <c r="CQ30" s="117">
        <f t="shared" si="38"/>
        <v>1</v>
      </c>
      <c r="CR30" s="117">
        <f t="shared" si="80"/>
        <v>0</v>
      </c>
      <c r="CS30" s="117">
        <f t="shared" si="39"/>
        <v>0</v>
      </c>
      <c r="CT30" s="117">
        <f t="shared" si="81"/>
        <v>1</v>
      </c>
      <c r="CU30" s="117">
        <f t="shared" si="40"/>
        <v>0</v>
      </c>
      <c r="CV30" s="117">
        <f t="shared" si="41"/>
        <v>0</v>
      </c>
      <c r="CW30" s="117">
        <f t="shared" si="42"/>
        <v>0</v>
      </c>
      <c r="CX30" s="117">
        <f t="shared" si="43"/>
        <v>1</v>
      </c>
      <c r="CY30" s="117">
        <f t="shared" si="44"/>
        <v>0</v>
      </c>
      <c r="CZ30" s="117">
        <f t="shared" si="45"/>
        <v>1</v>
      </c>
      <c r="DA30" s="117">
        <f t="shared" si="46"/>
        <v>0</v>
      </c>
      <c r="DB30" s="117">
        <f t="shared" si="47"/>
        <v>1</v>
      </c>
      <c r="DC30" s="117">
        <f t="shared" si="48"/>
        <v>0</v>
      </c>
      <c r="DD30" s="117">
        <f t="shared" si="87"/>
        <v>1</v>
      </c>
      <c r="DE30" s="117">
        <f t="shared" si="49"/>
        <v>1</v>
      </c>
      <c r="DF30" s="117">
        <f t="shared" si="82"/>
        <v>0</v>
      </c>
      <c r="DG30" s="117">
        <f t="shared" si="83"/>
        <v>1</v>
      </c>
      <c r="DH30" s="117">
        <f t="shared" si="50"/>
        <v>0</v>
      </c>
      <c r="DI30" s="117">
        <f t="shared" si="51"/>
        <v>0</v>
      </c>
      <c r="DJ30" s="117">
        <f t="shared" si="52"/>
        <v>0</v>
      </c>
      <c r="DK30" s="117">
        <f t="shared" si="53"/>
        <v>0</v>
      </c>
      <c r="DL30" s="117">
        <f t="shared" si="54"/>
        <v>0</v>
      </c>
      <c r="DM30" s="117">
        <f t="shared" si="84"/>
        <v>0</v>
      </c>
      <c r="DN30" s="117">
        <f t="shared" si="55"/>
        <v>0</v>
      </c>
      <c r="DO30" s="117">
        <f t="shared" si="56"/>
        <v>0</v>
      </c>
      <c r="DP30" s="117">
        <f t="shared" si="57"/>
        <v>0</v>
      </c>
      <c r="DQ30" s="117">
        <f t="shared" si="58"/>
        <v>0</v>
      </c>
      <c r="DR30" s="117">
        <f t="shared" si="59"/>
        <v>0</v>
      </c>
      <c r="DS30" s="117">
        <f t="shared" si="85"/>
        <v>0</v>
      </c>
      <c r="DT30" s="117">
        <f t="shared" si="60"/>
        <v>0</v>
      </c>
      <c r="DU30" s="117">
        <f t="shared" si="61"/>
        <v>0</v>
      </c>
      <c r="DV30" s="117">
        <f t="shared" si="62"/>
        <v>0</v>
      </c>
      <c r="DW30" s="117">
        <f t="shared" si="63"/>
        <v>1</v>
      </c>
      <c r="DX30" s="117">
        <f t="shared" si="64"/>
        <v>1</v>
      </c>
      <c r="DY30" s="117">
        <f t="shared" si="65"/>
        <v>1</v>
      </c>
      <c r="DZ30" s="117">
        <f t="shared" si="86"/>
        <v>1</v>
      </c>
      <c r="EA30" s="117">
        <f t="shared" si="66"/>
        <v>1</v>
      </c>
      <c r="EB30" s="117">
        <f t="shared" si="67"/>
        <v>0</v>
      </c>
      <c r="EC30" s="117">
        <f t="shared" si="68"/>
        <v>1</v>
      </c>
      <c r="ED30" s="117">
        <f t="shared" si="69"/>
        <v>0</v>
      </c>
      <c r="EE30" s="117">
        <f t="shared" si="70"/>
        <v>0</v>
      </c>
      <c r="EF30" s="117">
        <f t="shared" si="71"/>
        <v>0</v>
      </c>
      <c r="EG30" s="118">
        <f t="shared" si="72"/>
        <v>1</v>
      </c>
      <c r="EH30" s="118">
        <f t="shared" si="73"/>
        <v>0</v>
      </c>
      <c r="EI30" s="7"/>
      <c r="EJ30" s="7"/>
      <c r="EK30" s="7"/>
      <c r="EL30" s="7"/>
    </row>
    <row r="31" spans="1:142" ht="17.100000000000001" customHeight="1" thickBot="1" x14ac:dyDescent="0.3">
      <c r="A31" s="775"/>
      <c r="B31" s="778"/>
      <c r="C31" s="173">
        <v>10</v>
      </c>
      <c r="D31" s="129" t="s">
        <v>645</v>
      </c>
      <c r="E31" s="73" t="s">
        <v>275</v>
      </c>
      <c r="F31" s="162" t="s">
        <v>649</v>
      </c>
      <c r="G31" s="165" t="s">
        <v>652</v>
      </c>
      <c r="H31" s="162" t="s">
        <v>604</v>
      </c>
      <c r="I31" s="147" t="s">
        <v>660</v>
      </c>
      <c r="J31" s="86" t="s">
        <v>647</v>
      </c>
      <c r="K31" s="108" t="s">
        <v>341</v>
      </c>
      <c r="L31" s="73" t="s">
        <v>640</v>
      </c>
      <c r="M31" s="162" t="s">
        <v>657</v>
      </c>
      <c r="N31" s="171" t="s">
        <v>662</v>
      </c>
      <c r="O31" s="162" t="s">
        <v>642</v>
      </c>
      <c r="P31" s="154" t="s">
        <v>643</v>
      </c>
      <c r="Q31" s="86" t="s">
        <v>636</v>
      </c>
      <c r="R31" s="129" t="s">
        <v>658</v>
      </c>
      <c r="S31" s="155" t="s">
        <v>255</v>
      </c>
      <c r="T31" s="162" t="s">
        <v>516</v>
      </c>
      <c r="U31" s="165" t="s">
        <v>632</v>
      </c>
      <c r="V31" s="162" t="s">
        <v>651</v>
      </c>
      <c r="W31" s="147" t="s">
        <v>631</v>
      </c>
      <c r="X31" s="86" t="s">
        <v>274</v>
      </c>
      <c r="Y31" s="230" t="s">
        <v>39</v>
      </c>
      <c r="Z31" s="9" t="s">
        <v>429</v>
      </c>
      <c r="AA31" s="191"/>
      <c r="AB31" s="279" t="s">
        <v>674</v>
      </c>
      <c r="AC31" s="279" t="s">
        <v>674</v>
      </c>
      <c r="AD31" s="279" t="s">
        <v>674</v>
      </c>
      <c r="AE31" s="279" t="s">
        <v>661</v>
      </c>
      <c r="AF31" s="279" t="s">
        <v>661</v>
      </c>
      <c r="AG31" s="279" t="s">
        <v>647</v>
      </c>
      <c r="AH31" s="279" t="s">
        <v>647</v>
      </c>
      <c r="AI31" s="279" t="s">
        <v>674</v>
      </c>
      <c r="AJ31" s="279" t="s">
        <v>674</v>
      </c>
      <c r="AK31" s="279" t="s">
        <v>674</v>
      </c>
      <c r="AL31" s="279" t="s">
        <v>579</v>
      </c>
      <c r="AM31" s="279" t="s">
        <v>579</v>
      </c>
      <c r="AN31" s="279" t="s">
        <v>644</v>
      </c>
      <c r="AO31" s="279" t="s">
        <v>644</v>
      </c>
      <c r="AP31" s="279" t="s">
        <v>658</v>
      </c>
      <c r="AQ31" s="279" t="s">
        <v>658</v>
      </c>
      <c r="AR31" s="279" t="s">
        <v>658</v>
      </c>
      <c r="AS31" s="279" t="s">
        <v>237</v>
      </c>
      <c r="AT31" s="279" t="s">
        <v>237</v>
      </c>
      <c r="AU31" s="279" t="s">
        <v>513</v>
      </c>
      <c r="AV31" s="279" t="s">
        <v>513</v>
      </c>
      <c r="AX31" s="118"/>
      <c r="AY31" s="118">
        <f t="shared" si="0"/>
        <v>1</v>
      </c>
      <c r="AZ31" s="118">
        <f t="shared" si="1"/>
        <v>0</v>
      </c>
      <c r="BA31" s="118">
        <f t="shared" si="2"/>
        <v>0</v>
      </c>
      <c r="BB31" s="118">
        <f t="shared" si="3"/>
        <v>1</v>
      </c>
      <c r="BC31" s="118">
        <f t="shared" si="4"/>
        <v>1</v>
      </c>
      <c r="BD31" s="118">
        <f t="shared" si="5"/>
        <v>1</v>
      </c>
      <c r="BE31" s="117">
        <f t="shared" si="74"/>
        <v>0</v>
      </c>
      <c r="BF31" s="118">
        <f t="shared" si="6"/>
        <v>1</v>
      </c>
      <c r="BG31" s="118">
        <f t="shared" si="7"/>
        <v>1</v>
      </c>
      <c r="BH31" s="117">
        <f t="shared" si="8"/>
        <v>0</v>
      </c>
      <c r="BI31" s="118">
        <f t="shared" si="9"/>
        <v>1</v>
      </c>
      <c r="BJ31" s="118">
        <f t="shared" si="10"/>
        <v>1</v>
      </c>
      <c r="BK31" s="118">
        <f t="shared" si="11"/>
        <v>0</v>
      </c>
      <c r="BL31" s="118">
        <f t="shared" si="12"/>
        <v>1</v>
      </c>
      <c r="BM31" s="117">
        <f t="shared" si="13"/>
        <v>1</v>
      </c>
      <c r="BN31" s="117">
        <f t="shared" si="14"/>
        <v>0</v>
      </c>
      <c r="BO31" s="117">
        <f t="shared" si="15"/>
        <v>1</v>
      </c>
      <c r="BP31" s="117">
        <f t="shared" si="16"/>
        <v>0</v>
      </c>
      <c r="BQ31" s="117">
        <f t="shared" si="17"/>
        <v>1</v>
      </c>
      <c r="BR31" s="117">
        <f t="shared" si="18"/>
        <v>1</v>
      </c>
      <c r="BS31" s="117">
        <f t="shared" si="19"/>
        <v>0</v>
      </c>
      <c r="BT31" s="117">
        <f t="shared" si="20"/>
        <v>0</v>
      </c>
      <c r="BU31" s="117">
        <f t="shared" si="75"/>
        <v>0</v>
      </c>
      <c r="BV31" s="117">
        <f t="shared" si="21"/>
        <v>1</v>
      </c>
      <c r="BW31" s="117">
        <f t="shared" si="22"/>
        <v>0</v>
      </c>
      <c r="BX31" s="117">
        <f t="shared" si="23"/>
        <v>0</v>
      </c>
      <c r="BY31" s="117">
        <f t="shared" si="24"/>
        <v>1</v>
      </c>
      <c r="BZ31" s="117">
        <f t="shared" si="25"/>
        <v>1</v>
      </c>
      <c r="CA31" s="117">
        <f t="shared" si="26"/>
        <v>0</v>
      </c>
      <c r="CB31" s="117">
        <f t="shared" si="27"/>
        <v>0</v>
      </c>
      <c r="CC31" s="117">
        <f t="shared" si="28"/>
        <v>1</v>
      </c>
      <c r="CD31" s="117">
        <f t="shared" si="29"/>
        <v>0</v>
      </c>
      <c r="CE31" s="117">
        <f t="shared" si="30"/>
        <v>0</v>
      </c>
      <c r="CF31" s="117">
        <f t="shared" si="31"/>
        <v>0</v>
      </c>
      <c r="CG31" s="117">
        <f t="shared" si="32"/>
        <v>0</v>
      </c>
      <c r="CH31" s="117">
        <f t="shared" si="33"/>
        <v>0</v>
      </c>
      <c r="CI31" s="117">
        <f t="shared" si="34"/>
        <v>0</v>
      </c>
      <c r="CJ31" s="117">
        <f t="shared" si="35"/>
        <v>0</v>
      </c>
      <c r="CK31" s="117">
        <f t="shared" si="36"/>
        <v>0</v>
      </c>
      <c r="CL31" s="117">
        <f t="shared" si="37"/>
        <v>1</v>
      </c>
      <c r="CM31" s="117">
        <f t="shared" si="76"/>
        <v>0</v>
      </c>
      <c r="CN31" s="117">
        <f t="shared" si="77"/>
        <v>0</v>
      </c>
      <c r="CO31" s="117">
        <f t="shared" si="78"/>
        <v>0</v>
      </c>
      <c r="CP31" s="117">
        <f t="shared" si="79"/>
        <v>0</v>
      </c>
      <c r="CQ31" s="117">
        <f t="shared" si="38"/>
        <v>1</v>
      </c>
      <c r="CR31" s="117">
        <f t="shared" si="80"/>
        <v>0</v>
      </c>
      <c r="CS31" s="117">
        <f t="shared" si="39"/>
        <v>0</v>
      </c>
      <c r="CT31" s="117">
        <f t="shared" si="81"/>
        <v>1</v>
      </c>
      <c r="CU31" s="117">
        <f t="shared" si="40"/>
        <v>0</v>
      </c>
      <c r="CV31" s="117">
        <f t="shared" si="41"/>
        <v>0</v>
      </c>
      <c r="CW31" s="117">
        <f t="shared" si="42"/>
        <v>0</v>
      </c>
      <c r="CX31" s="117">
        <f t="shared" si="43"/>
        <v>1</v>
      </c>
      <c r="CY31" s="117">
        <f t="shared" si="44"/>
        <v>0</v>
      </c>
      <c r="CZ31" s="117">
        <f t="shared" si="45"/>
        <v>1</v>
      </c>
      <c r="DA31" s="117">
        <f t="shared" si="46"/>
        <v>0</v>
      </c>
      <c r="DB31" s="117">
        <f t="shared" si="47"/>
        <v>1</v>
      </c>
      <c r="DC31" s="117">
        <f t="shared" si="48"/>
        <v>0</v>
      </c>
      <c r="DD31" s="117">
        <f t="shared" si="87"/>
        <v>1</v>
      </c>
      <c r="DE31" s="117">
        <f t="shared" si="49"/>
        <v>1</v>
      </c>
      <c r="DF31" s="117">
        <f t="shared" si="82"/>
        <v>0</v>
      </c>
      <c r="DG31" s="117">
        <f t="shared" si="83"/>
        <v>1</v>
      </c>
      <c r="DH31" s="117">
        <f t="shared" si="50"/>
        <v>0</v>
      </c>
      <c r="DI31" s="117">
        <f t="shared" si="51"/>
        <v>0</v>
      </c>
      <c r="DJ31" s="117">
        <f t="shared" si="52"/>
        <v>0</v>
      </c>
      <c r="DK31" s="117">
        <f t="shared" si="53"/>
        <v>0</v>
      </c>
      <c r="DL31" s="117">
        <f t="shared" si="54"/>
        <v>0</v>
      </c>
      <c r="DM31" s="117">
        <f t="shared" si="84"/>
        <v>0</v>
      </c>
      <c r="DN31" s="117">
        <f t="shared" si="55"/>
        <v>0</v>
      </c>
      <c r="DO31" s="117">
        <f t="shared" si="56"/>
        <v>0</v>
      </c>
      <c r="DP31" s="117">
        <f t="shared" si="57"/>
        <v>0</v>
      </c>
      <c r="DQ31" s="117">
        <f t="shared" si="58"/>
        <v>0</v>
      </c>
      <c r="DR31" s="117">
        <f t="shared" si="59"/>
        <v>0</v>
      </c>
      <c r="DS31" s="117">
        <f t="shared" si="85"/>
        <v>0</v>
      </c>
      <c r="DT31" s="117">
        <f t="shared" si="60"/>
        <v>0</v>
      </c>
      <c r="DU31" s="117">
        <f t="shared" si="61"/>
        <v>0</v>
      </c>
      <c r="DV31" s="117">
        <f t="shared" si="62"/>
        <v>0</v>
      </c>
      <c r="DW31" s="117">
        <f t="shared" si="63"/>
        <v>1</v>
      </c>
      <c r="DX31" s="117">
        <f t="shared" si="64"/>
        <v>1</v>
      </c>
      <c r="DY31" s="117">
        <f t="shared" si="65"/>
        <v>1</v>
      </c>
      <c r="DZ31" s="117">
        <f t="shared" si="86"/>
        <v>1</v>
      </c>
      <c r="EA31" s="117">
        <f t="shared" si="66"/>
        <v>1</v>
      </c>
      <c r="EB31" s="117">
        <f t="shared" si="67"/>
        <v>0</v>
      </c>
      <c r="EC31" s="117">
        <f t="shared" si="68"/>
        <v>1</v>
      </c>
      <c r="ED31" s="117">
        <f t="shared" si="69"/>
        <v>0</v>
      </c>
      <c r="EE31" s="117">
        <f t="shared" si="70"/>
        <v>0</v>
      </c>
      <c r="EF31" s="117">
        <f t="shared" si="71"/>
        <v>0</v>
      </c>
      <c r="EG31" s="118">
        <f t="shared" si="72"/>
        <v>1</v>
      </c>
      <c r="EH31" s="118">
        <f t="shared" si="73"/>
        <v>0</v>
      </c>
      <c r="EI31" s="7"/>
      <c r="EJ31" s="7"/>
      <c r="EK31" s="7"/>
      <c r="EL31" s="7"/>
    </row>
    <row r="32" spans="1:142" ht="17.100000000000001" customHeight="1" thickTop="1" x14ac:dyDescent="0.25">
      <c r="A32" s="344"/>
      <c r="B32" s="345"/>
      <c r="C32" s="221">
        <v>0</v>
      </c>
      <c r="D32" s="317" t="s">
        <v>661</v>
      </c>
      <c r="E32" s="315"/>
      <c r="F32" s="312"/>
      <c r="G32" s="316" t="s">
        <v>661</v>
      </c>
      <c r="H32" s="312"/>
      <c r="I32" s="313" t="s">
        <v>661</v>
      </c>
      <c r="J32" s="314"/>
      <c r="K32" s="308"/>
      <c r="L32" s="315"/>
      <c r="M32" s="312"/>
      <c r="N32" s="316"/>
      <c r="O32" s="312"/>
      <c r="P32" s="313"/>
      <c r="Q32" s="314"/>
      <c r="R32" s="317"/>
      <c r="S32" s="318" t="s">
        <v>653</v>
      </c>
      <c r="T32" s="312"/>
      <c r="U32" s="316"/>
      <c r="V32" s="312" t="s">
        <v>653</v>
      </c>
      <c r="W32" s="313"/>
      <c r="X32" s="314" t="s">
        <v>653</v>
      </c>
      <c r="Y32" s="42" t="s">
        <v>40</v>
      </c>
      <c r="Z32" s="10" t="s">
        <v>430</v>
      </c>
      <c r="AA32" s="191"/>
      <c r="AB32" s="279" t="s">
        <v>674</v>
      </c>
      <c r="AC32" s="279" t="s">
        <v>674</v>
      </c>
      <c r="AD32" s="279" t="s">
        <v>674</v>
      </c>
      <c r="AE32" s="279" t="s">
        <v>661</v>
      </c>
      <c r="AF32" s="279" t="s">
        <v>661</v>
      </c>
      <c r="AG32" s="279" t="s">
        <v>647</v>
      </c>
      <c r="AH32" s="279" t="s">
        <v>647</v>
      </c>
      <c r="AI32" s="279" t="s">
        <v>579</v>
      </c>
      <c r="AJ32" s="279" t="s">
        <v>579</v>
      </c>
      <c r="AK32" s="279" t="s">
        <v>579</v>
      </c>
      <c r="AL32" s="279" t="s">
        <v>653</v>
      </c>
      <c r="AM32" s="279" t="s">
        <v>653</v>
      </c>
      <c r="AN32" s="279" t="s">
        <v>579</v>
      </c>
      <c r="AO32" s="279" t="s">
        <v>673</v>
      </c>
      <c r="AP32" s="279" t="s">
        <v>653</v>
      </c>
      <c r="AQ32" s="279" t="s">
        <v>653</v>
      </c>
      <c r="AR32" s="279" t="s">
        <v>653</v>
      </c>
      <c r="AS32" s="279" t="s">
        <v>653</v>
      </c>
      <c r="AT32" s="279" t="s">
        <v>653</v>
      </c>
      <c r="AU32" s="279" t="s">
        <v>237</v>
      </c>
      <c r="AV32" s="279" t="s">
        <v>237</v>
      </c>
      <c r="AX32" s="118"/>
      <c r="AY32" s="118">
        <f t="shared" si="0"/>
        <v>0</v>
      </c>
      <c r="AZ32" s="118">
        <f t="shared" si="1"/>
        <v>0</v>
      </c>
      <c r="BA32" s="118">
        <f t="shared" si="2"/>
        <v>0</v>
      </c>
      <c r="BB32" s="118">
        <f t="shared" si="3"/>
        <v>0</v>
      </c>
      <c r="BC32" s="118">
        <f t="shared" si="4"/>
        <v>0</v>
      </c>
      <c r="BD32" s="118">
        <f t="shared" si="5"/>
        <v>0</v>
      </c>
      <c r="BE32" s="117">
        <f t="shared" si="74"/>
        <v>0</v>
      </c>
      <c r="BF32" s="118">
        <f t="shared" si="6"/>
        <v>0</v>
      </c>
      <c r="BG32" s="118">
        <f t="shared" si="7"/>
        <v>0</v>
      </c>
      <c r="BH32" s="117">
        <f t="shared" si="8"/>
        <v>0</v>
      </c>
      <c r="BI32" s="118">
        <f t="shared" si="9"/>
        <v>0</v>
      </c>
      <c r="BJ32" s="118">
        <f t="shared" si="10"/>
        <v>0</v>
      </c>
      <c r="BK32" s="118">
        <f t="shared" si="11"/>
        <v>0</v>
      </c>
      <c r="BL32" s="118">
        <f t="shared" si="12"/>
        <v>0</v>
      </c>
      <c r="BM32" s="117">
        <f t="shared" si="13"/>
        <v>0</v>
      </c>
      <c r="BN32" s="117">
        <f t="shared" si="14"/>
        <v>0</v>
      </c>
      <c r="BO32" s="117">
        <f t="shared" si="15"/>
        <v>0</v>
      </c>
      <c r="BP32" s="117">
        <f t="shared" si="16"/>
        <v>0</v>
      </c>
      <c r="BQ32" s="117">
        <f t="shared" si="17"/>
        <v>0</v>
      </c>
      <c r="BR32" s="117">
        <f t="shared" si="18"/>
        <v>0</v>
      </c>
      <c r="BS32" s="117">
        <f t="shared" si="19"/>
        <v>0</v>
      </c>
      <c r="BT32" s="117">
        <f t="shared" si="20"/>
        <v>0</v>
      </c>
      <c r="BU32" s="117">
        <f t="shared" si="75"/>
        <v>0</v>
      </c>
      <c r="BV32" s="117">
        <f t="shared" si="21"/>
        <v>0</v>
      </c>
      <c r="BW32" s="117">
        <f t="shared" si="22"/>
        <v>0</v>
      </c>
      <c r="BX32" s="117">
        <f t="shared" si="23"/>
        <v>0</v>
      </c>
      <c r="BY32" s="117">
        <f t="shared" si="24"/>
        <v>0</v>
      </c>
      <c r="BZ32" s="117">
        <f t="shared" si="25"/>
        <v>0</v>
      </c>
      <c r="CA32" s="117">
        <f t="shared" si="26"/>
        <v>0</v>
      </c>
      <c r="CB32" s="117">
        <f t="shared" si="27"/>
        <v>0</v>
      </c>
      <c r="CC32" s="117">
        <f t="shared" si="28"/>
        <v>0</v>
      </c>
      <c r="CD32" s="117">
        <f t="shared" si="29"/>
        <v>0</v>
      </c>
      <c r="CE32" s="117">
        <f t="shared" si="30"/>
        <v>0</v>
      </c>
      <c r="CF32" s="117">
        <f t="shared" si="31"/>
        <v>0</v>
      </c>
      <c r="CG32" s="117">
        <f t="shared" si="32"/>
        <v>3</v>
      </c>
      <c r="CH32" s="117">
        <f t="shared" si="33"/>
        <v>3</v>
      </c>
      <c r="CI32" s="117">
        <f t="shared" si="34"/>
        <v>0</v>
      </c>
      <c r="CJ32" s="117">
        <f t="shared" si="35"/>
        <v>0</v>
      </c>
      <c r="CK32" s="117">
        <f t="shared" si="36"/>
        <v>0</v>
      </c>
      <c r="CL32" s="117">
        <f t="shared" si="37"/>
        <v>0</v>
      </c>
      <c r="CM32" s="117">
        <f t="shared" si="76"/>
        <v>0</v>
      </c>
      <c r="CN32" s="117">
        <f t="shared" si="77"/>
        <v>0</v>
      </c>
      <c r="CO32" s="117">
        <f t="shared" si="78"/>
        <v>0</v>
      </c>
      <c r="CP32" s="117">
        <f t="shared" si="79"/>
        <v>0</v>
      </c>
      <c r="CQ32" s="117">
        <f t="shared" si="38"/>
        <v>0</v>
      </c>
      <c r="CR32" s="117">
        <f t="shared" si="80"/>
        <v>0</v>
      </c>
      <c r="CS32" s="117">
        <f t="shared" si="39"/>
        <v>0</v>
      </c>
      <c r="CT32" s="117">
        <f t="shared" si="81"/>
        <v>0</v>
      </c>
      <c r="CU32" s="117">
        <f t="shared" si="40"/>
        <v>0</v>
      </c>
      <c r="CV32" s="117">
        <f t="shared" si="41"/>
        <v>0</v>
      </c>
      <c r="CW32" s="117">
        <f t="shared" si="42"/>
        <v>0</v>
      </c>
      <c r="CX32" s="117">
        <f t="shared" si="43"/>
        <v>0</v>
      </c>
      <c r="CY32" s="117">
        <f t="shared" si="44"/>
        <v>0</v>
      </c>
      <c r="CZ32" s="117">
        <f t="shared" si="45"/>
        <v>0</v>
      </c>
      <c r="DA32" s="117">
        <f t="shared" si="46"/>
        <v>0</v>
      </c>
      <c r="DB32" s="117">
        <f t="shared" si="47"/>
        <v>0</v>
      </c>
      <c r="DC32" s="117">
        <f t="shared" si="48"/>
        <v>0</v>
      </c>
      <c r="DD32" s="117">
        <f t="shared" si="87"/>
        <v>0</v>
      </c>
      <c r="DE32" s="117">
        <f t="shared" si="49"/>
        <v>0</v>
      </c>
      <c r="DF32" s="117">
        <f t="shared" si="82"/>
        <v>0</v>
      </c>
      <c r="DG32" s="117">
        <f t="shared" si="83"/>
        <v>0</v>
      </c>
      <c r="DH32" s="117">
        <f t="shared" si="50"/>
        <v>0</v>
      </c>
      <c r="DI32" s="117">
        <f t="shared" si="51"/>
        <v>0</v>
      </c>
      <c r="DJ32" s="117">
        <f t="shared" si="52"/>
        <v>0</v>
      </c>
      <c r="DK32" s="117">
        <f t="shared" si="53"/>
        <v>0</v>
      </c>
      <c r="DL32" s="117">
        <f t="shared" si="54"/>
        <v>0</v>
      </c>
      <c r="DM32" s="117">
        <f t="shared" si="84"/>
        <v>0</v>
      </c>
      <c r="DN32" s="117">
        <f t="shared" si="55"/>
        <v>0</v>
      </c>
      <c r="DO32" s="117">
        <f t="shared" si="56"/>
        <v>0</v>
      </c>
      <c r="DP32" s="117">
        <f t="shared" si="57"/>
        <v>0</v>
      </c>
      <c r="DQ32" s="117">
        <f t="shared" si="58"/>
        <v>0</v>
      </c>
      <c r="DR32" s="117">
        <f t="shared" si="59"/>
        <v>0</v>
      </c>
      <c r="DS32" s="117">
        <f t="shared" si="85"/>
        <v>0</v>
      </c>
      <c r="DT32" s="117">
        <f t="shared" si="60"/>
        <v>0</v>
      </c>
      <c r="DU32" s="117">
        <f t="shared" si="61"/>
        <v>0</v>
      </c>
      <c r="DV32" s="117">
        <f t="shared" si="62"/>
        <v>0</v>
      </c>
      <c r="DW32" s="117">
        <f t="shared" si="63"/>
        <v>0</v>
      </c>
      <c r="DX32" s="117">
        <f t="shared" si="64"/>
        <v>0</v>
      </c>
      <c r="DY32" s="117">
        <f t="shared" si="65"/>
        <v>0</v>
      </c>
      <c r="DZ32" s="117">
        <f t="shared" si="86"/>
        <v>0</v>
      </c>
      <c r="EA32" s="117">
        <f t="shared" si="66"/>
        <v>0</v>
      </c>
      <c r="EB32" s="117">
        <f t="shared" si="67"/>
        <v>0</v>
      </c>
      <c r="EC32" s="117">
        <f t="shared" si="68"/>
        <v>0</v>
      </c>
      <c r="ED32" s="117">
        <f t="shared" si="69"/>
        <v>0</v>
      </c>
      <c r="EE32" s="117">
        <f t="shared" si="70"/>
        <v>0</v>
      </c>
      <c r="EF32" s="117">
        <f t="shared" si="71"/>
        <v>0</v>
      </c>
      <c r="EG32" s="118">
        <f t="shared" si="72"/>
        <v>0</v>
      </c>
      <c r="EH32" s="118">
        <f t="shared" si="73"/>
        <v>0</v>
      </c>
      <c r="EI32" s="7"/>
      <c r="EJ32" s="7"/>
      <c r="EK32" s="7"/>
      <c r="EL32" s="7"/>
    </row>
    <row r="33" spans="1:142" ht="17.100000000000001" customHeight="1" x14ac:dyDescent="0.25">
      <c r="A33" s="774">
        <v>3</v>
      </c>
      <c r="B33" s="777" t="s">
        <v>18</v>
      </c>
      <c r="C33" s="174">
        <v>1</v>
      </c>
      <c r="D33" s="61" t="s">
        <v>661</v>
      </c>
      <c r="E33" s="72" t="s">
        <v>652</v>
      </c>
      <c r="F33" s="201" t="s">
        <v>275</v>
      </c>
      <c r="G33" s="211" t="s">
        <v>661</v>
      </c>
      <c r="H33" s="201" t="s">
        <v>675</v>
      </c>
      <c r="I33" s="145" t="s">
        <v>661</v>
      </c>
      <c r="J33" s="91" t="s">
        <v>636</v>
      </c>
      <c r="K33" s="127" t="s">
        <v>643</v>
      </c>
      <c r="L33" s="72" t="s">
        <v>657</v>
      </c>
      <c r="M33" s="201" t="s">
        <v>579</v>
      </c>
      <c r="N33" s="211" t="s">
        <v>519</v>
      </c>
      <c r="O33" s="201" t="s">
        <v>632</v>
      </c>
      <c r="P33" s="145" t="s">
        <v>633</v>
      </c>
      <c r="Q33" s="91" t="s">
        <v>646</v>
      </c>
      <c r="R33" s="127" t="s">
        <v>631</v>
      </c>
      <c r="S33" s="153" t="s">
        <v>653</v>
      </c>
      <c r="T33" s="201" t="s">
        <v>241</v>
      </c>
      <c r="U33" s="211" t="s">
        <v>255</v>
      </c>
      <c r="V33" s="201" t="s">
        <v>653</v>
      </c>
      <c r="W33" s="145" t="s">
        <v>301</v>
      </c>
      <c r="X33" s="91" t="s">
        <v>653</v>
      </c>
      <c r="Y33" s="42" t="s">
        <v>41</v>
      </c>
      <c r="Z33" s="10" t="s">
        <v>58</v>
      </c>
      <c r="AA33" s="6"/>
      <c r="AB33" s="279" t="s">
        <v>674</v>
      </c>
      <c r="AC33" s="279" t="s">
        <v>674</v>
      </c>
      <c r="AD33" s="279" t="s">
        <v>674</v>
      </c>
      <c r="AE33" s="279" t="s">
        <v>661</v>
      </c>
      <c r="AF33" s="279" t="s">
        <v>661</v>
      </c>
      <c r="AG33" s="279" t="s">
        <v>647</v>
      </c>
      <c r="AH33" s="279" t="s">
        <v>647</v>
      </c>
      <c r="AI33" s="279" t="s">
        <v>579</v>
      </c>
      <c r="AJ33" s="279" t="s">
        <v>579</v>
      </c>
      <c r="AK33" s="279" t="s">
        <v>579</v>
      </c>
      <c r="AL33" s="279" t="s">
        <v>653</v>
      </c>
      <c r="AM33" s="279" t="s">
        <v>653</v>
      </c>
      <c r="AN33" s="279" t="s">
        <v>579</v>
      </c>
      <c r="AO33" s="279" t="s">
        <v>673</v>
      </c>
      <c r="AP33" s="279" t="s">
        <v>653</v>
      </c>
      <c r="AQ33" s="279" t="s">
        <v>653</v>
      </c>
      <c r="AR33" s="279" t="s">
        <v>653</v>
      </c>
      <c r="AS33" s="279" t="s">
        <v>653</v>
      </c>
      <c r="AT33" s="279" t="s">
        <v>653</v>
      </c>
      <c r="AU33" s="279" t="s">
        <v>237</v>
      </c>
      <c r="AV33" s="279" t="s">
        <v>237</v>
      </c>
      <c r="AX33" s="118"/>
      <c r="AY33" s="118">
        <f t="shared" si="0"/>
        <v>1</v>
      </c>
      <c r="AZ33" s="118">
        <f t="shared" si="1"/>
        <v>1</v>
      </c>
      <c r="BA33" s="118">
        <f t="shared" si="2"/>
        <v>1</v>
      </c>
      <c r="BB33" s="118">
        <f t="shared" si="3"/>
        <v>0</v>
      </c>
      <c r="BC33" s="118">
        <f t="shared" si="4"/>
        <v>1</v>
      </c>
      <c r="BD33" s="118">
        <f t="shared" si="5"/>
        <v>0</v>
      </c>
      <c r="BE33" s="117">
        <f t="shared" si="74"/>
        <v>1</v>
      </c>
      <c r="BF33" s="118">
        <f t="shared" si="6"/>
        <v>1</v>
      </c>
      <c r="BG33" s="118">
        <f t="shared" si="7"/>
        <v>0</v>
      </c>
      <c r="BH33" s="117">
        <f t="shared" si="8"/>
        <v>0</v>
      </c>
      <c r="BI33" s="118">
        <f t="shared" si="9"/>
        <v>0</v>
      </c>
      <c r="BJ33" s="118">
        <f t="shared" si="10"/>
        <v>0</v>
      </c>
      <c r="BK33" s="118">
        <f t="shared" si="11"/>
        <v>1</v>
      </c>
      <c r="BL33" s="118">
        <f t="shared" si="12"/>
        <v>1</v>
      </c>
      <c r="BM33" s="117">
        <f t="shared" si="13"/>
        <v>1</v>
      </c>
      <c r="BN33" s="117">
        <f t="shared" si="14"/>
        <v>0</v>
      </c>
      <c r="BO33" s="117">
        <f t="shared" si="15"/>
        <v>1</v>
      </c>
      <c r="BP33" s="117">
        <f t="shared" si="16"/>
        <v>0</v>
      </c>
      <c r="BQ33" s="117">
        <f t="shared" si="17"/>
        <v>0</v>
      </c>
      <c r="BR33" s="117">
        <f t="shared" si="18"/>
        <v>0</v>
      </c>
      <c r="BS33" s="117">
        <f t="shared" si="19"/>
        <v>0</v>
      </c>
      <c r="BT33" s="117">
        <f t="shared" si="20"/>
        <v>0</v>
      </c>
      <c r="BU33" s="117">
        <f t="shared" si="75"/>
        <v>0</v>
      </c>
      <c r="BV33" s="117">
        <f t="shared" si="21"/>
        <v>1</v>
      </c>
      <c r="BW33" s="117">
        <f t="shared" si="22"/>
        <v>0</v>
      </c>
      <c r="BX33" s="117">
        <f t="shared" si="23"/>
        <v>0</v>
      </c>
      <c r="BY33" s="117">
        <f t="shared" si="24"/>
        <v>1</v>
      </c>
      <c r="BZ33" s="117">
        <f t="shared" si="25"/>
        <v>1</v>
      </c>
      <c r="CA33" s="117">
        <f t="shared" si="26"/>
        <v>0</v>
      </c>
      <c r="CB33" s="117">
        <f t="shared" si="27"/>
        <v>0</v>
      </c>
      <c r="CC33" s="117">
        <f t="shared" si="28"/>
        <v>1</v>
      </c>
      <c r="CD33" s="117">
        <f t="shared" si="29"/>
        <v>0</v>
      </c>
      <c r="CE33" s="117">
        <f t="shared" si="30"/>
        <v>0</v>
      </c>
      <c r="CF33" s="117">
        <f t="shared" si="31"/>
        <v>0</v>
      </c>
      <c r="CG33" s="117">
        <f t="shared" si="32"/>
        <v>3</v>
      </c>
      <c r="CH33" s="117">
        <f t="shared" si="33"/>
        <v>3</v>
      </c>
      <c r="CI33" s="117">
        <f t="shared" si="34"/>
        <v>0</v>
      </c>
      <c r="CJ33" s="117">
        <f t="shared" si="35"/>
        <v>0</v>
      </c>
      <c r="CK33" s="117">
        <f t="shared" si="36"/>
        <v>0</v>
      </c>
      <c r="CL33" s="117">
        <f t="shared" si="37"/>
        <v>0</v>
      </c>
      <c r="CM33" s="117">
        <f t="shared" si="76"/>
        <v>1</v>
      </c>
      <c r="CN33" s="117">
        <f t="shared" si="77"/>
        <v>0</v>
      </c>
      <c r="CO33" s="117">
        <f t="shared" si="78"/>
        <v>0</v>
      </c>
      <c r="CP33" s="117">
        <f t="shared" si="79"/>
        <v>0</v>
      </c>
      <c r="CQ33" s="117">
        <f t="shared" si="38"/>
        <v>0</v>
      </c>
      <c r="CR33" s="117">
        <f t="shared" si="80"/>
        <v>0</v>
      </c>
      <c r="CS33" s="117">
        <f t="shared" si="39"/>
        <v>0</v>
      </c>
      <c r="CT33" s="117">
        <f t="shared" si="81"/>
        <v>0</v>
      </c>
      <c r="CU33" s="117">
        <f t="shared" si="40"/>
        <v>1</v>
      </c>
      <c r="CV33" s="117">
        <f t="shared" si="41"/>
        <v>0</v>
      </c>
      <c r="CW33" s="117">
        <f t="shared" si="42"/>
        <v>1</v>
      </c>
      <c r="CX33" s="117">
        <f t="shared" si="43"/>
        <v>0</v>
      </c>
      <c r="CY33" s="117">
        <f t="shared" si="44"/>
        <v>0</v>
      </c>
      <c r="CZ33" s="117">
        <f t="shared" si="45"/>
        <v>0</v>
      </c>
      <c r="DA33" s="117">
        <f t="shared" si="46"/>
        <v>0</v>
      </c>
      <c r="DB33" s="117">
        <f t="shared" si="47"/>
        <v>0</v>
      </c>
      <c r="DC33" s="117">
        <f t="shared" si="48"/>
        <v>0</v>
      </c>
      <c r="DD33" s="117">
        <f t="shared" si="87"/>
        <v>0</v>
      </c>
      <c r="DE33" s="117">
        <f t="shared" si="49"/>
        <v>0</v>
      </c>
      <c r="DF33" s="117">
        <f t="shared" si="82"/>
        <v>0</v>
      </c>
      <c r="DG33" s="117">
        <f t="shared" si="83"/>
        <v>0</v>
      </c>
      <c r="DH33" s="117">
        <f t="shared" si="50"/>
        <v>0</v>
      </c>
      <c r="DI33" s="117">
        <f t="shared" si="51"/>
        <v>0</v>
      </c>
      <c r="DJ33" s="117">
        <f t="shared" si="52"/>
        <v>0</v>
      </c>
      <c r="DK33" s="117">
        <f t="shared" si="53"/>
        <v>0</v>
      </c>
      <c r="DL33" s="117">
        <f t="shared" si="54"/>
        <v>0</v>
      </c>
      <c r="DM33" s="117">
        <f t="shared" si="84"/>
        <v>0</v>
      </c>
      <c r="DN33" s="117">
        <f t="shared" si="55"/>
        <v>1</v>
      </c>
      <c r="DO33" s="117">
        <f t="shared" si="56"/>
        <v>0</v>
      </c>
      <c r="DP33" s="117">
        <f t="shared" si="57"/>
        <v>1</v>
      </c>
      <c r="DQ33" s="117">
        <f t="shared" si="58"/>
        <v>0</v>
      </c>
      <c r="DR33" s="117">
        <f t="shared" si="59"/>
        <v>0</v>
      </c>
      <c r="DS33" s="117">
        <f t="shared" si="85"/>
        <v>0</v>
      </c>
      <c r="DT33" s="117">
        <f t="shared" si="60"/>
        <v>0</v>
      </c>
      <c r="DU33" s="117">
        <f t="shared" si="61"/>
        <v>0</v>
      </c>
      <c r="DV33" s="117">
        <f t="shared" si="62"/>
        <v>0</v>
      </c>
      <c r="DW33" s="117">
        <f t="shared" si="63"/>
        <v>0</v>
      </c>
      <c r="DX33" s="117">
        <f t="shared" si="64"/>
        <v>1</v>
      </c>
      <c r="DY33" s="117">
        <f t="shared" si="65"/>
        <v>1</v>
      </c>
      <c r="DZ33" s="117">
        <f t="shared" si="86"/>
        <v>0</v>
      </c>
      <c r="EA33" s="117">
        <f t="shared" si="66"/>
        <v>1</v>
      </c>
      <c r="EB33" s="117">
        <f t="shared" si="67"/>
        <v>0</v>
      </c>
      <c r="EC33" s="117">
        <f t="shared" si="68"/>
        <v>1</v>
      </c>
      <c r="ED33" s="117">
        <f t="shared" si="69"/>
        <v>1</v>
      </c>
      <c r="EE33" s="117">
        <f t="shared" si="70"/>
        <v>0</v>
      </c>
      <c r="EF33" s="117">
        <f t="shared" si="71"/>
        <v>1</v>
      </c>
      <c r="EG33" s="118">
        <f t="shared" si="72"/>
        <v>0</v>
      </c>
      <c r="EH33" s="118">
        <f t="shared" si="73"/>
        <v>0</v>
      </c>
      <c r="EI33" s="7"/>
      <c r="EJ33" s="7"/>
      <c r="EK33" s="7"/>
      <c r="EL33" s="7"/>
    </row>
    <row r="34" spans="1:142" ht="17.100000000000001" customHeight="1" x14ac:dyDescent="0.25">
      <c r="A34" s="774"/>
      <c r="B34" s="777"/>
      <c r="C34" s="172">
        <v>2</v>
      </c>
      <c r="D34" s="63" t="s">
        <v>661</v>
      </c>
      <c r="E34" s="65" t="s">
        <v>652</v>
      </c>
      <c r="F34" s="161" t="s">
        <v>275</v>
      </c>
      <c r="G34" s="164" t="s">
        <v>661</v>
      </c>
      <c r="H34" s="161" t="s">
        <v>675</v>
      </c>
      <c r="I34" s="146" t="s">
        <v>661</v>
      </c>
      <c r="J34" s="85" t="s">
        <v>636</v>
      </c>
      <c r="K34" s="78" t="s">
        <v>643</v>
      </c>
      <c r="L34" s="76" t="s">
        <v>657</v>
      </c>
      <c r="M34" s="161" t="s">
        <v>579</v>
      </c>
      <c r="N34" s="164" t="s">
        <v>519</v>
      </c>
      <c r="O34" s="161" t="s">
        <v>632</v>
      </c>
      <c r="P34" s="146" t="s">
        <v>633</v>
      </c>
      <c r="Q34" s="85" t="s">
        <v>646</v>
      </c>
      <c r="R34" s="78" t="s">
        <v>631</v>
      </c>
      <c r="S34" s="154" t="s">
        <v>653</v>
      </c>
      <c r="T34" s="161" t="s">
        <v>241</v>
      </c>
      <c r="U34" s="164" t="s">
        <v>255</v>
      </c>
      <c r="V34" s="161" t="s">
        <v>653</v>
      </c>
      <c r="W34" s="146" t="s">
        <v>301</v>
      </c>
      <c r="X34" s="85" t="s">
        <v>653</v>
      </c>
      <c r="Y34" s="42" t="s">
        <v>42</v>
      </c>
      <c r="Z34" s="10" t="s">
        <v>59</v>
      </c>
      <c r="AA34" s="6"/>
      <c r="AB34" s="279" t="s">
        <v>661</v>
      </c>
      <c r="AC34" s="279" t="s">
        <v>661</v>
      </c>
      <c r="AD34" s="279" t="s">
        <v>661</v>
      </c>
      <c r="AE34" s="279" t="s">
        <v>587</v>
      </c>
      <c r="AF34" s="279" t="s">
        <v>638</v>
      </c>
      <c r="AG34" s="279" t="s">
        <v>661</v>
      </c>
      <c r="AH34" s="279" t="s">
        <v>661</v>
      </c>
      <c r="AI34" s="279" t="s">
        <v>579</v>
      </c>
      <c r="AJ34" s="279" t="s">
        <v>579</v>
      </c>
      <c r="AK34" s="279" t="s">
        <v>579</v>
      </c>
      <c r="AL34" s="279" t="s">
        <v>653</v>
      </c>
      <c r="AM34" s="279" t="s">
        <v>653</v>
      </c>
      <c r="AN34" s="279" t="s">
        <v>579</v>
      </c>
      <c r="AO34" s="279" t="s">
        <v>673</v>
      </c>
      <c r="AP34" s="279" t="s">
        <v>653</v>
      </c>
      <c r="AQ34" s="279" t="s">
        <v>653</v>
      </c>
      <c r="AR34" s="279" t="s">
        <v>653</v>
      </c>
      <c r="AS34" s="279" t="s">
        <v>653</v>
      </c>
      <c r="AT34" s="279" t="s">
        <v>653</v>
      </c>
      <c r="AU34" s="279" t="s">
        <v>237</v>
      </c>
      <c r="AV34" s="279" t="s">
        <v>237</v>
      </c>
      <c r="AX34" s="118"/>
      <c r="AY34" s="118">
        <f t="shared" si="0"/>
        <v>1</v>
      </c>
      <c r="AZ34" s="118">
        <f t="shared" si="1"/>
        <v>1</v>
      </c>
      <c r="BA34" s="118">
        <f t="shared" si="2"/>
        <v>1</v>
      </c>
      <c r="BB34" s="118">
        <f t="shared" si="3"/>
        <v>0</v>
      </c>
      <c r="BC34" s="118">
        <f t="shared" si="4"/>
        <v>1</v>
      </c>
      <c r="BD34" s="118">
        <f t="shared" si="5"/>
        <v>0</v>
      </c>
      <c r="BE34" s="117">
        <f t="shared" si="74"/>
        <v>1</v>
      </c>
      <c r="BF34" s="118">
        <f t="shared" si="6"/>
        <v>1</v>
      </c>
      <c r="BG34" s="118">
        <f t="shared" si="7"/>
        <v>0</v>
      </c>
      <c r="BH34" s="117">
        <f t="shared" si="8"/>
        <v>0</v>
      </c>
      <c r="BI34" s="118">
        <f t="shared" si="9"/>
        <v>0</v>
      </c>
      <c r="BJ34" s="118">
        <f t="shared" si="10"/>
        <v>0</v>
      </c>
      <c r="BK34" s="118">
        <f t="shared" si="11"/>
        <v>1</v>
      </c>
      <c r="BL34" s="118">
        <f t="shared" si="12"/>
        <v>1</v>
      </c>
      <c r="BM34" s="117">
        <f t="shared" si="13"/>
        <v>1</v>
      </c>
      <c r="BN34" s="117">
        <f t="shared" si="14"/>
        <v>0</v>
      </c>
      <c r="BO34" s="117">
        <f t="shared" si="15"/>
        <v>1</v>
      </c>
      <c r="BP34" s="117">
        <f t="shared" si="16"/>
        <v>0</v>
      </c>
      <c r="BQ34" s="117">
        <f t="shared" si="17"/>
        <v>0</v>
      </c>
      <c r="BR34" s="117">
        <f t="shared" si="18"/>
        <v>0</v>
      </c>
      <c r="BS34" s="117">
        <f t="shared" si="19"/>
        <v>0</v>
      </c>
      <c r="BT34" s="117">
        <f t="shared" si="20"/>
        <v>0</v>
      </c>
      <c r="BU34" s="117">
        <f t="shared" si="75"/>
        <v>0</v>
      </c>
      <c r="BV34" s="117">
        <f t="shared" si="21"/>
        <v>1</v>
      </c>
      <c r="BW34" s="117">
        <f t="shared" si="22"/>
        <v>0</v>
      </c>
      <c r="BX34" s="117">
        <f t="shared" si="23"/>
        <v>0</v>
      </c>
      <c r="BY34" s="117">
        <f t="shared" si="24"/>
        <v>1</v>
      </c>
      <c r="BZ34" s="117">
        <f t="shared" si="25"/>
        <v>1</v>
      </c>
      <c r="CA34" s="117">
        <f t="shared" si="26"/>
        <v>0</v>
      </c>
      <c r="CB34" s="117">
        <f t="shared" si="27"/>
        <v>0</v>
      </c>
      <c r="CC34" s="117">
        <f t="shared" si="28"/>
        <v>1</v>
      </c>
      <c r="CD34" s="117">
        <f t="shared" si="29"/>
        <v>0</v>
      </c>
      <c r="CE34" s="117">
        <f t="shared" si="30"/>
        <v>0</v>
      </c>
      <c r="CF34" s="117">
        <f t="shared" si="31"/>
        <v>0</v>
      </c>
      <c r="CG34" s="117">
        <f t="shared" si="32"/>
        <v>3</v>
      </c>
      <c r="CH34" s="117">
        <f t="shared" si="33"/>
        <v>3</v>
      </c>
      <c r="CI34" s="117">
        <f t="shared" si="34"/>
        <v>0</v>
      </c>
      <c r="CJ34" s="117">
        <f t="shared" si="35"/>
        <v>0</v>
      </c>
      <c r="CK34" s="117">
        <f t="shared" si="36"/>
        <v>0</v>
      </c>
      <c r="CL34" s="117">
        <f t="shared" si="37"/>
        <v>0</v>
      </c>
      <c r="CM34" s="117">
        <f t="shared" si="76"/>
        <v>1</v>
      </c>
      <c r="CN34" s="117">
        <f t="shared" si="77"/>
        <v>0</v>
      </c>
      <c r="CO34" s="117">
        <f t="shared" si="78"/>
        <v>0</v>
      </c>
      <c r="CP34" s="117">
        <f t="shared" si="79"/>
        <v>0</v>
      </c>
      <c r="CQ34" s="117">
        <f t="shared" si="38"/>
        <v>0</v>
      </c>
      <c r="CR34" s="117">
        <f t="shared" si="80"/>
        <v>0</v>
      </c>
      <c r="CS34" s="117">
        <f t="shared" si="39"/>
        <v>0</v>
      </c>
      <c r="CT34" s="117">
        <f t="shared" si="81"/>
        <v>0</v>
      </c>
      <c r="CU34" s="117">
        <f t="shared" si="40"/>
        <v>1</v>
      </c>
      <c r="CV34" s="117">
        <f t="shared" si="41"/>
        <v>0</v>
      </c>
      <c r="CW34" s="117">
        <f t="shared" si="42"/>
        <v>1</v>
      </c>
      <c r="CX34" s="117">
        <f t="shared" si="43"/>
        <v>0</v>
      </c>
      <c r="CY34" s="117">
        <f t="shared" si="44"/>
        <v>0</v>
      </c>
      <c r="CZ34" s="117">
        <f t="shared" si="45"/>
        <v>0</v>
      </c>
      <c r="DA34" s="117">
        <f t="shared" si="46"/>
        <v>0</v>
      </c>
      <c r="DB34" s="117">
        <f t="shared" si="47"/>
        <v>0</v>
      </c>
      <c r="DC34" s="117">
        <f t="shared" si="48"/>
        <v>0</v>
      </c>
      <c r="DD34" s="117">
        <f t="shared" si="87"/>
        <v>0</v>
      </c>
      <c r="DE34" s="117">
        <f t="shared" si="49"/>
        <v>0</v>
      </c>
      <c r="DF34" s="117">
        <f t="shared" si="82"/>
        <v>0</v>
      </c>
      <c r="DG34" s="117">
        <f t="shared" si="83"/>
        <v>0</v>
      </c>
      <c r="DH34" s="117">
        <f t="shared" si="50"/>
        <v>0</v>
      </c>
      <c r="DI34" s="117">
        <f t="shared" si="51"/>
        <v>0</v>
      </c>
      <c r="DJ34" s="117">
        <f t="shared" si="52"/>
        <v>0</v>
      </c>
      <c r="DK34" s="117">
        <f t="shared" si="53"/>
        <v>0</v>
      </c>
      <c r="DL34" s="117">
        <f t="shared" si="54"/>
        <v>0</v>
      </c>
      <c r="DM34" s="117">
        <f t="shared" si="84"/>
        <v>0</v>
      </c>
      <c r="DN34" s="117">
        <f t="shared" si="55"/>
        <v>1</v>
      </c>
      <c r="DO34" s="117">
        <f t="shared" si="56"/>
        <v>0</v>
      </c>
      <c r="DP34" s="117">
        <f t="shared" si="57"/>
        <v>1</v>
      </c>
      <c r="DQ34" s="117">
        <f t="shared" si="58"/>
        <v>0</v>
      </c>
      <c r="DR34" s="117">
        <f t="shared" si="59"/>
        <v>0</v>
      </c>
      <c r="DS34" s="117">
        <f t="shared" si="85"/>
        <v>0</v>
      </c>
      <c r="DT34" s="117">
        <f t="shared" si="60"/>
        <v>0</v>
      </c>
      <c r="DU34" s="117">
        <f t="shared" si="61"/>
        <v>0</v>
      </c>
      <c r="DV34" s="117">
        <f t="shared" si="62"/>
        <v>0</v>
      </c>
      <c r="DW34" s="117">
        <f t="shared" si="63"/>
        <v>0</v>
      </c>
      <c r="DX34" s="117">
        <f t="shared" si="64"/>
        <v>1</v>
      </c>
      <c r="DY34" s="117">
        <f t="shared" si="65"/>
        <v>1</v>
      </c>
      <c r="DZ34" s="117">
        <f t="shared" si="86"/>
        <v>0</v>
      </c>
      <c r="EA34" s="117">
        <f t="shared" si="66"/>
        <v>1</v>
      </c>
      <c r="EB34" s="117">
        <f t="shared" si="67"/>
        <v>0</v>
      </c>
      <c r="EC34" s="117">
        <f t="shared" si="68"/>
        <v>1</v>
      </c>
      <c r="ED34" s="117">
        <f t="shared" si="69"/>
        <v>1</v>
      </c>
      <c r="EE34" s="117">
        <f t="shared" si="70"/>
        <v>0</v>
      </c>
      <c r="EF34" s="117">
        <f t="shared" si="71"/>
        <v>1</v>
      </c>
      <c r="EG34" s="118">
        <f t="shared" si="72"/>
        <v>0</v>
      </c>
      <c r="EH34" s="118">
        <f t="shared" si="73"/>
        <v>0</v>
      </c>
      <c r="EI34" s="7"/>
      <c r="EJ34" s="7"/>
      <c r="EK34" s="7"/>
      <c r="EL34" s="7"/>
    </row>
    <row r="35" spans="1:142" ht="17.100000000000001" customHeight="1" x14ac:dyDescent="0.25">
      <c r="A35" s="774"/>
      <c r="B35" s="777"/>
      <c r="C35" s="172">
        <v>3</v>
      </c>
      <c r="D35" s="63" t="s">
        <v>652</v>
      </c>
      <c r="E35" s="65" t="s">
        <v>647</v>
      </c>
      <c r="F35" s="161" t="s">
        <v>604</v>
      </c>
      <c r="G35" s="164" t="s">
        <v>668</v>
      </c>
      <c r="H35" s="161" t="s">
        <v>675</v>
      </c>
      <c r="I35" s="146" t="s">
        <v>275</v>
      </c>
      <c r="J35" s="85" t="s">
        <v>636</v>
      </c>
      <c r="K35" s="259" t="s">
        <v>649</v>
      </c>
      <c r="L35" s="65" t="s">
        <v>579</v>
      </c>
      <c r="M35" s="161" t="s">
        <v>660</v>
      </c>
      <c r="N35" s="164" t="s">
        <v>638</v>
      </c>
      <c r="O35" s="161" t="s">
        <v>519</v>
      </c>
      <c r="P35" s="146" t="s">
        <v>646</v>
      </c>
      <c r="Q35" s="85" t="s">
        <v>659</v>
      </c>
      <c r="R35" s="78" t="s">
        <v>631</v>
      </c>
      <c r="S35" s="154" t="s">
        <v>274</v>
      </c>
      <c r="T35" s="161" t="s">
        <v>515</v>
      </c>
      <c r="U35" s="164" t="s">
        <v>268</v>
      </c>
      <c r="V35" s="161" t="s">
        <v>663</v>
      </c>
      <c r="W35" s="146" t="s">
        <v>237</v>
      </c>
      <c r="X35" s="91" t="s">
        <v>301</v>
      </c>
      <c r="Y35" s="42" t="s">
        <v>317</v>
      </c>
      <c r="Z35" s="10" t="s">
        <v>60</v>
      </c>
      <c r="AA35" s="6"/>
      <c r="AB35" s="279" t="s">
        <v>661</v>
      </c>
      <c r="AC35" s="279" t="s">
        <v>661</v>
      </c>
      <c r="AD35" s="279" t="s">
        <v>661</v>
      </c>
      <c r="AE35" s="279" t="s">
        <v>587</v>
      </c>
      <c r="AF35" s="279" t="s">
        <v>638</v>
      </c>
      <c r="AG35" s="279" t="s">
        <v>661</v>
      </c>
      <c r="AH35" s="279" t="s">
        <v>661</v>
      </c>
      <c r="AI35" s="279" t="s">
        <v>579</v>
      </c>
      <c r="AJ35" s="279" t="s">
        <v>579</v>
      </c>
      <c r="AK35" s="279" t="s">
        <v>579</v>
      </c>
      <c r="AL35" s="279" t="s">
        <v>638</v>
      </c>
      <c r="AM35" s="279" t="s">
        <v>638</v>
      </c>
      <c r="AN35" s="279" t="s">
        <v>579</v>
      </c>
      <c r="AO35" s="279" t="s">
        <v>673</v>
      </c>
      <c r="AP35" s="279" t="s">
        <v>241</v>
      </c>
      <c r="AQ35" s="279" t="s">
        <v>241</v>
      </c>
      <c r="AR35" s="279" t="s">
        <v>241</v>
      </c>
      <c r="AS35" s="279" t="s">
        <v>638</v>
      </c>
      <c r="AT35" s="279" t="s">
        <v>638</v>
      </c>
      <c r="AU35" s="279" t="s">
        <v>237</v>
      </c>
      <c r="AV35" s="279" t="s">
        <v>237</v>
      </c>
      <c r="AX35" s="118"/>
      <c r="AY35" s="118">
        <f t="shared" si="0"/>
        <v>1</v>
      </c>
      <c r="AZ35" s="118">
        <f t="shared" si="1"/>
        <v>1</v>
      </c>
      <c r="BA35" s="118">
        <f t="shared" si="2"/>
        <v>1</v>
      </c>
      <c r="BB35" s="118">
        <f t="shared" si="3"/>
        <v>0</v>
      </c>
      <c r="BC35" s="118">
        <f t="shared" si="4"/>
        <v>1</v>
      </c>
      <c r="BD35" s="118">
        <f t="shared" si="5"/>
        <v>0</v>
      </c>
      <c r="BE35" s="117">
        <f t="shared" si="74"/>
        <v>1</v>
      </c>
      <c r="BF35" s="118">
        <f t="shared" si="6"/>
        <v>1</v>
      </c>
      <c r="BG35" s="118">
        <f t="shared" si="7"/>
        <v>1</v>
      </c>
      <c r="BH35" s="117">
        <f t="shared" si="8"/>
        <v>0</v>
      </c>
      <c r="BI35" s="118">
        <f t="shared" si="9"/>
        <v>1</v>
      </c>
      <c r="BJ35" s="118">
        <f t="shared" si="10"/>
        <v>0</v>
      </c>
      <c r="BK35" s="118">
        <f t="shared" si="11"/>
        <v>1</v>
      </c>
      <c r="BL35" s="118">
        <f t="shared" si="12"/>
        <v>1</v>
      </c>
      <c r="BM35" s="117">
        <f t="shared" si="13"/>
        <v>0</v>
      </c>
      <c r="BN35" s="117">
        <f t="shared" si="14"/>
        <v>0</v>
      </c>
      <c r="BO35" s="117">
        <f t="shared" si="15"/>
        <v>0</v>
      </c>
      <c r="BP35" s="117">
        <f t="shared" si="16"/>
        <v>1</v>
      </c>
      <c r="BQ35" s="117">
        <f t="shared" si="17"/>
        <v>0</v>
      </c>
      <c r="BR35" s="117">
        <f t="shared" si="18"/>
        <v>1</v>
      </c>
      <c r="BS35" s="117">
        <f t="shared" si="19"/>
        <v>0</v>
      </c>
      <c r="BT35" s="117">
        <f t="shared" si="20"/>
        <v>1</v>
      </c>
      <c r="BU35" s="117">
        <f t="shared" si="75"/>
        <v>1</v>
      </c>
      <c r="BV35" s="117">
        <f t="shared" si="21"/>
        <v>0</v>
      </c>
      <c r="BW35" s="117">
        <f t="shared" si="22"/>
        <v>0</v>
      </c>
      <c r="BX35" s="117">
        <f t="shared" si="23"/>
        <v>0</v>
      </c>
      <c r="BY35" s="117">
        <f t="shared" si="24"/>
        <v>0</v>
      </c>
      <c r="BZ35" s="117">
        <f t="shared" si="25"/>
        <v>0</v>
      </c>
      <c r="CA35" s="117">
        <f t="shared" si="26"/>
        <v>0</v>
      </c>
      <c r="CB35" s="117">
        <f t="shared" si="27"/>
        <v>0</v>
      </c>
      <c r="CC35" s="117">
        <f t="shared" si="28"/>
        <v>0</v>
      </c>
      <c r="CD35" s="117">
        <f t="shared" si="29"/>
        <v>0</v>
      </c>
      <c r="CE35" s="117">
        <f t="shared" si="30"/>
        <v>0</v>
      </c>
      <c r="CF35" s="117">
        <f t="shared" si="31"/>
        <v>0</v>
      </c>
      <c r="CG35" s="117">
        <f t="shared" si="32"/>
        <v>0</v>
      </c>
      <c r="CH35" s="117">
        <f t="shared" si="33"/>
        <v>0</v>
      </c>
      <c r="CI35" s="117">
        <f t="shared" si="34"/>
        <v>1</v>
      </c>
      <c r="CJ35" s="117">
        <f t="shared" si="35"/>
        <v>0</v>
      </c>
      <c r="CK35" s="117">
        <f t="shared" si="36"/>
        <v>1</v>
      </c>
      <c r="CL35" s="117">
        <f t="shared" si="37"/>
        <v>1</v>
      </c>
      <c r="CM35" s="117">
        <f t="shared" si="76"/>
        <v>1</v>
      </c>
      <c r="CN35" s="117">
        <f t="shared" si="77"/>
        <v>0</v>
      </c>
      <c r="CO35" s="117">
        <f t="shared" si="78"/>
        <v>0</v>
      </c>
      <c r="CP35" s="117">
        <f t="shared" si="79"/>
        <v>0</v>
      </c>
      <c r="CQ35" s="117">
        <f t="shared" si="38"/>
        <v>0</v>
      </c>
      <c r="CR35" s="117">
        <f t="shared" si="80"/>
        <v>0</v>
      </c>
      <c r="CS35" s="117">
        <f t="shared" si="39"/>
        <v>1</v>
      </c>
      <c r="CT35" s="117">
        <f t="shared" si="81"/>
        <v>1</v>
      </c>
      <c r="CU35" s="117">
        <f t="shared" si="40"/>
        <v>0</v>
      </c>
      <c r="CV35" s="117">
        <f t="shared" si="41"/>
        <v>0</v>
      </c>
      <c r="CW35" s="117">
        <f t="shared" si="42"/>
        <v>0</v>
      </c>
      <c r="CX35" s="117">
        <f t="shared" si="43"/>
        <v>0</v>
      </c>
      <c r="CY35" s="117">
        <f t="shared" si="44"/>
        <v>0</v>
      </c>
      <c r="CZ35" s="117">
        <f t="shared" si="45"/>
        <v>0</v>
      </c>
      <c r="DA35" s="117">
        <f t="shared" si="46"/>
        <v>1</v>
      </c>
      <c r="DB35" s="117">
        <f t="shared" si="47"/>
        <v>1</v>
      </c>
      <c r="DC35" s="117">
        <f t="shared" si="48"/>
        <v>0</v>
      </c>
      <c r="DD35" s="117">
        <f t="shared" si="87"/>
        <v>1</v>
      </c>
      <c r="DE35" s="117">
        <f t="shared" si="49"/>
        <v>0</v>
      </c>
      <c r="DF35" s="117">
        <f t="shared" si="82"/>
        <v>0</v>
      </c>
      <c r="DG35" s="117">
        <f t="shared" si="83"/>
        <v>0</v>
      </c>
      <c r="DH35" s="117">
        <f t="shared" si="50"/>
        <v>0</v>
      </c>
      <c r="DI35" s="117">
        <f t="shared" si="51"/>
        <v>0</v>
      </c>
      <c r="DJ35" s="117">
        <f t="shared" si="52"/>
        <v>0</v>
      </c>
      <c r="DK35" s="117">
        <f t="shared" si="53"/>
        <v>1</v>
      </c>
      <c r="DL35" s="117">
        <f t="shared" si="54"/>
        <v>0</v>
      </c>
      <c r="DM35" s="117">
        <f t="shared" si="84"/>
        <v>1</v>
      </c>
      <c r="DN35" s="117">
        <f t="shared" si="55"/>
        <v>1</v>
      </c>
      <c r="DO35" s="117">
        <f t="shared" si="56"/>
        <v>0</v>
      </c>
      <c r="DP35" s="117">
        <f t="shared" si="57"/>
        <v>1</v>
      </c>
      <c r="DQ35" s="117">
        <f t="shared" si="58"/>
        <v>0</v>
      </c>
      <c r="DR35" s="117">
        <f t="shared" si="59"/>
        <v>0</v>
      </c>
      <c r="DS35" s="117">
        <f t="shared" si="85"/>
        <v>0</v>
      </c>
      <c r="DT35" s="117">
        <f t="shared" si="60"/>
        <v>1</v>
      </c>
      <c r="DU35" s="117">
        <f t="shared" si="61"/>
        <v>0</v>
      </c>
      <c r="DV35" s="117">
        <f t="shared" si="62"/>
        <v>1</v>
      </c>
      <c r="DW35" s="117">
        <f t="shared" si="63"/>
        <v>0</v>
      </c>
      <c r="DX35" s="117">
        <f t="shared" si="64"/>
        <v>1</v>
      </c>
      <c r="DY35" s="117">
        <f t="shared" si="65"/>
        <v>0</v>
      </c>
      <c r="DZ35" s="117">
        <f t="shared" si="86"/>
        <v>1</v>
      </c>
      <c r="EA35" s="117">
        <f t="shared" si="66"/>
        <v>1</v>
      </c>
      <c r="EB35" s="117">
        <f t="shared" si="67"/>
        <v>0</v>
      </c>
      <c r="EC35" s="117">
        <f t="shared" si="68"/>
        <v>1</v>
      </c>
      <c r="ED35" s="117">
        <f t="shared" si="69"/>
        <v>0</v>
      </c>
      <c r="EE35" s="117">
        <f t="shared" si="70"/>
        <v>0</v>
      </c>
      <c r="EF35" s="117">
        <f t="shared" si="71"/>
        <v>0</v>
      </c>
      <c r="EG35" s="118">
        <f t="shared" si="72"/>
        <v>1</v>
      </c>
      <c r="EH35" s="118">
        <f t="shared" si="73"/>
        <v>0</v>
      </c>
      <c r="EI35" s="7"/>
      <c r="EJ35" s="7"/>
      <c r="EK35" s="7"/>
      <c r="EL35" s="7"/>
    </row>
    <row r="36" spans="1:142" ht="17.100000000000001" customHeight="1" x14ac:dyDescent="0.25">
      <c r="A36" s="774"/>
      <c r="B36" s="777"/>
      <c r="C36" s="172">
        <v>4</v>
      </c>
      <c r="D36" s="63" t="s">
        <v>652</v>
      </c>
      <c r="E36" s="65" t="s">
        <v>647</v>
      </c>
      <c r="F36" s="161" t="s">
        <v>604</v>
      </c>
      <c r="G36" s="164" t="s">
        <v>668</v>
      </c>
      <c r="H36" s="161" t="s">
        <v>664</v>
      </c>
      <c r="I36" s="146" t="s">
        <v>275</v>
      </c>
      <c r="J36" s="85" t="s">
        <v>675</v>
      </c>
      <c r="K36" s="259" t="s">
        <v>649</v>
      </c>
      <c r="L36" s="65" t="s">
        <v>579</v>
      </c>
      <c r="M36" s="161" t="s">
        <v>660</v>
      </c>
      <c r="N36" s="164" t="s">
        <v>638</v>
      </c>
      <c r="O36" s="161" t="s">
        <v>519</v>
      </c>
      <c r="P36" s="146" t="s">
        <v>646</v>
      </c>
      <c r="Q36" s="85" t="s">
        <v>659</v>
      </c>
      <c r="R36" s="78" t="s">
        <v>516</v>
      </c>
      <c r="S36" s="154" t="s">
        <v>274</v>
      </c>
      <c r="T36" s="161" t="s">
        <v>631</v>
      </c>
      <c r="U36" s="164" t="s">
        <v>268</v>
      </c>
      <c r="V36" s="161" t="s">
        <v>663</v>
      </c>
      <c r="W36" s="146" t="s">
        <v>237</v>
      </c>
      <c r="X36" s="85" t="s">
        <v>301</v>
      </c>
      <c r="Y36" s="42" t="s">
        <v>43</v>
      </c>
      <c r="Z36" s="10" t="s">
        <v>61</v>
      </c>
      <c r="AA36" s="6"/>
      <c r="AB36" s="279" t="s">
        <v>661</v>
      </c>
      <c r="AC36" s="279" t="s">
        <v>661</v>
      </c>
      <c r="AD36" s="279" t="s">
        <v>661</v>
      </c>
      <c r="AE36" s="279" t="s">
        <v>587</v>
      </c>
      <c r="AF36" s="279" t="s">
        <v>638</v>
      </c>
      <c r="AG36" s="279" t="s">
        <v>661</v>
      </c>
      <c r="AH36" s="279" t="s">
        <v>661</v>
      </c>
      <c r="AI36" s="279" t="s">
        <v>661</v>
      </c>
      <c r="AJ36" s="279" t="s">
        <v>661</v>
      </c>
      <c r="AK36" s="279" t="s">
        <v>661</v>
      </c>
      <c r="AL36" s="279" t="s">
        <v>638</v>
      </c>
      <c r="AM36" s="279" t="s">
        <v>638</v>
      </c>
      <c r="AN36" s="279" t="s">
        <v>653</v>
      </c>
      <c r="AO36" s="279" t="s">
        <v>653</v>
      </c>
      <c r="AP36" s="279" t="s">
        <v>241</v>
      </c>
      <c r="AQ36" s="279" t="s">
        <v>241</v>
      </c>
      <c r="AR36" s="279" t="s">
        <v>241</v>
      </c>
      <c r="AS36" s="279" t="s">
        <v>638</v>
      </c>
      <c r="AT36" s="279" t="s">
        <v>638</v>
      </c>
      <c r="AU36" s="279" t="s">
        <v>653</v>
      </c>
      <c r="AV36" s="279" t="s">
        <v>653</v>
      </c>
      <c r="AX36" s="118"/>
      <c r="AY36" s="118">
        <f t="shared" si="0"/>
        <v>1</v>
      </c>
      <c r="AZ36" s="118">
        <f t="shared" si="1"/>
        <v>1</v>
      </c>
      <c r="BA36" s="118">
        <f t="shared" si="2"/>
        <v>1</v>
      </c>
      <c r="BB36" s="118">
        <f t="shared" si="3"/>
        <v>0</v>
      </c>
      <c r="BC36" s="118">
        <f t="shared" si="4"/>
        <v>1</v>
      </c>
      <c r="BD36" s="118">
        <f t="shared" si="5"/>
        <v>0</v>
      </c>
      <c r="BE36" s="117">
        <f t="shared" si="74"/>
        <v>1</v>
      </c>
      <c r="BF36" s="118">
        <f t="shared" si="6"/>
        <v>1</v>
      </c>
      <c r="BG36" s="118">
        <f t="shared" si="7"/>
        <v>1</v>
      </c>
      <c r="BH36" s="117">
        <f t="shared" si="8"/>
        <v>0</v>
      </c>
      <c r="BI36" s="118">
        <f t="shared" si="9"/>
        <v>1</v>
      </c>
      <c r="BJ36" s="118">
        <f t="shared" si="10"/>
        <v>0</v>
      </c>
      <c r="BK36" s="118">
        <f t="shared" si="11"/>
        <v>1</v>
      </c>
      <c r="BL36" s="118">
        <f t="shared" si="12"/>
        <v>1</v>
      </c>
      <c r="BM36" s="117">
        <f t="shared" si="13"/>
        <v>0</v>
      </c>
      <c r="BN36" s="117">
        <f t="shared" si="14"/>
        <v>0</v>
      </c>
      <c r="BO36" s="117">
        <f t="shared" si="15"/>
        <v>0</v>
      </c>
      <c r="BP36" s="117">
        <f t="shared" si="16"/>
        <v>1</v>
      </c>
      <c r="BQ36" s="117">
        <f t="shared" si="17"/>
        <v>0</v>
      </c>
      <c r="BR36" s="117">
        <f t="shared" si="18"/>
        <v>1</v>
      </c>
      <c r="BS36" s="117">
        <f t="shared" si="19"/>
        <v>0</v>
      </c>
      <c r="BT36" s="117">
        <f t="shared" si="20"/>
        <v>1</v>
      </c>
      <c r="BU36" s="117">
        <f t="shared" si="75"/>
        <v>1</v>
      </c>
      <c r="BV36" s="117">
        <f t="shared" si="21"/>
        <v>0</v>
      </c>
      <c r="BW36" s="117">
        <f t="shared" si="22"/>
        <v>0</v>
      </c>
      <c r="BX36" s="117">
        <f t="shared" si="23"/>
        <v>0</v>
      </c>
      <c r="BY36" s="117">
        <f t="shared" si="24"/>
        <v>0</v>
      </c>
      <c r="BZ36" s="117">
        <f t="shared" si="25"/>
        <v>0</v>
      </c>
      <c r="CA36" s="117">
        <f t="shared" si="26"/>
        <v>0</v>
      </c>
      <c r="CB36" s="117">
        <f t="shared" si="27"/>
        <v>0</v>
      </c>
      <c r="CC36" s="117">
        <f t="shared" si="28"/>
        <v>0</v>
      </c>
      <c r="CD36" s="117">
        <f t="shared" si="29"/>
        <v>0</v>
      </c>
      <c r="CE36" s="117">
        <f t="shared" si="30"/>
        <v>0</v>
      </c>
      <c r="CF36" s="117">
        <f t="shared" si="31"/>
        <v>0</v>
      </c>
      <c r="CG36" s="117">
        <f t="shared" si="32"/>
        <v>0</v>
      </c>
      <c r="CH36" s="117">
        <f t="shared" si="33"/>
        <v>0</v>
      </c>
      <c r="CI36" s="117">
        <f t="shared" si="34"/>
        <v>1</v>
      </c>
      <c r="CJ36" s="117">
        <f t="shared" si="35"/>
        <v>0</v>
      </c>
      <c r="CK36" s="117">
        <f t="shared" si="36"/>
        <v>1</v>
      </c>
      <c r="CL36" s="117">
        <f t="shared" si="37"/>
        <v>1</v>
      </c>
      <c r="CM36" s="117">
        <f t="shared" si="76"/>
        <v>1</v>
      </c>
      <c r="CN36" s="117">
        <f t="shared" si="77"/>
        <v>0</v>
      </c>
      <c r="CO36" s="117">
        <f t="shared" si="78"/>
        <v>0</v>
      </c>
      <c r="CP36" s="117">
        <f t="shared" si="79"/>
        <v>0</v>
      </c>
      <c r="CQ36" s="117">
        <f t="shared" si="38"/>
        <v>0</v>
      </c>
      <c r="CR36" s="117">
        <f t="shared" si="80"/>
        <v>0</v>
      </c>
      <c r="CS36" s="117">
        <f t="shared" si="39"/>
        <v>1</v>
      </c>
      <c r="CT36" s="117">
        <f t="shared" si="81"/>
        <v>1</v>
      </c>
      <c r="CU36" s="117">
        <f t="shared" si="40"/>
        <v>0</v>
      </c>
      <c r="CV36" s="117">
        <f t="shared" si="41"/>
        <v>0</v>
      </c>
      <c r="CW36" s="117">
        <f t="shared" si="42"/>
        <v>0</v>
      </c>
      <c r="CX36" s="117">
        <f t="shared" si="43"/>
        <v>0</v>
      </c>
      <c r="CY36" s="117">
        <f t="shared" si="44"/>
        <v>0</v>
      </c>
      <c r="CZ36" s="117">
        <f t="shared" si="45"/>
        <v>0</v>
      </c>
      <c r="DA36" s="117">
        <f t="shared" si="46"/>
        <v>0</v>
      </c>
      <c r="DB36" s="117">
        <f t="shared" si="47"/>
        <v>1</v>
      </c>
      <c r="DC36" s="117">
        <f t="shared" si="48"/>
        <v>0</v>
      </c>
      <c r="DD36" s="117">
        <f t="shared" si="87"/>
        <v>1</v>
      </c>
      <c r="DE36" s="117">
        <f t="shared" si="49"/>
        <v>1</v>
      </c>
      <c r="DF36" s="117">
        <f t="shared" si="82"/>
        <v>0</v>
      </c>
      <c r="DG36" s="117">
        <f t="shared" si="83"/>
        <v>1</v>
      </c>
      <c r="DH36" s="117">
        <f t="shared" si="50"/>
        <v>0</v>
      </c>
      <c r="DI36" s="117">
        <f t="shared" si="51"/>
        <v>0</v>
      </c>
      <c r="DJ36" s="117">
        <f t="shared" si="52"/>
        <v>0</v>
      </c>
      <c r="DK36" s="117">
        <f t="shared" si="53"/>
        <v>1</v>
      </c>
      <c r="DL36" s="117">
        <f t="shared" si="54"/>
        <v>0</v>
      </c>
      <c r="DM36" s="117">
        <f t="shared" si="84"/>
        <v>1</v>
      </c>
      <c r="DN36" s="117">
        <f t="shared" si="55"/>
        <v>1</v>
      </c>
      <c r="DO36" s="117">
        <f t="shared" si="56"/>
        <v>0</v>
      </c>
      <c r="DP36" s="117">
        <f t="shared" si="57"/>
        <v>1</v>
      </c>
      <c r="DQ36" s="117">
        <f t="shared" si="58"/>
        <v>0</v>
      </c>
      <c r="DR36" s="117">
        <f t="shared" si="59"/>
        <v>0</v>
      </c>
      <c r="DS36" s="117">
        <f t="shared" si="85"/>
        <v>0</v>
      </c>
      <c r="DT36" s="117">
        <f t="shared" si="60"/>
        <v>1</v>
      </c>
      <c r="DU36" s="117">
        <f t="shared" si="61"/>
        <v>0</v>
      </c>
      <c r="DV36" s="117">
        <f t="shared" si="62"/>
        <v>1</v>
      </c>
      <c r="DW36" s="117">
        <f t="shared" si="63"/>
        <v>0</v>
      </c>
      <c r="DX36" s="117">
        <f t="shared" si="64"/>
        <v>1</v>
      </c>
      <c r="DY36" s="117">
        <f t="shared" si="65"/>
        <v>0</v>
      </c>
      <c r="DZ36" s="117">
        <f t="shared" si="86"/>
        <v>1</v>
      </c>
      <c r="EA36" s="117">
        <f t="shared" si="66"/>
        <v>0</v>
      </c>
      <c r="EB36" s="117">
        <f t="shared" si="67"/>
        <v>0</v>
      </c>
      <c r="EC36" s="117">
        <f t="shared" si="68"/>
        <v>0</v>
      </c>
      <c r="ED36" s="117">
        <f t="shared" si="69"/>
        <v>0</v>
      </c>
      <c r="EE36" s="117">
        <f t="shared" si="70"/>
        <v>0</v>
      </c>
      <c r="EF36" s="117">
        <f t="shared" si="71"/>
        <v>0</v>
      </c>
      <c r="EG36" s="118">
        <f t="shared" si="72"/>
        <v>1</v>
      </c>
      <c r="EH36" s="118">
        <f t="shared" si="73"/>
        <v>1</v>
      </c>
      <c r="EI36" s="7"/>
      <c r="EJ36" s="7"/>
      <c r="EK36" s="7"/>
      <c r="EL36" s="7"/>
    </row>
    <row r="37" spans="1:142" ht="17.100000000000001" customHeight="1" x14ac:dyDescent="0.25">
      <c r="A37" s="774"/>
      <c r="B37" s="777"/>
      <c r="C37" s="172">
        <v>5</v>
      </c>
      <c r="D37" s="63" t="s">
        <v>647</v>
      </c>
      <c r="E37" s="65" t="s">
        <v>604</v>
      </c>
      <c r="F37" s="161" t="s">
        <v>645</v>
      </c>
      <c r="G37" s="164" t="s">
        <v>668</v>
      </c>
      <c r="H37" s="161" t="s">
        <v>664</v>
      </c>
      <c r="I37" s="146" t="s">
        <v>513</v>
      </c>
      <c r="J37" s="85" t="s">
        <v>675</v>
      </c>
      <c r="K37" s="78" t="s">
        <v>579</v>
      </c>
      <c r="L37" s="65" t="s">
        <v>649</v>
      </c>
      <c r="M37" s="65" t="s">
        <v>341</v>
      </c>
      <c r="N37" s="164" t="s">
        <v>662</v>
      </c>
      <c r="O37" s="161" t="s">
        <v>660</v>
      </c>
      <c r="P37" s="146" t="s">
        <v>659</v>
      </c>
      <c r="Q37" s="85" t="s">
        <v>633</v>
      </c>
      <c r="R37" s="78" t="s">
        <v>657</v>
      </c>
      <c r="S37" s="154" t="s">
        <v>241</v>
      </c>
      <c r="T37" s="161" t="s">
        <v>631</v>
      </c>
      <c r="U37" s="164" t="s">
        <v>638</v>
      </c>
      <c r="V37" s="161" t="s">
        <v>268</v>
      </c>
      <c r="W37" s="153" t="s">
        <v>642</v>
      </c>
      <c r="X37" s="85" t="s">
        <v>636</v>
      </c>
      <c r="Y37" s="42" t="s">
        <v>44</v>
      </c>
      <c r="Z37" s="10" t="s">
        <v>62</v>
      </c>
      <c r="AA37" s="6"/>
      <c r="AB37" s="279" t="s">
        <v>640</v>
      </c>
      <c r="AC37" s="279" t="s">
        <v>640</v>
      </c>
      <c r="AD37" s="279" t="s">
        <v>640</v>
      </c>
      <c r="AE37" s="279" t="s">
        <v>666</v>
      </c>
      <c r="AF37" s="279" t="s">
        <v>666</v>
      </c>
      <c r="AG37" s="279" t="s">
        <v>641</v>
      </c>
      <c r="AH37" s="279" t="s">
        <v>641</v>
      </c>
      <c r="AI37" s="279" t="s">
        <v>661</v>
      </c>
      <c r="AJ37" s="279" t="s">
        <v>661</v>
      </c>
      <c r="AK37" s="279" t="s">
        <v>661</v>
      </c>
      <c r="AL37" s="279" t="s">
        <v>638</v>
      </c>
      <c r="AM37" s="279" t="s">
        <v>638</v>
      </c>
      <c r="AN37" s="279" t="s">
        <v>653</v>
      </c>
      <c r="AO37" s="279" t="s">
        <v>653</v>
      </c>
      <c r="AP37" s="279" t="s">
        <v>241</v>
      </c>
      <c r="AQ37" s="279" t="s">
        <v>241</v>
      </c>
      <c r="AR37" s="279" t="s">
        <v>241</v>
      </c>
      <c r="AS37" s="279" t="s">
        <v>638</v>
      </c>
      <c r="AT37" s="279" t="s">
        <v>638</v>
      </c>
      <c r="AU37" s="279" t="s">
        <v>653</v>
      </c>
      <c r="AV37" s="279" t="s">
        <v>653</v>
      </c>
      <c r="AX37" s="118"/>
      <c r="AY37" s="118">
        <f t="shared" si="0"/>
        <v>1</v>
      </c>
      <c r="AZ37" s="118">
        <f t="shared" si="1"/>
        <v>1</v>
      </c>
      <c r="BA37" s="118">
        <f t="shared" si="2"/>
        <v>1</v>
      </c>
      <c r="BB37" s="118">
        <f t="shared" si="3"/>
        <v>0</v>
      </c>
      <c r="BC37" s="118">
        <f t="shared" si="4"/>
        <v>0</v>
      </c>
      <c r="BD37" s="118">
        <f t="shared" si="5"/>
        <v>1</v>
      </c>
      <c r="BE37" s="117">
        <f t="shared" si="74"/>
        <v>0</v>
      </c>
      <c r="BF37" s="118">
        <f t="shared" si="6"/>
        <v>1</v>
      </c>
      <c r="BG37" s="118">
        <f t="shared" si="7"/>
        <v>0</v>
      </c>
      <c r="BH37" s="117">
        <f t="shared" si="8"/>
        <v>0</v>
      </c>
      <c r="BI37" s="118">
        <f t="shared" si="9"/>
        <v>0</v>
      </c>
      <c r="BJ37" s="118">
        <f t="shared" si="10"/>
        <v>1</v>
      </c>
      <c r="BK37" s="118">
        <f t="shared" si="11"/>
        <v>0</v>
      </c>
      <c r="BL37" s="118">
        <f t="shared" si="12"/>
        <v>1</v>
      </c>
      <c r="BM37" s="117">
        <f t="shared" si="13"/>
        <v>0</v>
      </c>
      <c r="BN37" s="117">
        <f t="shared" si="14"/>
        <v>0</v>
      </c>
      <c r="BO37" s="117">
        <f t="shared" si="15"/>
        <v>0</v>
      </c>
      <c r="BP37" s="117">
        <f t="shared" si="16"/>
        <v>0</v>
      </c>
      <c r="BQ37" s="117">
        <f t="shared" si="17"/>
        <v>1</v>
      </c>
      <c r="BR37" s="117">
        <f t="shared" si="18"/>
        <v>1</v>
      </c>
      <c r="BS37" s="117">
        <f t="shared" si="19"/>
        <v>0</v>
      </c>
      <c r="BT37" s="117">
        <f t="shared" si="20"/>
        <v>1</v>
      </c>
      <c r="BU37" s="117">
        <f t="shared" si="75"/>
        <v>1</v>
      </c>
      <c r="BV37" s="117">
        <f t="shared" si="21"/>
        <v>0</v>
      </c>
      <c r="BW37" s="117">
        <f t="shared" si="22"/>
        <v>1</v>
      </c>
      <c r="BX37" s="117">
        <f t="shared" si="23"/>
        <v>0</v>
      </c>
      <c r="BY37" s="117">
        <f t="shared" si="24"/>
        <v>1</v>
      </c>
      <c r="BZ37" s="117">
        <f t="shared" si="25"/>
        <v>0</v>
      </c>
      <c r="CA37" s="117">
        <f t="shared" si="26"/>
        <v>0</v>
      </c>
      <c r="CB37" s="117">
        <f t="shared" si="27"/>
        <v>0</v>
      </c>
      <c r="CC37" s="117">
        <f t="shared" si="28"/>
        <v>0</v>
      </c>
      <c r="CD37" s="117">
        <f t="shared" si="29"/>
        <v>0</v>
      </c>
      <c r="CE37" s="117">
        <f t="shared" si="30"/>
        <v>0</v>
      </c>
      <c r="CF37" s="117">
        <f t="shared" si="31"/>
        <v>0</v>
      </c>
      <c r="CG37" s="117">
        <f t="shared" si="32"/>
        <v>0</v>
      </c>
      <c r="CH37" s="117">
        <f t="shared" si="33"/>
        <v>0</v>
      </c>
      <c r="CI37" s="117">
        <f t="shared" si="34"/>
        <v>0</v>
      </c>
      <c r="CJ37" s="117">
        <f t="shared" si="35"/>
        <v>0</v>
      </c>
      <c r="CK37" s="117">
        <f t="shared" si="36"/>
        <v>0</v>
      </c>
      <c r="CL37" s="117">
        <f t="shared" si="37"/>
        <v>1</v>
      </c>
      <c r="CM37" s="117">
        <f t="shared" si="76"/>
        <v>1</v>
      </c>
      <c r="CN37" s="117">
        <f t="shared" si="77"/>
        <v>0</v>
      </c>
      <c r="CO37" s="117">
        <f t="shared" si="78"/>
        <v>0</v>
      </c>
      <c r="CP37" s="117">
        <f t="shared" si="79"/>
        <v>0</v>
      </c>
      <c r="CQ37" s="117">
        <f t="shared" si="38"/>
        <v>0</v>
      </c>
      <c r="CR37" s="117">
        <f t="shared" si="80"/>
        <v>0</v>
      </c>
      <c r="CS37" s="117">
        <f t="shared" si="39"/>
        <v>1</v>
      </c>
      <c r="CT37" s="117">
        <f t="shared" si="81"/>
        <v>1</v>
      </c>
      <c r="CU37" s="117">
        <f t="shared" si="40"/>
        <v>1</v>
      </c>
      <c r="CV37" s="117">
        <f t="shared" si="41"/>
        <v>0</v>
      </c>
      <c r="CW37" s="117">
        <f t="shared" si="42"/>
        <v>1</v>
      </c>
      <c r="CX37" s="117">
        <f t="shared" si="43"/>
        <v>0</v>
      </c>
      <c r="CY37" s="117">
        <f t="shared" si="44"/>
        <v>0</v>
      </c>
      <c r="CZ37" s="117">
        <f t="shared" si="45"/>
        <v>0</v>
      </c>
      <c r="DA37" s="117">
        <f t="shared" si="46"/>
        <v>0</v>
      </c>
      <c r="DB37" s="117">
        <f t="shared" si="47"/>
        <v>1</v>
      </c>
      <c r="DC37" s="117">
        <f t="shared" si="48"/>
        <v>0</v>
      </c>
      <c r="DD37" s="117">
        <f t="shared" si="87"/>
        <v>1</v>
      </c>
      <c r="DE37" s="117">
        <f t="shared" si="49"/>
        <v>0</v>
      </c>
      <c r="DF37" s="117">
        <f t="shared" si="82"/>
        <v>0</v>
      </c>
      <c r="DG37" s="117">
        <f t="shared" si="83"/>
        <v>0</v>
      </c>
      <c r="DH37" s="117">
        <f t="shared" si="50"/>
        <v>0</v>
      </c>
      <c r="DI37" s="117">
        <f t="shared" si="51"/>
        <v>0</v>
      </c>
      <c r="DJ37" s="117">
        <f t="shared" si="52"/>
        <v>0</v>
      </c>
      <c r="DK37" s="117">
        <f t="shared" si="53"/>
        <v>1</v>
      </c>
      <c r="DL37" s="117">
        <f t="shared" si="54"/>
        <v>0</v>
      </c>
      <c r="DM37" s="117">
        <f t="shared" si="84"/>
        <v>1</v>
      </c>
      <c r="DN37" s="117">
        <f t="shared" si="55"/>
        <v>0</v>
      </c>
      <c r="DO37" s="117">
        <f t="shared" si="56"/>
        <v>0</v>
      </c>
      <c r="DP37" s="117">
        <f t="shared" si="57"/>
        <v>0</v>
      </c>
      <c r="DQ37" s="117">
        <f t="shared" si="58"/>
        <v>0</v>
      </c>
      <c r="DR37" s="117">
        <f t="shared" si="59"/>
        <v>0</v>
      </c>
      <c r="DS37" s="117">
        <f t="shared" si="85"/>
        <v>0</v>
      </c>
      <c r="DT37" s="117">
        <f t="shared" si="60"/>
        <v>1</v>
      </c>
      <c r="DU37" s="117">
        <f t="shared" si="61"/>
        <v>0</v>
      </c>
      <c r="DV37" s="117">
        <f t="shared" si="62"/>
        <v>1</v>
      </c>
      <c r="DW37" s="117">
        <f t="shared" si="63"/>
        <v>1</v>
      </c>
      <c r="DX37" s="117">
        <f t="shared" si="64"/>
        <v>0</v>
      </c>
      <c r="DY37" s="117">
        <f t="shared" si="65"/>
        <v>1</v>
      </c>
      <c r="DZ37" s="117">
        <f t="shared" si="86"/>
        <v>1</v>
      </c>
      <c r="EA37" s="117">
        <f t="shared" si="66"/>
        <v>1</v>
      </c>
      <c r="EB37" s="117">
        <f t="shared" si="67"/>
        <v>0</v>
      </c>
      <c r="EC37" s="117">
        <f t="shared" si="68"/>
        <v>1</v>
      </c>
      <c r="ED37" s="117">
        <f t="shared" si="69"/>
        <v>1</v>
      </c>
      <c r="EE37" s="117">
        <f t="shared" si="70"/>
        <v>0</v>
      </c>
      <c r="EF37" s="117">
        <f t="shared" si="71"/>
        <v>1</v>
      </c>
      <c r="EG37" s="118">
        <f t="shared" si="72"/>
        <v>1</v>
      </c>
      <c r="EH37" s="118">
        <f t="shared" si="73"/>
        <v>1</v>
      </c>
      <c r="EI37" s="7"/>
      <c r="EJ37" s="7"/>
      <c r="EK37" s="7"/>
      <c r="EL37" s="7"/>
    </row>
    <row r="38" spans="1:142" ht="17.100000000000001" customHeight="1" x14ac:dyDescent="0.25">
      <c r="A38" s="774"/>
      <c r="B38" s="777"/>
      <c r="C38" s="172">
        <v>6</v>
      </c>
      <c r="D38" s="63" t="s">
        <v>647</v>
      </c>
      <c r="E38" s="65" t="s">
        <v>604</v>
      </c>
      <c r="F38" s="161" t="s">
        <v>645</v>
      </c>
      <c r="G38" s="164" t="s">
        <v>587</v>
      </c>
      <c r="H38" s="161" t="s">
        <v>668</v>
      </c>
      <c r="I38" s="146" t="s">
        <v>513</v>
      </c>
      <c r="J38" s="85" t="s">
        <v>675</v>
      </c>
      <c r="K38" s="78" t="s">
        <v>579</v>
      </c>
      <c r="L38" s="65" t="s">
        <v>649</v>
      </c>
      <c r="M38" s="65" t="s">
        <v>341</v>
      </c>
      <c r="N38" s="164" t="s">
        <v>662</v>
      </c>
      <c r="O38" s="161" t="s">
        <v>660</v>
      </c>
      <c r="P38" s="146" t="s">
        <v>659</v>
      </c>
      <c r="Q38" s="85" t="s">
        <v>633</v>
      </c>
      <c r="R38" s="78" t="s">
        <v>657</v>
      </c>
      <c r="S38" s="154" t="s">
        <v>515</v>
      </c>
      <c r="T38" s="161" t="s">
        <v>631</v>
      </c>
      <c r="U38" s="164" t="s">
        <v>638</v>
      </c>
      <c r="V38" s="169" t="s">
        <v>268</v>
      </c>
      <c r="W38" s="154" t="s">
        <v>642</v>
      </c>
      <c r="X38" s="85" t="s">
        <v>636</v>
      </c>
      <c r="Y38" s="42" t="s">
        <v>45</v>
      </c>
      <c r="Z38" s="10" t="s">
        <v>63</v>
      </c>
      <c r="AA38" s="6"/>
      <c r="AB38" s="279" t="s">
        <v>640</v>
      </c>
      <c r="AC38" s="279" t="s">
        <v>640</v>
      </c>
      <c r="AD38" s="279" t="s">
        <v>640</v>
      </c>
      <c r="AE38" s="279" t="s">
        <v>666</v>
      </c>
      <c r="AF38" s="279" t="s">
        <v>666</v>
      </c>
      <c r="AG38" s="279" t="s">
        <v>641</v>
      </c>
      <c r="AH38" s="279" t="s">
        <v>641</v>
      </c>
      <c r="AI38" s="279" t="s">
        <v>661</v>
      </c>
      <c r="AJ38" s="279" t="s">
        <v>661</v>
      </c>
      <c r="AK38" s="279" t="s">
        <v>661</v>
      </c>
      <c r="AL38" s="279" t="s">
        <v>638</v>
      </c>
      <c r="AM38" s="279" t="s">
        <v>638</v>
      </c>
      <c r="AN38" s="279" t="s">
        <v>653</v>
      </c>
      <c r="AO38" s="279" t="s">
        <v>653</v>
      </c>
      <c r="AP38" s="279" t="s">
        <v>241</v>
      </c>
      <c r="AQ38" s="279" t="s">
        <v>241</v>
      </c>
      <c r="AR38" s="279" t="s">
        <v>241</v>
      </c>
      <c r="AS38" s="279" t="s">
        <v>638</v>
      </c>
      <c r="AT38" s="279" t="s">
        <v>638</v>
      </c>
      <c r="AU38" s="279" t="s">
        <v>653</v>
      </c>
      <c r="AV38" s="279" t="s">
        <v>653</v>
      </c>
      <c r="AX38" s="118"/>
      <c r="AY38" s="118">
        <f t="shared" si="0"/>
        <v>1</v>
      </c>
      <c r="AZ38" s="118">
        <f t="shared" si="1"/>
        <v>1</v>
      </c>
      <c r="BA38" s="118">
        <f t="shared" si="2"/>
        <v>1</v>
      </c>
      <c r="BB38" s="118">
        <f t="shared" si="3"/>
        <v>0</v>
      </c>
      <c r="BC38" s="118">
        <f t="shared" si="4"/>
        <v>0</v>
      </c>
      <c r="BD38" s="118">
        <f t="shared" si="5"/>
        <v>1</v>
      </c>
      <c r="BE38" s="117">
        <f t="shared" si="74"/>
        <v>0</v>
      </c>
      <c r="BF38" s="118">
        <f t="shared" si="6"/>
        <v>1</v>
      </c>
      <c r="BG38" s="118">
        <f t="shared" si="7"/>
        <v>0</v>
      </c>
      <c r="BH38" s="117">
        <f t="shared" si="8"/>
        <v>0</v>
      </c>
      <c r="BI38" s="118">
        <f t="shared" si="9"/>
        <v>0</v>
      </c>
      <c r="BJ38" s="118">
        <f t="shared" si="10"/>
        <v>1</v>
      </c>
      <c r="BK38" s="118">
        <f t="shared" si="11"/>
        <v>0</v>
      </c>
      <c r="BL38" s="118">
        <f t="shared" si="12"/>
        <v>1</v>
      </c>
      <c r="BM38" s="117">
        <f t="shared" si="13"/>
        <v>0</v>
      </c>
      <c r="BN38" s="117">
        <f t="shared" si="14"/>
        <v>0</v>
      </c>
      <c r="BO38" s="117">
        <f t="shared" si="15"/>
        <v>0</v>
      </c>
      <c r="BP38" s="117">
        <f t="shared" si="16"/>
        <v>0</v>
      </c>
      <c r="BQ38" s="117">
        <f t="shared" si="17"/>
        <v>1</v>
      </c>
      <c r="BR38" s="117">
        <f t="shared" si="18"/>
        <v>1</v>
      </c>
      <c r="BS38" s="117">
        <f t="shared" si="19"/>
        <v>0</v>
      </c>
      <c r="BT38" s="117">
        <f t="shared" si="20"/>
        <v>1</v>
      </c>
      <c r="BU38" s="117">
        <f t="shared" si="75"/>
        <v>1</v>
      </c>
      <c r="BV38" s="117">
        <f t="shared" si="21"/>
        <v>0</v>
      </c>
      <c r="BW38" s="117">
        <f t="shared" si="22"/>
        <v>1</v>
      </c>
      <c r="BX38" s="117">
        <f t="shared" si="23"/>
        <v>0</v>
      </c>
      <c r="BY38" s="117">
        <f t="shared" si="24"/>
        <v>1</v>
      </c>
      <c r="BZ38" s="117">
        <f t="shared" si="25"/>
        <v>0</v>
      </c>
      <c r="CA38" s="117">
        <f t="shared" si="26"/>
        <v>0</v>
      </c>
      <c r="CB38" s="117">
        <f t="shared" si="27"/>
        <v>0</v>
      </c>
      <c r="CC38" s="117">
        <f t="shared" si="28"/>
        <v>0</v>
      </c>
      <c r="CD38" s="117">
        <f t="shared" si="29"/>
        <v>0</v>
      </c>
      <c r="CE38" s="117">
        <f t="shared" si="30"/>
        <v>0</v>
      </c>
      <c r="CF38" s="117">
        <f t="shared" si="31"/>
        <v>0</v>
      </c>
      <c r="CG38" s="117">
        <f t="shared" si="32"/>
        <v>0</v>
      </c>
      <c r="CH38" s="117">
        <f t="shared" si="33"/>
        <v>0</v>
      </c>
      <c r="CI38" s="117">
        <f t="shared" si="34"/>
        <v>0</v>
      </c>
      <c r="CJ38" s="117">
        <f t="shared" si="35"/>
        <v>0</v>
      </c>
      <c r="CK38" s="117">
        <f t="shared" si="36"/>
        <v>0</v>
      </c>
      <c r="CL38" s="117">
        <f t="shared" si="37"/>
        <v>1</v>
      </c>
      <c r="CM38" s="117">
        <f t="shared" si="76"/>
        <v>1</v>
      </c>
      <c r="CN38" s="117">
        <f t="shared" si="77"/>
        <v>0</v>
      </c>
      <c r="CO38" s="117">
        <f t="shared" si="78"/>
        <v>0</v>
      </c>
      <c r="CP38" s="117">
        <f t="shared" si="79"/>
        <v>0</v>
      </c>
      <c r="CQ38" s="117">
        <f t="shared" si="38"/>
        <v>0</v>
      </c>
      <c r="CR38" s="117">
        <f t="shared" si="80"/>
        <v>0</v>
      </c>
      <c r="CS38" s="117">
        <f t="shared" si="39"/>
        <v>1</v>
      </c>
      <c r="CT38" s="117">
        <f t="shared" si="81"/>
        <v>1</v>
      </c>
      <c r="CU38" s="117">
        <f t="shared" si="40"/>
        <v>0</v>
      </c>
      <c r="CV38" s="117">
        <f t="shared" si="41"/>
        <v>0</v>
      </c>
      <c r="CW38" s="117">
        <f t="shared" si="42"/>
        <v>0</v>
      </c>
      <c r="CX38" s="117">
        <f t="shared" si="43"/>
        <v>0</v>
      </c>
      <c r="CY38" s="117">
        <f t="shared" si="44"/>
        <v>0</v>
      </c>
      <c r="CZ38" s="117">
        <f t="shared" si="45"/>
        <v>0</v>
      </c>
      <c r="DA38" s="117">
        <f t="shared" si="46"/>
        <v>1</v>
      </c>
      <c r="DB38" s="117">
        <f t="shared" si="47"/>
        <v>1</v>
      </c>
      <c r="DC38" s="117">
        <f t="shared" si="48"/>
        <v>0</v>
      </c>
      <c r="DD38" s="117">
        <f t="shared" si="87"/>
        <v>1</v>
      </c>
      <c r="DE38" s="117">
        <f t="shared" si="49"/>
        <v>0</v>
      </c>
      <c r="DF38" s="117">
        <f t="shared" si="82"/>
        <v>1</v>
      </c>
      <c r="DG38" s="117">
        <f t="shared" si="83"/>
        <v>1</v>
      </c>
      <c r="DH38" s="117">
        <f t="shared" si="50"/>
        <v>0</v>
      </c>
      <c r="DI38" s="117">
        <f t="shared" si="51"/>
        <v>0</v>
      </c>
      <c r="DJ38" s="117">
        <f t="shared" si="52"/>
        <v>0</v>
      </c>
      <c r="DK38" s="117">
        <f t="shared" si="53"/>
        <v>1</v>
      </c>
      <c r="DL38" s="117">
        <f t="shared" si="54"/>
        <v>0</v>
      </c>
      <c r="DM38" s="117">
        <f t="shared" si="84"/>
        <v>1</v>
      </c>
      <c r="DN38" s="117">
        <f t="shared" si="55"/>
        <v>0</v>
      </c>
      <c r="DO38" s="117">
        <f t="shared" si="56"/>
        <v>0</v>
      </c>
      <c r="DP38" s="117">
        <f t="shared" si="57"/>
        <v>0</v>
      </c>
      <c r="DQ38" s="117">
        <f t="shared" si="58"/>
        <v>0</v>
      </c>
      <c r="DR38" s="117">
        <f t="shared" si="59"/>
        <v>0</v>
      </c>
      <c r="DS38" s="117">
        <f t="shared" si="85"/>
        <v>0</v>
      </c>
      <c r="DT38" s="117">
        <f t="shared" si="60"/>
        <v>1</v>
      </c>
      <c r="DU38" s="117">
        <f t="shared" si="61"/>
        <v>0</v>
      </c>
      <c r="DV38" s="117">
        <f t="shared" si="62"/>
        <v>1</v>
      </c>
      <c r="DW38" s="117">
        <f t="shared" si="63"/>
        <v>1</v>
      </c>
      <c r="DX38" s="117">
        <f t="shared" si="64"/>
        <v>0</v>
      </c>
      <c r="DY38" s="117">
        <f t="shared" si="65"/>
        <v>1</v>
      </c>
      <c r="DZ38" s="117">
        <f t="shared" si="86"/>
        <v>1</v>
      </c>
      <c r="EA38" s="117">
        <f t="shared" si="66"/>
        <v>1</v>
      </c>
      <c r="EB38" s="117">
        <f t="shared" si="67"/>
        <v>0</v>
      </c>
      <c r="EC38" s="117">
        <f t="shared" si="68"/>
        <v>1</v>
      </c>
      <c r="ED38" s="117">
        <f t="shared" si="69"/>
        <v>1</v>
      </c>
      <c r="EE38" s="117">
        <f t="shared" si="70"/>
        <v>0</v>
      </c>
      <c r="EF38" s="117">
        <f t="shared" si="71"/>
        <v>1</v>
      </c>
      <c r="EG38" s="118">
        <f t="shared" si="72"/>
        <v>1</v>
      </c>
      <c r="EH38" s="118">
        <f t="shared" si="73"/>
        <v>0</v>
      </c>
      <c r="EI38" s="7"/>
      <c r="EJ38" s="7"/>
      <c r="EK38" s="7"/>
      <c r="EL38" s="7"/>
    </row>
    <row r="39" spans="1:142" ht="17.100000000000001" customHeight="1" x14ac:dyDescent="0.25">
      <c r="A39" s="774"/>
      <c r="B39" s="777"/>
      <c r="C39" s="172">
        <v>7</v>
      </c>
      <c r="D39" s="63" t="s">
        <v>604</v>
      </c>
      <c r="E39" s="65" t="s">
        <v>645</v>
      </c>
      <c r="F39" s="161" t="s">
        <v>660</v>
      </c>
      <c r="G39" s="164" t="s">
        <v>587</v>
      </c>
      <c r="H39" s="161" t="s">
        <v>668</v>
      </c>
      <c r="I39" s="146" t="s">
        <v>513</v>
      </c>
      <c r="J39" s="85" t="s">
        <v>275</v>
      </c>
      <c r="K39" s="78" t="s">
        <v>640</v>
      </c>
      <c r="L39" s="65" t="s">
        <v>656</v>
      </c>
      <c r="M39" s="161" t="s">
        <v>517</v>
      </c>
      <c r="N39" s="164" t="s">
        <v>643</v>
      </c>
      <c r="O39" s="161" t="s">
        <v>662</v>
      </c>
      <c r="P39" s="146" t="s">
        <v>636</v>
      </c>
      <c r="Q39" s="85" t="s">
        <v>632</v>
      </c>
      <c r="R39" s="78" t="s">
        <v>274</v>
      </c>
      <c r="S39" s="154" t="s">
        <v>515</v>
      </c>
      <c r="T39" s="161" t="s">
        <v>652</v>
      </c>
      <c r="U39" s="164" t="s">
        <v>237</v>
      </c>
      <c r="V39" s="161" t="s">
        <v>638</v>
      </c>
      <c r="W39" s="146" t="s">
        <v>657</v>
      </c>
      <c r="X39" s="85" t="s">
        <v>651</v>
      </c>
      <c r="Y39" s="42" t="s">
        <v>46</v>
      </c>
      <c r="Z39" s="10" t="s">
        <v>64</v>
      </c>
      <c r="AA39" s="6"/>
      <c r="AB39" s="279" t="s">
        <v>640</v>
      </c>
      <c r="AC39" s="279" t="s">
        <v>640</v>
      </c>
      <c r="AD39" s="279" t="s">
        <v>640</v>
      </c>
      <c r="AE39" s="279" t="s">
        <v>666</v>
      </c>
      <c r="AF39" s="279" t="s">
        <v>666</v>
      </c>
      <c r="AG39" s="279" t="s">
        <v>641</v>
      </c>
      <c r="AH39" s="279" t="s">
        <v>641</v>
      </c>
      <c r="AI39" s="279" t="s">
        <v>640</v>
      </c>
      <c r="AJ39" s="279" t="s">
        <v>640</v>
      </c>
      <c r="AK39" s="279" t="s">
        <v>640</v>
      </c>
      <c r="AL39" s="279" t="s">
        <v>519</v>
      </c>
      <c r="AM39" s="279" t="s">
        <v>519</v>
      </c>
      <c r="AN39" s="279" t="s">
        <v>659</v>
      </c>
      <c r="AO39" s="279" t="s">
        <v>659</v>
      </c>
      <c r="AP39" s="279" t="s">
        <v>515</v>
      </c>
      <c r="AQ39" s="279" t="s">
        <v>515</v>
      </c>
      <c r="AR39" s="279" t="s">
        <v>515</v>
      </c>
      <c r="AS39" s="279" t="s">
        <v>519</v>
      </c>
      <c r="AT39" s="279" t="s">
        <v>519</v>
      </c>
      <c r="AU39" s="279" t="s">
        <v>659</v>
      </c>
      <c r="AV39" s="279" t="s">
        <v>659</v>
      </c>
      <c r="AX39" s="118"/>
      <c r="AY39" s="118">
        <f t="shared" si="0"/>
        <v>0</v>
      </c>
      <c r="AZ39" s="118">
        <f t="shared" si="1"/>
        <v>0</v>
      </c>
      <c r="BA39" s="118">
        <f t="shared" si="2"/>
        <v>0</v>
      </c>
      <c r="BB39" s="118">
        <f t="shared" si="3"/>
        <v>1</v>
      </c>
      <c r="BC39" s="118">
        <f t="shared" si="4"/>
        <v>1</v>
      </c>
      <c r="BD39" s="118">
        <f t="shared" si="5"/>
        <v>0</v>
      </c>
      <c r="BE39" s="117">
        <f t="shared" si="74"/>
        <v>0</v>
      </c>
      <c r="BF39" s="118">
        <f t="shared" si="6"/>
        <v>0</v>
      </c>
      <c r="BG39" s="118">
        <f t="shared" si="7"/>
        <v>1</v>
      </c>
      <c r="BH39" s="117">
        <f t="shared" si="8"/>
        <v>0</v>
      </c>
      <c r="BI39" s="118">
        <f t="shared" si="9"/>
        <v>1</v>
      </c>
      <c r="BJ39" s="118">
        <f t="shared" si="10"/>
        <v>1</v>
      </c>
      <c r="BK39" s="118">
        <f t="shared" si="11"/>
        <v>0</v>
      </c>
      <c r="BL39" s="118">
        <f t="shared" si="12"/>
        <v>1</v>
      </c>
      <c r="BM39" s="117">
        <f t="shared" si="13"/>
        <v>1</v>
      </c>
      <c r="BN39" s="117">
        <f t="shared" si="14"/>
        <v>0</v>
      </c>
      <c r="BO39" s="117">
        <f t="shared" si="15"/>
        <v>1</v>
      </c>
      <c r="BP39" s="117">
        <f t="shared" si="16"/>
        <v>0</v>
      </c>
      <c r="BQ39" s="117">
        <f t="shared" si="17"/>
        <v>1</v>
      </c>
      <c r="BR39" s="117">
        <f t="shared" si="18"/>
        <v>1</v>
      </c>
      <c r="BS39" s="117">
        <f t="shared" si="19"/>
        <v>0</v>
      </c>
      <c r="BT39" s="117">
        <f t="shared" si="20"/>
        <v>1</v>
      </c>
      <c r="BU39" s="117">
        <f t="shared" si="75"/>
        <v>1</v>
      </c>
      <c r="BV39" s="117">
        <f t="shared" si="21"/>
        <v>0</v>
      </c>
      <c r="BW39" s="117">
        <f t="shared" si="22"/>
        <v>1</v>
      </c>
      <c r="BX39" s="117">
        <f t="shared" si="23"/>
        <v>0</v>
      </c>
      <c r="BY39" s="117">
        <f t="shared" si="24"/>
        <v>1</v>
      </c>
      <c r="BZ39" s="117">
        <f t="shared" si="25"/>
        <v>1</v>
      </c>
      <c r="CA39" s="117">
        <f t="shared" si="26"/>
        <v>0</v>
      </c>
      <c r="CB39" s="117">
        <f t="shared" si="27"/>
        <v>0</v>
      </c>
      <c r="CC39" s="117">
        <f t="shared" si="28"/>
        <v>1</v>
      </c>
      <c r="CD39" s="117">
        <f t="shared" si="29"/>
        <v>0</v>
      </c>
      <c r="CE39" s="117">
        <f t="shared" si="30"/>
        <v>1</v>
      </c>
      <c r="CF39" s="117">
        <f t="shared" si="31"/>
        <v>1</v>
      </c>
      <c r="CG39" s="117">
        <f t="shared" si="32"/>
        <v>0</v>
      </c>
      <c r="CH39" s="117">
        <f t="shared" si="33"/>
        <v>0</v>
      </c>
      <c r="CI39" s="117">
        <f t="shared" si="34"/>
        <v>1</v>
      </c>
      <c r="CJ39" s="117">
        <f t="shared" si="35"/>
        <v>0</v>
      </c>
      <c r="CK39" s="117">
        <f t="shared" si="36"/>
        <v>1</v>
      </c>
      <c r="CL39" s="117">
        <f t="shared" si="37"/>
        <v>0</v>
      </c>
      <c r="CM39" s="117">
        <f t="shared" si="76"/>
        <v>0</v>
      </c>
      <c r="CN39" s="117">
        <f t="shared" si="77"/>
        <v>0</v>
      </c>
      <c r="CO39" s="117">
        <f t="shared" si="78"/>
        <v>0</v>
      </c>
      <c r="CP39" s="117">
        <f t="shared" si="79"/>
        <v>0</v>
      </c>
      <c r="CQ39" s="117">
        <f t="shared" si="38"/>
        <v>0</v>
      </c>
      <c r="CR39" s="117">
        <f t="shared" si="80"/>
        <v>0</v>
      </c>
      <c r="CS39" s="117">
        <f t="shared" si="39"/>
        <v>0</v>
      </c>
      <c r="CT39" s="117">
        <f t="shared" si="81"/>
        <v>0</v>
      </c>
      <c r="CU39" s="117">
        <f t="shared" si="40"/>
        <v>0</v>
      </c>
      <c r="CV39" s="117">
        <f t="shared" si="41"/>
        <v>0</v>
      </c>
      <c r="CW39" s="117">
        <f t="shared" si="42"/>
        <v>0</v>
      </c>
      <c r="CX39" s="117">
        <f t="shared" si="43"/>
        <v>1</v>
      </c>
      <c r="CY39" s="117">
        <f t="shared" si="44"/>
        <v>0</v>
      </c>
      <c r="CZ39" s="117">
        <f t="shared" si="45"/>
        <v>1</v>
      </c>
      <c r="DA39" s="117">
        <f t="shared" si="46"/>
        <v>1</v>
      </c>
      <c r="DB39" s="117">
        <f t="shared" si="47"/>
        <v>0</v>
      </c>
      <c r="DC39" s="117">
        <f t="shared" si="48"/>
        <v>0</v>
      </c>
      <c r="DD39" s="117">
        <f t="shared" si="87"/>
        <v>0</v>
      </c>
      <c r="DE39" s="117">
        <f t="shared" si="49"/>
        <v>0</v>
      </c>
      <c r="DF39" s="117">
        <f t="shared" si="82"/>
        <v>1</v>
      </c>
      <c r="DG39" s="117">
        <f t="shared" si="83"/>
        <v>1</v>
      </c>
      <c r="DH39" s="117">
        <f t="shared" si="50"/>
        <v>1</v>
      </c>
      <c r="DI39" s="117">
        <f t="shared" si="51"/>
        <v>0</v>
      </c>
      <c r="DJ39" s="117">
        <f t="shared" si="52"/>
        <v>1</v>
      </c>
      <c r="DK39" s="117">
        <f t="shared" si="53"/>
        <v>1</v>
      </c>
      <c r="DL39" s="117">
        <f t="shared" si="54"/>
        <v>0</v>
      </c>
      <c r="DM39" s="117">
        <f t="shared" si="84"/>
        <v>1</v>
      </c>
      <c r="DN39" s="117">
        <f t="shared" si="55"/>
        <v>0</v>
      </c>
      <c r="DO39" s="117">
        <f t="shared" si="56"/>
        <v>0</v>
      </c>
      <c r="DP39" s="117">
        <f t="shared" si="57"/>
        <v>0</v>
      </c>
      <c r="DQ39" s="117">
        <f t="shared" si="58"/>
        <v>0</v>
      </c>
      <c r="DR39" s="117">
        <f t="shared" si="59"/>
        <v>0</v>
      </c>
      <c r="DS39" s="117">
        <f t="shared" si="85"/>
        <v>0</v>
      </c>
      <c r="DT39" s="117">
        <f t="shared" si="60"/>
        <v>0</v>
      </c>
      <c r="DU39" s="117">
        <f t="shared" si="61"/>
        <v>0</v>
      </c>
      <c r="DV39" s="117">
        <f t="shared" si="62"/>
        <v>0</v>
      </c>
      <c r="DW39" s="117">
        <f t="shared" si="63"/>
        <v>0</v>
      </c>
      <c r="DX39" s="117">
        <f t="shared" si="64"/>
        <v>1</v>
      </c>
      <c r="DY39" s="117">
        <f t="shared" si="65"/>
        <v>1</v>
      </c>
      <c r="DZ39" s="117">
        <f t="shared" si="86"/>
        <v>1</v>
      </c>
      <c r="EA39" s="117">
        <f t="shared" si="66"/>
        <v>1</v>
      </c>
      <c r="EB39" s="117">
        <f t="shared" si="67"/>
        <v>0</v>
      </c>
      <c r="EC39" s="117">
        <f t="shared" si="68"/>
        <v>1</v>
      </c>
      <c r="ED39" s="117">
        <f t="shared" si="69"/>
        <v>0</v>
      </c>
      <c r="EE39" s="117">
        <f t="shared" si="70"/>
        <v>0</v>
      </c>
      <c r="EF39" s="117">
        <f t="shared" si="71"/>
        <v>0</v>
      </c>
      <c r="EG39" s="118">
        <f t="shared" si="72"/>
        <v>1</v>
      </c>
      <c r="EH39" s="118">
        <f t="shared" si="73"/>
        <v>0</v>
      </c>
      <c r="EI39" s="7"/>
      <c r="EJ39" s="7"/>
      <c r="EK39" s="7"/>
      <c r="EL39" s="7"/>
    </row>
    <row r="40" spans="1:142" ht="17.100000000000001" customHeight="1" x14ac:dyDescent="0.25">
      <c r="A40" s="774"/>
      <c r="B40" s="777"/>
      <c r="C40" s="172">
        <v>8</v>
      </c>
      <c r="D40" s="112" t="s">
        <v>604</v>
      </c>
      <c r="E40" s="76" t="s">
        <v>645</v>
      </c>
      <c r="F40" s="170" t="s">
        <v>660</v>
      </c>
      <c r="G40" s="171" t="s">
        <v>587</v>
      </c>
      <c r="H40" s="170" t="s">
        <v>668</v>
      </c>
      <c r="I40" s="148" t="s">
        <v>675</v>
      </c>
      <c r="J40" s="113" t="s">
        <v>275</v>
      </c>
      <c r="K40" s="130" t="s">
        <v>640</v>
      </c>
      <c r="L40" s="76" t="s">
        <v>656</v>
      </c>
      <c r="M40" s="170" t="s">
        <v>517</v>
      </c>
      <c r="N40" s="171" t="s">
        <v>643</v>
      </c>
      <c r="O40" s="170" t="s">
        <v>662</v>
      </c>
      <c r="P40" s="148" t="s">
        <v>636</v>
      </c>
      <c r="Q40" s="113" t="s">
        <v>632</v>
      </c>
      <c r="R40" s="130" t="s">
        <v>274</v>
      </c>
      <c r="S40" s="156" t="s">
        <v>631</v>
      </c>
      <c r="T40" s="170" t="s">
        <v>652</v>
      </c>
      <c r="U40" s="171" t="s">
        <v>237</v>
      </c>
      <c r="V40" s="170" t="s">
        <v>638</v>
      </c>
      <c r="W40" s="148" t="s">
        <v>657</v>
      </c>
      <c r="X40" s="113" t="s">
        <v>651</v>
      </c>
      <c r="Y40" s="42" t="s">
        <v>47</v>
      </c>
      <c r="Z40" s="10" t="s">
        <v>65</v>
      </c>
      <c r="AA40" s="6"/>
      <c r="AB40" s="279" t="s">
        <v>649</v>
      </c>
      <c r="AC40" s="279" t="s">
        <v>649</v>
      </c>
      <c r="AD40" s="279" t="s">
        <v>649</v>
      </c>
      <c r="AE40" s="279" t="s">
        <v>268</v>
      </c>
      <c r="AF40" s="279" t="s">
        <v>268</v>
      </c>
      <c r="AG40" s="279" t="s">
        <v>267</v>
      </c>
      <c r="AH40" s="279" t="s">
        <v>267</v>
      </c>
      <c r="AI40" s="279" t="s">
        <v>640</v>
      </c>
      <c r="AJ40" s="279" t="s">
        <v>640</v>
      </c>
      <c r="AK40" s="279" t="s">
        <v>640</v>
      </c>
      <c r="AL40" s="279" t="s">
        <v>519</v>
      </c>
      <c r="AM40" s="279" t="s">
        <v>519</v>
      </c>
      <c r="AN40" s="279" t="s">
        <v>659</v>
      </c>
      <c r="AO40" s="279" t="s">
        <v>659</v>
      </c>
      <c r="AP40" s="279" t="s">
        <v>515</v>
      </c>
      <c r="AQ40" s="279" t="s">
        <v>515</v>
      </c>
      <c r="AR40" s="279" t="s">
        <v>515</v>
      </c>
      <c r="AS40" s="279" t="s">
        <v>519</v>
      </c>
      <c r="AT40" s="279" t="s">
        <v>519</v>
      </c>
      <c r="AU40" s="279" t="s">
        <v>659</v>
      </c>
      <c r="AV40" s="279" t="s">
        <v>659</v>
      </c>
      <c r="AX40" s="118"/>
      <c r="AY40" s="118">
        <f t="shared" si="0"/>
        <v>1</v>
      </c>
      <c r="AZ40" s="118">
        <f t="shared" si="1"/>
        <v>1</v>
      </c>
      <c r="BA40" s="118">
        <f t="shared" si="2"/>
        <v>1</v>
      </c>
      <c r="BB40" s="118">
        <f t="shared" si="3"/>
        <v>1</v>
      </c>
      <c r="BC40" s="118">
        <f t="shared" si="4"/>
        <v>1</v>
      </c>
      <c r="BD40" s="118">
        <f t="shared" si="5"/>
        <v>0</v>
      </c>
      <c r="BE40" s="117">
        <f t="shared" si="74"/>
        <v>0</v>
      </c>
      <c r="BF40" s="118">
        <f t="shared" si="6"/>
        <v>0</v>
      </c>
      <c r="BG40" s="118">
        <f t="shared" si="7"/>
        <v>1</v>
      </c>
      <c r="BH40" s="117">
        <f t="shared" si="8"/>
        <v>0</v>
      </c>
      <c r="BI40" s="118">
        <f t="shared" si="9"/>
        <v>1</v>
      </c>
      <c r="BJ40" s="118">
        <f t="shared" si="10"/>
        <v>1</v>
      </c>
      <c r="BK40" s="118">
        <f t="shared" si="11"/>
        <v>0</v>
      </c>
      <c r="BL40" s="118">
        <f t="shared" si="12"/>
        <v>1</v>
      </c>
      <c r="BM40" s="117">
        <f t="shared" si="13"/>
        <v>1</v>
      </c>
      <c r="BN40" s="117">
        <f t="shared" si="14"/>
        <v>0</v>
      </c>
      <c r="BO40" s="117">
        <f t="shared" si="15"/>
        <v>1</v>
      </c>
      <c r="BP40" s="117">
        <f t="shared" si="16"/>
        <v>0</v>
      </c>
      <c r="BQ40" s="117">
        <f t="shared" si="17"/>
        <v>1</v>
      </c>
      <c r="BR40" s="117">
        <f t="shared" si="18"/>
        <v>1</v>
      </c>
      <c r="BS40" s="117">
        <f t="shared" si="19"/>
        <v>0</v>
      </c>
      <c r="BT40" s="117">
        <f t="shared" si="20"/>
        <v>1</v>
      </c>
      <c r="BU40" s="117">
        <f t="shared" si="75"/>
        <v>1</v>
      </c>
      <c r="BV40" s="117">
        <f t="shared" si="21"/>
        <v>0</v>
      </c>
      <c r="BW40" s="117">
        <f t="shared" si="22"/>
        <v>0</v>
      </c>
      <c r="BX40" s="117">
        <f t="shared" si="23"/>
        <v>0</v>
      </c>
      <c r="BY40" s="117">
        <f t="shared" si="24"/>
        <v>0</v>
      </c>
      <c r="BZ40" s="117">
        <f t="shared" si="25"/>
        <v>1</v>
      </c>
      <c r="CA40" s="117">
        <f t="shared" si="26"/>
        <v>0</v>
      </c>
      <c r="CB40" s="117">
        <f t="shared" si="27"/>
        <v>0</v>
      </c>
      <c r="CC40" s="117">
        <f t="shared" si="28"/>
        <v>1</v>
      </c>
      <c r="CD40" s="117">
        <f t="shared" si="29"/>
        <v>0</v>
      </c>
      <c r="CE40" s="117">
        <f t="shared" si="30"/>
        <v>1</v>
      </c>
      <c r="CF40" s="117">
        <f t="shared" si="31"/>
        <v>1</v>
      </c>
      <c r="CG40" s="117">
        <f t="shared" si="32"/>
        <v>0</v>
      </c>
      <c r="CH40" s="117">
        <f t="shared" si="33"/>
        <v>0</v>
      </c>
      <c r="CI40" s="117">
        <f t="shared" si="34"/>
        <v>1</v>
      </c>
      <c r="CJ40" s="117">
        <f t="shared" si="35"/>
        <v>0</v>
      </c>
      <c r="CK40" s="117">
        <f t="shared" si="36"/>
        <v>1</v>
      </c>
      <c r="CL40" s="117">
        <f t="shared" si="37"/>
        <v>0</v>
      </c>
      <c r="CM40" s="117">
        <f t="shared" si="76"/>
        <v>0</v>
      </c>
      <c r="CN40" s="117">
        <f t="shared" si="77"/>
        <v>0</v>
      </c>
      <c r="CO40" s="117">
        <f t="shared" si="78"/>
        <v>0</v>
      </c>
      <c r="CP40" s="117">
        <f t="shared" si="79"/>
        <v>0</v>
      </c>
      <c r="CQ40" s="117">
        <f t="shared" si="38"/>
        <v>0</v>
      </c>
      <c r="CR40" s="117">
        <f t="shared" si="80"/>
        <v>0</v>
      </c>
      <c r="CS40" s="117">
        <f t="shared" si="39"/>
        <v>0</v>
      </c>
      <c r="CT40" s="117">
        <f t="shared" si="81"/>
        <v>0</v>
      </c>
      <c r="CU40" s="117">
        <f t="shared" si="40"/>
        <v>0</v>
      </c>
      <c r="CV40" s="117">
        <f t="shared" si="41"/>
        <v>0</v>
      </c>
      <c r="CW40" s="117">
        <f t="shared" si="42"/>
        <v>0</v>
      </c>
      <c r="CX40" s="117">
        <f t="shared" si="43"/>
        <v>1</v>
      </c>
      <c r="CY40" s="117">
        <f t="shared" si="44"/>
        <v>0</v>
      </c>
      <c r="CZ40" s="117">
        <f t="shared" si="45"/>
        <v>1</v>
      </c>
      <c r="DA40" s="117">
        <f t="shared" si="46"/>
        <v>0</v>
      </c>
      <c r="DB40" s="117">
        <f t="shared" si="47"/>
        <v>0</v>
      </c>
      <c r="DC40" s="117">
        <f t="shared" si="48"/>
        <v>0</v>
      </c>
      <c r="DD40" s="117">
        <f t="shared" si="87"/>
        <v>0</v>
      </c>
      <c r="DE40" s="117">
        <f t="shared" si="49"/>
        <v>0</v>
      </c>
      <c r="DF40" s="117">
        <f t="shared" si="82"/>
        <v>1</v>
      </c>
      <c r="DG40" s="117">
        <f t="shared" si="83"/>
        <v>1</v>
      </c>
      <c r="DH40" s="117">
        <f t="shared" si="50"/>
        <v>1</v>
      </c>
      <c r="DI40" s="117">
        <f t="shared" si="51"/>
        <v>0</v>
      </c>
      <c r="DJ40" s="117">
        <f t="shared" si="52"/>
        <v>1</v>
      </c>
      <c r="DK40" s="117">
        <f t="shared" si="53"/>
        <v>1</v>
      </c>
      <c r="DL40" s="117">
        <f t="shared" si="54"/>
        <v>0</v>
      </c>
      <c r="DM40" s="117">
        <f t="shared" si="84"/>
        <v>1</v>
      </c>
      <c r="DN40" s="117">
        <f t="shared" si="55"/>
        <v>0</v>
      </c>
      <c r="DO40" s="117">
        <f t="shared" si="56"/>
        <v>0</v>
      </c>
      <c r="DP40" s="117">
        <f t="shared" si="57"/>
        <v>0</v>
      </c>
      <c r="DQ40" s="117">
        <f t="shared" si="58"/>
        <v>0</v>
      </c>
      <c r="DR40" s="117">
        <f t="shared" si="59"/>
        <v>0</v>
      </c>
      <c r="DS40" s="117">
        <f t="shared" si="85"/>
        <v>0</v>
      </c>
      <c r="DT40" s="117">
        <f t="shared" si="60"/>
        <v>0</v>
      </c>
      <c r="DU40" s="117">
        <f t="shared" si="61"/>
        <v>0</v>
      </c>
      <c r="DV40" s="117">
        <f t="shared" si="62"/>
        <v>0</v>
      </c>
      <c r="DW40" s="117">
        <f t="shared" si="63"/>
        <v>0</v>
      </c>
      <c r="DX40" s="117">
        <f t="shared" si="64"/>
        <v>1</v>
      </c>
      <c r="DY40" s="117">
        <f t="shared" si="65"/>
        <v>1</v>
      </c>
      <c r="DZ40" s="117">
        <f t="shared" si="86"/>
        <v>1</v>
      </c>
      <c r="EA40" s="117">
        <f t="shared" si="66"/>
        <v>1</v>
      </c>
      <c r="EB40" s="117">
        <f t="shared" si="67"/>
        <v>0</v>
      </c>
      <c r="EC40" s="117">
        <f t="shared" si="68"/>
        <v>1</v>
      </c>
      <c r="ED40" s="117">
        <f t="shared" si="69"/>
        <v>0</v>
      </c>
      <c r="EE40" s="117">
        <f t="shared" si="70"/>
        <v>0</v>
      </c>
      <c r="EF40" s="117">
        <f t="shared" si="71"/>
        <v>0</v>
      </c>
      <c r="EG40" s="118">
        <f t="shared" si="72"/>
        <v>1</v>
      </c>
      <c r="EH40" s="118">
        <f t="shared" si="73"/>
        <v>0</v>
      </c>
      <c r="EI40" s="7"/>
      <c r="EJ40" s="7"/>
      <c r="EK40" s="7"/>
      <c r="EL40" s="7"/>
    </row>
    <row r="41" spans="1:142" ht="17.100000000000001" customHeight="1" x14ac:dyDescent="0.25">
      <c r="A41" s="774"/>
      <c r="B41" s="777"/>
      <c r="C41" s="172">
        <v>9</v>
      </c>
      <c r="D41" s="112" t="s">
        <v>645</v>
      </c>
      <c r="E41" s="76" t="s">
        <v>667</v>
      </c>
      <c r="F41" s="170" t="s">
        <v>654</v>
      </c>
      <c r="G41" s="171" t="s">
        <v>604</v>
      </c>
      <c r="H41" s="170" t="s">
        <v>275</v>
      </c>
      <c r="I41" s="148" t="s">
        <v>675</v>
      </c>
      <c r="J41" s="113" t="s">
        <v>652</v>
      </c>
      <c r="K41" s="130" t="s">
        <v>651</v>
      </c>
      <c r="L41" s="76" t="s">
        <v>640</v>
      </c>
      <c r="M41" s="170" t="s">
        <v>632</v>
      </c>
      <c r="N41" s="171" t="s">
        <v>341</v>
      </c>
      <c r="O41" s="170" t="s">
        <v>643</v>
      </c>
      <c r="P41" s="148" t="s">
        <v>660</v>
      </c>
      <c r="Q41" s="113" t="s">
        <v>673</v>
      </c>
      <c r="R41" s="130" t="s">
        <v>639</v>
      </c>
      <c r="S41" s="156" t="s">
        <v>631</v>
      </c>
      <c r="T41" s="170" t="s">
        <v>637</v>
      </c>
      <c r="U41" s="171" t="s">
        <v>663</v>
      </c>
      <c r="V41" s="170" t="s">
        <v>650</v>
      </c>
      <c r="W41" s="170" t="s">
        <v>274</v>
      </c>
      <c r="X41" s="113" t="s">
        <v>513</v>
      </c>
      <c r="Y41" s="42" t="s">
        <v>48</v>
      </c>
      <c r="Z41" s="10" t="s">
        <v>66</v>
      </c>
      <c r="AA41" s="6"/>
      <c r="AB41" s="279" t="s">
        <v>649</v>
      </c>
      <c r="AC41" s="279" t="s">
        <v>649</v>
      </c>
      <c r="AD41" s="279" t="s">
        <v>649</v>
      </c>
      <c r="AE41" s="279" t="s">
        <v>268</v>
      </c>
      <c r="AF41" s="279" t="s">
        <v>268</v>
      </c>
      <c r="AG41" s="279" t="s">
        <v>267</v>
      </c>
      <c r="AH41" s="279" t="s">
        <v>267</v>
      </c>
      <c r="AI41" s="279" t="s">
        <v>640</v>
      </c>
      <c r="AJ41" s="279" t="s">
        <v>640</v>
      </c>
      <c r="AK41" s="279" t="s">
        <v>640</v>
      </c>
      <c r="AL41" s="279" t="s">
        <v>519</v>
      </c>
      <c r="AM41" s="279" t="s">
        <v>519</v>
      </c>
      <c r="AN41" s="279" t="s">
        <v>659</v>
      </c>
      <c r="AO41" s="279" t="s">
        <v>659</v>
      </c>
      <c r="AP41" s="279" t="s">
        <v>515</v>
      </c>
      <c r="AQ41" s="279" t="s">
        <v>515</v>
      </c>
      <c r="AR41" s="279" t="s">
        <v>515</v>
      </c>
      <c r="AS41" s="279" t="s">
        <v>519</v>
      </c>
      <c r="AT41" s="279" t="s">
        <v>519</v>
      </c>
      <c r="AU41" s="279" t="s">
        <v>659</v>
      </c>
      <c r="AV41" s="279" t="s">
        <v>659</v>
      </c>
      <c r="AX41" s="118"/>
      <c r="AY41" s="118">
        <f t="shared" si="0"/>
        <v>1</v>
      </c>
      <c r="AZ41" s="118">
        <f t="shared" si="1"/>
        <v>1</v>
      </c>
      <c r="BA41" s="118">
        <f t="shared" si="2"/>
        <v>1</v>
      </c>
      <c r="BB41" s="118">
        <f t="shared" si="3"/>
        <v>1</v>
      </c>
      <c r="BC41" s="118">
        <f t="shared" si="4"/>
        <v>1</v>
      </c>
      <c r="BD41" s="118">
        <f t="shared" si="5"/>
        <v>1</v>
      </c>
      <c r="BE41" s="117">
        <f t="shared" si="74"/>
        <v>0</v>
      </c>
      <c r="BF41" s="118">
        <f t="shared" si="6"/>
        <v>1</v>
      </c>
      <c r="BG41" s="118">
        <f t="shared" si="7"/>
        <v>1</v>
      </c>
      <c r="BH41" s="117">
        <f t="shared" si="8"/>
        <v>0</v>
      </c>
      <c r="BI41" s="118">
        <f t="shared" si="9"/>
        <v>1</v>
      </c>
      <c r="BJ41" s="118">
        <f t="shared" si="10"/>
        <v>1</v>
      </c>
      <c r="BK41" s="118">
        <f t="shared" si="11"/>
        <v>0</v>
      </c>
      <c r="BL41" s="118">
        <f t="shared" si="12"/>
        <v>1</v>
      </c>
      <c r="BM41" s="117">
        <f t="shared" si="13"/>
        <v>1</v>
      </c>
      <c r="BN41" s="117">
        <f t="shared" si="14"/>
        <v>0</v>
      </c>
      <c r="BO41" s="117">
        <f t="shared" si="15"/>
        <v>1</v>
      </c>
      <c r="BP41" s="117">
        <f t="shared" si="16"/>
        <v>1</v>
      </c>
      <c r="BQ41" s="117">
        <f t="shared" si="17"/>
        <v>0</v>
      </c>
      <c r="BR41" s="117">
        <f t="shared" si="18"/>
        <v>1</v>
      </c>
      <c r="BS41" s="117">
        <f t="shared" si="19"/>
        <v>1</v>
      </c>
      <c r="BT41" s="117">
        <f t="shared" si="20"/>
        <v>0</v>
      </c>
      <c r="BU41" s="117">
        <f t="shared" si="75"/>
        <v>1</v>
      </c>
      <c r="BV41" s="117">
        <f t="shared" si="21"/>
        <v>0</v>
      </c>
      <c r="BW41" s="117">
        <f t="shared" si="22"/>
        <v>1</v>
      </c>
      <c r="BX41" s="117">
        <f t="shared" si="23"/>
        <v>0</v>
      </c>
      <c r="BY41" s="117">
        <f t="shared" si="24"/>
        <v>1</v>
      </c>
      <c r="BZ41" s="117">
        <f t="shared" si="25"/>
        <v>1</v>
      </c>
      <c r="CA41" s="117">
        <f t="shared" si="26"/>
        <v>0</v>
      </c>
      <c r="CB41" s="117">
        <f t="shared" si="27"/>
        <v>0</v>
      </c>
      <c r="CC41" s="117">
        <f t="shared" si="28"/>
        <v>1</v>
      </c>
      <c r="CD41" s="117">
        <f t="shared" si="29"/>
        <v>1</v>
      </c>
      <c r="CE41" s="117">
        <f t="shared" si="30"/>
        <v>0</v>
      </c>
      <c r="CF41" s="117">
        <f t="shared" si="31"/>
        <v>1</v>
      </c>
      <c r="CG41" s="117">
        <f t="shared" si="32"/>
        <v>0</v>
      </c>
      <c r="CH41" s="117">
        <f t="shared" si="33"/>
        <v>0</v>
      </c>
      <c r="CI41" s="117">
        <f t="shared" si="34"/>
        <v>0</v>
      </c>
      <c r="CJ41" s="117">
        <f t="shared" si="35"/>
        <v>0</v>
      </c>
      <c r="CK41" s="117">
        <f t="shared" si="36"/>
        <v>0</v>
      </c>
      <c r="CL41" s="117">
        <f t="shared" si="37"/>
        <v>0</v>
      </c>
      <c r="CM41" s="117">
        <f t="shared" si="76"/>
        <v>0</v>
      </c>
      <c r="CN41" s="117">
        <f t="shared" si="77"/>
        <v>1</v>
      </c>
      <c r="CO41" s="117">
        <f t="shared" si="78"/>
        <v>0</v>
      </c>
      <c r="CP41" s="117">
        <f t="shared" si="79"/>
        <v>1</v>
      </c>
      <c r="CQ41" s="117">
        <f t="shared" si="38"/>
        <v>0</v>
      </c>
      <c r="CR41" s="117">
        <f t="shared" si="80"/>
        <v>0</v>
      </c>
      <c r="CS41" s="117">
        <f t="shared" si="39"/>
        <v>0</v>
      </c>
      <c r="CT41" s="117">
        <f t="shared" si="81"/>
        <v>0</v>
      </c>
      <c r="CU41" s="117">
        <f t="shared" si="40"/>
        <v>0</v>
      </c>
      <c r="CV41" s="117">
        <f t="shared" si="41"/>
        <v>0</v>
      </c>
      <c r="CW41" s="117">
        <f t="shared" si="42"/>
        <v>0</v>
      </c>
      <c r="CX41" s="117">
        <f t="shared" si="43"/>
        <v>1</v>
      </c>
      <c r="CY41" s="117">
        <f t="shared" si="44"/>
        <v>0</v>
      </c>
      <c r="CZ41" s="117">
        <f t="shared" si="45"/>
        <v>1</v>
      </c>
      <c r="DA41" s="117">
        <f t="shared" si="46"/>
        <v>0</v>
      </c>
      <c r="DB41" s="117">
        <f t="shared" si="47"/>
        <v>0</v>
      </c>
      <c r="DC41" s="117">
        <f t="shared" si="48"/>
        <v>1</v>
      </c>
      <c r="DD41" s="117">
        <f t="shared" si="87"/>
        <v>1</v>
      </c>
      <c r="DE41" s="117">
        <f t="shared" si="49"/>
        <v>0</v>
      </c>
      <c r="DF41" s="117">
        <f t="shared" si="82"/>
        <v>0</v>
      </c>
      <c r="DG41" s="117">
        <f t="shared" si="83"/>
        <v>0</v>
      </c>
      <c r="DH41" s="117">
        <f t="shared" si="50"/>
        <v>0</v>
      </c>
      <c r="DI41" s="117">
        <f t="shared" si="51"/>
        <v>0</v>
      </c>
      <c r="DJ41" s="117">
        <f t="shared" si="52"/>
        <v>0</v>
      </c>
      <c r="DK41" s="117">
        <f t="shared" si="53"/>
        <v>0</v>
      </c>
      <c r="DL41" s="117">
        <f t="shared" si="54"/>
        <v>1</v>
      </c>
      <c r="DM41" s="117">
        <f t="shared" si="84"/>
        <v>1</v>
      </c>
      <c r="DN41" s="117">
        <f t="shared" si="55"/>
        <v>0</v>
      </c>
      <c r="DO41" s="117">
        <f t="shared" si="56"/>
        <v>0</v>
      </c>
      <c r="DP41" s="117">
        <f t="shared" si="57"/>
        <v>0</v>
      </c>
      <c r="DQ41" s="117">
        <f t="shared" si="58"/>
        <v>0</v>
      </c>
      <c r="DR41" s="117">
        <f t="shared" si="59"/>
        <v>0</v>
      </c>
      <c r="DS41" s="117">
        <f t="shared" si="85"/>
        <v>0</v>
      </c>
      <c r="DT41" s="117">
        <f t="shared" si="60"/>
        <v>0</v>
      </c>
      <c r="DU41" s="117">
        <f t="shared" si="61"/>
        <v>0</v>
      </c>
      <c r="DV41" s="117">
        <f t="shared" si="62"/>
        <v>0</v>
      </c>
      <c r="DW41" s="117">
        <f t="shared" si="63"/>
        <v>0</v>
      </c>
      <c r="DX41" s="117">
        <f t="shared" si="64"/>
        <v>1</v>
      </c>
      <c r="DY41" s="117">
        <f t="shared" si="65"/>
        <v>0</v>
      </c>
      <c r="DZ41" s="117">
        <f t="shared" si="86"/>
        <v>1</v>
      </c>
      <c r="EA41" s="117">
        <f t="shared" si="66"/>
        <v>0</v>
      </c>
      <c r="EB41" s="117">
        <f t="shared" si="67"/>
        <v>1</v>
      </c>
      <c r="EC41" s="117">
        <f t="shared" si="68"/>
        <v>1</v>
      </c>
      <c r="ED41" s="117">
        <f t="shared" si="69"/>
        <v>0</v>
      </c>
      <c r="EE41" s="117">
        <f t="shared" si="70"/>
        <v>0</v>
      </c>
      <c r="EF41" s="117">
        <f t="shared" si="71"/>
        <v>0</v>
      </c>
      <c r="EG41" s="118">
        <f t="shared" si="72"/>
        <v>1</v>
      </c>
      <c r="EH41" s="118">
        <f t="shared" si="73"/>
        <v>0</v>
      </c>
      <c r="EI41" s="7"/>
      <c r="EJ41" s="7"/>
      <c r="EK41" s="7"/>
      <c r="EL41" s="7"/>
    </row>
    <row r="42" spans="1:142" ht="17.100000000000001" customHeight="1" thickBot="1" x14ac:dyDescent="0.3">
      <c r="A42" s="775"/>
      <c r="B42" s="778"/>
      <c r="C42" s="173">
        <v>10</v>
      </c>
      <c r="D42" s="108" t="s">
        <v>645</v>
      </c>
      <c r="E42" s="73" t="s">
        <v>667</v>
      </c>
      <c r="F42" s="162" t="s">
        <v>654</v>
      </c>
      <c r="G42" s="165" t="s">
        <v>604</v>
      </c>
      <c r="H42" s="162" t="s">
        <v>275</v>
      </c>
      <c r="I42" s="147" t="s">
        <v>675</v>
      </c>
      <c r="J42" s="86" t="s">
        <v>652</v>
      </c>
      <c r="K42" s="129" t="s">
        <v>651</v>
      </c>
      <c r="L42" s="73" t="s">
        <v>640</v>
      </c>
      <c r="M42" s="162" t="s">
        <v>632</v>
      </c>
      <c r="N42" s="165" t="s">
        <v>341</v>
      </c>
      <c r="O42" s="162" t="s">
        <v>643</v>
      </c>
      <c r="P42" s="147" t="s">
        <v>660</v>
      </c>
      <c r="Q42" s="86" t="s">
        <v>673</v>
      </c>
      <c r="R42" s="129" t="s">
        <v>639</v>
      </c>
      <c r="S42" s="155" t="s">
        <v>631</v>
      </c>
      <c r="T42" s="162" t="s">
        <v>637</v>
      </c>
      <c r="U42" s="165" t="s">
        <v>663</v>
      </c>
      <c r="V42" s="162" t="s">
        <v>650</v>
      </c>
      <c r="W42" s="162" t="s">
        <v>274</v>
      </c>
      <c r="X42" s="86" t="s">
        <v>513</v>
      </c>
      <c r="Y42" s="42" t="s">
        <v>49</v>
      </c>
      <c r="Z42" s="10" t="s">
        <v>67</v>
      </c>
      <c r="AA42" s="6"/>
      <c r="AB42" s="279" t="s">
        <v>649</v>
      </c>
      <c r="AC42" s="279" t="s">
        <v>649</v>
      </c>
      <c r="AD42" s="279" t="s">
        <v>649</v>
      </c>
      <c r="AE42" s="279" t="s">
        <v>268</v>
      </c>
      <c r="AF42" s="279" t="s">
        <v>268</v>
      </c>
      <c r="AG42" s="279" t="s">
        <v>267</v>
      </c>
      <c r="AH42" s="279" t="s">
        <v>267</v>
      </c>
      <c r="AI42" s="279" t="s">
        <v>640</v>
      </c>
      <c r="AJ42" s="279" t="s">
        <v>640</v>
      </c>
      <c r="AK42" s="279" t="s">
        <v>640</v>
      </c>
      <c r="AL42" s="279" t="s">
        <v>519</v>
      </c>
      <c r="AM42" s="279" t="s">
        <v>519</v>
      </c>
      <c r="AN42" s="279" t="s">
        <v>659</v>
      </c>
      <c r="AO42" s="279" t="s">
        <v>659</v>
      </c>
      <c r="AP42" s="279" t="s">
        <v>515</v>
      </c>
      <c r="AQ42" s="279" t="s">
        <v>515</v>
      </c>
      <c r="AR42" s="279" t="s">
        <v>515</v>
      </c>
      <c r="AS42" s="279" t="s">
        <v>519</v>
      </c>
      <c r="AT42" s="279" t="s">
        <v>519</v>
      </c>
      <c r="AU42" s="279" t="s">
        <v>659</v>
      </c>
      <c r="AV42" s="279" t="s">
        <v>659</v>
      </c>
      <c r="AX42" s="118"/>
      <c r="AY42" s="118">
        <f t="shared" si="0"/>
        <v>1</v>
      </c>
      <c r="AZ42" s="118">
        <f t="shared" si="1"/>
        <v>1</v>
      </c>
      <c r="BA42" s="118">
        <f t="shared" si="2"/>
        <v>1</v>
      </c>
      <c r="BB42" s="118">
        <f t="shared" si="3"/>
        <v>1</v>
      </c>
      <c r="BC42" s="118">
        <f t="shared" si="4"/>
        <v>1</v>
      </c>
      <c r="BD42" s="118">
        <f t="shared" si="5"/>
        <v>1</v>
      </c>
      <c r="BE42" s="117">
        <f t="shared" si="74"/>
        <v>0</v>
      </c>
      <c r="BF42" s="118">
        <f t="shared" si="6"/>
        <v>1</v>
      </c>
      <c r="BG42" s="118">
        <f t="shared" si="7"/>
        <v>1</v>
      </c>
      <c r="BH42" s="117">
        <f t="shared" si="8"/>
        <v>0</v>
      </c>
      <c r="BI42" s="118">
        <f t="shared" si="9"/>
        <v>1</v>
      </c>
      <c r="BJ42" s="118">
        <f t="shared" si="10"/>
        <v>1</v>
      </c>
      <c r="BK42" s="118">
        <f t="shared" si="11"/>
        <v>0</v>
      </c>
      <c r="BL42" s="118">
        <f t="shared" si="12"/>
        <v>1</v>
      </c>
      <c r="BM42" s="117">
        <f t="shared" si="13"/>
        <v>1</v>
      </c>
      <c r="BN42" s="117">
        <f t="shared" si="14"/>
        <v>0</v>
      </c>
      <c r="BO42" s="117">
        <f t="shared" si="15"/>
        <v>1</v>
      </c>
      <c r="BP42" s="117">
        <f t="shared" si="16"/>
        <v>1</v>
      </c>
      <c r="BQ42" s="117">
        <f t="shared" si="17"/>
        <v>0</v>
      </c>
      <c r="BR42" s="117">
        <f t="shared" si="18"/>
        <v>1</v>
      </c>
      <c r="BS42" s="117">
        <f t="shared" si="19"/>
        <v>1</v>
      </c>
      <c r="BT42" s="117">
        <f t="shared" si="20"/>
        <v>0</v>
      </c>
      <c r="BU42" s="117">
        <f t="shared" si="75"/>
        <v>1</v>
      </c>
      <c r="BV42" s="117">
        <f t="shared" si="21"/>
        <v>0</v>
      </c>
      <c r="BW42" s="117">
        <f t="shared" si="22"/>
        <v>1</v>
      </c>
      <c r="BX42" s="117">
        <f t="shared" si="23"/>
        <v>0</v>
      </c>
      <c r="BY42" s="117">
        <f t="shared" si="24"/>
        <v>1</v>
      </c>
      <c r="BZ42" s="117">
        <f t="shared" si="25"/>
        <v>1</v>
      </c>
      <c r="CA42" s="117">
        <f t="shared" si="26"/>
        <v>0</v>
      </c>
      <c r="CB42" s="117">
        <f t="shared" si="27"/>
        <v>0</v>
      </c>
      <c r="CC42" s="117">
        <f t="shared" si="28"/>
        <v>1</v>
      </c>
      <c r="CD42" s="117">
        <f t="shared" si="29"/>
        <v>1</v>
      </c>
      <c r="CE42" s="117">
        <f t="shared" si="30"/>
        <v>0</v>
      </c>
      <c r="CF42" s="117">
        <f t="shared" si="31"/>
        <v>1</v>
      </c>
      <c r="CG42" s="117">
        <f t="shared" si="32"/>
        <v>0</v>
      </c>
      <c r="CH42" s="117">
        <f t="shared" si="33"/>
        <v>0</v>
      </c>
      <c r="CI42" s="117">
        <f t="shared" si="34"/>
        <v>0</v>
      </c>
      <c r="CJ42" s="117">
        <f t="shared" si="35"/>
        <v>0</v>
      </c>
      <c r="CK42" s="117">
        <f t="shared" si="36"/>
        <v>0</v>
      </c>
      <c r="CL42" s="117">
        <f t="shared" si="37"/>
        <v>0</v>
      </c>
      <c r="CM42" s="117">
        <f t="shared" si="76"/>
        <v>0</v>
      </c>
      <c r="CN42" s="117">
        <f t="shared" si="77"/>
        <v>1</v>
      </c>
      <c r="CO42" s="117">
        <f t="shared" si="78"/>
        <v>0</v>
      </c>
      <c r="CP42" s="117">
        <f t="shared" si="79"/>
        <v>1</v>
      </c>
      <c r="CQ42" s="117">
        <f t="shared" si="38"/>
        <v>0</v>
      </c>
      <c r="CR42" s="117">
        <f t="shared" si="80"/>
        <v>0</v>
      </c>
      <c r="CS42" s="117">
        <f t="shared" si="39"/>
        <v>0</v>
      </c>
      <c r="CT42" s="117">
        <f t="shared" si="81"/>
        <v>0</v>
      </c>
      <c r="CU42" s="117">
        <f t="shared" si="40"/>
        <v>0</v>
      </c>
      <c r="CV42" s="117">
        <f t="shared" si="41"/>
        <v>0</v>
      </c>
      <c r="CW42" s="117">
        <f t="shared" si="42"/>
        <v>0</v>
      </c>
      <c r="CX42" s="117">
        <f t="shared" si="43"/>
        <v>1</v>
      </c>
      <c r="CY42" s="117">
        <f t="shared" si="44"/>
        <v>0</v>
      </c>
      <c r="CZ42" s="117">
        <f t="shared" si="45"/>
        <v>1</v>
      </c>
      <c r="DA42" s="117">
        <f t="shared" si="46"/>
        <v>0</v>
      </c>
      <c r="DB42" s="117">
        <f t="shared" si="47"/>
        <v>0</v>
      </c>
      <c r="DC42" s="117">
        <f t="shared" si="48"/>
        <v>1</v>
      </c>
      <c r="DD42" s="117">
        <f t="shared" si="87"/>
        <v>1</v>
      </c>
      <c r="DE42" s="117">
        <f t="shared" si="49"/>
        <v>0</v>
      </c>
      <c r="DF42" s="117">
        <f t="shared" si="82"/>
        <v>0</v>
      </c>
      <c r="DG42" s="117">
        <f t="shared" si="83"/>
        <v>0</v>
      </c>
      <c r="DH42" s="117">
        <f t="shared" si="50"/>
        <v>0</v>
      </c>
      <c r="DI42" s="117">
        <f t="shared" si="51"/>
        <v>0</v>
      </c>
      <c r="DJ42" s="117">
        <f t="shared" si="52"/>
        <v>0</v>
      </c>
      <c r="DK42" s="117">
        <f t="shared" si="53"/>
        <v>0</v>
      </c>
      <c r="DL42" s="117">
        <f t="shared" si="54"/>
        <v>1</v>
      </c>
      <c r="DM42" s="117">
        <f t="shared" si="84"/>
        <v>1</v>
      </c>
      <c r="DN42" s="117">
        <f t="shared" si="55"/>
        <v>0</v>
      </c>
      <c r="DO42" s="117">
        <f t="shared" si="56"/>
        <v>0</v>
      </c>
      <c r="DP42" s="117">
        <f t="shared" si="57"/>
        <v>0</v>
      </c>
      <c r="DQ42" s="117">
        <f t="shared" si="58"/>
        <v>0</v>
      </c>
      <c r="DR42" s="117">
        <f t="shared" si="59"/>
        <v>0</v>
      </c>
      <c r="DS42" s="117">
        <f t="shared" si="85"/>
        <v>0</v>
      </c>
      <c r="DT42" s="117">
        <f t="shared" si="60"/>
        <v>0</v>
      </c>
      <c r="DU42" s="117">
        <f t="shared" si="61"/>
        <v>0</v>
      </c>
      <c r="DV42" s="117">
        <f t="shared" si="62"/>
        <v>0</v>
      </c>
      <c r="DW42" s="117">
        <f t="shared" si="63"/>
        <v>0</v>
      </c>
      <c r="DX42" s="117">
        <f t="shared" si="64"/>
        <v>1</v>
      </c>
      <c r="DY42" s="117">
        <f t="shared" si="65"/>
        <v>0</v>
      </c>
      <c r="DZ42" s="117">
        <f t="shared" si="86"/>
        <v>1</v>
      </c>
      <c r="EA42" s="117">
        <f t="shared" si="66"/>
        <v>0</v>
      </c>
      <c r="EB42" s="117">
        <f t="shared" si="67"/>
        <v>1</v>
      </c>
      <c r="EC42" s="117">
        <f t="shared" si="68"/>
        <v>1</v>
      </c>
      <c r="ED42" s="117">
        <f t="shared" si="69"/>
        <v>0</v>
      </c>
      <c r="EE42" s="117">
        <f t="shared" si="70"/>
        <v>0</v>
      </c>
      <c r="EF42" s="117">
        <f t="shared" si="71"/>
        <v>0</v>
      </c>
      <c r="EG42" s="118">
        <f t="shared" si="72"/>
        <v>1</v>
      </c>
      <c r="EH42" s="118">
        <f t="shared" si="73"/>
        <v>0</v>
      </c>
      <c r="EI42" s="7"/>
      <c r="EJ42" s="7"/>
      <c r="EK42" s="7"/>
      <c r="EL42" s="7"/>
    </row>
    <row r="43" spans="1:142" ht="17.100000000000001" customHeight="1" thickTop="1" x14ac:dyDescent="0.25">
      <c r="A43" s="773">
        <v>4</v>
      </c>
      <c r="B43" s="776" t="s">
        <v>19</v>
      </c>
      <c r="C43" s="221">
        <v>0</v>
      </c>
      <c r="D43" s="308"/>
      <c r="E43" s="315" t="s">
        <v>661</v>
      </c>
      <c r="F43" s="312" t="s">
        <v>661</v>
      </c>
      <c r="G43" s="316"/>
      <c r="H43" s="312"/>
      <c r="I43" s="313"/>
      <c r="J43" s="314"/>
      <c r="K43" s="308"/>
      <c r="L43" s="315"/>
      <c r="M43" s="318"/>
      <c r="N43" s="316" t="s">
        <v>653</v>
      </c>
      <c r="O43" s="312"/>
      <c r="P43" s="313" t="s">
        <v>653</v>
      </c>
      <c r="Q43" s="314"/>
      <c r="R43" s="317"/>
      <c r="S43" s="318"/>
      <c r="T43" s="319"/>
      <c r="U43" s="316"/>
      <c r="V43" s="312"/>
      <c r="W43" s="313"/>
      <c r="X43" s="314"/>
      <c r="Y43" s="42" t="s">
        <v>50</v>
      </c>
      <c r="Z43" s="10" t="s">
        <v>591</v>
      </c>
      <c r="AA43" s="6"/>
      <c r="AB43" s="279" t="s">
        <v>516</v>
      </c>
      <c r="AC43" s="279" t="s">
        <v>516</v>
      </c>
      <c r="AD43" s="279" t="s">
        <v>516</v>
      </c>
      <c r="AE43" s="279" t="s">
        <v>652</v>
      </c>
      <c r="AF43" s="279" t="s">
        <v>652</v>
      </c>
      <c r="AG43" s="279" t="s">
        <v>652</v>
      </c>
      <c r="AH43" s="279" t="s">
        <v>652</v>
      </c>
      <c r="AI43" s="279" t="s">
        <v>649</v>
      </c>
      <c r="AJ43" s="279" t="s">
        <v>649</v>
      </c>
      <c r="AK43" s="279" t="s">
        <v>649</v>
      </c>
      <c r="AL43" s="279" t="s">
        <v>268</v>
      </c>
      <c r="AM43" s="279" t="s">
        <v>268</v>
      </c>
      <c r="AN43" s="279" t="s">
        <v>642</v>
      </c>
      <c r="AO43" s="279" t="s">
        <v>642</v>
      </c>
      <c r="AP43" s="279" t="s">
        <v>516</v>
      </c>
      <c r="AQ43" s="279" t="s">
        <v>516</v>
      </c>
      <c r="AR43" s="279" t="s">
        <v>516</v>
      </c>
      <c r="AS43" s="279" t="s">
        <v>268</v>
      </c>
      <c r="AT43" s="279" t="s">
        <v>268</v>
      </c>
      <c r="AU43" s="279" t="s">
        <v>642</v>
      </c>
      <c r="AV43" s="279" t="s">
        <v>642</v>
      </c>
      <c r="AX43" s="118"/>
      <c r="AY43" s="118">
        <f t="shared" si="0"/>
        <v>0</v>
      </c>
      <c r="AZ43" s="118">
        <f t="shared" si="1"/>
        <v>0</v>
      </c>
      <c r="BA43" s="118">
        <f t="shared" si="2"/>
        <v>0</v>
      </c>
      <c r="BB43" s="118">
        <f t="shared" si="3"/>
        <v>0</v>
      </c>
      <c r="BC43" s="118">
        <f t="shared" si="4"/>
        <v>0</v>
      </c>
      <c r="BD43" s="118">
        <f t="shared" si="5"/>
        <v>0</v>
      </c>
      <c r="BE43" s="117">
        <f t="shared" si="74"/>
        <v>0</v>
      </c>
      <c r="BF43" s="118">
        <f t="shared" si="6"/>
        <v>0</v>
      </c>
      <c r="BG43" s="118">
        <f t="shared" si="7"/>
        <v>0</v>
      </c>
      <c r="BH43" s="117">
        <f t="shared" si="8"/>
        <v>0</v>
      </c>
      <c r="BI43" s="118">
        <f t="shared" si="9"/>
        <v>0</v>
      </c>
      <c r="BJ43" s="118">
        <f t="shared" si="10"/>
        <v>0</v>
      </c>
      <c r="BK43" s="118">
        <f t="shared" si="11"/>
        <v>0</v>
      </c>
      <c r="BL43" s="118">
        <f t="shared" si="12"/>
        <v>0</v>
      </c>
      <c r="BM43" s="117">
        <f t="shared" si="13"/>
        <v>0</v>
      </c>
      <c r="BN43" s="117">
        <f t="shared" si="14"/>
        <v>0</v>
      </c>
      <c r="BO43" s="117">
        <f t="shared" si="15"/>
        <v>0</v>
      </c>
      <c r="BP43" s="117">
        <f t="shared" si="16"/>
        <v>0</v>
      </c>
      <c r="BQ43" s="117">
        <f t="shared" si="17"/>
        <v>0</v>
      </c>
      <c r="BR43" s="117">
        <f t="shared" si="18"/>
        <v>0</v>
      </c>
      <c r="BS43" s="117">
        <f t="shared" si="19"/>
        <v>0</v>
      </c>
      <c r="BT43" s="117">
        <f t="shared" si="20"/>
        <v>0</v>
      </c>
      <c r="BU43" s="117">
        <f t="shared" si="75"/>
        <v>0</v>
      </c>
      <c r="BV43" s="117">
        <f t="shared" si="21"/>
        <v>0</v>
      </c>
      <c r="BW43" s="117">
        <f t="shared" si="22"/>
        <v>0</v>
      </c>
      <c r="BX43" s="117">
        <f t="shared" si="23"/>
        <v>0</v>
      </c>
      <c r="BY43" s="117">
        <f t="shared" si="24"/>
        <v>0</v>
      </c>
      <c r="BZ43" s="117">
        <f t="shared" si="25"/>
        <v>0</v>
      </c>
      <c r="CA43" s="117">
        <f t="shared" si="26"/>
        <v>0</v>
      </c>
      <c r="CB43" s="117">
        <f t="shared" si="27"/>
        <v>0</v>
      </c>
      <c r="CC43" s="117">
        <f t="shared" si="28"/>
        <v>0</v>
      </c>
      <c r="CD43" s="117">
        <f t="shared" si="29"/>
        <v>0</v>
      </c>
      <c r="CE43" s="117">
        <f t="shared" si="30"/>
        <v>0</v>
      </c>
      <c r="CF43" s="117">
        <f t="shared" si="31"/>
        <v>0</v>
      </c>
      <c r="CG43" s="117">
        <f t="shared" si="32"/>
        <v>2</v>
      </c>
      <c r="CH43" s="117">
        <f t="shared" si="33"/>
        <v>2</v>
      </c>
      <c r="CI43" s="117">
        <f t="shared" si="34"/>
        <v>0</v>
      </c>
      <c r="CJ43" s="117">
        <f t="shared" si="35"/>
        <v>0</v>
      </c>
      <c r="CK43" s="117">
        <f t="shared" si="36"/>
        <v>0</v>
      </c>
      <c r="CL43" s="117">
        <f t="shared" si="37"/>
        <v>0</v>
      </c>
      <c r="CM43" s="117">
        <f t="shared" si="76"/>
        <v>0</v>
      </c>
      <c r="CN43" s="117">
        <f t="shared" si="77"/>
        <v>0</v>
      </c>
      <c r="CO43" s="117">
        <f t="shared" si="78"/>
        <v>0</v>
      </c>
      <c r="CP43" s="117">
        <f t="shared" si="79"/>
        <v>0</v>
      </c>
      <c r="CQ43" s="117">
        <f t="shared" si="38"/>
        <v>0</v>
      </c>
      <c r="CR43" s="117">
        <f t="shared" si="80"/>
        <v>0</v>
      </c>
      <c r="CS43" s="117">
        <f t="shared" si="39"/>
        <v>0</v>
      </c>
      <c r="CT43" s="117">
        <f t="shared" si="81"/>
        <v>0</v>
      </c>
      <c r="CU43" s="117">
        <f t="shared" si="40"/>
        <v>0</v>
      </c>
      <c r="CV43" s="117">
        <f t="shared" si="41"/>
        <v>0</v>
      </c>
      <c r="CW43" s="117">
        <f t="shared" si="42"/>
        <v>0</v>
      </c>
      <c r="CX43" s="117">
        <f t="shared" si="43"/>
        <v>0</v>
      </c>
      <c r="CY43" s="117">
        <f t="shared" si="44"/>
        <v>0</v>
      </c>
      <c r="CZ43" s="117">
        <f t="shared" si="45"/>
        <v>0</v>
      </c>
      <c r="DA43" s="117">
        <f t="shared" si="46"/>
        <v>0</v>
      </c>
      <c r="DB43" s="117">
        <f t="shared" si="47"/>
        <v>0</v>
      </c>
      <c r="DC43" s="117">
        <f t="shared" si="48"/>
        <v>0</v>
      </c>
      <c r="DD43" s="117">
        <f t="shared" si="87"/>
        <v>0</v>
      </c>
      <c r="DE43" s="117">
        <f t="shared" si="49"/>
        <v>0</v>
      </c>
      <c r="DF43" s="117">
        <f t="shared" si="82"/>
        <v>0</v>
      </c>
      <c r="DG43" s="117">
        <f t="shared" si="83"/>
        <v>0</v>
      </c>
      <c r="DH43" s="117">
        <f t="shared" si="50"/>
        <v>0</v>
      </c>
      <c r="DI43" s="117">
        <f t="shared" si="51"/>
        <v>0</v>
      </c>
      <c r="DJ43" s="117">
        <f t="shared" si="52"/>
        <v>0</v>
      </c>
      <c r="DK43" s="117">
        <f t="shared" si="53"/>
        <v>0</v>
      </c>
      <c r="DL43" s="117">
        <f t="shared" si="54"/>
        <v>0</v>
      </c>
      <c r="DM43" s="117">
        <f t="shared" si="84"/>
        <v>0</v>
      </c>
      <c r="DN43" s="117">
        <f t="shared" si="55"/>
        <v>0</v>
      </c>
      <c r="DO43" s="117">
        <f t="shared" si="56"/>
        <v>0</v>
      </c>
      <c r="DP43" s="117">
        <f t="shared" si="57"/>
        <v>0</v>
      </c>
      <c r="DQ43" s="117">
        <f t="shared" si="58"/>
        <v>0</v>
      </c>
      <c r="DR43" s="117">
        <f t="shared" si="59"/>
        <v>0</v>
      </c>
      <c r="DS43" s="117">
        <f t="shared" si="85"/>
        <v>0</v>
      </c>
      <c r="DT43" s="117">
        <f t="shared" si="60"/>
        <v>0</v>
      </c>
      <c r="DU43" s="117">
        <f t="shared" si="61"/>
        <v>0</v>
      </c>
      <c r="DV43" s="117">
        <f t="shared" si="62"/>
        <v>0</v>
      </c>
      <c r="DW43" s="117">
        <f t="shared" si="63"/>
        <v>0</v>
      </c>
      <c r="DX43" s="117">
        <f t="shared" si="64"/>
        <v>0</v>
      </c>
      <c r="DY43" s="117">
        <f t="shared" si="65"/>
        <v>0</v>
      </c>
      <c r="DZ43" s="117">
        <f t="shared" si="86"/>
        <v>0</v>
      </c>
      <c r="EA43" s="117">
        <f t="shared" si="66"/>
        <v>0</v>
      </c>
      <c r="EB43" s="117">
        <f t="shared" si="67"/>
        <v>0</v>
      </c>
      <c r="EC43" s="117">
        <f t="shared" si="68"/>
        <v>0</v>
      </c>
      <c r="ED43" s="117">
        <f t="shared" si="69"/>
        <v>0</v>
      </c>
      <c r="EE43" s="117">
        <f t="shared" si="70"/>
        <v>0</v>
      </c>
      <c r="EF43" s="117">
        <f t="shared" si="71"/>
        <v>0</v>
      </c>
      <c r="EG43" s="118">
        <f t="shared" si="72"/>
        <v>0</v>
      </c>
      <c r="EH43" s="118">
        <f t="shared" si="73"/>
        <v>0</v>
      </c>
      <c r="EI43" s="7"/>
      <c r="EJ43" s="7"/>
      <c r="EK43" s="7"/>
      <c r="EL43" s="7"/>
    </row>
    <row r="44" spans="1:142" ht="17.100000000000001" customHeight="1" x14ac:dyDescent="0.25">
      <c r="A44" s="774"/>
      <c r="B44" s="777"/>
      <c r="C44" s="174">
        <v>1</v>
      </c>
      <c r="D44" s="61" t="s">
        <v>654</v>
      </c>
      <c r="E44" s="72" t="s">
        <v>661</v>
      </c>
      <c r="F44" s="201" t="s">
        <v>661</v>
      </c>
      <c r="G44" s="211" t="s">
        <v>675</v>
      </c>
      <c r="H44" s="201" t="s">
        <v>645</v>
      </c>
      <c r="I44" s="145" t="s">
        <v>267</v>
      </c>
      <c r="J44" s="91" t="s">
        <v>513</v>
      </c>
      <c r="K44" s="61" t="s">
        <v>674</v>
      </c>
      <c r="L44" s="72" t="s">
        <v>651</v>
      </c>
      <c r="M44" s="72" t="s">
        <v>652</v>
      </c>
      <c r="N44" s="211" t="s">
        <v>653</v>
      </c>
      <c r="O44" s="201" t="s">
        <v>579</v>
      </c>
      <c r="P44" s="145" t="s">
        <v>653</v>
      </c>
      <c r="Q44" s="91" t="s">
        <v>660</v>
      </c>
      <c r="R44" s="164" t="s">
        <v>514</v>
      </c>
      <c r="S44" s="153" t="s">
        <v>658</v>
      </c>
      <c r="T44" s="201" t="s">
        <v>657</v>
      </c>
      <c r="U44" s="211" t="s">
        <v>662</v>
      </c>
      <c r="V44" s="201" t="s">
        <v>274</v>
      </c>
      <c r="W44" s="145" t="s">
        <v>633</v>
      </c>
      <c r="X44" s="91" t="s">
        <v>636</v>
      </c>
      <c r="Y44" s="42" t="s">
        <v>51</v>
      </c>
      <c r="Z44" s="10" t="s">
        <v>69</v>
      </c>
      <c r="AA44" s="6"/>
      <c r="AB44" s="279" t="s">
        <v>516</v>
      </c>
      <c r="AC44" s="279" t="s">
        <v>516</v>
      </c>
      <c r="AD44" s="279" t="s">
        <v>516</v>
      </c>
      <c r="AE44" s="279" t="s">
        <v>652</v>
      </c>
      <c r="AF44" s="279" t="s">
        <v>652</v>
      </c>
      <c r="AG44" s="279" t="s">
        <v>652</v>
      </c>
      <c r="AH44" s="279" t="s">
        <v>652</v>
      </c>
      <c r="AI44" s="279" t="s">
        <v>649</v>
      </c>
      <c r="AJ44" s="279" t="s">
        <v>649</v>
      </c>
      <c r="AK44" s="279" t="s">
        <v>649</v>
      </c>
      <c r="AL44" s="279" t="s">
        <v>268</v>
      </c>
      <c r="AM44" s="279" t="s">
        <v>268</v>
      </c>
      <c r="AN44" s="279" t="s">
        <v>642</v>
      </c>
      <c r="AO44" s="279" t="s">
        <v>642</v>
      </c>
      <c r="AP44" s="279" t="s">
        <v>516</v>
      </c>
      <c r="AQ44" s="279" t="s">
        <v>516</v>
      </c>
      <c r="AR44" s="279" t="s">
        <v>516</v>
      </c>
      <c r="AS44" s="279" t="s">
        <v>268</v>
      </c>
      <c r="AT44" s="279" t="s">
        <v>268</v>
      </c>
      <c r="AU44" s="279" t="s">
        <v>642</v>
      </c>
      <c r="AV44" s="279" t="s">
        <v>642</v>
      </c>
      <c r="AX44" s="118"/>
      <c r="AY44" s="118">
        <f t="shared" ref="AY44:AY64" si="88">COUNTIF(D44:X44,"A.35")</f>
        <v>0</v>
      </c>
      <c r="AZ44" s="118">
        <f t="shared" ref="AZ44:AZ64" si="89">COUNTIF(D44:X44,"A.41")</f>
        <v>1</v>
      </c>
      <c r="BA44" s="118">
        <f t="shared" si="2"/>
        <v>1</v>
      </c>
      <c r="BB44" s="118">
        <f t="shared" ref="BB44:BB64" si="90">COUNTIF(D44:X44,"B.23")</f>
        <v>1</v>
      </c>
      <c r="BC44" s="118">
        <f t="shared" ref="BC44:BC64" si="91">COUNTIF(D44:X44,"B.26")</f>
        <v>0</v>
      </c>
      <c r="BD44" s="118">
        <f t="shared" si="5"/>
        <v>0</v>
      </c>
      <c r="BE44" s="117">
        <f t="shared" si="74"/>
        <v>0</v>
      </c>
      <c r="BF44" s="118">
        <f t="shared" si="6"/>
        <v>0</v>
      </c>
      <c r="BG44" s="118">
        <f t="shared" ref="BG44:BG64" si="92">COUNTIF(D44:X44,"C.13")</f>
        <v>1</v>
      </c>
      <c r="BH44" s="117">
        <f t="shared" ref="BH44:BH64" si="93">COUNTIF(D44:X44,"CP.13")</f>
        <v>0</v>
      </c>
      <c r="BI44" s="118">
        <f t="shared" si="9"/>
        <v>1</v>
      </c>
      <c r="BJ44" s="118">
        <f t="shared" ref="BJ44:BJ64" si="94">COUNTIF(D44:X44,"C.20")</f>
        <v>1</v>
      </c>
      <c r="BK44" s="118">
        <f t="shared" ref="BK44:BK64" si="95">COUNTIF(D44:X44,"CP.20")</f>
        <v>0</v>
      </c>
      <c r="BL44" s="118">
        <f t="shared" si="12"/>
        <v>1</v>
      </c>
      <c r="BM44" s="117">
        <f t="shared" ref="BM44:BM64" si="96">COUNTIF(D44:X44,"D.12")</f>
        <v>0</v>
      </c>
      <c r="BN44" s="117">
        <f t="shared" ref="BN44:BN64" si="97">COUNTIF(D44:X44,"DP.12")</f>
        <v>0</v>
      </c>
      <c r="BO44" s="117">
        <f t="shared" si="15"/>
        <v>0</v>
      </c>
      <c r="BP44" s="117">
        <f t="shared" ref="BP44:BP64" si="98">COUNTIF(D44:X44,"DP.33")</f>
        <v>0</v>
      </c>
      <c r="BQ44" s="117">
        <f t="shared" ref="BQ44:BQ64" si="99">COUNTIF(D44:X44,"O.33")</f>
        <v>1</v>
      </c>
      <c r="BR44" s="117">
        <f t="shared" si="18"/>
        <v>1</v>
      </c>
      <c r="BS44" s="117">
        <f t="shared" ref="BS44:BS64" si="100">COUNTIF(D44:X44,"D.37")</f>
        <v>0</v>
      </c>
      <c r="BT44" s="117">
        <f t="shared" ref="BT44:BT64" si="101">COUNTIF(D44:X44,"DP.37")</f>
        <v>0</v>
      </c>
      <c r="BU44" s="117">
        <f t="shared" si="75"/>
        <v>0</v>
      </c>
      <c r="BV44" s="117">
        <f t="shared" si="21"/>
        <v>0</v>
      </c>
      <c r="BW44" s="117">
        <f t="shared" si="22"/>
        <v>1</v>
      </c>
      <c r="BX44" s="117">
        <f t="shared" si="23"/>
        <v>0</v>
      </c>
      <c r="BY44" s="117">
        <f t="shared" si="24"/>
        <v>1</v>
      </c>
      <c r="BZ44" s="117">
        <f t="shared" ref="BZ44:BZ64" si="102">COUNTIF(D44:X44,"E.19")</f>
        <v>0</v>
      </c>
      <c r="CA44" s="117">
        <f t="shared" ref="CA44:CA64" si="103">COUNTIF(D44:X44,"EL.19")</f>
        <v>0</v>
      </c>
      <c r="CB44" s="117">
        <f t="shared" ref="CB44:CB64" si="104">COUNTIF(D44:X44,"EP.19")</f>
        <v>0</v>
      </c>
      <c r="CC44" s="117">
        <f t="shared" si="28"/>
        <v>0</v>
      </c>
      <c r="CD44" s="117">
        <f t="shared" ref="CD44:CD64" si="105">COUNTIF(D44:X44,"E.28")</f>
        <v>1</v>
      </c>
      <c r="CE44" s="117">
        <f t="shared" ref="CE44:CE64" si="106">COUNTIF(D44:X44,"EL.28")</f>
        <v>0</v>
      </c>
      <c r="CF44" s="117">
        <f t="shared" si="31"/>
        <v>1</v>
      </c>
      <c r="CG44" s="117">
        <f t="shared" ref="CG44:CG64" si="107">COUNTIF(D44:X44,"F.27")</f>
        <v>2</v>
      </c>
      <c r="CH44" s="117">
        <f t="shared" ref="CH44:CH64" si="108">COUNTIF(D44:X44,"F.32")</f>
        <v>2</v>
      </c>
      <c r="CI44" s="117">
        <f t="shared" si="34"/>
        <v>0</v>
      </c>
      <c r="CJ44" s="117">
        <f t="shared" si="35"/>
        <v>1</v>
      </c>
      <c r="CK44" s="117">
        <f t="shared" si="36"/>
        <v>1</v>
      </c>
      <c r="CL44" s="117">
        <f t="shared" ref="CL44:CL64" si="109">COUNTIF(D44:X44,"G.21")</f>
        <v>0</v>
      </c>
      <c r="CM44" s="117">
        <f t="shared" si="76"/>
        <v>1</v>
      </c>
      <c r="CN44" s="117">
        <f t="shared" si="77"/>
        <v>0</v>
      </c>
      <c r="CO44" s="117">
        <f t="shared" si="78"/>
        <v>1</v>
      </c>
      <c r="CP44" s="117">
        <f t="shared" si="79"/>
        <v>1</v>
      </c>
      <c r="CQ44" s="117">
        <f t="shared" ref="CQ44:CQ64" si="110">COUNTIF(D44:X44,"G.30")</f>
        <v>1</v>
      </c>
      <c r="CR44" s="117">
        <f t="shared" si="80"/>
        <v>0</v>
      </c>
      <c r="CS44" s="117">
        <f t="shared" ref="CS44:CS64" si="111">COUNTIF(D44:X44,"HL.30")</f>
        <v>0</v>
      </c>
      <c r="CT44" s="117">
        <f t="shared" si="81"/>
        <v>1</v>
      </c>
      <c r="CU44" s="117">
        <f t="shared" si="40"/>
        <v>0</v>
      </c>
      <c r="CV44" s="117">
        <f t="shared" si="41"/>
        <v>0</v>
      </c>
      <c r="CW44" s="117">
        <f t="shared" si="42"/>
        <v>0</v>
      </c>
      <c r="CX44" s="117">
        <f t="shared" ref="CX44:CX64" si="112">COUNTIF(D44:X44,"H.17")</f>
        <v>0</v>
      </c>
      <c r="CY44" s="117">
        <f t="shared" ref="CY44:CY64" si="113">COUNTIF(D44:X44,"HL.17")</f>
        <v>0</v>
      </c>
      <c r="CZ44" s="117">
        <f t="shared" si="45"/>
        <v>0</v>
      </c>
      <c r="DA44" s="117">
        <f t="shared" si="46"/>
        <v>0</v>
      </c>
      <c r="DB44" s="117">
        <f t="shared" ref="DB44:DB64" si="114">COUNTIF(D44:X44,"I.22")</f>
        <v>0</v>
      </c>
      <c r="DC44" s="117">
        <f t="shared" ref="DC44:DC64" si="115">COUNTIF(D44:X44,"T.22")</f>
        <v>0</v>
      </c>
      <c r="DD44" s="117">
        <f t="shared" si="87"/>
        <v>0</v>
      </c>
      <c r="DE44" s="117">
        <f t="shared" si="49"/>
        <v>0</v>
      </c>
      <c r="DF44" s="117">
        <f t="shared" si="82"/>
        <v>0</v>
      </c>
      <c r="DG44" s="117">
        <f t="shared" si="83"/>
        <v>0</v>
      </c>
      <c r="DH44" s="117">
        <f t="shared" si="50"/>
        <v>0</v>
      </c>
      <c r="DI44" s="117">
        <f t="shared" si="51"/>
        <v>0</v>
      </c>
      <c r="DJ44" s="117">
        <f t="shared" si="52"/>
        <v>0</v>
      </c>
      <c r="DK44" s="117">
        <f t="shared" ref="DK44:DK64" si="116">COUNTIF(D44:X44,"JL.16")</f>
        <v>0</v>
      </c>
      <c r="DL44" s="117">
        <f t="shared" ref="DL44:DL64" si="117">COUNTIF(D44:X44,"T.16")</f>
        <v>0</v>
      </c>
      <c r="DM44" s="117">
        <f t="shared" si="84"/>
        <v>0</v>
      </c>
      <c r="DN44" s="117">
        <f t="shared" si="55"/>
        <v>0</v>
      </c>
      <c r="DO44" s="117">
        <f t="shared" si="56"/>
        <v>0</v>
      </c>
      <c r="DP44" s="117">
        <f t="shared" si="57"/>
        <v>0</v>
      </c>
      <c r="DQ44" s="117">
        <f t="shared" ref="DQ44:DQ64" si="118">COUNTIF(D44:X44,"K.36")</f>
        <v>0</v>
      </c>
      <c r="DR44" s="117">
        <f t="shared" ref="DR44:DR64" si="119">COUNTIF(D44:X44,"KL.36")</f>
        <v>0</v>
      </c>
      <c r="DS44" s="117">
        <f t="shared" si="85"/>
        <v>0</v>
      </c>
      <c r="DT44" s="117">
        <f t="shared" si="60"/>
        <v>0</v>
      </c>
      <c r="DU44" s="117">
        <f t="shared" si="61"/>
        <v>1</v>
      </c>
      <c r="DV44" s="117">
        <f t="shared" si="62"/>
        <v>1</v>
      </c>
      <c r="DW44" s="117">
        <f t="shared" ref="DW44:DW64" si="120">COUNTIF(D44:X44,"M.18")</f>
        <v>0</v>
      </c>
      <c r="DX44" s="117">
        <f t="shared" ref="DX44:DX64" si="121">COUNTIF(D44:X44,"M.25")</f>
        <v>1</v>
      </c>
      <c r="DY44" s="117">
        <f t="shared" ref="DY44:DY64" si="122">COUNTIF(D44:X44,"N.29")</f>
        <v>1</v>
      </c>
      <c r="DZ44" s="117">
        <f t="shared" si="86"/>
        <v>0</v>
      </c>
      <c r="EA44" s="117">
        <f t="shared" ref="EA44:EA64" si="123">COUNTIF(D44:X44,"P.15")</f>
        <v>1</v>
      </c>
      <c r="EB44" s="117">
        <f t="shared" ref="EB44:EB64" si="124">COUNTIF(D44:X44,"PL.15")</f>
        <v>0</v>
      </c>
      <c r="EC44" s="117">
        <f t="shared" si="68"/>
        <v>1</v>
      </c>
      <c r="ED44" s="117">
        <f t="shared" ref="ED44:ED64" si="125">COUNTIF(D44:X44,"R.14")</f>
        <v>1</v>
      </c>
      <c r="EE44" s="117">
        <f t="shared" ref="EE44:EE64" si="126">COUNTIF(D44:X44,"RL.14")</f>
        <v>0</v>
      </c>
      <c r="EF44" s="117">
        <f t="shared" si="71"/>
        <v>1</v>
      </c>
      <c r="EG44" s="118">
        <f t="shared" ref="EG44:EG64" si="127">COUNTIF(D44:X44,"T.31")</f>
        <v>1</v>
      </c>
      <c r="EH44" s="118">
        <f t="shared" ref="EH44:EH64" si="128">COUNTIF(D44:X44,"X.34")</f>
        <v>0</v>
      </c>
      <c r="EI44" s="7"/>
      <c r="EJ44" s="7"/>
      <c r="EK44" s="7"/>
      <c r="EL44" s="7"/>
    </row>
    <row r="45" spans="1:142" ht="17.100000000000001" customHeight="1" x14ac:dyDescent="0.25">
      <c r="A45" s="774"/>
      <c r="B45" s="777"/>
      <c r="C45" s="172">
        <v>2</v>
      </c>
      <c r="D45" s="63" t="s">
        <v>654</v>
      </c>
      <c r="E45" s="65" t="s">
        <v>661</v>
      </c>
      <c r="F45" s="161" t="s">
        <v>661</v>
      </c>
      <c r="G45" s="164" t="s">
        <v>675</v>
      </c>
      <c r="H45" s="161" t="s">
        <v>645</v>
      </c>
      <c r="I45" s="146" t="s">
        <v>267</v>
      </c>
      <c r="J45" s="85" t="s">
        <v>513</v>
      </c>
      <c r="K45" s="78" t="s">
        <v>674</v>
      </c>
      <c r="L45" s="65" t="s">
        <v>651</v>
      </c>
      <c r="M45" s="65" t="s">
        <v>652</v>
      </c>
      <c r="N45" s="164" t="s">
        <v>653</v>
      </c>
      <c r="O45" s="161" t="s">
        <v>579</v>
      </c>
      <c r="P45" s="146" t="s">
        <v>653</v>
      </c>
      <c r="Q45" s="85" t="s">
        <v>660</v>
      </c>
      <c r="R45" s="78" t="s">
        <v>514</v>
      </c>
      <c r="S45" s="154" t="s">
        <v>658</v>
      </c>
      <c r="T45" s="161" t="s">
        <v>657</v>
      </c>
      <c r="U45" s="164" t="s">
        <v>662</v>
      </c>
      <c r="V45" s="161" t="s">
        <v>274</v>
      </c>
      <c r="W45" s="146" t="s">
        <v>633</v>
      </c>
      <c r="X45" s="85" t="s">
        <v>636</v>
      </c>
      <c r="Y45" s="43" t="s">
        <v>52</v>
      </c>
      <c r="Z45" s="229" t="s">
        <v>70</v>
      </c>
      <c r="AA45" s="6"/>
      <c r="AB45" s="279" t="s">
        <v>516</v>
      </c>
      <c r="AC45" s="279" t="s">
        <v>516</v>
      </c>
      <c r="AD45" s="279" t="s">
        <v>516</v>
      </c>
      <c r="AE45" s="279" t="s">
        <v>604</v>
      </c>
      <c r="AF45" s="279" t="s">
        <v>604</v>
      </c>
      <c r="AG45" s="279" t="s">
        <v>604</v>
      </c>
      <c r="AH45" s="279" t="s">
        <v>604</v>
      </c>
      <c r="AI45" s="279" t="s">
        <v>649</v>
      </c>
      <c r="AJ45" s="279" t="s">
        <v>649</v>
      </c>
      <c r="AK45" s="279" t="s">
        <v>649</v>
      </c>
      <c r="AL45" s="279" t="s">
        <v>268</v>
      </c>
      <c r="AM45" s="279" t="s">
        <v>268</v>
      </c>
      <c r="AN45" s="279" t="s">
        <v>657</v>
      </c>
      <c r="AO45" s="279" t="s">
        <v>657</v>
      </c>
      <c r="AP45" s="279" t="s">
        <v>516</v>
      </c>
      <c r="AQ45" s="279" t="s">
        <v>516</v>
      </c>
      <c r="AR45" s="279" t="s">
        <v>516</v>
      </c>
      <c r="AS45" s="279" t="s">
        <v>268</v>
      </c>
      <c r="AT45" s="279" t="s">
        <v>268</v>
      </c>
      <c r="AU45" s="279" t="s">
        <v>657</v>
      </c>
      <c r="AV45" s="279" t="s">
        <v>657</v>
      </c>
      <c r="AX45" s="118"/>
      <c r="AY45" s="118">
        <f t="shared" si="88"/>
        <v>0</v>
      </c>
      <c r="AZ45" s="118">
        <f t="shared" si="89"/>
        <v>1</v>
      </c>
      <c r="BA45" s="118">
        <f t="shared" si="2"/>
        <v>1</v>
      </c>
      <c r="BB45" s="118">
        <f t="shared" si="90"/>
        <v>1</v>
      </c>
      <c r="BC45" s="118">
        <f t="shared" si="91"/>
        <v>0</v>
      </c>
      <c r="BD45" s="118">
        <f t="shared" si="5"/>
        <v>0</v>
      </c>
      <c r="BE45" s="117">
        <f t="shared" si="74"/>
        <v>0</v>
      </c>
      <c r="BF45" s="118">
        <f t="shared" si="6"/>
        <v>0</v>
      </c>
      <c r="BG45" s="118">
        <f t="shared" si="92"/>
        <v>1</v>
      </c>
      <c r="BH45" s="117">
        <f t="shared" si="93"/>
        <v>0</v>
      </c>
      <c r="BI45" s="118">
        <f t="shared" si="9"/>
        <v>1</v>
      </c>
      <c r="BJ45" s="118">
        <f t="shared" si="94"/>
        <v>1</v>
      </c>
      <c r="BK45" s="118">
        <f t="shared" si="95"/>
        <v>0</v>
      </c>
      <c r="BL45" s="118">
        <f t="shared" si="12"/>
        <v>1</v>
      </c>
      <c r="BM45" s="117">
        <f t="shared" si="96"/>
        <v>0</v>
      </c>
      <c r="BN45" s="117">
        <f t="shared" si="97"/>
        <v>0</v>
      </c>
      <c r="BO45" s="117">
        <f t="shared" si="15"/>
        <v>0</v>
      </c>
      <c r="BP45" s="117">
        <f t="shared" si="98"/>
        <v>0</v>
      </c>
      <c r="BQ45" s="117">
        <f t="shared" si="99"/>
        <v>1</v>
      </c>
      <c r="BR45" s="117">
        <f t="shared" si="18"/>
        <v>1</v>
      </c>
      <c r="BS45" s="117">
        <f t="shared" si="100"/>
        <v>0</v>
      </c>
      <c r="BT45" s="117">
        <f t="shared" si="101"/>
        <v>0</v>
      </c>
      <c r="BU45" s="117">
        <f t="shared" si="75"/>
        <v>0</v>
      </c>
      <c r="BV45" s="117">
        <f t="shared" si="21"/>
        <v>0</v>
      </c>
      <c r="BW45" s="117">
        <f t="shared" si="22"/>
        <v>1</v>
      </c>
      <c r="BX45" s="117">
        <f t="shared" si="23"/>
        <v>0</v>
      </c>
      <c r="BY45" s="117">
        <f t="shared" si="24"/>
        <v>1</v>
      </c>
      <c r="BZ45" s="117">
        <f t="shared" si="102"/>
        <v>0</v>
      </c>
      <c r="CA45" s="117">
        <f t="shared" si="103"/>
        <v>0</v>
      </c>
      <c r="CB45" s="117">
        <f t="shared" si="104"/>
        <v>0</v>
      </c>
      <c r="CC45" s="117">
        <f t="shared" si="28"/>
        <v>0</v>
      </c>
      <c r="CD45" s="117">
        <f t="shared" si="105"/>
        <v>1</v>
      </c>
      <c r="CE45" s="117">
        <f t="shared" si="106"/>
        <v>0</v>
      </c>
      <c r="CF45" s="117">
        <f t="shared" si="31"/>
        <v>1</v>
      </c>
      <c r="CG45" s="117">
        <f t="shared" si="107"/>
        <v>2</v>
      </c>
      <c r="CH45" s="117">
        <f t="shared" si="108"/>
        <v>2</v>
      </c>
      <c r="CI45" s="117">
        <f t="shared" si="34"/>
        <v>0</v>
      </c>
      <c r="CJ45" s="117">
        <f t="shared" si="35"/>
        <v>1</v>
      </c>
      <c r="CK45" s="117">
        <f t="shared" si="36"/>
        <v>1</v>
      </c>
      <c r="CL45" s="117">
        <f t="shared" si="109"/>
        <v>0</v>
      </c>
      <c r="CM45" s="117">
        <f t="shared" si="76"/>
        <v>1</v>
      </c>
      <c r="CN45" s="117">
        <f t="shared" si="77"/>
        <v>0</v>
      </c>
      <c r="CO45" s="117">
        <f t="shared" si="78"/>
        <v>1</v>
      </c>
      <c r="CP45" s="117">
        <f t="shared" si="79"/>
        <v>1</v>
      </c>
      <c r="CQ45" s="117">
        <f t="shared" si="110"/>
        <v>1</v>
      </c>
      <c r="CR45" s="117">
        <f t="shared" si="80"/>
        <v>0</v>
      </c>
      <c r="CS45" s="117">
        <f t="shared" si="111"/>
        <v>0</v>
      </c>
      <c r="CT45" s="117">
        <f t="shared" si="81"/>
        <v>1</v>
      </c>
      <c r="CU45" s="117">
        <f t="shared" si="40"/>
        <v>0</v>
      </c>
      <c r="CV45" s="117">
        <f t="shared" si="41"/>
        <v>0</v>
      </c>
      <c r="CW45" s="117">
        <f t="shared" si="42"/>
        <v>0</v>
      </c>
      <c r="CX45" s="117">
        <f t="shared" si="112"/>
        <v>0</v>
      </c>
      <c r="CY45" s="117">
        <f t="shared" si="113"/>
        <v>0</v>
      </c>
      <c r="CZ45" s="117">
        <f t="shared" si="45"/>
        <v>0</v>
      </c>
      <c r="DA45" s="117">
        <f t="shared" si="46"/>
        <v>0</v>
      </c>
      <c r="DB45" s="117">
        <f t="shared" si="114"/>
        <v>0</v>
      </c>
      <c r="DC45" s="117">
        <f t="shared" si="115"/>
        <v>0</v>
      </c>
      <c r="DD45" s="117">
        <f t="shared" si="87"/>
        <v>0</v>
      </c>
      <c r="DE45" s="117">
        <f t="shared" si="49"/>
        <v>0</v>
      </c>
      <c r="DF45" s="117">
        <f t="shared" si="82"/>
        <v>0</v>
      </c>
      <c r="DG45" s="117">
        <f t="shared" si="83"/>
        <v>0</v>
      </c>
      <c r="DH45" s="117">
        <f t="shared" si="50"/>
        <v>0</v>
      </c>
      <c r="DI45" s="117">
        <f t="shared" si="51"/>
        <v>0</v>
      </c>
      <c r="DJ45" s="117">
        <f t="shared" si="52"/>
        <v>0</v>
      </c>
      <c r="DK45" s="117">
        <f t="shared" si="116"/>
        <v>0</v>
      </c>
      <c r="DL45" s="117">
        <f t="shared" si="117"/>
        <v>0</v>
      </c>
      <c r="DM45" s="117">
        <f t="shared" si="84"/>
        <v>0</v>
      </c>
      <c r="DN45" s="117">
        <f t="shared" si="55"/>
        <v>0</v>
      </c>
      <c r="DO45" s="117">
        <f t="shared" si="56"/>
        <v>0</v>
      </c>
      <c r="DP45" s="117">
        <f t="shared" si="57"/>
        <v>0</v>
      </c>
      <c r="DQ45" s="117">
        <f t="shared" si="118"/>
        <v>0</v>
      </c>
      <c r="DR45" s="117">
        <f t="shared" si="119"/>
        <v>0</v>
      </c>
      <c r="DS45" s="117">
        <f t="shared" si="85"/>
        <v>0</v>
      </c>
      <c r="DT45" s="117">
        <f t="shared" si="60"/>
        <v>0</v>
      </c>
      <c r="DU45" s="117">
        <f t="shared" si="61"/>
        <v>1</v>
      </c>
      <c r="DV45" s="117">
        <f t="shared" si="62"/>
        <v>1</v>
      </c>
      <c r="DW45" s="117">
        <f t="shared" si="120"/>
        <v>0</v>
      </c>
      <c r="DX45" s="117">
        <f t="shared" si="121"/>
        <v>1</v>
      </c>
      <c r="DY45" s="117">
        <f t="shared" si="122"/>
        <v>1</v>
      </c>
      <c r="DZ45" s="117">
        <f t="shared" si="86"/>
        <v>0</v>
      </c>
      <c r="EA45" s="117">
        <f t="shared" si="123"/>
        <v>1</v>
      </c>
      <c r="EB45" s="117">
        <f t="shared" si="124"/>
        <v>0</v>
      </c>
      <c r="EC45" s="117">
        <f t="shared" si="68"/>
        <v>1</v>
      </c>
      <c r="ED45" s="117">
        <f t="shared" si="125"/>
        <v>1</v>
      </c>
      <c r="EE45" s="117">
        <f t="shared" si="126"/>
        <v>0</v>
      </c>
      <c r="EF45" s="117">
        <f t="shared" si="71"/>
        <v>1</v>
      </c>
      <c r="EG45" s="118">
        <f t="shared" si="127"/>
        <v>1</v>
      </c>
      <c r="EH45" s="118">
        <f t="shared" si="128"/>
        <v>0</v>
      </c>
      <c r="EI45" s="7"/>
      <c r="EJ45" s="7"/>
      <c r="EK45" s="7"/>
      <c r="EL45" s="7"/>
    </row>
    <row r="46" spans="1:142" ht="17.100000000000001" customHeight="1" x14ac:dyDescent="0.25">
      <c r="A46" s="774"/>
      <c r="B46" s="777"/>
      <c r="C46" s="172">
        <v>3</v>
      </c>
      <c r="D46" s="63" t="s">
        <v>640</v>
      </c>
      <c r="E46" s="65" t="s">
        <v>647</v>
      </c>
      <c r="F46" s="161" t="s">
        <v>664</v>
      </c>
      <c r="G46" s="164" t="s">
        <v>675</v>
      </c>
      <c r="H46" s="161" t="s">
        <v>660</v>
      </c>
      <c r="I46" s="146" t="s">
        <v>267</v>
      </c>
      <c r="J46" s="85" t="s">
        <v>513</v>
      </c>
      <c r="K46" s="78" t="s">
        <v>656</v>
      </c>
      <c r="L46" s="65" t="s">
        <v>674</v>
      </c>
      <c r="M46" s="65" t="s">
        <v>651</v>
      </c>
      <c r="N46" s="164" t="s">
        <v>579</v>
      </c>
      <c r="O46" s="161" t="s">
        <v>668</v>
      </c>
      <c r="P46" s="242" t="s">
        <v>646</v>
      </c>
      <c r="Q46" s="85" t="s">
        <v>644</v>
      </c>
      <c r="R46" s="259" t="s">
        <v>515</v>
      </c>
      <c r="S46" s="65" t="s">
        <v>637</v>
      </c>
      <c r="T46" s="161" t="s">
        <v>514</v>
      </c>
      <c r="U46" s="164" t="s">
        <v>274</v>
      </c>
      <c r="V46" s="161" t="s">
        <v>642</v>
      </c>
      <c r="W46" s="146" t="s">
        <v>301</v>
      </c>
      <c r="X46" s="85" t="s">
        <v>659</v>
      </c>
      <c r="Y46" s="264" t="s">
        <v>53</v>
      </c>
      <c r="Z46" s="10" t="s">
        <v>71</v>
      </c>
      <c r="AA46" s="6"/>
      <c r="AB46" s="279" t="s">
        <v>665</v>
      </c>
      <c r="AC46" s="279" t="s">
        <v>665</v>
      </c>
      <c r="AD46" s="279" t="s">
        <v>665</v>
      </c>
      <c r="AE46" s="279" t="s">
        <v>604</v>
      </c>
      <c r="AF46" s="279" t="s">
        <v>604</v>
      </c>
      <c r="AG46" s="279" t="s">
        <v>604</v>
      </c>
      <c r="AH46" s="279" t="s">
        <v>604</v>
      </c>
      <c r="AI46" s="279" t="s">
        <v>649</v>
      </c>
      <c r="AJ46" s="279" t="s">
        <v>649</v>
      </c>
      <c r="AK46" s="279" t="s">
        <v>649</v>
      </c>
      <c r="AL46" s="279" t="s">
        <v>268</v>
      </c>
      <c r="AM46" s="279" t="s">
        <v>268</v>
      </c>
      <c r="AN46" s="279" t="s">
        <v>657</v>
      </c>
      <c r="AO46" s="279" t="s">
        <v>657</v>
      </c>
      <c r="AP46" s="279" t="s">
        <v>516</v>
      </c>
      <c r="AQ46" s="279" t="s">
        <v>516</v>
      </c>
      <c r="AR46" s="279" t="s">
        <v>516</v>
      </c>
      <c r="AS46" s="279" t="s">
        <v>268</v>
      </c>
      <c r="AT46" s="279" t="s">
        <v>268</v>
      </c>
      <c r="AU46" s="279" t="s">
        <v>657</v>
      </c>
      <c r="AV46" s="279" t="s">
        <v>657</v>
      </c>
      <c r="AX46" s="118"/>
      <c r="AY46" s="118">
        <f t="shared" si="88"/>
        <v>0</v>
      </c>
      <c r="AZ46" s="118">
        <f t="shared" si="89"/>
        <v>1</v>
      </c>
      <c r="BA46" s="118">
        <f t="shared" si="2"/>
        <v>1</v>
      </c>
      <c r="BB46" s="118">
        <f t="shared" si="90"/>
        <v>1</v>
      </c>
      <c r="BC46" s="118">
        <f t="shared" si="91"/>
        <v>0</v>
      </c>
      <c r="BD46" s="118">
        <f t="shared" si="5"/>
        <v>0</v>
      </c>
      <c r="BE46" s="117">
        <f t="shared" si="74"/>
        <v>1</v>
      </c>
      <c r="BF46" s="118">
        <f t="shared" si="6"/>
        <v>1</v>
      </c>
      <c r="BG46" s="118">
        <f t="shared" si="92"/>
        <v>1</v>
      </c>
      <c r="BH46" s="117">
        <f t="shared" si="93"/>
        <v>0</v>
      </c>
      <c r="BI46" s="118">
        <f t="shared" si="9"/>
        <v>1</v>
      </c>
      <c r="BJ46" s="118">
        <f t="shared" si="94"/>
        <v>0</v>
      </c>
      <c r="BK46" s="118">
        <f t="shared" si="95"/>
        <v>1</v>
      </c>
      <c r="BL46" s="118">
        <f t="shared" si="12"/>
        <v>1</v>
      </c>
      <c r="BM46" s="117">
        <f t="shared" si="96"/>
        <v>0</v>
      </c>
      <c r="BN46" s="117">
        <f t="shared" si="97"/>
        <v>0</v>
      </c>
      <c r="BO46" s="117">
        <f t="shared" si="15"/>
        <v>0</v>
      </c>
      <c r="BP46" s="117">
        <f t="shared" si="98"/>
        <v>0</v>
      </c>
      <c r="BQ46" s="117">
        <f t="shared" si="99"/>
        <v>0</v>
      </c>
      <c r="BR46" s="117">
        <f t="shared" si="18"/>
        <v>0</v>
      </c>
      <c r="BS46" s="117">
        <f t="shared" si="100"/>
        <v>0</v>
      </c>
      <c r="BT46" s="117">
        <f t="shared" si="101"/>
        <v>1</v>
      </c>
      <c r="BU46" s="117">
        <f t="shared" si="75"/>
        <v>1</v>
      </c>
      <c r="BV46" s="117">
        <f t="shared" si="21"/>
        <v>0</v>
      </c>
      <c r="BW46" s="117">
        <f t="shared" si="22"/>
        <v>1</v>
      </c>
      <c r="BX46" s="117">
        <f t="shared" si="23"/>
        <v>0</v>
      </c>
      <c r="BY46" s="117">
        <f t="shared" si="24"/>
        <v>1</v>
      </c>
      <c r="BZ46" s="117">
        <f t="shared" si="102"/>
        <v>0</v>
      </c>
      <c r="CA46" s="117">
        <f t="shared" si="103"/>
        <v>0</v>
      </c>
      <c r="CB46" s="117">
        <f t="shared" si="104"/>
        <v>1</v>
      </c>
      <c r="CC46" s="117">
        <f t="shared" si="28"/>
        <v>1</v>
      </c>
      <c r="CD46" s="117">
        <f t="shared" si="105"/>
        <v>0</v>
      </c>
      <c r="CE46" s="117">
        <f t="shared" si="106"/>
        <v>1</v>
      </c>
      <c r="CF46" s="117">
        <f t="shared" si="31"/>
        <v>1</v>
      </c>
      <c r="CG46" s="117">
        <f t="shared" si="107"/>
        <v>0</v>
      </c>
      <c r="CH46" s="117">
        <f t="shared" si="108"/>
        <v>0</v>
      </c>
      <c r="CI46" s="117">
        <f t="shared" si="34"/>
        <v>0</v>
      </c>
      <c r="CJ46" s="117">
        <f t="shared" si="35"/>
        <v>1</v>
      </c>
      <c r="CK46" s="117">
        <f t="shared" si="36"/>
        <v>1</v>
      </c>
      <c r="CL46" s="117">
        <f t="shared" si="109"/>
        <v>1</v>
      </c>
      <c r="CM46" s="117">
        <f t="shared" si="76"/>
        <v>1</v>
      </c>
      <c r="CN46" s="117">
        <f t="shared" si="77"/>
        <v>0</v>
      </c>
      <c r="CO46" s="117">
        <f t="shared" si="78"/>
        <v>1</v>
      </c>
      <c r="CP46" s="117">
        <f t="shared" si="79"/>
        <v>1</v>
      </c>
      <c r="CQ46" s="117">
        <f t="shared" si="110"/>
        <v>0</v>
      </c>
      <c r="CR46" s="117">
        <f t="shared" si="80"/>
        <v>0</v>
      </c>
      <c r="CS46" s="117">
        <f t="shared" si="111"/>
        <v>1</v>
      </c>
      <c r="CT46" s="117">
        <f t="shared" si="81"/>
        <v>1</v>
      </c>
      <c r="CU46" s="117">
        <f t="shared" si="40"/>
        <v>0</v>
      </c>
      <c r="CV46" s="117">
        <f t="shared" si="41"/>
        <v>0</v>
      </c>
      <c r="CW46" s="117">
        <f t="shared" si="42"/>
        <v>0</v>
      </c>
      <c r="CX46" s="117">
        <f t="shared" si="112"/>
        <v>1</v>
      </c>
      <c r="CY46" s="117">
        <f t="shared" si="113"/>
        <v>0</v>
      </c>
      <c r="CZ46" s="117">
        <f t="shared" si="45"/>
        <v>1</v>
      </c>
      <c r="DA46" s="117">
        <f t="shared" si="46"/>
        <v>1</v>
      </c>
      <c r="DB46" s="117">
        <f t="shared" si="114"/>
        <v>0</v>
      </c>
      <c r="DC46" s="117">
        <f t="shared" si="115"/>
        <v>0</v>
      </c>
      <c r="DD46" s="117">
        <f t="shared" si="87"/>
        <v>0</v>
      </c>
      <c r="DE46" s="117">
        <f t="shared" si="49"/>
        <v>0</v>
      </c>
      <c r="DF46" s="117">
        <f t="shared" si="82"/>
        <v>0</v>
      </c>
      <c r="DG46" s="117">
        <f t="shared" si="83"/>
        <v>0</v>
      </c>
      <c r="DH46" s="117">
        <f t="shared" si="50"/>
        <v>0</v>
      </c>
      <c r="DI46" s="117">
        <f t="shared" si="51"/>
        <v>0</v>
      </c>
      <c r="DJ46" s="117">
        <f t="shared" si="52"/>
        <v>0</v>
      </c>
      <c r="DK46" s="117">
        <f t="shared" si="116"/>
        <v>0</v>
      </c>
      <c r="DL46" s="117">
        <f t="shared" si="117"/>
        <v>0</v>
      </c>
      <c r="DM46" s="117">
        <f t="shared" si="84"/>
        <v>0</v>
      </c>
      <c r="DN46" s="117">
        <f t="shared" si="55"/>
        <v>0</v>
      </c>
      <c r="DO46" s="117">
        <f t="shared" si="56"/>
        <v>0</v>
      </c>
      <c r="DP46" s="117">
        <f t="shared" si="57"/>
        <v>0</v>
      </c>
      <c r="DQ46" s="117">
        <f t="shared" si="118"/>
        <v>0</v>
      </c>
      <c r="DR46" s="117">
        <f t="shared" si="119"/>
        <v>0</v>
      </c>
      <c r="DS46" s="117">
        <f t="shared" si="85"/>
        <v>0</v>
      </c>
      <c r="DT46" s="117">
        <f t="shared" si="60"/>
        <v>0</v>
      </c>
      <c r="DU46" s="117">
        <f t="shared" si="61"/>
        <v>1</v>
      </c>
      <c r="DV46" s="117">
        <f t="shared" si="62"/>
        <v>1</v>
      </c>
      <c r="DW46" s="117">
        <f t="shared" si="120"/>
        <v>1</v>
      </c>
      <c r="DX46" s="117">
        <f t="shared" si="121"/>
        <v>0</v>
      </c>
      <c r="DY46" s="117">
        <f t="shared" si="122"/>
        <v>0</v>
      </c>
      <c r="DZ46" s="117">
        <f t="shared" si="86"/>
        <v>0</v>
      </c>
      <c r="EA46" s="117">
        <f t="shared" si="123"/>
        <v>0</v>
      </c>
      <c r="EB46" s="117">
        <f t="shared" si="124"/>
        <v>1</v>
      </c>
      <c r="EC46" s="117">
        <f t="shared" si="68"/>
        <v>1</v>
      </c>
      <c r="ED46" s="117">
        <f t="shared" si="125"/>
        <v>0</v>
      </c>
      <c r="EE46" s="117">
        <f t="shared" si="126"/>
        <v>0</v>
      </c>
      <c r="EF46" s="117">
        <f t="shared" si="71"/>
        <v>0</v>
      </c>
      <c r="EG46" s="118">
        <f t="shared" si="127"/>
        <v>1</v>
      </c>
      <c r="EH46" s="118">
        <f t="shared" si="128"/>
        <v>1</v>
      </c>
      <c r="EI46" s="7"/>
      <c r="EJ46" s="7"/>
      <c r="EK46" s="7"/>
      <c r="EL46" s="7"/>
    </row>
    <row r="47" spans="1:142" ht="17.100000000000001" customHeight="1" x14ac:dyDescent="0.25">
      <c r="A47" s="774"/>
      <c r="B47" s="777"/>
      <c r="C47" s="172">
        <v>4</v>
      </c>
      <c r="D47" s="61" t="s">
        <v>640</v>
      </c>
      <c r="E47" s="72" t="s">
        <v>647</v>
      </c>
      <c r="F47" s="201" t="s">
        <v>664</v>
      </c>
      <c r="G47" s="211" t="s">
        <v>275</v>
      </c>
      <c r="H47" s="201" t="s">
        <v>660</v>
      </c>
      <c r="I47" s="145" t="s">
        <v>652</v>
      </c>
      <c r="J47" s="91" t="s">
        <v>267</v>
      </c>
      <c r="K47" s="61" t="s">
        <v>656</v>
      </c>
      <c r="L47" s="72" t="s">
        <v>674</v>
      </c>
      <c r="M47" s="201" t="s">
        <v>651</v>
      </c>
      <c r="N47" s="211" t="s">
        <v>579</v>
      </c>
      <c r="O47" s="201" t="s">
        <v>668</v>
      </c>
      <c r="P47" s="145" t="s">
        <v>646</v>
      </c>
      <c r="Q47" s="91" t="s">
        <v>644</v>
      </c>
      <c r="R47" s="127" t="s">
        <v>515</v>
      </c>
      <c r="S47" s="153" t="s">
        <v>637</v>
      </c>
      <c r="T47" s="201" t="s">
        <v>514</v>
      </c>
      <c r="U47" s="211" t="s">
        <v>274</v>
      </c>
      <c r="V47" s="201" t="s">
        <v>642</v>
      </c>
      <c r="W47" s="145" t="s">
        <v>301</v>
      </c>
      <c r="X47" s="91" t="s">
        <v>659</v>
      </c>
      <c r="Y47" s="43" t="s">
        <v>54</v>
      </c>
      <c r="Z47" s="229" t="s">
        <v>72</v>
      </c>
      <c r="AA47" s="6"/>
      <c r="AB47" s="279" t="s">
        <v>665</v>
      </c>
      <c r="AC47" s="279" t="s">
        <v>665</v>
      </c>
      <c r="AD47" s="279" t="s">
        <v>665</v>
      </c>
      <c r="AE47" s="279" t="s">
        <v>662</v>
      </c>
      <c r="AF47" s="279" t="s">
        <v>662</v>
      </c>
      <c r="AG47" s="279" t="s">
        <v>636</v>
      </c>
      <c r="AH47" s="279" t="s">
        <v>636</v>
      </c>
      <c r="AI47" s="279" t="s">
        <v>517</v>
      </c>
      <c r="AJ47" s="279" t="s">
        <v>517</v>
      </c>
      <c r="AK47" s="279" t="s">
        <v>517</v>
      </c>
      <c r="AL47" s="279" t="s">
        <v>642</v>
      </c>
      <c r="AM47" s="279" t="s">
        <v>642</v>
      </c>
      <c r="AN47" s="279" t="s">
        <v>636</v>
      </c>
      <c r="AO47" s="279" t="s">
        <v>636</v>
      </c>
      <c r="AP47" s="279" t="s">
        <v>652</v>
      </c>
      <c r="AQ47" s="279" t="s">
        <v>652</v>
      </c>
      <c r="AR47" s="279" t="s">
        <v>652</v>
      </c>
      <c r="AS47" s="279" t="s">
        <v>642</v>
      </c>
      <c r="AT47" s="279" t="s">
        <v>642</v>
      </c>
      <c r="AU47" s="279" t="s">
        <v>636</v>
      </c>
      <c r="AV47" s="279" t="s">
        <v>636</v>
      </c>
      <c r="AX47" s="118"/>
      <c r="AY47" s="118">
        <f t="shared" si="88"/>
        <v>0</v>
      </c>
      <c r="AZ47" s="118">
        <f t="shared" si="89"/>
        <v>0</v>
      </c>
      <c r="BA47" s="118">
        <f t="shared" si="2"/>
        <v>0</v>
      </c>
      <c r="BB47" s="118">
        <f t="shared" si="90"/>
        <v>1</v>
      </c>
      <c r="BC47" s="118">
        <f t="shared" si="91"/>
        <v>1</v>
      </c>
      <c r="BD47" s="118">
        <f t="shared" si="5"/>
        <v>0</v>
      </c>
      <c r="BE47" s="117">
        <f t="shared" si="74"/>
        <v>1</v>
      </c>
      <c r="BF47" s="118">
        <f t="shared" si="6"/>
        <v>1</v>
      </c>
      <c r="BG47" s="118">
        <f t="shared" si="92"/>
        <v>1</v>
      </c>
      <c r="BH47" s="117">
        <f t="shared" si="93"/>
        <v>0</v>
      </c>
      <c r="BI47" s="118">
        <f t="shared" si="9"/>
        <v>1</v>
      </c>
      <c r="BJ47" s="118">
        <f t="shared" si="94"/>
        <v>0</v>
      </c>
      <c r="BK47" s="118">
        <f t="shared" si="95"/>
        <v>1</v>
      </c>
      <c r="BL47" s="118">
        <f t="shared" si="12"/>
        <v>1</v>
      </c>
      <c r="BM47" s="117">
        <f t="shared" si="96"/>
        <v>0</v>
      </c>
      <c r="BN47" s="117">
        <f t="shared" si="97"/>
        <v>0</v>
      </c>
      <c r="BO47" s="117">
        <f t="shared" si="15"/>
        <v>0</v>
      </c>
      <c r="BP47" s="117">
        <f t="shared" si="98"/>
        <v>0</v>
      </c>
      <c r="BQ47" s="117">
        <f t="shared" si="99"/>
        <v>0</v>
      </c>
      <c r="BR47" s="117">
        <f t="shared" si="18"/>
        <v>0</v>
      </c>
      <c r="BS47" s="117">
        <f t="shared" si="100"/>
        <v>0</v>
      </c>
      <c r="BT47" s="117">
        <f t="shared" si="101"/>
        <v>1</v>
      </c>
      <c r="BU47" s="117">
        <f t="shared" si="75"/>
        <v>1</v>
      </c>
      <c r="BV47" s="117">
        <f t="shared" si="21"/>
        <v>0</v>
      </c>
      <c r="BW47" s="117">
        <f t="shared" si="22"/>
        <v>0</v>
      </c>
      <c r="BX47" s="117">
        <f t="shared" si="23"/>
        <v>0</v>
      </c>
      <c r="BY47" s="117">
        <f t="shared" si="24"/>
        <v>0</v>
      </c>
      <c r="BZ47" s="117">
        <f t="shared" si="102"/>
        <v>0</v>
      </c>
      <c r="CA47" s="117">
        <f t="shared" si="103"/>
        <v>0</v>
      </c>
      <c r="CB47" s="117">
        <f t="shared" si="104"/>
        <v>1</v>
      </c>
      <c r="CC47" s="117">
        <f t="shared" si="28"/>
        <v>1</v>
      </c>
      <c r="CD47" s="117">
        <f t="shared" si="105"/>
        <v>0</v>
      </c>
      <c r="CE47" s="117">
        <f t="shared" si="106"/>
        <v>1</v>
      </c>
      <c r="CF47" s="117">
        <f t="shared" si="31"/>
        <v>1</v>
      </c>
      <c r="CG47" s="117">
        <f t="shared" si="107"/>
        <v>0</v>
      </c>
      <c r="CH47" s="117">
        <f t="shared" si="108"/>
        <v>0</v>
      </c>
      <c r="CI47" s="117">
        <f t="shared" si="34"/>
        <v>0</v>
      </c>
      <c r="CJ47" s="117">
        <f t="shared" si="35"/>
        <v>1</v>
      </c>
      <c r="CK47" s="117">
        <f t="shared" si="36"/>
        <v>1</v>
      </c>
      <c r="CL47" s="117">
        <f t="shared" si="109"/>
        <v>1</v>
      </c>
      <c r="CM47" s="117">
        <f t="shared" si="76"/>
        <v>1</v>
      </c>
      <c r="CN47" s="117">
        <f t="shared" si="77"/>
        <v>0</v>
      </c>
      <c r="CO47" s="117">
        <f t="shared" si="78"/>
        <v>1</v>
      </c>
      <c r="CP47" s="117">
        <f t="shared" si="79"/>
        <v>1</v>
      </c>
      <c r="CQ47" s="117">
        <f t="shared" si="110"/>
        <v>0</v>
      </c>
      <c r="CR47" s="117">
        <f t="shared" si="80"/>
        <v>0</v>
      </c>
      <c r="CS47" s="117">
        <f t="shared" si="111"/>
        <v>1</v>
      </c>
      <c r="CT47" s="117">
        <f t="shared" si="81"/>
        <v>1</v>
      </c>
      <c r="CU47" s="117">
        <f t="shared" si="40"/>
        <v>0</v>
      </c>
      <c r="CV47" s="117">
        <f t="shared" si="41"/>
        <v>0</v>
      </c>
      <c r="CW47" s="117">
        <f t="shared" si="42"/>
        <v>0</v>
      </c>
      <c r="CX47" s="117">
        <f t="shared" si="112"/>
        <v>1</v>
      </c>
      <c r="CY47" s="117">
        <f t="shared" si="113"/>
        <v>0</v>
      </c>
      <c r="CZ47" s="117">
        <f t="shared" si="45"/>
        <v>1</v>
      </c>
      <c r="DA47" s="117">
        <f t="shared" si="46"/>
        <v>1</v>
      </c>
      <c r="DB47" s="117">
        <f t="shared" si="114"/>
        <v>0</v>
      </c>
      <c r="DC47" s="117">
        <f t="shared" si="115"/>
        <v>0</v>
      </c>
      <c r="DD47" s="117">
        <f t="shared" si="87"/>
        <v>0</v>
      </c>
      <c r="DE47" s="117">
        <f t="shared" si="49"/>
        <v>0</v>
      </c>
      <c r="DF47" s="117">
        <f t="shared" si="82"/>
        <v>0</v>
      </c>
      <c r="DG47" s="117">
        <f t="shared" si="83"/>
        <v>0</v>
      </c>
      <c r="DH47" s="117">
        <f t="shared" si="50"/>
        <v>0</v>
      </c>
      <c r="DI47" s="117">
        <f t="shared" si="51"/>
        <v>0</v>
      </c>
      <c r="DJ47" s="117">
        <f t="shared" si="52"/>
        <v>0</v>
      </c>
      <c r="DK47" s="117">
        <f t="shared" si="116"/>
        <v>0</v>
      </c>
      <c r="DL47" s="117">
        <f t="shared" si="117"/>
        <v>0</v>
      </c>
      <c r="DM47" s="117">
        <f t="shared" si="84"/>
        <v>0</v>
      </c>
      <c r="DN47" s="117">
        <f t="shared" si="55"/>
        <v>0</v>
      </c>
      <c r="DO47" s="117">
        <f t="shared" si="56"/>
        <v>0</v>
      </c>
      <c r="DP47" s="117">
        <f t="shared" si="57"/>
        <v>0</v>
      </c>
      <c r="DQ47" s="117">
        <f t="shared" si="118"/>
        <v>0</v>
      </c>
      <c r="DR47" s="117">
        <f t="shared" si="119"/>
        <v>0</v>
      </c>
      <c r="DS47" s="117">
        <f t="shared" si="85"/>
        <v>0</v>
      </c>
      <c r="DT47" s="117">
        <f t="shared" si="60"/>
        <v>0</v>
      </c>
      <c r="DU47" s="117">
        <f t="shared" si="61"/>
        <v>1</v>
      </c>
      <c r="DV47" s="117">
        <f t="shared" si="62"/>
        <v>1</v>
      </c>
      <c r="DW47" s="117">
        <f t="shared" si="120"/>
        <v>1</v>
      </c>
      <c r="DX47" s="117">
        <f t="shared" si="121"/>
        <v>1</v>
      </c>
      <c r="DY47" s="117">
        <f t="shared" si="122"/>
        <v>0</v>
      </c>
      <c r="DZ47" s="117">
        <f t="shared" si="86"/>
        <v>0</v>
      </c>
      <c r="EA47" s="117">
        <f t="shared" si="123"/>
        <v>0</v>
      </c>
      <c r="EB47" s="117">
        <f t="shared" si="124"/>
        <v>1</v>
      </c>
      <c r="EC47" s="117">
        <f t="shared" si="68"/>
        <v>1</v>
      </c>
      <c r="ED47" s="117">
        <f t="shared" si="125"/>
        <v>0</v>
      </c>
      <c r="EE47" s="117">
        <f t="shared" si="126"/>
        <v>0</v>
      </c>
      <c r="EF47" s="117">
        <f t="shared" si="71"/>
        <v>0</v>
      </c>
      <c r="EG47" s="118">
        <f t="shared" si="127"/>
        <v>1</v>
      </c>
      <c r="EH47" s="118">
        <f t="shared" si="128"/>
        <v>1</v>
      </c>
      <c r="EI47" s="7"/>
      <c r="EJ47" s="7"/>
      <c r="EK47" s="7"/>
      <c r="EL47" s="7"/>
    </row>
    <row r="48" spans="1:142" ht="17.100000000000001" customHeight="1" x14ac:dyDescent="0.25">
      <c r="A48" s="774"/>
      <c r="B48" s="777"/>
      <c r="C48" s="172">
        <v>5</v>
      </c>
      <c r="D48" s="63" t="s">
        <v>640</v>
      </c>
      <c r="E48" s="65" t="s">
        <v>654</v>
      </c>
      <c r="F48" s="161" t="s">
        <v>647</v>
      </c>
      <c r="G48" s="164" t="s">
        <v>275</v>
      </c>
      <c r="H48" s="161" t="s">
        <v>662</v>
      </c>
      <c r="I48" s="146" t="s">
        <v>652</v>
      </c>
      <c r="J48" s="85" t="s">
        <v>267</v>
      </c>
      <c r="K48" s="63" t="s">
        <v>675</v>
      </c>
      <c r="L48" s="65" t="s">
        <v>517</v>
      </c>
      <c r="M48" s="161" t="s">
        <v>674</v>
      </c>
      <c r="N48" s="164" t="s">
        <v>668</v>
      </c>
      <c r="O48" s="161" t="s">
        <v>519</v>
      </c>
      <c r="P48" s="146" t="s">
        <v>579</v>
      </c>
      <c r="Q48" s="85" t="s">
        <v>646</v>
      </c>
      <c r="R48" s="78" t="s">
        <v>637</v>
      </c>
      <c r="S48" s="154" t="s">
        <v>515</v>
      </c>
      <c r="T48" s="161" t="s">
        <v>274</v>
      </c>
      <c r="U48" s="164" t="s">
        <v>638</v>
      </c>
      <c r="V48" s="161" t="s">
        <v>632</v>
      </c>
      <c r="W48" s="146" t="s">
        <v>513</v>
      </c>
      <c r="X48" s="85" t="s">
        <v>642</v>
      </c>
      <c r="Y48" s="42" t="s">
        <v>56</v>
      </c>
      <c r="Z48" s="10" t="s">
        <v>534</v>
      </c>
      <c r="AA48" s="6"/>
      <c r="AB48" s="279" t="s">
        <v>665</v>
      </c>
      <c r="AC48" s="279" t="s">
        <v>665</v>
      </c>
      <c r="AD48" s="279" t="s">
        <v>665</v>
      </c>
      <c r="AE48" s="279" t="s">
        <v>662</v>
      </c>
      <c r="AF48" s="279" t="s">
        <v>662</v>
      </c>
      <c r="AG48" s="279" t="s">
        <v>636</v>
      </c>
      <c r="AH48" s="279" t="s">
        <v>636</v>
      </c>
      <c r="AI48" s="279" t="s">
        <v>517</v>
      </c>
      <c r="AJ48" s="279" t="s">
        <v>517</v>
      </c>
      <c r="AK48" s="279" t="s">
        <v>517</v>
      </c>
      <c r="AL48" s="279" t="s">
        <v>642</v>
      </c>
      <c r="AM48" s="279" t="s">
        <v>642</v>
      </c>
      <c r="AN48" s="279" t="s">
        <v>636</v>
      </c>
      <c r="AO48" s="279" t="s">
        <v>636</v>
      </c>
      <c r="AP48" s="279" t="s">
        <v>652</v>
      </c>
      <c r="AQ48" s="279" t="s">
        <v>652</v>
      </c>
      <c r="AR48" s="279" t="s">
        <v>652</v>
      </c>
      <c r="AS48" s="279" t="s">
        <v>642</v>
      </c>
      <c r="AT48" s="279" t="s">
        <v>642</v>
      </c>
      <c r="AU48" s="279" t="s">
        <v>636</v>
      </c>
      <c r="AV48" s="279" t="s">
        <v>636</v>
      </c>
      <c r="AX48" s="118"/>
      <c r="AY48" s="118">
        <f t="shared" si="88"/>
        <v>0</v>
      </c>
      <c r="AZ48" s="118">
        <f t="shared" si="89"/>
        <v>1</v>
      </c>
      <c r="BA48" s="118">
        <f t="shared" si="2"/>
        <v>1</v>
      </c>
      <c r="BB48" s="118">
        <f t="shared" si="90"/>
        <v>0</v>
      </c>
      <c r="BC48" s="118">
        <f t="shared" si="91"/>
        <v>1</v>
      </c>
      <c r="BD48" s="118">
        <f t="shared" si="5"/>
        <v>0</v>
      </c>
      <c r="BE48" s="117">
        <f t="shared" si="74"/>
        <v>0</v>
      </c>
      <c r="BF48" s="118">
        <f t="shared" si="6"/>
        <v>0</v>
      </c>
      <c r="BG48" s="118">
        <f t="shared" si="92"/>
        <v>1</v>
      </c>
      <c r="BH48" s="117">
        <f t="shared" si="93"/>
        <v>0</v>
      </c>
      <c r="BI48" s="118">
        <f t="shared" si="9"/>
        <v>1</v>
      </c>
      <c r="BJ48" s="118">
        <f t="shared" si="94"/>
        <v>0</v>
      </c>
      <c r="BK48" s="118">
        <f t="shared" si="95"/>
        <v>1</v>
      </c>
      <c r="BL48" s="118">
        <f t="shared" si="12"/>
        <v>1</v>
      </c>
      <c r="BM48" s="117">
        <f t="shared" si="96"/>
        <v>1</v>
      </c>
      <c r="BN48" s="117">
        <f t="shared" si="97"/>
        <v>0</v>
      </c>
      <c r="BO48" s="117">
        <f t="shared" si="15"/>
        <v>1</v>
      </c>
      <c r="BP48" s="117">
        <f t="shared" si="98"/>
        <v>0</v>
      </c>
      <c r="BQ48" s="117">
        <f t="shared" si="99"/>
        <v>1</v>
      </c>
      <c r="BR48" s="117">
        <f t="shared" si="18"/>
        <v>1</v>
      </c>
      <c r="BS48" s="117">
        <f t="shared" si="100"/>
        <v>0</v>
      </c>
      <c r="BT48" s="117">
        <f t="shared" si="101"/>
        <v>1</v>
      </c>
      <c r="BU48" s="117">
        <f t="shared" si="75"/>
        <v>1</v>
      </c>
      <c r="BV48" s="117">
        <f t="shared" si="21"/>
        <v>0</v>
      </c>
      <c r="BW48" s="117">
        <f t="shared" si="22"/>
        <v>1</v>
      </c>
      <c r="BX48" s="117">
        <f t="shared" si="23"/>
        <v>0</v>
      </c>
      <c r="BY48" s="117">
        <f t="shared" si="24"/>
        <v>1</v>
      </c>
      <c r="BZ48" s="117">
        <f t="shared" si="102"/>
        <v>0</v>
      </c>
      <c r="CA48" s="117">
        <f t="shared" si="103"/>
        <v>0</v>
      </c>
      <c r="CB48" s="117">
        <f t="shared" si="104"/>
        <v>0</v>
      </c>
      <c r="CC48" s="117">
        <f t="shared" si="28"/>
        <v>0</v>
      </c>
      <c r="CD48" s="117">
        <f t="shared" si="105"/>
        <v>1</v>
      </c>
      <c r="CE48" s="117">
        <f t="shared" si="106"/>
        <v>0</v>
      </c>
      <c r="CF48" s="117">
        <f t="shared" si="31"/>
        <v>1</v>
      </c>
      <c r="CG48" s="117">
        <f t="shared" si="107"/>
        <v>0</v>
      </c>
      <c r="CH48" s="117">
        <f t="shared" si="108"/>
        <v>0</v>
      </c>
      <c r="CI48" s="117">
        <f t="shared" si="34"/>
        <v>0</v>
      </c>
      <c r="CJ48" s="117">
        <f t="shared" si="35"/>
        <v>0</v>
      </c>
      <c r="CK48" s="117">
        <f t="shared" si="36"/>
        <v>0</v>
      </c>
      <c r="CL48" s="117">
        <f t="shared" si="109"/>
        <v>1</v>
      </c>
      <c r="CM48" s="117">
        <f t="shared" si="76"/>
        <v>1</v>
      </c>
      <c r="CN48" s="117">
        <f t="shared" si="77"/>
        <v>0</v>
      </c>
      <c r="CO48" s="117">
        <f t="shared" si="78"/>
        <v>1</v>
      </c>
      <c r="CP48" s="117">
        <f t="shared" si="79"/>
        <v>1</v>
      </c>
      <c r="CQ48" s="117">
        <f t="shared" si="110"/>
        <v>0</v>
      </c>
      <c r="CR48" s="117">
        <f t="shared" si="80"/>
        <v>0</v>
      </c>
      <c r="CS48" s="117">
        <f t="shared" si="111"/>
        <v>0</v>
      </c>
      <c r="CT48" s="117">
        <f t="shared" si="81"/>
        <v>0</v>
      </c>
      <c r="CU48" s="117">
        <f t="shared" si="40"/>
        <v>0</v>
      </c>
      <c r="CV48" s="117">
        <f t="shared" si="41"/>
        <v>0</v>
      </c>
      <c r="CW48" s="117">
        <f t="shared" si="42"/>
        <v>0</v>
      </c>
      <c r="CX48" s="117">
        <f t="shared" si="112"/>
        <v>1</v>
      </c>
      <c r="CY48" s="117">
        <f t="shared" si="113"/>
        <v>0</v>
      </c>
      <c r="CZ48" s="117">
        <f t="shared" si="45"/>
        <v>1</v>
      </c>
      <c r="DA48" s="117">
        <f t="shared" si="46"/>
        <v>1</v>
      </c>
      <c r="DB48" s="117">
        <f t="shared" si="114"/>
        <v>0</v>
      </c>
      <c r="DC48" s="117">
        <f t="shared" si="115"/>
        <v>0</v>
      </c>
      <c r="DD48" s="117">
        <f t="shared" si="87"/>
        <v>0</v>
      </c>
      <c r="DE48" s="117">
        <f t="shared" si="49"/>
        <v>0</v>
      </c>
      <c r="DF48" s="117">
        <f t="shared" si="82"/>
        <v>0</v>
      </c>
      <c r="DG48" s="117">
        <f t="shared" si="83"/>
        <v>0</v>
      </c>
      <c r="DH48" s="117">
        <f t="shared" si="50"/>
        <v>1</v>
      </c>
      <c r="DI48" s="117">
        <f t="shared" si="51"/>
        <v>0</v>
      </c>
      <c r="DJ48" s="117">
        <f t="shared" si="52"/>
        <v>1</v>
      </c>
      <c r="DK48" s="117">
        <f t="shared" si="116"/>
        <v>1</v>
      </c>
      <c r="DL48" s="117">
        <f t="shared" si="117"/>
        <v>0</v>
      </c>
      <c r="DM48" s="117">
        <f t="shared" si="84"/>
        <v>1</v>
      </c>
      <c r="DN48" s="117">
        <f t="shared" si="55"/>
        <v>1</v>
      </c>
      <c r="DO48" s="117">
        <f t="shared" si="56"/>
        <v>0</v>
      </c>
      <c r="DP48" s="117">
        <f t="shared" si="57"/>
        <v>1</v>
      </c>
      <c r="DQ48" s="117">
        <f t="shared" si="118"/>
        <v>0</v>
      </c>
      <c r="DR48" s="117">
        <f t="shared" si="119"/>
        <v>0</v>
      </c>
      <c r="DS48" s="117">
        <f t="shared" si="85"/>
        <v>0</v>
      </c>
      <c r="DT48" s="117">
        <f t="shared" si="60"/>
        <v>0</v>
      </c>
      <c r="DU48" s="117">
        <f t="shared" si="61"/>
        <v>1</v>
      </c>
      <c r="DV48" s="117">
        <f t="shared" si="62"/>
        <v>1</v>
      </c>
      <c r="DW48" s="117">
        <f t="shared" si="120"/>
        <v>1</v>
      </c>
      <c r="DX48" s="117">
        <f t="shared" si="121"/>
        <v>1</v>
      </c>
      <c r="DY48" s="117">
        <f t="shared" si="122"/>
        <v>0</v>
      </c>
      <c r="DZ48" s="117">
        <f t="shared" si="86"/>
        <v>0</v>
      </c>
      <c r="EA48" s="117">
        <f t="shared" si="123"/>
        <v>0</v>
      </c>
      <c r="EB48" s="117">
        <f t="shared" si="124"/>
        <v>1</v>
      </c>
      <c r="EC48" s="117">
        <f t="shared" si="68"/>
        <v>1</v>
      </c>
      <c r="ED48" s="117">
        <f t="shared" si="125"/>
        <v>0</v>
      </c>
      <c r="EE48" s="117">
        <f t="shared" si="126"/>
        <v>0</v>
      </c>
      <c r="EF48" s="117">
        <f t="shared" si="71"/>
        <v>0</v>
      </c>
      <c r="EG48" s="118">
        <f t="shared" si="127"/>
        <v>0</v>
      </c>
      <c r="EH48" s="118">
        <f t="shared" si="128"/>
        <v>0</v>
      </c>
      <c r="EI48" s="7"/>
      <c r="EJ48" s="7"/>
      <c r="EK48" s="7"/>
      <c r="EL48" s="7"/>
    </row>
    <row r="49" spans="1:142" ht="17.100000000000001" customHeight="1" x14ac:dyDescent="0.25">
      <c r="A49" s="774"/>
      <c r="B49" s="777"/>
      <c r="C49" s="172">
        <v>6</v>
      </c>
      <c r="D49" s="261" t="s">
        <v>649</v>
      </c>
      <c r="E49" s="65" t="s">
        <v>654</v>
      </c>
      <c r="F49" s="201" t="s">
        <v>647</v>
      </c>
      <c r="G49" s="211" t="s">
        <v>660</v>
      </c>
      <c r="H49" s="201" t="s">
        <v>662</v>
      </c>
      <c r="I49" s="145" t="s">
        <v>633</v>
      </c>
      <c r="J49" s="91" t="s">
        <v>267</v>
      </c>
      <c r="K49" s="127" t="s">
        <v>675</v>
      </c>
      <c r="L49" s="72" t="s">
        <v>517</v>
      </c>
      <c r="M49" s="201" t="s">
        <v>674</v>
      </c>
      <c r="N49" s="211" t="s">
        <v>668</v>
      </c>
      <c r="O49" s="201" t="s">
        <v>519</v>
      </c>
      <c r="P49" s="145" t="s">
        <v>579</v>
      </c>
      <c r="Q49" s="91" t="s">
        <v>646</v>
      </c>
      <c r="R49" s="127" t="s">
        <v>637</v>
      </c>
      <c r="S49" s="153" t="s">
        <v>515</v>
      </c>
      <c r="T49" s="201" t="s">
        <v>274</v>
      </c>
      <c r="U49" s="211" t="s">
        <v>638</v>
      </c>
      <c r="V49" s="201" t="s">
        <v>632</v>
      </c>
      <c r="W49" s="145" t="s">
        <v>513</v>
      </c>
      <c r="X49" s="91" t="s">
        <v>642</v>
      </c>
      <c r="Y49" s="42" t="s">
        <v>431</v>
      </c>
      <c r="Z49" s="10" t="s">
        <v>441</v>
      </c>
      <c r="AA49" s="6"/>
      <c r="AB49" s="279" t="s">
        <v>652</v>
      </c>
      <c r="AC49" s="279" t="s">
        <v>652</v>
      </c>
      <c r="AD49" s="279" t="s">
        <v>652</v>
      </c>
      <c r="AE49" s="279" t="s">
        <v>662</v>
      </c>
      <c r="AF49" s="279" t="s">
        <v>662</v>
      </c>
      <c r="AG49" s="279" t="s">
        <v>636</v>
      </c>
      <c r="AH49" s="279" t="s">
        <v>636</v>
      </c>
      <c r="AI49" s="279" t="s">
        <v>517</v>
      </c>
      <c r="AJ49" s="279" t="s">
        <v>517</v>
      </c>
      <c r="AK49" s="279" t="s">
        <v>517</v>
      </c>
      <c r="AL49" s="279" t="s">
        <v>604</v>
      </c>
      <c r="AM49" s="279" t="s">
        <v>604</v>
      </c>
      <c r="AN49" s="279" t="s">
        <v>636</v>
      </c>
      <c r="AO49" s="279" t="s">
        <v>636</v>
      </c>
      <c r="AP49" s="279" t="s">
        <v>657</v>
      </c>
      <c r="AQ49" s="279" t="s">
        <v>657</v>
      </c>
      <c r="AR49" s="279" t="s">
        <v>657</v>
      </c>
      <c r="AS49" s="279" t="s">
        <v>657</v>
      </c>
      <c r="AT49" s="279" t="s">
        <v>657</v>
      </c>
      <c r="AU49" s="279" t="s">
        <v>636</v>
      </c>
      <c r="AV49" s="279" t="s">
        <v>636</v>
      </c>
      <c r="AX49" s="118"/>
      <c r="AY49" s="118">
        <f t="shared" si="88"/>
        <v>0</v>
      </c>
      <c r="AZ49" s="118">
        <f t="shared" si="89"/>
        <v>1</v>
      </c>
      <c r="BA49" s="118">
        <f t="shared" si="2"/>
        <v>1</v>
      </c>
      <c r="BB49" s="118">
        <f t="shared" si="90"/>
        <v>0</v>
      </c>
      <c r="BC49" s="118">
        <f t="shared" si="91"/>
        <v>0</v>
      </c>
      <c r="BD49" s="118">
        <f t="shared" si="5"/>
        <v>0</v>
      </c>
      <c r="BE49" s="117">
        <f t="shared" si="74"/>
        <v>0</v>
      </c>
      <c r="BF49" s="118">
        <f t="shared" si="6"/>
        <v>0</v>
      </c>
      <c r="BG49" s="118">
        <f t="shared" si="92"/>
        <v>1</v>
      </c>
      <c r="BH49" s="117">
        <f t="shared" si="93"/>
        <v>0</v>
      </c>
      <c r="BI49" s="118">
        <f t="shared" si="9"/>
        <v>1</v>
      </c>
      <c r="BJ49" s="118">
        <f t="shared" si="94"/>
        <v>0</v>
      </c>
      <c r="BK49" s="118">
        <f t="shared" si="95"/>
        <v>1</v>
      </c>
      <c r="BL49" s="118">
        <f t="shared" si="12"/>
        <v>1</v>
      </c>
      <c r="BM49" s="117">
        <f t="shared" si="96"/>
        <v>1</v>
      </c>
      <c r="BN49" s="117">
        <f t="shared" si="97"/>
        <v>0</v>
      </c>
      <c r="BO49" s="117">
        <f t="shared" si="15"/>
        <v>1</v>
      </c>
      <c r="BP49" s="117">
        <f t="shared" si="98"/>
        <v>0</v>
      </c>
      <c r="BQ49" s="117">
        <f t="shared" si="99"/>
        <v>1</v>
      </c>
      <c r="BR49" s="117">
        <f t="shared" si="18"/>
        <v>1</v>
      </c>
      <c r="BS49" s="117">
        <f t="shared" si="100"/>
        <v>0</v>
      </c>
      <c r="BT49" s="117">
        <f t="shared" si="101"/>
        <v>1</v>
      </c>
      <c r="BU49" s="117">
        <f t="shared" si="75"/>
        <v>1</v>
      </c>
      <c r="BV49" s="117">
        <f t="shared" si="21"/>
        <v>0</v>
      </c>
      <c r="BW49" s="117">
        <f t="shared" si="22"/>
        <v>1</v>
      </c>
      <c r="BX49" s="117">
        <f t="shared" si="23"/>
        <v>0</v>
      </c>
      <c r="BY49" s="117">
        <f t="shared" si="24"/>
        <v>1</v>
      </c>
      <c r="BZ49" s="117">
        <f t="shared" si="102"/>
        <v>0</v>
      </c>
      <c r="CA49" s="117">
        <f t="shared" si="103"/>
        <v>0</v>
      </c>
      <c r="CB49" s="117">
        <f t="shared" si="104"/>
        <v>0</v>
      </c>
      <c r="CC49" s="117">
        <f t="shared" si="28"/>
        <v>0</v>
      </c>
      <c r="CD49" s="117">
        <f t="shared" si="105"/>
        <v>1</v>
      </c>
      <c r="CE49" s="117">
        <f t="shared" si="106"/>
        <v>0</v>
      </c>
      <c r="CF49" s="117">
        <f t="shared" si="31"/>
        <v>1</v>
      </c>
      <c r="CG49" s="117">
        <f t="shared" si="107"/>
        <v>0</v>
      </c>
      <c r="CH49" s="117">
        <f t="shared" si="108"/>
        <v>0</v>
      </c>
      <c r="CI49" s="117">
        <f t="shared" si="34"/>
        <v>0</v>
      </c>
      <c r="CJ49" s="117">
        <f t="shared" si="35"/>
        <v>0</v>
      </c>
      <c r="CK49" s="117">
        <f t="shared" si="36"/>
        <v>0</v>
      </c>
      <c r="CL49" s="117">
        <f t="shared" si="109"/>
        <v>1</v>
      </c>
      <c r="CM49" s="117">
        <f t="shared" si="76"/>
        <v>1</v>
      </c>
      <c r="CN49" s="117">
        <f t="shared" si="77"/>
        <v>0</v>
      </c>
      <c r="CO49" s="117">
        <f t="shared" si="78"/>
        <v>1</v>
      </c>
      <c r="CP49" s="117">
        <f t="shared" si="79"/>
        <v>1</v>
      </c>
      <c r="CQ49" s="117">
        <f t="shared" si="110"/>
        <v>0</v>
      </c>
      <c r="CR49" s="117">
        <f t="shared" si="80"/>
        <v>0</v>
      </c>
      <c r="CS49" s="117">
        <f t="shared" si="111"/>
        <v>0</v>
      </c>
      <c r="CT49" s="117">
        <f t="shared" si="81"/>
        <v>0</v>
      </c>
      <c r="CU49" s="117">
        <f t="shared" si="40"/>
        <v>0</v>
      </c>
      <c r="CV49" s="117">
        <f t="shared" si="41"/>
        <v>0</v>
      </c>
      <c r="CW49" s="117">
        <f t="shared" si="42"/>
        <v>0</v>
      </c>
      <c r="CX49" s="117">
        <f t="shared" si="112"/>
        <v>0</v>
      </c>
      <c r="CY49" s="117">
        <f t="shared" si="113"/>
        <v>0</v>
      </c>
      <c r="CZ49" s="117">
        <f t="shared" si="45"/>
        <v>0</v>
      </c>
      <c r="DA49" s="117">
        <f t="shared" si="46"/>
        <v>1</v>
      </c>
      <c r="DB49" s="117">
        <f t="shared" si="114"/>
        <v>1</v>
      </c>
      <c r="DC49" s="117">
        <f t="shared" si="115"/>
        <v>0</v>
      </c>
      <c r="DD49" s="117">
        <f t="shared" si="87"/>
        <v>1</v>
      </c>
      <c r="DE49" s="117">
        <f t="shared" si="49"/>
        <v>0</v>
      </c>
      <c r="DF49" s="117">
        <f t="shared" si="82"/>
        <v>0</v>
      </c>
      <c r="DG49" s="117">
        <f t="shared" si="83"/>
        <v>0</v>
      </c>
      <c r="DH49" s="117">
        <f t="shared" si="50"/>
        <v>1</v>
      </c>
      <c r="DI49" s="117">
        <f t="shared" si="51"/>
        <v>0</v>
      </c>
      <c r="DJ49" s="117">
        <f t="shared" si="52"/>
        <v>1</v>
      </c>
      <c r="DK49" s="117">
        <f t="shared" si="116"/>
        <v>1</v>
      </c>
      <c r="DL49" s="117">
        <f t="shared" si="117"/>
        <v>0</v>
      </c>
      <c r="DM49" s="117">
        <f t="shared" si="84"/>
        <v>1</v>
      </c>
      <c r="DN49" s="117">
        <f t="shared" si="55"/>
        <v>1</v>
      </c>
      <c r="DO49" s="117">
        <f t="shared" si="56"/>
        <v>0</v>
      </c>
      <c r="DP49" s="117">
        <f t="shared" si="57"/>
        <v>1</v>
      </c>
      <c r="DQ49" s="117">
        <f t="shared" si="118"/>
        <v>0</v>
      </c>
      <c r="DR49" s="117">
        <f t="shared" si="119"/>
        <v>0</v>
      </c>
      <c r="DS49" s="117">
        <f t="shared" si="85"/>
        <v>0</v>
      </c>
      <c r="DT49" s="117">
        <f t="shared" si="60"/>
        <v>0</v>
      </c>
      <c r="DU49" s="117">
        <f t="shared" si="61"/>
        <v>1</v>
      </c>
      <c r="DV49" s="117">
        <f t="shared" si="62"/>
        <v>1</v>
      </c>
      <c r="DW49" s="117">
        <f t="shared" si="120"/>
        <v>1</v>
      </c>
      <c r="DX49" s="117">
        <f t="shared" si="121"/>
        <v>0</v>
      </c>
      <c r="DY49" s="117">
        <f t="shared" si="122"/>
        <v>0</v>
      </c>
      <c r="DZ49" s="117">
        <f t="shared" si="86"/>
        <v>0</v>
      </c>
      <c r="EA49" s="117">
        <f t="shared" si="123"/>
        <v>0</v>
      </c>
      <c r="EB49" s="117">
        <f t="shared" si="124"/>
        <v>1</v>
      </c>
      <c r="EC49" s="117">
        <f t="shared" si="68"/>
        <v>1</v>
      </c>
      <c r="ED49" s="117">
        <f t="shared" si="125"/>
        <v>1</v>
      </c>
      <c r="EE49" s="117">
        <f t="shared" si="126"/>
        <v>0</v>
      </c>
      <c r="EF49" s="117">
        <f t="shared" si="71"/>
        <v>1</v>
      </c>
      <c r="EG49" s="118">
        <f t="shared" si="127"/>
        <v>1</v>
      </c>
      <c r="EH49" s="118">
        <f t="shared" si="128"/>
        <v>0</v>
      </c>
      <c r="EI49" s="7"/>
      <c r="EJ49" s="7"/>
      <c r="EK49" s="7"/>
      <c r="EL49" s="7"/>
    </row>
    <row r="50" spans="1:142" ht="17.100000000000001" customHeight="1" x14ac:dyDescent="0.25">
      <c r="A50" s="774"/>
      <c r="B50" s="777"/>
      <c r="C50" s="172">
        <v>7</v>
      </c>
      <c r="D50" s="261" t="s">
        <v>649</v>
      </c>
      <c r="E50" s="72" t="s">
        <v>664</v>
      </c>
      <c r="F50" s="201" t="s">
        <v>647</v>
      </c>
      <c r="G50" s="211" t="s">
        <v>660</v>
      </c>
      <c r="H50" s="201" t="s">
        <v>662</v>
      </c>
      <c r="I50" s="145" t="s">
        <v>633</v>
      </c>
      <c r="J50" s="91" t="s">
        <v>641</v>
      </c>
      <c r="K50" s="127" t="s">
        <v>675</v>
      </c>
      <c r="L50" s="72" t="s">
        <v>517</v>
      </c>
      <c r="M50" s="201" t="s">
        <v>656</v>
      </c>
      <c r="N50" s="211" t="s">
        <v>519</v>
      </c>
      <c r="O50" s="201" t="s">
        <v>651</v>
      </c>
      <c r="P50" s="145" t="s">
        <v>341</v>
      </c>
      <c r="Q50" s="91" t="s">
        <v>673</v>
      </c>
      <c r="R50" s="127" t="s">
        <v>652</v>
      </c>
      <c r="S50" s="153" t="s">
        <v>514</v>
      </c>
      <c r="T50" s="201" t="s">
        <v>516</v>
      </c>
      <c r="U50" s="211" t="s">
        <v>268</v>
      </c>
      <c r="V50" s="228" t="s">
        <v>657</v>
      </c>
      <c r="W50" s="145" t="s">
        <v>659</v>
      </c>
      <c r="X50" s="91" t="s">
        <v>513</v>
      </c>
      <c r="Y50" s="42" t="s">
        <v>432</v>
      </c>
      <c r="Z50" s="10" t="s">
        <v>442</v>
      </c>
      <c r="AA50" s="6"/>
      <c r="AB50" s="279" t="s">
        <v>652</v>
      </c>
      <c r="AC50" s="279" t="s">
        <v>652</v>
      </c>
      <c r="AD50" s="279" t="s">
        <v>652</v>
      </c>
      <c r="AE50" s="279" t="s">
        <v>634</v>
      </c>
      <c r="AF50" s="279" t="s">
        <v>634</v>
      </c>
      <c r="AG50" s="279" t="s">
        <v>633</v>
      </c>
      <c r="AH50" s="279" t="s">
        <v>633</v>
      </c>
      <c r="AI50" s="279" t="s">
        <v>517</v>
      </c>
      <c r="AJ50" s="279" t="s">
        <v>517</v>
      </c>
      <c r="AK50" s="279" t="s">
        <v>517</v>
      </c>
      <c r="AL50" s="279" t="s">
        <v>604</v>
      </c>
      <c r="AM50" s="279" t="s">
        <v>604</v>
      </c>
      <c r="AN50" s="279" t="s">
        <v>636</v>
      </c>
      <c r="AO50" s="279" t="s">
        <v>636</v>
      </c>
      <c r="AP50" s="279" t="s">
        <v>657</v>
      </c>
      <c r="AQ50" s="279" t="s">
        <v>657</v>
      </c>
      <c r="AR50" s="279" t="s">
        <v>657</v>
      </c>
      <c r="AS50" s="279" t="s">
        <v>657</v>
      </c>
      <c r="AT50" s="279" t="s">
        <v>657</v>
      </c>
      <c r="AU50" s="279" t="s">
        <v>636</v>
      </c>
      <c r="AV50" s="279" t="s">
        <v>636</v>
      </c>
      <c r="AX50" s="118"/>
      <c r="AY50" s="118">
        <f t="shared" si="88"/>
        <v>0</v>
      </c>
      <c r="AZ50" s="118">
        <f t="shared" si="89"/>
        <v>1</v>
      </c>
      <c r="BA50" s="118">
        <f t="shared" si="2"/>
        <v>1</v>
      </c>
      <c r="BB50" s="118">
        <f t="shared" si="90"/>
        <v>1</v>
      </c>
      <c r="BC50" s="118">
        <f t="shared" si="91"/>
        <v>0</v>
      </c>
      <c r="BD50" s="118">
        <f t="shared" si="5"/>
        <v>1</v>
      </c>
      <c r="BE50" s="117">
        <f t="shared" si="74"/>
        <v>0</v>
      </c>
      <c r="BF50" s="118">
        <f t="shared" si="6"/>
        <v>1</v>
      </c>
      <c r="BG50" s="118">
        <f t="shared" si="92"/>
        <v>0</v>
      </c>
      <c r="BH50" s="117">
        <f t="shared" si="93"/>
        <v>0</v>
      </c>
      <c r="BI50" s="118">
        <f t="shared" si="9"/>
        <v>0</v>
      </c>
      <c r="BJ50" s="118">
        <f t="shared" si="94"/>
        <v>0</v>
      </c>
      <c r="BK50" s="118">
        <f t="shared" si="95"/>
        <v>0</v>
      </c>
      <c r="BL50" s="118">
        <f t="shared" si="12"/>
        <v>0</v>
      </c>
      <c r="BM50" s="117">
        <f t="shared" si="96"/>
        <v>0</v>
      </c>
      <c r="BN50" s="117">
        <f t="shared" si="97"/>
        <v>0</v>
      </c>
      <c r="BO50" s="117">
        <f t="shared" si="15"/>
        <v>0</v>
      </c>
      <c r="BP50" s="117">
        <f t="shared" si="98"/>
        <v>0</v>
      </c>
      <c r="BQ50" s="117">
        <f t="shared" si="99"/>
        <v>1</v>
      </c>
      <c r="BR50" s="117">
        <f t="shared" si="18"/>
        <v>1</v>
      </c>
      <c r="BS50" s="117">
        <f t="shared" si="100"/>
        <v>0</v>
      </c>
      <c r="BT50" s="117">
        <f t="shared" si="101"/>
        <v>0</v>
      </c>
      <c r="BU50" s="117">
        <f t="shared" si="75"/>
        <v>0</v>
      </c>
      <c r="BV50" s="117">
        <f t="shared" si="21"/>
        <v>0</v>
      </c>
      <c r="BW50" s="117">
        <f t="shared" si="22"/>
        <v>1</v>
      </c>
      <c r="BX50" s="117">
        <f t="shared" si="23"/>
        <v>0</v>
      </c>
      <c r="BY50" s="117">
        <f t="shared" si="24"/>
        <v>1</v>
      </c>
      <c r="BZ50" s="117">
        <f t="shared" si="102"/>
        <v>0</v>
      </c>
      <c r="CA50" s="117">
        <f t="shared" si="103"/>
        <v>0</v>
      </c>
      <c r="CB50" s="117">
        <f t="shared" si="104"/>
        <v>0</v>
      </c>
      <c r="CC50" s="117">
        <f t="shared" si="28"/>
        <v>0</v>
      </c>
      <c r="CD50" s="117">
        <f t="shared" si="105"/>
        <v>0</v>
      </c>
      <c r="CE50" s="117">
        <f t="shared" si="106"/>
        <v>1</v>
      </c>
      <c r="CF50" s="117">
        <f t="shared" si="31"/>
        <v>1</v>
      </c>
      <c r="CG50" s="117">
        <f t="shared" si="107"/>
        <v>0</v>
      </c>
      <c r="CH50" s="117">
        <f t="shared" si="108"/>
        <v>0</v>
      </c>
      <c r="CI50" s="117">
        <f t="shared" si="34"/>
        <v>0</v>
      </c>
      <c r="CJ50" s="117">
        <f t="shared" si="35"/>
        <v>1</v>
      </c>
      <c r="CK50" s="117">
        <f t="shared" si="36"/>
        <v>1</v>
      </c>
      <c r="CL50" s="117">
        <f t="shared" si="109"/>
        <v>1</v>
      </c>
      <c r="CM50" s="117">
        <f t="shared" si="76"/>
        <v>0</v>
      </c>
      <c r="CN50" s="117">
        <f t="shared" si="77"/>
        <v>1</v>
      </c>
      <c r="CO50" s="117">
        <f t="shared" si="78"/>
        <v>0</v>
      </c>
      <c r="CP50" s="117">
        <f t="shared" si="79"/>
        <v>1</v>
      </c>
      <c r="CQ50" s="117">
        <f t="shared" si="110"/>
        <v>0</v>
      </c>
      <c r="CR50" s="117">
        <f t="shared" si="80"/>
        <v>0</v>
      </c>
      <c r="CS50" s="117">
        <f t="shared" si="111"/>
        <v>1</v>
      </c>
      <c r="CT50" s="117">
        <f t="shared" si="81"/>
        <v>1</v>
      </c>
      <c r="CU50" s="117">
        <f t="shared" si="40"/>
        <v>0</v>
      </c>
      <c r="CV50" s="117">
        <f t="shared" si="41"/>
        <v>0</v>
      </c>
      <c r="CW50" s="117">
        <f t="shared" si="42"/>
        <v>0</v>
      </c>
      <c r="CX50" s="117">
        <f t="shared" si="112"/>
        <v>0</v>
      </c>
      <c r="CY50" s="117">
        <f t="shared" si="113"/>
        <v>1</v>
      </c>
      <c r="CZ50" s="117">
        <f t="shared" si="45"/>
        <v>1</v>
      </c>
      <c r="DA50" s="117">
        <f t="shared" si="46"/>
        <v>0</v>
      </c>
      <c r="DB50" s="117">
        <f t="shared" si="114"/>
        <v>1</v>
      </c>
      <c r="DC50" s="117">
        <f t="shared" si="115"/>
        <v>0</v>
      </c>
      <c r="DD50" s="117">
        <f t="shared" si="87"/>
        <v>1</v>
      </c>
      <c r="DE50" s="117">
        <f t="shared" si="49"/>
        <v>1</v>
      </c>
      <c r="DF50" s="117">
        <f t="shared" si="82"/>
        <v>0</v>
      </c>
      <c r="DG50" s="117">
        <f t="shared" si="83"/>
        <v>1</v>
      </c>
      <c r="DH50" s="117">
        <f t="shared" si="50"/>
        <v>1</v>
      </c>
      <c r="DI50" s="117">
        <f t="shared" si="51"/>
        <v>0</v>
      </c>
      <c r="DJ50" s="117">
        <f t="shared" si="52"/>
        <v>1</v>
      </c>
      <c r="DK50" s="117">
        <f t="shared" si="116"/>
        <v>0</v>
      </c>
      <c r="DL50" s="117">
        <f t="shared" si="117"/>
        <v>0</v>
      </c>
      <c r="DM50" s="117">
        <f t="shared" si="84"/>
        <v>0</v>
      </c>
      <c r="DN50" s="117">
        <f t="shared" si="55"/>
        <v>1</v>
      </c>
      <c r="DO50" s="117">
        <f t="shared" si="56"/>
        <v>0</v>
      </c>
      <c r="DP50" s="117">
        <f t="shared" si="57"/>
        <v>1</v>
      </c>
      <c r="DQ50" s="117">
        <f t="shared" si="118"/>
        <v>0</v>
      </c>
      <c r="DR50" s="117">
        <f t="shared" si="119"/>
        <v>0</v>
      </c>
      <c r="DS50" s="117">
        <f t="shared" si="85"/>
        <v>0</v>
      </c>
      <c r="DT50" s="117">
        <f t="shared" si="60"/>
        <v>1</v>
      </c>
      <c r="DU50" s="117">
        <f t="shared" si="61"/>
        <v>0</v>
      </c>
      <c r="DV50" s="117">
        <f t="shared" si="62"/>
        <v>1</v>
      </c>
      <c r="DW50" s="117">
        <f t="shared" si="120"/>
        <v>0</v>
      </c>
      <c r="DX50" s="117">
        <f t="shared" si="121"/>
        <v>1</v>
      </c>
      <c r="DY50" s="117">
        <f t="shared" si="122"/>
        <v>1</v>
      </c>
      <c r="DZ50" s="117">
        <f t="shared" si="86"/>
        <v>0</v>
      </c>
      <c r="EA50" s="117">
        <f t="shared" si="123"/>
        <v>0</v>
      </c>
      <c r="EB50" s="117">
        <f t="shared" si="124"/>
        <v>0</v>
      </c>
      <c r="EC50" s="117">
        <f t="shared" si="68"/>
        <v>0</v>
      </c>
      <c r="ED50" s="117">
        <f t="shared" si="125"/>
        <v>1</v>
      </c>
      <c r="EE50" s="117">
        <f t="shared" si="126"/>
        <v>0</v>
      </c>
      <c r="EF50" s="117">
        <f t="shared" si="71"/>
        <v>1</v>
      </c>
      <c r="EG50" s="118">
        <f t="shared" si="127"/>
        <v>1</v>
      </c>
      <c r="EH50" s="118">
        <f t="shared" si="128"/>
        <v>1</v>
      </c>
      <c r="EI50" s="7"/>
      <c r="EJ50" s="7"/>
      <c r="EK50" s="7"/>
      <c r="EL50" s="7"/>
    </row>
    <row r="51" spans="1:142" ht="17.100000000000001" customHeight="1" x14ac:dyDescent="0.25">
      <c r="A51" s="774"/>
      <c r="B51" s="777"/>
      <c r="C51" s="172">
        <v>8</v>
      </c>
      <c r="D51" s="259" t="s">
        <v>649</v>
      </c>
      <c r="E51" s="65" t="s">
        <v>664</v>
      </c>
      <c r="F51" s="161" t="s">
        <v>682</v>
      </c>
      <c r="G51" s="164" t="s">
        <v>662</v>
      </c>
      <c r="H51" s="161" t="s">
        <v>638</v>
      </c>
      <c r="I51" s="146" t="s">
        <v>633</v>
      </c>
      <c r="J51" s="85" t="s">
        <v>635</v>
      </c>
      <c r="K51" s="78" t="s">
        <v>517</v>
      </c>
      <c r="L51" s="65" t="s">
        <v>675</v>
      </c>
      <c r="M51" s="161" t="s">
        <v>656</v>
      </c>
      <c r="N51" s="164" t="s">
        <v>519</v>
      </c>
      <c r="O51" s="161" t="s">
        <v>651</v>
      </c>
      <c r="P51" s="146" t="s">
        <v>341</v>
      </c>
      <c r="Q51" s="85" t="s">
        <v>673</v>
      </c>
      <c r="R51" s="78" t="s">
        <v>652</v>
      </c>
      <c r="S51" s="154" t="s">
        <v>514</v>
      </c>
      <c r="T51" s="161" t="s">
        <v>516</v>
      </c>
      <c r="U51" s="164" t="s">
        <v>268</v>
      </c>
      <c r="V51" s="202" t="s">
        <v>657</v>
      </c>
      <c r="W51" s="146" t="s">
        <v>659</v>
      </c>
      <c r="X51" s="85" t="s">
        <v>513</v>
      </c>
      <c r="Y51" s="42" t="s">
        <v>433</v>
      </c>
      <c r="Z51" s="10" t="s">
        <v>443</v>
      </c>
      <c r="AA51" s="6"/>
      <c r="AB51" s="279" t="s">
        <v>604</v>
      </c>
      <c r="AC51" s="279" t="s">
        <v>604</v>
      </c>
      <c r="AD51" s="279" t="s">
        <v>604</v>
      </c>
      <c r="AE51" s="279" t="s">
        <v>634</v>
      </c>
      <c r="AF51" s="279" t="s">
        <v>634</v>
      </c>
      <c r="AG51" s="279" t="s">
        <v>633</v>
      </c>
      <c r="AH51" s="279" t="s">
        <v>633</v>
      </c>
      <c r="AI51" s="279" t="s">
        <v>652</v>
      </c>
      <c r="AJ51" s="279" t="s">
        <v>652</v>
      </c>
      <c r="AK51" s="279" t="s">
        <v>652</v>
      </c>
      <c r="AL51" s="279" t="s">
        <v>662</v>
      </c>
      <c r="AM51" s="279" t="s">
        <v>662</v>
      </c>
      <c r="AN51" s="279" t="s">
        <v>633</v>
      </c>
      <c r="AO51" s="279" t="s">
        <v>633</v>
      </c>
      <c r="AP51" s="279" t="s">
        <v>637</v>
      </c>
      <c r="AQ51" s="279" t="s">
        <v>637</v>
      </c>
      <c r="AR51" s="279" t="s">
        <v>637</v>
      </c>
      <c r="AS51" s="279" t="s">
        <v>662</v>
      </c>
      <c r="AT51" s="279" t="s">
        <v>662</v>
      </c>
      <c r="AU51" s="279" t="s">
        <v>633</v>
      </c>
      <c r="AV51" s="279" t="s">
        <v>633</v>
      </c>
      <c r="AX51" s="118"/>
      <c r="AY51" s="118">
        <f t="shared" si="88"/>
        <v>0</v>
      </c>
      <c r="AZ51" s="118">
        <f t="shared" si="89"/>
        <v>1</v>
      </c>
      <c r="BA51" s="118">
        <f t="shared" si="2"/>
        <v>1</v>
      </c>
      <c r="BB51" s="118">
        <f t="shared" si="90"/>
        <v>1</v>
      </c>
      <c r="BC51" s="118">
        <f t="shared" si="91"/>
        <v>0</v>
      </c>
      <c r="BD51" s="118">
        <f t="shared" si="5"/>
        <v>1</v>
      </c>
      <c r="BE51" s="117">
        <f t="shared" si="74"/>
        <v>0</v>
      </c>
      <c r="BF51" s="118">
        <f t="shared" si="6"/>
        <v>1</v>
      </c>
      <c r="BG51" s="118">
        <f t="shared" si="92"/>
        <v>0</v>
      </c>
      <c r="BH51" s="117">
        <f t="shared" si="93"/>
        <v>1</v>
      </c>
      <c r="BI51" s="118">
        <f t="shared" si="9"/>
        <v>1</v>
      </c>
      <c r="BJ51" s="118">
        <f t="shared" si="94"/>
        <v>0</v>
      </c>
      <c r="BK51" s="118">
        <f t="shared" si="95"/>
        <v>0</v>
      </c>
      <c r="BL51" s="118">
        <f t="shared" si="12"/>
        <v>0</v>
      </c>
      <c r="BM51" s="117">
        <f t="shared" si="96"/>
        <v>0</v>
      </c>
      <c r="BN51" s="117">
        <f t="shared" si="97"/>
        <v>0</v>
      </c>
      <c r="BO51" s="117">
        <f t="shared" si="15"/>
        <v>0</v>
      </c>
      <c r="BP51" s="117">
        <f t="shared" si="98"/>
        <v>0</v>
      </c>
      <c r="BQ51" s="117">
        <f t="shared" si="99"/>
        <v>1</v>
      </c>
      <c r="BR51" s="117">
        <f t="shared" si="18"/>
        <v>1</v>
      </c>
      <c r="BS51" s="117">
        <f t="shared" si="100"/>
        <v>0</v>
      </c>
      <c r="BT51" s="117">
        <f t="shared" si="101"/>
        <v>0</v>
      </c>
      <c r="BU51" s="117">
        <f t="shared" si="75"/>
        <v>0</v>
      </c>
      <c r="BV51" s="117">
        <f t="shared" si="21"/>
        <v>0</v>
      </c>
      <c r="BW51" s="117">
        <f t="shared" si="22"/>
        <v>1</v>
      </c>
      <c r="BX51" s="117">
        <f t="shared" si="23"/>
        <v>0</v>
      </c>
      <c r="BY51" s="117">
        <f t="shared" si="24"/>
        <v>1</v>
      </c>
      <c r="BZ51" s="117">
        <f t="shared" si="102"/>
        <v>0</v>
      </c>
      <c r="CA51" s="117">
        <f t="shared" si="103"/>
        <v>1</v>
      </c>
      <c r="CB51" s="117">
        <f t="shared" si="104"/>
        <v>0</v>
      </c>
      <c r="CC51" s="117">
        <f t="shared" si="28"/>
        <v>1</v>
      </c>
      <c r="CD51" s="117">
        <f t="shared" si="105"/>
        <v>0</v>
      </c>
      <c r="CE51" s="117">
        <f t="shared" si="106"/>
        <v>1</v>
      </c>
      <c r="CF51" s="117">
        <f t="shared" si="31"/>
        <v>1</v>
      </c>
      <c r="CG51" s="117">
        <f t="shared" si="107"/>
        <v>0</v>
      </c>
      <c r="CH51" s="117">
        <f t="shared" si="108"/>
        <v>0</v>
      </c>
      <c r="CI51" s="117">
        <f t="shared" si="34"/>
        <v>0</v>
      </c>
      <c r="CJ51" s="117">
        <f t="shared" si="35"/>
        <v>1</v>
      </c>
      <c r="CK51" s="117">
        <f t="shared" si="36"/>
        <v>1</v>
      </c>
      <c r="CL51" s="117">
        <f t="shared" si="109"/>
        <v>0</v>
      </c>
      <c r="CM51" s="117">
        <f t="shared" si="76"/>
        <v>0</v>
      </c>
      <c r="CN51" s="117">
        <f t="shared" si="77"/>
        <v>1</v>
      </c>
      <c r="CO51" s="117">
        <f t="shared" si="78"/>
        <v>0</v>
      </c>
      <c r="CP51" s="117">
        <f t="shared" si="79"/>
        <v>1</v>
      </c>
      <c r="CQ51" s="117">
        <f t="shared" si="110"/>
        <v>0</v>
      </c>
      <c r="CR51" s="117">
        <f t="shared" si="80"/>
        <v>0</v>
      </c>
      <c r="CS51" s="117">
        <f t="shared" si="111"/>
        <v>1</v>
      </c>
      <c r="CT51" s="117">
        <f t="shared" si="81"/>
        <v>1</v>
      </c>
      <c r="CU51" s="117">
        <f t="shared" si="40"/>
        <v>0</v>
      </c>
      <c r="CV51" s="117">
        <f t="shared" si="41"/>
        <v>0</v>
      </c>
      <c r="CW51" s="117">
        <f t="shared" si="42"/>
        <v>0</v>
      </c>
      <c r="CX51" s="117">
        <f t="shared" si="112"/>
        <v>0</v>
      </c>
      <c r="CY51" s="117">
        <f t="shared" si="113"/>
        <v>0</v>
      </c>
      <c r="CZ51" s="117">
        <f t="shared" si="45"/>
        <v>0</v>
      </c>
      <c r="DA51" s="117">
        <f t="shared" si="46"/>
        <v>0</v>
      </c>
      <c r="DB51" s="117">
        <f t="shared" si="114"/>
        <v>1</v>
      </c>
      <c r="DC51" s="117">
        <f t="shared" si="115"/>
        <v>0</v>
      </c>
      <c r="DD51" s="117">
        <f t="shared" si="87"/>
        <v>1</v>
      </c>
      <c r="DE51" s="117">
        <f t="shared" si="49"/>
        <v>1</v>
      </c>
      <c r="DF51" s="117">
        <f t="shared" si="82"/>
        <v>0</v>
      </c>
      <c r="DG51" s="117">
        <f t="shared" si="83"/>
        <v>1</v>
      </c>
      <c r="DH51" s="117">
        <f t="shared" si="50"/>
        <v>1</v>
      </c>
      <c r="DI51" s="117">
        <f t="shared" si="51"/>
        <v>0</v>
      </c>
      <c r="DJ51" s="117">
        <f t="shared" si="52"/>
        <v>1</v>
      </c>
      <c r="DK51" s="117">
        <f t="shared" si="116"/>
        <v>1</v>
      </c>
      <c r="DL51" s="117">
        <f t="shared" si="117"/>
        <v>0</v>
      </c>
      <c r="DM51" s="117">
        <f t="shared" si="84"/>
        <v>1</v>
      </c>
      <c r="DN51" s="117">
        <f t="shared" si="55"/>
        <v>1</v>
      </c>
      <c r="DO51" s="117">
        <f t="shared" si="56"/>
        <v>0</v>
      </c>
      <c r="DP51" s="117">
        <f t="shared" si="57"/>
        <v>1</v>
      </c>
      <c r="DQ51" s="117">
        <f t="shared" si="118"/>
        <v>0</v>
      </c>
      <c r="DR51" s="117">
        <f t="shared" si="119"/>
        <v>0</v>
      </c>
      <c r="DS51" s="117">
        <f t="shared" si="85"/>
        <v>0</v>
      </c>
      <c r="DT51" s="117">
        <f t="shared" si="60"/>
        <v>1</v>
      </c>
      <c r="DU51" s="117">
        <f t="shared" si="61"/>
        <v>0</v>
      </c>
      <c r="DV51" s="117">
        <f t="shared" si="62"/>
        <v>1</v>
      </c>
      <c r="DW51" s="117">
        <f t="shared" si="120"/>
        <v>0</v>
      </c>
      <c r="DX51" s="117">
        <f t="shared" si="121"/>
        <v>1</v>
      </c>
      <c r="DY51" s="117">
        <f t="shared" si="122"/>
        <v>1</v>
      </c>
      <c r="DZ51" s="117">
        <f t="shared" si="86"/>
        <v>0</v>
      </c>
      <c r="EA51" s="117">
        <f t="shared" si="123"/>
        <v>0</v>
      </c>
      <c r="EB51" s="117">
        <f t="shared" si="124"/>
        <v>0</v>
      </c>
      <c r="EC51" s="117">
        <f t="shared" si="68"/>
        <v>0</v>
      </c>
      <c r="ED51" s="117">
        <f t="shared" si="125"/>
        <v>1</v>
      </c>
      <c r="EE51" s="117">
        <f t="shared" si="126"/>
        <v>0</v>
      </c>
      <c r="EF51" s="117">
        <f t="shared" si="71"/>
        <v>1</v>
      </c>
      <c r="EG51" s="118">
        <f t="shared" si="127"/>
        <v>0</v>
      </c>
      <c r="EH51" s="118">
        <f t="shared" si="128"/>
        <v>1</v>
      </c>
      <c r="EI51" s="7"/>
      <c r="EJ51" s="7"/>
      <c r="EK51" s="7"/>
      <c r="EL51" s="7"/>
    </row>
    <row r="52" spans="1:142" ht="17.100000000000001" customHeight="1" x14ac:dyDescent="0.25">
      <c r="A52" s="774"/>
      <c r="B52" s="777"/>
      <c r="C52" s="172">
        <v>9</v>
      </c>
      <c r="D52" s="262" t="s">
        <v>647</v>
      </c>
      <c r="E52" s="250" t="s">
        <v>660</v>
      </c>
      <c r="F52" s="251" t="s">
        <v>682</v>
      </c>
      <c r="G52" s="252" t="s">
        <v>662</v>
      </c>
      <c r="H52" s="251" t="s">
        <v>638</v>
      </c>
      <c r="I52" s="253" t="s">
        <v>664</v>
      </c>
      <c r="J52" s="254" t="s">
        <v>635</v>
      </c>
      <c r="K52" s="255" t="s">
        <v>640</v>
      </c>
      <c r="L52" s="250" t="s">
        <v>675</v>
      </c>
      <c r="M52" s="251" t="s">
        <v>517</v>
      </c>
      <c r="N52" s="252" t="s">
        <v>651</v>
      </c>
      <c r="O52" s="251" t="s">
        <v>341</v>
      </c>
      <c r="P52" s="253" t="s">
        <v>632</v>
      </c>
      <c r="Q52" s="254" t="s">
        <v>275</v>
      </c>
      <c r="R52" s="255" t="s">
        <v>241</v>
      </c>
      <c r="S52" s="256" t="s">
        <v>516</v>
      </c>
      <c r="T52" s="251" t="s">
        <v>637</v>
      </c>
      <c r="U52" s="252" t="s">
        <v>657</v>
      </c>
      <c r="V52" s="257" t="s">
        <v>268</v>
      </c>
      <c r="W52" s="253" t="s">
        <v>650</v>
      </c>
      <c r="X52" s="254" t="s">
        <v>633</v>
      </c>
      <c r="Y52" s="42" t="s">
        <v>526</v>
      </c>
      <c r="Z52" s="10" t="s">
        <v>527</v>
      </c>
      <c r="AA52" s="6"/>
      <c r="AB52" s="279" t="s">
        <v>604</v>
      </c>
      <c r="AC52" s="279" t="s">
        <v>604</v>
      </c>
      <c r="AD52" s="279" t="s">
        <v>604</v>
      </c>
      <c r="AE52" s="279" t="s">
        <v>634</v>
      </c>
      <c r="AF52" s="279" t="s">
        <v>634</v>
      </c>
      <c r="AG52" s="279" t="s">
        <v>633</v>
      </c>
      <c r="AH52" s="279" t="s">
        <v>633</v>
      </c>
      <c r="AI52" s="279" t="s">
        <v>652</v>
      </c>
      <c r="AJ52" s="279" t="s">
        <v>652</v>
      </c>
      <c r="AK52" s="279" t="s">
        <v>652</v>
      </c>
      <c r="AL52" s="279" t="s">
        <v>662</v>
      </c>
      <c r="AM52" s="279" t="s">
        <v>662</v>
      </c>
      <c r="AN52" s="279" t="s">
        <v>633</v>
      </c>
      <c r="AO52" s="279" t="s">
        <v>633</v>
      </c>
      <c r="AP52" s="279" t="s">
        <v>637</v>
      </c>
      <c r="AQ52" s="279" t="s">
        <v>637</v>
      </c>
      <c r="AR52" s="279" t="s">
        <v>637</v>
      </c>
      <c r="AS52" s="279" t="s">
        <v>662</v>
      </c>
      <c r="AT52" s="279" t="s">
        <v>662</v>
      </c>
      <c r="AU52" s="279" t="s">
        <v>633</v>
      </c>
      <c r="AV52" s="279" t="s">
        <v>633</v>
      </c>
      <c r="AX52" s="118"/>
      <c r="AY52" s="118">
        <f t="shared" si="88"/>
        <v>0</v>
      </c>
      <c r="AZ52" s="118">
        <f t="shared" si="89"/>
        <v>1</v>
      </c>
      <c r="BA52" s="118">
        <f t="shared" si="2"/>
        <v>1</v>
      </c>
      <c r="BB52" s="118">
        <f t="shared" si="90"/>
        <v>1</v>
      </c>
      <c r="BC52" s="118">
        <f t="shared" si="91"/>
        <v>1</v>
      </c>
      <c r="BD52" s="118">
        <f t="shared" si="5"/>
        <v>1</v>
      </c>
      <c r="BE52" s="117">
        <f t="shared" si="74"/>
        <v>0</v>
      </c>
      <c r="BF52" s="118">
        <f t="shared" si="6"/>
        <v>1</v>
      </c>
      <c r="BG52" s="118">
        <f t="shared" si="92"/>
        <v>0</v>
      </c>
      <c r="BH52" s="117">
        <f t="shared" si="93"/>
        <v>1</v>
      </c>
      <c r="BI52" s="118">
        <f t="shared" si="9"/>
        <v>1</v>
      </c>
      <c r="BJ52" s="118">
        <f t="shared" si="94"/>
        <v>0</v>
      </c>
      <c r="BK52" s="118">
        <f t="shared" si="95"/>
        <v>0</v>
      </c>
      <c r="BL52" s="118">
        <f t="shared" si="12"/>
        <v>0</v>
      </c>
      <c r="BM52" s="117">
        <f t="shared" si="96"/>
        <v>1</v>
      </c>
      <c r="BN52" s="117">
        <f t="shared" si="97"/>
        <v>0</v>
      </c>
      <c r="BO52" s="117">
        <f t="shared" si="15"/>
        <v>1</v>
      </c>
      <c r="BP52" s="117">
        <f t="shared" si="98"/>
        <v>0</v>
      </c>
      <c r="BQ52" s="117">
        <f t="shared" si="99"/>
        <v>1</v>
      </c>
      <c r="BR52" s="117">
        <f t="shared" si="18"/>
        <v>1</v>
      </c>
      <c r="BS52" s="117">
        <f t="shared" si="100"/>
        <v>0</v>
      </c>
      <c r="BT52" s="117">
        <f t="shared" si="101"/>
        <v>0</v>
      </c>
      <c r="BU52" s="117">
        <f t="shared" si="75"/>
        <v>0</v>
      </c>
      <c r="BV52" s="117">
        <f t="shared" si="21"/>
        <v>0</v>
      </c>
      <c r="BW52" s="117">
        <f t="shared" si="22"/>
        <v>0</v>
      </c>
      <c r="BX52" s="117">
        <f t="shared" si="23"/>
        <v>0</v>
      </c>
      <c r="BY52" s="117">
        <f t="shared" si="24"/>
        <v>0</v>
      </c>
      <c r="BZ52" s="117">
        <f t="shared" si="102"/>
        <v>0</v>
      </c>
      <c r="CA52" s="117">
        <f t="shared" si="103"/>
        <v>1</v>
      </c>
      <c r="CB52" s="117">
        <f t="shared" si="104"/>
        <v>0</v>
      </c>
      <c r="CC52" s="117">
        <f t="shared" si="28"/>
        <v>1</v>
      </c>
      <c r="CD52" s="117">
        <f t="shared" si="105"/>
        <v>0</v>
      </c>
      <c r="CE52" s="117">
        <f t="shared" si="106"/>
        <v>0</v>
      </c>
      <c r="CF52" s="117">
        <f t="shared" si="31"/>
        <v>0</v>
      </c>
      <c r="CG52" s="117">
        <f t="shared" si="107"/>
        <v>0</v>
      </c>
      <c r="CH52" s="117">
        <f t="shared" si="108"/>
        <v>0</v>
      </c>
      <c r="CI52" s="117">
        <f t="shared" si="34"/>
        <v>0</v>
      </c>
      <c r="CJ52" s="117">
        <f t="shared" si="35"/>
        <v>0</v>
      </c>
      <c r="CK52" s="117">
        <f t="shared" si="36"/>
        <v>0</v>
      </c>
      <c r="CL52" s="117">
        <f t="shared" si="109"/>
        <v>1</v>
      </c>
      <c r="CM52" s="117">
        <f t="shared" si="76"/>
        <v>0</v>
      </c>
      <c r="CN52" s="117">
        <f t="shared" si="77"/>
        <v>0</v>
      </c>
      <c r="CO52" s="117">
        <f t="shared" si="78"/>
        <v>0</v>
      </c>
      <c r="CP52" s="117">
        <f t="shared" si="79"/>
        <v>0</v>
      </c>
      <c r="CQ52" s="117">
        <f t="shared" si="110"/>
        <v>0</v>
      </c>
      <c r="CR52" s="117">
        <f t="shared" si="80"/>
        <v>0</v>
      </c>
      <c r="CS52" s="117">
        <f t="shared" si="111"/>
        <v>0</v>
      </c>
      <c r="CT52" s="117">
        <f t="shared" si="81"/>
        <v>0</v>
      </c>
      <c r="CU52" s="117">
        <f t="shared" si="40"/>
        <v>1</v>
      </c>
      <c r="CV52" s="117">
        <f t="shared" si="41"/>
        <v>0</v>
      </c>
      <c r="CW52" s="117">
        <f t="shared" si="42"/>
        <v>1</v>
      </c>
      <c r="CX52" s="117">
        <f t="shared" si="112"/>
        <v>1</v>
      </c>
      <c r="CY52" s="117">
        <f t="shared" si="113"/>
        <v>0</v>
      </c>
      <c r="CZ52" s="117">
        <f t="shared" si="45"/>
        <v>1</v>
      </c>
      <c r="DA52" s="117">
        <f t="shared" si="46"/>
        <v>0</v>
      </c>
      <c r="DB52" s="117">
        <f t="shared" si="114"/>
        <v>0</v>
      </c>
      <c r="DC52" s="117">
        <f t="shared" si="115"/>
        <v>1</v>
      </c>
      <c r="DD52" s="117">
        <f t="shared" si="87"/>
        <v>1</v>
      </c>
      <c r="DE52" s="117">
        <f t="shared" si="49"/>
        <v>1</v>
      </c>
      <c r="DF52" s="117">
        <f t="shared" si="82"/>
        <v>0</v>
      </c>
      <c r="DG52" s="117">
        <f t="shared" si="83"/>
        <v>1</v>
      </c>
      <c r="DH52" s="117">
        <f t="shared" si="50"/>
        <v>1</v>
      </c>
      <c r="DI52" s="117">
        <f t="shared" si="51"/>
        <v>0</v>
      </c>
      <c r="DJ52" s="117">
        <f t="shared" si="52"/>
        <v>1</v>
      </c>
      <c r="DK52" s="117">
        <f t="shared" si="116"/>
        <v>1</v>
      </c>
      <c r="DL52" s="117">
        <f t="shared" si="117"/>
        <v>0</v>
      </c>
      <c r="DM52" s="117">
        <f t="shared" si="84"/>
        <v>1</v>
      </c>
      <c r="DN52" s="117">
        <f t="shared" si="55"/>
        <v>0</v>
      </c>
      <c r="DO52" s="117">
        <f t="shared" si="56"/>
        <v>0</v>
      </c>
      <c r="DP52" s="117">
        <f t="shared" si="57"/>
        <v>0</v>
      </c>
      <c r="DQ52" s="117">
        <f t="shared" si="118"/>
        <v>0</v>
      </c>
      <c r="DR52" s="117">
        <f t="shared" si="119"/>
        <v>0</v>
      </c>
      <c r="DS52" s="117">
        <f t="shared" si="85"/>
        <v>0</v>
      </c>
      <c r="DT52" s="117">
        <f t="shared" si="60"/>
        <v>1</v>
      </c>
      <c r="DU52" s="117">
        <f t="shared" si="61"/>
        <v>0</v>
      </c>
      <c r="DV52" s="117">
        <f t="shared" si="62"/>
        <v>1</v>
      </c>
      <c r="DW52" s="117">
        <f t="shared" si="120"/>
        <v>0</v>
      </c>
      <c r="DX52" s="117">
        <f t="shared" si="121"/>
        <v>0</v>
      </c>
      <c r="DY52" s="117">
        <f t="shared" si="122"/>
        <v>1</v>
      </c>
      <c r="DZ52" s="117">
        <f t="shared" si="86"/>
        <v>0</v>
      </c>
      <c r="EA52" s="117">
        <f t="shared" si="123"/>
        <v>0</v>
      </c>
      <c r="EB52" s="117">
        <f t="shared" si="124"/>
        <v>1</v>
      </c>
      <c r="EC52" s="117">
        <f t="shared" si="68"/>
        <v>1</v>
      </c>
      <c r="ED52" s="117">
        <f t="shared" si="125"/>
        <v>1</v>
      </c>
      <c r="EE52" s="117">
        <f t="shared" si="126"/>
        <v>0</v>
      </c>
      <c r="EF52" s="117">
        <f t="shared" si="71"/>
        <v>1</v>
      </c>
      <c r="EG52" s="118">
        <f t="shared" si="127"/>
        <v>1</v>
      </c>
      <c r="EH52" s="118">
        <f t="shared" si="128"/>
        <v>1</v>
      </c>
      <c r="EI52" s="7"/>
      <c r="EJ52" s="7"/>
      <c r="EK52" s="7"/>
      <c r="EL52" s="7"/>
    </row>
    <row r="53" spans="1:142" ht="17.100000000000001" customHeight="1" thickBot="1" x14ac:dyDescent="0.3">
      <c r="A53" s="775"/>
      <c r="B53" s="778"/>
      <c r="C53" s="173">
        <v>10</v>
      </c>
      <c r="D53" s="263" t="s">
        <v>647</v>
      </c>
      <c r="E53" s="73" t="s">
        <v>660</v>
      </c>
      <c r="F53" s="162" t="s">
        <v>682</v>
      </c>
      <c r="G53" s="165" t="s">
        <v>662</v>
      </c>
      <c r="H53" s="162" t="s">
        <v>638</v>
      </c>
      <c r="I53" s="147" t="s">
        <v>664</v>
      </c>
      <c r="J53" s="86" t="s">
        <v>635</v>
      </c>
      <c r="K53" s="129" t="s">
        <v>640</v>
      </c>
      <c r="L53" s="73" t="s">
        <v>675</v>
      </c>
      <c r="M53" s="162" t="s">
        <v>517</v>
      </c>
      <c r="N53" s="165" t="s">
        <v>651</v>
      </c>
      <c r="O53" s="162" t="s">
        <v>341</v>
      </c>
      <c r="P53" s="147" t="s">
        <v>632</v>
      </c>
      <c r="Q53" s="86" t="s">
        <v>275</v>
      </c>
      <c r="R53" s="129" t="s">
        <v>241</v>
      </c>
      <c r="S53" s="155" t="s">
        <v>516</v>
      </c>
      <c r="T53" s="162" t="s">
        <v>637</v>
      </c>
      <c r="U53" s="165" t="s">
        <v>657</v>
      </c>
      <c r="V53" s="203" t="s">
        <v>268</v>
      </c>
      <c r="W53" s="147" t="s">
        <v>650</v>
      </c>
      <c r="X53" s="86" t="s">
        <v>633</v>
      </c>
      <c r="Y53" s="42" t="s">
        <v>434</v>
      </c>
      <c r="Z53" s="10" t="s">
        <v>444</v>
      </c>
      <c r="AA53" s="6"/>
      <c r="AB53" s="279" t="s">
        <v>660</v>
      </c>
      <c r="AC53" s="279" t="s">
        <v>660</v>
      </c>
      <c r="AD53" s="279" t="s">
        <v>660</v>
      </c>
      <c r="AE53" s="279" t="s">
        <v>660</v>
      </c>
      <c r="AF53" s="279" t="s">
        <v>660</v>
      </c>
      <c r="AG53" s="279" t="s">
        <v>660</v>
      </c>
      <c r="AH53" s="279" t="s">
        <v>660</v>
      </c>
      <c r="AI53" s="279" t="s">
        <v>657</v>
      </c>
      <c r="AJ53" s="279" t="s">
        <v>657</v>
      </c>
      <c r="AK53" s="279" t="s">
        <v>657</v>
      </c>
      <c r="AL53" s="279" t="s">
        <v>662</v>
      </c>
      <c r="AM53" s="279" t="s">
        <v>662</v>
      </c>
      <c r="AN53" s="279" t="s">
        <v>633</v>
      </c>
      <c r="AO53" s="279" t="s">
        <v>633</v>
      </c>
      <c r="AP53" s="279" t="s">
        <v>637</v>
      </c>
      <c r="AQ53" s="279" t="s">
        <v>637</v>
      </c>
      <c r="AR53" s="279" t="s">
        <v>637</v>
      </c>
      <c r="AS53" s="279" t="s">
        <v>662</v>
      </c>
      <c r="AT53" s="279" t="s">
        <v>662</v>
      </c>
      <c r="AU53" s="279" t="s">
        <v>633</v>
      </c>
      <c r="AV53" s="279" t="s">
        <v>633</v>
      </c>
      <c r="AX53" s="118"/>
      <c r="AY53" s="118">
        <f t="shared" si="88"/>
        <v>0</v>
      </c>
      <c r="AZ53" s="118">
        <f t="shared" si="89"/>
        <v>1</v>
      </c>
      <c r="BA53" s="118">
        <f t="shared" si="2"/>
        <v>1</v>
      </c>
      <c r="BB53" s="118">
        <f t="shared" si="90"/>
        <v>1</v>
      </c>
      <c r="BC53" s="118">
        <f t="shared" si="91"/>
        <v>1</v>
      </c>
      <c r="BD53" s="118">
        <f t="shared" si="5"/>
        <v>1</v>
      </c>
      <c r="BE53" s="117">
        <f t="shared" si="74"/>
        <v>0</v>
      </c>
      <c r="BF53" s="118">
        <f t="shared" si="6"/>
        <v>1</v>
      </c>
      <c r="BG53" s="118">
        <f t="shared" si="92"/>
        <v>0</v>
      </c>
      <c r="BH53" s="117">
        <f t="shared" si="93"/>
        <v>1</v>
      </c>
      <c r="BI53" s="118">
        <f t="shared" si="9"/>
        <v>1</v>
      </c>
      <c r="BJ53" s="118">
        <f t="shared" si="94"/>
        <v>0</v>
      </c>
      <c r="BK53" s="118">
        <f t="shared" si="95"/>
        <v>0</v>
      </c>
      <c r="BL53" s="118">
        <f t="shared" si="12"/>
        <v>0</v>
      </c>
      <c r="BM53" s="117">
        <f t="shared" si="96"/>
        <v>1</v>
      </c>
      <c r="BN53" s="117">
        <f t="shared" si="97"/>
        <v>0</v>
      </c>
      <c r="BO53" s="117">
        <f t="shared" si="15"/>
        <v>1</v>
      </c>
      <c r="BP53" s="117">
        <f t="shared" si="98"/>
        <v>0</v>
      </c>
      <c r="BQ53" s="117">
        <f t="shared" si="99"/>
        <v>1</v>
      </c>
      <c r="BR53" s="117">
        <f t="shared" si="18"/>
        <v>1</v>
      </c>
      <c r="BS53" s="117">
        <f t="shared" si="100"/>
        <v>0</v>
      </c>
      <c r="BT53" s="117">
        <f t="shared" si="101"/>
        <v>0</v>
      </c>
      <c r="BU53" s="117">
        <f t="shared" si="75"/>
        <v>0</v>
      </c>
      <c r="BV53" s="117">
        <f t="shared" si="21"/>
        <v>0</v>
      </c>
      <c r="BW53" s="117">
        <f t="shared" si="22"/>
        <v>0</v>
      </c>
      <c r="BX53" s="117">
        <f t="shared" si="23"/>
        <v>0</v>
      </c>
      <c r="BY53" s="117">
        <f t="shared" si="24"/>
        <v>0</v>
      </c>
      <c r="BZ53" s="117">
        <f t="shared" si="102"/>
        <v>0</v>
      </c>
      <c r="CA53" s="117">
        <f t="shared" si="103"/>
        <v>1</v>
      </c>
      <c r="CB53" s="117">
        <f t="shared" si="104"/>
        <v>0</v>
      </c>
      <c r="CC53" s="117">
        <f t="shared" si="28"/>
        <v>1</v>
      </c>
      <c r="CD53" s="117">
        <f t="shared" si="105"/>
        <v>0</v>
      </c>
      <c r="CE53" s="117">
        <f t="shared" si="106"/>
        <v>0</v>
      </c>
      <c r="CF53" s="117">
        <f t="shared" si="31"/>
        <v>0</v>
      </c>
      <c r="CG53" s="117">
        <f t="shared" si="107"/>
        <v>0</v>
      </c>
      <c r="CH53" s="117">
        <f t="shared" si="108"/>
        <v>0</v>
      </c>
      <c r="CI53" s="117">
        <f t="shared" si="34"/>
        <v>0</v>
      </c>
      <c r="CJ53" s="117">
        <f t="shared" si="35"/>
        <v>0</v>
      </c>
      <c r="CK53" s="117">
        <f t="shared" si="36"/>
        <v>0</v>
      </c>
      <c r="CL53" s="117">
        <f t="shared" si="109"/>
        <v>1</v>
      </c>
      <c r="CM53" s="117">
        <f t="shared" si="76"/>
        <v>0</v>
      </c>
      <c r="CN53" s="117">
        <f t="shared" si="77"/>
        <v>0</v>
      </c>
      <c r="CO53" s="117">
        <f t="shared" si="78"/>
        <v>0</v>
      </c>
      <c r="CP53" s="117">
        <f t="shared" si="79"/>
        <v>0</v>
      </c>
      <c r="CQ53" s="117">
        <f t="shared" si="110"/>
        <v>0</v>
      </c>
      <c r="CR53" s="117">
        <f t="shared" si="80"/>
        <v>0</v>
      </c>
      <c r="CS53" s="117">
        <f t="shared" si="111"/>
        <v>0</v>
      </c>
      <c r="CT53" s="117">
        <f t="shared" si="81"/>
        <v>0</v>
      </c>
      <c r="CU53" s="117">
        <f t="shared" si="40"/>
        <v>1</v>
      </c>
      <c r="CV53" s="117">
        <f t="shared" si="41"/>
        <v>0</v>
      </c>
      <c r="CW53" s="117">
        <f t="shared" si="42"/>
        <v>1</v>
      </c>
      <c r="CX53" s="117">
        <f t="shared" si="112"/>
        <v>1</v>
      </c>
      <c r="CY53" s="117">
        <f t="shared" si="113"/>
        <v>0</v>
      </c>
      <c r="CZ53" s="117">
        <f t="shared" si="45"/>
        <v>1</v>
      </c>
      <c r="DA53" s="117">
        <f t="shared" si="46"/>
        <v>0</v>
      </c>
      <c r="DB53" s="117">
        <f t="shared" si="114"/>
        <v>0</v>
      </c>
      <c r="DC53" s="117">
        <f t="shared" si="115"/>
        <v>1</v>
      </c>
      <c r="DD53" s="117">
        <f t="shared" si="87"/>
        <v>1</v>
      </c>
      <c r="DE53" s="117">
        <f t="shared" si="49"/>
        <v>1</v>
      </c>
      <c r="DF53" s="117">
        <f t="shared" si="82"/>
        <v>0</v>
      </c>
      <c r="DG53" s="117">
        <f t="shared" si="83"/>
        <v>1</v>
      </c>
      <c r="DH53" s="117">
        <f t="shared" si="50"/>
        <v>1</v>
      </c>
      <c r="DI53" s="117">
        <f t="shared" si="51"/>
        <v>0</v>
      </c>
      <c r="DJ53" s="117">
        <f t="shared" si="52"/>
        <v>1</v>
      </c>
      <c r="DK53" s="117">
        <f t="shared" si="116"/>
        <v>1</v>
      </c>
      <c r="DL53" s="117">
        <f t="shared" si="117"/>
        <v>0</v>
      </c>
      <c r="DM53" s="117">
        <f t="shared" si="84"/>
        <v>1</v>
      </c>
      <c r="DN53" s="117">
        <f t="shared" si="55"/>
        <v>0</v>
      </c>
      <c r="DO53" s="117">
        <f t="shared" si="56"/>
        <v>0</v>
      </c>
      <c r="DP53" s="117">
        <f t="shared" si="57"/>
        <v>0</v>
      </c>
      <c r="DQ53" s="117">
        <f t="shared" si="118"/>
        <v>0</v>
      </c>
      <c r="DR53" s="117">
        <f t="shared" si="119"/>
        <v>0</v>
      </c>
      <c r="DS53" s="117">
        <f t="shared" si="85"/>
        <v>0</v>
      </c>
      <c r="DT53" s="117">
        <f t="shared" si="60"/>
        <v>1</v>
      </c>
      <c r="DU53" s="117">
        <f t="shared" si="61"/>
        <v>0</v>
      </c>
      <c r="DV53" s="117">
        <f t="shared" si="62"/>
        <v>1</v>
      </c>
      <c r="DW53" s="117">
        <f t="shared" si="120"/>
        <v>0</v>
      </c>
      <c r="DX53" s="117">
        <f t="shared" si="121"/>
        <v>0</v>
      </c>
      <c r="DY53" s="117">
        <f t="shared" si="122"/>
        <v>1</v>
      </c>
      <c r="DZ53" s="117">
        <f t="shared" si="86"/>
        <v>0</v>
      </c>
      <c r="EA53" s="117">
        <f t="shared" si="123"/>
        <v>0</v>
      </c>
      <c r="EB53" s="117">
        <f t="shared" si="124"/>
        <v>1</v>
      </c>
      <c r="EC53" s="117">
        <f t="shared" si="68"/>
        <v>1</v>
      </c>
      <c r="ED53" s="117">
        <f t="shared" si="125"/>
        <v>1</v>
      </c>
      <c r="EE53" s="117">
        <f t="shared" si="126"/>
        <v>0</v>
      </c>
      <c r="EF53" s="117">
        <f t="shared" si="71"/>
        <v>1</v>
      </c>
      <c r="EG53" s="118">
        <f t="shared" si="127"/>
        <v>1</v>
      </c>
      <c r="EH53" s="118">
        <f t="shared" si="128"/>
        <v>1</v>
      </c>
      <c r="EI53" s="7"/>
      <c r="EJ53" s="7"/>
      <c r="EK53" s="7"/>
      <c r="EL53" s="7"/>
    </row>
    <row r="54" spans="1:142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12" t="s">
        <v>661</v>
      </c>
      <c r="I54" s="313"/>
      <c r="J54" s="314" t="s">
        <v>661</v>
      </c>
      <c r="K54" s="317"/>
      <c r="L54" s="315"/>
      <c r="M54" s="312"/>
      <c r="N54" s="316"/>
      <c r="O54" s="312" t="s">
        <v>653</v>
      </c>
      <c r="P54" s="313"/>
      <c r="Q54" s="314" t="s">
        <v>653</v>
      </c>
      <c r="R54" s="317"/>
      <c r="S54" s="318"/>
      <c r="T54" s="319"/>
      <c r="U54" s="316"/>
      <c r="V54" s="310"/>
      <c r="W54" s="313"/>
      <c r="X54" s="314"/>
      <c r="Y54" s="42" t="s">
        <v>435</v>
      </c>
      <c r="Z54" s="10" t="s">
        <v>445</v>
      </c>
      <c r="AA54" s="6"/>
      <c r="AB54" s="279" t="s">
        <v>660</v>
      </c>
      <c r="AC54" s="279" t="s">
        <v>660</v>
      </c>
      <c r="AD54" s="279" t="s">
        <v>660</v>
      </c>
      <c r="AE54" s="279" t="s">
        <v>660</v>
      </c>
      <c r="AF54" s="279" t="s">
        <v>660</v>
      </c>
      <c r="AG54" s="279" t="s">
        <v>660</v>
      </c>
      <c r="AH54" s="279" t="s">
        <v>660</v>
      </c>
      <c r="AI54" s="279" t="s">
        <v>657</v>
      </c>
      <c r="AJ54" s="279" t="s">
        <v>657</v>
      </c>
      <c r="AK54" s="279" t="s">
        <v>657</v>
      </c>
      <c r="AL54" s="279" t="s">
        <v>662</v>
      </c>
      <c r="AM54" s="279" t="s">
        <v>662</v>
      </c>
      <c r="AN54" s="279" t="s">
        <v>633</v>
      </c>
      <c r="AO54" s="279" t="s">
        <v>633</v>
      </c>
      <c r="AP54" s="279" t="s">
        <v>637</v>
      </c>
      <c r="AQ54" s="279" t="s">
        <v>637</v>
      </c>
      <c r="AR54" s="279" t="s">
        <v>637</v>
      </c>
      <c r="AS54" s="279" t="s">
        <v>662</v>
      </c>
      <c r="AT54" s="279" t="s">
        <v>662</v>
      </c>
      <c r="AU54" s="279" t="s">
        <v>633</v>
      </c>
      <c r="AV54" s="279" t="s">
        <v>633</v>
      </c>
      <c r="AX54" s="118"/>
      <c r="AY54" s="118">
        <f t="shared" si="88"/>
        <v>0</v>
      </c>
      <c r="AZ54" s="118">
        <f t="shared" si="89"/>
        <v>0</v>
      </c>
      <c r="BA54" s="118">
        <f t="shared" si="2"/>
        <v>0</v>
      </c>
      <c r="BB54" s="118">
        <f t="shared" si="90"/>
        <v>0</v>
      </c>
      <c r="BC54" s="118">
        <f t="shared" si="91"/>
        <v>0</v>
      </c>
      <c r="BD54" s="118">
        <f t="shared" si="5"/>
        <v>0</v>
      </c>
      <c r="BE54" s="117">
        <f t="shared" si="74"/>
        <v>0</v>
      </c>
      <c r="BF54" s="118">
        <f t="shared" si="6"/>
        <v>0</v>
      </c>
      <c r="BG54" s="118">
        <f t="shared" si="92"/>
        <v>0</v>
      </c>
      <c r="BH54" s="117">
        <f t="shared" si="93"/>
        <v>0</v>
      </c>
      <c r="BI54" s="118">
        <f t="shared" si="9"/>
        <v>0</v>
      </c>
      <c r="BJ54" s="118">
        <f t="shared" si="94"/>
        <v>0</v>
      </c>
      <c r="BK54" s="118">
        <f t="shared" si="95"/>
        <v>0</v>
      </c>
      <c r="BL54" s="118">
        <f t="shared" si="12"/>
        <v>0</v>
      </c>
      <c r="BM54" s="117">
        <f t="shared" si="96"/>
        <v>0</v>
      </c>
      <c r="BN54" s="117">
        <f t="shared" si="97"/>
        <v>0</v>
      </c>
      <c r="BO54" s="117">
        <f t="shared" si="15"/>
        <v>0</v>
      </c>
      <c r="BP54" s="117">
        <f t="shared" si="98"/>
        <v>0</v>
      </c>
      <c r="BQ54" s="117">
        <f t="shared" si="99"/>
        <v>0</v>
      </c>
      <c r="BR54" s="117">
        <f t="shared" si="18"/>
        <v>0</v>
      </c>
      <c r="BS54" s="117">
        <f t="shared" si="100"/>
        <v>0</v>
      </c>
      <c r="BT54" s="117">
        <f t="shared" si="101"/>
        <v>0</v>
      </c>
      <c r="BU54" s="117">
        <f t="shared" si="75"/>
        <v>0</v>
      </c>
      <c r="BV54" s="117">
        <f t="shared" si="21"/>
        <v>0</v>
      </c>
      <c r="BW54" s="117">
        <f t="shared" si="22"/>
        <v>0</v>
      </c>
      <c r="BX54" s="117">
        <f t="shared" si="23"/>
        <v>0</v>
      </c>
      <c r="BY54" s="117">
        <f t="shared" si="24"/>
        <v>0</v>
      </c>
      <c r="BZ54" s="117">
        <f t="shared" si="102"/>
        <v>0</v>
      </c>
      <c r="CA54" s="117">
        <f t="shared" si="103"/>
        <v>0</v>
      </c>
      <c r="CB54" s="117">
        <f t="shared" si="104"/>
        <v>0</v>
      </c>
      <c r="CC54" s="117">
        <f t="shared" si="28"/>
        <v>0</v>
      </c>
      <c r="CD54" s="117">
        <f t="shared" si="105"/>
        <v>0</v>
      </c>
      <c r="CE54" s="117">
        <f t="shared" si="106"/>
        <v>0</v>
      </c>
      <c r="CF54" s="117">
        <f t="shared" si="31"/>
        <v>0</v>
      </c>
      <c r="CG54" s="117">
        <f t="shared" si="107"/>
        <v>2</v>
      </c>
      <c r="CH54" s="117">
        <f t="shared" si="108"/>
        <v>2</v>
      </c>
      <c r="CI54" s="117">
        <f t="shared" si="34"/>
        <v>0</v>
      </c>
      <c r="CJ54" s="117">
        <f t="shared" si="35"/>
        <v>0</v>
      </c>
      <c r="CK54" s="117">
        <f t="shared" si="36"/>
        <v>0</v>
      </c>
      <c r="CL54" s="117">
        <f t="shared" si="109"/>
        <v>0</v>
      </c>
      <c r="CM54" s="117">
        <f t="shared" si="76"/>
        <v>0</v>
      </c>
      <c r="CN54" s="117">
        <f t="shared" si="77"/>
        <v>0</v>
      </c>
      <c r="CO54" s="117">
        <f t="shared" si="78"/>
        <v>0</v>
      </c>
      <c r="CP54" s="117">
        <f t="shared" si="79"/>
        <v>0</v>
      </c>
      <c r="CQ54" s="117">
        <f t="shared" si="110"/>
        <v>0</v>
      </c>
      <c r="CR54" s="117">
        <f t="shared" si="80"/>
        <v>0</v>
      </c>
      <c r="CS54" s="117">
        <f t="shared" si="111"/>
        <v>0</v>
      </c>
      <c r="CT54" s="117">
        <f t="shared" si="81"/>
        <v>0</v>
      </c>
      <c r="CU54" s="117">
        <f t="shared" si="40"/>
        <v>0</v>
      </c>
      <c r="CV54" s="117">
        <f t="shared" si="41"/>
        <v>0</v>
      </c>
      <c r="CW54" s="117">
        <f t="shared" si="42"/>
        <v>0</v>
      </c>
      <c r="CX54" s="117">
        <f t="shared" si="112"/>
        <v>0</v>
      </c>
      <c r="CY54" s="117">
        <f t="shared" si="113"/>
        <v>0</v>
      </c>
      <c r="CZ54" s="117">
        <f t="shared" si="45"/>
        <v>0</v>
      </c>
      <c r="DA54" s="117">
        <f t="shared" si="46"/>
        <v>0</v>
      </c>
      <c r="DB54" s="117">
        <f t="shared" si="114"/>
        <v>0</v>
      </c>
      <c r="DC54" s="117">
        <f t="shared" si="115"/>
        <v>0</v>
      </c>
      <c r="DD54" s="117">
        <f t="shared" si="87"/>
        <v>0</v>
      </c>
      <c r="DE54" s="117">
        <f t="shared" si="49"/>
        <v>0</v>
      </c>
      <c r="DF54" s="117">
        <f t="shared" si="82"/>
        <v>0</v>
      </c>
      <c r="DG54" s="117">
        <f t="shared" si="83"/>
        <v>0</v>
      </c>
      <c r="DH54" s="117">
        <f t="shared" si="50"/>
        <v>0</v>
      </c>
      <c r="DI54" s="117">
        <f t="shared" si="51"/>
        <v>0</v>
      </c>
      <c r="DJ54" s="117">
        <f t="shared" si="52"/>
        <v>0</v>
      </c>
      <c r="DK54" s="117">
        <f t="shared" si="116"/>
        <v>0</v>
      </c>
      <c r="DL54" s="117">
        <f t="shared" si="117"/>
        <v>0</v>
      </c>
      <c r="DM54" s="117">
        <f t="shared" si="84"/>
        <v>0</v>
      </c>
      <c r="DN54" s="117">
        <f t="shared" si="55"/>
        <v>0</v>
      </c>
      <c r="DO54" s="117">
        <f t="shared" si="56"/>
        <v>0</v>
      </c>
      <c r="DP54" s="117">
        <f t="shared" si="57"/>
        <v>0</v>
      </c>
      <c r="DQ54" s="117">
        <f t="shared" si="118"/>
        <v>0</v>
      </c>
      <c r="DR54" s="117">
        <f t="shared" si="119"/>
        <v>0</v>
      </c>
      <c r="DS54" s="117">
        <f t="shared" si="85"/>
        <v>0</v>
      </c>
      <c r="DT54" s="117">
        <f t="shared" si="60"/>
        <v>0</v>
      </c>
      <c r="DU54" s="117">
        <f t="shared" si="61"/>
        <v>0</v>
      </c>
      <c r="DV54" s="117">
        <f t="shared" si="62"/>
        <v>0</v>
      </c>
      <c r="DW54" s="117">
        <f t="shared" si="120"/>
        <v>0</v>
      </c>
      <c r="DX54" s="117">
        <f t="shared" si="121"/>
        <v>0</v>
      </c>
      <c r="DY54" s="117">
        <f t="shared" si="122"/>
        <v>0</v>
      </c>
      <c r="DZ54" s="117">
        <f t="shared" si="86"/>
        <v>0</v>
      </c>
      <c r="EA54" s="117">
        <f t="shared" si="123"/>
        <v>0</v>
      </c>
      <c r="EB54" s="117">
        <f t="shared" si="124"/>
        <v>0</v>
      </c>
      <c r="EC54" s="117">
        <f t="shared" si="68"/>
        <v>0</v>
      </c>
      <c r="ED54" s="117">
        <f t="shared" si="125"/>
        <v>0</v>
      </c>
      <c r="EE54" s="117">
        <f t="shared" si="126"/>
        <v>0</v>
      </c>
      <c r="EF54" s="117">
        <f t="shared" si="71"/>
        <v>0</v>
      </c>
      <c r="EG54" s="118">
        <f t="shared" si="127"/>
        <v>0</v>
      </c>
      <c r="EH54" s="118">
        <f t="shared" si="128"/>
        <v>0</v>
      </c>
      <c r="EI54" s="7"/>
      <c r="EJ54" s="7"/>
      <c r="EK54" s="7"/>
      <c r="EL54" s="7"/>
    </row>
    <row r="55" spans="1:142" ht="18" customHeight="1" x14ac:dyDescent="0.25">
      <c r="A55" s="774"/>
      <c r="B55" s="777"/>
      <c r="C55" s="174">
        <v>1</v>
      </c>
      <c r="D55" s="61" t="s">
        <v>667</v>
      </c>
      <c r="E55" s="72" t="s">
        <v>649</v>
      </c>
      <c r="F55" s="201" t="s">
        <v>665</v>
      </c>
      <c r="G55" s="211" t="s">
        <v>647</v>
      </c>
      <c r="H55" s="201" t="s">
        <v>661</v>
      </c>
      <c r="I55" s="145" t="s">
        <v>641</v>
      </c>
      <c r="J55" s="91" t="s">
        <v>661</v>
      </c>
      <c r="K55" s="61" t="s">
        <v>652</v>
      </c>
      <c r="L55" s="72" t="s">
        <v>341</v>
      </c>
      <c r="M55" s="201" t="s">
        <v>675</v>
      </c>
      <c r="N55" s="211" t="s">
        <v>268</v>
      </c>
      <c r="O55" s="201" t="s">
        <v>653</v>
      </c>
      <c r="P55" s="145" t="s">
        <v>644</v>
      </c>
      <c r="Q55" s="91" t="s">
        <v>653</v>
      </c>
      <c r="R55" s="127" t="s">
        <v>514</v>
      </c>
      <c r="S55" s="153" t="s">
        <v>516</v>
      </c>
      <c r="T55" s="201" t="s">
        <v>241</v>
      </c>
      <c r="U55" s="211" t="s">
        <v>631</v>
      </c>
      <c r="V55" s="201" t="s">
        <v>638</v>
      </c>
      <c r="W55" s="145" t="s">
        <v>633</v>
      </c>
      <c r="X55" s="91" t="s">
        <v>657</v>
      </c>
      <c r="Y55" s="42" t="s">
        <v>436</v>
      </c>
      <c r="Z55" s="10" t="s">
        <v>446</v>
      </c>
      <c r="AA55" s="6"/>
      <c r="AB55" s="279" t="s">
        <v>664</v>
      </c>
      <c r="AC55" s="279" t="s">
        <v>664</v>
      </c>
      <c r="AD55" s="279" t="s">
        <v>664</v>
      </c>
      <c r="AE55" s="279" t="s">
        <v>664</v>
      </c>
      <c r="AF55" s="279" t="s">
        <v>664</v>
      </c>
      <c r="AG55" s="279" t="s">
        <v>664</v>
      </c>
      <c r="AH55" s="279" t="s">
        <v>664</v>
      </c>
      <c r="AI55" s="279" t="s">
        <v>660</v>
      </c>
      <c r="AJ55" s="279" t="s">
        <v>660</v>
      </c>
      <c r="AK55" s="279" t="s">
        <v>660</v>
      </c>
      <c r="AL55" s="279" t="s">
        <v>660</v>
      </c>
      <c r="AM55" s="279" t="s">
        <v>660</v>
      </c>
      <c r="AN55" s="279" t="s">
        <v>660</v>
      </c>
      <c r="AO55" s="279" t="s">
        <v>660</v>
      </c>
      <c r="AP55" s="279" t="s">
        <v>639</v>
      </c>
      <c r="AQ55" s="279" t="s">
        <v>639</v>
      </c>
      <c r="AR55" s="279" t="s">
        <v>639</v>
      </c>
      <c r="AS55" s="279" t="s">
        <v>639</v>
      </c>
      <c r="AT55" s="279" t="s">
        <v>650</v>
      </c>
      <c r="AU55" s="279" t="s">
        <v>650</v>
      </c>
      <c r="AV55" s="282" t="s">
        <v>650</v>
      </c>
      <c r="AX55" s="118"/>
      <c r="AY55" s="118">
        <f t="shared" si="88"/>
        <v>1</v>
      </c>
      <c r="AZ55" s="118">
        <f t="shared" si="89"/>
        <v>1</v>
      </c>
      <c r="BA55" s="118">
        <f t="shared" si="2"/>
        <v>1</v>
      </c>
      <c r="BB55" s="118">
        <f t="shared" si="90"/>
        <v>0</v>
      </c>
      <c r="BC55" s="118">
        <f t="shared" si="91"/>
        <v>0</v>
      </c>
      <c r="BD55" s="118">
        <f t="shared" si="5"/>
        <v>1</v>
      </c>
      <c r="BE55" s="117">
        <f t="shared" si="74"/>
        <v>0</v>
      </c>
      <c r="BF55" s="118">
        <f t="shared" si="6"/>
        <v>1</v>
      </c>
      <c r="BG55" s="118">
        <f t="shared" si="92"/>
        <v>0</v>
      </c>
      <c r="BH55" s="117">
        <f t="shared" si="93"/>
        <v>0</v>
      </c>
      <c r="BI55" s="118">
        <f t="shared" si="9"/>
        <v>0</v>
      </c>
      <c r="BJ55" s="118">
        <f t="shared" si="94"/>
        <v>0</v>
      </c>
      <c r="BK55" s="118">
        <f t="shared" si="95"/>
        <v>0</v>
      </c>
      <c r="BL55" s="118">
        <f t="shared" si="12"/>
        <v>0</v>
      </c>
      <c r="BM55" s="117">
        <f t="shared" si="96"/>
        <v>0</v>
      </c>
      <c r="BN55" s="117">
        <f t="shared" si="97"/>
        <v>0</v>
      </c>
      <c r="BO55" s="117">
        <f t="shared" si="15"/>
        <v>0</v>
      </c>
      <c r="BP55" s="117">
        <f t="shared" si="98"/>
        <v>0</v>
      </c>
      <c r="BQ55" s="117">
        <f t="shared" si="99"/>
        <v>0</v>
      </c>
      <c r="BR55" s="117">
        <f t="shared" si="18"/>
        <v>0</v>
      </c>
      <c r="BS55" s="117">
        <f t="shared" si="100"/>
        <v>1</v>
      </c>
      <c r="BT55" s="117">
        <f t="shared" si="101"/>
        <v>0</v>
      </c>
      <c r="BU55" s="117">
        <f t="shared" si="75"/>
        <v>1</v>
      </c>
      <c r="BV55" s="117">
        <f t="shared" si="21"/>
        <v>0</v>
      </c>
      <c r="BW55" s="117">
        <f t="shared" si="22"/>
        <v>0</v>
      </c>
      <c r="BX55" s="117">
        <f t="shared" si="23"/>
        <v>0</v>
      </c>
      <c r="BY55" s="117">
        <f t="shared" si="24"/>
        <v>0</v>
      </c>
      <c r="BZ55" s="117">
        <f t="shared" si="102"/>
        <v>0</v>
      </c>
      <c r="CA55" s="117">
        <f t="shared" si="103"/>
        <v>0</v>
      </c>
      <c r="CB55" s="117">
        <f t="shared" si="104"/>
        <v>1</v>
      </c>
      <c r="CC55" s="117">
        <f t="shared" si="28"/>
        <v>1</v>
      </c>
      <c r="CD55" s="117">
        <f t="shared" si="105"/>
        <v>0</v>
      </c>
      <c r="CE55" s="117">
        <f t="shared" si="106"/>
        <v>0</v>
      </c>
      <c r="CF55" s="117">
        <f t="shared" si="31"/>
        <v>0</v>
      </c>
      <c r="CG55" s="117">
        <f t="shared" si="107"/>
        <v>2</v>
      </c>
      <c r="CH55" s="117">
        <f t="shared" si="108"/>
        <v>2</v>
      </c>
      <c r="CI55" s="117">
        <f t="shared" si="34"/>
        <v>0</v>
      </c>
      <c r="CJ55" s="117">
        <f t="shared" si="35"/>
        <v>1</v>
      </c>
      <c r="CK55" s="117">
        <f t="shared" si="36"/>
        <v>1</v>
      </c>
      <c r="CL55" s="117">
        <f t="shared" si="109"/>
        <v>1</v>
      </c>
      <c r="CM55" s="117">
        <f t="shared" si="76"/>
        <v>0</v>
      </c>
      <c r="CN55" s="117">
        <f t="shared" si="77"/>
        <v>0</v>
      </c>
      <c r="CO55" s="117">
        <f t="shared" si="78"/>
        <v>0</v>
      </c>
      <c r="CP55" s="117">
        <f t="shared" si="79"/>
        <v>0</v>
      </c>
      <c r="CQ55" s="117">
        <f t="shared" si="110"/>
        <v>0</v>
      </c>
      <c r="CR55" s="117">
        <f t="shared" si="80"/>
        <v>0</v>
      </c>
      <c r="CS55" s="117">
        <f t="shared" si="111"/>
        <v>0</v>
      </c>
      <c r="CT55" s="117">
        <f t="shared" si="81"/>
        <v>0</v>
      </c>
      <c r="CU55" s="117">
        <f t="shared" si="40"/>
        <v>1</v>
      </c>
      <c r="CV55" s="117">
        <f t="shared" si="41"/>
        <v>0</v>
      </c>
      <c r="CW55" s="117">
        <f t="shared" si="42"/>
        <v>1</v>
      </c>
      <c r="CX55" s="117">
        <f t="shared" si="112"/>
        <v>0</v>
      </c>
      <c r="CY55" s="117">
        <f t="shared" si="113"/>
        <v>1</v>
      </c>
      <c r="CZ55" s="117">
        <f t="shared" si="45"/>
        <v>1</v>
      </c>
      <c r="DA55" s="117">
        <f t="shared" si="46"/>
        <v>0</v>
      </c>
      <c r="DB55" s="117">
        <f t="shared" si="114"/>
        <v>1</v>
      </c>
      <c r="DC55" s="117">
        <f t="shared" si="115"/>
        <v>0</v>
      </c>
      <c r="DD55" s="117">
        <f t="shared" si="87"/>
        <v>1</v>
      </c>
      <c r="DE55" s="117">
        <f t="shared" si="49"/>
        <v>1</v>
      </c>
      <c r="DF55" s="117">
        <f t="shared" si="82"/>
        <v>0</v>
      </c>
      <c r="DG55" s="117">
        <f t="shared" si="83"/>
        <v>1</v>
      </c>
      <c r="DH55" s="117">
        <f t="shared" si="50"/>
        <v>0</v>
      </c>
      <c r="DI55" s="117">
        <f t="shared" si="51"/>
        <v>0</v>
      </c>
      <c r="DJ55" s="117">
        <f t="shared" si="52"/>
        <v>0</v>
      </c>
      <c r="DK55" s="117">
        <f t="shared" si="116"/>
        <v>1</v>
      </c>
      <c r="DL55" s="117">
        <f t="shared" si="117"/>
        <v>0</v>
      </c>
      <c r="DM55" s="117">
        <f t="shared" si="84"/>
        <v>1</v>
      </c>
      <c r="DN55" s="117">
        <f t="shared" si="55"/>
        <v>0</v>
      </c>
      <c r="DO55" s="117">
        <f t="shared" si="56"/>
        <v>0</v>
      </c>
      <c r="DP55" s="117">
        <f t="shared" si="57"/>
        <v>0</v>
      </c>
      <c r="DQ55" s="117">
        <f t="shared" si="118"/>
        <v>0</v>
      </c>
      <c r="DR55" s="117">
        <f t="shared" si="119"/>
        <v>1</v>
      </c>
      <c r="DS55" s="117">
        <f t="shared" si="85"/>
        <v>1</v>
      </c>
      <c r="DT55" s="117">
        <f t="shared" si="60"/>
        <v>1</v>
      </c>
      <c r="DU55" s="117">
        <f t="shared" si="61"/>
        <v>0</v>
      </c>
      <c r="DV55" s="117">
        <f t="shared" si="62"/>
        <v>1</v>
      </c>
      <c r="DW55" s="117">
        <f t="shared" si="120"/>
        <v>0</v>
      </c>
      <c r="DX55" s="117">
        <f t="shared" si="121"/>
        <v>1</v>
      </c>
      <c r="DY55" s="117">
        <f t="shared" si="122"/>
        <v>1</v>
      </c>
      <c r="DZ55" s="117">
        <f t="shared" si="86"/>
        <v>0</v>
      </c>
      <c r="EA55" s="117">
        <f t="shared" si="123"/>
        <v>0</v>
      </c>
      <c r="EB55" s="117">
        <f t="shared" si="124"/>
        <v>0</v>
      </c>
      <c r="EC55" s="117">
        <f t="shared" si="68"/>
        <v>0</v>
      </c>
      <c r="ED55" s="117">
        <f t="shared" si="125"/>
        <v>1</v>
      </c>
      <c r="EE55" s="117">
        <f t="shared" si="126"/>
        <v>0</v>
      </c>
      <c r="EF55" s="117">
        <f t="shared" si="71"/>
        <v>1</v>
      </c>
      <c r="EG55" s="118">
        <f t="shared" si="127"/>
        <v>0</v>
      </c>
      <c r="EH55" s="118">
        <f t="shared" si="128"/>
        <v>0</v>
      </c>
      <c r="EI55" s="7"/>
      <c r="EJ55" s="7"/>
      <c r="EK55" s="7"/>
      <c r="EL55" s="7"/>
    </row>
    <row r="56" spans="1:142" ht="18" customHeight="1" x14ac:dyDescent="0.25">
      <c r="A56" s="774"/>
      <c r="B56" s="777"/>
      <c r="C56" s="172">
        <v>2</v>
      </c>
      <c r="D56" s="63" t="s">
        <v>667</v>
      </c>
      <c r="E56" s="65" t="s">
        <v>649</v>
      </c>
      <c r="F56" s="161" t="s">
        <v>665</v>
      </c>
      <c r="G56" s="164" t="s">
        <v>647</v>
      </c>
      <c r="H56" s="161" t="s">
        <v>661</v>
      </c>
      <c r="I56" s="146" t="s">
        <v>641</v>
      </c>
      <c r="J56" s="85" t="s">
        <v>661</v>
      </c>
      <c r="K56" s="63" t="s">
        <v>652</v>
      </c>
      <c r="L56" s="65" t="s">
        <v>341</v>
      </c>
      <c r="M56" s="161" t="s">
        <v>675</v>
      </c>
      <c r="N56" s="164" t="s">
        <v>268</v>
      </c>
      <c r="O56" s="161" t="s">
        <v>653</v>
      </c>
      <c r="P56" s="146" t="s">
        <v>644</v>
      </c>
      <c r="Q56" s="85" t="s">
        <v>653</v>
      </c>
      <c r="R56" s="78" t="s">
        <v>514</v>
      </c>
      <c r="S56" s="154" t="s">
        <v>516</v>
      </c>
      <c r="T56" s="161" t="s">
        <v>241</v>
      </c>
      <c r="U56" s="164" t="s">
        <v>631</v>
      </c>
      <c r="V56" s="161" t="s">
        <v>638</v>
      </c>
      <c r="W56" s="146" t="s">
        <v>633</v>
      </c>
      <c r="X56" s="85" t="s">
        <v>657</v>
      </c>
      <c r="Y56" s="42" t="s">
        <v>437</v>
      </c>
      <c r="Z56" s="10" t="s">
        <v>447</v>
      </c>
      <c r="AA56" s="6"/>
      <c r="AB56" s="279" t="s">
        <v>664</v>
      </c>
      <c r="AC56" s="279" t="s">
        <v>664</v>
      </c>
      <c r="AD56" s="279" t="s">
        <v>664</v>
      </c>
      <c r="AE56" s="279" t="s">
        <v>664</v>
      </c>
      <c r="AF56" s="279" t="s">
        <v>664</v>
      </c>
      <c r="AG56" s="279" t="s">
        <v>664</v>
      </c>
      <c r="AH56" s="279" t="s">
        <v>664</v>
      </c>
      <c r="AI56" s="279" t="s">
        <v>660</v>
      </c>
      <c r="AJ56" s="279" t="s">
        <v>660</v>
      </c>
      <c r="AK56" s="279" t="s">
        <v>660</v>
      </c>
      <c r="AL56" s="279" t="s">
        <v>660</v>
      </c>
      <c r="AM56" s="279" t="s">
        <v>660</v>
      </c>
      <c r="AN56" s="279" t="s">
        <v>660</v>
      </c>
      <c r="AO56" s="279" t="s">
        <v>660</v>
      </c>
      <c r="AP56" s="279" t="s">
        <v>639</v>
      </c>
      <c r="AQ56" s="279" t="s">
        <v>639</v>
      </c>
      <c r="AR56" s="279" t="s">
        <v>639</v>
      </c>
      <c r="AS56" s="279" t="s">
        <v>639</v>
      </c>
      <c r="AT56" s="279" t="s">
        <v>650</v>
      </c>
      <c r="AU56" s="279" t="s">
        <v>650</v>
      </c>
      <c r="AV56" s="282" t="s">
        <v>650</v>
      </c>
      <c r="AX56" s="118"/>
      <c r="AY56" s="118">
        <f t="shared" si="88"/>
        <v>1</v>
      </c>
      <c r="AZ56" s="118">
        <f t="shared" si="89"/>
        <v>1</v>
      </c>
      <c r="BA56" s="118">
        <f t="shared" si="2"/>
        <v>1</v>
      </c>
      <c r="BB56" s="118">
        <f t="shared" si="90"/>
        <v>0</v>
      </c>
      <c r="BC56" s="118">
        <f t="shared" si="91"/>
        <v>0</v>
      </c>
      <c r="BD56" s="118">
        <f t="shared" si="5"/>
        <v>1</v>
      </c>
      <c r="BE56" s="117">
        <f t="shared" si="74"/>
        <v>0</v>
      </c>
      <c r="BF56" s="118">
        <f t="shared" si="6"/>
        <v>1</v>
      </c>
      <c r="BG56" s="118">
        <f t="shared" si="92"/>
        <v>0</v>
      </c>
      <c r="BH56" s="117">
        <f t="shared" si="93"/>
        <v>0</v>
      </c>
      <c r="BI56" s="118">
        <f t="shared" si="9"/>
        <v>0</v>
      </c>
      <c r="BJ56" s="118">
        <f t="shared" si="94"/>
        <v>0</v>
      </c>
      <c r="BK56" s="118">
        <f t="shared" si="95"/>
        <v>0</v>
      </c>
      <c r="BL56" s="118">
        <f t="shared" si="12"/>
        <v>0</v>
      </c>
      <c r="BM56" s="117">
        <f t="shared" si="96"/>
        <v>0</v>
      </c>
      <c r="BN56" s="117">
        <f t="shared" si="97"/>
        <v>0</v>
      </c>
      <c r="BO56" s="117">
        <f t="shared" si="15"/>
        <v>0</v>
      </c>
      <c r="BP56" s="117">
        <f t="shared" si="98"/>
        <v>0</v>
      </c>
      <c r="BQ56" s="117">
        <f t="shared" si="99"/>
        <v>0</v>
      </c>
      <c r="BR56" s="117">
        <f t="shared" si="18"/>
        <v>0</v>
      </c>
      <c r="BS56" s="117">
        <f t="shared" si="100"/>
        <v>1</v>
      </c>
      <c r="BT56" s="117">
        <f t="shared" si="101"/>
        <v>0</v>
      </c>
      <c r="BU56" s="117">
        <f t="shared" si="75"/>
        <v>1</v>
      </c>
      <c r="BV56" s="117">
        <f t="shared" si="21"/>
        <v>0</v>
      </c>
      <c r="BW56" s="117">
        <f t="shared" si="22"/>
        <v>0</v>
      </c>
      <c r="BX56" s="117">
        <f t="shared" si="23"/>
        <v>0</v>
      </c>
      <c r="BY56" s="117">
        <f t="shared" si="24"/>
        <v>0</v>
      </c>
      <c r="BZ56" s="117">
        <f t="shared" si="102"/>
        <v>0</v>
      </c>
      <c r="CA56" s="117">
        <f t="shared" si="103"/>
        <v>0</v>
      </c>
      <c r="CB56" s="117">
        <f t="shared" si="104"/>
        <v>1</v>
      </c>
      <c r="CC56" s="117">
        <f t="shared" si="28"/>
        <v>1</v>
      </c>
      <c r="CD56" s="117">
        <f t="shared" si="105"/>
        <v>0</v>
      </c>
      <c r="CE56" s="117">
        <f t="shared" si="106"/>
        <v>0</v>
      </c>
      <c r="CF56" s="117">
        <f t="shared" si="31"/>
        <v>0</v>
      </c>
      <c r="CG56" s="117">
        <f t="shared" si="107"/>
        <v>2</v>
      </c>
      <c r="CH56" s="117">
        <f t="shared" si="108"/>
        <v>2</v>
      </c>
      <c r="CI56" s="117">
        <f t="shared" si="34"/>
        <v>0</v>
      </c>
      <c r="CJ56" s="117">
        <f t="shared" si="35"/>
        <v>1</v>
      </c>
      <c r="CK56" s="117">
        <f t="shared" si="36"/>
        <v>1</v>
      </c>
      <c r="CL56" s="117">
        <f t="shared" si="109"/>
        <v>1</v>
      </c>
      <c r="CM56" s="117">
        <f t="shared" si="76"/>
        <v>0</v>
      </c>
      <c r="CN56" s="117">
        <f t="shared" si="77"/>
        <v>0</v>
      </c>
      <c r="CO56" s="117">
        <f t="shared" si="78"/>
        <v>0</v>
      </c>
      <c r="CP56" s="117">
        <f t="shared" si="79"/>
        <v>0</v>
      </c>
      <c r="CQ56" s="117">
        <f t="shared" si="110"/>
        <v>0</v>
      </c>
      <c r="CR56" s="117">
        <f t="shared" si="80"/>
        <v>0</v>
      </c>
      <c r="CS56" s="117">
        <f t="shared" si="111"/>
        <v>0</v>
      </c>
      <c r="CT56" s="117">
        <f t="shared" si="81"/>
        <v>0</v>
      </c>
      <c r="CU56" s="117">
        <f t="shared" si="40"/>
        <v>1</v>
      </c>
      <c r="CV56" s="117">
        <f t="shared" si="41"/>
        <v>0</v>
      </c>
      <c r="CW56" s="117">
        <f t="shared" si="42"/>
        <v>1</v>
      </c>
      <c r="CX56" s="117">
        <f t="shared" si="112"/>
        <v>0</v>
      </c>
      <c r="CY56" s="117">
        <f t="shared" si="113"/>
        <v>1</v>
      </c>
      <c r="CZ56" s="117">
        <f t="shared" si="45"/>
        <v>1</v>
      </c>
      <c r="DA56" s="117">
        <f t="shared" si="46"/>
        <v>0</v>
      </c>
      <c r="DB56" s="117">
        <f t="shared" si="114"/>
        <v>1</v>
      </c>
      <c r="DC56" s="117">
        <f t="shared" si="115"/>
        <v>0</v>
      </c>
      <c r="DD56" s="117">
        <f t="shared" si="87"/>
        <v>1</v>
      </c>
      <c r="DE56" s="117">
        <f t="shared" si="49"/>
        <v>1</v>
      </c>
      <c r="DF56" s="117">
        <f t="shared" si="82"/>
        <v>0</v>
      </c>
      <c r="DG56" s="117">
        <f t="shared" si="83"/>
        <v>1</v>
      </c>
      <c r="DH56" s="117">
        <f t="shared" si="50"/>
        <v>0</v>
      </c>
      <c r="DI56" s="117">
        <f t="shared" si="51"/>
        <v>0</v>
      </c>
      <c r="DJ56" s="117">
        <f t="shared" si="52"/>
        <v>0</v>
      </c>
      <c r="DK56" s="117">
        <f t="shared" si="116"/>
        <v>1</v>
      </c>
      <c r="DL56" s="117">
        <f t="shared" si="117"/>
        <v>0</v>
      </c>
      <c r="DM56" s="117">
        <f t="shared" si="84"/>
        <v>1</v>
      </c>
      <c r="DN56" s="117">
        <f t="shared" si="55"/>
        <v>0</v>
      </c>
      <c r="DO56" s="117">
        <f t="shared" si="56"/>
        <v>0</v>
      </c>
      <c r="DP56" s="117">
        <f t="shared" si="57"/>
        <v>0</v>
      </c>
      <c r="DQ56" s="117">
        <f t="shared" si="118"/>
        <v>0</v>
      </c>
      <c r="DR56" s="117">
        <f t="shared" si="119"/>
        <v>1</v>
      </c>
      <c r="DS56" s="117">
        <f t="shared" si="85"/>
        <v>1</v>
      </c>
      <c r="DT56" s="117">
        <f t="shared" si="60"/>
        <v>1</v>
      </c>
      <c r="DU56" s="117">
        <f t="shared" si="61"/>
        <v>0</v>
      </c>
      <c r="DV56" s="117">
        <f t="shared" si="62"/>
        <v>1</v>
      </c>
      <c r="DW56" s="117">
        <f t="shared" si="120"/>
        <v>0</v>
      </c>
      <c r="DX56" s="117">
        <f t="shared" si="121"/>
        <v>1</v>
      </c>
      <c r="DY56" s="117">
        <f t="shared" si="122"/>
        <v>1</v>
      </c>
      <c r="DZ56" s="117">
        <f t="shared" si="86"/>
        <v>0</v>
      </c>
      <c r="EA56" s="117">
        <f t="shared" si="123"/>
        <v>0</v>
      </c>
      <c r="EB56" s="117">
        <f t="shared" si="124"/>
        <v>0</v>
      </c>
      <c r="EC56" s="117">
        <f t="shared" si="68"/>
        <v>0</v>
      </c>
      <c r="ED56" s="117">
        <f t="shared" si="125"/>
        <v>1</v>
      </c>
      <c r="EE56" s="117">
        <f t="shared" si="126"/>
        <v>0</v>
      </c>
      <c r="EF56" s="117">
        <f t="shared" si="71"/>
        <v>1</v>
      </c>
      <c r="EG56" s="118">
        <f t="shared" si="127"/>
        <v>0</v>
      </c>
      <c r="EH56" s="118">
        <f t="shared" si="128"/>
        <v>0</v>
      </c>
      <c r="EI56" s="7"/>
      <c r="EJ56" s="7"/>
      <c r="EK56" s="7"/>
      <c r="EL56" s="7"/>
    </row>
    <row r="57" spans="1:142" ht="18" customHeight="1" x14ac:dyDescent="0.25">
      <c r="A57" s="774"/>
      <c r="B57" s="777"/>
      <c r="C57" s="172">
        <v>3</v>
      </c>
      <c r="D57" s="63" t="s">
        <v>660</v>
      </c>
      <c r="E57" s="65" t="s">
        <v>649</v>
      </c>
      <c r="F57" s="161" t="s">
        <v>665</v>
      </c>
      <c r="G57" s="164" t="s">
        <v>664</v>
      </c>
      <c r="H57" s="201" t="s">
        <v>645</v>
      </c>
      <c r="I57" s="146" t="s">
        <v>641</v>
      </c>
      <c r="J57" s="85" t="s">
        <v>647</v>
      </c>
      <c r="K57" s="63" t="s">
        <v>632</v>
      </c>
      <c r="L57" s="65" t="s">
        <v>656</v>
      </c>
      <c r="M57" s="161" t="s">
        <v>675</v>
      </c>
      <c r="N57" s="164" t="s">
        <v>638</v>
      </c>
      <c r="O57" s="161" t="s">
        <v>341</v>
      </c>
      <c r="P57" s="146" t="s">
        <v>633</v>
      </c>
      <c r="Q57" s="85" t="s">
        <v>644</v>
      </c>
      <c r="R57" s="78" t="s">
        <v>241</v>
      </c>
      <c r="S57" s="154" t="s">
        <v>514</v>
      </c>
      <c r="T57" s="161" t="s">
        <v>651</v>
      </c>
      <c r="U57" s="164" t="s">
        <v>631</v>
      </c>
      <c r="V57" s="161" t="s">
        <v>662</v>
      </c>
      <c r="W57" s="146" t="s">
        <v>513</v>
      </c>
      <c r="X57" s="85" t="s">
        <v>659</v>
      </c>
      <c r="Y57" s="42" t="s">
        <v>438</v>
      </c>
      <c r="Z57" s="10" t="s">
        <v>535</v>
      </c>
      <c r="AA57" s="19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X57" s="118"/>
      <c r="AY57" s="118">
        <f t="shared" si="88"/>
        <v>1</v>
      </c>
      <c r="AZ57" s="118">
        <f t="shared" si="89"/>
        <v>1</v>
      </c>
      <c r="BA57" s="118">
        <f t="shared" si="2"/>
        <v>1</v>
      </c>
      <c r="BB57" s="118">
        <f t="shared" si="90"/>
        <v>1</v>
      </c>
      <c r="BC57" s="118">
        <f t="shared" si="91"/>
        <v>0</v>
      </c>
      <c r="BD57" s="118">
        <f t="shared" si="5"/>
        <v>1</v>
      </c>
      <c r="BE57" s="117">
        <f t="shared" si="74"/>
        <v>0</v>
      </c>
      <c r="BF57" s="118">
        <f t="shared" si="6"/>
        <v>1</v>
      </c>
      <c r="BG57" s="118">
        <f t="shared" si="92"/>
        <v>0</v>
      </c>
      <c r="BH57" s="117">
        <f t="shared" si="93"/>
        <v>0</v>
      </c>
      <c r="BI57" s="118">
        <f t="shared" si="9"/>
        <v>0</v>
      </c>
      <c r="BJ57" s="118">
        <f t="shared" si="94"/>
        <v>1</v>
      </c>
      <c r="BK57" s="118">
        <f t="shared" si="95"/>
        <v>0</v>
      </c>
      <c r="BL57" s="118">
        <f t="shared" si="12"/>
        <v>1</v>
      </c>
      <c r="BM57" s="117">
        <f t="shared" si="96"/>
        <v>1</v>
      </c>
      <c r="BN57" s="117">
        <f t="shared" si="97"/>
        <v>0</v>
      </c>
      <c r="BO57" s="117">
        <f t="shared" si="15"/>
        <v>1</v>
      </c>
      <c r="BP57" s="117">
        <f t="shared" si="98"/>
        <v>0</v>
      </c>
      <c r="BQ57" s="117">
        <f t="shared" si="99"/>
        <v>1</v>
      </c>
      <c r="BR57" s="117">
        <f t="shared" si="18"/>
        <v>1</v>
      </c>
      <c r="BS57" s="117">
        <f t="shared" si="100"/>
        <v>0</v>
      </c>
      <c r="BT57" s="117">
        <f t="shared" si="101"/>
        <v>0</v>
      </c>
      <c r="BU57" s="117">
        <f t="shared" si="75"/>
        <v>0</v>
      </c>
      <c r="BV57" s="117">
        <f t="shared" si="21"/>
        <v>0</v>
      </c>
      <c r="BW57" s="117">
        <f t="shared" si="22"/>
        <v>1</v>
      </c>
      <c r="BX57" s="117">
        <f t="shared" si="23"/>
        <v>0</v>
      </c>
      <c r="BY57" s="117">
        <f t="shared" si="24"/>
        <v>1</v>
      </c>
      <c r="BZ57" s="117">
        <f t="shared" si="102"/>
        <v>0</v>
      </c>
      <c r="CA57" s="117">
        <f t="shared" si="103"/>
        <v>0</v>
      </c>
      <c r="CB57" s="117">
        <f t="shared" si="104"/>
        <v>1</v>
      </c>
      <c r="CC57" s="117">
        <f t="shared" si="28"/>
        <v>1</v>
      </c>
      <c r="CD57" s="117">
        <f t="shared" si="105"/>
        <v>0</v>
      </c>
      <c r="CE57" s="117">
        <f t="shared" si="106"/>
        <v>1</v>
      </c>
      <c r="CF57" s="117">
        <f t="shared" si="31"/>
        <v>1</v>
      </c>
      <c r="CG57" s="117">
        <f t="shared" si="107"/>
        <v>0</v>
      </c>
      <c r="CH57" s="117">
        <f t="shared" si="108"/>
        <v>0</v>
      </c>
      <c r="CI57" s="117">
        <f t="shared" si="34"/>
        <v>0</v>
      </c>
      <c r="CJ57" s="117">
        <f t="shared" si="35"/>
        <v>1</v>
      </c>
      <c r="CK57" s="117">
        <f t="shared" si="36"/>
        <v>1</v>
      </c>
      <c r="CL57" s="117">
        <f t="shared" si="109"/>
        <v>1</v>
      </c>
      <c r="CM57" s="117">
        <f t="shared" si="76"/>
        <v>0</v>
      </c>
      <c r="CN57" s="117">
        <f t="shared" si="77"/>
        <v>0</v>
      </c>
      <c r="CO57" s="117">
        <f t="shared" si="78"/>
        <v>0</v>
      </c>
      <c r="CP57" s="117">
        <f t="shared" si="79"/>
        <v>0</v>
      </c>
      <c r="CQ57" s="117">
        <f t="shared" si="110"/>
        <v>0</v>
      </c>
      <c r="CR57" s="117">
        <f t="shared" si="80"/>
        <v>0</v>
      </c>
      <c r="CS57" s="117">
        <f t="shared" si="111"/>
        <v>1</v>
      </c>
      <c r="CT57" s="117">
        <f t="shared" si="81"/>
        <v>1</v>
      </c>
      <c r="CU57" s="117">
        <f t="shared" si="40"/>
        <v>1</v>
      </c>
      <c r="CV57" s="117">
        <f t="shared" si="41"/>
        <v>0</v>
      </c>
      <c r="CW57" s="117">
        <f t="shared" si="42"/>
        <v>1</v>
      </c>
      <c r="CX57" s="117">
        <f t="shared" si="112"/>
        <v>0</v>
      </c>
      <c r="CY57" s="117">
        <f t="shared" si="113"/>
        <v>1</v>
      </c>
      <c r="CZ57" s="117">
        <f t="shared" si="45"/>
        <v>1</v>
      </c>
      <c r="DA57" s="117">
        <f t="shared" si="46"/>
        <v>0</v>
      </c>
      <c r="DB57" s="117">
        <f t="shared" si="114"/>
        <v>1</v>
      </c>
      <c r="DC57" s="117">
        <f t="shared" si="115"/>
        <v>0</v>
      </c>
      <c r="DD57" s="117">
        <f t="shared" si="87"/>
        <v>1</v>
      </c>
      <c r="DE57" s="117">
        <f t="shared" si="49"/>
        <v>0</v>
      </c>
      <c r="DF57" s="117">
        <f t="shared" si="82"/>
        <v>0</v>
      </c>
      <c r="DG57" s="117">
        <f t="shared" si="83"/>
        <v>0</v>
      </c>
      <c r="DH57" s="117">
        <f t="shared" si="50"/>
        <v>0</v>
      </c>
      <c r="DI57" s="117">
        <f t="shared" si="51"/>
        <v>0</v>
      </c>
      <c r="DJ57" s="117">
        <f t="shared" si="52"/>
        <v>0</v>
      </c>
      <c r="DK57" s="117">
        <f t="shared" si="116"/>
        <v>1</v>
      </c>
      <c r="DL57" s="117">
        <f t="shared" si="117"/>
        <v>0</v>
      </c>
      <c r="DM57" s="117">
        <f t="shared" si="84"/>
        <v>1</v>
      </c>
      <c r="DN57" s="117">
        <f t="shared" si="55"/>
        <v>0</v>
      </c>
      <c r="DO57" s="117">
        <f t="shared" si="56"/>
        <v>0</v>
      </c>
      <c r="DP57" s="117">
        <f t="shared" si="57"/>
        <v>0</v>
      </c>
      <c r="DQ57" s="117">
        <f t="shared" si="118"/>
        <v>0</v>
      </c>
      <c r="DR57" s="117">
        <f t="shared" si="119"/>
        <v>1</v>
      </c>
      <c r="DS57" s="117">
        <f t="shared" si="85"/>
        <v>1</v>
      </c>
      <c r="DT57" s="117">
        <f t="shared" si="60"/>
        <v>0</v>
      </c>
      <c r="DU57" s="117">
        <f t="shared" si="61"/>
        <v>0</v>
      </c>
      <c r="DV57" s="117">
        <f t="shared" si="62"/>
        <v>0</v>
      </c>
      <c r="DW57" s="117">
        <f t="shared" si="120"/>
        <v>0</v>
      </c>
      <c r="DX57" s="117">
        <f t="shared" si="121"/>
        <v>0</v>
      </c>
      <c r="DY57" s="117">
        <f t="shared" si="122"/>
        <v>0</v>
      </c>
      <c r="DZ57" s="117">
        <f t="shared" si="86"/>
        <v>0</v>
      </c>
      <c r="EA57" s="117">
        <f t="shared" si="123"/>
        <v>0</v>
      </c>
      <c r="EB57" s="117">
        <f t="shared" si="124"/>
        <v>0</v>
      </c>
      <c r="EC57" s="117">
        <f t="shared" si="68"/>
        <v>0</v>
      </c>
      <c r="ED57" s="117">
        <f t="shared" si="125"/>
        <v>1</v>
      </c>
      <c r="EE57" s="117">
        <f t="shared" si="126"/>
        <v>0</v>
      </c>
      <c r="EF57" s="117">
        <f t="shared" si="71"/>
        <v>1</v>
      </c>
      <c r="EG57" s="118">
        <f t="shared" si="127"/>
        <v>1</v>
      </c>
      <c r="EH57" s="118">
        <f t="shared" si="128"/>
        <v>1</v>
      </c>
      <c r="EI57" s="7"/>
      <c r="EJ57" s="7"/>
      <c r="EK57" s="7"/>
      <c r="EL57" s="7"/>
    </row>
    <row r="58" spans="1:142" ht="18" customHeight="1" x14ac:dyDescent="0.25">
      <c r="A58" s="774"/>
      <c r="B58" s="777"/>
      <c r="C58" s="172">
        <v>4</v>
      </c>
      <c r="D58" s="63" t="s">
        <v>660</v>
      </c>
      <c r="E58" s="65" t="s">
        <v>516</v>
      </c>
      <c r="F58" s="161" t="s">
        <v>675</v>
      </c>
      <c r="G58" s="164" t="s">
        <v>664</v>
      </c>
      <c r="H58" s="161" t="s">
        <v>645</v>
      </c>
      <c r="I58" s="146" t="s">
        <v>635</v>
      </c>
      <c r="J58" s="85" t="s">
        <v>647</v>
      </c>
      <c r="K58" s="63" t="s">
        <v>632</v>
      </c>
      <c r="L58" s="65" t="s">
        <v>656</v>
      </c>
      <c r="M58" s="161" t="s">
        <v>640</v>
      </c>
      <c r="N58" s="164" t="s">
        <v>638</v>
      </c>
      <c r="O58" s="161" t="s">
        <v>341</v>
      </c>
      <c r="P58" s="146" t="s">
        <v>633</v>
      </c>
      <c r="Q58" s="85" t="s">
        <v>644</v>
      </c>
      <c r="R58" s="78" t="s">
        <v>241</v>
      </c>
      <c r="S58" s="154" t="s">
        <v>514</v>
      </c>
      <c r="T58" s="161" t="s">
        <v>651</v>
      </c>
      <c r="U58" s="164" t="s">
        <v>519</v>
      </c>
      <c r="V58" s="161" t="s">
        <v>631</v>
      </c>
      <c r="W58" s="146" t="s">
        <v>513</v>
      </c>
      <c r="X58" s="85" t="s">
        <v>659</v>
      </c>
      <c r="Y58" s="42" t="s">
        <v>439</v>
      </c>
      <c r="Z58" s="10" t="s">
        <v>539</v>
      </c>
      <c r="AA58" s="6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X58" s="118"/>
      <c r="AY58" s="118">
        <f t="shared" si="88"/>
        <v>1</v>
      </c>
      <c r="AZ58" s="118">
        <f t="shared" si="89"/>
        <v>1</v>
      </c>
      <c r="BA58" s="118">
        <f t="shared" si="2"/>
        <v>1</v>
      </c>
      <c r="BB58" s="118">
        <f t="shared" si="90"/>
        <v>1</v>
      </c>
      <c r="BC58" s="118">
        <f t="shared" si="91"/>
        <v>0</v>
      </c>
      <c r="BD58" s="118">
        <f t="shared" si="5"/>
        <v>1</v>
      </c>
      <c r="BE58" s="117">
        <f t="shared" si="74"/>
        <v>0</v>
      </c>
      <c r="BF58" s="118">
        <f t="shared" si="6"/>
        <v>1</v>
      </c>
      <c r="BG58" s="118">
        <f t="shared" si="92"/>
        <v>0</v>
      </c>
      <c r="BH58" s="117">
        <f t="shared" si="93"/>
        <v>1</v>
      </c>
      <c r="BI58" s="118">
        <f t="shared" si="9"/>
        <v>1</v>
      </c>
      <c r="BJ58" s="118">
        <f t="shared" si="94"/>
        <v>1</v>
      </c>
      <c r="BK58" s="118">
        <f t="shared" si="95"/>
        <v>0</v>
      </c>
      <c r="BL58" s="118">
        <f t="shared" si="12"/>
        <v>1</v>
      </c>
      <c r="BM58" s="117">
        <f t="shared" si="96"/>
        <v>1</v>
      </c>
      <c r="BN58" s="117">
        <f t="shared" si="97"/>
        <v>0</v>
      </c>
      <c r="BO58" s="117">
        <f t="shared" si="15"/>
        <v>1</v>
      </c>
      <c r="BP58" s="117">
        <f t="shared" si="98"/>
        <v>0</v>
      </c>
      <c r="BQ58" s="117">
        <f t="shared" si="99"/>
        <v>0</v>
      </c>
      <c r="BR58" s="117">
        <f t="shared" si="18"/>
        <v>0</v>
      </c>
      <c r="BS58" s="117">
        <f t="shared" si="100"/>
        <v>0</v>
      </c>
      <c r="BT58" s="117">
        <f t="shared" si="101"/>
        <v>0</v>
      </c>
      <c r="BU58" s="117">
        <f t="shared" si="75"/>
        <v>0</v>
      </c>
      <c r="BV58" s="117">
        <f t="shared" si="21"/>
        <v>0</v>
      </c>
      <c r="BW58" s="117">
        <f t="shared" si="22"/>
        <v>1</v>
      </c>
      <c r="BX58" s="117">
        <f t="shared" si="23"/>
        <v>0</v>
      </c>
      <c r="BY58" s="117">
        <f t="shared" si="24"/>
        <v>1</v>
      </c>
      <c r="BZ58" s="117">
        <f t="shared" si="102"/>
        <v>0</v>
      </c>
      <c r="CA58" s="117">
        <f t="shared" si="103"/>
        <v>0</v>
      </c>
      <c r="CB58" s="117">
        <f t="shared" si="104"/>
        <v>1</v>
      </c>
      <c r="CC58" s="117">
        <f t="shared" si="28"/>
        <v>1</v>
      </c>
      <c r="CD58" s="117">
        <f t="shared" si="105"/>
        <v>0</v>
      </c>
      <c r="CE58" s="117">
        <f t="shared" si="106"/>
        <v>1</v>
      </c>
      <c r="CF58" s="117">
        <f t="shared" si="31"/>
        <v>1</v>
      </c>
      <c r="CG58" s="117">
        <f t="shared" si="107"/>
        <v>0</v>
      </c>
      <c r="CH58" s="117">
        <f t="shared" si="108"/>
        <v>0</v>
      </c>
      <c r="CI58" s="117">
        <f t="shared" si="34"/>
        <v>0</v>
      </c>
      <c r="CJ58" s="117">
        <f t="shared" si="35"/>
        <v>1</v>
      </c>
      <c r="CK58" s="117">
        <f t="shared" si="36"/>
        <v>1</v>
      </c>
      <c r="CL58" s="117">
        <f t="shared" si="109"/>
        <v>1</v>
      </c>
      <c r="CM58" s="117">
        <f t="shared" si="76"/>
        <v>0</v>
      </c>
      <c r="CN58" s="117">
        <f t="shared" si="77"/>
        <v>0</v>
      </c>
      <c r="CO58" s="117">
        <f t="shared" si="78"/>
        <v>0</v>
      </c>
      <c r="CP58" s="117">
        <f t="shared" si="79"/>
        <v>0</v>
      </c>
      <c r="CQ58" s="117">
        <f t="shared" si="110"/>
        <v>0</v>
      </c>
      <c r="CR58" s="117">
        <f t="shared" si="80"/>
        <v>0</v>
      </c>
      <c r="CS58" s="117">
        <f t="shared" si="111"/>
        <v>1</v>
      </c>
      <c r="CT58" s="117">
        <f t="shared" si="81"/>
        <v>1</v>
      </c>
      <c r="CU58" s="117">
        <f t="shared" si="40"/>
        <v>1</v>
      </c>
      <c r="CV58" s="117">
        <f t="shared" si="41"/>
        <v>0</v>
      </c>
      <c r="CW58" s="117">
        <f t="shared" si="42"/>
        <v>1</v>
      </c>
      <c r="CX58" s="117">
        <f t="shared" si="112"/>
        <v>1</v>
      </c>
      <c r="CY58" s="117">
        <f t="shared" si="113"/>
        <v>0</v>
      </c>
      <c r="CZ58" s="117">
        <f t="shared" si="45"/>
        <v>1</v>
      </c>
      <c r="DA58" s="117">
        <f t="shared" si="46"/>
        <v>0</v>
      </c>
      <c r="DB58" s="117">
        <f t="shared" si="114"/>
        <v>0</v>
      </c>
      <c r="DC58" s="117">
        <f t="shared" si="115"/>
        <v>0</v>
      </c>
      <c r="DD58" s="117">
        <f t="shared" si="87"/>
        <v>0</v>
      </c>
      <c r="DE58" s="117">
        <f t="shared" si="49"/>
        <v>1</v>
      </c>
      <c r="DF58" s="117">
        <f t="shared" si="82"/>
        <v>0</v>
      </c>
      <c r="DG58" s="117">
        <f t="shared" si="83"/>
        <v>1</v>
      </c>
      <c r="DH58" s="117">
        <f t="shared" si="50"/>
        <v>0</v>
      </c>
      <c r="DI58" s="117">
        <f t="shared" si="51"/>
        <v>0</v>
      </c>
      <c r="DJ58" s="117">
        <f t="shared" si="52"/>
        <v>0</v>
      </c>
      <c r="DK58" s="117">
        <f t="shared" si="116"/>
        <v>1</v>
      </c>
      <c r="DL58" s="117">
        <f t="shared" si="117"/>
        <v>0</v>
      </c>
      <c r="DM58" s="117">
        <f t="shared" si="84"/>
        <v>1</v>
      </c>
      <c r="DN58" s="117">
        <f t="shared" si="55"/>
        <v>1</v>
      </c>
      <c r="DO58" s="117">
        <f t="shared" si="56"/>
        <v>0</v>
      </c>
      <c r="DP58" s="117">
        <f t="shared" si="57"/>
        <v>1</v>
      </c>
      <c r="DQ58" s="117">
        <f t="shared" si="118"/>
        <v>0</v>
      </c>
      <c r="DR58" s="117">
        <f t="shared" si="119"/>
        <v>0</v>
      </c>
      <c r="DS58" s="117">
        <f t="shared" si="85"/>
        <v>0</v>
      </c>
      <c r="DT58" s="117">
        <f t="shared" si="60"/>
        <v>0</v>
      </c>
      <c r="DU58" s="117">
        <f t="shared" si="61"/>
        <v>0</v>
      </c>
      <c r="DV58" s="117">
        <f t="shared" si="62"/>
        <v>0</v>
      </c>
      <c r="DW58" s="117">
        <f t="shared" si="120"/>
        <v>0</v>
      </c>
      <c r="DX58" s="117">
        <f t="shared" si="121"/>
        <v>0</v>
      </c>
      <c r="DY58" s="117">
        <f t="shared" si="122"/>
        <v>0</v>
      </c>
      <c r="DZ58" s="117">
        <f t="shared" si="86"/>
        <v>0</v>
      </c>
      <c r="EA58" s="117">
        <f t="shared" si="123"/>
        <v>0</v>
      </c>
      <c r="EB58" s="117">
        <f t="shared" si="124"/>
        <v>0</v>
      </c>
      <c r="EC58" s="117">
        <f t="shared" si="68"/>
        <v>0</v>
      </c>
      <c r="ED58" s="117">
        <f t="shared" si="125"/>
        <v>1</v>
      </c>
      <c r="EE58" s="117">
        <f t="shared" si="126"/>
        <v>0</v>
      </c>
      <c r="EF58" s="117">
        <f t="shared" si="71"/>
        <v>1</v>
      </c>
      <c r="EG58" s="118">
        <f t="shared" si="127"/>
        <v>1</v>
      </c>
      <c r="EH58" s="118">
        <f t="shared" si="128"/>
        <v>1</v>
      </c>
      <c r="EI58" s="7"/>
      <c r="EJ58" s="7"/>
      <c r="EK58" s="7"/>
      <c r="EL58" s="7"/>
    </row>
    <row r="59" spans="1:142" ht="18" customHeight="1" x14ac:dyDescent="0.25">
      <c r="A59" s="774"/>
      <c r="B59" s="777"/>
      <c r="C59" s="172">
        <v>5</v>
      </c>
      <c r="D59" s="63" t="s">
        <v>664</v>
      </c>
      <c r="E59" s="65" t="s">
        <v>516</v>
      </c>
      <c r="F59" s="161" t="s">
        <v>675</v>
      </c>
      <c r="G59" s="164" t="s">
        <v>645</v>
      </c>
      <c r="H59" s="161" t="s">
        <v>647</v>
      </c>
      <c r="I59" s="146" t="s">
        <v>635</v>
      </c>
      <c r="J59" s="85" t="s">
        <v>641</v>
      </c>
      <c r="K59" s="63" t="s">
        <v>660</v>
      </c>
      <c r="L59" s="65" t="s">
        <v>632</v>
      </c>
      <c r="M59" s="161" t="s">
        <v>643</v>
      </c>
      <c r="N59" s="164" t="s">
        <v>668</v>
      </c>
      <c r="O59" s="161" t="s">
        <v>268</v>
      </c>
      <c r="P59" s="146" t="s">
        <v>275</v>
      </c>
      <c r="Q59" s="85" t="s">
        <v>633</v>
      </c>
      <c r="R59" s="78" t="s">
        <v>515</v>
      </c>
      <c r="S59" s="154" t="s">
        <v>657</v>
      </c>
      <c r="T59" s="161" t="s">
        <v>514</v>
      </c>
      <c r="U59" s="260" t="s">
        <v>651</v>
      </c>
      <c r="V59" s="161" t="s">
        <v>631</v>
      </c>
      <c r="W59" s="146" t="s">
        <v>659</v>
      </c>
      <c r="X59" s="85" t="s">
        <v>301</v>
      </c>
      <c r="Y59" s="42" t="s">
        <v>440</v>
      </c>
      <c r="Z59" s="10" t="s">
        <v>448</v>
      </c>
      <c r="AA59" s="6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X59" s="118"/>
      <c r="AY59" s="118">
        <f t="shared" si="88"/>
        <v>1</v>
      </c>
      <c r="AZ59" s="118">
        <f t="shared" si="89"/>
        <v>1</v>
      </c>
      <c r="BA59" s="118">
        <f t="shared" si="2"/>
        <v>1</v>
      </c>
      <c r="BB59" s="118">
        <f t="shared" si="90"/>
        <v>1</v>
      </c>
      <c r="BC59" s="118">
        <f t="shared" si="91"/>
        <v>1</v>
      </c>
      <c r="BD59" s="118">
        <f t="shared" si="5"/>
        <v>0</v>
      </c>
      <c r="BE59" s="117">
        <f t="shared" si="74"/>
        <v>1</v>
      </c>
      <c r="BF59" s="118">
        <f t="shared" si="6"/>
        <v>1</v>
      </c>
      <c r="BG59" s="118">
        <f t="shared" si="92"/>
        <v>0</v>
      </c>
      <c r="BH59" s="117">
        <f t="shared" si="93"/>
        <v>1</v>
      </c>
      <c r="BI59" s="118">
        <f t="shared" si="9"/>
        <v>1</v>
      </c>
      <c r="BJ59" s="118">
        <f t="shared" si="94"/>
        <v>1</v>
      </c>
      <c r="BK59" s="118">
        <f t="shared" si="95"/>
        <v>0</v>
      </c>
      <c r="BL59" s="118">
        <f t="shared" si="12"/>
        <v>1</v>
      </c>
      <c r="BM59" s="117">
        <f t="shared" si="96"/>
        <v>1</v>
      </c>
      <c r="BN59" s="117">
        <f t="shared" si="97"/>
        <v>0</v>
      </c>
      <c r="BO59" s="117">
        <f t="shared" si="15"/>
        <v>1</v>
      </c>
      <c r="BP59" s="117">
        <f t="shared" si="98"/>
        <v>0</v>
      </c>
      <c r="BQ59" s="117">
        <f t="shared" si="99"/>
        <v>0</v>
      </c>
      <c r="BR59" s="117">
        <f t="shared" si="18"/>
        <v>0</v>
      </c>
      <c r="BS59" s="117">
        <f t="shared" si="100"/>
        <v>0</v>
      </c>
      <c r="BT59" s="117">
        <f t="shared" si="101"/>
        <v>1</v>
      </c>
      <c r="BU59" s="117">
        <f t="shared" si="75"/>
        <v>1</v>
      </c>
      <c r="BV59" s="117">
        <f t="shared" si="21"/>
        <v>0</v>
      </c>
      <c r="BW59" s="117">
        <f t="shared" si="22"/>
        <v>0</v>
      </c>
      <c r="BX59" s="117">
        <f t="shared" si="23"/>
        <v>0</v>
      </c>
      <c r="BY59" s="117">
        <f t="shared" si="24"/>
        <v>0</v>
      </c>
      <c r="BZ59" s="117">
        <f t="shared" si="102"/>
        <v>1</v>
      </c>
      <c r="CA59" s="117">
        <f t="shared" si="103"/>
        <v>0</v>
      </c>
      <c r="CB59" s="117">
        <f t="shared" si="104"/>
        <v>0</v>
      </c>
      <c r="CC59" s="117">
        <f t="shared" si="28"/>
        <v>1</v>
      </c>
      <c r="CD59" s="117">
        <f t="shared" si="105"/>
        <v>0</v>
      </c>
      <c r="CE59" s="117">
        <f t="shared" si="106"/>
        <v>0</v>
      </c>
      <c r="CF59" s="117">
        <f t="shared" si="31"/>
        <v>0</v>
      </c>
      <c r="CG59" s="117">
        <f t="shared" si="107"/>
        <v>0</v>
      </c>
      <c r="CH59" s="117">
        <f t="shared" si="108"/>
        <v>0</v>
      </c>
      <c r="CI59" s="117">
        <f t="shared" si="34"/>
        <v>0</v>
      </c>
      <c r="CJ59" s="117">
        <f t="shared" si="35"/>
        <v>1</v>
      </c>
      <c r="CK59" s="117">
        <f t="shared" si="36"/>
        <v>1</v>
      </c>
      <c r="CL59" s="117">
        <f t="shared" si="109"/>
        <v>1</v>
      </c>
      <c r="CM59" s="117">
        <f t="shared" si="76"/>
        <v>0</v>
      </c>
      <c r="CN59" s="117">
        <f t="shared" si="77"/>
        <v>0</v>
      </c>
      <c r="CO59" s="117">
        <f t="shared" si="78"/>
        <v>0</v>
      </c>
      <c r="CP59" s="117">
        <f t="shared" si="79"/>
        <v>0</v>
      </c>
      <c r="CQ59" s="117">
        <f t="shared" si="110"/>
        <v>0</v>
      </c>
      <c r="CR59" s="117">
        <f t="shared" si="80"/>
        <v>0</v>
      </c>
      <c r="CS59" s="117">
        <f t="shared" si="111"/>
        <v>1</v>
      </c>
      <c r="CT59" s="117">
        <f t="shared" si="81"/>
        <v>1</v>
      </c>
      <c r="CU59" s="117">
        <f t="shared" si="40"/>
        <v>0</v>
      </c>
      <c r="CV59" s="117">
        <f t="shared" si="41"/>
        <v>0</v>
      </c>
      <c r="CW59" s="117">
        <f t="shared" si="42"/>
        <v>0</v>
      </c>
      <c r="CX59" s="117">
        <f t="shared" si="112"/>
        <v>0</v>
      </c>
      <c r="CY59" s="117">
        <f t="shared" si="113"/>
        <v>1</v>
      </c>
      <c r="CZ59" s="117">
        <f t="shared" si="45"/>
        <v>1</v>
      </c>
      <c r="DA59" s="117">
        <f t="shared" si="46"/>
        <v>1</v>
      </c>
      <c r="DB59" s="117">
        <f t="shared" si="114"/>
        <v>0</v>
      </c>
      <c r="DC59" s="117">
        <f t="shared" si="115"/>
        <v>0</v>
      </c>
      <c r="DD59" s="117">
        <f t="shared" si="87"/>
        <v>0</v>
      </c>
      <c r="DE59" s="117">
        <f t="shared" si="49"/>
        <v>1</v>
      </c>
      <c r="DF59" s="117">
        <f t="shared" si="82"/>
        <v>0</v>
      </c>
      <c r="DG59" s="117">
        <f t="shared" si="83"/>
        <v>1</v>
      </c>
      <c r="DH59" s="117">
        <f t="shared" si="50"/>
        <v>0</v>
      </c>
      <c r="DI59" s="117">
        <f t="shared" si="51"/>
        <v>0</v>
      </c>
      <c r="DJ59" s="117">
        <f t="shared" si="52"/>
        <v>0</v>
      </c>
      <c r="DK59" s="117">
        <f t="shared" si="116"/>
        <v>0</v>
      </c>
      <c r="DL59" s="117">
        <f t="shared" si="117"/>
        <v>0</v>
      </c>
      <c r="DM59" s="117">
        <f t="shared" si="84"/>
        <v>0</v>
      </c>
      <c r="DN59" s="117">
        <f t="shared" si="55"/>
        <v>0</v>
      </c>
      <c r="DO59" s="117">
        <f t="shared" si="56"/>
        <v>0</v>
      </c>
      <c r="DP59" s="117">
        <f t="shared" si="57"/>
        <v>0</v>
      </c>
      <c r="DQ59" s="117">
        <f t="shared" si="118"/>
        <v>0</v>
      </c>
      <c r="DR59" s="117">
        <f t="shared" si="119"/>
        <v>0</v>
      </c>
      <c r="DS59" s="117">
        <f t="shared" si="85"/>
        <v>0</v>
      </c>
      <c r="DT59" s="117">
        <f t="shared" si="60"/>
        <v>1</v>
      </c>
      <c r="DU59" s="117">
        <f t="shared" si="61"/>
        <v>0</v>
      </c>
      <c r="DV59" s="117">
        <f t="shared" si="62"/>
        <v>1</v>
      </c>
      <c r="DW59" s="117">
        <f t="shared" si="120"/>
        <v>0</v>
      </c>
      <c r="DX59" s="117">
        <f t="shared" si="121"/>
        <v>0</v>
      </c>
      <c r="DY59" s="117">
        <f t="shared" si="122"/>
        <v>1</v>
      </c>
      <c r="DZ59" s="117">
        <f t="shared" si="86"/>
        <v>0</v>
      </c>
      <c r="EA59" s="117">
        <f t="shared" si="123"/>
        <v>0</v>
      </c>
      <c r="EB59" s="117">
        <f t="shared" si="124"/>
        <v>0</v>
      </c>
      <c r="EC59" s="117">
        <f t="shared" si="68"/>
        <v>0</v>
      </c>
      <c r="ED59" s="117">
        <f t="shared" si="125"/>
        <v>1</v>
      </c>
      <c r="EE59" s="117">
        <f t="shared" si="126"/>
        <v>0</v>
      </c>
      <c r="EF59" s="117">
        <f t="shared" si="71"/>
        <v>1</v>
      </c>
      <c r="EG59" s="118">
        <f t="shared" si="127"/>
        <v>1</v>
      </c>
      <c r="EH59" s="118">
        <f t="shared" si="128"/>
        <v>1</v>
      </c>
      <c r="EI59" s="7"/>
      <c r="EJ59" s="7"/>
      <c r="EK59" s="7"/>
      <c r="EL59" s="7"/>
    </row>
    <row r="60" spans="1:142" ht="18" customHeight="1" thickBot="1" x14ac:dyDescent="0.3">
      <c r="A60" s="774"/>
      <c r="B60" s="777"/>
      <c r="C60" s="172">
        <v>6</v>
      </c>
      <c r="D60" s="108" t="s">
        <v>664</v>
      </c>
      <c r="E60" s="73" t="s">
        <v>516</v>
      </c>
      <c r="F60" s="162" t="s">
        <v>675</v>
      </c>
      <c r="G60" s="165" t="s">
        <v>645</v>
      </c>
      <c r="H60" s="162" t="s">
        <v>647</v>
      </c>
      <c r="I60" s="147" t="s">
        <v>635</v>
      </c>
      <c r="J60" s="86" t="s">
        <v>641</v>
      </c>
      <c r="K60" s="108" t="s">
        <v>660</v>
      </c>
      <c r="L60" s="73" t="s">
        <v>632</v>
      </c>
      <c r="M60" s="162" t="s">
        <v>643</v>
      </c>
      <c r="N60" s="165" t="s">
        <v>668</v>
      </c>
      <c r="O60" s="162" t="s">
        <v>638</v>
      </c>
      <c r="P60" s="147" t="s">
        <v>275</v>
      </c>
      <c r="Q60" s="86" t="s">
        <v>633</v>
      </c>
      <c r="R60" s="129" t="s">
        <v>515</v>
      </c>
      <c r="S60" s="155" t="s">
        <v>657</v>
      </c>
      <c r="T60" s="162" t="s">
        <v>514</v>
      </c>
      <c r="U60" s="349" t="s">
        <v>651</v>
      </c>
      <c r="V60" s="162" t="s">
        <v>631</v>
      </c>
      <c r="W60" s="147" t="s">
        <v>659</v>
      </c>
      <c r="X60" s="86" t="s">
        <v>301</v>
      </c>
      <c r="Y60" s="42" t="s">
        <v>597</v>
      </c>
      <c r="Z60" s="10" t="s">
        <v>428</v>
      </c>
      <c r="AA60" s="6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X60" s="118"/>
      <c r="AY60" s="118">
        <f t="shared" si="88"/>
        <v>1</v>
      </c>
      <c r="AZ60" s="118">
        <f t="shared" si="89"/>
        <v>1</v>
      </c>
      <c r="BA60" s="118">
        <f t="shared" si="2"/>
        <v>1</v>
      </c>
      <c r="BB60" s="118">
        <f t="shared" si="90"/>
        <v>1</v>
      </c>
      <c r="BC60" s="118">
        <f t="shared" si="91"/>
        <v>1</v>
      </c>
      <c r="BD60" s="118">
        <f t="shared" si="5"/>
        <v>0</v>
      </c>
      <c r="BE60" s="117">
        <f t="shared" si="74"/>
        <v>1</v>
      </c>
      <c r="BF60" s="118">
        <f t="shared" si="6"/>
        <v>1</v>
      </c>
      <c r="BG60" s="118">
        <f t="shared" si="92"/>
        <v>0</v>
      </c>
      <c r="BH60" s="117">
        <f t="shared" si="93"/>
        <v>1</v>
      </c>
      <c r="BI60" s="118">
        <f t="shared" si="9"/>
        <v>1</v>
      </c>
      <c r="BJ60" s="118">
        <f t="shared" si="94"/>
        <v>1</v>
      </c>
      <c r="BK60" s="118">
        <f t="shared" si="95"/>
        <v>0</v>
      </c>
      <c r="BL60" s="118">
        <f t="shared" si="12"/>
        <v>1</v>
      </c>
      <c r="BM60" s="117">
        <f t="shared" si="96"/>
        <v>1</v>
      </c>
      <c r="BN60" s="117">
        <f t="shared" si="97"/>
        <v>0</v>
      </c>
      <c r="BO60" s="117">
        <f t="shared" si="15"/>
        <v>1</v>
      </c>
      <c r="BP60" s="117">
        <f t="shared" si="98"/>
        <v>0</v>
      </c>
      <c r="BQ60" s="117">
        <f t="shared" si="99"/>
        <v>0</v>
      </c>
      <c r="BR60" s="117">
        <f t="shared" si="18"/>
        <v>0</v>
      </c>
      <c r="BS60" s="117">
        <f t="shared" si="100"/>
        <v>0</v>
      </c>
      <c r="BT60" s="117">
        <f t="shared" si="101"/>
        <v>1</v>
      </c>
      <c r="BU60" s="117">
        <f t="shared" si="75"/>
        <v>1</v>
      </c>
      <c r="BV60" s="117">
        <f t="shared" si="21"/>
        <v>0</v>
      </c>
      <c r="BW60" s="117">
        <f t="shared" si="22"/>
        <v>0</v>
      </c>
      <c r="BX60" s="117">
        <f t="shared" si="23"/>
        <v>0</v>
      </c>
      <c r="BY60" s="117">
        <f t="shared" si="24"/>
        <v>0</v>
      </c>
      <c r="BZ60" s="117">
        <f t="shared" si="102"/>
        <v>1</v>
      </c>
      <c r="CA60" s="117">
        <f t="shared" si="103"/>
        <v>0</v>
      </c>
      <c r="CB60" s="117">
        <f t="shared" si="104"/>
        <v>0</v>
      </c>
      <c r="CC60" s="117">
        <f t="shared" si="28"/>
        <v>1</v>
      </c>
      <c r="CD60" s="117">
        <f t="shared" si="105"/>
        <v>0</v>
      </c>
      <c r="CE60" s="117">
        <f t="shared" si="106"/>
        <v>0</v>
      </c>
      <c r="CF60" s="117">
        <f t="shared" si="31"/>
        <v>0</v>
      </c>
      <c r="CG60" s="117">
        <f t="shared" si="107"/>
        <v>0</v>
      </c>
      <c r="CH60" s="117">
        <f t="shared" si="108"/>
        <v>0</v>
      </c>
      <c r="CI60" s="117">
        <f t="shared" si="34"/>
        <v>0</v>
      </c>
      <c r="CJ60" s="117">
        <f t="shared" si="35"/>
        <v>1</v>
      </c>
      <c r="CK60" s="117">
        <f t="shared" si="36"/>
        <v>1</v>
      </c>
      <c r="CL60" s="117">
        <f t="shared" si="109"/>
        <v>1</v>
      </c>
      <c r="CM60" s="117">
        <f t="shared" si="76"/>
        <v>0</v>
      </c>
      <c r="CN60" s="117">
        <f t="shared" si="77"/>
        <v>0</v>
      </c>
      <c r="CO60" s="117">
        <f t="shared" si="78"/>
        <v>0</v>
      </c>
      <c r="CP60" s="117">
        <f t="shared" si="79"/>
        <v>0</v>
      </c>
      <c r="CQ60" s="117">
        <f t="shared" si="110"/>
        <v>0</v>
      </c>
      <c r="CR60" s="117">
        <f t="shared" si="80"/>
        <v>0</v>
      </c>
      <c r="CS60" s="117">
        <f t="shared" si="111"/>
        <v>1</v>
      </c>
      <c r="CT60" s="117">
        <f t="shared" si="81"/>
        <v>1</v>
      </c>
      <c r="CU60" s="117">
        <f t="shared" si="40"/>
        <v>0</v>
      </c>
      <c r="CV60" s="117">
        <f t="shared" si="41"/>
        <v>0</v>
      </c>
      <c r="CW60" s="117">
        <f t="shared" si="42"/>
        <v>0</v>
      </c>
      <c r="CX60" s="117">
        <f t="shared" si="112"/>
        <v>0</v>
      </c>
      <c r="CY60" s="117">
        <f t="shared" si="113"/>
        <v>1</v>
      </c>
      <c r="CZ60" s="117">
        <f t="shared" si="45"/>
        <v>1</v>
      </c>
      <c r="DA60" s="117">
        <f t="shared" si="46"/>
        <v>1</v>
      </c>
      <c r="DB60" s="117">
        <f t="shared" si="114"/>
        <v>0</v>
      </c>
      <c r="DC60" s="117">
        <f t="shared" si="115"/>
        <v>0</v>
      </c>
      <c r="DD60" s="117">
        <f t="shared" si="87"/>
        <v>0</v>
      </c>
      <c r="DE60" s="117">
        <f t="shared" si="49"/>
        <v>1</v>
      </c>
      <c r="DF60" s="117">
        <f t="shared" si="82"/>
        <v>0</v>
      </c>
      <c r="DG60" s="117">
        <f t="shared" si="83"/>
        <v>1</v>
      </c>
      <c r="DH60" s="117">
        <f t="shared" si="50"/>
        <v>0</v>
      </c>
      <c r="DI60" s="117">
        <f t="shared" si="51"/>
        <v>0</v>
      </c>
      <c r="DJ60" s="117">
        <f t="shared" si="52"/>
        <v>0</v>
      </c>
      <c r="DK60" s="117">
        <f t="shared" si="116"/>
        <v>1</v>
      </c>
      <c r="DL60" s="117">
        <f t="shared" si="117"/>
        <v>0</v>
      </c>
      <c r="DM60" s="117">
        <f t="shared" si="84"/>
        <v>1</v>
      </c>
      <c r="DN60" s="117">
        <f t="shared" si="55"/>
        <v>0</v>
      </c>
      <c r="DO60" s="117">
        <f t="shared" si="56"/>
        <v>0</v>
      </c>
      <c r="DP60" s="117">
        <f t="shared" si="57"/>
        <v>0</v>
      </c>
      <c r="DQ60" s="117">
        <f t="shared" si="118"/>
        <v>0</v>
      </c>
      <c r="DR60" s="117">
        <f t="shared" si="119"/>
        <v>0</v>
      </c>
      <c r="DS60" s="117">
        <f t="shared" si="85"/>
        <v>0</v>
      </c>
      <c r="DT60" s="117">
        <f t="shared" si="60"/>
        <v>0</v>
      </c>
      <c r="DU60" s="117">
        <f t="shared" si="61"/>
        <v>0</v>
      </c>
      <c r="DV60" s="117">
        <f t="shared" si="62"/>
        <v>0</v>
      </c>
      <c r="DW60" s="117">
        <f t="shared" si="120"/>
        <v>0</v>
      </c>
      <c r="DX60" s="117">
        <f t="shared" si="121"/>
        <v>0</v>
      </c>
      <c r="DY60" s="117">
        <f t="shared" si="122"/>
        <v>1</v>
      </c>
      <c r="DZ60" s="117">
        <f t="shared" si="86"/>
        <v>0</v>
      </c>
      <c r="EA60" s="117">
        <f t="shared" si="123"/>
        <v>0</v>
      </c>
      <c r="EB60" s="117">
        <f t="shared" si="124"/>
        <v>0</v>
      </c>
      <c r="EC60" s="117">
        <f t="shared" si="68"/>
        <v>0</v>
      </c>
      <c r="ED60" s="117">
        <f t="shared" si="125"/>
        <v>1</v>
      </c>
      <c r="EE60" s="117">
        <f t="shared" si="126"/>
        <v>0</v>
      </c>
      <c r="EF60" s="117">
        <f t="shared" si="71"/>
        <v>1</v>
      </c>
      <c r="EG60" s="118">
        <f t="shared" si="127"/>
        <v>1</v>
      </c>
      <c r="EH60" s="118">
        <f t="shared" si="128"/>
        <v>1</v>
      </c>
      <c r="EI60" s="7"/>
      <c r="EJ60" s="7"/>
      <c r="EK60" s="7"/>
      <c r="EL60" s="7"/>
    </row>
    <row r="61" spans="1:142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40"/>
      <c r="Y61" s="42"/>
      <c r="Z61" s="10"/>
      <c r="AA61" s="6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X61" s="118"/>
      <c r="AY61" s="118">
        <f t="shared" si="88"/>
        <v>0</v>
      </c>
      <c r="AZ61" s="118">
        <f t="shared" si="89"/>
        <v>0</v>
      </c>
      <c r="BA61" s="118">
        <f t="shared" si="2"/>
        <v>0</v>
      </c>
      <c r="BB61" s="118">
        <f t="shared" si="90"/>
        <v>0</v>
      </c>
      <c r="BC61" s="118">
        <f t="shared" si="91"/>
        <v>0</v>
      </c>
      <c r="BD61" s="118">
        <f t="shared" si="5"/>
        <v>0</v>
      </c>
      <c r="BE61" s="117">
        <f t="shared" si="74"/>
        <v>0</v>
      </c>
      <c r="BF61" s="118">
        <f t="shared" si="6"/>
        <v>0</v>
      </c>
      <c r="BG61" s="118">
        <f t="shared" si="92"/>
        <v>0</v>
      </c>
      <c r="BH61" s="117">
        <f t="shared" si="93"/>
        <v>0</v>
      </c>
      <c r="BI61" s="118">
        <f t="shared" si="9"/>
        <v>0</v>
      </c>
      <c r="BJ61" s="118">
        <f t="shared" si="94"/>
        <v>0</v>
      </c>
      <c r="BK61" s="118">
        <f t="shared" si="95"/>
        <v>0</v>
      </c>
      <c r="BL61" s="118">
        <f t="shared" si="12"/>
        <v>0</v>
      </c>
      <c r="BM61" s="117">
        <f t="shared" si="96"/>
        <v>0</v>
      </c>
      <c r="BN61" s="117">
        <f t="shared" si="97"/>
        <v>0</v>
      </c>
      <c r="BO61" s="117">
        <f t="shared" si="15"/>
        <v>0</v>
      </c>
      <c r="BP61" s="117">
        <f t="shared" si="98"/>
        <v>0</v>
      </c>
      <c r="BQ61" s="117">
        <f t="shared" si="99"/>
        <v>0</v>
      </c>
      <c r="BR61" s="117">
        <f t="shared" si="18"/>
        <v>0</v>
      </c>
      <c r="BS61" s="117">
        <f t="shared" si="100"/>
        <v>0</v>
      </c>
      <c r="BT61" s="117">
        <f t="shared" si="101"/>
        <v>0</v>
      </c>
      <c r="BU61" s="117">
        <f t="shared" si="75"/>
        <v>0</v>
      </c>
      <c r="BV61" s="117">
        <f t="shared" si="21"/>
        <v>0</v>
      </c>
      <c r="BW61" s="117">
        <f t="shared" si="22"/>
        <v>0</v>
      </c>
      <c r="BX61" s="117">
        <f t="shared" si="23"/>
        <v>0</v>
      </c>
      <c r="BY61" s="117">
        <f t="shared" si="24"/>
        <v>0</v>
      </c>
      <c r="BZ61" s="117">
        <f t="shared" si="102"/>
        <v>0</v>
      </c>
      <c r="CA61" s="117">
        <f t="shared" si="103"/>
        <v>0</v>
      </c>
      <c r="CB61" s="117">
        <f t="shared" si="104"/>
        <v>0</v>
      </c>
      <c r="CC61" s="117">
        <f t="shared" si="28"/>
        <v>0</v>
      </c>
      <c r="CD61" s="117">
        <f t="shared" si="105"/>
        <v>0</v>
      </c>
      <c r="CE61" s="117">
        <f t="shared" si="106"/>
        <v>0</v>
      </c>
      <c r="CF61" s="117">
        <f t="shared" si="31"/>
        <v>0</v>
      </c>
      <c r="CG61" s="117">
        <f t="shared" si="107"/>
        <v>0</v>
      </c>
      <c r="CH61" s="117">
        <f t="shared" si="108"/>
        <v>0</v>
      </c>
      <c r="CI61" s="117">
        <f t="shared" si="34"/>
        <v>0</v>
      </c>
      <c r="CJ61" s="117">
        <f t="shared" si="35"/>
        <v>0</v>
      </c>
      <c r="CK61" s="117">
        <f t="shared" si="36"/>
        <v>0</v>
      </c>
      <c r="CL61" s="117">
        <f t="shared" si="109"/>
        <v>0</v>
      </c>
      <c r="CM61" s="117">
        <f t="shared" si="76"/>
        <v>0</v>
      </c>
      <c r="CN61" s="117">
        <f t="shared" si="77"/>
        <v>0</v>
      </c>
      <c r="CO61" s="117">
        <f t="shared" si="78"/>
        <v>0</v>
      </c>
      <c r="CP61" s="117">
        <f t="shared" si="79"/>
        <v>0</v>
      </c>
      <c r="CQ61" s="117">
        <f t="shared" si="110"/>
        <v>0</v>
      </c>
      <c r="CR61" s="117">
        <f t="shared" si="80"/>
        <v>0</v>
      </c>
      <c r="CS61" s="117">
        <f t="shared" si="111"/>
        <v>0</v>
      </c>
      <c r="CT61" s="117">
        <f t="shared" si="81"/>
        <v>0</v>
      </c>
      <c r="CU61" s="117">
        <f t="shared" si="40"/>
        <v>0</v>
      </c>
      <c r="CV61" s="117">
        <f t="shared" si="41"/>
        <v>0</v>
      </c>
      <c r="CW61" s="117">
        <f t="shared" si="42"/>
        <v>0</v>
      </c>
      <c r="CX61" s="117">
        <f t="shared" si="112"/>
        <v>0</v>
      </c>
      <c r="CY61" s="117">
        <f t="shared" si="113"/>
        <v>0</v>
      </c>
      <c r="CZ61" s="117">
        <f t="shared" si="45"/>
        <v>0</v>
      </c>
      <c r="DA61" s="117">
        <f t="shared" si="46"/>
        <v>0</v>
      </c>
      <c r="DB61" s="117">
        <f t="shared" si="114"/>
        <v>0</v>
      </c>
      <c r="DC61" s="117">
        <f t="shared" si="115"/>
        <v>0</v>
      </c>
      <c r="DD61" s="117">
        <f t="shared" si="87"/>
        <v>0</v>
      </c>
      <c r="DE61" s="117">
        <f t="shared" si="49"/>
        <v>0</v>
      </c>
      <c r="DF61" s="117">
        <f t="shared" si="82"/>
        <v>0</v>
      </c>
      <c r="DG61" s="117">
        <f t="shared" si="83"/>
        <v>0</v>
      </c>
      <c r="DH61" s="117">
        <f t="shared" si="50"/>
        <v>0</v>
      </c>
      <c r="DI61" s="117">
        <f t="shared" si="51"/>
        <v>0</v>
      </c>
      <c r="DJ61" s="117">
        <f t="shared" si="52"/>
        <v>0</v>
      </c>
      <c r="DK61" s="117">
        <f t="shared" si="116"/>
        <v>0</v>
      </c>
      <c r="DL61" s="117">
        <f t="shared" si="117"/>
        <v>0</v>
      </c>
      <c r="DM61" s="117">
        <f t="shared" si="84"/>
        <v>0</v>
      </c>
      <c r="DN61" s="117">
        <f t="shared" si="55"/>
        <v>0</v>
      </c>
      <c r="DO61" s="117">
        <f t="shared" si="56"/>
        <v>0</v>
      </c>
      <c r="DP61" s="117">
        <f t="shared" si="57"/>
        <v>0</v>
      </c>
      <c r="DQ61" s="117">
        <f t="shared" si="118"/>
        <v>0</v>
      </c>
      <c r="DR61" s="117">
        <f t="shared" si="119"/>
        <v>0</v>
      </c>
      <c r="DS61" s="117">
        <f t="shared" si="85"/>
        <v>0</v>
      </c>
      <c r="DT61" s="117">
        <f t="shared" si="60"/>
        <v>0</v>
      </c>
      <c r="DU61" s="117">
        <f t="shared" si="61"/>
        <v>0</v>
      </c>
      <c r="DV61" s="117">
        <f t="shared" si="62"/>
        <v>0</v>
      </c>
      <c r="DW61" s="117">
        <f t="shared" si="120"/>
        <v>0</v>
      </c>
      <c r="DX61" s="117">
        <f t="shared" si="121"/>
        <v>0</v>
      </c>
      <c r="DY61" s="117">
        <f t="shared" si="122"/>
        <v>0</v>
      </c>
      <c r="DZ61" s="117">
        <f t="shared" si="86"/>
        <v>0</v>
      </c>
      <c r="EA61" s="117">
        <f t="shared" si="123"/>
        <v>0</v>
      </c>
      <c r="EB61" s="117">
        <f t="shared" si="124"/>
        <v>0</v>
      </c>
      <c r="EC61" s="117">
        <f t="shared" si="68"/>
        <v>0</v>
      </c>
      <c r="ED61" s="117">
        <f t="shared" si="125"/>
        <v>0</v>
      </c>
      <c r="EE61" s="117">
        <f t="shared" si="126"/>
        <v>0</v>
      </c>
      <c r="EF61" s="117">
        <f t="shared" si="71"/>
        <v>0</v>
      </c>
      <c r="EG61" s="118">
        <f t="shared" si="127"/>
        <v>0</v>
      </c>
      <c r="EH61" s="118">
        <f t="shared" si="128"/>
        <v>0</v>
      </c>
      <c r="EI61" s="7"/>
      <c r="EJ61" s="7"/>
      <c r="EK61" s="7"/>
      <c r="EL61" s="7"/>
    </row>
    <row r="62" spans="1:142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3"/>
      <c r="Y62" s="42"/>
      <c r="Z62" s="10"/>
      <c r="AA62" s="6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X62" s="118"/>
      <c r="AY62" s="118">
        <f t="shared" si="88"/>
        <v>0</v>
      </c>
      <c r="AZ62" s="118">
        <f t="shared" si="89"/>
        <v>0</v>
      </c>
      <c r="BA62" s="118">
        <f t="shared" si="2"/>
        <v>0</v>
      </c>
      <c r="BB62" s="118">
        <f t="shared" si="90"/>
        <v>0</v>
      </c>
      <c r="BC62" s="118">
        <f t="shared" si="91"/>
        <v>0</v>
      </c>
      <c r="BD62" s="118">
        <f t="shared" si="5"/>
        <v>0</v>
      </c>
      <c r="BE62" s="117">
        <f t="shared" si="74"/>
        <v>0</v>
      </c>
      <c r="BF62" s="118">
        <f t="shared" si="6"/>
        <v>0</v>
      </c>
      <c r="BG62" s="118">
        <f t="shared" si="92"/>
        <v>0</v>
      </c>
      <c r="BH62" s="117">
        <f t="shared" si="93"/>
        <v>0</v>
      </c>
      <c r="BI62" s="118">
        <f t="shared" si="9"/>
        <v>0</v>
      </c>
      <c r="BJ62" s="118">
        <f t="shared" si="94"/>
        <v>0</v>
      </c>
      <c r="BK62" s="118">
        <f t="shared" si="95"/>
        <v>0</v>
      </c>
      <c r="BL62" s="118">
        <f t="shared" si="12"/>
        <v>0</v>
      </c>
      <c r="BM62" s="117">
        <f t="shared" si="96"/>
        <v>0</v>
      </c>
      <c r="BN62" s="117">
        <f t="shared" si="97"/>
        <v>0</v>
      </c>
      <c r="BO62" s="117">
        <f t="shared" si="15"/>
        <v>0</v>
      </c>
      <c r="BP62" s="117">
        <f t="shared" si="98"/>
        <v>0</v>
      </c>
      <c r="BQ62" s="117">
        <f t="shared" si="99"/>
        <v>0</v>
      </c>
      <c r="BR62" s="117">
        <f t="shared" si="18"/>
        <v>0</v>
      </c>
      <c r="BS62" s="117">
        <f t="shared" si="100"/>
        <v>0</v>
      </c>
      <c r="BT62" s="117">
        <f t="shared" si="101"/>
        <v>0</v>
      </c>
      <c r="BU62" s="117">
        <f t="shared" si="75"/>
        <v>0</v>
      </c>
      <c r="BV62" s="117">
        <f t="shared" si="21"/>
        <v>0</v>
      </c>
      <c r="BW62" s="117">
        <f t="shared" si="22"/>
        <v>0</v>
      </c>
      <c r="BX62" s="117">
        <f t="shared" si="23"/>
        <v>0</v>
      </c>
      <c r="BY62" s="117">
        <f t="shared" si="24"/>
        <v>0</v>
      </c>
      <c r="BZ62" s="117">
        <f t="shared" si="102"/>
        <v>0</v>
      </c>
      <c r="CA62" s="117">
        <f t="shared" si="103"/>
        <v>0</v>
      </c>
      <c r="CB62" s="117">
        <f t="shared" si="104"/>
        <v>0</v>
      </c>
      <c r="CC62" s="117">
        <f t="shared" si="28"/>
        <v>0</v>
      </c>
      <c r="CD62" s="117">
        <f t="shared" si="105"/>
        <v>0</v>
      </c>
      <c r="CE62" s="117">
        <f t="shared" si="106"/>
        <v>0</v>
      </c>
      <c r="CF62" s="117">
        <f t="shared" si="31"/>
        <v>0</v>
      </c>
      <c r="CG62" s="117">
        <f t="shared" si="107"/>
        <v>0</v>
      </c>
      <c r="CH62" s="117">
        <f t="shared" si="108"/>
        <v>0</v>
      </c>
      <c r="CI62" s="117">
        <f t="shared" si="34"/>
        <v>0</v>
      </c>
      <c r="CJ62" s="117">
        <f t="shared" si="35"/>
        <v>0</v>
      </c>
      <c r="CK62" s="117">
        <f t="shared" si="36"/>
        <v>0</v>
      </c>
      <c r="CL62" s="117">
        <f t="shared" si="109"/>
        <v>0</v>
      </c>
      <c r="CM62" s="117">
        <f t="shared" si="76"/>
        <v>0</v>
      </c>
      <c r="CN62" s="117">
        <f t="shared" si="77"/>
        <v>0</v>
      </c>
      <c r="CO62" s="117">
        <f t="shared" si="78"/>
        <v>0</v>
      </c>
      <c r="CP62" s="117">
        <f t="shared" si="79"/>
        <v>0</v>
      </c>
      <c r="CQ62" s="117">
        <f t="shared" si="110"/>
        <v>0</v>
      </c>
      <c r="CR62" s="117">
        <f t="shared" si="80"/>
        <v>0</v>
      </c>
      <c r="CS62" s="117">
        <f t="shared" si="111"/>
        <v>0</v>
      </c>
      <c r="CT62" s="117">
        <f t="shared" si="81"/>
        <v>0</v>
      </c>
      <c r="CU62" s="117">
        <f t="shared" si="40"/>
        <v>0</v>
      </c>
      <c r="CV62" s="117">
        <f t="shared" si="41"/>
        <v>0</v>
      </c>
      <c r="CW62" s="117">
        <f t="shared" si="42"/>
        <v>0</v>
      </c>
      <c r="CX62" s="117">
        <f t="shared" si="112"/>
        <v>0</v>
      </c>
      <c r="CY62" s="117">
        <f t="shared" si="113"/>
        <v>0</v>
      </c>
      <c r="CZ62" s="117">
        <f t="shared" si="45"/>
        <v>0</v>
      </c>
      <c r="DA62" s="117">
        <f t="shared" si="46"/>
        <v>0</v>
      </c>
      <c r="DB62" s="117">
        <f t="shared" si="114"/>
        <v>0</v>
      </c>
      <c r="DC62" s="117">
        <f t="shared" si="115"/>
        <v>0</v>
      </c>
      <c r="DD62" s="117">
        <f t="shared" si="87"/>
        <v>0</v>
      </c>
      <c r="DE62" s="117">
        <f t="shared" si="49"/>
        <v>0</v>
      </c>
      <c r="DF62" s="117">
        <f t="shared" si="82"/>
        <v>0</v>
      </c>
      <c r="DG62" s="117">
        <f t="shared" si="83"/>
        <v>0</v>
      </c>
      <c r="DH62" s="117">
        <f t="shared" si="50"/>
        <v>0</v>
      </c>
      <c r="DI62" s="117">
        <f t="shared" si="51"/>
        <v>0</v>
      </c>
      <c r="DJ62" s="117">
        <f t="shared" si="52"/>
        <v>0</v>
      </c>
      <c r="DK62" s="117">
        <f t="shared" si="116"/>
        <v>0</v>
      </c>
      <c r="DL62" s="117">
        <f t="shared" si="117"/>
        <v>0</v>
      </c>
      <c r="DM62" s="117">
        <f t="shared" si="84"/>
        <v>0</v>
      </c>
      <c r="DN62" s="117">
        <f t="shared" si="55"/>
        <v>0</v>
      </c>
      <c r="DO62" s="117">
        <f t="shared" si="56"/>
        <v>0</v>
      </c>
      <c r="DP62" s="117">
        <f t="shared" si="57"/>
        <v>0</v>
      </c>
      <c r="DQ62" s="117">
        <f t="shared" si="118"/>
        <v>0</v>
      </c>
      <c r="DR62" s="117">
        <f t="shared" si="119"/>
        <v>0</v>
      </c>
      <c r="DS62" s="117">
        <f t="shared" si="85"/>
        <v>0</v>
      </c>
      <c r="DT62" s="117">
        <f t="shared" si="60"/>
        <v>0</v>
      </c>
      <c r="DU62" s="117">
        <f t="shared" si="61"/>
        <v>0</v>
      </c>
      <c r="DV62" s="117">
        <f t="shared" si="62"/>
        <v>0</v>
      </c>
      <c r="DW62" s="117">
        <f t="shared" si="120"/>
        <v>0</v>
      </c>
      <c r="DX62" s="117">
        <f t="shared" si="121"/>
        <v>0</v>
      </c>
      <c r="DY62" s="117">
        <f t="shared" si="122"/>
        <v>0</v>
      </c>
      <c r="DZ62" s="117">
        <f t="shared" si="86"/>
        <v>0</v>
      </c>
      <c r="EA62" s="117">
        <f t="shared" si="123"/>
        <v>0</v>
      </c>
      <c r="EB62" s="117">
        <f t="shared" si="124"/>
        <v>0</v>
      </c>
      <c r="EC62" s="117">
        <f t="shared" si="68"/>
        <v>0</v>
      </c>
      <c r="ED62" s="117">
        <f t="shared" si="125"/>
        <v>0</v>
      </c>
      <c r="EE62" s="117">
        <f t="shared" si="126"/>
        <v>0</v>
      </c>
      <c r="EF62" s="117">
        <f t="shared" si="71"/>
        <v>0</v>
      </c>
      <c r="EG62" s="118">
        <f t="shared" si="127"/>
        <v>0</v>
      </c>
      <c r="EH62" s="118">
        <f t="shared" si="128"/>
        <v>0</v>
      </c>
      <c r="EI62" s="7"/>
      <c r="EJ62" s="7"/>
      <c r="EK62" s="7"/>
      <c r="EL62" s="7"/>
    </row>
    <row r="63" spans="1:142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2"/>
      <c r="Y63" s="42"/>
      <c r="Z63" s="10"/>
      <c r="AA63" s="6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X63" s="118"/>
      <c r="AY63" s="118">
        <f t="shared" si="88"/>
        <v>0</v>
      </c>
      <c r="AZ63" s="118">
        <f t="shared" si="89"/>
        <v>0</v>
      </c>
      <c r="BA63" s="118">
        <f t="shared" si="2"/>
        <v>0</v>
      </c>
      <c r="BB63" s="118">
        <f t="shared" si="90"/>
        <v>0</v>
      </c>
      <c r="BC63" s="118">
        <f t="shared" si="91"/>
        <v>0</v>
      </c>
      <c r="BD63" s="118">
        <f t="shared" si="5"/>
        <v>0</v>
      </c>
      <c r="BE63" s="117">
        <f t="shared" si="74"/>
        <v>0</v>
      </c>
      <c r="BF63" s="118">
        <f t="shared" si="6"/>
        <v>0</v>
      </c>
      <c r="BG63" s="118">
        <f t="shared" si="92"/>
        <v>0</v>
      </c>
      <c r="BH63" s="117">
        <f t="shared" si="93"/>
        <v>0</v>
      </c>
      <c r="BI63" s="118">
        <f t="shared" si="9"/>
        <v>0</v>
      </c>
      <c r="BJ63" s="118">
        <f t="shared" si="94"/>
        <v>0</v>
      </c>
      <c r="BK63" s="118">
        <f t="shared" si="95"/>
        <v>0</v>
      </c>
      <c r="BL63" s="118">
        <f t="shared" si="12"/>
        <v>0</v>
      </c>
      <c r="BM63" s="117">
        <f t="shared" si="96"/>
        <v>0</v>
      </c>
      <c r="BN63" s="117">
        <f t="shared" si="97"/>
        <v>0</v>
      </c>
      <c r="BO63" s="117">
        <f t="shared" si="15"/>
        <v>0</v>
      </c>
      <c r="BP63" s="117">
        <f t="shared" si="98"/>
        <v>0</v>
      </c>
      <c r="BQ63" s="117">
        <f t="shared" si="99"/>
        <v>0</v>
      </c>
      <c r="BR63" s="117">
        <f t="shared" si="18"/>
        <v>0</v>
      </c>
      <c r="BS63" s="117">
        <f t="shared" si="100"/>
        <v>0</v>
      </c>
      <c r="BT63" s="117">
        <f t="shared" si="101"/>
        <v>0</v>
      </c>
      <c r="BU63" s="117">
        <f t="shared" si="75"/>
        <v>0</v>
      </c>
      <c r="BV63" s="117">
        <f t="shared" si="21"/>
        <v>0</v>
      </c>
      <c r="BW63" s="117">
        <f t="shared" si="22"/>
        <v>0</v>
      </c>
      <c r="BX63" s="117">
        <f t="shared" si="23"/>
        <v>0</v>
      </c>
      <c r="BY63" s="117">
        <f t="shared" si="24"/>
        <v>0</v>
      </c>
      <c r="BZ63" s="117">
        <f t="shared" si="102"/>
        <v>0</v>
      </c>
      <c r="CA63" s="117">
        <f t="shared" si="103"/>
        <v>0</v>
      </c>
      <c r="CB63" s="117">
        <f t="shared" si="104"/>
        <v>0</v>
      </c>
      <c r="CC63" s="117">
        <f t="shared" si="28"/>
        <v>0</v>
      </c>
      <c r="CD63" s="117">
        <f t="shared" si="105"/>
        <v>0</v>
      </c>
      <c r="CE63" s="117">
        <f t="shared" si="106"/>
        <v>0</v>
      </c>
      <c r="CF63" s="117">
        <f t="shared" si="31"/>
        <v>0</v>
      </c>
      <c r="CG63" s="117">
        <f t="shared" si="107"/>
        <v>0</v>
      </c>
      <c r="CH63" s="117">
        <f t="shared" si="108"/>
        <v>0</v>
      </c>
      <c r="CI63" s="117">
        <f t="shared" si="34"/>
        <v>0</v>
      </c>
      <c r="CJ63" s="117">
        <f t="shared" si="35"/>
        <v>0</v>
      </c>
      <c r="CK63" s="117">
        <f t="shared" si="36"/>
        <v>0</v>
      </c>
      <c r="CL63" s="117">
        <f t="shared" si="109"/>
        <v>0</v>
      </c>
      <c r="CM63" s="117">
        <f t="shared" si="76"/>
        <v>0</v>
      </c>
      <c r="CN63" s="117">
        <f t="shared" si="77"/>
        <v>0</v>
      </c>
      <c r="CO63" s="117">
        <f t="shared" si="78"/>
        <v>0</v>
      </c>
      <c r="CP63" s="117">
        <f t="shared" si="79"/>
        <v>0</v>
      </c>
      <c r="CQ63" s="117">
        <f t="shared" si="110"/>
        <v>0</v>
      </c>
      <c r="CR63" s="117">
        <f t="shared" si="80"/>
        <v>0</v>
      </c>
      <c r="CS63" s="117">
        <f t="shared" si="111"/>
        <v>0</v>
      </c>
      <c r="CT63" s="117">
        <f t="shared" si="81"/>
        <v>0</v>
      </c>
      <c r="CU63" s="117">
        <f t="shared" si="40"/>
        <v>0</v>
      </c>
      <c r="CV63" s="117">
        <f t="shared" si="41"/>
        <v>0</v>
      </c>
      <c r="CW63" s="117">
        <f t="shared" si="42"/>
        <v>0</v>
      </c>
      <c r="CX63" s="117">
        <f t="shared" si="112"/>
        <v>0</v>
      </c>
      <c r="CY63" s="117">
        <f t="shared" si="113"/>
        <v>0</v>
      </c>
      <c r="CZ63" s="117">
        <f t="shared" si="45"/>
        <v>0</v>
      </c>
      <c r="DA63" s="117">
        <f t="shared" si="46"/>
        <v>0</v>
      </c>
      <c r="DB63" s="117">
        <f t="shared" si="114"/>
        <v>0</v>
      </c>
      <c r="DC63" s="117">
        <f t="shared" si="115"/>
        <v>0</v>
      </c>
      <c r="DD63" s="117">
        <f t="shared" si="87"/>
        <v>0</v>
      </c>
      <c r="DE63" s="117">
        <f t="shared" si="49"/>
        <v>0</v>
      </c>
      <c r="DF63" s="117">
        <f t="shared" si="82"/>
        <v>0</v>
      </c>
      <c r="DG63" s="117">
        <f t="shared" si="83"/>
        <v>0</v>
      </c>
      <c r="DH63" s="117">
        <f t="shared" si="50"/>
        <v>0</v>
      </c>
      <c r="DI63" s="117">
        <f t="shared" si="51"/>
        <v>0</v>
      </c>
      <c r="DJ63" s="117">
        <f t="shared" si="52"/>
        <v>0</v>
      </c>
      <c r="DK63" s="117">
        <f t="shared" si="116"/>
        <v>0</v>
      </c>
      <c r="DL63" s="117">
        <f t="shared" si="117"/>
        <v>0</v>
      </c>
      <c r="DM63" s="117">
        <f t="shared" si="84"/>
        <v>0</v>
      </c>
      <c r="DN63" s="117">
        <f t="shared" si="55"/>
        <v>0</v>
      </c>
      <c r="DO63" s="117">
        <f t="shared" si="56"/>
        <v>0</v>
      </c>
      <c r="DP63" s="117">
        <f t="shared" si="57"/>
        <v>0</v>
      </c>
      <c r="DQ63" s="117">
        <f t="shared" si="118"/>
        <v>0</v>
      </c>
      <c r="DR63" s="117">
        <f t="shared" si="119"/>
        <v>0</v>
      </c>
      <c r="DS63" s="117">
        <f t="shared" si="85"/>
        <v>0</v>
      </c>
      <c r="DT63" s="117">
        <f t="shared" si="60"/>
        <v>0</v>
      </c>
      <c r="DU63" s="117">
        <f t="shared" si="61"/>
        <v>0</v>
      </c>
      <c r="DV63" s="117">
        <f t="shared" si="62"/>
        <v>0</v>
      </c>
      <c r="DW63" s="117">
        <f t="shared" si="120"/>
        <v>0</v>
      </c>
      <c r="DX63" s="117">
        <f t="shared" si="121"/>
        <v>0</v>
      </c>
      <c r="DY63" s="117">
        <f t="shared" si="122"/>
        <v>0</v>
      </c>
      <c r="DZ63" s="117">
        <f t="shared" si="86"/>
        <v>0</v>
      </c>
      <c r="EA63" s="117">
        <f t="shared" si="123"/>
        <v>0</v>
      </c>
      <c r="EB63" s="117">
        <f t="shared" si="124"/>
        <v>0</v>
      </c>
      <c r="EC63" s="117">
        <f t="shared" si="68"/>
        <v>0</v>
      </c>
      <c r="ED63" s="117">
        <f t="shared" si="125"/>
        <v>0</v>
      </c>
      <c r="EE63" s="117">
        <f t="shared" si="126"/>
        <v>0</v>
      </c>
      <c r="EF63" s="117">
        <f t="shared" si="71"/>
        <v>0</v>
      </c>
      <c r="EG63" s="118">
        <f t="shared" si="127"/>
        <v>0</v>
      </c>
      <c r="EH63" s="118">
        <f t="shared" si="128"/>
        <v>0</v>
      </c>
      <c r="EI63" s="7"/>
      <c r="EJ63" s="7"/>
      <c r="EK63" s="7"/>
      <c r="EL63" s="7"/>
    </row>
    <row r="64" spans="1:142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5"/>
      <c r="Y64" s="42"/>
      <c r="Z64" s="10"/>
      <c r="AA64" s="6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X64" s="118"/>
      <c r="AY64" s="118">
        <f t="shared" si="88"/>
        <v>0</v>
      </c>
      <c r="AZ64" s="118">
        <f t="shared" si="89"/>
        <v>0</v>
      </c>
      <c r="BA64" s="118">
        <f t="shared" si="2"/>
        <v>0</v>
      </c>
      <c r="BB64" s="118">
        <f t="shared" si="90"/>
        <v>0</v>
      </c>
      <c r="BC64" s="118">
        <f t="shared" si="91"/>
        <v>0</v>
      </c>
      <c r="BD64" s="118">
        <f t="shared" si="5"/>
        <v>0</v>
      </c>
      <c r="BE64" s="117">
        <f t="shared" si="74"/>
        <v>0</v>
      </c>
      <c r="BF64" s="118">
        <f t="shared" si="6"/>
        <v>0</v>
      </c>
      <c r="BG64" s="118">
        <f t="shared" si="92"/>
        <v>0</v>
      </c>
      <c r="BH64" s="117">
        <f t="shared" si="93"/>
        <v>0</v>
      </c>
      <c r="BI64" s="118">
        <f t="shared" si="9"/>
        <v>0</v>
      </c>
      <c r="BJ64" s="118">
        <f t="shared" si="94"/>
        <v>0</v>
      </c>
      <c r="BK64" s="118">
        <f t="shared" si="95"/>
        <v>0</v>
      </c>
      <c r="BL64" s="118">
        <f t="shared" si="12"/>
        <v>0</v>
      </c>
      <c r="BM64" s="117">
        <f t="shared" si="96"/>
        <v>0</v>
      </c>
      <c r="BN64" s="117">
        <f t="shared" si="97"/>
        <v>0</v>
      </c>
      <c r="BO64" s="117">
        <f t="shared" si="15"/>
        <v>0</v>
      </c>
      <c r="BP64" s="117">
        <f t="shared" si="98"/>
        <v>0</v>
      </c>
      <c r="BQ64" s="117">
        <f t="shared" si="99"/>
        <v>0</v>
      </c>
      <c r="BR64" s="117">
        <f t="shared" si="18"/>
        <v>0</v>
      </c>
      <c r="BS64" s="117">
        <f t="shared" si="100"/>
        <v>0</v>
      </c>
      <c r="BT64" s="117">
        <f t="shared" si="101"/>
        <v>0</v>
      </c>
      <c r="BU64" s="117">
        <f t="shared" si="75"/>
        <v>0</v>
      </c>
      <c r="BV64" s="117">
        <f t="shared" si="21"/>
        <v>0</v>
      </c>
      <c r="BW64" s="117">
        <f t="shared" si="22"/>
        <v>0</v>
      </c>
      <c r="BX64" s="117">
        <f t="shared" si="23"/>
        <v>0</v>
      </c>
      <c r="BY64" s="117">
        <f t="shared" si="24"/>
        <v>0</v>
      </c>
      <c r="BZ64" s="117">
        <f t="shared" si="102"/>
        <v>0</v>
      </c>
      <c r="CA64" s="117">
        <f t="shared" si="103"/>
        <v>0</v>
      </c>
      <c r="CB64" s="117">
        <f t="shared" si="104"/>
        <v>0</v>
      </c>
      <c r="CC64" s="117">
        <f t="shared" si="28"/>
        <v>0</v>
      </c>
      <c r="CD64" s="117">
        <f t="shared" si="105"/>
        <v>0</v>
      </c>
      <c r="CE64" s="117">
        <f t="shared" si="106"/>
        <v>0</v>
      </c>
      <c r="CF64" s="117">
        <f t="shared" si="31"/>
        <v>0</v>
      </c>
      <c r="CG64" s="117">
        <f t="shared" si="107"/>
        <v>0</v>
      </c>
      <c r="CH64" s="117">
        <f t="shared" si="108"/>
        <v>0</v>
      </c>
      <c r="CI64" s="117">
        <f t="shared" si="34"/>
        <v>0</v>
      </c>
      <c r="CJ64" s="117">
        <f t="shared" si="35"/>
        <v>0</v>
      </c>
      <c r="CK64" s="117">
        <f t="shared" si="36"/>
        <v>0</v>
      </c>
      <c r="CL64" s="117">
        <f t="shared" si="109"/>
        <v>0</v>
      </c>
      <c r="CM64" s="117">
        <f t="shared" si="76"/>
        <v>0</v>
      </c>
      <c r="CN64" s="117">
        <f t="shared" si="77"/>
        <v>0</v>
      </c>
      <c r="CO64" s="117">
        <f t="shared" si="78"/>
        <v>0</v>
      </c>
      <c r="CP64" s="117">
        <f t="shared" si="79"/>
        <v>0</v>
      </c>
      <c r="CQ64" s="117">
        <f t="shared" si="110"/>
        <v>0</v>
      </c>
      <c r="CR64" s="117">
        <f t="shared" si="80"/>
        <v>0</v>
      </c>
      <c r="CS64" s="117">
        <f t="shared" si="111"/>
        <v>0</v>
      </c>
      <c r="CT64" s="117">
        <f t="shared" si="81"/>
        <v>0</v>
      </c>
      <c r="CU64" s="117">
        <f t="shared" si="40"/>
        <v>0</v>
      </c>
      <c r="CV64" s="117">
        <f t="shared" si="41"/>
        <v>0</v>
      </c>
      <c r="CW64" s="117">
        <f t="shared" si="42"/>
        <v>0</v>
      </c>
      <c r="CX64" s="117">
        <f t="shared" si="112"/>
        <v>0</v>
      </c>
      <c r="CY64" s="117">
        <f t="shared" si="113"/>
        <v>0</v>
      </c>
      <c r="CZ64" s="117">
        <f t="shared" si="45"/>
        <v>0</v>
      </c>
      <c r="DA64" s="117">
        <f t="shared" si="46"/>
        <v>0</v>
      </c>
      <c r="DB64" s="117">
        <f t="shared" si="114"/>
        <v>0</v>
      </c>
      <c r="DC64" s="117">
        <f t="shared" si="115"/>
        <v>0</v>
      </c>
      <c r="DD64" s="117">
        <f t="shared" si="87"/>
        <v>0</v>
      </c>
      <c r="DE64" s="117">
        <f t="shared" si="49"/>
        <v>0</v>
      </c>
      <c r="DF64" s="117">
        <f t="shared" si="82"/>
        <v>0</v>
      </c>
      <c r="DG64" s="117">
        <f t="shared" si="83"/>
        <v>0</v>
      </c>
      <c r="DH64" s="117">
        <f t="shared" si="50"/>
        <v>0</v>
      </c>
      <c r="DI64" s="117">
        <f t="shared" si="51"/>
        <v>0</v>
      </c>
      <c r="DJ64" s="117">
        <f t="shared" si="52"/>
        <v>0</v>
      </c>
      <c r="DK64" s="117">
        <f t="shared" si="116"/>
        <v>0</v>
      </c>
      <c r="DL64" s="117">
        <f t="shared" si="117"/>
        <v>0</v>
      </c>
      <c r="DM64" s="117">
        <f t="shared" si="84"/>
        <v>0</v>
      </c>
      <c r="DN64" s="117">
        <f t="shared" si="55"/>
        <v>0</v>
      </c>
      <c r="DO64" s="117">
        <f t="shared" si="56"/>
        <v>0</v>
      </c>
      <c r="DP64" s="117">
        <f t="shared" si="57"/>
        <v>0</v>
      </c>
      <c r="DQ64" s="117">
        <f t="shared" si="118"/>
        <v>0</v>
      </c>
      <c r="DR64" s="117">
        <f t="shared" si="119"/>
        <v>0</v>
      </c>
      <c r="DS64" s="117">
        <f t="shared" si="85"/>
        <v>0</v>
      </c>
      <c r="DT64" s="117">
        <f t="shared" si="60"/>
        <v>0</v>
      </c>
      <c r="DU64" s="117">
        <f t="shared" si="61"/>
        <v>0</v>
      </c>
      <c r="DV64" s="117">
        <f t="shared" si="62"/>
        <v>0</v>
      </c>
      <c r="DW64" s="117">
        <f t="shared" si="120"/>
        <v>0</v>
      </c>
      <c r="DX64" s="117">
        <f t="shared" si="121"/>
        <v>0</v>
      </c>
      <c r="DY64" s="117">
        <f t="shared" si="122"/>
        <v>0</v>
      </c>
      <c r="DZ64" s="117">
        <f t="shared" si="86"/>
        <v>0</v>
      </c>
      <c r="EA64" s="117">
        <f t="shared" si="123"/>
        <v>0</v>
      </c>
      <c r="EB64" s="117">
        <f t="shared" si="124"/>
        <v>0</v>
      </c>
      <c r="EC64" s="117">
        <f t="shared" si="68"/>
        <v>0</v>
      </c>
      <c r="ED64" s="117">
        <f t="shared" si="125"/>
        <v>0</v>
      </c>
      <c r="EE64" s="117">
        <f t="shared" si="126"/>
        <v>0</v>
      </c>
      <c r="EF64" s="117">
        <f t="shared" si="71"/>
        <v>0</v>
      </c>
      <c r="EG64" s="118">
        <f t="shared" si="127"/>
        <v>0</v>
      </c>
      <c r="EH64" s="118">
        <f t="shared" si="128"/>
        <v>0</v>
      </c>
      <c r="EI64" s="7"/>
      <c r="EJ64" s="7"/>
      <c r="EK64" s="7"/>
      <c r="EL64" s="7"/>
    </row>
    <row r="65" spans="1:142" ht="24" customHeight="1" thickTop="1" thickBot="1" x14ac:dyDescent="0.3">
      <c r="A65" s="659" t="s">
        <v>79</v>
      </c>
      <c r="B65" s="660"/>
      <c r="C65" s="660"/>
      <c r="D65" s="198">
        <v>22</v>
      </c>
      <c r="E65" s="198">
        <v>25</v>
      </c>
      <c r="F65" s="198">
        <v>21</v>
      </c>
      <c r="G65" s="198">
        <v>31</v>
      </c>
      <c r="H65" s="198">
        <v>26</v>
      </c>
      <c r="I65" s="198">
        <v>13</v>
      </c>
      <c r="J65" s="198">
        <v>15</v>
      </c>
      <c r="K65" s="198">
        <v>17</v>
      </c>
      <c r="L65" s="198">
        <v>29</v>
      </c>
      <c r="M65" s="198">
        <v>28</v>
      </c>
      <c r="N65" s="198">
        <v>23</v>
      </c>
      <c r="O65" s="198">
        <v>35</v>
      </c>
      <c r="P65" s="198">
        <v>14</v>
      </c>
      <c r="Q65" s="198">
        <v>19</v>
      </c>
      <c r="R65" s="198">
        <v>4</v>
      </c>
      <c r="S65" s="198">
        <v>3</v>
      </c>
      <c r="T65" s="198">
        <v>16</v>
      </c>
      <c r="U65" s="198">
        <v>9</v>
      </c>
      <c r="V65" s="198">
        <v>33</v>
      </c>
      <c r="W65" s="198">
        <v>43</v>
      </c>
      <c r="X65" s="198">
        <v>30</v>
      </c>
      <c r="Y65" s="828" t="s">
        <v>629</v>
      </c>
      <c r="Z65" s="829"/>
      <c r="AA65" s="193"/>
      <c r="AB65" s="272">
        <f t="shared" ref="AB65:AV65" si="129">COUNTA(AB10:AB62)</f>
        <v>46</v>
      </c>
      <c r="AC65" s="272">
        <f t="shared" si="129"/>
        <v>46</v>
      </c>
      <c r="AD65" s="272">
        <f t="shared" si="129"/>
        <v>46</v>
      </c>
      <c r="AE65" s="272">
        <f t="shared" si="129"/>
        <v>46</v>
      </c>
      <c r="AF65" s="272">
        <f t="shared" si="129"/>
        <v>46</v>
      </c>
      <c r="AG65" s="272">
        <f t="shared" si="129"/>
        <v>46</v>
      </c>
      <c r="AH65" s="272">
        <f t="shared" si="129"/>
        <v>46</v>
      </c>
      <c r="AI65" s="272">
        <f t="shared" si="129"/>
        <v>46</v>
      </c>
      <c r="AJ65" s="272">
        <f t="shared" si="129"/>
        <v>46</v>
      </c>
      <c r="AK65" s="272">
        <f t="shared" si="129"/>
        <v>46</v>
      </c>
      <c r="AL65" s="272">
        <f t="shared" si="129"/>
        <v>46</v>
      </c>
      <c r="AM65" s="272">
        <f t="shared" si="129"/>
        <v>46</v>
      </c>
      <c r="AN65" s="272">
        <f t="shared" si="129"/>
        <v>46</v>
      </c>
      <c r="AO65" s="272">
        <f t="shared" si="129"/>
        <v>46</v>
      </c>
      <c r="AP65" s="272">
        <f t="shared" si="129"/>
        <v>46</v>
      </c>
      <c r="AQ65" s="272">
        <f t="shared" si="129"/>
        <v>46</v>
      </c>
      <c r="AR65" s="272">
        <f t="shared" si="129"/>
        <v>46</v>
      </c>
      <c r="AS65" s="272">
        <f t="shared" si="129"/>
        <v>46</v>
      </c>
      <c r="AT65" s="272">
        <f t="shared" si="129"/>
        <v>46</v>
      </c>
      <c r="AU65" s="272">
        <f t="shared" si="129"/>
        <v>46</v>
      </c>
      <c r="AV65" s="340">
        <f t="shared" si="129"/>
        <v>46</v>
      </c>
      <c r="AW65" s="340">
        <f>SUM(AA65:AV65)</f>
        <v>966</v>
      </c>
      <c r="AX65" s="194"/>
      <c r="AY65" s="118">
        <f t="shared" ref="AY65:DO65" si="130">SUM(AY12:AY64)</f>
        <v>33</v>
      </c>
      <c r="AZ65" s="118">
        <f t="shared" si="130"/>
        <v>30</v>
      </c>
      <c r="BA65" s="118">
        <f t="shared" si="130"/>
        <v>30</v>
      </c>
      <c r="BB65" s="118">
        <f t="shared" si="130"/>
        <v>24</v>
      </c>
      <c r="BC65" s="118">
        <f t="shared" si="130"/>
        <v>18</v>
      </c>
      <c r="BD65" s="118">
        <f t="shared" si="130"/>
        <v>28</v>
      </c>
      <c r="BE65" s="118">
        <f t="shared" si="130"/>
        <v>8</v>
      </c>
      <c r="BF65" s="118">
        <f t="shared" si="130"/>
        <v>36</v>
      </c>
      <c r="BG65" s="118">
        <f t="shared" si="130"/>
        <v>28</v>
      </c>
      <c r="BH65" s="118">
        <f t="shared" si="130"/>
        <v>6</v>
      </c>
      <c r="BI65" s="118">
        <f t="shared" si="130"/>
        <v>34</v>
      </c>
      <c r="BJ65" s="118">
        <f t="shared" si="130"/>
        <v>28</v>
      </c>
      <c r="BK65" s="118">
        <f t="shared" si="130"/>
        <v>8</v>
      </c>
      <c r="BL65" s="118">
        <f t="shared" si="130"/>
        <v>36</v>
      </c>
      <c r="BM65" s="118">
        <f t="shared" si="130"/>
        <v>28</v>
      </c>
      <c r="BN65" s="118">
        <f t="shared" si="130"/>
        <v>0</v>
      </c>
      <c r="BO65" s="118">
        <f t="shared" si="130"/>
        <v>28</v>
      </c>
      <c r="BP65" s="118">
        <f t="shared" si="130"/>
        <v>8</v>
      </c>
      <c r="BQ65" s="118">
        <f t="shared" si="130"/>
        <v>22</v>
      </c>
      <c r="BR65" s="118">
        <f t="shared" si="130"/>
        <v>30</v>
      </c>
      <c r="BS65" s="118">
        <f t="shared" si="130"/>
        <v>14</v>
      </c>
      <c r="BT65" s="118">
        <f t="shared" si="130"/>
        <v>14</v>
      </c>
      <c r="BU65" s="118">
        <f t="shared" si="130"/>
        <v>28</v>
      </c>
      <c r="BV65" s="118">
        <f t="shared" si="130"/>
        <v>14</v>
      </c>
      <c r="BW65" s="118">
        <f t="shared" si="130"/>
        <v>14</v>
      </c>
      <c r="BX65" s="118">
        <f t="shared" si="130"/>
        <v>0</v>
      </c>
      <c r="BY65" s="118">
        <f t="shared" si="130"/>
        <v>28</v>
      </c>
      <c r="BZ65" s="118">
        <f t="shared" si="130"/>
        <v>14</v>
      </c>
      <c r="CA65" s="118">
        <f t="shared" si="130"/>
        <v>9</v>
      </c>
      <c r="CB65" s="118">
        <f t="shared" si="130"/>
        <v>8</v>
      </c>
      <c r="CC65" s="118">
        <f t="shared" si="130"/>
        <v>31</v>
      </c>
      <c r="CD65" s="118">
        <f t="shared" si="130"/>
        <v>14</v>
      </c>
      <c r="CE65" s="118">
        <f t="shared" si="130"/>
        <v>12</v>
      </c>
      <c r="CF65" s="118">
        <f t="shared" si="130"/>
        <v>26</v>
      </c>
      <c r="CG65" s="118">
        <f t="shared" si="130"/>
        <v>33</v>
      </c>
      <c r="CH65" s="118">
        <f t="shared" si="130"/>
        <v>30</v>
      </c>
      <c r="CI65" s="118">
        <f t="shared" si="130"/>
        <v>16</v>
      </c>
      <c r="CJ65" s="118">
        <f t="shared" si="130"/>
        <v>12</v>
      </c>
      <c r="CK65" s="118">
        <f t="shared" si="130"/>
        <v>28</v>
      </c>
      <c r="CL65" s="118">
        <f t="shared" si="130"/>
        <v>28</v>
      </c>
      <c r="CM65" s="118">
        <f t="shared" si="130"/>
        <v>24</v>
      </c>
      <c r="CN65" s="118">
        <f t="shared" si="130"/>
        <v>4</v>
      </c>
      <c r="CO65" s="118">
        <f t="shared" si="130"/>
        <v>21</v>
      </c>
      <c r="CP65" s="118">
        <f t="shared" si="130"/>
        <v>25</v>
      </c>
      <c r="CQ65" s="118">
        <f t="shared" si="130"/>
        <v>12</v>
      </c>
      <c r="CR65" s="118">
        <f t="shared" si="130"/>
        <v>0</v>
      </c>
      <c r="CS65" s="118">
        <f t="shared" si="130"/>
        <v>16</v>
      </c>
      <c r="CT65" s="118">
        <f t="shared" si="130"/>
        <v>28</v>
      </c>
      <c r="CU65" s="118">
        <f t="shared" si="130"/>
        <v>12</v>
      </c>
      <c r="CV65" s="118">
        <f t="shared" si="130"/>
        <v>0</v>
      </c>
      <c r="CW65" s="118">
        <f t="shared" si="130"/>
        <v>12</v>
      </c>
      <c r="CX65" s="118">
        <f t="shared" si="130"/>
        <v>21</v>
      </c>
      <c r="CY65" s="118">
        <f t="shared" si="130"/>
        <v>6</v>
      </c>
      <c r="CZ65" s="118">
        <f t="shared" si="130"/>
        <v>27</v>
      </c>
      <c r="DA65" s="118">
        <f t="shared" si="130"/>
        <v>12</v>
      </c>
      <c r="DB65" s="118">
        <f t="shared" si="130"/>
        <v>21</v>
      </c>
      <c r="DC65" s="118">
        <f t="shared" si="130"/>
        <v>6</v>
      </c>
      <c r="DD65" s="118">
        <f t="shared" si="130"/>
        <v>27</v>
      </c>
      <c r="DE65" s="118">
        <f t="shared" si="130"/>
        <v>21</v>
      </c>
      <c r="DF65" s="118">
        <f t="shared" si="130"/>
        <v>3</v>
      </c>
      <c r="DG65" s="118">
        <f t="shared" si="130"/>
        <v>24</v>
      </c>
      <c r="DH65" s="118">
        <f t="shared" si="130"/>
        <v>12</v>
      </c>
      <c r="DI65" s="118">
        <f t="shared" si="130"/>
        <v>0</v>
      </c>
      <c r="DJ65" s="118">
        <f t="shared" si="130"/>
        <v>12</v>
      </c>
      <c r="DK65" s="118">
        <f t="shared" si="130"/>
        <v>19</v>
      </c>
      <c r="DL65" s="118">
        <f t="shared" si="130"/>
        <v>8</v>
      </c>
      <c r="DM65" s="118">
        <f t="shared" si="130"/>
        <v>27</v>
      </c>
      <c r="DN65" s="118">
        <f t="shared" si="130"/>
        <v>16</v>
      </c>
      <c r="DO65" s="118">
        <f t="shared" si="130"/>
        <v>0</v>
      </c>
      <c r="DP65" s="118">
        <f t="shared" ref="DP65:EH65" si="131">SUM(DP12:DP64)</f>
        <v>16</v>
      </c>
      <c r="DQ65" s="118">
        <f t="shared" si="131"/>
        <v>6</v>
      </c>
      <c r="DR65" s="118">
        <f t="shared" si="131"/>
        <v>9</v>
      </c>
      <c r="DS65" s="118">
        <f t="shared" si="131"/>
        <v>15</v>
      </c>
      <c r="DT65" s="118">
        <f t="shared" si="131"/>
        <v>22</v>
      </c>
      <c r="DU65" s="118">
        <f t="shared" si="131"/>
        <v>6</v>
      </c>
      <c r="DV65" s="118">
        <f t="shared" si="131"/>
        <v>28</v>
      </c>
      <c r="DW65" s="118">
        <f t="shared" si="131"/>
        <v>16</v>
      </c>
      <c r="DX65" s="118">
        <f t="shared" si="131"/>
        <v>26</v>
      </c>
      <c r="DY65" s="118">
        <f t="shared" si="131"/>
        <v>24</v>
      </c>
      <c r="DZ65" s="118">
        <f>SUM(DZ12:DZ64)</f>
        <v>18</v>
      </c>
      <c r="EA65" s="118">
        <f t="shared" si="131"/>
        <v>22</v>
      </c>
      <c r="EB65" s="118">
        <f t="shared" si="131"/>
        <v>12</v>
      </c>
      <c r="EC65" s="118">
        <f t="shared" si="131"/>
        <v>34</v>
      </c>
      <c r="ED65" s="118">
        <f t="shared" si="131"/>
        <v>22</v>
      </c>
      <c r="EE65" s="118">
        <f t="shared" si="131"/>
        <v>6</v>
      </c>
      <c r="EF65" s="118">
        <f t="shared" si="131"/>
        <v>28</v>
      </c>
      <c r="EG65" s="118">
        <f t="shared" si="131"/>
        <v>28</v>
      </c>
      <c r="EH65" s="118">
        <f t="shared" si="131"/>
        <v>14</v>
      </c>
      <c r="EI65" s="7"/>
      <c r="EJ65" s="7"/>
      <c r="EK65" s="7"/>
      <c r="EL65" s="7"/>
    </row>
    <row r="66" spans="1:142" ht="6.75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82"/>
      <c r="EF66" s="182"/>
      <c r="EG66" s="7"/>
      <c r="EH66" s="7"/>
      <c r="EI66" s="7"/>
      <c r="EJ66" s="7"/>
      <c r="EK66" s="7"/>
      <c r="EL66" s="7"/>
    </row>
    <row r="67" spans="1:142" ht="14.1" hidden="1" customHeight="1" x14ac:dyDescent="0.25">
      <c r="A67" s="770" t="s">
        <v>500</v>
      </c>
      <c r="B67" s="770"/>
      <c r="C67" s="770"/>
      <c r="D67" s="272">
        <f>COUNTA(D12:D60)</f>
        <v>46</v>
      </c>
      <c r="E67" s="272">
        <f t="shared" ref="E67:X67" si="132">COUNTA(E12:E60)</f>
        <v>46</v>
      </c>
      <c r="F67" s="272">
        <f t="shared" si="132"/>
        <v>46</v>
      </c>
      <c r="G67" s="272">
        <f t="shared" si="132"/>
        <v>46</v>
      </c>
      <c r="H67" s="272">
        <f t="shared" si="132"/>
        <v>46</v>
      </c>
      <c r="I67" s="272">
        <f t="shared" si="132"/>
        <v>46</v>
      </c>
      <c r="J67" s="272">
        <f t="shared" si="132"/>
        <v>46</v>
      </c>
      <c r="K67" s="272">
        <f t="shared" si="132"/>
        <v>46</v>
      </c>
      <c r="L67" s="272">
        <f t="shared" si="132"/>
        <v>46</v>
      </c>
      <c r="M67" s="272">
        <f t="shared" si="132"/>
        <v>46</v>
      </c>
      <c r="N67" s="272">
        <f t="shared" si="132"/>
        <v>46</v>
      </c>
      <c r="O67" s="272">
        <f t="shared" si="132"/>
        <v>46</v>
      </c>
      <c r="P67" s="272">
        <f t="shared" si="132"/>
        <v>46</v>
      </c>
      <c r="Q67" s="272">
        <f t="shared" si="132"/>
        <v>46</v>
      </c>
      <c r="R67" s="272">
        <f t="shared" si="132"/>
        <v>46</v>
      </c>
      <c r="S67" s="272">
        <f t="shared" si="132"/>
        <v>46</v>
      </c>
      <c r="T67" s="272">
        <f t="shared" si="132"/>
        <v>46</v>
      </c>
      <c r="U67" s="272">
        <f t="shared" si="132"/>
        <v>46</v>
      </c>
      <c r="V67" s="272">
        <f t="shared" si="132"/>
        <v>46</v>
      </c>
      <c r="W67" s="272">
        <f t="shared" si="132"/>
        <v>46</v>
      </c>
      <c r="X67" s="272">
        <f t="shared" si="132"/>
        <v>46</v>
      </c>
      <c r="Y67" s="2"/>
      <c r="Z67" s="272">
        <f t="shared" ref="Z67:Z126" si="133">SUM(D67:Y67)</f>
        <v>966</v>
      </c>
      <c r="AA67" s="2"/>
      <c r="AB67" s="340"/>
      <c r="AC67" s="340"/>
      <c r="AD67" s="340"/>
      <c r="AE67" s="340"/>
      <c r="AF67" s="340"/>
      <c r="AG67" s="340"/>
      <c r="AH67" s="340"/>
      <c r="AI67" s="340"/>
      <c r="AJ67" s="340"/>
      <c r="AK67" s="340"/>
      <c r="AL67" s="340"/>
      <c r="AM67" s="340"/>
      <c r="AN67" s="340"/>
      <c r="AO67" s="340"/>
      <c r="AP67" s="340"/>
      <c r="AQ67" s="340"/>
      <c r="AR67" s="340"/>
      <c r="AS67" s="340"/>
      <c r="AT67" s="340"/>
      <c r="AU67" s="340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82"/>
      <c r="EF67" s="182"/>
      <c r="EG67" s="7"/>
      <c r="EH67" s="7"/>
      <c r="EI67" s="7"/>
      <c r="EJ67" s="7"/>
      <c r="EK67" s="7"/>
      <c r="EL67" s="7"/>
    </row>
    <row r="68" spans="1:142" ht="14.1" hidden="1" customHeight="1" x14ac:dyDescent="0.25">
      <c r="A68" s="770" t="s">
        <v>460</v>
      </c>
      <c r="B68" s="770"/>
      <c r="C68" s="770"/>
      <c r="D68" s="272">
        <f t="shared" ref="D68:X68" si="134">COUNTIF(D12:D64,"A.35")</f>
        <v>0</v>
      </c>
      <c r="E68" s="272">
        <f t="shared" si="134"/>
        <v>0</v>
      </c>
      <c r="F68" s="272">
        <f t="shared" si="134"/>
        <v>0</v>
      </c>
      <c r="G68" s="272">
        <f t="shared" si="134"/>
        <v>0</v>
      </c>
      <c r="H68" s="272">
        <f t="shared" si="134"/>
        <v>0</v>
      </c>
      <c r="I68" s="272">
        <f t="shared" si="134"/>
        <v>0</v>
      </c>
      <c r="J68" s="272">
        <f t="shared" si="134"/>
        <v>0</v>
      </c>
      <c r="K68" s="272">
        <f t="shared" si="134"/>
        <v>0</v>
      </c>
      <c r="L68" s="272">
        <f t="shared" si="134"/>
        <v>0</v>
      </c>
      <c r="M68" s="272">
        <f t="shared" si="134"/>
        <v>0</v>
      </c>
      <c r="N68" s="272">
        <f t="shared" si="134"/>
        <v>3</v>
      </c>
      <c r="O68" s="272">
        <f t="shared" si="134"/>
        <v>3</v>
      </c>
      <c r="P68" s="272">
        <f t="shared" si="134"/>
        <v>3</v>
      </c>
      <c r="Q68" s="272">
        <f t="shared" si="134"/>
        <v>3</v>
      </c>
      <c r="R68" s="272">
        <f t="shared" si="134"/>
        <v>3</v>
      </c>
      <c r="S68" s="272">
        <f t="shared" si="134"/>
        <v>3</v>
      </c>
      <c r="T68" s="272">
        <f t="shared" si="134"/>
        <v>3</v>
      </c>
      <c r="U68" s="272">
        <f t="shared" si="134"/>
        <v>3</v>
      </c>
      <c r="V68" s="272">
        <f t="shared" si="134"/>
        <v>3</v>
      </c>
      <c r="W68" s="272">
        <f t="shared" si="134"/>
        <v>3</v>
      </c>
      <c r="X68" s="272">
        <f t="shared" si="134"/>
        <v>3</v>
      </c>
      <c r="Y68" s="2"/>
      <c r="Z68" s="272">
        <f t="shared" si="133"/>
        <v>33</v>
      </c>
      <c r="AA68" s="341">
        <f>Z68</f>
        <v>33</v>
      </c>
      <c r="AB68" s="272">
        <f t="shared" ref="AB68:AV68" si="135">COUNTIF(AB11:AB63,"A.35")</f>
        <v>0</v>
      </c>
      <c r="AC68" s="272">
        <f t="shared" si="135"/>
        <v>0</v>
      </c>
      <c r="AD68" s="272">
        <f t="shared" si="135"/>
        <v>0</v>
      </c>
      <c r="AE68" s="272">
        <f t="shared" si="135"/>
        <v>0</v>
      </c>
      <c r="AF68" s="272">
        <f t="shared" si="135"/>
        <v>0</v>
      </c>
      <c r="AG68" s="272">
        <f t="shared" si="135"/>
        <v>0</v>
      </c>
      <c r="AH68" s="272">
        <f t="shared" si="135"/>
        <v>0</v>
      </c>
      <c r="AI68" s="272">
        <f t="shared" si="135"/>
        <v>0</v>
      </c>
      <c r="AJ68" s="272">
        <f t="shared" si="135"/>
        <v>0</v>
      </c>
      <c r="AK68" s="272">
        <f t="shared" si="135"/>
        <v>0</v>
      </c>
      <c r="AL68" s="272">
        <f t="shared" si="135"/>
        <v>3</v>
      </c>
      <c r="AM68" s="272">
        <f t="shared" si="135"/>
        <v>3</v>
      </c>
      <c r="AN68" s="272">
        <f t="shared" si="135"/>
        <v>3</v>
      </c>
      <c r="AO68" s="272">
        <f t="shared" si="135"/>
        <v>3</v>
      </c>
      <c r="AP68" s="272">
        <f t="shared" si="135"/>
        <v>3</v>
      </c>
      <c r="AQ68" s="272">
        <f t="shared" si="135"/>
        <v>3</v>
      </c>
      <c r="AR68" s="272">
        <f t="shared" si="135"/>
        <v>3</v>
      </c>
      <c r="AS68" s="272">
        <f t="shared" si="135"/>
        <v>3</v>
      </c>
      <c r="AT68" s="272">
        <f t="shared" si="135"/>
        <v>3</v>
      </c>
      <c r="AU68" s="272">
        <f t="shared" si="135"/>
        <v>3</v>
      </c>
      <c r="AV68" s="340">
        <f t="shared" si="135"/>
        <v>3</v>
      </c>
      <c r="AW68" s="340">
        <f t="shared" ref="AW68:AW127" si="136">SUM(AB68:AV68)</f>
        <v>33</v>
      </c>
      <c r="AX68" s="340">
        <f>AW68</f>
        <v>33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82"/>
      <c r="EF68" s="182"/>
      <c r="EG68" s="7"/>
      <c r="EH68" s="7"/>
      <c r="EI68" s="7"/>
      <c r="EJ68" s="7"/>
      <c r="EK68" s="7"/>
      <c r="EL68" s="7"/>
    </row>
    <row r="69" spans="1:142" ht="14.1" hidden="1" customHeight="1" x14ac:dyDescent="0.25">
      <c r="A69" s="342" t="s">
        <v>676</v>
      </c>
      <c r="B69" s="342"/>
      <c r="C69" s="342"/>
      <c r="D69" s="272">
        <f t="shared" ref="D69:X69" si="137">COUNTIF(D12:D64,"A.41")</f>
        <v>3</v>
      </c>
      <c r="E69" s="272">
        <f t="shared" si="137"/>
        <v>3</v>
      </c>
      <c r="F69" s="272">
        <f t="shared" si="137"/>
        <v>3</v>
      </c>
      <c r="G69" s="272">
        <f t="shared" si="137"/>
        <v>3</v>
      </c>
      <c r="H69" s="272">
        <f t="shared" si="137"/>
        <v>3</v>
      </c>
      <c r="I69" s="272">
        <f t="shared" si="137"/>
        <v>3</v>
      </c>
      <c r="J69" s="272">
        <f t="shared" si="137"/>
        <v>3</v>
      </c>
      <c r="K69" s="272">
        <f t="shared" si="137"/>
        <v>3</v>
      </c>
      <c r="L69" s="272">
        <f t="shared" si="137"/>
        <v>3</v>
      </c>
      <c r="M69" s="272">
        <f t="shared" si="137"/>
        <v>3</v>
      </c>
      <c r="N69" s="272">
        <f t="shared" si="137"/>
        <v>0</v>
      </c>
      <c r="O69" s="272">
        <f t="shared" si="137"/>
        <v>0</v>
      </c>
      <c r="P69" s="272">
        <f t="shared" si="137"/>
        <v>0</v>
      </c>
      <c r="Q69" s="272">
        <f t="shared" si="137"/>
        <v>0</v>
      </c>
      <c r="R69" s="272">
        <f t="shared" si="137"/>
        <v>0</v>
      </c>
      <c r="S69" s="272">
        <f t="shared" si="137"/>
        <v>0</v>
      </c>
      <c r="T69" s="272">
        <f t="shared" si="137"/>
        <v>0</v>
      </c>
      <c r="U69" s="272">
        <f t="shared" si="137"/>
        <v>0</v>
      </c>
      <c r="V69" s="272">
        <f t="shared" si="137"/>
        <v>0</v>
      </c>
      <c r="W69" s="272">
        <f t="shared" si="137"/>
        <v>0</v>
      </c>
      <c r="X69" s="272">
        <f t="shared" si="137"/>
        <v>0</v>
      </c>
      <c r="Y69" s="2"/>
      <c r="Z69" s="272">
        <f>SUM(D69:Y69)</f>
        <v>30</v>
      </c>
      <c r="AA69" s="341" t="e">
        <f>Z69+#REF!</f>
        <v>#REF!</v>
      </c>
      <c r="AB69" s="272">
        <f t="shared" ref="AB69:AV69" si="138">COUNTIF(AB11:AB63,"A.41")</f>
        <v>3</v>
      </c>
      <c r="AC69" s="272">
        <f t="shared" si="138"/>
        <v>3</v>
      </c>
      <c r="AD69" s="272">
        <f t="shared" si="138"/>
        <v>3</v>
      </c>
      <c r="AE69" s="272">
        <f t="shared" si="138"/>
        <v>3</v>
      </c>
      <c r="AF69" s="272">
        <f t="shared" si="138"/>
        <v>3</v>
      </c>
      <c r="AG69" s="272">
        <f t="shared" si="138"/>
        <v>3</v>
      </c>
      <c r="AH69" s="272">
        <f t="shared" si="138"/>
        <v>3</v>
      </c>
      <c r="AI69" s="272">
        <f t="shared" si="138"/>
        <v>3</v>
      </c>
      <c r="AJ69" s="272">
        <f t="shared" si="138"/>
        <v>3</v>
      </c>
      <c r="AK69" s="272">
        <f t="shared" si="138"/>
        <v>3</v>
      </c>
      <c r="AL69" s="272">
        <f t="shared" si="138"/>
        <v>0</v>
      </c>
      <c r="AM69" s="272">
        <f t="shared" si="138"/>
        <v>0</v>
      </c>
      <c r="AN69" s="272">
        <f t="shared" si="138"/>
        <v>0</v>
      </c>
      <c r="AO69" s="272">
        <f t="shared" si="138"/>
        <v>0</v>
      </c>
      <c r="AP69" s="272">
        <f t="shared" si="138"/>
        <v>0</v>
      </c>
      <c r="AQ69" s="272">
        <f t="shared" si="138"/>
        <v>0</v>
      </c>
      <c r="AR69" s="272">
        <f t="shared" si="138"/>
        <v>0</v>
      </c>
      <c r="AS69" s="272">
        <f t="shared" si="138"/>
        <v>0</v>
      </c>
      <c r="AT69" s="272">
        <f t="shared" si="138"/>
        <v>0</v>
      </c>
      <c r="AU69" s="272">
        <f t="shared" si="138"/>
        <v>0</v>
      </c>
      <c r="AV69" s="272">
        <f t="shared" si="138"/>
        <v>0</v>
      </c>
      <c r="AW69" s="340">
        <f t="shared" si="136"/>
        <v>30</v>
      </c>
      <c r="AX69" s="340">
        <f>AW69</f>
        <v>30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82"/>
      <c r="EF69" s="182"/>
      <c r="EG69" s="7"/>
      <c r="EH69" s="7"/>
      <c r="EI69" s="7"/>
      <c r="EJ69" s="7"/>
      <c r="EK69" s="7"/>
      <c r="EL69" s="7"/>
    </row>
    <row r="70" spans="1:142" ht="14.1" hidden="1" customHeight="1" x14ac:dyDescent="0.25">
      <c r="A70" s="770" t="s">
        <v>461</v>
      </c>
      <c r="B70" s="770"/>
      <c r="C70" s="770"/>
      <c r="D70" s="272">
        <f t="shared" ref="D70:X70" si="139">COUNTIF(D12:D64,"B.23")</f>
        <v>0</v>
      </c>
      <c r="E70" s="272">
        <f t="shared" si="139"/>
        <v>0</v>
      </c>
      <c r="F70" s="272">
        <f t="shared" si="139"/>
        <v>0</v>
      </c>
      <c r="G70" s="272">
        <f t="shared" si="139"/>
        <v>0</v>
      </c>
      <c r="H70" s="272">
        <f t="shared" si="139"/>
        <v>0</v>
      </c>
      <c r="I70" s="272">
        <f t="shared" si="139"/>
        <v>0</v>
      </c>
      <c r="J70" s="272">
        <f t="shared" si="139"/>
        <v>0</v>
      </c>
      <c r="K70" s="272">
        <f t="shared" si="139"/>
        <v>2</v>
      </c>
      <c r="L70" s="272">
        <f t="shared" si="139"/>
        <v>2</v>
      </c>
      <c r="M70" s="272">
        <f t="shared" si="139"/>
        <v>2</v>
      </c>
      <c r="N70" s="272">
        <f t="shared" si="139"/>
        <v>2</v>
      </c>
      <c r="O70" s="272">
        <f t="shared" si="139"/>
        <v>2</v>
      </c>
      <c r="P70" s="272">
        <f t="shared" si="139"/>
        <v>0</v>
      </c>
      <c r="Q70" s="272">
        <f t="shared" si="139"/>
        <v>0</v>
      </c>
      <c r="R70" s="272">
        <f t="shared" si="139"/>
        <v>2</v>
      </c>
      <c r="S70" s="272">
        <f t="shared" si="139"/>
        <v>2</v>
      </c>
      <c r="T70" s="272">
        <f t="shared" si="139"/>
        <v>2</v>
      </c>
      <c r="U70" s="272">
        <f t="shared" si="139"/>
        <v>2</v>
      </c>
      <c r="V70" s="272">
        <f t="shared" si="139"/>
        <v>2</v>
      </c>
      <c r="W70" s="272">
        <f t="shared" si="139"/>
        <v>2</v>
      </c>
      <c r="X70" s="272">
        <f t="shared" si="139"/>
        <v>2</v>
      </c>
      <c r="Y70" s="2"/>
      <c r="Z70" s="272">
        <f t="shared" si="133"/>
        <v>24</v>
      </c>
      <c r="AA70" s="341">
        <f>Z70</f>
        <v>24</v>
      </c>
      <c r="AB70" s="272">
        <f t="shared" ref="AB70:AV70" si="140">COUNTIF(AB11:AB63,"B.23")</f>
        <v>0</v>
      </c>
      <c r="AC70" s="272">
        <f t="shared" si="140"/>
        <v>0</v>
      </c>
      <c r="AD70" s="272">
        <f t="shared" si="140"/>
        <v>0</v>
      </c>
      <c r="AE70" s="272">
        <f t="shared" si="140"/>
        <v>0</v>
      </c>
      <c r="AF70" s="272">
        <f t="shared" si="140"/>
        <v>0</v>
      </c>
      <c r="AG70" s="272">
        <f t="shared" si="140"/>
        <v>0</v>
      </c>
      <c r="AH70" s="272">
        <f t="shared" si="140"/>
        <v>0</v>
      </c>
      <c r="AI70" s="272">
        <f t="shared" si="140"/>
        <v>2</v>
      </c>
      <c r="AJ70" s="272">
        <f t="shared" si="140"/>
        <v>2</v>
      </c>
      <c r="AK70" s="272">
        <f t="shared" si="140"/>
        <v>2</v>
      </c>
      <c r="AL70" s="272">
        <f t="shared" si="140"/>
        <v>2</v>
      </c>
      <c r="AM70" s="272">
        <f t="shared" si="140"/>
        <v>2</v>
      </c>
      <c r="AN70" s="272">
        <f t="shared" si="140"/>
        <v>0</v>
      </c>
      <c r="AO70" s="272">
        <f t="shared" si="140"/>
        <v>0</v>
      </c>
      <c r="AP70" s="272">
        <f t="shared" si="140"/>
        <v>2</v>
      </c>
      <c r="AQ70" s="272">
        <f t="shared" si="140"/>
        <v>2</v>
      </c>
      <c r="AR70" s="272">
        <f t="shared" si="140"/>
        <v>2</v>
      </c>
      <c r="AS70" s="272">
        <f t="shared" si="140"/>
        <v>2</v>
      </c>
      <c r="AT70" s="272">
        <f t="shared" si="140"/>
        <v>2</v>
      </c>
      <c r="AU70" s="272">
        <f t="shared" si="140"/>
        <v>2</v>
      </c>
      <c r="AV70" s="340">
        <f t="shared" si="140"/>
        <v>2</v>
      </c>
      <c r="AW70" s="340">
        <f t="shared" si="136"/>
        <v>24</v>
      </c>
      <c r="AX70" s="340">
        <f>AW70</f>
        <v>24</v>
      </c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82"/>
      <c r="EF70" s="182"/>
      <c r="EG70" s="7"/>
      <c r="EH70" s="7"/>
      <c r="EI70" s="7"/>
      <c r="EJ70" s="7"/>
      <c r="EK70" s="7"/>
      <c r="EL70" s="7"/>
    </row>
    <row r="71" spans="1:142" ht="14.1" hidden="1" customHeight="1" x14ac:dyDescent="0.25">
      <c r="A71" s="772" t="s">
        <v>563</v>
      </c>
      <c r="B71" s="772"/>
      <c r="C71" s="772"/>
      <c r="D71" s="272">
        <f t="shared" ref="D71:X71" si="141">COUNTIF(D12:D64,"B.26")</f>
        <v>2</v>
      </c>
      <c r="E71" s="272">
        <f t="shared" si="141"/>
        <v>2</v>
      </c>
      <c r="F71" s="272">
        <f t="shared" si="141"/>
        <v>2</v>
      </c>
      <c r="G71" s="272">
        <f t="shared" si="141"/>
        <v>2</v>
      </c>
      <c r="H71" s="272">
        <f t="shared" si="141"/>
        <v>2</v>
      </c>
      <c r="I71" s="272">
        <f t="shared" si="141"/>
        <v>2</v>
      </c>
      <c r="J71" s="272">
        <f t="shared" si="141"/>
        <v>2</v>
      </c>
      <c r="K71" s="272">
        <f t="shared" si="141"/>
        <v>0</v>
      </c>
      <c r="L71" s="272">
        <f t="shared" si="141"/>
        <v>0</v>
      </c>
      <c r="M71" s="272">
        <f t="shared" si="141"/>
        <v>0</v>
      </c>
      <c r="N71" s="272">
        <f t="shared" si="141"/>
        <v>0</v>
      </c>
      <c r="O71" s="272">
        <f t="shared" si="141"/>
        <v>0</v>
      </c>
      <c r="P71" s="272">
        <f t="shared" si="141"/>
        <v>2</v>
      </c>
      <c r="Q71" s="272">
        <f t="shared" si="141"/>
        <v>2</v>
      </c>
      <c r="R71" s="272">
        <f t="shared" si="141"/>
        <v>0</v>
      </c>
      <c r="S71" s="272">
        <f t="shared" si="141"/>
        <v>0</v>
      </c>
      <c r="T71" s="272">
        <f t="shared" si="141"/>
        <v>0</v>
      </c>
      <c r="U71" s="272">
        <f t="shared" si="141"/>
        <v>0</v>
      </c>
      <c r="V71" s="272">
        <f t="shared" si="141"/>
        <v>0</v>
      </c>
      <c r="W71" s="272">
        <f t="shared" si="141"/>
        <v>0</v>
      </c>
      <c r="X71" s="272">
        <f t="shared" si="141"/>
        <v>0</v>
      </c>
      <c r="Y71" s="2"/>
      <c r="Z71" s="272">
        <f t="shared" si="133"/>
        <v>18</v>
      </c>
      <c r="AA71" s="341">
        <f>Z71</f>
        <v>18</v>
      </c>
      <c r="AB71" s="272">
        <f t="shared" ref="AB71:AV71" si="142">COUNTIF(AB11:AB63,"B.26")</f>
        <v>2</v>
      </c>
      <c r="AC71" s="272">
        <f t="shared" si="142"/>
        <v>2</v>
      </c>
      <c r="AD71" s="272">
        <f t="shared" si="142"/>
        <v>2</v>
      </c>
      <c r="AE71" s="272">
        <f t="shared" si="142"/>
        <v>2</v>
      </c>
      <c r="AF71" s="272">
        <f t="shared" si="142"/>
        <v>2</v>
      </c>
      <c r="AG71" s="272">
        <f t="shared" si="142"/>
        <v>2</v>
      </c>
      <c r="AH71" s="272">
        <f t="shared" si="142"/>
        <v>2</v>
      </c>
      <c r="AI71" s="272">
        <f t="shared" si="142"/>
        <v>0</v>
      </c>
      <c r="AJ71" s="272">
        <f t="shared" si="142"/>
        <v>0</v>
      </c>
      <c r="AK71" s="272">
        <f t="shared" si="142"/>
        <v>0</v>
      </c>
      <c r="AL71" s="272">
        <f t="shared" si="142"/>
        <v>0</v>
      </c>
      <c r="AM71" s="272">
        <f t="shared" si="142"/>
        <v>0</v>
      </c>
      <c r="AN71" s="272">
        <f t="shared" si="142"/>
        <v>2</v>
      </c>
      <c r="AO71" s="272">
        <f t="shared" si="142"/>
        <v>2</v>
      </c>
      <c r="AP71" s="272">
        <f t="shared" si="142"/>
        <v>0</v>
      </c>
      <c r="AQ71" s="272">
        <f t="shared" si="142"/>
        <v>0</v>
      </c>
      <c r="AR71" s="272">
        <f t="shared" si="142"/>
        <v>0</v>
      </c>
      <c r="AS71" s="272">
        <f t="shared" si="142"/>
        <v>0</v>
      </c>
      <c r="AT71" s="272">
        <f t="shared" si="142"/>
        <v>0</v>
      </c>
      <c r="AU71" s="272">
        <f t="shared" si="142"/>
        <v>0</v>
      </c>
      <c r="AV71" s="340">
        <f t="shared" si="142"/>
        <v>0</v>
      </c>
      <c r="AW71" s="340">
        <f t="shared" si="136"/>
        <v>18</v>
      </c>
      <c r="AX71" s="340">
        <f>AW71</f>
        <v>18</v>
      </c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82"/>
      <c r="EF71" s="182"/>
      <c r="EG71" s="7"/>
      <c r="EH71" s="7"/>
      <c r="EI71" s="7"/>
      <c r="EJ71" s="7"/>
      <c r="EK71" s="7"/>
      <c r="EL71" s="7"/>
    </row>
    <row r="72" spans="1:142" ht="14.1" hidden="1" customHeight="1" x14ac:dyDescent="0.25">
      <c r="A72" s="770" t="s">
        <v>462</v>
      </c>
      <c r="B72" s="770"/>
      <c r="C72" s="770"/>
      <c r="D72" s="272">
        <f t="shared" ref="D72:X72" si="143">COUNTIF(D12:D64,"C.20")</f>
        <v>4</v>
      </c>
      <c r="E72" s="272">
        <f t="shared" si="143"/>
        <v>4</v>
      </c>
      <c r="F72" s="272">
        <f t="shared" si="143"/>
        <v>4</v>
      </c>
      <c r="G72" s="272">
        <f t="shared" si="143"/>
        <v>4</v>
      </c>
      <c r="H72" s="272">
        <f t="shared" si="143"/>
        <v>4</v>
      </c>
      <c r="I72" s="272">
        <f t="shared" si="143"/>
        <v>4</v>
      </c>
      <c r="J72" s="272">
        <f t="shared" si="143"/>
        <v>4</v>
      </c>
      <c r="K72" s="272">
        <f t="shared" si="143"/>
        <v>0</v>
      </c>
      <c r="L72" s="272">
        <f t="shared" si="143"/>
        <v>0</v>
      </c>
      <c r="M72" s="272">
        <f t="shared" si="143"/>
        <v>0</v>
      </c>
      <c r="N72" s="272">
        <f t="shared" si="143"/>
        <v>0</v>
      </c>
      <c r="O72" s="272">
        <f t="shared" si="143"/>
        <v>0</v>
      </c>
      <c r="P72" s="272">
        <f t="shared" si="143"/>
        <v>0</v>
      </c>
      <c r="Q72" s="272">
        <f t="shared" si="143"/>
        <v>0</v>
      </c>
      <c r="R72" s="272">
        <f t="shared" si="143"/>
        <v>0</v>
      </c>
      <c r="S72" s="272">
        <f t="shared" si="143"/>
        <v>0</v>
      </c>
      <c r="T72" s="272">
        <f t="shared" si="143"/>
        <v>0</v>
      </c>
      <c r="U72" s="272">
        <f t="shared" si="143"/>
        <v>0</v>
      </c>
      <c r="V72" s="272">
        <f t="shared" si="143"/>
        <v>0</v>
      </c>
      <c r="W72" s="272">
        <f t="shared" si="143"/>
        <v>0</v>
      </c>
      <c r="X72" s="272">
        <f t="shared" si="143"/>
        <v>0</v>
      </c>
      <c r="Y72" s="2"/>
      <c r="Z72" s="272">
        <f t="shared" si="133"/>
        <v>28</v>
      </c>
      <c r="AA72" s="767">
        <f>Z72+Z73</f>
        <v>36</v>
      </c>
      <c r="AB72" s="272">
        <f t="shared" ref="AB72:AV72" si="144">COUNTIF(AB11:AB63,"C.20")</f>
        <v>4</v>
      </c>
      <c r="AC72" s="272">
        <f t="shared" si="144"/>
        <v>4</v>
      </c>
      <c r="AD72" s="272">
        <f t="shared" si="144"/>
        <v>4</v>
      </c>
      <c r="AE72" s="272">
        <f t="shared" si="144"/>
        <v>4</v>
      </c>
      <c r="AF72" s="272">
        <f t="shared" si="144"/>
        <v>4</v>
      </c>
      <c r="AG72" s="272">
        <f t="shared" si="144"/>
        <v>4</v>
      </c>
      <c r="AH72" s="272">
        <f t="shared" si="144"/>
        <v>4</v>
      </c>
      <c r="AI72" s="272">
        <f t="shared" si="144"/>
        <v>0</v>
      </c>
      <c r="AJ72" s="272">
        <f t="shared" si="144"/>
        <v>0</v>
      </c>
      <c r="AK72" s="272">
        <f t="shared" si="144"/>
        <v>0</v>
      </c>
      <c r="AL72" s="272">
        <f t="shared" si="144"/>
        <v>0</v>
      </c>
      <c r="AM72" s="272">
        <f t="shared" si="144"/>
        <v>0</v>
      </c>
      <c r="AN72" s="272">
        <f t="shared" si="144"/>
        <v>0</v>
      </c>
      <c r="AO72" s="272">
        <f t="shared" si="144"/>
        <v>0</v>
      </c>
      <c r="AP72" s="272">
        <f t="shared" si="144"/>
        <v>0</v>
      </c>
      <c r="AQ72" s="272">
        <f t="shared" si="144"/>
        <v>0</v>
      </c>
      <c r="AR72" s="272">
        <f t="shared" si="144"/>
        <v>0</v>
      </c>
      <c r="AS72" s="272">
        <f t="shared" si="144"/>
        <v>0</v>
      </c>
      <c r="AT72" s="272">
        <f t="shared" si="144"/>
        <v>0</v>
      </c>
      <c r="AU72" s="272">
        <f t="shared" si="144"/>
        <v>0</v>
      </c>
      <c r="AV72" s="272">
        <f t="shared" si="144"/>
        <v>0</v>
      </c>
      <c r="AW72" s="340">
        <f t="shared" si="136"/>
        <v>28</v>
      </c>
      <c r="AX72" s="766">
        <f>AW72+AW73</f>
        <v>36</v>
      </c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82"/>
      <c r="EF72" s="182"/>
      <c r="EG72" s="7"/>
      <c r="EH72" s="7"/>
      <c r="EI72" s="7"/>
      <c r="EJ72" s="7"/>
      <c r="EK72" s="7"/>
      <c r="EL72" s="7"/>
    </row>
    <row r="73" spans="1:142" ht="14.1" hidden="1" customHeight="1" x14ac:dyDescent="0.25">
      <c r="A73" s="770" t="s">
        <v>528</v>
      </c>
      <c r="B73" s="770"/>
      <c r="C73" s="770"/>
      <c r="D73" s="272">
        <f t="shared" ref="D73:X73" si="145">COUNTIF(D12:D64,"CP.20")</f>
        <v>0</v>
      </c>
      <c r="E73" s="272">
        <f t="shared" si="145"/>
        <v>0</v>
      </c>
      <c r="F73" s="272">
        <f t="shared" si="145"/>
        <v>0</v>
      </c>
      <c r="G73" s="272">
        <f t="shared" si="145"/>
        <v>0</v>
      </c>
      <c r="H73" s="272">
        <f t="shared" si="145"/>
        <v>0</v>
      </c>
      <c r="I73" s="272">
        <f t="shared" si="145"/>
        <v>0</v>
      </c>
      <c r="J73" s="272">
        <f t="shared" si="145"/>
        <v>0</v>
      </c>
      <c r="K73" s="272">
        <f t="shared" si="145"/>
        <v>0</v>
      </c>
      <c r="L73" s="272">
        <f t="shared" si="145"/>
        <v>0</v>
      </c>
      <c r="M73" s="272">
        <f t="shared" si="145"/>
        <v>0</v>
      </c>
      <c r="N73" s="272">
        <f t="shared" si="145"/>
        <v>0</v>
      </c>
      <c r="O73" s="272">
        <f t="shared" si="145"/>
        <v>0</v>
      </c>
      <c r="P73" s="272">
        <f t="shared" si="145"/>
        <v>4</v>
      </c>
      <c r="Q73" s="272">
        <f t="shared" si="145"/>
        <v>4</v>
      </c>
      <c r="R73" s="272">
        <f t="shared" si="145"/>
        <v>0</v>
      </c>
      <c r="S73" s="272">
        <f t="shared" si="145"/>
        <v>0</v>
      </c>
      <c r="T73" s="272">
        <f t="shared" si="145"/>
        <v>0</v>
      </c>
      <c r="U73" s="272">
        <f t="shared" si="145"/>
        <v>0</v>
      </c>
      <c r="V73" s="272">
        <f t="shared" si="145"/>
        <v>0</v>
      </c>
      <c r="W73" s="272">
        <f t="shared" si="145"/>
        <v>0</v>
      </c>
      <c r="X73" s="272">
        <f t="shared" si="145"/>
        <v>0</v>
      </c>
      <c r="Y73" s="2"/>
      <c r="Z73" s="272">
        <f t="shared" si="133"/>
        <v>8</v>
      </c>
      <c r="AA73" s="767"/>
      <c r="AB73" s="272">
        <f t="shared" ref="AB73:AV73" si="146">COUNTIF(AB11:AB63,"CP.20")</f>
        <v>0</v>
      </c>
      <c r="AC73" s="272">
        <f t="shared" si="146"/>
        <v>0</v>
      </c>
      <c r="AD73" s="272">
        <f t="shared" si="146"/>
        <v>0</v>
      </c>
      <c r="AE73" s="272">
        <f t="shared" si="146"/>
        <v>0</v>
      </c>
      <c r="AF73" s="272">
        <f t="shared" si="146"/>
        <v>0</v>
      </c>
      <c r="AG73" s="272">
        <f t="shared" si="146"/>
        <v>0</v>
      </c>
      <c r="AH73" s="272">
        <f t="shared" si="146"/>
        <v>0</v>
      </c>
      <c r="AI73" s="272">
        <f t="shared" si="146"/>
        <v>0</v>
      </c>
      <c r="AJ73" s="272">
        <f t="shared" si="146"/>
        <v>0</v>
      </c>
      <c r="AK73" s="272">
        <f t="shared" si="146"/>
        <v>0</v>
      </c>
      <c r="AL73" s="272">
        <f t="shared" si="146"/>
        <v>0</v>
      </c>
      <c r="AM73" s="272">
        <f t="shared" si="146"/>
        <v>0</v>
      </c>
      <c r="AN73" s="272">
        <f t="shared" si="146"/>
        <v>4</v>
      </c>
      <c r="AO73" s="272">
        <f t="shared" si="146"/>
        <v>4</v>
      </c>
      <c r="AP73" s="272">
        <f t="shared" si="146"/>
        <v>0</v>
      </c>
      <c r="AQ73" s="272">
        <f t="shared" si="146"/>
        <v>0</v>
      </c>
      <c r="AR73" s="272">
        <f t="shared" si="146"/>
        <v>0</v>
      </c>
      <c r="AS73" s="272">
        <f t="shared" si="146"/>
        <v>0</v>
      </c>
      <c r="AT73" s="272">
        <f t="shared" si="146"/>
        <v>0</v>
      </c>
      <c r="AU73" s="272">
        <f t="shared" si="146"/>
        <v>0</v>
      </c>
      <c r="AV73" s="272">
        <f t="shared" si="146"/>
        <v>0</v>
      </c>
      <c r="AW73" s="340">
        <f t="shared" si="136"/>
        <v>8</v>
      </c>
      <c r="AX73" s="766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82"/>
      <c r="EF73" s="182"/>
      <c r="EG73" s="7"/>
      <c r="EH73" s="7"/>
      <c r="EI73" s="7"/>
      <c r="EJ73" s="7"/>
      <c r="EK73" s="7"/>
      <c r="EL73" s="7"/>
    </row>
    <row r="74" spans="1:142" ht="14.1" hidden="1" customHeight="1" x14ac:dyDescent="0.25">
      <c r="A74" s="770" t="s">
        <v>463</v>
      </c>
      <c r="B74" s="770"/>
      <c r="C74" s="770"/>
      <c r="D74" s="272">
        <f t="shared" ref="D74:X74" si="147">COUNTIF(D12:D64,"C.13")</f>
        <v>0</v>
      </c>
      <c r="E74" s="272">
        <f t="shared" si="147"/>
        <v>0</v>
      </c>
      <c r="F74" s="272">
        <f t="shared" si="147"/>
        <v>0</v>
      </c>
      <c r="G74" s="272">
        <f t="shared" si="147"/>
        <v>0</v>
      </c>
      <c r="H74" s="272">
        <f t="shared" si="147"/>
        <v>0</v>
      </c>
      <c r="I74" s="272">
        <f t="shared" si="147"/>
        <v>0</v>
      </c>
      <c r="J74" s="272">
        <f t="shared" si="147"/>
        <v>0</v>
      </c>
      <c r="K74" s="272">
        <f t="shared" si="147"/>
        <v>0</v>
      </c>
      <c r="L74" s="272">
        <f t="shared" si="147"/>
        <v>0</v>
      </c>
      <c r="M74" s="272">
        <f t="shared" si="147"/>
        <v>0</v>
      </c>
      <c r="N74" s="272">
        <f t="shared" si="147"/>
        <v>0</v>
      </c>
      <c r="O74" s="272">
        <f t="shared" si="147"/>
        <v>0</v>
      </c>
      <c r="P74" s="272">
        <f t="shared" si="147"/>
        <v>0</v>
      </c>
      <c r="Q74" s="272">
        <f t="shared" si="147"/>
        <v>0</v>
      </c>
      <c r="R74" s="272">
        <f t="shared" si="147"/>
        <v>4</v>
      </c>
      <c r="S74" s="272">
        <f t="shared" si="147"/>
        <v>4</v>
      </c>
      <c r="T74" s="272">
        <f t="shared" si="147"/>
        <v>4</v>
      </c>
      <c r="U74" s="272">
        <f t="shared" si="147"/>
        <v>4</v>
      </c>
      <c r="V74" s="272">
        <f t="shared" si="147"/>
        <v>4</v>
      </c>
      <c r="W74" s="272">
        <f t="shared" si="147"/>
        <v>4</v>
      </c>
      <c r="X74" s="272">
        <f t="shared" si="147"/>
        <v>4</v>
      </c>
      <c r="Y74" s="2"/>
      <c r="Z74" s="272">
        <f t="shared" si="133"/>
        <v>28</v>
      </c>
      <c r="AA74" s="767">
        <f>Z74+Z75</f>
        <v>34</v>
      </c>
      <c r="AB74" s="272">
        <f t="shared" ref="AB74:AV74" si="148">COUNTIF(AB11:AB63,"C.13")</f>
        <v>0</v>
      </c>
      <c r="AC74" s="272">
        <f t="shared" si="148"/>
        <v>0</v>
      </c>
      <c r="AD74" s="272">
        <f t="shared" si="148"/>
        <v>0</v>
      </c>
      <c r="AE74" s="272">
        <f t="shared" si="148"/>
        <v>0</v>
      </c>
      <c r="AF74" s="272">
        <f t="shared" si="148"/>
        <v>0</v>
      </c>
      <c r="AG74" s="272">
        <f t="shared" si="148"/>
        <v>0</v>
      </c>
      <c r="AH74" s="272">
        <f t="shared" si="148"/>
        <v>0</v>
      </c>
      <c r="AI74" s="272">
        <f t="shared" si="148"/>
        <v>0</v>
      </c>
      <c r="AJ74" s="272">
        <f t="shared" si="148"/>
        <v>0</v>
      </c>
      <c r="AK74" s="272">
        <f t="shared" si="148"/>
        <v>0</v>
      </c>
      <c r="AL74" s="272">
        <f t="shared" si="148"/>
        <v>0</v>
      </c>
      <c r="AM74" s="272">
        <f t="shared" si="148"/>
        <v>0</v>
      </c>
      <c r="AN74" s="272">
        <f t="shared" si="148"/>
        <v>0</v>
      </c>
      <c r="AO74" s="272">
        <f t="shared" si="148"/>
        <v>0</v>
      </c>
      <c r="AP74" s="272">
        <f t="shared" si="148"/>
        <v>4</v>
      </c>
      <c r="AQ74" s="272">
        <f t="shared" si="148"/>
        <v>4</v>
      </c>
      <c r="AR74" s="272">
        <f t="shared" si="148"/>
        <v>4</v>
      </c>
      <c r="AS74" s="272">
        <f t="shared" si="148"/>
        <v>4</v>
      </c>
      <c r="AT74" s="272">
        <f t="shared" si="148"/>
        <v>4</v>
      </c>
      <c r="AU74" s="272">
        <f t="shared" si="148"/>
        <v>4</v>
      </c>
      <c r="AV74" s="340">
        <f t="shared" si="148"/>
        <v>4</v>
      </c>
      <c r="AW74" s="340">
        <f t="shared" si="136"/>
        <v>28</v>
      </c>
      <c r="AX74" s="766">
        <f>AW74+AW75</f>
        <v>34</v>
      </c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82"/>
      <c r="EF74" s="182"/>
      <c r="EG74" s="7"/>
      <c r="EH74" s="7"/>
      <c r="EI74" s="7"/>
      <c r="EJ74" s="7"/>
      <c r="EK74" s="7"/>
      <c r="EL74" s="7"/>
    </row>
    <row r="75" spans="1:142" ht="14.1" hidden="1" customHeight="1" x14ac:dyDescent="0.25">
      <c r="A75" s="770" t="s">
        <v>487</v>
      </c>
      <c r="B75" s="770"/>
      <c r="C75" s="770"/>
      <c r="D75" s="272">
        <f t="shared" ref="D75:X75" si="149">COUNTIF(D12:D64,"CP.13")</f>
        <v>0</v>
      </c>
      <c r="E75" s="272">
        <f t="shared" si="149"/>
        <v>0</v>
      </c>
      <c r="F75" s="272">
        <f t="shared" si="149"/>
        <v>0</v>
      </c>
      <c r="G75" s="272">
        <f t="shared" si="149"/>
        <v>0</v>
      </c>
      <c r="H75" s="272">
        <f t="shared" si="149"/>
        <v>0</v>
      </c>
      <c r="I75" s="272">
        <f t="shared" si="149"/>
        <v>3</v>
      </c>
      <c r="J75" s="272">
        <f t="shared" si="149"/>
        <v>3</v>
      </c>
      <c r="K75" s="272">
        <f t="shared" si="149"/>
        <v>0</v>
      </c>
      <c r="L75" s="272">
        <f t="shared" si="149"/>
        <v>0</v>
      </c>
      <c r="M75" s="272">
        <f t="shared" si="149"/>
        <v>0</v>
      </c>
      <c r="N75" s="222">
        <f t="shared" si="149"/>
        <v>0</v>
      </c>
      <c r="O75" s="222">
        <f t="shared" si="149"/>
        <v>0</v>
      </c>
      <c r="P75" s="272">
        <f t="shared" si="149"/>
        <v>0</v>
      </c>
      <c r="Q75" s="272">
        <f t="shared" si="149"/>
        <v>0</v>
      </c>
      <c r="R75" s="272">
        <f t="shared" si="149"/>
        <v>0</v>
      </c>
      <c r="S75" s="272">
        <f t="shared" si="149"/>
        <v>0</v>
      </c>
      <c r="T75" s="272">
        <f t="shared" si="149"/>
        <v>0</v>
      </c>
      <c r="U75" s="272">
        <f t="shared" si="149"/>
        <v>0</v>
      </c>
      <c r="V75" s="272">
        <f t="shared" si="149"/>
        <v>0</v>
      </c>
      <c r="W75" s="272">
        <f t="shared" si="149"/>
        <v>0</v>
      </c>
      <c r="X75" s="272">
        <f t="shared" si="149"/>
        <v>0</v>
      </c>
      <c r="Y75" s="2"/>
      <c r="Z75" s="272">
        <f t="shared" si="133"/>
        <v>6</v>
      </c>
      <c r="AA75" s="767"/>
      <c r="AB75" s="272">
        <f t="shared" ref="AB75:AV75" si="150">COUNTIF(AB11:AB63,"CP.13")</f>
        <v>0</v>
      </c>
      <c r="AC75" s="272">
        <f t="shared" si="150"/>
        <v>0</v>
      </c>
      <c r="AD75" s="272">
        <f t="shared" si="150"/>
        <v>0</v>
      </c>
      <c r="AE75" s="272">
        <f t="shared" si="150"/>
        <v>0</v>
      </c>
      <c r="AF75" s="272">
        <f t="shared" si="150"/>
        <v>0</v>
      </c>
      <c r="AG75" s="272">
        <f t="shared" si="150"/>
        <v>3</v>
      </c>
      <c r="AH75" s="272">
        <f t="shared" si="150"/>
        <v>3</v>
      </c>
      <c r="AI75" s="272">
        <f t="shared" si="150"/>
        <v>0</v>
      </c>
      <c r="AJ75" s="272">
        <f t="shared" si="150"/>
        <v>0</v>
      </c>
      <c r="AK75" s="272">
        <f t="shared" si="150"/>
        <v>0</v>
      </c>
      <c r="AL75" s="272">
        <f t="shared" si="150"/>
        <v>0</v>
      </c>
      <c r="AM75" s="272">
        <f t="shared" si="150"/>
        <v>0</v>
      </c>
      <c r="AN75" s="272">
        <f t="shared" si="150"/>
        <v>0</v>
      </c>
      <c r="AO75" s="272">
        <f t="shared" si="150"/>
        <v>0</v>
      </c>
      <c r="AP75" s="272">
        <f t="shared" si="150"/>
        <v>0</v>
      </c>
      <c r="AQ75" s="272">
        <f t="shared" si="150"/>
        <v>0</v>
      </c>
      <c r="AR75" s="272">
        <f t="shared" si="150"/>
        <v>0</v>
      </c>
      <c r="AS75" s="272">
        <f t="shared" si="150"/>
        <v>0</v>
      </c>
      <c r="AT75" s="272">
        <f t="shared" si="150"/>
        <v>0</v>
      </c>
      <c r="AU75" s="272">
        <f t="shared" si="150"/>
        <v>0</v>
      </c>
      <c r="AV75" s="272">
        <f t="shared" si="150"/>
        <v>0</v>
      </c>
      <c r="AW75" s="340">
        <f t="shared" si="136"/>
        <v>6</v>
      </c>
      <c r="AX75" s="766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82"/>
      <c r="EF75" s="182"/>
      <c r="EG75" s="7"/>
      <c r="EH75" s="7"/>
      <c r="EI75" s="7"/>
      <c r="EJ75" s="7"/>
      <c r="EK75" s="7"/>
      <c r="EL75" s="7"/>
    </row>
    <row r="76" spans="1:142" ht="14.1" hidden="1" customHeight="1" x14ac:dyDescent="0.25">
      <c r="A76" s="770" t="s">
        <v>464</v>
      </c>
      <c r="B76" s="770"/>
      <c r="C76" s="770"/>
      <c r="D76" s="272">
        <f t="shared" ref="D76:X76" si="151">COUNTIF(D12:D64,"C.7")</f>
        <v>0</v>
      </c>
      <c r="E76" s="272">
        <f t="shared" si="151"/>
        <v>0</v>
      </c>
      <c r="F76" s="272">
        <f t="shared" si="151"/>
        <v>0</v>
      </c>
      <c r="G76" s="272">
        <f t="shared" si="151"/>
        <v>0</v>
      </c>
      <c r="H76" s="272">
        <f t="shared" si="151"/>
        <v>0</v>
      </c>
      <c r="I76" s="272">
        <f t="shared" si="151"/>
        <v>0</v>
      </c>
      <c r="J76" s="272">
        <f t="shared" si="151"/>
        <v>0</v>
      </c>
      <c r="K76" s="272">
        <f t="shared" si="151"/>
        <v>4</v>
      </c>
      <c r="L76" s="272">
        <f t="shared" si="151"/>
        <v>4</v>
      </c>
      <c r="M76" s="272">
        <f t="shared" si="151"/>
        <v>4</v>
      </c>
      <c r="N76" s="222">
        <f t="shared" si="151"/>
        <v>4</v>
      </c>
      <c r="O76" s="222">
        <f t="shared" si="151"/>
        <v>4</v>
      </c>
      <c r="P76" s="272">
        <f t="shared" si="151"/>
        <v>4</v>
      </c>
      <c r="Q76" s="272">
        <f t="shared" si="151"/>
        <v>4</v>
      </c>
      <c r="R76" s="272">
        <f t="shared" si="151"/>
        <v>0</v>
      </c>
      <c r="S76" s="272">
        <f t="shared" si="151"/>
        <v>0</v>
      </c>
      <c r="T76" s="272">
        <f t="shared" si="151"/>
        <v>0</v>
      </c>
      <c r="U76" s="272">
        <f t="shared" si="151"/>
        <v>0</v>
      </c>
      <c r="V76" s="272">
        <f t="shared" si="151"/>
        <v>0</v>
      </c>
      <c r="W76" s="272">
        <f t="shared" si="151"/>
        <v>0</v>
      </c>
      <c r="X76" s="272">
        <f t="shared" si="151"/>
        <v>0</v>
      </c>
      <c r="Y76" s="2"/>
      <c r="Z76" s="272">
        <f t="shared" si="133"/>
        <v>28</v>
      </c>
      <c r="AA76" s="767">
        <f>Z76+Z77</f>
        <v>36</v>
      </c>
      <c r="AB76" s="272">
        <f t="shared" ref="AB76:AV76" si="152">COUNTIF(AB11:AB63,"C.7")</f>
        <v>0</v>
      </c>
      <c r="AC76" s="272">
        <f t="shared" si="152"/>
        <v>0</v>
      </c>
      <c r="AD76" s="272">
        <f t="shared" si="152"/>
        <v>0</v>
      </c>
      <c r="AE76" s="272">
        <f t="shared" si="152"/>
        <v>0</v>
      </c>
      <c r="AF76" s="272">
        <f t="shared" si="152"/>
        <v>0</v>
      </c>
      <c r="AG76" s="272">
        <f t="shared" si="152"/>
        <v>0</v>
      </c>
      <c r="AH76" s="272">
        <f t="shared" si="152"/>
        <v>0</v>
      </c>
      <c r="AI76" s="272">
        <f t="shared" si="152"/>
        <v>4</v>
      </c>
      <c r="AJ76" s="272">
        <f t="shared" si="152"/>
        <v>4</v>
      </c>
      <c r="AK76" s="272">
        <f t="shared" si="152"/>
        <v>4</v>
      </c>
      <c r="AL76" s="272">
        <f t="shared" si="152"/>
        <v>4</v>
      </c>
      <c r="AM76" s="272">
        <f t="shared" si="152"/>
        <v>4</v>
      </c>
      <c r="AN76" s="272">
        <f t="shared" si="152"/>
        <v>4</v>
      </c>
      <c r="AO76" s="272">
        <f t="shared" si="152"/>
        <v>4</v>
      </c>
      <c r="AP76" s="272">
        <f t="shared" si="152"/>
        <v>0</v>
      </c>
      <c r="AQ76" s="272">
        <f t="shared" si="152"/>
        <v>0</v>
      </c>
      <c r="AR76" s="272">
        <f t="shared" si="152"/>
        <v>0</v>
      </c>
      <c r="AS76" s="272">
        <f t="shared" si="152"/>
        <v>0</v>
      </c>
      <c r="AT76" s="272">
        <f t="shared" si="152"/>
        <v>0</v>
      </c>
      <c r="AU76" s="272">
        <f t="shared" si="152"/>
        <v>0</v>
      </c>
      <c r="AV76" s="340">
        <f t="shared" si="152"/>
        <v>0</v>
      </c>
      <c r="AW76" s="340">
        <f t="shared" si="136"/>
        <v>28</v>
      </c>
      <c r="AX76" s="766">
        <f>AW76+AW77</f>
        <v>36</v>
      </c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82"/>
      <c r="EF76" s="182"/>
      <c r="EG76" s="7"/>
      <c r="EH76" s="7"/>
      <c r="EI76" s="7"/>
      <c r="EJ76" s="7"/>
      <c r="EK76" s="7"/>
      <c r="EL76" s="7"/>
    </row>
    <row r="77" spans="1:142" ht="14.1" hidden="1" customHeight="1" x14ac:dyDescent="0.25">
      <c r="A77" s="770" t="s">
        <v>488</v>
      </c>
      <c r="B77" s="770"/>
      <c r="C77" s="770"/>
      <c r="D77" s="272">
        <f>COUNTIF(D12:D64,"CP.7")</f>
        <v>0</v>
      </c>
      <c r="E77" s="272">
        <f t="shared" ref="E77:X77" si="153">COUNTIF(E12:E64,"CP.7")</f>
        <v>0</v>
      </c>
      <c r="F77" s="272">
        <f t="shared" si="153"/>
        <v>0</v>
      </c>
      <c r="G77" s="272">
        <f t="shared" si="153"/>
        <v>0</v>
      </c>
      <c r="H77" s="272">
        <f t="shared" si="153"/>
        <v>0</v>
      </c>
      <c r="I77" s="272">
        <f t="shared" si="153"/>
        <v>0</v>
      </c>
      <c r="J77" s="272">
        <f t="shared" si="153"/>
        <v>0</v>
      </c>
      <c r="K77" s="272">
        <f t="shared" si="153"/>
        <v>0</v>
      </c>
      <c r="L77" s="272">
        <f t="shared" si="153"/>
        <v>0</v>
      </c>
      <c r="M77" s="272">
        <f t="shared" si="153"/>
        <v>0</v>
      </c>
      <c r="N77" s="272">
        <f t="shared" si="153"/>
        <v>0</v>
      </c>
      <c r="O77" s="272">
        <f t="shared" si="153"/>
        <v>0</v>
      </c>
      <c r="P77" s="272">
        <f t="shared" si="153"/>
        <v>0</v>
      </c>
      <c r="Q77" s="272">
        <f t="shared" si="153"/>
        <v>0</v>
      </c>
      <c r="R77" s="272">
        <f t="shared" si="153"/>
        <v>0</v>
      </c>
      <c r="S77" s="272">
        <f t="shared" si="153"/>
        <v>0</v>
      </c>
      <c r="T77" s="272">
        <f t="shared" si="153"/>
        <v>0</v>
      </c>
      <c r="U77" s="272">
        <f t="shared" si="153"/>
        <v>0</v>
      </c>
      <c r="V77" s="272">
        <f t="shared" si="153"/>
        <v>0</v>
      </c>
      <c r="W77" s="272">
        <f t="shared" si="153"/>
        <v>4</v>
      </c>
      <c r="X77" s="272">
        <f t="shared" si="153"/>
        <v>4</v>
      </c>
      <c r="Y77" s="2"/>
      <c r="Z77" s="272">
        <f t="shared" si="133"/>
        <v>8</v>
      </c>
      <c r="AA77" s="767"/>
      <c r="AB77" s="272">
        <f>COUNTIF(AB11:AB63,"CP.7")</f>
        <v>0</v>
      </c>
      <c r="AC77" s="272">
        <f t="shared" ref="AC77:AV77" si="154">COUNTIF(AC11:AC63,"CP.7")</f>
        <v>0</v>
      </c>
      <c r="AD77" s="272">
        <f t="shared" si="154"/>
        <v>0</v>
      </c>
      <c r="AE77" s="272">
        <f t="shared" si="154"/>
        <v>0</v>
      </c>
      <c r="AF77" s="272">
        <f t="shared" si="154"/>
        <v>0</v>
      </c>
      <c r="AG77" s="272">
        <f t="shared" si="154"/>
        <v>0</v>
      </c>
      <c r="AH77" s="272">
        <f t="shared" si="154"/>
        <v>0</v>
      </c>
      <c r="AI77" s="272">
        <f t="shared" si="154"/>
        <v>0</v>
      </c>
      <c r="AJ77" s="272">
        <f t="shared" si="154"/>
        <v>0</v>
      </c>
      <c r="AK77" s="272">
        <f t="shared" si="154"/>
        <v>0</v>
      </c>
      <c r="AL77" s="272">
        <f t="shared" si="154"/>
        <v>0</v>
      </c>
      <c r="AM77" s="272">
        <f t="shared" si="154"/>
        <v>0</v>
      </c>
      <c r="AN77" s="272">
        <f t="shared" si="154"/>
        <v>0</v>
      </c>
      <c r="AO77" s="272">
        <f t="shared" si="154"/>
        <v>0</v>
      </c>
      <c r="AP77" s="272">
        <f t="shared" si="154"/>
        <v>0</v>
      </c>
      <c r="AQ77" s="272">
        <f t="shared" si="154"/>
        <v>0</v>
      </c>
      <c r="AR77" s="272">
        <f t="shared" si="154"/>
        <v>0</v>
      </c>
      <c r="AS77" s="272">
        <f t="shared" si="154"/>
        <v>0</v>
      </c>
      <c r="AT77" s="272">
        <f t="shared" si="154"/>
        <v>0</v>
      </c>
      <c r="AU77" s="272">
        <f t="shared" si="154"/>
        <v>4</v>
      </c>
      <c r="AV77" s="272">
        <f t="shared" si="154"/>
        <v>4</v>
      </c>
      <c r="AW77" s="340">
        <f t="shared" si="136"/>
        <v>8</v>
      </c>
      <c r="AX77" s="766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82"/>
      <c r="EF77" s="182"/>
      <c r="EG77" s="7"/>
      <c r="EH77" s="7"/>
      <c r="EI77" s="7"/>
      <c r="EJ77" s="7"/>
      <c r="EK77" s="7"/>
      <c r="EL77" s="7"/>
    </row>
    <row r="78" spans="1:142" ht="14.1" hidden="1" customHeight="1" x14ac:dyDescent="0.25">
      <c r="A78" s="770" t="s">
        <v>465</v>
      </c>
      <c r="B78" s="770"/>
      <c r="C78" s="770"/>
      <c r="D78" s="272">
        <f t="shared" ref="D78:X78" si="155">COUNTIF(D12:D64,"E.28")</f>
        <v>2</v>
      </c>
      <c r="E78" s="272">
        <f t="shared" si="155"/>
        <v>2</v>
      </c>
      <c r="F78" s="272">
        <f t="shared" si="155"/>
        <v>2</v>
      </c>
      <c r="G78" s="272">
        <f t="shared" si="155"/>
        <v>2</v>
      </c>
      <c r="H78" s="272">
        <f t="shared" si="155"/>
        <v>2</v>
      </c>
      <c r="I78" s="272">
        <f t="shared" si="155"/>
        <v>2</v>
      </c>
      <c r="J78" s="272">
        <f t="shared" si="155"/>
        <v>2</v>
      </c>
      <c r="K78" s="272">
        <f t="shared" si="155"/>
        <v>0</v>
      </c>
      <c r="L78" s="272">
        <f t="shared" si="155"/>
        <v>0</v>
      </c>
      <c r="M78" s="272">
        <f t="shared" si="155"/>
        <v>0</v>
      </c>
      <c r="N78" s="272">
        <f t="shared" si="155"/>
        <v>0</v>
      </c>
      <c r="O78" s="272">
        <f t="shared" si="155"/>
        <v>0</v>
      </c>
      <c r="P78" s="272">
        <f t="shared" si="155"/>
        <v>0</v>
      </c>
      <c r="Q78" s="272">
        <f t="shared" si="155"/>
        <v>0</v>
      </c>
      <c r="R78" s="272">
        <f t="shared" si="155"/>
        <v>0</v>
      </c>
      <c r="S78" s="272">
        <f t="shared" si="155"/>
        <v>0</v>
      </c>
      <c r="T78" s="272">
        <f t="shared" si="155"/>
        <v>0</v>
      </c>
      <c r="U78" s="272">
        <f t="shared" si="155"/>
        <v>0</v>
      </c>
      <c r="V78" s="272">
        <f t="shared" si="155"/>
        <v>0</v>
      </c>
      <c r="W78" s="272">
        <f t="shared" si="155"/>
        <v>0</v>
      </c>
      <c r="X78" s="272">
        <f t="shared" si="155"/>
        <v>0</v>
      </c>
      <c r="Y78" s="2"/>
      <c r="Z78" s="272">
        <f t="shared" si="133"/>
        <v>14</v>
      </c>
      <c r="AA78" s="767">
        <f>Z78+Z79</f>
        <v>26</v>
      </c>
      <c r="AB78" s="272">
        <f t="shared" ref="AB78:AV78" si="156">COUNTIF(AB11:AB63,"E.28")</f>
        <v>2</v>
      </c>
      <c r="AC78" s="272">
        <f t="shared" si="156"/>
        <v>2</v>
      </c>
      <c r="AD78" s="272">
        <f t="shared" si="156"/>
        <v>2</v>
      </c>
      <c r="AE78" s="272">
        <f t="shared" si="156"/>
        <v>2</v>
      </c>
      <c r="AF78" s="272">
        <f t="shared" si="156"/>
        <v>2</v>
      </c>
      <c r="AG78" s="272">
        <f t="shared" si="156"/>
        <v>2</v>
      </c>
      <c r="AH78" s="272">
        <f t="shared" si="156"/>
        <v>2</v>
      </c>
      <c r="AI78" s="272">
        <f t="shared" si="156"/>
        <v>0</v>
      </c>
      <c r="AJ78" s="272">
        <f t="shared" si="156"/>
        <v>0</v>
      </c>
      <c r="AK78" s="272">
        <f t="shared" si="156"/>
        <v>0</v>
      </c>
      <c r="AL78" s="272">
        <f t="shared" si="156"/>
        <v>0</v>
      </c>
      <c r="AM78" s="272">
        <f t="shared" si="156"/>
        <v>0</v>
      </c>
      <c r="AN78" s="272">
        <f t="shared" si="156"/>
        <v>0</v>
      </c>
      <c r="AO78" s="272">
        <f t="shared" si="156"/>
        <v>0</v>
      </c>
      <c r="AP78" s="272">
        <f t="shared" si="156"/>
        <v>0</v>
      </c>
      <c r="AQ78" s="272">
        <f t="shared" si="156"/>
        <v>0</v>
      </c>
      <c r="AR78" s="272">
        <f t="shared" si="156"/>
        <v>0</v>
      </c>
      <c r="AS78" s="272">
        <f t="shared" si="156"/>
        <v>0</v>
      </c>
      <c r="AT78" s="272">
        <f t="shared" si="156"/>
        <v>0</v>
      </c>
      <c r="AU78" s="272">
        <f t="shared" si="156"/>
        <v>0</v>
      </c>
      <c r="AV78" s="340">
        <f t="shared" si="156"/>
        <v>0</v>
      </c>
      <c r="AW78" s="340">
        <f t="shared" si="136"/>
        <v>14</v>
      </c>
      <c r="AX78" s="766">
        <f>AW78+AW79</f>
        <v>26</v>
      </c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82"/>
      <c r="EF78" s="182"/>
      <c r="EG78" s="7"/>
      <c r="EH78" s="7"/>
      <c r="EI78" s="7"/>
      <c r="EJ78" s="7"/>
      <c r="EK78" s="7"/>
      <c r="EL78" s="7"/>
    </row>
    <row r="79" spans="1:142" ht="14.1" hidden="1" customHeight="1" x14ac:dyDescent="0.25">
      <c r="A79" s="342" t="s">
        <v>598</v>
      </c>
      <c r="B79" s="342"/>
      <c r="C79" s="342"/>
      <c r="D79" s="272">
        <f t="shared" ref="D79:X79" si="157">COUNTIF(D12:D64,"EL.28")</f>
        <v>0</v>
      </c>
      <c r="E79" s="272">
        <f t="shared" si="157"/>
        <v>0</v>
      </c>
      <c r="F79" s="272">
        <f t="shared" si="157"/>
        <v>0</v>
      </c>
      <c r="G79" s="272">
        <f t="shared" si="157"/>
        <v>0</v>
      </c>
      <c r="H79" s="272">
        <f t="shared" si="157"/>
        <v>0</v>
      </c>
      <c r="I79" s="272">
        <f t="shared" si="157"/>
        <v>0</v>
      </c>
      <c r="J79" s="272">
        <f t="shared" si="157"/>
        <v>0</v>
      </c>
      <c r="K79" s="272">
        <f t="shared" si="157"/>
        <v>4</v>
      </c>
      <c r="L79" s="272">
        <f t="shared" si="157"/>
        <v>4</v>
      </c>
      <c r="M79" s="272">
        <f t="shared" si="157"/>
        <v>4</v>
      </c>
      <c r="N79" s="272">
        <f t="shared" si="157"/>
        <v>0</v>
      </c>
      <c r="O79" s="272">
        <f t="shared" si="157"/>
        <v>0</v>
      </c>
      <c r="P79" s="272">
        <f t="shared" si="157"/>
        <v>0</v>
      </c>
      <c r="Q79" s="272">
        <f t="shared" si="157"/>
        <v>0</v>
      </c>
      <c r="R79" s="272">
        <f t="shared" si="157"/>
        <v>0</v>
      </c>
      <c r="S79" s="272">
        <f t="shared" si="157"/>
        <v>0</v>
      </c>
      <c r="T79" s="272">
        <f t="shared" si="157"/>
        <v>0</v>
      </c>
      <c r="U79" s="272">
        <f t="shared" si="157"/>
        <v>0</v>
      </c>
      <c r="V79" s="272">
        <f t="shared" si="157"/>
        <v>0</v>
      </c>
      <c r="W79" s="272">
        <f t="shared" si="157"/>
        <v>0</v>
      </c>
      <c r="X79" s="272">
        <f t="shared" si="157"/>
        <v>0</v>
      </c>
      <c r="Y79" s="2"/>
      <c r="Z79" s="272">
        <f t="shared" si="133"/>
        <v>12</v>
      </c>
      <c r="AA79" s="767"/>
      <c r="AB79" s="272">
        <f t="shared" ref="AB79:AV79" si="158">COUNTIF(AB12:AB64,"EL.28")</f>
        <v>0</v>
      </c>
      <c r="AC79" s="272">
        <f t="shared" si="158"/>
        <v>0</v>
      </c>
      <c r="AD79" s="272">
        <f t="shared" si="158"/>
        <v>0</v>
      </c>
      <c r="AE79" s="272">
        <f t="shared" si="158"/>
        <v>0</v>
      </c>
      <c r="AF79" s="272">
        <f t="shared" si="158"/>
        <v>0</v>
      </c>
      <c r="AG79" s="272">
        <f t="shared" si="158"/>
        <v>0</v>
      </c>
      <c r="AH79" s="272">
        <f t="shared" si="158"/>
        <v>0</v>
      </c>
      <c r="AI79" s="272">
        <f t="shared" si="158"/>
        <v>4</v>
      </c>
      <c r="AJ79" s="272">
        <f t="shared" si="158"/>
        <v>4</v>
      </c>
      <c r="AK79" s="272">
        <f t="shared" si="158"/>
        <v>4</v>
      </c>
      <c r="AL79" s="272">
        <f t="shared" si="158"/>
        <v>0</v>
      </c>
      <c r="AM79" s="272">
        <f t="shared" si="158"/>
        <v>0</v>
      </c>
      <c r="AN79" s="272">
        <f t="shared" si="158"/>
        <v>0</v>
      </c>
      <c r="AO79" s="272">
        <f t="shared" si="158"/>
        <v>0</v>
      </c>
      <c r="AP79" s="272">
        <f t="shared" si="158"/>
        <v>0</v>
      </c>
      <c r="AQ79" s="272">
        <f t="shared" si="158"/>
        <v>0</v>
      </c>
      <c r="AR79" s="272">
        <f t="shared" si="158"/>
        <v>0</v>
      </c>
      <c r="AS79" s="272">
        <f t="shared" si="158"/>
        <v>0</v>
      </c>
      <c r="AT79" s="272">
        <f t="shared" si="158"/>
        <v>0</v>
      </c>
      <c r="AU79" s="272">
        <f t="shared" si="158"/>
        <v>0</v>
      </c>
      <c r="AV79" s="340">
        <f t="shared" si="158"/>
        <v>0</v>
      </c>
      <c r="AW79" s="340">
        <f t="shared" si="136"/>
        <v>12</v>
      </c>
      <c r="AX79" s="766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82"/>
      <c r="EF79" s="182"/>
      <c r="EG79" s="7"/>
      <c r="EH79" s="7"/>
      <c r="EI79" s="7"/>
      <c r="EJ79" s="7"/>
      <c r="EK79" s="7"/>
      <c r="EL79" s="7"/>
    </row>
    <row r="80" spans="1:142" ht="14.1" hidden="1" customHeight="1" x14ac:dyDescent="0.25">
      <c r="A80" s="770" t="s">
        <v>466</v>
      </c>
      <c r="B80" s="770"/>
      <c r="C80" s="770"/>
      <c r="D80" s="272">
        <f t="shared" ref="D80:X80" si="159">COUNTIF(D12:D64,"E.19")</f>
        <v>0</v>
      </c>
      <c r="E80" s="272">
        <f t="shared" si="159"/>
        <v>0</v>
      </c>
      <c r="F80" s="272">
        <f t="shared" si="159"/>
        <v>0</v>
      </c>
      <c r="G80" s="272">
        <f t="shared" si="159"/>
        <v>0</v>
      </c>
      <c r="H80" s="272">
        <f t="shared" si="159"/>
        <v>0</v>
      </c>
      <c r="I80" s="272">
        <f t="shared" si="159"/>
        <v>0</v>
      </c>
      <c r="J80" s="272">
        <f t="shared" si="159"/>
        <v>0</v>
      </c>
      <c r="K80" s="272">
        <f t="shared" si="159"/>
        <v>2</v>
      </c>
      <c r="L80" s="272">
        <f t="shared" si="159"/>
        <v>2</v>
      </c>
      <c r="M80" s="272">
        <f t="shared" si="159"/>
        <v>2</v>
      </c>
      <c r="N80" s="272">
        <f t="shared" si="159"/>
        <v>2</v>
      </c>
      <c r="O80" s="272">
        <f t="shared" si="159"/>
        <v>2</v>
      </c>
      <c r="P80" s="272">
        <f t="shared" si="159"/>
        <v>2</v>
      </c>
      <c r="Q80" s="272">
        <f t="shared" si="159"/>
        <v>2</v>
      </c>
      <c r="R80" s="272">
        <f t="shared" si="159"/>
        <v>0</v>
      </c>
      <c r="S80" s="272">
        <f t="shared" si="159"/>
        <v>0</v>
      </c>
      <c r="T80" s="272">
        <f t="shared" si="159"/>
        <v>0</v>
      </c>
      <c r="U80" s="272">
        <f t="shared" si="159"/>
        <v>0</v>
      </c>
      <c r="V80" s="272">
        <f t="shared" si="159"/>
        <v>0</v>
      </c>
      <c r="W80" s="272">
        <f t="shared" si="159"/>
        <v>0</v>
      </c>
      <c r="X80" s="272">
        <f t="shared" si="159"/>
        <v>0</v>
      </c>
      <c r="Y80" s="2"/>
      <c r="Z80" s="272">
        <f t="shared" si="133"/>
        <v>14</v>
      </c>
      <c r="AA80" s="767">
        <f>Z80+Z81</f>
        <v>31</v>
      </c>
      <c r="AB80" s="272">
        <f t="shared" ref="AB80:AV80" si="160">COUNTIF(AB11:AB63,"E.19")</f>
        <v>0</v>
      </c>
      <c r="AC80" s="272">
        <f t="shared" si="160"/>
        <v>0</v>
      </c>
      <c r="AD80" s="272">
        <f t="shared" si="160"/>
        <v>0</v>
      </c>
      <c r="AE80" s="272">
        <f t="shared" si="160"/>
        <v>0</v>
      </c>
      <c r="AF80" s="272">
        <f t="shared" si="160"/>
        <v>0</v>
      </c>
      <c r="AG80" s="272">
        <f t="shared" si="160"/>
        <v>0</v>
      </c>
      <c r="AH80" s="272">
        <f t="shared" si="160"/>
        <v>0</v>
      </c>
      <c r="AI80" s="272">
        <f t="shared" si="160"/>
        <v>2</v>
      </c>
      <c r="AJ80" s="272">
        <f t="shared" si="160"/>
        <v>2</v>
      </c>
      <c r="AK80" s="272">
        <f t="shared" si="160"/>
        <v>2</v>
      </c>
      <c r="AL80" s="272">
        <f t="shared" si="160"/>
        <v>2</v>
      </c>
      <c r="AM80" s="272">
        <f t="shared" si="160"/>
        <v>2</v>
      </c>
      <c r="AN80" s="272">
        <f t="shared" si="160"/>
        <v>2</v>
      </c>
      <c r="AO80" s="272">
        <f t="shared" si="160"/>
        <v>2</v>
      </c>
      <c r="AP80" s="272">
        <f t="shared" si="160"/>
        <v>0</v>
      </c>
      <c r="AQ80" s="272">
        <f t="shared" si="160"/>
        <v>0</v>
      </c>
      <c r="AR80" s="272">
        <f t="shared" si="160"/>
        <v>0</v>
      </c>
      <c r="AS80" s="272">
        <f t="shared" si="160"/>
        <v>0</v>
      </c>
      <c r="AT80" s="272">
        <f t="shared" si="160"/>
        <v>0</v>
      </c>
      <c r="AU80" s="272">
        <f t="shared" si="160"/>
        <v>0</v>
      </c>
      <c r="AV80" s="340">
        <f t="shared" si="160"/>
        <v>0</v>
      </c>
      <c r="AW80" s="340">
        <f t="shared" si="136"/>
        <v>14</v>
      </c>
      <c r="AX80" s="766">
        <f>AW80+AW81</f>
        <v>31</v>
      </c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82"/>
      <c r="EF80" s="182"/>
      <c r="EG80" s="7"/>
      <c r="EH80" s="7"/>
      <c r="EI80" s="7"/>
      <c r="EJ80" s="7"/>
      <c r="EK80" s="7"/>
      <c r="EL80" s="7"/>
    </row>
    <row r="81" spans="1:142" ht="14.1" hidden="1" customHeight="1" x14ac:dyDescent="0.25">
      <c r="A81" s="342" t="s">
        <v>532</v>
      </c>
      <c r="B81" s="342"/>
      <c r="C81" s="342"/>
      <c r="D81" s="272">
        <f t="shared" ref="D81:O81" si="161">COUNTIF(D12:D64,"EL.19")</f>
        <v>3</v>
      </c>
      <c r="E81" s="272">
        <f t="shared" si="161"/>
        <v>3</v>
      </c>
      <c r="F81" s="272">
        <f t="shared" si="161"/>
        <v>3</v>
      </c>
      <c r="G81" s="272">
        <f t="shared" si="161"/>
        <v>0</v>
      </c>
      <c r="H81" s="272">
        <f t="shared" si="161"/>
        <v>0</v>
      </c>
      <c r="I81" s="272">
        <f t="shared" si="161"/>
        <v>0</v>
      </c>
      <c r="J81" s="272">
        <f t="shared" si="161"/>
        <v>0</v>
      </c>
      <c r="K81" s="272">
        <f t="shared" si="161"/>
        <v>0</v>
      </c>
      <c r="L81" s="272">
        <f t="shared" si="161"/>
        <v>0</v>
      </c>
      <c r="M81" s="272">
        <f t="shared" si="161"/>
        <v>0</v>
      </c>
      <c r="N81" s="272">
        <f t="shared" si="161"/>
        <v>0</v>
      </c>
      <c r="O81" s="272">
        <f t="shared" si="161"/>
        <v>0</v>
      </c>
      <c r="P81" s="272">
        <f>COUNTIF(P12:P64,"EP.19")</f>
        <v>4</v>
      </c>
      <c r="Q81" s="272">
        <f>COUNTIF(Q12:Q64,"EP.19")</f>
        <v>4</v>
      </c>
      <c r="R81" s="272">
        <f t="shared" ref="R81:X81" si="162">COUNTIF(R12:R64,"EL.19")</f>
        <v>0</v>
      </c>
      <c r="S81" s="272">
        <f t="shared" si="162"/>
        <v>0</v>
      </c>
      <c r="T81" s="272">
        <f t="shared" si="162"/>
        <v>0</v>
      </c>
      <c r="U81" s="272">
        <f t="shared" si="162"/>
        <v>0</v>
      </c>
      <c r="V81" s="272">
        <f t="shared" si="162"/>
        <v>0</v>
      </c>
      <c r="W81" s="272">
        <f t="shared" si="162"/>
        <v>0</v>
      </c>
      <c r="X81" s="272">
        <f t="shared" si="162"/>
        <v>0</v>
      </c>
      <c r="Y81" s="2"/>
      <c r="Z81" s="272">
        <f t="shared" si="133"/>
        <v>17</v>
      </c>
      <c r="AA81" s="767"/>
      <c r="AB81" s="272">
        <f t="shared" ref="AB81:AM81" si="163">COUNTIF(AB11:AB63,"EL.19")</f>
        <v>3</v>
      </c>
      <c r="AC81" s="272">
        <f t="shared" si="163"/>
        <v>3</v>
      </c>
      <c r="AD81" s="272">
        <f t="shared" si="163"/>
        <v>3</v>
      </c>
      <c r="AE81" s="272">
        <f t="shared" si="163"/>
        <v>0</v>
      </c>
      <c r="AF81" s="272">
        <f t="shared" si="163"/>
        <v>0</v>
      </c>
      <c r="AG81" s="272">
        <f t="shared" si="163"/>
        <v>0</v>
      </c>
      <c r="AH81" s="272">
        <f t="shared" si="163"/>
        <v>0</v>
      </c>
      <c r="AI81" s="272">
        <f t="shared" si="163"/>
        <v>0</v>
      </c>
      <c r="AJ81" s="272">
        <f t="shared" si="163"/>
        <v>0</v>
      </c>
      <c r="AK81" s="272">
        <f t="shared" si="163"/>
        <v>0</v>
      </c>
      <c r="AL81" s="272">
        <f t="shared" si="163"/>
        <v>0</v>
      </c>
      <c r="AM81" s="272">
        <f t="shared" si="163"/>
        <v>0</v>
      </c>
      <c r="AN81" s="272">
        <f t="shared" ref="AN81:AV81" si="164">COUNTIF(AN11:AN63,"EP.19")</f>
        <v>4</v>
      </c>
      <c r="AO81" s="272">
        <f t="shared" si="164"/>
        <v>4</v>
      </c>
      <c r="AP81" s="272">
        <f t="shared" si="164"/>
        <v>0</v>
      </c>
      <c r="AQ81" s="272">
        <f t="shared" si="164"/>
        <v>0</v>
      </c>
      <c r="AR81" s="272">
        <f t="shared" si="164"/>
        <v>0</v>
      </c>
      <c r="AS81" s="272">
        <f t="shared" si="164"/>
        <v>0</v>
      </c>
      <c r="AT81" s="272">
        <f t="shared" si="164"/>
        <v>0</v>
      </c>
      <c r="AU81" s="272">
        <f t="shared" si="164"/>
        <v>0</v>
      </c>
      <c r="AV81" s="340">
        <f t="shared" si="164"/>
        <v>0</v>
      </c>
      <c r="AW81" s="340">
        <f t="shared" si="136"/>
        <v>17</v>
      </c>
      <c r="AX81" s="766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82"/>
      <c r="EF81" s="182"/>
      <c r="EG81" s="7"/>
      <c r="EH81" s="7"/>
      <c r="EI81" s="7"/>
      <c r="EJ81" s="7"/>
      <c r="EK81" s="7"/>
      <c r="EL81" s="7"/>
    </row>
    <row r="82" spans="1:142" ht="14.1" hidden="1" customHeight="1" x14ac:dyDescent="0.25">
      <c r="A82" s="770" t="s">
        <v>467</v>
      </c>
      <c r="B82" s="770"/>
      <c r="C82" s="770"/>
      <c r="D82" s="272">
        <f t="shared" ref="D82:X82" si="165">COUNTIF(D12:D64,"E.10")</f>
        <v>0</v>
      </c>
      <c r="E82" s="272">
        <f t="shared" si="165"/>
        <v>0</v>
      </c>
      <c r="F82" s="272">
        <f t="shared" si="165"/>
        <v>0</v>
      </c>
      <c r="G82" s="272">
        <f t="shared" si="165"/>
        <v>0</v>
      </c>
      <c r="H82" s="272">
        <f t="shared" si="165"/>
        <v>0</v>
      </c>
      <c r="I82" s="272">
        <f t="shared" si="165"/>
        <v>0</v>
      </c>
      <c r="J82" s="272">
        <f t="shared" si="165"/>
        <v>0</v>
      </c>
      <c r="K82" s="272">
        <f t="shared" si="165"/>
        <v>0</v>
      </c>
      <c r="L82" s="272">
        <f t="shared" si="165"/>
        <v>0</v>
      </c>
      <c r="M82" s="272">
        <f t="shared" si="165"/>
        <v>0</v>
      </c>
      <c r="N82" s="222">
        <f t="shared" si="165"/>
        <v>0</v>
      </c>
      <c r="O82" s="222">
        <f t="shared" si="165"/>
        <v>0</v>
      </c>
      <c r="P82" s="272">
        <f t="shared" si="165"/>
        <v>0</v>
      </c>
      <c r="Q82" s="272">
        <f t="shared" si="165"/>
        <v>0</v>
      </c>
      <c r="R82" s="272">
        <f t="shared" si="165"/>
        <v>2</v>
      </c>
      <c r="S82" s="272">
        <f t="shared" si="165"/>
        <v>2</v>
      </c>
      <c r="T82" s="272">
        <f t="shared" si="165"/>
        <v>2</v>
      </c>
      <c r="U82" s="272">
        <f t="shared" si="165"/>
        <v>2</v>
      </c>
      <c r="V82" s="272">
        <f t="shared" si="165"/>
        <v>2</v>
      </c>
      <c r="W82" s="272">
        <f t="shared" si="165"/>
        <v>2</v>
      </c>
      <c r="X82" s="272">
        <f t="shared" si="165"/>
        <v>2</v>
      </c>
      <c r="Y82" s="2"/>
      <c r="Z82" s="272">
        <f t="shared" si="133"/>
        <v>14</v>
      </c>
      <c r="AA82" s="767">
        <f>Z82+Z83</f>
        <v>28</v>
      </c>
      <c r="AB82" s="272">
        <f t="shared" ref="AB82:AV82" si="166">COUNTIF(AB11:AB63,"E.10")</f>
        <v>0</v>
      </c>
      <c r="AC82" s="272">
        <f t="shared" si="166"/>
        <v>0</v>
      </c>
      <c r="AD82" s="272">
        <f t="shared" si="166"/>
        <v>0</v>
      </c>
      <c r="AE82" s="272">
        <f t="shared" si="166"/>
        <v>0</v>
      </c>
      <c r="AF82" s="272">
        <f t="shared" si="166"/>
        <v>0</v>
      </c>
      <c r="AG82" s="272">
        <f t="shared" si="166"/>
        <v>0</v>
      </c>
      <c r="AH82" s="272">
        <f t="shared" si="166"/>
        <v>0</v>
      </c>
      <c r="AI82" s="272">
        <f t="shared" si="166"/>
        <v>0</v>
      </c>
      <c r="AJ82" s="272">
        <f t="shared" si="166"/>
        <v>0</v>
      </c>
      <c r="AK82" s="272">
        <f t="shared" si="166"/>
        <v>0</v>
      </c>
      <c r="AL82" s="272">
        <f t="shared" si="166"/>
        <v>0</v>
      </c>
      <c r="AM82" s="272">
        <f t="shared" si="166"/>
        <v>0</v>
      </c>
      <c r="AN82" s="272">
        <f t="shared" si="166"/>
        <v>0</v>
      </c>
      <c r="AO82" s="272">
        <f t="shared" si="166"/>
        <v>0</v>
      </c>
      <c r="AP82" s="272">
        <f t="shared" si="166"/>
        <v>2</v>
      </c>
      <c r="AQ82" s="272">
        <f t="shared" si="166"/>
        <v>2</v>
      </c>
      <c r="AR82" s="272">
        <f t="shared" si="166"/>
        <v>2</v>
      </c>
      <c r="AS82" s="272">
        <f t="shared" si="166"/>
        <v>2</v>
      </c>
      <c r="AT82" s="272">
        <f t="shared" si="166"/>
        <v>2</v>
      </c>
      <c r="AU82" s="272">
        <f t="shared" si="166"/>
        <v>2</v>
      </c>
      <c r="AV82" s="340">
        <f t="shared" si="166"/>
        <v>2</v>
      </c>
      <c r="AW82" s="340">
        <f t="shared" si="136"/>
        <v>14</v>
      </c>
      <c r="AX82" s="766">
        <f>AW82+AW83</f>
        <v>28</v>
      </c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82"/>
      <c r="EF82" s="182"/>
      <c r="EG82" s="7"/>
      <c r="EH82" s="7"/>
      <c r="EI82" s="7"/>
      <c r="EJ82" s="7"/>
      <c r="EK82" s="7"/>
      <c r="EL82" s="7"/>
    </row>
    <row r="83" spans="1:142" ht="14.1" hidden="1" customHeight="1" x14ac:dyDescent="0.25">
      <c r="A83" s="770" t="s">
        <v>486</v>
      </c>
      <c r="B83" s="770"/>
      <c r="C83" s="770"/>
      <c r="D83" s="272">
        <f>COUNTIF(D12:D64,"EL.10")</f>
        <v>0</v>
      </c>
      <c r="E83" s="272">
        <f>COUNTIF(E12:E64,"EL.10")</f>
        <v>0</v>
      </c>
      <c r="F83" s="272">
        <f>COUNTIF(F12:F64,"EL.10")</f>
        <v>0</v>
      </c>
      <c r="G83" s="272">
        <f>COUNTIF(G12:G64,"EL.10")</f>
        <v>0</v>
      </c>
      <c r="H83" s="272">
        <f>COUNTIF(H12:H64,"EL.10")</f>
        <v>0</v>
      </c>
      <c r="I83" s="272">
        <f>COUNTIF(I12:I64,"Ep.10")</f>
        <v>3</v>
      </c>
      <c r="J83" s="272">
        <f t="shared" ref="J83:X83" si="167">COUNTIF(J12:J64,"Ep.10")</f>
        <v>3</v>
      </c>
      <c r="K83" s="272">
        <f t="shared" si="167"/>
        <v>0</v>
      </c>
      <c r="L83" s="272">
        <f t="shared" si="167"/>
        <v>0</v>
      </c>
      <c r="M83" s="272">
        <f t="shared" si="167"/>
        <v>0</v>
      </c>
      <c r="N83" s="272">
        <f t="shared" si="167"/>
        <v>0</v>
      </c>
      <c r="O83" s="272">
        <f t="shared" si="167"/>
        <v>0</v>
      </c>
      <c r="P83" s="272">
        <f t="shared" si="167"/>
        <v>0</v>
      </c>
      <c r="Q83" s="272">
        <f t="shared" si="167"/>
        <v>0</v>
      </c>
      <c r="R83" s="272">
        <f t="shared" si="167"/>
        <v>0</v>
      </c>
      <c r="S83" s="272">
        <f t="shared" si="167"/>
        <v>0</v>
      </c>
      <c r="T83" s="272">
        <f t="shared" si="167"/>
        <v>0</v>
      </c>
      <c r="U83" s="272">
        <f t="shared" si="167"/>
        <v>0</v>
      </c>
      <c r="V83" s="272">
        <f t="shared" si="167"/>
        <v>0</v>
      </c>
      <c r="W83" s="272">
        <f t="shared" si="167"/>
        <v>4</v>
      </c>
      <c r="X83" s="272">
        <f t="shared" si="167"/>
        <v>4</v>
      </c>
      <c r="Y83" s="2"/>
      <c r="Z83" s="272">
        <f t="shared" si="133"/>
        <v>14</v>
      </c>
      <c r="AA83" s="767"/>
      <c r="AB83" s="272">
        <f>COUNTIF(AB11:AB63,"EP.10")</f>
        <v>0</v>
      </c>
      <c r="AC83" s="272">
        <f t="shared" ref="AC83:AV83" si="168">COUNTIF(AC11:AC63,"EP.10")</f>
        <v>0</v>
      </c>
      <c r="AD83" s="272">
        <f t="shared" si="168"/>
        <v>0</v>
      </c>
      <c r="AE83" s="272">
        <f t="shared" si="168"/>
        <v>0</v>
      </c>
      <c r="AF83" s="272">
        <f t="shared" si="168"/>
        <v>0</v>
      </c>
      <c r="AG83" s="272">
        <f t="shared" si="168"/>
        <v>3</v>
      </c>
      <c r="AH83" s="272">
        <f t="shared" si="168"/>
        <v>3</v>
      </c>
      <c r="AI83" s="272">
        <f t="shared" si="168"/>
        <v>0</v>
      </c>
      <c r="AJ83" s="272">
        <f t="shared" si="168"/>
        <v>0</v>
      </c>
      <c r="AK83" s="272">
        <f t="shared" si="168"/>
        <v>0</v>
      </c>
      <c r="AL83" s="272">
        <f t="shared" si="168"/>
        <v>0</v>
      </c>
      <c r="AM83" s="272">
        <f t="shared" si="168"/>
        <v>0</v>
      </c>
      <c r="AN83" s="272">
        <f t="shared" si="168"/>
        <v>0</v>
      </c>
      <c r="AO83" s="272">
        <f t="shared" si="168"/>
        <v>0</v>
      </c>
      <c r="AP83" s="272">
        <f t="shared" si="168"/>
        <v>0</v>
      </c>
      <c r="AQ83" s="272">
        <f t="shared" si="168"/>
        <v>0</v>
      </c>
      <c r="AR83" s="272">
        <f t="shared" si="168"/>
        <v>0</v>
      </c>
      <c r="AS83" s="272">
        <f t="shared" si="168"/>
        <v>0</v>
      </c>
      <c r="AT83" s="272">
        <f t="shared" si="168"/>
        <v>0</v>
      </c>
      <c r="AU83" s="272">
        <f t="shared" si="168"/>
        <v>4</v>
      </c>
      <c r="AV83" s="272">
        <f t="shared" si="168"/>
        <v>4</v>
      </c>
      <c r="AW83" s="340">
        <f t="shared" si="136"/>
        <v>14</v>
      </c>
      <c r="AX83" s="766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82"/>
      <c r="EF83" s="182"/>
      <c r="EG83" s="7"/>
      <c r="EH83" s="7"/>
      <c r="EI83" s="7"/>
      <c r="EJ83" s="7"/>
      <c r="EK83" s="7"/>
      <c r="EL83" s="7"/>
    </row>
    <row r="84" spans="1:142" ht="14.1" hidden="1" customHeight="1" x14ac:dyDescent="0.25">
      <c r="A84" s="770" t="s">
        <v>468</v>
      </c>
      <c r="B84" s="770"/>
      <c r="C84" s="770"/>
      <c r="D84" s="272">
        <f t="shared" ref="D84:X84" si="169">COUNTIF(D12:D64,"G.3")</f>
        <v>0</v>
      </c>
      <c r="E84" s="272">
        <f t="shared" si="169"/>
        <v>0</v>
      </c>
      <c r="F84" s="272">
        <f t="shared" si="169"/>
        <v>0</v>
      </c>
      <c r="G84" s="272">
        <f t="shared" si="169"/>
        <v>0</v>
      </c>
      <c r="H84" s="272">
        <f t="shared" si="169"/>
        <v>0</v>
      </c>
      <c r="I84" s="272">
        <f t="shared" si="169"/>
        <v>0</v>
      </c>
      <c r="J84" s="272">
        <f t="shared" si="169"/>
        <v>0</v>
      </c>
      <c r="K84" s="272">
        <f t="shared" si="169"/>
        <v>0</v>
      </c>
      <c r="L84" s="272">
        <f t="shared" si="169"/>
        <v>0</v>
      </c>
      <c r="M84" s="272">
        <f t="shared" si="169"/>
        <v>0</v>
      </c>
      <c r="N84" s="222">
        <f t="shared" si="169"/>
        <v>0</v>
      </c>
      <c r="O84" s="222">
        <f t="shared" si="169"/>
        <v>0</v>
      </c>
      <c r="P84" s="272">
        <f t="shared" si="169"/>
        <v>0</v>
      </c>
      <c r="Q84" s="272">
        <f t="shared" si="169"/>
        <v>0</v>
      </c>
      <c r="R84" s="272">
        <f t="shared" si="169"/>
        <v>0</v>
      </c>
      <c r="S84" s="272">
        <f t="shared" si="169"/>
        <v>0</v>
      </c>
      <c r="T84" s="272">
        <f t="shared" si="169"/>
        <v>0</v>
      </c>
      <c r="U84" s="272">
        <f t="shared" si="169"/>
        <v>4</v>
      </c>
      <c r="V84" s="272">
        <f t="shared" si="169"/>
        <v>4</v>
      </c>
      <c r="W84" s="272">
        <f t="shared" si="169"/>
        <v>4</v>
      </c>
      <c r="X84" s="272">
        <f t="shared" si="169"/>
        <v>4</v>
      </c>
      <c r="Y84" s="2"/>
      <c r="Z84" s="272">
        <f t="shared" si="133"/>
        <v>16</v>
      </c>
      <c r="AA84" s="767">
        <f>Z84+Z85</f>
        <v>28</v>
      </c>
      <c r="AB84" s="272">
        <f t="shared" ref="AB84:AV84" si="170">COUNTIF(AB11:AB63,"G.3")</f>
        <v>0</v>
      </c>
      <c r="AC84" s="272">
        <f t="shared" si="170"/>
        <v>0</v>
      </c>
      <c r="AD84" s="272">
        <f t="shared" si="170"/>
        <v>0</v>
      </c>
      <c r="AE84" s="272">
        <f t="shared" si="170"/>
        <v>0</v>
      </c>
      <c r="AF84" s="272">
        <f t="shared" si="170"/>
        <v>0</v>
      </c>
      <c r="AG84" s="272">
        <f t="shared" si="170"/>
        <v>0</v>
      </c>
      <c r="AH84" s="272">
        <f t="shared" si="170"/>
        <v>0</v>
      </c>
      <c r="AI84" s="272">
        <f t="shared" si="170"/>
        <v>0</v>
      </c>
      <c r="AJ84" s="272">
        <f t="shared" si="170"/>
        <v>0</v>
      </c>
      <c r="AK84" s="272">
        <f t="shared" si="170"/>
        <v>0</v>
      </c>
      <c r="AL84" s="272">
        <f t="shared" si="170"/>
        <v>0</v>
      </c>
      <c r="AM84" s="272">
        <f t="shared" si="170"/>
        <v>0</v>
      </c>
      <c r="AN84" s="272">
        <f t="shared" si="170"/>
        <v>0</v>
      </c>
      <c r="AO84" s="272">
        <f t="shared" si="170"/>
        <v>0</v>
      </c>
      <c r="AP84" s="272">
        <f t="shared" si="170"/>
        <v>0</v>
      </c>
      <c r="AQ84" s="272">
        <f t="shared" si="170"/>
        <v>0</v>
      </c>
      <c r="AR84" s="272">
        <f t="shared" si="170"/>
        <v>0</v>
      </c>
      <c r="AS84" s="272">
        <f t="shared" si="170"/>
        <v>4</v>
      </c>
      <c r="AT84" s="272">
        <f t="shared" si="170"/>
        <v>4</v>
      </c>
      <c r="AU84" s="272">
        <f t="shared" si="170"/>
        <v>4</v>
      </c>
      <c r="AV84" s="340">
        <f t="shared" si="170"/>
        <v>4</v>
      </c>
      <c r="AW84" s="340">
        <f t="shared" si="136"/>
        <v>16</v>
      </c>
      <c r="AX84" s="766">
        <f>AW84+AW85</f>
        <v>28</v>
      </c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82"/>
      <c r="EF84" s="182"/>
      <c r="EG84" s="7"/>
      <c r="EH84" s="7"/>
      <c r="EI84" s="7"/>
      <c r="EJ84" s="7"/>
      <c r="EK84" s="7"/>
      <c r="EL84" s="7"/>
    </row>
    <row r="85" spans="1:142" ht="14.1" hidden="1" customHeight="1" x14ac:dyDescent="0.25">
      <c r="A85" s="770" t="s">
        <v>483</v>
      </c>
      <c r="B85" s="770"/>
      <c r="C85" s="770"/>
      <c r="D85" s="272">
        <f t="shared" ref="D85:X85" si="171">COUNTIF(D12:D64,"GP.3")</f>
        <v>0</v>
      </c>
      <c r="E85" s="272">
        <f t="shared" si="171"/>
        <v>0</v>
      </c>
      <c r="F85" s="272">
        <f t="shared" si="171"/>
        <v>0</v>
      </c>
      <c r="G85" s="272">
        <f t="shared" si="171"/>
        <v>0</v>
      </c>
      <c r="H85" s="272">
        <f t="shared" si="171"/>
        <v>0</v>
      </c>
      <c r="I85" s="272">
        <f t="shared" si="171"/>
        <v>0</v>
      </c>
      <c r="J85" s="272">
        <f t="shared" si="171"/>
        <v>0</v>
      </c>
      <c r="K85" s="272">
        <f t="shared" si="171"/>
        <v>0</v>
      </c>
      <c r="L85" s="272">
        <f t="shared" si="171"/>
        <v>0</v>
      </c>
      <c r="M85" s="272">
        <f t="shared" si="171"/>
        <v>0</v>
      </c>
      <c r="N85" s="222">
        <f t="shared" si="171"/>
        <v>0</v>
      </c>
      <c r="O85" s="222">
        <f t="shared" si="171"/>
        <v>0</v>
      </c>
      <c r="P85" s="272">
        <f t="shared" si="171"/>
        <v>0</v>
      </c>
      <c r="Q85" s="272">
        <f t="shared" si="171"/>
        <v>0</v>
      </c>
      <c r="R85" s="272">
        <f t="shared" si="171"/>
        <v>4</v>
      </c>
      <c r="S85" s="272">
        <f t="shared" si="171"/>
        <v>4</v>
      </c>
      <c r="T85" s="272">
        <f t="shared" si="171"/>
        <v>4</v>
      </c>
      <c r="U85" s="272">
        <f t="shared" si="171"/>
        <v>0</v>
      </c>
      <c r="V85" s="272">
        <f t="shared" si="171"/>
        <v>0</v>
      </c>
      <c r="W85" s="272">
        <f t="shared" si="171"/>
        <v>0</v>
      </c>
      <c r="X85" s="272">
        <f t="shared" si="171"/>
        <v>0</v>
      </c>
      <c r="Y85" s="2"/>
      <c r="Z85" s="272">
        <f t="shared" si="133"/>
        <v>12</v>
      </c>
      <c r="AA85" s="767"/>
      <c r="AB85" s="272">
        <f t="shared" ref="AB85:AV85" si="172">COUNTIF(AB11:AB63,"GP.3")</f>
        <v>0</v>
      </c>
      <c r="AC85" s="272">
        <f t="shared" si="172"/>
        <v>0</v>
      </c>
      <c r="AD85" s="272">
        <f t="shared" si="172"/>
        <v>0</v>
      </c>
      <c r="AE85" s="272">
        <f t="shared" si="172"/>
        <v>0</v>
      </c>
      <c r="AF85" s="272">
        <f t="shared" si="172"/>
        <v>0</v>
      </c>
      <c r="AG85" s="272">
        <f t="shared" si="172"/>
        <v>0</v>
      </c>
      <c r="AH85" s="272">
        <f t="shared" si="172"/>
        <v>0</v>
      </c>
      <c r="AI85" s="272">
        <f t="shared" si="172"/>
        <v>0</v>
      </c>
      <c r="AJ85" s="272">
        <f t="shared" si="172"/>
        <v>0</v>
      </c>
      <c r="AK85" s="272">
        <f t="shared" si="172"/>
        <v>0</v>
      </c>
      <c r="AL85" s="272">
        <f t="shared" si="172"/>
        <v>0</v>
      </c>
      <c r="AM85" s="272">
        <f t="shared" si="172"/>
        <v>0</v>
      </c>
      <c r="AN85" s="272">
        <f t="shared" si="172"/>
        <v>0</v>
      </c>
      <c r="AO85" s="272">
        <f t="shared" si="172"/>
        <v>0</v>
      </c>
      <c r="AP85" s="272">
        <f t="shared" si="172"/>
        <v>4</v>
      </c>
      <c r="AQ85" s="272">
        <f t="shared" si="172"/>
        <v>4</v>
      </c>
      <c r="AR85" s="272">
        <f t="shared" si="172"/>
        <v>4</v>
      </c>
      <c r="AS85" s="272">
        <f t="shared" si="172"/>
        <v>0</v>
      </c>
      <c r="AT85" s="272">
        <f t="shared" si="172"/>
        <v>0</v>
      </c>
      <c r="AU85" s="272">
        <f t="shared" si="172"/>
        <v>0</v>
      </c>
      <c r="AV85" s="340">
        <f t="shared" si="172"/>
        <v>0</v>
      </c>
      <c r="AW85" s="340">
        <f t="shared" si="136"/>
        <v>12</v>
      </c>
      <c r="AX85" s="766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82"/>
      <c r="EF85" s="182"/>
      <c r="EG85" s="7"/>
      <c r="EH85" s="7"/>
      <c r="EI85" s="7"/>
      <c r="EJ85" s="7"/>
      <c r="EK85" s="7"/>
      <c r="EL85" s="7"/>
    </row>
    <row r="86" spans="1:142" ht="14.1" hidden="1" customHeight="1" x14ac:dyDescent="0.25">
      <c r="A86" s="770" t="s">
        <v>469</v>
      </c>
      <c r="B86" s="770"/>
      <c r="C86" s="770"/>
      <c r="D86" s="272">
        <f t="shared" ref="D86:X86" si="173">COUNTIF(D12:D64,"G.21")</f>
        <v>4</v>
      </c>
      <c r="E86" s="272">
        <f t="shared" si="173"/>
        <v>4</v>
      </c>
      <c r="F86" s="272">
        <f t="shared" si="173"/>
        <v>4</v>
      </c>
      <c r="G86" s="272">
        <f t="shared" si="173"/>
        <v>4</v>
      </c>
      <c r="H86" s="272">
        <f t="shared" si="173"/>
        <v>4</v>
      </c>
      <c r="I86" s="272">
        <f t="shared" si="173"/>
        <v>4</v>
      </c>
      <c r="J86" s="272">
        <f t="shared" si="173"/>
        <v>4</v>
      </c>
      <c r="K86" s="272">
        <f t="shared" si="173"/>
        <v>0</v>
      </c>
      <c r="L86" s="272">
        <f t="shared" si="173"/>
        <v>0</v>
      </c>
      <c r="M86" s="272">
        <f t="shared" si="173"/>
        <v>0</v>
      </c>
      <c r="N86" s="272">
        <f t="shared" si="173"/>
        <v>0</v>
      </c>
      <c r="O86" s="272">
        <f t="shared" si="173"/>
        <v>0</v>
      </c>
      <c r="P86" s="272">
        <f t="shared" si="173"/>
        <v>0</v>
      </c>
      <c r="Q86" s="272">
        <f t="shared" si="173"/>
        <v>0</v>
      </c>
      <c r="R86" s="272">
        <f t="shared" si="173"/>
        <v>0</v>
      </c>
      <c r="S86" s="272">
        <f t="shared" si="173"/>
        <v>0</v>
      </c>
      <c r="T86" s="272">
        <f t="shared" si="173"/>
        <v>0</v>
      </c>
      <c r="U86" s="272">
        <f t="shared" si="173"/>
        <v>0</v>
      </c>
      <c r="V86" s="272">
        <f t="shared" si="173"/>
        <v>0</v>
      </c>
      <c r="W86" s="272">
        <f t="shared" si="173"/>
        <v>0</v>
      </c>
      <c r="X86" s="272">
        <f t="shared" si="173"/>
        <v>0</v>
      </c>
      <c r="Y86" s="2"/>
      <c r="Z86" s="272">
        <f t="shared" si="133"/>
        <v>28</v>
      </c>
      <c r="AA86" s="341">
        <f>Z86</f>
        <v>28</v>
      </c>
      <c r="AB86" s="272">
        <f t="shared" ref="AB86:AV86" si="174">COUNTIF(AB11:AB63,"G.21")</f>
        <v>4</v>
      </c>
      <c r="AC86" s="272">
        <f t="shared" si="174"/>
        <v>4</v>
      </c>
      <c r="AD86" s="272">
        <f t="shared" si="174"/>
        <v>4</v>
      </c>
      <c r="AE86" s="272">
        <f t="shared" si="174"/>
        <v>4</v>
      </c>
      <c r="AF86" s="272">
        <f t="shared" si="174"/>
        <v>4</v>
      </c>
      <c r="AG86" s="272">
        <f t="shared" si="174"/>
        <v>4</v>
      </c>
      <c r="AH86" s="272">
        <f t="shared" si="174"/>
        <v>4</v>
      </c>
      <c r="AI86" s="272">
        <f t="shared" si="174"/>
        <v>0</v>
      </c>
      <c r="AJ86" s="272">
        <f t="shared" si="174"/>
        <v>0</v>
      </c>
      <c r="AK86" s="272">
        <f t="shared" si="174"/>
        <v>0</v>
      </c>
      <c r="AL86" s="272">
        <f t="shared" si="174"/>
        <v>0</v>
      </c>
      <c r="AM86" s="272">
        <f t="shared" si="174"/>
        <v>0</v>
      </c>
      <c r="AN86" s="272">
        <f t="shared" si="174"/>
        <v>0</v>
      </c>
      <c r="AO86" s="272">
        <f t="shared" si="174"/>
        <v>0</v>
      </c>
      <c r="AP86" s="272">
        <f t="shared" si="174"/>
        <v>0</v>
      </c>
      <c r="AQ86" s="272">
        <f t="shared" si="174"/>
        <v>0</v>
      </c>
      <c r="AR86" s="272">
        <f t="shared" si="174"/>
        <v>0</v>
      </c>
      <c r="AS86" s="272">
        <f t="shared" si="174"/>
        <v>0</v>
      </c>
      <c r="AT86" s="272">
        <f t="shared" si="174"/>
        <v>0</v>
      </c>
      <c r="AU86" s="272">
        <f t="shared" si="174"/>
        <v>0</v>
      </c>
      <c r="AV86" s="340">
        <f t="shared" si="174"/>
        <v>0</v>
      </c>
      <c r="AW86" s="340">
        <f t="shared" si="136"/>
        <v>28</v>
      </c>
      <c r="AX86" s="340">
        <f>AW86</f>
        <v>28</v>
      </c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82"/>
      <c r="EF86" s="182"/>
      <c r="EG86" s="7"/>
      <c r="EH86" s="7"/>
      <c r="EI86" s="7"/>
      <c r="EJ86" s="7"/>
      <c r="EK86" s="7"/>
      <c r="EL86" s="7"/>
    </row>
    <row r="87" spans="1:142" ht="14.1" hidden="1" customHeight="1" x14ac:dyDescent="0.25">
      <c r="A87" s="342" t="s">
        <v>677</v>
      </c>
      <c r="B87" s="342"/>
      <c r="C87" s="342"/>
      <c r="D87" s="272">
        <f>COUNTIF(D12:D64,"G.38")</f>
        <v>0</v>
      </c>
      <c r="E87" s="272">
        <f t="shared" ref="E87:X87" si="175">COUNTIF(E12:E64,"G.38")</f>
        <v>0</v>
      </c>
      <c r="F87" s="272">
        <f t="shared" si="175"/>
        <v>0</v>
      </c>
      <c r="G87" s="272">
        <f t="shared" si="175"/>
        <v>0</v>
      </c>
      <c r="H87" s="272">
        <f t="shared" si="175"/>
        <v>0</v>
      </c>
      <c r="I87" s="272">
        <f t="shared" si="175"/>
        <v>0</v>
      </c>
      <c r="J87" s="272">
        <f t="shared" si="175"/>
        <v>0</v>
      </c>
      <c r="K87" s="272">
        <f t="shared" si="175"/>
        <v>4</v>
      </c>
      <c r="L87" s="272">
        <f t="shared" si="175"/>
        <v>4</v>
      </c>
      <c r="M87" s="272">
        <f t="shared" si="175"/>
        <v>4</v>
      </c>
      <c r="N87" s="272">
        <f t="shared" si="175"/>
        <v>4</v>
      </c>
      <c r="O87" s="272">
        <f t="shared" si="175"/>
        <v>4</v>
      </c>
      <c r="P87" s="272">
        <f t="shared" si="175"/>
        <v>4</v>
      </c>
      <c r="Q87" s="272">
        <f t="shared" si="175"/>
        <v>0</v>
      </c>
      <c r="R87" s="272">
        <f t="shared" si="175"/>
        <v>0</v>
      </c>
      <c r="S87" s="272">
        <f t="shared" si="175"/>
        <v>0</v>
      </c>
      <c r="T87" s="272">
        <f t="shared" si="175"/>
        <v>0</v>
      </c>
      <c r="U87" s="272">
        <f t="shared" si="175"/>
        <v>0</v>
      </c>
      <c r="V87" s="272">
        <f t="shared" si="175"/>
        <v>0</v>
      </c>
      <c r="W87" s="272">
        <f t="shared" si="175"/>
        <v>0</v>
      </c>
      <c r="X87" s="272">
        <f t="shared" si="175"/>
        <v>0</v>
      </c>
      <c r="Y87" s="2"/>
      <c r="Z87" s="272">
        <f t="shared" si="133"/>
        <v>24</v>
      </c>
      <c r="AA87" s="767">
        <f>Z87+Z88</f>
        <v>45</v>
      </c>
      <c r="AB87" s="272">
        <f>COUNTIF(AB12:AB64,"G.38")</f>
        <v>0</v>
      </c>
      <c r="AC87" s="272">
        <f t="shared" ref="AC87:AV87" si="176">COUNTIF(AC12:AC64,"G.38")</f>
        <v>0</v>
      </c>
      <c r="AD87" s="272">
        <f t="shared" si="176"/>
        <v>0</v>
      </c>
      <c r="AE87" s="272">
        <f t="shared" si="176"/>
        <v>0</v>
      </c>
      <c r="AF87" s="272">
        <f t="shared" si="176"/>
        <v>0</v>
      </c>
      <c r="AG87" s="272">
        <f t="shared" si="176"/>
        <v>0</v>
      </c>
      <c r="AH87" s="272">
        <f t="shared" si="176"/>
        <v>0</v>
      </c>
      <c r="AI87" s="272">
        <f t="shared" si="176"/>
        <v>4</v>
      </c>
      <c r="AJ87" s="272">
        <f t="shared" si="176"/>
        <v>4</v>
      </c>
      <c r="AK87" s="272">
        <f t="shared" si="176"/>
        <v>4</v>
      </c>
      <c r="AL87" s="272">
        <f t="shared" si="176"/>
        <v>4</v>
      </c>
      <c r="AM87" s="272">
        <f t="shared" si="176"/>
        <v>4</v>
      </c>
      <c r="AN87" s="272">
        <f t="shared" si="176"/>
        <v>4</v>
      </c>
      <c r="AO87" s="272">
        <f t="shared" si="176"/>
        <v>0</v>
      </c>
      <c r="AP87" s="272">
        <f t="shared" si="176"/>
        <v>0</v>
      </c>
      <c r="AQ87" s="272">
        <f t="shared" si="176"/>
        <v>0</v>
      </c>
      <c r="AR87" s="272">
        <f t="shared" si="176"/>
        <v>0</v>
      </c>
      <c r="AS87" s="272">
        <f t="shared" si="176"/>
        <v>0</v>
      </c>
      <c r="AT87" s="272">
        <f t="shared" si="176"/>
        <v>0</v>
      </c>
      <c r="AU87" s="272">
        <f t="shared" si="176"/>
        <v>0</v>
      </c>
      <c r="AV87" s="272">
        <f t="shared" si="176"/>
        <v>0</v>
      </c>
      <c r="AW87" s="340">
        <f t="shared" si="136"/>
        <v>24</v>
      </c>
      <c r="AX87" s="340">
        <f>AW87</f>
        <v>24</v>
      </c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82"/>
      <c r="EF87" s="182"/>
      <c r="EG87" s="7"/>
      <c r="EH87" s="7"/>
      <c r="EI87" s="7"/>
      <c r="EJ87" s="7"/>
      <c r="EK87" s="7"/>
      <c r="EL87" s="7"/>
    </row>
    <row r="88" spans="1:142" ht="14.1" hidden="1" customHeight="1" x14ac:dyDescent="0.25">
      <c r="A88" s="342" t="s">
        <v>679</v>
      </c>
      <c r="B88" s="342"/>
      <c r="C88" s="342"/>
      <c r="D88" s="272">
        <f>COUNTIF(D12:D64,"GP.39")</f>
        <v>3</v>
      </c>
      <c r="E88" s="272">
        <f t="shared" ref="E88:X88" si="177">COUNTIF(E12:E64,"GP.39")</f>
        <v>3</v>
      </c>
      <c r="F88" s="272">
        <f t="shared" si="177"/>
        <v>3</v>
      </c>
      <c r="G88" s="272">
        <f t="shared" si="177"/>
        <v>0</v>
      </c>
      <c r="H88" s="272">
        <f t="shared" si="177"/>
        <v>0</v>
      </c>
      <c r="I88" s="272">
        <f t="shared" si="177"/>
        <v>0</v>
      </c>
      <c r="J88" s="272">
        <f t="shared" si="177"/>
        <v>0</v>
      </c>
      <c r="K88" s="272">
        <f t="shared" si="177"/>
        <v>4</v>
      </c>
      <c r="L88" s="272">
        <f t="shared" si="177"/>
        <v>4</v>
      </c>
      <c r="M88" s="272">
        <f t="shared" si="177"/>
        <v>4</v>
      </c>
      <c r="N88" s="272">
        <f t="shared" si="177"/>
        <v>0</v>
      </c>
      <c r="O88" s="272">
        <f t="shared" si="177"/>
        <v>0</v>
      </c>
      <c r="P88" s="272">
        <f t="shared" si="177"/>
        <v>0</v>
      </c>
      <c r="Q88" s="272">
        <f t="shared" si="177"/>
        <v>0</v>
      </c>
      <c r="R88" s="272">
        <f t="shared" si="177"/>
        <v>0</v>
      </c>
      <c r="S88" s="272">
        <f t="shared" si="177"/>
        <v>0</v>
      </c>
      <c r="T88" s="272">
        <f t="shared" si="177"/>
        <v>0</v>
      </c>
      <c r="U88" s="272">
        <f t="shared" si="177"/>
        <v>0</v>
      </c>
      <c r="V88" s="272">
        <f t="shared" si="177"/>
        <v>0</v>
      </c>
      <c r="W88" s="272">
        <f t="shared" si="177"/>
        <v>0</v>
      </c>
      <c r="X88" s="272">
        <f t="shared" si="177"/>
        <v>0</v>
      </c>
      <c r="Y88" s="2"/>
      <c r="Z88" s="272">
        <f t="shared" si="133"/>
        <v>21</v>
      </c>
      <c r="AA88" s="767"/>
      <c r="AB88" s="272">
        <f>COUNTIF(AB12:AB64,"GP.39")</f>
        <v>3</v>
      </c>
      <c r="AC88" s="272">
        <f t="shared" ref="AC88:AV88" si="178">COUNTIF(AC12:AC64,"GP.39")</f>
        <v>3</v>
      </c>
      <c r="AD88" s="272">
        <f t="shared" si="178"/>
        <v>3</v>
      </c>
      <c r="AE88" s="272">
        <f t="shared" si="178"/>
        <v>0</v>
      </c>
      <c r="AF88" s="272">
        <f t="shared" si="178"/>
        <v>0</v>
      </c>
      <c r="AG88" s="272">
        <f t="shared" si="178"/>
        <v>0</v>
      </c>
      <c r="AH88" s="272">
        <f t="shared" si="178"/>
        <v>0</v>
      </c>
      <c r="AI88" s="272">
        <f t="shared" si="178"/>
        <v>4</v>
      </c>
      <c r="AJ88" s="272">
        <f t="shared" si="178"/>
        <v>4</v>
      </c>
      <c r="AK88" s="272">
        <f t="shared" si="178"/>
        <v>4</v>
      </c>
      <c r="AL88" s="272">
        <f t="shared" si="178"/>
        <v>0</v>
      </c>
      <c r="AM88" s="272">
        <f t="shared" si="178"/>
        <v>0</v>
      </c>
      <c r="AN88" s="272">
        <f t="shared" si="178"/>
        <v>0</v>
      </c>
      <c r="AO88" s="272">
        <f t="shared" si="178"/>
        <v>0</v>
      </c>
      <c r="AP88" s="272">
        <f t="shared" si="178"/>
        <v>0</v>
      </c>
      <c r="AQ88" s="272">
        <f t="shared" si="178"/>
        <v>0</v>
      </c>
      <c r="AR88" s="272">
        <f t="shared" si="178"/>
        <v>0</v>
      </c>
      <c r="AS88" s="272">
        <f t="shared" si="178"/>
        <v>0</v>
      </c>
      <c r="AT88" s="272">
        <f t="shared" si="178"/>
        <v>0</v>
      </c>
      <c r="AU88" s="272">
        <f t="shared" si="178"/>
        <v>0</v>
      </c>
      <c r="AV88" s="272">
        <f t="shared" si="178"/>
        <v>0</v>
      </c>
      <c r="AW88" s="340">
        <f t="shared" si="136"/>
        <v>21</v>
      </c>
      <c r="AX88" s="766">
        <f>AW88+AW89</f>
        <v>25</v>
      </c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82"/>
      <c r="EF88" s="182"/>
      <c r="EG88" s="7"/>
      <c r="EH88" s="7"/>
      <c r="EI88" s="7"/>
      <c r="EJ88" s="7"/>
      <c r="EK88" s="7"/>
      <c r="EL88" s="7"/>
    </row>
    <row r="89" spans="1:142" ht="14.1" hidden="1" customHeight="1" x14ac:dyDescent="0.25">
      <c r="A89" s="342" t="s">
        <v>678</v>
      </c>
      <c r="B89" s="342"/>
      <c r="C89" s="342"/>
      <c r="D89" s="272">
        <f>COUNTIF(D12:D64,"G.39")</f>
        <v>0</v>
      </c>
      <c r="E89" s="272">
        <f t="shared" ref="E89:X89" si="179">COUNTIF(E12:E64,"G.39")</f>
        <v>0</v>
      </c>
      <c r="F89" s="272">
        <f t="shared" si="179"/>
        <v>0</v>
      </c>
      <c r="G89" s="272">
        <f t="shared" si="179"/>
        <v>0</v>
      </c>
      <c r="H89" s="272">
        <f t="shared" si="179"/>
        <v>0</v>
      </c>
      <c r="I89" s="272">
        <f t="shared" si="179"/>
        <v>0</v>
      </c>
      <c r="J89" s="272">
        <f t="shared" si="179"/>
        <v>0</v>
      </c>
      <c r="K89" s="272">
        <f t="shared" si="179"/>
        <v>0</v>
      </c>
      <c r="L89" s="272">
        <f t="shared" si="179"/>
        <v>0</v>
      </c>
      <c r="M89" s="272">
        <f t="shared" si="179"/>
        <v>0</v>
      </c>
      <c r="N89" s="272">
        <f t="shared" si="179"/>
        <v>0</v>
      </c>
      <c r="O89" s="272">
        <f t="shared" si="179"/>
        <v>0</v>
      </c>
      <c r="P89" s="272">
        <f t="shared" si="179"/>
        <v>0</v>
      </c>
      <c r="Q89" s="272">
        <f t="shared" si="179"/>
        <v>4</v>
      </c>
      <c r="R89" s="272">
        <f t="shared" si="179"/>
        <v>0</v>
      </c>
      <c r="S89" s="272">
        <f t="shared" si="179"/>
        <v>0</v>
      </c>
      <c r="T89" s="272">
        <f t="shared" si="179"/>
        <v>0</v>
      </c>
      <c r="U89" s="272">
        <f t="shared" si="179"/>
        <v>0</v>
      </c>
      <c r="V89" s="272">
        <f t="shared" si="179"/>
        <v>0</v>
      </c>
      <c r="W89" s="272">
        <f t="shared" si="179"/>
        <v>0</v>
      </c>
      <c r="X89" s="272">
        <f t="shared" si="179"/>
        <v>0</v>
      </c>
      <c r="Y89" s="2"/>
      <c r="Z89" s="272">
        <f t="shared" si="133"/>
        <v>4</v>
      </c>
      <c r="AA89" s="341"/>
      <c r="AB89" s="272">
        <f>COUNTIF(AB12:AB64,"G.39")</f>
        <v>0</v>
      </c>
      <c r="AC89" s="272">
        <f t="shared" ref="AC89:AV89" si="180">COUNTIF(AC12:AC64,"G.39")</f>
        <v>0</v>
      </c>
      <c r="AD89" s="272">
        <f t="shared" si="180"/>
        <v>0</v>
      </c>
      <c r="AE89" s="272">
        <f t="shared" si="180"/>
        <v>0</v>
      </c>
      <c r="AF89" s="272">
        <f t="shared" si="180"/>
        <v>0</v>
      </c>
      <c r="AG89" s="272">
        <f t="shared" si="180"/>
        <v>0</v>
      </c>
      <c r="AH89" s="272">
        <f t="shared" si="180"/>
        <v>0</v>
      </c>
      <c r="AI89" s="272">
        <f t="shared" si="180"/>
        <v>0</v>
      </c>
      <c r="AJ89" s="272">
        <f t="shared" si="180"/>
        <v>0</v>
      </c>
      <c r="AK89" s="272">
        <f t="shared" si="180"/>
        <v>0</v>
      </c>
      <c r="AL89" s="272">
        <f t="shared" si="180"/>
        <v>0</v>
      </c>
      <c r="AM89" s="272">
        <f t="shared" si="180"/>
        <v>0</v>
      </c>
      <c r="AN89" s="272">
        <f t="shared" si="180"/>
        <v>0</v>
      </c>
      <c r="AO89" s="272">
        <f t="shared" si="180"/>
        <v>4</v>
      </c>
      <c r="AP89" s="272">
        <f t="shared" si="180"/>
        <v>0</v>
      </c>
      <c r="AQ89" s="272">
        <f t="shared" si="180"/>
        <v>0</v>
      </c>
      <c r="AR89" s="272">
        <f t="shared" si="180"/>
        <v>0</v>
      </c>
      <c r="AS89" s="272">
        <f t="shared" si="180"/>
        <v>0</v>
      </c>
      <c r="AT89" s="272">
        <f t="shared" si="180"/>
        <v>0</v>
      </c>
      <c r="AU89" s="272">
        <f t="shared" si="180"/>
        <v>0</v>
      </c>
      <c r="AV89" s="272">
        <f t="shared" si="180"/>
        <v>0</v>
      </c>
      <c r="AW89" s="340">
        <f t="shared" si="136"/>
        <v>4</v>
      </c>
      <c r="AX89" s="766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82"/>
      <c r="EF89" s="182"/>
      <c r="EG89" s="7"/>
      <c r="EH89" s="7"/>
      <c r="EI89" s="7"/>
      <c r="EJ89" s="7"/>
      <c r="EK89" s="7"/>
      <c r="EL89" s="7"/>
    </row>
    <row r="90" spans="1:142" ht="14.1" hidden="1" customHeight="1" x14ac:dyDescent="0.25">
      <c r="A90" s="770" t="s">
        <v>470</v>
      </c>
      <c r="B90" s="770"/>
      <c r="C90" s="770"/>
      <c r="D90" s="272">
        <f t="shared" ref="D90:X90" si="181">COUNTIF(D12:D64,"G.30")</f>
        <v>0</v>
      </c>
      <c r="E90" s="272">
        <f t="shared" si="181"/>
        <v>0</v>
      </c>
      <c r="F90" s="272">
        <f t="shared" si="181"/>
        <v>0</v>
      </c>
      <c r="G90" s="272">
        <f t="shared" si="181"/>
        <v>0</v>
      </c>
      <c r="H90" s="272">
        <f t="shared" si="181"/>
        <v>0</v>
      </c>
      <c r="I90" s="272">
        <f t="shared" si="181"/>
        <v>0</v>
      </c>
      <c r="J90" s="272">
        <f t="shared" si="181"/>
        <v>0</v>
      </c>
      <c r="K90" s="272">
        <f t="shared" si="181"/>
        <v>0</v>
      </c>
      <c r="L90" s="272">
        <f t="shared" si="181"/>
        <v>0</v>
      </c>
      <c r="M90" s="272">
        <f t="shared" si="181"/>
        <v>0</v>
      </c>
      <c r="N90" s="272">
        <f t="shared" si="181"/>
        <v>0</v>
      </c>
      <c r="O90" s="272">
        <f t="shared" si="181"/>
        <v>0</v>
      </c>
      <c r="P90" s="272">
        <f t="shared" si="181"/>
        <v>0</v>
      </c>
      <c r="Q90" s="272">
        <f t="shared" si="181"/>
        <v>0</v>
      </c>
      <c r="R90" s="272">
        <f t="shared" si="181"/>
        <v>4</v>
      </c>
      <c r="S90" s="272">
        <f t="shared" si="181"/>
        <v>4</v>
      </c>
      <c r="T90" s="272">
        <f t="shared" si="181"/>
        <v>4</v>
      </c>
      <c r="U90" s="272">
        <f t="shared" si="181"/>
        <v>0</v>
      </c>
      <c r="V90" s="272">
        <f t="shared" si="181"/>
        <v>0</v>
      </c>
      <c r="W90" s="272">
        <f t="shared" si="181"/>
        <v>0</v>
      </c>
      <c r="X90" s="272">
        <f t="shared" si="181"/>
        <v>0</v>
      </c>
      <c r="Y90" s="2"/>
      <c r="Z90" s="272">
        <f t="shared" si="133"/>
        <v>12</v>
      </c>
      <c r="AA90" s="767">
        <f>Z90+Z91</f>
        <v>28</v>
      </c>
      <c r="AB90" s="272">
        <f t="shared" ref="AB90:AV90" si="182">COUNTIF(AB12:AB64,"G.30")</f>
        <v>0</v>
      </c>
      <c r="AC90" s="272">
        <f t="shared" si="182"/>
        <v>0</v>
      </c>
      <c r="AD90" s="272">
        <f t="shared" si="182"/>
        <v>0</v>
      </c>
      <c r="AE90" s="272">
        <f t="shared" si="182"/>
        <v>0</v>
      </c>
      <c r="AF90" s="272">
        <f t="shared" si="182"/>
        <v>0</v>
      </c>
      <c r="AG90" s="272">
        <f t="shared" si="182"/>
        <v>0</v>
      </c>
      <c r="AH90" s="272">
        <f t="shared" si="182"/>
        <v>0</v>
      </c>
      <c r="AI90" s="272">
        <f t="shared" si="182"/>
        <v>0</v>
      </c>
      <c r="AJ90" s="272">
        <f t="shared" si="182"/>
        <v>0</v>
      </c>
      <c r="AK90" s="272">
        <f t="shared" si="182"/>
        <v>0</v>
      </c>
      <c r="AL90" s="272">
        <f t="shared" si="182"/>
        <v>0</v>
      </c>
      <c r="AM90" s="272">
        <f t="shared" si="182"/>
        <v>0</v>
      </c>
      <c r="AN90" s="272">
        <f t="shared" si="182"/>
        <v>0</v>
      </c>
      <c r="AO90" s="272">
        <f t="shared" si="182"/>
        <v>0</v>
      </c>
      <c r="AP90" s="272">
        <f t="shared" si="182"/>
        <v>4</v>
      </c>
      <c r="AQ90" s="272">
        <f t="shared" si="182"/>
        <v>4</v>
      </c>
      <c r="AR90" s="272">
        <f t="shared" si="182"/>
        <v>4</v>
      </c>
      <c r="AS90" s="272">
        <f t="shared" si="182"/>
        <v>0</v>
      </c>
      <c r="AT90" s="272">
        <f t="shared" si="182"/>
        <v>0</v>
      </c>
      <c r="AU90" s="272">
        <f t="shared" si="182"/>
        <v>0</v>
      </c>
      <c r="AV90" s="340">
        <f t="shared" si="182"/>
        <v>0</v>
      </c>
      <c r="AW90" s="340">
        <f t="shared" si="136"/>
        <v>12</v>
      </c>
      <c r="AX90" s="766">
        <f>AW90+AW91</f>
        <v>28</v>
      </c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82"/>
      <c r="EF90" s="182"/>
      <c r="EG90" s="7"/>
      <c r="EH90" s="7"/>
      <c r="EI90" s="7"/>
      <c r="EJ90" s="7"/>
      <c r="EK90" s="7"/>
      <c r="EL90" s="7"/>
    </row>
    <row r="91" spans="1:142" ht="14.1" hidden="1" customHeight="1" x14ac:dyDescent="0.25">
      <c r="A91" s="342" t="s">
        <v>529</v>
      </c>
      <c r="B91" s="342"/>
      <c r="C91" s="342"/>
      <c r="D91" s="272">
        <f t="shared" ref="D91:X91" si="183">COUNTIF(D12:D64,"HL.30")</f>
        <v>0</v>
      </c>
      <c r="E91" s="272">
        <f t="shared" si="183"/>
        <v>0</v>
      </c>
      <c r="F91" s="272">
        <f t="shared" si="183"/>
        <v>0</v>
      </c>
      <c r="G91" s="272">
        <f t="shared" si="183"/>
        <v>0</v>
      </c>
      <c r="H91" s="272">
        <f t="shared" si="183"/>
        <v>0</v>
      </c>
      <c r="I91" s="272">
        <f t="shared" si="183"/>
        <v>0</v>
      </c>
      <c r="J91" s="272">
        <f t="shared" si="183"/>
        <v>0</v>
      </c>
      <c r="K91" s="272">
        <f t="shared" si="183"/>
        <v>0</v>
      </c>
      <c r="L91" s="272">
        <f t="shared" si="183"/>
        <v>0</v>
      </c>
      <c r="M91" s="272">
        <f t="shared" si="183"/>
        <v>0</v>
      </c>
      <c r="N91" s="272">
        <f t="shared" si="183"/>
        <v>0</v>
      </c>
      <c r="O91" s="272">
        <f t="shared" si="183"/>
        <v>0</v>
      </c>
      <c r="P91" s="272">
        <f t="shared" si="183"/>
        <v>4</v>
      </c>
      <c r="Q91" s="272">
        <f t="shared" si="183"/>
        <v>4</v>
      </c>
      <c r="R91" s="272">
        <f t="shared" si="183"/>
        <v>0</v>
      </c>
      <c r="S91" s="272">
        <f t="shared" si="183"/>
        <v>0</v>
      </c>
      <c r="T91" s="272">
        <f t="shared" si="183"/>
        <v>0</v>
      </c>
      <c r="U91" s="272">
        <f t="shared" si="183"/>
        <v>0</v>
      </c>
      <c r="V91" s="272">
        <f t="shared" si="183"/>
        <v>0</v>
      </c>
      <c r="W91" s="272">
        <f t="shared" si="183"/>
        <v>4</v>
      </c>
      <c r="X91" s="272">
        <f t="shared" si="183"/>
        <v>4</v>
      </c>
      <c r="Y91" s="2"/>
      <c r="Z91" s="272">
        <f t="shared" si="133"/>
        <v>16</v>
      </c>
      <c r="AA91" s="767"/>
      <c r="AB91" s="272">
        <f t="shared" ref="AB91:AV91" si="184">COUNTIF(AB12:AB64,"HL.30")</f>
        <v>0</v>
      </c>
      <c r="AC91" s="272">
        <f t="shared" si="184"/>
        <v>0</v>
      </c>
      <c r="AD91" s="272">
        <f t="shared" si="184"/>
        <v>0</v>
      </c>
      <c r="AE91" s="272">
        <f t="shared" si="184"/>
        <v>0</v>
      </c>
      <c r="AF91" s="272">
        <f t="shared" si="184"/>
        <v>0</v>
      </c>
      <c r="AG91" s="272">
        <f t="shared" si="184"/>
        <v>0</v>
      </c>
      <c r="AH91" s="272">
        <f t="shared" si="184"/>
        <v>0</v>
      </c>
      <c r="AI91" s="272">
        <f t="shared" si="184"/>
        <v>0</v>
      </c>
      <c r="AJ91" s="272">
        <f t="shared" si="184"/>
        <v>0</v>
      </c>
      <c r="AK91" s="272">
        <f t="shared" si="184"/>
        <v>0</v>
      </c>
      <c r="AL91" s="272">
        <f t="shared" si="184"/>
        <v>0</v>
      </c>
      <c r="AM91" s="272">
        <f t="shared" si="184"/>
        <v>0</v>
      </c>
      <c r="AN91" s="272">
        <f t="shared" si="184"/>
        <v>4</v>
      </c>
      <c r="AO91" s="272">
        <f t="shared" si="184"/>
        <v>4</v>
      </c>
      <c r="AP91" s="272">
        <f t="shared" si="184"/>
        <v>0</v>
      </c>
      <c r="AQ91" s="272">
        <f t="shared" si="184"/>
        <v>0</v>
      </c>
      <c r="AR91" s="272">
        <f t="shared" si="184"/>
        <v>0</v>
      </c>
      <c r="AS91" s="272">
        <f t="shared" si="184"/>
        <v>0</v>
      </c>
      <c r="AT91" s="272">
        <f t="shared" si="184"/>
        <v>0</v>
      </c>
      <c r="AU91" s="272">
        <f t="shared" si="184"/>
        <v>4</v>
      </c>
      <c r="AV91" s="340">
        <f t="shared" si="184"/>
        <v>4</v>
      </c>
      <c r="AW91" s="340">
        <f t="shared" si="136"/>
        <v>16</v>
      </c>
      <c r="AX91" s="766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82"/>
      <c r="EF91" s="182"/>
      <c r="EG91" s="7"/>
      <c r="EH91" s="7"/>
      <c r="EI91" s="7"/>
      <c r="EJ91" s="7"/>
      <c r="EK91" s="7"/>
      <c r="EL91" s="7"/>
    </row>
    <row r="92" spans="1:142" ht="14.1" hidden="1" customHeight="1" x14ac:dyDescent="0.25">
      <c r="A92" s="770" t="s">
        <v>471</v>
      </c>
      <c r="B92" s="770"/>
      <c r="C92" s="770"/>
      <c r="D92" s="272">
        <f t="shared" ref="D92:X92" si="185">COUNTIF(D12:D64,"D.12")</f>
        <v>0</v>
      </c>
      <c r="E92" s="272">
        <f t="shared" si="185"/>
        <v>0</v>
      </c>
      <c r="F92" s="272">
        <f t="shared" si="185"/>
        <v>0</v>
      </c>
      <c r="G92" s="272">
        <f t="shared" si="185"/>
        <v>0</v>
      </c>
      <c r="H92" s="272">
        <f t="shared" si="185"/>
        <v>0</v>
      </c>
      <c r="I92" s="272">
        <f t="shared" si="185"/>
        <v>0</v>
      </c>
      <c r="J92" s="272">
        <f t="shared" si="185"/>
        <v>0</v>
      </c>
      <c r="K92" s="272">
        <f t="shared" si="185"/>
        <v>2</v>
      </c>
      <c r="L92" s="272">
        <f t="shared" si="185"/>
        <v>2</v>
      </c>
      <c r="M92" s="272">
        <f t="shared" si="185"/>
        <v>2</v>
      </c>
      <c r="N92" s="222">
        <f t="shared" si="185"/>
        <v>2</v>
      </c>
      <c r="O92" s="222">
        <f t="shared" si="185"/>
        <v>2</v>
      </c>
      <c r="P92" s="272">
        <f t="shared" si="185"/>
        <v>2</v>
      </c>
      <c r="Q92" s="272">
        <f t="shared" si="185"/>
        <v>2</v>
      </c>
      <c r="R92" s="272">
        <f t="shared" si="185"/>
        <v>2</v>
      </c>
      <c r="S92" s="272">
        <f t="shared" si="185"/>
        <v>2</v>
      </c>
      <c r="T92" s="272">
        <f t="shared" si="185"/>
        <v>2</v>
      </c>
      <c r="U92" s="272">
        <f t="shared" si="185"/>
        <v>2</v>
      </c>
      <c r="V92" s="272">
        <f t="shared" si="185"/>
        <v>2</v>
      </c>
      <c r="W92" s="272">
        <f t="shared" si="185"/>
        <v>2</v>
      </c>
      <c r="X92" s="272">
        <f t="shared" si="185"/>
        <v>2</v>
      </c>
      <c r="Y92" s="2"/>
      <c r="Z92" s="272">
        <f t="shared" si="133"/>
        <v>28</v>
      </c>
      <c r="AA92" s="767">
        <f>Z92+Z93</f>
        <v>28</v>
      </c>
      <c r="AB92" s="272">
        <f t="shared" ref="AB92:AV92" si="186">COUNTIF(AB11:AB63,"D.12")</f>
        <v>0</v>
      </c>
      <c r="AC92" s="272">
        <f t="shared" si="186"/>
        <v>0</v>
      </c>
      <c r="AD92" s="272">
        <f t="shared" si="186"/>
        <v>0</v>
      </c>
      <c r="AE92" s="272">
        <f t="shared" si="186"/>
        <v>0</v>
      </c>
      <c r="AF92" s="272">
        <f t="shared" si="186"/>
        <v>0</v>
      </c>
      <c r="AG92" s="272">
        <f t="shared" si="186"/>
        <v>0</v>
      </c>
      <c r="AH92" s="272">
        <f t="shared" si="186"/>
        <v>0</v>
      </c>
      <c r="AI92" s="272">
        <f t="shared" si="186"/>
        <v>2</v>
      </c>
      <c r="AJ92" s="272">
        <f t="shared" si="186"/>
        <v>2</v>
      </c>
      <c r="AK92" s="272">
        <f t="shared" si="186"/>
        <v>2</v>
      </c>
      <c r="AL92" s="272">
        <f t="shared" si="186"/>
        <v>2</v>
      </c>
      <c r="AM92" s="272">
        <f t="shared" si="186"/>
        <v>2</v>
      </c>
      <c r="AN92" s="272">
        <f t="shared" si="186"/>
        <v>2</v>
      </c>
      <c r="AO92" s="272">
        <f t="shared" si="186"/>
        <v>2</v>
      </c>
      <c r="AP92" s="272">
        <f t="shared" si="186"/>
        <v>2</v>
      </c>
      <c r="AQ92" s="272">
        <f t="shared" si="186"/>
        <v>2</v>
      </c>
      <c r="AR92" s="272">
        <f t="shared" si="186"/>
        <v>2</v>
      </c>
      <c r="AS92" s="272">
        <f t="shared" si="186"/>
        <v>2</v>
      </c>
      <c r="AT92" s="272">
        <f t="shared" si="186"/>
        <v>2</v>
      </c>
      <c r="AU92" s="272">
        <f t="shared" si="186"/>
        <v>2</v>
      </c>
      <c r="AV92" s="340">
        <f t="shared" si="186"/>
        <v>2</v>
      </c>
      <c r="AW92" s="340">
        <f t="shared" si="136"/>
        <v>28</v>
      </c>
      <c r="AX92" s="766">
        <f>AW92+AW93</f>
        <v>28</v>
      </c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82"/>
      <c r="EF92" s="182"/>
      <c r="EG92" s="7"/>
      <c r="EH92" s="7"/>
      <c r="EI92" s="7"/>
      <c r="EJ92" s="7"/>
      <c r="EK92" s="7"/>
      <c r="EL92" s="7"/>
    </row>
    <row r="93" spans="1:142" ht="14.1" hidden="1" customHeight="1" x14ac:dyDescent="0.25">
      <c r="A93" s="770" t="s">
        <v>489</v>
      </c>
      <c r="B93" s="770"/>
      <c r="C93" s="770"/>
      <c r="D93" s="272">
        <f t="shared" ref="D93:X93" si="187">COUNTIF(D12:D64,"DP.12")</f>
        <v>0</v>
      </c>
      <c r="E93" s="272">
        <f t="shared" si="187"/>
        <v>0</v>
      </c>
      <c r="F93" s="272">
        <f t="shared" si="187"/>
        <v>0</v>
      </c>
      <c r="G93" s="272">
        <f t="shared" si="187"/>
        <v>0</v>
      </c>
      <c r="H93" s="272">
        <f t="shared" si="187"/>
        <v>0</v>
      </c>
      <c r="I93" s="272">
        <f t="shared" si="187"/>
        <v>0</v>
      </c>
      <c r="J93" s="272">
        <f t="shared" si="187"/>
        <v>0</v>
      </c>
      <c r="K93" s="272">
        <f t="shared" si="187"/>
        <v>0</v>
      </c>
      <c r="L93" s="272">
        <f t="shared" si="187"/>
        <v>0</v>
      </c>
      <c r="M93" s="272">
        <f t="shared" si="187"/>
        <v>0</v>
      </c>
      <c r="N93" s="222">
        <f t="shared" si="187"/>
        <v>0</v>
      </c>
      <c r="O93" s="222">
        <f t="shared" si="187"/>
        <v>0</v>
      </c>
      <c r="P93" s="272">
        <f t="shared" si="187"/>
        <v>0</v>
      </c>
      <c r="Q93" s="272">
        <f t="shared" si="187"/>
        <v>0</v>
      </c>
      <c r="R93" s="272">
        <f t="shared" si="187"/>
        <v>0</v>
      </c>
      <c r="S93" s="272">
        <f t="shared" si="187"/>
        <v>0</v>
      </c>
      <c r="T93" s="272">
        <f t="shared" si="187"/>
        <v>0</v>
      </c>
      <c r="U93" s="272">
        <f t="shared" si="187"/>
        <v>0</v>
      </c>
      <c r="V93" s="272">
        <f t="shared" si="187"/>
        <v>0</v>
      </c>
      <c r="W93" s="272">
        <f t="shared" si="187"/>
        <v>0</v>
      </c>
      <c r="X93" s="272">
        <f t="shared" si="187"/>
        <v>0</v>
      </c>
      <c r="Y93" s="2"/>
      <c r="Z93" s="272">
        <f t="shared" si="133"/>
        <v>0</v>
      </c>
      <c r="AA93" s="767"/>
      <c r="AB93" s="272">
        <f t="shared" ref="AB93:AV93" si="188">COUNTIF(AB11:AB63,"DP.12")</f>
        <v>0</v>
      </c>
      <c r="AC93" s="272">
        <f t="shared" si="188"/>
        <v>0</v>
      </c>
      <c r="AD93" s="272">
        <f t="shared" si="188"/>
        <v>0</v>
      </c>
      <c r="AE93" s="272">
        <f t="shared" si="188"/>
        <v>0</v>
      </c>
      <c r="AF93" s="272">
        <f t="shared" si="188"/>
        <v>0</v>
      </c>
      <c r="AG93" s="272">
        <f t="shared" si="188"/>
        <v>0</v>
      </c>
      <c r="AH93" s="272">
        <f t="shared" si="188"/>
        <v>0</v>
      </c>
      <c r="AI93" s="272">
        <f t="shared" si="188"/>
        <v>0</v>
      </c>
      <c r="AJ93" s="272">
        <f t="shared" si="188"/>
        <v>0</v>
      </c>
      <c r="AK93" s="272">
        <f t="shared" si="188"/>
        <v>0</v>
      </c>
      <c r="AL93" s="272">
        <f t="shared" si="188"/>
        <v>0</v>
      </c>
      <c r="AM93" s="272">
        <f t="shared" si="188"/>
        <v>0</v>
      </c>
      <c r="AN93" s="272">
        <f t="shared" si="188"/>
        <v>0</v>
      </c>
      <c r="AO93" s="272">
        <f t="shared" si="188"/>
        <v>0</v>
      </c>
      <c r="AP93" s="272">
        <f t="shared" si="188"/>
        <v>0</v>
      </c>
      <c r="AQ93" s="272">
        <f t="shared" si="188"/>
        <v>0</v>
      </c>
      <c r="AR93" s="272">
        <f t="shared" si="188"/>
        <v>0</v>
      </c>
      <c r="AS93" s="272">
        <f t="shared" si="188"/>
        <v>0</v>
      </c>
      <c r="AT93" s="272">
        <f t="shared" si="188"/>
        <v>0</v>
      </c>
      <c r="AU93" s="272">
        <f t="shared" si="188"/>
        <v>0</v>
      </c>
      <c r="AV93" s="340">
        <f t="shared" si="188"/>
        <v>0</v>
      </c>
      <c r="AW93" s="340">
        <f t="shared" si="136"/>
        <v>0</v>
      </c>
      <c r="AX93" s="766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82"/>
      <c r="EF93" s="182"/>
      <c r="EG93" s="7"/>
      <c r="EH93" s="7"/>
      <c r="EI93" s="7"/>
      <c r="EJ93" s="7"/>
      <c r="EK93" s="7"/>
      <c r="EL93" s="7"/>
    </row>
    <row r="94" spans="1:142" ht="14.1" hidden="1" customHeight="1" x14ac:dyDescent="0.25">
      <c r="A94" s="770" t="s">
        <v>472</v>
      </c>
      <c r="B94" s="770"/>
      <c r="C94" s="770"/>
      <c r="D94" s="272">
        <f t="shared" ref="D94:X94" si="189">COUNTIF(D12:D64,"DP.33")</f>
        <v>0</v>
      </c>
      <c r="E94" s="272">
        <f t="shared" si="189"/>
        <v>0</v>
      </c>
      <c r="F94" s="272">
        <f t="shared" si="189"/>
        <v>0</v>
      </c>
      <c r="G94" s="272">
        <f t="shared" si="189"/>
        <v>0</v>
      </c>
      <c r="H94" s="272">
        <f t="shared" si="189"/>
        <v>0</v>
      </c>
      <c r="I94" s="272">
        <f t="shared" si="189"/>
        <v>0</v>
      </c>
      <c r="J94" s="272">
        <f t="shared" si="189"/>
        <v>0</v>
      </c>
      <c r="K94" s="272">
        <f t="shared" si="189"/>
        <v>0</v>
      </c>
      <c r="L94" s="272">
        <f t="shared" si="189"/>
        <v>0</v>
      </c>
      <c r="M94" s="272">
        <f t="shared" si="189"/>
        <v>0</v>
      </c>
      <c r="N94" s="272">
        <f t="shared" si="189"/>
        <v>0</v>
      </c>
      <c r="O94" s="272">
        <f t="shared" si="189"/>
        <v>0</v>
      </c>
      <c r="P94" s="272">
        <f t="shared" si="189"/>
        <v>0</v>
      </c>
      <c r="Q94" s="272">
        <f t="shared" si="189"/>
        <v>0</v>
      </c>
      <c r="R94" s="272">
        <f t="shared" si="189"/>
        <v>0</v>
      </c>
      <c r="S94" s="272">
        <f t="shared" si="189"/>
        <v>0</v>
      </c>
      <c r="T94" s="272">
        <f t="shared" si="189"/>
        <v>0</v>
      </c>
      <c r="U94" s="272">
        <f t="shared" si="189"/>
        <v>4</v>
      </c>
      <c r="V94" s="272">
        <f t="shared" si="189"/>
        <v>4</v>
      </c>
      <c r="W94" s="272">
        <f t="shared" si="189"/>
        <v>0</v>
      </c>
      <c r="X94" s="272">
        <f t="shared" si="189"/>
        <v>0</v>
      </c>
      <c r="Y94" s="2"/>
      <c r="Z94" s="272">
        <f t="shared" si="133"/>
        <v>8</v>
      </c>
      <c r="AA94" s="767">
        <f>Z94+Z95</f>
        <v>30</v>
      </c>
      <c r="AB94" s="272">
        <f t="shared" ref="AB94:AV94" si="190">COUNTIF(AB11:AB63,"DP.33")</f>
        <v>0</v>
      </c>
      <c r="AC94" s="272">
        <f t="shared" si="190"/>
        <v>0</v>
      </c>
      <c r="AD94" s="272">
        <f t="shared" si="190"/>
        <v>0</v>
      </c>
      <c r="AE94" s="272">
        <f t="shared" si="190"/>
        <v>0</v>
      </c>
      <c r="AF94" s="272">
        <f t="shared" si="190"/>
        <v>0</v>
      </c>
      <c r="AG94" s="272">
        <f t="shared" si="190"/>
        <v>0</v>
      </c>
      <c r="AH94" s="272">
        <f t="shared" si="190"/>
        <v>0</v>
      </c>
      <c r="AI94" s="272">
        <f t="shared" si="190"/>
        <v>0</v>
      </c>
      <c r="AJ94" s="272">
        <f t="shared" si="190"/>
        <v>0</v>
      </c>
      <c r="AK94" s="272">
        <f t="shared" si="190"/>
        <v>0</v>
      </c>
      <c r="AL94" s="272">
        <f t="shared" si="190"/>
        <v>0</v>
      </c>
      <c r="AM94" s="272">
        <f t="shared" si="190"/>
        <v>0</v>
      </c>
      <c r="AN94" s="272">
        <f t="shared" si="190"/>
        <v>0</v>
      </c>
      <c r="AO94" s="272">
        <f t="shared" si="190"/>
        <v>0</v>
      </c>
      <c r="AP94" s="272">
        <f t="shared" si="190"/>
        <v>0</v>
      </c>
      <c r="AQ94" s="272">
        <f t="shared" si="190"/>
        <v>0</v>
      </c>
      <c r="AR94" s="272">
        <f t="shared" si="190"/>
        <v>0</v>
      </c>
      <c r="AS94" s="272">
        <f t="shared" si="190"/>
        <v>4</v>
      </c>
      <c r="AT94" s="272">
        <f t="shared" si="190"/>
        <v>4</v>
      </c>
      <c r="AU94" s="272">
        <f t="shared" si="190"/>
        <v>0</v>
      </c>
      <c r="AV94" s="272">
        <f t="shared" si="190"/>
        <v>0</v>
      </c>
      <c r="AW94" s="340">
        <f t="shared" si="136"/>
        <v>8</v>
      </c>
      <c r="AX94" s="766">
        <f>AW94+AW95</f>
        <v>30</v>
      </c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82"/>
      <c r="EF94" s="182"/>
      <c r="EG94" s="7"/>
      <c r="EH94" s="7"/>
      <c r="EI94" s="7"/>
      <c r="EJ94" s="7"/>
      <c r="EK94" s="7"/>
      <c r="EL94" s="7"/>
    </row>
    <row r="95" spans="1:142" ht="14.1" hidden="1" customHeight="1" x14ac:dyDescent="0.25">
      <c r="A95" s="770" t="s">
        <v>490</v>
      </c>
      <c r="B95" s="770"/>
      <c r="C95" s="770"/>
      <c r="D95" s="272">
        <f t="shared" ref="D95:X95" si="191">COUNTIF(D12:D64,"O.33")</f>
        <v>0</v>
      </c>
      <c r="E95" s="272">
        <f t="shared" si="191"/>
        <v>0</v>
      </c>
      <c r="F95" s="272">
        <f t="shared" si="191"/>
        <v>0</v>
      </c>
      <c r="G95" s="272">
        <f t="shared" si="191"/>
        <v>3</v>
      </c>
      <c r="H95" s="272">
        <f t="shared" si="191"/>
        <v>3</v>
      </c>
      <c r="I95" s="272">
        <f t="shared" si="191"/>
        <v>0</v>
      </c>
      <c r="J95" s="272">
        <f t="shared" si="191"/>
        <v>0</v>
      </c>
      <c r="K95" s="272">
        <f t="shared" si="191"/>
        <v>0</v>
      </c>
      <c r="L95" s="272">
        <f t="shared" si="191"/>
        <v>0</v>
      </c>
      <c r="M95" s="272">
        <f t="shared" si="191"/>
        <v>0</v>
      </c>
      <c r="N95" s="272">
        <f t="shared" si="191"/>
        <v>4</v>
      </c>
      <c r="O95" s="272">
        <f t="shared" si="191"/>
        <v>4</v>
      </c>
      <c r="P95" s="272">
        <f t="shared" si="191"/>
        <v>0</v>
      </c>
      <c r="Q95" s="272">
        <f t="shared" si="191"/>
        <v>0</v>
      </c>
      <c r="R95" s="272">
        <f t="shared" si="191"/>
        <v>0</v>
      </c>
      <c r="S95" s="272">
        <f t="shared" si="191"/>
        <v>0</v>
      </c>
      <c r="T95" s="272">
        <f t="shared" si="191"/>
        <v>0</v>
      </c>
      <c r="U95" s="272">
        <f t="shared" si="191"/>
        <v>4</v>
      </c>
      <c r="V95" s="272">
        <f t="shared" si="191"/>
        <v>4</v>
      </c>
      <c r="W95" s="272">
        <f t="shared" si="191"/>
        <v>0</v>
      </c>
      <c r="X95" s="272">
        <f t="shared" si="191"/>
        <v>0</v>
      </c>
      <c r="Y95" s="2"/>
      <c r="Z95" s="272">
        <f t="shared" si="133"/>
        <v>22</v>
      </c>
      <c r="AA95" s="767"/>
      <c r="AB95" s="272">
        <f t="shared" ref="AB95:AV95" si="192">COUNTIF(AB11:AB63,"O.33")</f>
        <v>0</v>
      </c>
      <c r="AC95" s="272">
        <f t="shared" si="192"/>
        <v>0</v>
      </c>
      <c r="AD95" s="272">
        <f t="shared" si="192"/>
        <v>0</v>
      </c>
      <c r="AE95" s="272">
        <f t="shared" si="192"/>
        <v>3</v>
      </c>
      <c r="AF95" s="272">
        <f t="shared" si="192"/>
        <v>3</v>
      </c>
      <c r="AG95" s="272">
        <f t="shared" si="192"/>
        <v>0</v>
      </c>
      <c r="AH95" s="272">
        <f t="shared" si="192"/>
        <v>0</v>
      </c>
      <c r="AI95" s="272">
        <f t="shared" si="192"/>
        <v>0</v>
      </c>
      <c r="AJ95" s="272">
        <f t="shared" si="192"/>
        <v>0</v>
      </c>
      <c r="AK95" s="272">
        <f t="shared" si="192"/>
        <v>0</v>
      </c>
      <c r="AL95" s="272">
        <f t="shared" si="192"/>
        <v>4</v>
      </c>
      <c r="AM95" s="272">
        <f t="shared" si="192"/>
        <v>4</v>
      </c>
      <c r="AN95" s="272">
        <f t="shared" si="192"/>
        <v>0</v>
      </c>
      <c r="AO95" s="272">
        <f t="shared" si="192"/>
        <v>0</v>
      </c>
      <c r="AP95" s="272">
        <f t="shared" si="192"/>
        <v>0</v>
      </c>
      <c r="AQ95" s="272">
        <f t="shared" si="192"/>
        <v>0</v>
      </c>
      <c r="AR95" s="272">
        <f t="shared" si="192"/>
        <v>0</v>
      </c>
      <c r="AS95" s="272">
        <f t="shared" si="192"/>
        <v>4</v>
      </c>
      <c r="AT95" s="272">
        <f t="shared" si="192"/>
        <v>4</v>
      </c>
      <c r="AU95" s="272">
        <f t="shared" si="192"/>
        <v>0</v>
      </c>
      <c r="AV95" s="272">
        <f t="shared" si="192"/>
        <v>0</v>
      </c>
      <c r="AW95" s="340">
        <f t="shared" si="136"/>
        <v>22</v>
      </c>
      <c r="AX95" s="766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82"/>
      <c r="EF95" s="182"/>
      <c r="EG95" s="7"/>
      <c r="EH95" s="7"/>
      <c r="EI95" s="7"/>
      <c r="EJ95" s="7"/>
      <c r="EK95" s="7"/>
      <c r="EL95" s="7"/>
    </row>
    <row r="96" spans="1:142" ht="14.1" hidden="1" customHeight="1" x14ac:dyDescent="0.25">
      <c r="A96" s="342" t="s">
        <v>623</v>
      </c>
      <c r="B96" s="342"/>
      <c r="C96" s="342"/>
      <c r="D96" s="272">
        <f>COUNTIF(D12:D64,"DP.37")</f>
        <v>0</v>
      </c>
      <c r="E96" s="272">
        <f t="shared" ref="E96:X96" si="193">COUNTIF(E12:E64,"DP.37")</f>
        <v>0</v>
      </c>
      <c r="F96" s="272">
        <f t="shared" si="193"/>
        <v>0</v>
      </c>
      <c r="G96" s="272">
        <f t="shared" si="193"/>
        <v>3</v>
      </c>
      <c r="H96" s="272">
        <f t="shared" si="193"/>
        <v>3</v>
      </c>
      <c r="I96" s="272">
        <f t="shared" si="193"/>
        <v>0</v>
      </c>
      <c r="J96" s="272">
        <f t="shared" si="193"/>
        <v>0</v>
      </c>
      <c r="K96" s="272">
        <f t="shared" si="193"/>
        <v>0</v>
      </c>
      <c r="L96" s="272">
        <f t="shared" si="193"/>
        <v>0</v>
      </c>
      <c r="M96" s="272">
        <f t="shared" si="193"/>
        <v>0</v>
      </c>
      <c r="N96" s="272">
        <f t="shared" si="193"/>
        <v>4</v>
      </c>
      <c r="O96" s="272">
        <f t="shared" si="193"/>
        <v>4</v>
      </c>
      <c r="P96" s="272">
        <f t="shared" si="193"/>
        <v>0</v>
      </c>
      <c r="Q96" s="272">
        <f t="shared" si="193"/>
        <v>0</v>
      </c>
      <c r="R96" s="272">
        <f t="shared" si="193"/>
        <v>0</v>
      </c>
      <c r="S96" s="272">
        <f t="shared" si="193"/>
        <v>0</v>
      </c>
      <c r="T96" s="272">
        <f t="shared" si="193"/>
        <v>0</v>
      </c>
      <c r="U96" s="272">
        <f t="shared" si="193"/>
        <v>0</v>
      </c>
      <c r="V96" s="272">
        <f t="shared" si="193"/>
        <v>0</v>
      </c>
      <c r="W96" s="272">
        <f t="shared" si="193"/>
        <v>0</v>
      </c>
      <c r="X96" s="272">
        <f t="shared" si="193"/>
        <v>0</v>
      </c>
      <c r="Y96" s="2"/>
      <c r="Z96" s="272">
        <f t="shared" si="133"/>
        <v>14</v>
      </c>
      <c r="AA96" s="341"/>
      <c r="AB96" s="272">
        <f>COUNTIF(AB11:AB63,"D.37")</f>
        <v>2</v>
      </c>
      <c r="AC96" s="272">
        <f t="shared" ref="AC96:AV96" si="194">COUNTIF(AC11:AC63,"D.37")</f>
        <v>2</v>
      </c>
      <c r="AD96" s="272">
        <f t="shared" si="194"/>
        <v>2</v>
      </c>
      <c r="AE96" s="272">
        <f t="shared" si="194"/>
        <v>2</v>
      </c>
      <c r="AF96" s="272">
        <f t="shared" si="194"/>
        <v>2</v>
      </c>
      <c r="AG96" s="272">
        <f t="shared" si="194"/>
        <v>2</v>
      </c>
      <c r="AH96" s="272">
        <f t="shared" si="194"/>
        <v>2</v>
      </c>
      <c r="AI96" s="272">
        <f t="shared" si="194"/>
        <v>0</v>
      </c>
      <c r="AJ96" s="272">
        <f t="shared" si="194"/>
        <v>0</v>
      </c>
      <c r="AK96" s="272">
        <f t="shared" si="194"/>
        <v>0</v>
      </c>
      <c r="AL96" s="272">
        <f t="shared" si="194"/>
        <v>0</v>
      </c>
      <c r="AM96" s="272">
        <f t="shared" si="194"/>
        <v>0</v>
      </c>
      <c r="AN96" s="272">
        <f t="shared" si="194"/>
        <v>0</v>
      </c>
      <c r="AO96" s="272">
        <f t="shared" si="194"/>
        <v>0</v>
      </c>
      <c r="AP96" s="272">
        <f t="shared" si="194"/>
        <v>0</v>
      </c>
      <c r="AQ96" s="272">
        <f t="shared" si="194"/>
        <v>0</v>
      </c>
      <c r="AR96" s="272">
        <f t="shared" si="194"/>
        <v>0</v>
      </c>
      <c r="AS96" s="272">
        <f t="shared" si="194"/>
        <v>0</v>
      </c>
      <c r="AT96" s="272">
        <f t="shared" si="194"/>
        <v>0</v>
      </c>
      <c r="AU96" s="272">
        <f t="shared" si="194"/>
        <v>0</v>
      </c>
      <c r="AV96" s="272">
        <f t="shared" si="194"/>
        <v>0</v>
      </c>
      <c r="AW96" s="340">
        <f t="shared" si="136"/>
        <v>14</v>
      </c>
      <c r="AX96" s="766">
        <f>AW96+AW97</f>
        <v>28</v>
      </c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82"/>
      <c r="EF96" s="182"/>
      <c r="EG96" s="7"/>
      <c r="EH96" s="7"/>
      <c r="EI96" s="7"/>
      <c r="EJ96" s="7"/>
      <c r="EK96" s="7"/>
      <c r="EL96" s="7"/>
    </row>
    <row r="97" spans="1:142" ht="14.1" hidden="1" customHeight="1" x14ac:dyDescent="0.25">
      <c r="A97" s="342" t="s">
        <v>623</v>
      </c>
      <c r="B97" s="342"/>
      <c r="C97" s="342"/>
      <c r="D97" s="272">
        <f>COUNTIF(D12:D64,"D.37")</f>
        <v>2</v>
      </c>
      <c r="E97" s="272">
        <f t="shared" ref="E97:X97" si="195">COUNTIF(E12:E64,"D.37")</f>
        <v>2</v>
      </c>
      <c r="F97" s="272">
        <f t="shared" si="195"/>
        <v>2</v>
      </c>
      <c r="G97" s="272">
        <f t="shared" si="195"/>
        <v>2</v>
      </c>
      <c r="H97" s="272">
        <f t="shared" si="195"/>
        <v>2</v>
      </c>
      <c r="I97" s="272">
        <f t="shared" si="195"/>
        <v>2</v>
      </c>
      <c r="J97" s="272">
        <f t="shared" si="195"/>
        <v>2</v>
      </c>
      <c r="K97" s="272">
        <f t="shared" si="195"/>
        <v>0</v>
      </c>
      <c r="L97" s="272">
        <f t="shared" si="195"/>
        <v>0</v>
      </c>
      <c r="M97" s="272">
        <f t="shared" si="195"/>
        <v>0</v>
      </c>
      <c r="N97" s="272">
        <f t="shared" si="195"/>
        <v>0</v>
      </c>
      <c r="O97" s="272">
        <f t="shared" si="195"/>
        <v>0</v>
      </c>
      <c r="P97" s="272">
        <f t="shared" si="195"/>
        <v>0</v>
      </c>
      <c r="Q97" s="272">
        <f t="shared" si="195"/>
        <v>0</v>
      </c>
      <c r="R97" s="272">
        <f t="shared" si="195"/>
        <v>0</v>
      </c>
      <c r="S97" s="272">
        <f t="shared" si="195"/>
        <v>0</v>
      </c>
      <c r="T97" s="272">
        <f t="shared" si="195"/>
        <v>0</v>
      </c>
      <c r="U97" s="272">
        <f t="shared" si="195"/>
        <v>0</v>
      </c>
      <c r="V97" s="272">
        <f t="shared" si="195"/>
        <v>0</v>
      </c>
      <c r="W97" s="272">
        <f t="shared" si="195"/>
        <v>0</v>
      </c>
      <c r="X97" s="272">
        <f t="shared" si="195"/>
        <v>0</v>
      </c>
      <c r="Y97" s="2"/>
      <c r="Z97" s="272">
        <f t="shared" si="133"/>
        <v>14</v>
      </c>
      <c r="AA97" s="341"/>
      <c r="AB97" s="272">
        <f>COUNTIF(AB11:AB63,"DP.37")</f>
        <v>0</v>
      </c>
      <c r="AC97" s="272">
        <f t="shared" ref="AC97:AV97" si="196">COUNTIF(AC11:AC63,"DP.37")</f>
        <v>0</v>
      </c>
      <c r="AD97" s="272">
        <f t="shared" si="196"/>
        <v>0</v>
      </c>
      <c r="AE97" s="272">
        <f t="shared" si="196"/>
        <v>3</v>
      </c>
      <c r="AF97" s="272">
        <f t="shared" si="196"/>
        <v>3</v>
      </c>
      <c r="AG97" s="272">
        <f t="shared" si="196"/>
        <v>0</v>
      </c>
      <c r="AH97" s="272">
        <f t="shared" si="196"/>
        <v>0</v>
      </c>
      <c r="AI97" s="272">
        <f t="shared" si="196"/>
        <v>0</v>
      </c>
      <c r="AJ97" s="272">
        <f t="shared" si="196"/>
        <v>0</v>
      </c>
      <c r="AK97" s="272">
        <f t="shared" si="196"/>
        <v>0</v>
      </c>
      <c r="AL97" s="272">
        <f t="shared" si="196"/>
        <v>4</v>
      </c>
      <c r="AM97" s="272">
        <f t="shared" si="196"/>
        <v>4</v>
      </c>
      <c r="AN97" s="272">
        <f t="shared" si="196"/>
        <v>0</v>
      </c>
      <c r="AO97" s="272">
        <f t="shared" si="196"/>
        <v>0</v>
      </c>
      <c r="AP97" s="272">
        <f t="shared" si="196"/>
        <v>0</v>
      </c>
      <c r="AQ97" s="272">
        <f t="shared" si="196"/>
        <v>0</v>
      </c>
      <c r="AR97" s="272">
        <f t="shared" si="196"/>
        <v>0</v>
      </c>
      <c r="AS97" s="272">
        <f t="shared" si="196"/>
        <v>0</v>
      </c>
      <c r="AT97" s="272">
        <f t="shared" si="196"/>
        <v>0</v>
      </c>
      <c r="AU97" s="272">
        <f t="shared" si="196"/>
        <v>0</v>
      </c>
      <c r="AV97" s="272">
        <f t="shared" si="196"/>
        <v>0</v>
      </c>
      <c r="AW97" s="340">
        <f t="shared" si="136"/>
        <v>14</v>
      </c>
      <c r="AX97" s="766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82"/>
      <c r="EF97" s="182"/>
      <c r="EG97" s="7"/>
      <c r="EH97" s="7"/>
      <c r="EI97" s="7"/>
      <c r="EJ97" s="7"/>
      <c r="EK97" s="7"/>
      <c r="EL97" s="7"/>
    </row>
    <row r="98" spans="1:142" ht="14.1" hidden="1" customHeight="1" x14ac:dyDescent="0.25">
      <c r="A98" s="770" t="s">
        <v>473</v>
      </c>
      <c r="B98" s="770"/>
      <c r="C98" s="770"/>
      <c r="D98" s="272">
        <f t="shared" ref="D98:X98" si="197">COUNTIF(D12:D64,"H.6")</f>
        <v>0</v>
      </c>
      <c r="E98" s="272">
        <f t="shared" si="197"/>
        <v>0</v>
      </c>
      <c r="F98" s="272">
        <f t="shared" si="197"/>
        <v>0</v>
      </c>
      <c r="G98" s="272">
        <f t="shared" si="197"/>
        <v>0</v>
      </c>
      <c r="H98" s="272">
        <f t="shared" si="197"/>
        <v>0</v>
      </c>
      <c r="I98" s="272">
        <f t="shared" si="197"/>
        <v>0</v>
      </c>
      <c r="J98" s="272">
        <f t="shared" si="197"/>
        <v>0</v>
      </c>
      <c r="K98" s="272">
        <f t="shared" si="197"/>
        <v>0</v>
      </c>
      <c r="L98" s="272">
        <f t="shared" si="197"/>
        <v>0</v>
      </c>
      <c r="M98" s="272">
        <f t="shared" si="197"/>
        <v>0</v>
      </c>
      <c r="N98" s="222">
        <f t="shared" si="197"/>
        <v>0</v>
      </c>
      <c r="O98" s="222">
        <f t="shared" si="197"/>
        <v>0</v>
      </c>
      <c r="P98" s="272">
        <f t="shared" si="197"/>
        <v>0</v>
      </c>
      <c r="Q98" s="272">
        <f t="shared" si="197"/>
        <v>0</v>
      </c>
      <c r="R98" s="272">
        <f t="shared" si="197"/>
        <v>4</v>
      </c>
      <c r="S98" s="272">
        <f t="shared" si="197"/>
        <v>4</v>
      </c>
      <c r="T98" s="272">
        <f t="shared" si="197"/>
        <v>4</v>
      </c>
      <c r="U98" s="272">
        <f t="shared" si="197"/>
        <v>0</v>
      </c>
      <c r="V98" s="272">
        <f t="shared" si="197"/>
        <v>0</v>
      </c>
      <c r="W98" s="272">
        <f t="shared" si="197"/>
        <v>0</v>
      </c>
      <c r="X98" s="272">
        <f t="shared" si="197"/>
        <v>0</v>
      </c>
      <c r="Y98" s="2"/>
      <c r="Z98" s="272">
        <f t="shared" si="133"/>
        <v>12</v>
      </c>
      <c r="AA98" s="341">
        <f>Z98</f>
        <v>12</v>
      </c>
      <c r="AB98" s="272">
        <f t="shared" ref="AB98:AV98" si="198">COUNTIF(AB11:AB63,"H.6")</f>
        <v>0</v>
      </c>
      <c r="AC98" s="272">
        <f t="shared" si="198"/>
        <v>0</v>
      </c>
      <c r="AD98" s="272">
        <f t="shared" si="198"/>
        <v>0</v>
      </c>
      <c r="AE98" s="272">
        <f t="shared" si="198"/>
        <v>0</v>
      </c>
      <c r="AF98" s="272">
        <f t="shared" si="198"/>
        <v>0</v>
      </c>
      <c r="AG98" s="272">
        <f t="shared" si="198"/>
        <v>0</v>
      </c>
      <c r="AH98" s="272">
        <f t="shared" si="198"/>
        <v>0</v>
      </c>
      <c r="AI98" s="272">
        <f t="shared" si="198"/>
        <v>0</v>
      </c>
      <c r="AJ98" s="272">
        <f t="shared" si="198"/>
        <v>0</v>
      </c>
      <c r="AK98" s="272">
        <f t="shared" si="198"/>
        <v>0</v>
      </c>
      <c r="AL98" s="272">
        <f t="shared" si="198"/>
        <v>0</v>
      </c>
      <c r="AM98" s="272">
        <f t="shared" si="198"/>
        <v>0</v>
      </c>
      <c r="AN98" s="272">
        <f t="shared" si="198"/>
        <v>0</v>
      </c>
      <c r="AO98" s="272">
        <f t="shared" si="198"/>
        <v>0</v>
      </c>
      <c r="AP98" s="272">
        <f t="shared" si="198"/>
        <v>4</v>
      </c>
      <c r="AQ98" s="272">
        <f t="shared" si="198"/>
        <v>4</v>
      </c>
      <c r="AR98" s="272">
        <f t="shared" si="198"/>
        <v>4</v>
      </c>
      <c r="AS98" s="272">
        <f t="shared" si="198"/>
        <v>0</v>
      </c>
      <c r="AT98" s="272">
        <f t="shared" si="198"/>
        <v>0</v>
      </c>
      <c r="AU98" s="272">
        <f t="shared" si="198"/>
        <v>0</v>
      </c>
      <c r="AV98" s="340">
        <f t="shared" si="198"/>
        <v>0</v>
      </c>
      <c r="AW98" s="340">
        <f t="shared" si="136"/>
        <v>12</v>
      </c>
      <c r="AX98" s="340">
        <f>AW98</f>
        <v>12</v>
      </c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82"/>
      <c r="EF98" s="182"/>
      <c r="EG98" s="7"/>
      <c r="EH98" s="7"/>
      <c r="EI98" s="7"/>
      <c r="EJ98" s="7"/>
      <c r="EK98" s="7"/>
      <c r="EL98" s="7"/>
    </row>
    <row r="99" spans="1:142" ht="14.1" hidden="1" customHeight="1" x14ac:dyDescent="0.25">
      <c r="A99" s="770" t="s">
        <v>531</v>
      </c>
      <c r="B99" s="770"/>
      <c r="C99" s="770"/>
      <c r="D99" s="272">
        <f t="shared" ref="D99:X99" si="199">COUNTIF(D12:D64,"HL.17")</f>
        <v>0</v>
      </c>
      <c r="E99" s="272">
        <f t="shared" si="199"/>
        <v>0</v>
      </c>
      <c r="F99" s="272">
        <f t="shared" si="199"/>
        <v>0</v>
      </c>
      <c r="G99" s="272">
        <f t="shared" si="199"/>
        <v>0</v>
      </c>
      <c r="H99" s="272">
        <f t="shared" si="199"/>
        <v>0</v>
      </c>
      <c r="I99" s="272">
        <f t="shared" si="199"/>
        <v>3</v>
      </c>
      <c r="J99" s="272">
        <f t="shared" si="199"/>
        <v>3</v>
      </c>
      <c r="K99" s="272">
        <f t="shared" si="199"/>
        <v>0</v>
      </c>
      <c r="L99" s="272">
        <f t="shared" si="199"/>
        <v>0</v>
      </c>
      <c r="M99" s="272">
        <f t="shared" si="199"/>
        <v>0</v>
      </c>
      <c r="N99" s="272">
        <f t="shared" si="199"/>
        <v>0</v>
      </c>
      <c r="O99" s="272">
        <f t="shared" si="199"/>
        <v>0</v>
      </c>
      <c r="P99" s="272">
        <f t="shared" si="199"/>
        <v>0</v>
      </c>
      <c r="Q99" s="272">
        <f t="shared" si="199"/>
        <v>0</v>
      </c>
      <c r="R99" s="272">
        <f t="shared" si="199"/>
        <v>0</v>
      </c>
      <c r="S99" s="272">
        <f t="shared" si="199"/>
        <v>0</v>
      </c>
      <c r="T99" s="272">
        <f t="shared" si="199"/>
        <v>0</v>
      </c>
      <c r="U99" s="272">
        <f t="shared" si="199"/>
        <v>0</v>
      </c>
      <c r="V99" s="272">
        <f t="shared" si="199"/>
        <v>0</v>
      </c>
      <c r="W99" s="272">
        <f t="shared" si="199"/>
        <v>0</v>
      </c>
      <c r="X99" s="272">
        <f t="shared" si="199"/>
        <v>0</v>
      </c>
      <c r="Y99" s="2"/>
      <c r="Z99" s="272">
        <f t="shared" si="133"/>
        <v>6</v>
      </c>
      <c r="AA99" s="767">
        <f>Z100+Z99</f>
        <v>27</v>
      </c>
      <c r="AB99" s="272">
        <f t="shared" ref="AB99:AV99" si="200">COUNTIF(AB12:AB64,"HL.17")</f>
        <v>0</v>
      </c>
      <c r="AC99" s="272">
        <f t="shared" si="200"/>
        <v>0</v>
      </c>
      <c r="AD99" s="272">
        <f t="shared" si="200"/>
        <v>0</v>
      </c>
      <c r="AE99" s="272">
        <f t="shared" si="200"/>
        <v>0</v>
      </c>
      <c r="AF99" s="272">
        <f t="shared" si="200"/>
        <v>0</v>
      </c>
      <c r="AG99" s="272">
        <f t="shared" si="200"/>
        <v>3</v>
      </c>
      <c r="AH99" s="272">
        <f t="shared" si="200"/>
        <v>3</v>
      </c>
      <c r="AI99" s="272">
        <f t="shared" si="200"/>
        <v>0</v>
      </c>
      <c r="AJ99" s="272">
        <f t="shared" si="200"/>
        <v>0</v>
      </c>
      <c r="AK99" s="272">
        <f t="shared" si="200"/>
        <v>0</v>
      </c>
      <c r="AL99" s="272">
        <f t="shared" si="200"/>
        <v>0</v>
      </c>
      <c r="AM99" s="272">
        <f t="shared" si="200"/>
        <v>0</v>
      </c>
      <c r="AN99" s="272">
        <f t="shared" si="200"/>
        <v>0</v>
      </c>
      <c r="AO99" s="272">
        <f t="shared" si="200"/>
        <v>0</v>
      </c>
      <c r="AP99" s="272">
        <f t="shared" si="200"/>
        <v>0</v>
      </c>
      <c r="AQ99" s="272">
        <f t="shared" si="200"/>
        <v>0</v>
      </c>
      <c r="AR99" s="272">
        <f t="shared" si="200"/>
        <v>0</v>
      </c>
      <c r="AS99" s="272">
        <f t="shared" si="200"/>
        <v>0</v>
      </c>
      <c r="AT99" s="272">
        <f t="shared" si="200"/>
        <v>0</v>
      </c>
      <c r="AU99" s="272">
        <f t="shared" si="200"/>
        <v>0</v>
      </c>
      <c r="AV99" s="340">
        <f t="shared" si="200"/>
        <v>0</v>
      </c>
      <c r="AW99" s="340">
        <f t="shared" si="136"/>
        <v>6</v>
      </c>
      <c r="AX99" s="766">
        <f>AW99+AW100</f>
        <v>27</v>
      </c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82"/>
      <c r="EF99" s="182"/>
      <c r="EG99" s="7"/>
      <c r="EH99" s="7"/>
      <c r="EI99" s="7"/>
      <c r="EJ99" s="7"/>
      <c r="EK99" s="7"/>
      <c r="EL99" s="7"/>
    </row>
    <row r="100" spans="1:142" ht="14.1" hidden="1" customHeight="1" x14ac:dyDescent="0.25">
      <c r="A100" s="770" t="s">
        <v>530</v>
      </c>
      <c r="B100" s="770"/>
      <c r="C100" s="770"/>
      <c r="D100" s="272">
        <f t="shared" ref="D100:X100" si="201">COUNTIF(D12:D64,"H.17")</f>
        <v>3</v>
      </c>
      <c r="E100" s="272">
        <f t="shared" si="201"/>
        <v>3</v>
      </c>
      <c r="F100" s="272">
        <f t="shared" si="201"/>
        <v>3</v>
      </c>
      <c r="G100" s="272">
        <f t="shared" si="201"/>
        <v>0</v>
      </c>
      <c r="H100" s="272">
        <f t="shared" si="201"/>
        <v>0</v>
      </c>
      <c r="I100" s="272">
        <f t="shared" si="201"/>
        <v>0</v>
      </c>
      <c r="J100" s="272">
        <f t="shared" si="201"/>
        <v>0</v>
      </c>
      <c r="K100" s="272">
        <f t="shared" si="201"/>
        <v>4</v>
      </c>
      <c r="L100" s="272">
        <f t="shared" si="201"/>
        <v>4</v>
      </c>
      <c r="M100" s="272">
        <f t="shared" si="201"/>
        <v>4</v>
      </c>
      <c r="N100" s="272">
        <f t="shared" si="201"/>
        <v>0</v>
      </c>
      <c r="O100" s="272">
        <f t="shared" si="201"/>
        <v>0</v>
      </c>
      <c r="P100" s="272">
        <f t="shared" si="201"/>
        <v>0</v>
      </c>
      <c r="Q100" s="272">
        <f t="shared" si="201"/>
        <v>0</v>
      </c>
      <c r="R100" s="272">
        <f t="shared" si="201"/>
        <v>0</v>
      </c>
      <c r="S100" s="272">
        <f t="shared" si="201"/>
        <v>0</v>
      </c>
      <c r="T100" s="272">
        <f t="shared" si="201"/>
        <v>0</v>
      </c>
      <c r="U100" s="272">
        <f t="shared" si="201"/>
        <v>0</v>
      </c>
      <c r="V100" s="272">
        <f t="shared" si="201"/>
        <v>0</v>
      </c>
      <c r="W100" s="272">
        <f t="shared" si="201"/>
        <v>0</v>
      </c>
      <c r="X100" s="272">
        <f t="shared" si="201"/>
        <v>0</v>
      </c>
      <c r="Y100" s="2"/>
      <c r="Z100" s="272">
        <f t="shared" si="133"/>
        <v>21</v>
      </c>
      <c r="AA100" s="767"/>
      <c r="AB100" s="272">
        <f t="shared" ref="AB100:AV100" si="202">COUNTIF(AB12:AB64,"H.17")</f>
        <v>3</v>
      </c>
      <c r="AC100" s="272">
        <f t="shared" si="202"/>
        <v>3</v>
      </c>
      <c r="AD100" s="272">
        <f t="shared" si="202"/>
        <v>3</v>
      </c>
      <c r="AE100" s="272">
        <f t="shared" si="202"/>
        <v>0</v>
      </c>
      <c r="AF100" s="272">
        <f t="shared" si="202"/>
        <v>0</v>
      </c>
      <c r="AG100" s="272">
        <f t="shared" si="202"/>
        <v>0</v>
      </c>
      <c r="AH100" s="272">
        <f t="shared" si="202"/>
        <v>0</v>
      </c>
      <c r="AI100" s="272">
        <f t="shared" si="202"/>
        <v>4</v>
      </c>
      <c r="AJ100" s="272">
        <f t="shared" si="202"/>
        <v>4</v>
      </c>
      <c r="AK100" s="272">
        <f t="shared" si="202"/>
        <v>4</v>
      </c>
      <c r="AL100" s="272">
        <f t="shared" si="202"/>
        <v>0</v>
      </c>
      <c r="AM100" s="272">
        <f t="shared" si="202"/>
        <v>0</v>
      </c>
      <c r="AN100" s="272">
        <f t="shared" si="202"/>
        <v>0</v>
      </c>
      <c r="AO100" s="272">
        <f t="shared" si="202"/>
        <v>0</v>
      </c>
      <c r="AP100" s="272">
        <f t="shared" si="202"/>
        <v>0</v>
      </c>
      <c r="AQ100" s="272">
        <f t="shared" si="202"/>
        <v>0</v>
      </c>
      <c r="AR100" s="272">
        <f t="shared" si="202"/>
        <v>0</v>
      </c>
      <c r="AS100" s="272">
        <f t="shared" si="202"/>
        <v>0</v>
      </c>
      <c r="AT100" s="272">
        <f t="shared" si="202"/>
        <v>0</v>
      </c>
      <c r="AU100" s="272">
        <f t="shared" si="202"/>
        <v>0</v>
      </c>
      <c r="AV100" s="340">
        <f t="shared" si="202"/>
        <v>0</v>
      </c>
      <c r="AW100" s="340">
        <f t="shared" si="136"/>
        <v>21</v>
      </c>
      <c r="AX100" s="766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82"/>
      <c r="EF100" s="182"/>
      <c r="EG100" s="7"/>
      <c r="EH100" s="7"/>
      <c r="EI100" s="7"/>
      <c r="EJ100" s="7"/>
      <c r="EK100" s="7"/>
      <c r="EL100" s="7"/>
    </row>
    <row r="101" spans="1:142" ht="14.1" hidden="1" customHeight="1" x14ac:dyDescent="0.25">
      <c r="A101" s="770" t="s">
        <v>474</v>
      </c>
      <c r="B101" s="770"/>
      <c r="C101" s="770"/>
      <c r="D101" s="272">
        <f t="shared" ref="D101:X101" si="203">COUNTIF(D12:D64,"I.2")</f>
        <v>0</v>
      </c>
      <c r="E101" s="272">
        <f t="shared" si="203"/>
        <v>0</v>
      </c>
      <c r="F101" s="272">
        <f t="shared" si="203"/>
        <v>0</v>
      </c>
      <c r="G101" s="272">
        <f t="shared" si="203"/>
        <v>0</v>
      </c>
      <c r="H101" s="272">
        <f t="shared" si="203"/>
        <v>0</v>
      </c>
      <c r="I101" s="272">
        <f t="shared" si="203"/>
        <v>0</v>
      </c>
      <c r="J101" s="272">
        <f t="shared" si="203"/>
        <v>0</v>
      </c>
      <c r="K101" s="272">
        <f t="shared" si="203"/>
        <v>0</v>
      </c>
      <c r="L101" s="272">
        <f t="shared" si="203"/>
        <v>0</v>
      </c>
      <c r="M101" s="272">
        <f t="shared" si="203"/>
        <v>0</v>
      </c>
      <c r="N101" s="222">
        <f t="shared" si="203"/>
        <v>0</v>
      </c>
      <c r="O101" s="222">
        <f t="shared" si="203"/>
        <v>0</v>
      </c>
      <c r="P101" s="272">
        <f t="shared" si="203"/>
        <v>0</v>
      </c>
      <c r="Q101" s="272">
        <f t="shared" si="203"/>
        <v>0</v>
      </c>
      <c r="R101" s="272">
        <f t="shared" si="203"/>
        <v>4</v>
      </c>
      <c r="S101" s="272">
        <f t="shared" si="203"/>
        <v>4</v>
      </c>
      <c r="T101" s="272">
        <f t="shared" si="203"/>
        <v>4</v>
      </c>
      <c r="U101" s="272">
        <f t="shared" si="203"/>
        <v>0</v>
      </c>
      <c r="V101" s="272">
        <f t="shared" si="203"/>
        <v>0</v>
      </c>
      <c r="W101" s="272">
        <f t="shared" si="203"/>
        <v>0</v>
      </c>
      <c r="X101" s="272">
        <f t="shared" si="203"/>
        <v>0</v>
      </c>
      <c r="Y101" s="2"/>
      <c r="Z101" s="272">
        <f t="shared" si="133"/>
        <v>12</v>
      </c>
      <c r="AA101" s="341">
        <f>Z101</f>
        <v>12</v>
      </c>
      <c r="AB101" s="272">
        <f t="shared" ref="AB101:AV101" si="204">COUNTIF(AB11:AB63,"I.2")</f>
        <v>0</v>
      </c>
      <c r="AC101" s="272">
        <f t="shared" si="204"/>
        <v>0</v>
      </c>
      <c r="AD101" s="272">
        <f t="shared" si="204"/>
        <v>0</v>
      </c>
      <c r="AE101" s="272">
        <f t="shared" si="204"/>
        <v>0</v>
      </c>
      <c r="AF101" s="272">
        <f t="shared" si="204"/>
        <v>0</v>
      </c>
      <c r="AG101" s="272">
        <f t="shared" si="204"/>
        <v>0</v>
      </c>
      <c r="AH101" s="272">
        <f t="shared" si="204"/>
        <v>0</v>
      </c>
      <c r="AI101" s="272">
        <f t="shared" si="204"/>
        <v>0</v>
      </c>
      <c r="AJ101" s="272">
        <f t="shared" si="204"/>
        <v>0</v>
      </c>
      <c r="AK101" s="272">
        <f t="shared" si="204"/>
        <v>0</v>
      </c>
      <c r="AL101" s="272">
        <f t="shared" si="204"/>
        <v>0</v>
      </c>
      <c r="AM101" s="272">
        <f t="shared" si="204"/>
        <v>0</v>
      </c>
      <c r="AN101" s="272">
        <f t="shared" si="204"/>
        <v>0</v>
      </c>
      <c r="AO101" s="272">
        <f t="shared" si="204"/>
        <v>0</v>
      </c>
      <c r="AP101" s="272">
        <f t="shared" si="204"/>
        <v>4</v>
      </c>
      <c r="AQ101" s="272">
        <f t="shared" si="204"/>
        <v>4</v>
      </c>
      <c r="AR101" s="272">
        <f t="shared" si="204"/>
        <v>4</v>
      </c>
      <c r="AS101" s="272">
        <f t="shared" si="204"/>
        <v>0</v>
      </c>
      <c r="AT101" s="272">
        <f t="shared" si="204"/>
        <v>0</v>
      </c>
      <c r="AU101" s="272">
        <f t="shared" si="204"/>
        <v>0</v>
      </c>
      <c r="AV101" s="340">
        <f t="shared" si="204"/>
        <v>0</v>
      </c>
      <c r="AW101" s="340">
        <f t="shared" si="136"/>
        <v>12</v>
      </c>
      <c r="AX101" s="340">
        <f>AW101</f>
        <v>12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82"/>
      <c r="EF101" s="182"/>
      <c r="EG101" s="7"/>
      <c r="EH101" s="7"/>
      <c r="EI101" s="7"/>
      <c r="EJ101" s="7"/>
      <c r="EK101" s="7"/>
      <c r="EL101" s="7"/>
    </row>
    <row r="102" spans="1:142" ht="14.1" hidden="1" customHeight="1" x14ac:dyDescent="0.25">
      <c r="A102" s="770" t="s">
        <v>568</v>
      </c>
      <c r="B102" s="770"/>
      <c r="C102" s="770"/>
      <c r="D102" s="272">
        <f t="shared" ref="D102:X102" si="205">COUNTIF(D12:D64,"I.22")</f>
        <v>3</v>
      </c>
      <c r="E102" s="272">
        <f t="shared" si="205"/>
        <v>3</v>
      </c>
      <c r="F102" s="272">
        <f t="shared" si="205"/>
        <v>3</v>
      </c>
      <c r="G102" s="272">
        <f t="shared" si="205"/>
        <v>0</v>
      </c>
      <c r="H102" s="272">
        <f t="shared" si="205"/>
        <v>0</v>
      </c>
      <c r="I102" s="272">
        <f t="shared" si="205"/>
        <v>0</v>
      </c>
      <c r="J102" s="272">
        <f t="shared" si="205"/>
        <v>0</v>
      </c>
      <c r="K102" s="272">
        <f t="shared" si="205"/>
        <v>4</v>
      </c>
      <c r="L102" s="272">
        <f t="shared" si="205"/>
        <v>4</v>
      </c>
      <c r="M102" s="272">
        <f t="shared" si="205"/>
        <v>4</v>
      </c>
      <c r="N102" s="272">
        <f t="shared" si="205"/>
        <v>0</v>
      </c>
      <c r="O102" s="272">
        <f t="shared" si="205"/>
        <v>0</v>
      </c>
      <c r="P102" s="272">
        <f t="shared" si="205"/>
        <v>0</v>
      </c>
      <c r="Q102" s="272">
        <f t="shared" si="205"/>
        <v>0</v>
      </c>
      <c r="R102" s="272">
        <f t="shared" si="205"/>
        <v>0</v>
      </c>
      <c r="S102" s="272">
        <f t="shared" si="205"/>
        <v>0</v>
      </c>
      <c r="T102" s="272">
        <f t="shared" si="205"/>
        <v>0</v>
      </c>
      <c r="U102" s="272">
        <f t="shared" si="205"/>
        <v>0</v>
      </c>
      <c r="V102" s="272">
        <f t="shared" si="205"/>
        <v>0</v>
      </c>
      <c r="W102" s="272">
        <f t="shared" si="205"/>
        <v>0</v>
      </c>
      <c r="X102" s="272">
        <f t="shared" si="205"/>
        <v>0</v>
      </c>
      <c r="Y102" s="2"/>
      <c r="Z102" s="272">
        <f t="shared" si="133"/>
        <v>21</v>
      </c>
      <c r="AA102" s="767">
        <f>Z102+Z103</f>
        <v>27</v>
      </c>
      <c r="AB102" s="272">
        <f t="shared" ref="AB102:AV102" si="206">COUNTIF(AB12:AB64,"I.22")</f>
        <v>3</v>
      </c>
      <c r="AC102" s="272">
        <f t="shared" si="206"/>
        <v>3</v>
      </c>
      <c r="AD102" s="272">
        <f t="shared" si="206"/>
        <v>3</v>
      </c>
      <c r="AE102" s="272">
        <f t="shared" si="206"/>
        <v>0</v>
      </c>
      <c r="AF102" s="272">
        <f t="shared" si="206"/>
        <v>0</v>
      </c>
      <c r="AG102" s="272">
        <f t="shared" si="206"/>
        <v>0</v>
      </c>
      <c r="AH102" s="272">
        <f t="shared" si="206"/>
        <v>0</v>
      </c>
      <c r="AI102" s="272">
        <f t="shared" si="206"/>
        <v>4</v>
      </c>
      <c r="AJ102" s="272">
        <f t="shared" si="206"/>
        <v>4</v>
      </c>
      <c r="AK102" s="272">
        <f t="shared" si="206"/>
        <v>4</v>
      </c>
      <c r="AL102" s="272">
        <f t="shared" si="206"/>
        <v>0</v>
      </c>
      <c r="AM102" s="272">
        <f t="shared" si="206"/>
        <v>0</v>
      </c>
      <c r="AN102" s="272">
        <f t="shared" si="206"/>
        <v>0</v>
      </c>
      <c r="AO102" s="272">
        <f t="shared" si="206"/>
        <v>0</v>
      </c>
      <c r="AP102" s="272">
        <f t="shared" si="206"/>
        <v>0</v>
      </c>
      <c r="AQ102" s="272">
        <f t="shared" si="206"/>
        <v>0</v>
      </c>
      <c r="AR102" s="272">
        <f t="shared" si="206"/>
        <v>0</v>
      </c>
      <c r="AS102" s="272">
        <f t="shared" si="206"/>
        <v>0</v>
      </c>
      <c r="AT102" s="272">
        <f t="shared" si="206"/>
        <v>0</v>
      </c>
      <c r="AU102" s="272">
        <f t="shared" si="206"/>
        <v>0</v>
      </c>
      <c r="AV102" s="340">
        <f t="shared" si="206"/>
        <v>0</v>
      </c>
      <c r="AW102" s="340">
        <f t="shared" si="136"/>
        <v>21</v>
      </c>
      <c r="AX102" s="766">
        <f>AW102+AW103</f>
        <v>27</v>
      </c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82"/>
      <c r="EF102" s="182"/>
      <c r="EG102" s="7"/>
      <c r="EH102" s="7"/>
      <c r="EI102" s="7"/>
      <c r="EJ102" s="7"/>
      <c r="EK102" s="7"/>
      <c r="EL102" s="7"/>
    </row>
    <row r="103" spans="1:142" ht="14.1" hidden="1" customHeight="1" x14ac:dyDescent="0.25">
      <c r="A103" s="342" t="s">
        <v>568</v>
      </c>
      <c r="B103" s="342"/>
      <c r="C103" s="342"/>
      <c r="D103" s="272">
        <f t="shared" ref="D103:X103" si="207">COUNTIF(D12:D64,"T.22")</f>
        <v>0</v>
      </c>
      <c r="E103" s="272">
        <f t="shared" si="207"/>
        <v>0</v>
      </c>
      <c r="F103" s="272">
        <f t="shared" si="207"/>
        <v>0</v>
      </c>
      <c r="G103" s="272">
        <f t="shared" si="207"/>
        <v>0</v>
      </c>
      <c r="H103" s="272">
        <f t="shared" si="207"/>
        <v>0</v>
      </c>
      <c r="I103" s="272">
        <f t="shared" si="207"/>
        <v>0</v>
      </c>
      <c r="J103" s="272">
        <f t="shared" si="207"/>
        <v>0</v>
      </c>
      <c r="K103" s="272">
        <f t="shared" si="207"/>
        <v>0</v>
      </c>
      <c r="L103" s="272">
        <f t="shared" si="207"/>
        <v>0</v>
      </c>
      <c r="M103" s="272">
        <f t="shared" si="207"/>
        <v>0</v>
      </c>
      <c r="N103" s="272">
        <f t="shared" si="207"/>
        <v>0</v>
      </c>
      <c r="O103" s="272">
        <f t="shared" si="207"/>
        <v>0</v>
      </c>
      <c r="P103" s="272">
        <f t="shared" si="207"/>
        <v>0</v>
      </c>
      <c r="Q103" s="272">
        <f t="shared" si="207"/>
        <v>0</v>
      </c>
      <c r="R103" s="272">
        <f t="shared" si="207"/>
        <v>0</v>
      </c>
      <c r="S103" s="272">
        <f t="shared" si="207"/>
        <v>0</v>
      </c>
      <c r="T103" s="272">
        <f t="shared" si="207"/>
        <v>0</v>
      </c>
      <c r="U103" s="272">
        <f t="shared" si="207"/>
        <v>0</v>
      </c>
      <c r="V103" s="272">
        <f t="shared" si="207"/>
        <v>2</v>
      </c>
      <c r="W103" s="272">
        <f t="shared" si="207"/>
        <v>2</v>
      </c>
      <c r="X103" s="272">
        <f t="shared" si="207"/>
        <v>2</v>
      </c>
      <c r="Y103" s="2"/>
      <c r="Z103" s="272">
        <f t="shared" si="133"/>
        <v>6</v>
      </c>
      <c r="AA103" s="767"/>
      <c r="AB103" s="272">
        <f t="shared" ref="AB103:AV103" si="208">COUNTIF(AB12:AB64,"T.22")</f>
        <v>0</v>
      </c>
      <c r="AC103" s="272">
        <f t="shared" si="208"/>
        <v>0</v>
      </c>
      <c r="AD103" s="272">
        <f t="shared" si="208"/>
        <v>0</v>
      </c>
      <c r="AE103" s="272">
        <f t="shared" si="208"/>
        <v>0</v>
      </c>
      <c r="AF103" s="272">
        <f t="shared" si="208"/>
        <v>0</v>
      </c>
      <c r="AG103" s="272">
        <f t="shared" si="208"/>
        <v>0</v>
      </c>
      <c r="AH103" s="272">
        <f t="shared" si="208"/>
        <v>0</v>
      </c>
      <c r="AI103" s="272">
        <f t="shared" si="208"/>
        <v>0</v>
      </c>
      <c r="AJ103" s="272">
        <f t="shared" si="208"/>
        <v>0</v>
      </c>
      <c r="AK103" s="272">
        <f t="shared" si="208"/>
        <v>0</v>
      </c>
      <c r="AL103" s="272">
        <f t="shared" si="208"/>
        <v>0</v>
      </c>
      <c r="AM103" s="272">
        <f t="shared" si="208"/>
        <v>0</v>
      </c>
      <c r="AN103" s="272">
        <f t="shared" si="208"/>
        <v>0</v>
      </c>
      <c r="AO103" s="272">
        <f t="shared" si="208"/>
        <v>0</v>
      </c>
      <c r="AP103" s="272">
        <f t="shared" si="208"/>
        <v>0</v>
      </c>
      <c r="AQ103" s="272">
        <f t="shared" si="208"/>
        <v>0</v>
      </c>
      <c r="AR103" s="272">
        <f t="shared" si="208"/>
        <v>0</v>
      </c>
      <c r="AS103" s="272">
        <f t="shared" si="208"/>
        <v>0</v>
      </c>
      <c r="AT103" s="272">
        <f t="shared" si="208"/>
        <v>2</v>
      </c>
      <c r="AU103" s="272">
        <f t="shared" si="208"/>
        <v>2</v>
      </c>
      <c r="AV103" s="340">
        <f t="shared" si="208"/>
        <v>2</v>
      </c>
      <c r="AW103" s="340">
        <f t="shared" si="136"/>
        <v>6</v>
      </c>
      <c r="AX103" s="766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82"/>
      <c r="EF103" s="182"/>
      <c r="EG103" s="7"/>
      <c r="EH103" s="7"/>
      <c r="EI103" s="7"/>
      <c r="EJ103" s="7"/>
      <c r="EK103" s="7"/>
      <c r="EL103" s="7"/>
    </row>
    <row r="104" spans="1:142" ht="14.1" hidden="1" customHeight="1" x14ac:dyDescent="0.25">
      <c r="A104" s="770" t="s">
        <v>475</v>
      </c>
      <c r="B104" s="770"/>
      <c r="C104" s="770"/>
      <c r="D104" s="272">
        <f t="shared" ref="D104:X104" si="209">COUNTIF(D12:D64,"J.4")</f>
        <v>3</v>
      </c>
      <c r="E104" s="272">
        <f t="shared" si="209"/>
        <v>3</v>
      </c>
      <c r="F104" s="272">
        <f t="shared" si="209"/>
        <v>3</v>
      </c>
      <c r="G104" s="272">
        <f t="shared" si="209"/>
        <v>0</v>
      </c>
      <c r="H104" s="272">
        <f t="shared" si="209"/>
        <v>0</v>
      </c>
      <c r="I104" s="272">
        <f t="shared" si="209"/>
        <v>0</v>
      </c>
      <c r="J104" s="272">
        <f t="shared" si="209"/>
        <v>0</v>
      </c>
      <c r="K104" s="272">
        <f t="shared" si="209"/>
        <v>0</v>
      </c>
      <c r="L104" s="272">
        <f t="shared" si="209"/>
        <v>0</v>
      </c>
      <c r="M104" s="272">
        <f t="shared" si="209"/>
        <v>0</v>
      </c>
      <c r="N104" s="222">
        <f t="shared" si="209"/>
        <v>0</v>
      </c>
      <c r="O104" s="222">
        <f t="shared" si="209"/>
        <v>0</v>
      </c>
      <c r="P104" s="272">
        <f t="shared" si="209"/>
        <v>0</v>
      </c>
      <c r="Q104" s="272">
        <f t="shared" si="209"/>
        <v>0</v>
      </c>
      <c r="R104" s="272">
        <f t="shared" si="209"/>
        <v>4</v>
      </c>
      <c r="S104" s="272">
        <f t="shared" si="209"/>
        <v>4</v>
      </c>
      <c r="T104" s="272">
        <f t="shared" si="209"/>
        <v>4</v>
      </c>
      <c r="U104" s="272">
        <f t="shared" si="209"/>
        <v>0</v>
      </c>
      <c r="V104" s="272">
        <f t="shared" si="209"/>
        <v>0</v>
      </c>
      <c r="W104" s="272">
        <f t="shared" si="209"/>
        <v>0</v>
      </c>
      <c r="X104" s="272">
        <f t="shared" si="209"/>
        <v>0</v>
      </c>
      <c r="Y104" s="2"/>
      <c r="Z104" s="272">
        <f t="shared" si="133"/>
        <v>21</v>
      </c>
      <c r="AA104" s="767">
        <f>Z104+Z105</f>
        <v>24</v>
      </c>
      <c r="AB104" s="272">
        <f t="shared" ref="AB104:AV104" si="210">COUNTIF(AB11:AB63,"J.4")</f>
        <v>3</v>
      </c>
      <c r="AC104" s="272">
        <f t="shared" si="210"/>
        <v>3</v>
      </c>
      <c r="AD104" s="272">
        <f t="shared" si="210"/>
        <v>3</v>
      </c>
      <c r="AE104" s="272">
        <f t="shared" si="210"/>
        <v>0</v>
      </c>
      <c r="AF104" s="272">
        <f t="shared" si="210"/>
        <v>0</v>
      </c>
      <c r="AG104" s="272">
        <f t="shared" si="210"/>
        <v>0</v>
      </c>
      <c r="AH104" s="272">
        <f t="shared" si="210"/>
        <v>0</v>
      </c>
      <c r="AI104" s="272">
        <f t="shared" si="210"/>
        <v>0</v>
      </c>
      <c r="AJ104" s="272">
        <f t="shared" si="210"/>
        <v>0</v>
      </c>
      <c r="AK104" s="272">
        <f t="shared" si="210"/>
        <v>0</v>
      </c>
      <c r="AL104" s="272">
        <f t="shared" si="210"/>
        <v>0</v>
      </c>
      <c r="AM104" s="272">
        <f t="shared" si="210"/>
        <v>0</v>
      </c>
      <c r="AN104" s="272">
        <f t="shared" si="210"/>
        <v>0</v>
      </c>
      <c r="AO104" s="272">
        <f t="shared" si="210"/>
        <v>0</v>
      </c>
      <c r="AP104" s="272">
        <f t="shared" si="210"/>
        <v>4</v>
      </c>
      <c r="AQ104" s="272">
        <f t="shared" si="210"/>
        <v>4</v>
      </c>
      <c r="AR104" s="272">
        <f t="shared" si="210"/>
        <v>4</v>
      </c>
      <c r="AS104" s="272">
        <f t="shared" si="210"/>
        <v>0</v>
      </c>
      <c r="AT104" s="272">
        <f t="shared" si="210"/>
        <v>0</v>
      </c>
      <c r="AU104" s="272">
        <f t="shared" si="210"/>
        <v>0</v>
      </c>
      <c r="AV104" s="340">
        <f t="shared" si="210"/>
        <v>0</v>
      </c>
      <c r="AW104" s="340">
        <f t="shared" si="136"/>
        <v>21</v>
      </c>
      <c r="AX104" s="766">
        <f>AW104+AW105</f>
        <v>24</v>
      </c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82"/>
      <c r="EF104" s="182"/>
      <c r="EG104" s="7"/>
      <c r="EH104" s="7"/>
      <c r="EI104" s="7"/>
      <c r="EJ104" s="7"/>
      <c r="EK104" s="7"/>
      <c r="EL104" s="7"/>
    </row>
    <row r="105" spans="1:142" ht="14.1" hidden="1" customHeight="1" x14ac:dyDescent="0.25">
      <c r="A105" s="342" t="s">
        <v>599</v>
      </c>
      <c r="B105" s="342"/>
      <c r="C105" s="342"/>
      <c r="D105" s="272">
        <f>COUNTIF(D12:D64,"JL.4")</f>
        <v>0</v>
      </c>
      <c r="E105" s="272">
        <f t="shared" ref="E105:X105" si="211">COUNTIF(E12:E64,"JL.4")</f>
        <v>0</v>
      </c>
      <c r="F105" s="272">
        <f t="shared" si="211"/>
        <v>0</v>
      </c>
      <c r="G105" s="272">
        <f t="shared" si="211"/>
        <v>3</v>
      </c>
      <c r="H105" s="272">
        <f t="shared" si="211"/>
        <v>0</v>
      </c>
      <c r="I105" s="272">
        <f t="shared" si="211"/>
        <v>0</v>
      </c>
      <c r="J105" s="272">
        <f t="shared" si="211"/>
        <v>0</v>
      </c>
      <c r="K105" s="272">
        <f t="shared" si="211"/>
        <v>0</v>
      </c>
      <c r="L105" s="272">
        <f t="shared" si="211"/>
        <v>0</v>
      </c>
      <c r="M105" s="272">
        <f t="shared" si="211"/>
        <v>0</v>
      </c>
      <c r="N105" s="272">
        <f t="shared" si="211"/>
        <v>0</v>
      </c>
      <c r="O105" s="272">
        <f t="shared" si="211"/>
        <v>0</v>
      </c>
      <c r="P105" s="272">
        <f t="shared" si="211"/>
        <v>0</v>
      </c>
      <c r="Q105" s="272">
        <f t="shared" si="211"/>
        <v>0</v>
      </c>
      <c r="R105" s="272">
        <f t="shared" si="211"/>
        <v>0</v>
      </c>
      <c r="S105" s="272">
        <f t="shared" si="211"/>
        <v>0</v>
      </c>
      <c r="T105" s="272">
        <f t="shared" si="211"/>
        <v>0</v>
      </c>
      <c r="U105" s="272">
        <f t="shared" si="211"/>
        <v>0</v>
      </c>
      <c r="V105" s="272">
        <f t="shared" si="211"/>
        <v>0</v>
      </c>
      <c r="W105" s="272">
        <f t="shared" si="211"/>
        <v>0</v>
      </c>
      <c r="X105" s="272">
        <f t="shared" si="211"/>
        <v>0</v>
      </c>
      <c r="Y105" s="2"/>
      <c r="Z105" s="272">
        <f t="shared" si="133"/>
        <v>3</v>
      </c>
      <c r="AA105" s="767"/>
      <c r="AB105" s="272">
        <f>COUNTIF(AB12:AB64,"JL.4")</f>
        <v>0</v>
      </c>
      <c r="AC105" s="272">
        <f t="shared" ref="AC105:AV105" si="212">COUNTIF(AC12:AC64,"JL.4")</f>
        <v>0</v>
      </c>
      <c r="AD105" s="272">
        <f t="shared" si="212"/>
        <v>0</v>
      </c>
      <c r="AE105" s="272">
        <f t="shared" si="212"/>
        <v>3</v>
      </c>
      <c r="AF105" s="272">
        <f t="shared" si="212"/>
        <v>0</v>
      </c>
      <c r="AG105" s="272">
        <f t="shared" si="212"/>
        <v>0</v>
      </c>
      <c r="AH105" s="272">
        <f t="shared" si="212"/>
        <v>0</v>
      </c>
      <c r="AI105" s="272">
        <f t="shared" si="212"/>
        <v>0</v>
      </c>
      <c r="AJ105" s="272">
        <f t="shared" si="212"/>
        <v>0</v>
      </c>
      <c r="AK105" s="272">
        <f t="shared" si="212"/>
        <v>0</v>
      </c>
      <c r="AL105" s="272">
        <f t="shared" si="212"/>
        <v>0</v>
      </c>
      <c r="AM105" s="272">
        <f t="shared" si="212"/>
        <v>0</v>
      </c>
      <c r="AN105" s="272">
        <f t="shared" si="212"/>
        <v>0</v>
      </c>
      <c r="AO105" s="272">
        <f t="shared" si="212"/>
        <v>0</v>
      </c>
      <c r="AP105" s="272">
        <f t="shared" si="212"/>
        <v>0</v>
      </c>
      <c r="AQ105" s="272">
        <f t="shared" si="212"/>
        <v>0</v>
      </c>
      <c r="AR105" s="272">
        <f t="shared" si="212"/>
        <v>0</v>
      </c>
      <c r="AS105" s="272">
        <f t="shared" si="212"/>
        <v>0</v>
      </c>
      <c r="AT105" s="272">
        <f t="shared" si="212"/>
        <v>0</v>
      </c>
      <c r="AU105" s="272">
        <f t="shared" si="212"/>
        <v>0</v>
      </c>
      <c r="AV105" s="340">
        <f t="shared" si="212"/>
        <v>0</v>
      </c>
      <c r="AW105" s="340">
        <f t="shared" si="136"/>
        <v>3</v>
      </c>
      <c r="AX105" s="766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82"/>
      <c r="EF105" s="182"/>
      <c r="EG105" s="7"/>
      <c r="EH105" s="7"/>
      <c r="EI105" s="7"/>
      <c r="EJ105" s="7"/>
      <c r="EK105" s="7"/>
      <c r="EL105" s="7"/>
    </row>
    <row r="106" spans="1:142" ht="14.1" hidden="1" customHeight="1" x14ac:dyDescent="0.25">
      <c r="A106" s="770" t="s">
        <v>476</v>
      </c>
      <c r="B106" s="770"/>
      <c r="C106" s="770"/>
      <c r="D106" s="272">
        <f t="shared" ref="D106:X106" si="213">COUNTIF(D12:D64,"J.11")</f>
        <v>0</v>
      </c>
      <c r="E106" s="272">
        <f t="shared" si="213"/>
        <v>0</v>
      </c>
      <c r="F106" s="272">
        <f t="shared" si="213"/>
        <v>0</v>
      </c>
      <c r="G106" s="272">
        <f t="shared" si="213"/>
        <v>0</v>
      </c>
      <c r="H106" s="272">
        <f t="shared" si="213"/>
        <v>0</v>
      </c>
      <c r="I106" s="272">
        <f t="shared" si="213"/>
        <v>0</v>
      </c>
      <c r="J106" s="272">
        <f t="shared" si="213"/>
        <v>0</v>
      </c>
      <c r="K106" s="272">
        <f t="shared" si="213"/>
        <v>4</v>
      </c>
      <c r="L106" s="272">
        <f t="shared" si="213"/>
        <v>4</v>
      </c>
      <c r="M106" s="272">
        <f t="shared" si="213"/>
        <v>4</v>
      </c>
      <c r="N106" s="272">
        <f t="shared" si="213"/>
        <v>0</v>
      </c>
      <c r="O106" s="272">
        <f t="shared" si="213"/>
        <v>0</v>
      </c>
      <c r="P106" s="272">
        <f t="shared" si="213"/>
        <v>0</v>
      </c>
      <c r="Q106" s="272">
        <f t="shared" si="213"/>
        <v>0</v>
      </c>
      <c r="R106" s="272">
        <f t="shared" si="213"/>
        <v>0</v>
      </c>
      <c r="S106" s="272">
        <f t="shared" si="213"/>
        <v>0</v>
      </c>
      <c r="T106" s="272">
        <f t="shared" si="213"/>
        <v>0</v>
      </c>
      <c r="U106" s="272">
        <f t="shared" si="213"/>
        <v>0</v>
      </c>
      <c r="V106" s="272">
        <f t="shared" si="213"/>
        <v>0</v>
      </c>
      <c r="W106" s="272">
        <f t="shared" si="213"/>
        <v>0</v>
      </c>
      <c r="X106" s="272">
        <f t="shared" si="213"/>
        <v>0</v>
      </c>
      <c r="Y106" s="2"/>
      <c r="Z106" s="272">
        <f t="shared" si="133"/>
        <v>12</v>
      </c>
      <c r="AA106" s="767">
        <f>Z106+Z107</f>
        <v>12</v>
      </c>
      <c r="AB106" s="272">
        <f t="shared" ref="AB106:AV106" si="214">COUNTIF(AB11:AB63,"J.11")</f>
        <v>0</v>
      </c>
      <c r="AC106" s="272">
        <f t="shared" si="214"/>
        <v>0</v>
      </c>
      <c r="AD106" s="272">
        <f t="shared" si="214"/>
        <v>0</v>
      </c>
      <c r="AE106" s="272">
        <f t="shared" si="214"/>
        <v>0</v>
      </c>
      <c r="AF106" s="272">
        <f t="shared" si="214"/>
        <v>0</v>
      </c>
      <c r="AG106" s="272">
        <f t="shared" si="214"/>
        <v>0</v>
      </c>
      <c r="AH106" s="272">
        <f t="shared" si="214"/>
        <v>0</v>
      </c>
      <c r="AI106" s="272">
        <f t="shared" si="214"/>
        <v>4</v>
      </c>
      <c r="AJ106" s="272">
        <f t="shared" si="214"/>
        <v>4</v>
      </c>
      <c r="AK106" s="272">
        <f t="shared" si="214"/>
        <v>4</v>
      </c>
      <c r="AL106" s="272">
        <f t="shared" si="214"/>
        <v>0</v>
      </c>
      <c r="AM106" s="272">
        <f t="shared" si="214"/>
        <v>0</v>
      </c>
      <c r="AN106" s="272">
        <f t="shared" si="214"/>
        <v>0</v>
      </c>
      <c r="AO106" s="272">
        <f t="shared" si="214"/>
        <v>0</v>
      </c>
      <c r="AP106" s="272">
        <f t="shared" si="214"/>
        <v>0</v>
      </c>
      <c r="AQ106" s="272">
        <f t="shared" si="214"/>
        <v>0</v>
      </c>
      <c r="AR106" s="272">
        <f t="shared" si="214"/>
        <v>0</v>
      </c>
      <c r="AS106" s="272">
        <f t="shared" si="214"/>
        <v>0</v>
      </c>
      <c r="AT106" s="272">
        <f t="shared" si="214"/>
        <v>0</v>
      </c>
      <c r="AU106" s="272">
        <f t="shared" si="214"/>
        <v>0</v>
      </c>
      <c r="AV106" s="340">
        <f t="shared" si="214"/>
        <v>0</v>
      </c>
      <c r="AW106" s="340">
        <f t="shared" si="136"/>
        <v>12</v>
      </c>
      <c r="AX106" s="766">
        <f>AW106+AW107</f>
        <v>12</v>
      </c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82"/>
      <c r="EF106" s="182"/>
      <c r="EG106" s="7"/>
      <c r="EH106" s="7"/>
      <c r="EI106" s="7"/>
      <c r="EJ106" s="7"/>
      <c r="EK106" s="7"/>
      <c r="EL106" s="7"/>
    </row>
    <row r="107" spans="1:142" ht="14.1" hidden="1" customHeight="1" x14ac:dyDescent="0.25">
      <c r="A107" s="770" t="s">
        <v>482</v>
      </c>
      <c r="B107" s="770"/>
      <c r="C107" s="770"/>
      <c r="D107" s="272">
        <f t="shared" ref="D107:X107" si="215">COUNTIF(D12:D64,"JL.11")</f>
        <v>0</v>
      </c>
      <c r="E107" s="272">
        <f t="shared" si="215"/>
        <v>0</v>
      </c>
      <c r="F107" s="272">
        <f t="shared" si="215"/>
        <v>0</v>
      </c>
      <c r="G107" s="272">
        <f t="shared" si="215"/>
        <v>0</v>
      </c>
      <c r="H107" s="272">
        <f t="shared" si="215"/>
        <v>0</v>
      </c>
      <c r="I107" s="272">
        <f t="shared" si="215"/>
        <v>0</v>
      </c>
      <c r="J107" s="272">
        <f t="shared" si="215"/>
        <v>0</v>
      </c>
      <c r="K107" s="272">
        <f t="shared" si="215"/>
        <v>0</v>
      </c>
      <c r="L107" s="272">
        <f t="shared" si="215"/>
        <v>0</v>
      </c>
      <c r="M107" s="272">
        <f t="shared" si="215"/>
        <v>0</v>
      </c>
      <c r="N107" s="272">
        <f t="shared" si="215"/>
        <v>0</v>
      </c>
      <c r="O107" s="272">
        <f t="shared" si="215"/>
        <v>0</v>
      </c>
      <c r="P107" s="272">
        <f t="shared" si="215"/>
        <v>0</v>
      </c>
      <c r="Q107" s="272">
        <f t="shared" si="215"/>
        <v>0</v>
      </c>
      <c r="R107" s="272">
        <f t="shared" si="215"/>
        <v>0</v>
      </c>
      <c r="S107" s="272">
        <f t="shared" si="215"/>
        <v>0</v>
      </c>
      <c r="T107" s="272">
        <f t="shared" si="215"/>
        <v>0</v>
      </c>
      <c r="U107" s="272">
        <f t="shared" si="215"/>
        <v>0</v>
      </c>
      <c r="V107" s="272">
        <f t="shared" si="215"/>
        <v>0</v>
      </c>
      <c r="W107" s="272">
        <f t="shared" si="215"/>
        <v>0</v>
      </c>
      <c r="X107" s="272">
        <f t="shared" si="215"/>
        <v>0</v>
      </c>
      <c r="Y107" s="2"/>
      <c r="Z107" s="272">
        <f t="shared" si="133"/>
        <v>0</v>
      </c>
      <c r="AA107" s="767"/>
      <c r="AB107" s="272">
        <f t="shared" ref="AB107:AV107" si="216">COUNTIF(AB11:AB63,"JL.11")</f>
        <v>0</v>
      </c>
      <c r="AC107" s="272">
        <f t="shared" si="216"/>
        <v>0</v>
      </c>
      <c r="AD107" s="272">
        <f t="shared" si="216"/>
        <v>0</v>
      </c>
      <c r="AE107" s="272">
        <f t="shared" si="216"/>
        <v>0</v>
      </c>
      <c r="AF107" s="272">
        <f t="shared" si="216"/>
        <v>0</v>
      </c>
      <c r="AG107" s="272">
        <f t="shared" si="216"/>
        <v>0</v>
      </c>
      <c r="AH107" s="272">
        <f t="shared" si="216"/>
        <v>0</v>
      </c>
      <c r="AI107" s="272">
        <f t="shared" si="216"/>
        <v>0</v>
      </c>
      <c r="AJ107" s="272">
        <f t="shared" si="216"/>
        <v>0</v>
      </c>
      <c r="AK107" s="272">
        <f t="shared" si="216"/>
        <v>0</v>
      </c>
      <c r="AL107" s="272">
        <f t="shared" si="216"/>
        <v>0</v>
      </c>
      <c r="AM107" s="272">
        <f t="shared" si="216"/>
        <v>0</v>
      </c>
      <c r="AN107" s="272">
        <f t="shared" si="216"/>
        <v>0</v>
      </c>
      <c r="AO107" s="272">
        <f t="shared" si="216"/>
        <v>0</v>
      </c>
      <c r="AP107" s="272">
        <f t="shared" si="216"/>
        <v>0</v>
      </c>
      <c r="AQ107" s="272">
        <f t="shared" si="216"/>
        <v>0</v>
      </c>
      <c r="AR107" s="272">
        <f t="shared" si="216"/>
        <v>0</v>
      </c>
      <c r="AS107" s="272">
        <f t="shared" si="216"/>
        <v>0</v>
      </c>
      <c r="AT107" s="272">
        <f t="shared" si="216"/>
        <v>0</v>
      </c>
      <c r="AU107" s="272">
        <f t="shared" si="216"/>
        <v>0</v>
      </c>
      <c r="AV107" s="340">
        <f t="shared" si="216"/>
        <v>0</v>
      </c>
      <c r="AW107" s="340">
        <f t="shared" si="136"/>
        <v>0</v>
      </c>
      <c r="AX107" s="766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82"/>
      <c r="EF107" s="182"/>
      <c r="EG107" s="7"/>
      <c r="EH107" s="7"/>
      <c r="EI107" s="7"/>
      <c r="EJ107" s="7"/>
      <c r="EK107" s="7"/>
      <c r="EL107" s="7"/>
    </row>
    <row r="108" spans="1:142" ht="14.1" hidden="1" customHeight="1" x14ac:dyDescent="0.25">
      <c r="A108" s="342" t="s">
        <v>566</v>
      </c>
      <c r="B108" s="342"/>
      <c r="C108" s="342"/>
      <c r="D108" s="272">
        <f t="shared" ref="D108:X108" si="217">COUNTIF(D12:D64,"JL.16")</f>
        <v>0</v>
      </c>
      <c r="E108" s="272">
        <f t="shared" si="217"/>
        <v>0</v>
      </c>
      <c r="F108" s="272">
        <f t="shared" si="217"/>
        <v>0</v>
      </c>
      <c r="G108" s="272">
        <f t="shared" si="217"/>
        <v>0</v>
      </c>
      <c r="H108" s="272">
        <f t="shared" si="217"/>
        <v>3</v>
      </c>
      <c r="I108" s="272">
        <f t="shared" si="217"/>
        <v>0</v>
      </c>
      <c r="J108" s="272">
        <f t="shared" si="217"/>
        <v>0</v>
      </c>
      <c r="K108" s="272">
        <f t="shared" si="217"/>
        <v>0</v>
      </c>
      <c r="L108" s="272">
        <f t="shared" si="217"/>
        <v>0</v>
      </c>
      <c r="M108" s="272">
        <f t="shared" si="217"/>
        <v>0</v>
      </c>
      <c r="N108" s="272">
        <f t="shared" si="217"/>
        <v>4</v>
      </c>
      <c r="O108" s="272">
        <f t="shared" si="217"/>
        <v>4</v>
      </c>
      <c r="P108" s="272">
        <f t="shared" si="217"/>
        <v>0</v>
      </c>
      <c r="Q108" s="272">
        <f t="shared" si="217"/>
        <v>0</v>
      </c>
      <c r="R108" s="272">
        <f t="shared" si="217"/>
        <v>0</v>
      </c>
      <c r="S108" s="272">
        <f t="shared" si="217"/>
        <v>0</v>
      </c>
      <c r="T108" s="272">
        <f t="shared" si="217"/>
        <v>0</v>
      </c>
      <c r="U108" s="272">
        <f t="shared" si="217"/>
        <v>4</v>
      </c>
      <c r="V108" s="272">
        <f t="shared" si="217"/>
        <v>4</v>
      </c>
      <c r="W108" s="272">
        <f t="shared" si="217"/>
        <v>0</v>
      </c>
      <c r="X108" s="272">
        <f t="shared" si="217"/>
        <v>0</v>
      </c>
      <c r="Y108" s="2"/>
      <c r="Z108" s="272">
        <f t="shared" si="133"/>
        <v>19</v>
      </c>
      <c r="AA108" s="767">
        <f>Z108+Z109</f>
        <v>27</v>
      </c>
      <c r="AB108" s="272">
        <f t="shared" ref="AB108:AV108" si="218">COUNTIF(AB12:AB64,"JL.16")</f>
        <v>0</v>
      </c>
      <c r="AC108" s="272">
        <f t="shared" si="218"/>
        <v>0</v>
      </c>
      <c r="AD108" s="272">
        <f t="shared" si="218"/>
        <v>0</v>
      </c>
      <c r="AE108" s="272">
        <f t="shared" si="218"/>
        <v>0</v>
      </c>
      <c r="AF108" s="272">
        <f t="shared" si="218"/>
        <v>3</v>
      </c>
      <c r="AG108" s="272">
        <f t="shared" si="218"/>
        <v>0</v>
      </c>
      <c r="AH108" s="272">
        <f t="shared" si="218"/>
        <v>0</v>
      </c>
      <c r="AI108" s="272">
        <f t="shared" si="218"/>
        <v>0</v>
      </c>
      <c r="AJ108" s="272">
        <f t="shared" si="218"/>
        <v>0</v>
      </c>
      <c r="AK108" s="272">
        <f t="shared" si="218"/>
        <v>0</v>
      </c>
      <c r="AL108" s="272">
        <f t="shared" si="218"/>
        <v>4</v>
      </c>
      <c r="AM108" s="272">
        <f t="shared" si="218"/>
        <v>4</v>
      </c>
      <c r="AN108" s="272">
        <f t="shared" si="218"/>
        <v>0</v>
      </c>
      <c r="AO108" s="272">
        <f t="shared" si="218"/>
        <v>0</v>
      </c>
      <c r="AP108" s="272">
        <f t="shared" si="218"/>
        <v>0</v>
      </c>
      <c r="AQ108" s="272">
        <f t="shared" si="218"/>
        <v>0</v>
      </c>
      <c r="AR108" s="272">
        <f t="shared" si="218"/>
        <v>0</v>
      </c>
      <c r="AS108" s="272">
        <f t="shared" si="218"/>
        <v>4</v>
      </c>
      <c r="AT108" s="272">
        <f t="shared" si="218"/>
        <v>4</v>
      </c>
      <c r="AU108" s="272">
        <f t="shared" si="218"/>
        <v>0</v>
      </c>
      <c r="AV108" s="340">
        <f t="shared" si="218"/>
        <v>0</v>
      </c>
      <c r="AW108" s="340">
        <f t="shared" si="136"/>
        <v>19</v>
      </c>
      <c r="AX108" s="766">
        <f>AW108+AW109</f>
        <v>27</v>
      </c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82"/>
      <c r="EF108" s="182"/>
      <c r="EG108" s="7"/>
      <c r="EH108" s="7"/>
      <c r="EI108" s="7"/>
      <c r="EJ108" s="7"/>
      <c r="EK108" s="7"/>
      <c r="EL108" s="7"/>
    </row>
    <row r="109" spans="1:142" ht="14.1" hidden="1" customHeight="1" x14ac:dyDescent="0.25">
      <c r="A109" s="342" t="s">
        <v>567</v>
      </c>
      <c r="B109" s="342"/>
      <c r="C109" s="342"/>
      <c r="D109" s="272">
        <f t="shared" ref="D109:X109" si="219">COUNTIF(D12:D64,"T.16")</f>
        <v>0</v>
      </c>
      <c r="E109" s="272">
        <f t="shared" si="219"/>
        <v>0</v>
      </c>
      <c r="F109" s="272">
        <f t="shared" si="219"/>
        <v>0</v>
      </c>
      <c r="G109" s="272">
        <f t="shared" si="219"/>
        <v>0</v>
      </c>
      <c r="H109" s="272">
        <f t="shared" si="219"/>
        <v>0</v>
      </c>
      <c r="I109" s="272">
        <f t="shared" si="219"/>
        <v>0</v>
      </c>
      <c r="J109" s="272">
        <f t="shared" si="219"/>
        <v>0</v>
      </c>
      <c r="K109" s="272">
        <f t="shared" si="219"/>
        <v>0</v>
      </c>
      <c r="L109" s="272">
        <f t="shared" si="219"/>
        <v>0</v>
      </c>
      <c r="M109" s="272">
        <f t="shared" si="219"/>
        <v>0</v>
      </c>
      <c r="N109" s="272">
        <f t="shared" si="219"/>
        <v>0</v>
      </c>
      <c r="O109" s="272">
        <f t="shared" si="219"/>
        <v>0</v>
      </c>
      <c r="P109" s="272">
        <f t="shared" si="219"/>
        <v>0</v>
      </c>
      <c r="Q109" s="272">
        <f t="shared" si="219"/>
        <v>0</v>
      </c>
      <c r="R109" s="272">
        <f t="shared" si="219"/>
        <v>2</v>
      </c>
      <c r="S109" s="272">
        <f t="shared" si="219"/>
        <v>2</v>
      </c>
      <c r="T109" s="272">
        <f t="shared" si="219"/>
        <v>2</v>
      </c>
      <c r="U109" s="272">
        <f t="shared" si="219"/>
        <v>2</v>
      </c>
      <c r="V109" s="272">
        <f t="shared" si="219"/>
        <v>0</v>
      </c>
      <c r="W109" s="272">
        <f t="shared" si="219"/>
        <v>0</v>
      </c>
      <c r="X109" s="272">
        <f t="shared" si="219"/>
        <v>0</v>
      </c>
      <c r="Y109" s="2"/>
      <c r="Z109" s="272">
        <f>SUM(D109:Y109)</f>
        <v>8</v>
      </c>
      <c r="AA109" s="767"/>
      <c r="AB109" s="272">
        <f t="shared" ref="AB109:AV109" si="220">COUNTIF(AB12:AB64,"T.16")</f>
        <v>0</v>
      </c>
      <c r="AC109" s="272">
        <f t="shared" si="220"/>
        <v>0</v>
      </c>
      <c r="AD109" s="272">
        <f t="shared" si="220"/>
        <v>0</v>
      </c>
      <c r="AE109" s="272">
        <f t="shared" si="220"/>
        <v>0</v>
      </c>
      <c r="AF109" s="272">
        <f t="shared" si="220"/>
        <v>0</v>
      </c>
      <c r="AG109" s="272">
        <f t="shared" si="220"/>
        <v>0</v>
      </c>
      <c r="AH109" s="272">
        <f t="shared" si="220"/>
        <v>0</v>
      </c>
      <c r="AI109" s="272">
        <f t="shared" si="220"/>
        <v>0</v>
      </c>
      <c r="AJ109" s="272">
        <f t="shared" si="220"/>
        <v>0</v>
      </c>
      <c r="AK109" s="272">
        <f t="shared" si="220"/>
        <v>0</v>
      </c>
      <c r="AL109" s="272">
        <f t="shared" si="220"/>
        <v>0</v>
      </c>
      <c r="AM109" s="272">
        <f t="shared" si="220"/>
        <v>0</v>
      </c>
      <c r="AN109" s="272">
        <f t="shared" si="220"/>
        <v>0</v>
      </c>
      <c r="AO109" s="272">
        <f t="shared" si="220"/>
        <v>0</v>
      </c>
      <c r="AP109" s="272">
        <f t="shared" si="220"/>
        <v>2</v>
      </c>
      <c r="AQ109" s="272">
        <f t="shared" si="220"/>
        <v>2</v>
      </c>
      <c r="AR109" s="272">
        <f t="shared" si="220"/>
        <v>2</v>
      </c>
      <c r="AS109" s="272">
        <f t="shared" si="220"/>
        <v>2</v>
      </c>
      <c r="AT109" s="272">
        <f t="shared" si="220"/>
        <v>0</v>
      </c>
      <c r="AU109" s="272">
        <f t="shared" si="220"/>
        <v>0</v>
      </c>
      <c r="AV109" s="340">
        <f t="shared" si="220"/>
        <v>0</v>
      </c>
      <c r="AW109" s="340">
        <f t="shared" si="136"/>
        <v>8</v>
      </c>
      <c r="AX109" s="766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82"/>
      <c r="EF109" s="182"/>
      <c r="EG109" s="7"/>
      <c r="EH109" s="7"/>
      <c r="EI109" s="7"/>
      <c r="EJ109" s="7"/>
      <c r="EK109" s="7"/>
      <c r="EL109" s="7"/>
    </row>
    <row r="110" spans="1:142" ht="14.1" hidden="1" customHeight="1" x14ac:dyDescent="0.25">
      <c r="A110" s="770" t="s">
        <v>478</v>
      </c>
      <c r="B110" s="770"/>
      <c r="C110" s="770"/>
      <c r="D110" s="272">
        <f t="shared" ref="D110:X110" si="221">COUNTIF(D12:D64,"K.5")</f>
        <v>0</v>
      </c>
      <c r="E110" s="272">
        <f t="shared" si="221"/>
        <v>0</v>
      </c>
      <c r="F110" s="272">
        <f t="shared" si="221"/>
        <v>0</v>
      </c>
      <c r="G110" s="272">
        <f t="shared" si="221"/>
        <v>0</v>
      </c>
      <c r="H110" s="272">
        <f t="shared" si="221"/>
        <v>0</v>
      </c>
      <c r="I110" s="272">
        <f t="shared" si="221"/>
        <v>0</v>
      </c>
      <c r="J110" s="272">
        <f t="shared" si="221"/>
        <v>0</v>
      </c>
      <c r="K110" s="272">
        <f t="shared" si="221"/>
        <v>0</v>
      </c>
      <c r="L110" s="272">
        <f t="shared" si="221"/>
        <v>0</v>
      </c>
      <c r="M110" s="272">
        <f t="shared" si="221"/>
        <v>0</v>
      </c>
      <c r="N110" s="222">
        <f t="shared" si="221"/>
        <v>4</v>
      </c>
      <c r="O110" s="222">
        <f t="shared" si="221"/>
        <v>4</v>
      </c>
      <c r="P110" s="272">
        <f t="shared" si="221"/>
        <v>0</v>
      </c>
      <c r="Q110" s="272">
        <f t="shared" si="221"/>
        <v>0</v>
      </c>
      <c r="R110" s="272">
        <f t="shared" si="221"/>
        <v>0</v>
      </c>
      <c r="S110" s="272">
        <f t="shared" si="221"/>
        <v>0</v>
      </c>
      <c r="T110" s="272">
        <f t="shared" si="221"/>
        <v>0</v>
      </c>
      <c r="U110" s="272">
        <f t="shared" si="221"/>
        <v>4</v>
      </c>
      <c r="V110" s="272">
        <f t="shared" si="221"/>
        <v>4</v>
      </c>
      <c r="W110" s="272">
        <f t="shared" si="221"/>
        <v>0</v>
      </c>
      <c r="X110" s="272">
        <f t="shared" si="221"/>
        <v>0</v>
      </c>
      <c r="Y110" s="2"/>
      <c r="Z110" s="272">
        <f t="shared" si="133"/>
        <v>16</v>
      </c>
      <c r="AA110" s="767">
        <f>Z110+Z111</f>
        <v>25</v>
      </c>
      <c r="AB110" s="272">
        <f t="shared" ref="AB110:AV110" si="222">COUNTIF(AB11:AB63,"K.5")</f>
        <v>0</v>
      </c>
      <c r="AC110" s="272">
        <f t="shared" si="222"/>
        <v>0</v>
      </c>
      <c r="AD110" s="272">
        <f t="shared" si="222"/>
        <v>0</v>
      </c>
      <c r="AE110" s="272">
        <f t="shared" si="222"/>
        <v>0</v>
      </c>
      <c r="AF110" s="272">
        <f t="shared" si="222"/>
        <v>0</v>
      </c>
      <c r="AG110" s="272">
        <f t="shared" si="222"/>
        <v>0</v>
      </c>
      <c r="AH110" s="272">
        <f t="shared" si="222"/>
        <v>0</v>
      </c>
      <c r="AI110" s="272">
        <f t="shared" si="222"/>
        <v>0</v>
      </c>
      <c r="AJ110" s="272">
        <f t="shared" si="222"/>
        <v>0</v>
      </c>
      <c r="AK110" s="272">
        <f t="shared" si="222"/>
        <v>0</v>
      </c>
      <c r="AL110" s="272">
        <f t="shared" si="222"/>
        <v>4</v>
      </c>
      <c r="AM110" s="272">
        <f t="shared" si="222"/>
        <v>4</v>
      </c>
      <c r="AN110" s="272">
        <f t="shared" si="222"/>
        <v>0</v>
      </c>
      <c r="AO110" s="272">
        <f t="shared" si="222"/>
        <v>0</v>
      </c>
      <c r="AP110" s="272">
        <f t="shared" si="222"/>
        <v>0</v>
      </c>
      <c r="AQ110" s="272">
        <f t="shared" si="222"/>
        <v>0</v>
      </c>
      <c r="AR110" s="272">
        <f t="shared" si="222"/>
        <v>0</v>
      </c>
      <c r="AS110" s="272">
        <f t="shared" si="222"/>
        <v>4</v>
      </c>
      <c r="AT110" s="272">
        <f t="shared" si="222"/>
        <v>4</v>
      </c>
      <c r="AU110" s="272">
        <f t="shared" si="222"/>
        <v>0</v>
      </c>
      <c r="AV110" s="340">
        <f t="shared" si="222"/>
        <v>0</v>
      </c>
      <c r="AW110" s="340">
        <f t="shared" si="136"/>
        <v>16</v>
      </c>
      <c r="AX110" s="340">
        <f>AW110</f>
        <v>16</v>
      </c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82"/>
      <c r="EF110" s="182"/>
      <c r="EG110" s="7"/>
      <c r="EH110" s="7"/>
      <c r="EI110" s="7"/>
      <c r="EJ110" s="7"/>
      <c r="EK110" s="7"/>
      <c r="EL110" s="7"/>
    </row>
    <row r="111" spans="1:142" ht="14.1" hidden="1" customHeight="1" x14ac:dyDescent="0.25">
      <c r="A111" s="770" t="s">
        <v>618</v>
      </c>
      <c r="B111" s="770"/>
      <c r="C111" s="770"/>
      <c r="D111" s="272">
        <f t="shared" ref="D111:X111" si="223">COUNTIF(D12:D64,"KL.36")</f>
        <v>3</v>
      </c>
      <c r="E111" s="272">
        <f t="shared" si="223"/>
        <v>3</v>
      </c>
      <c r="F111" s="272">
        <f t="shared" si="223"/>
        <v>3</v>
      </c>
      <c r="G111" s="272">
        <f t="shared" si="223"/>
        <v>0</v>
      </c>
      <c r="H111" s="272">
        <f t="shared" si="223"/>
        <v>0</v>
      </c>
      <c r="I111" s="272">
        <f t="shared" si="223"/>
        <v>0</v>
      </c>
      <c r="J111" s="272">
        <f t="shared" si="223"/>
        <v>0</v>
      </c>
      <c r="K111" s="272">
        <f t="shared" si="223"/>
        <v>0</v>
      </c>
      <c r="L111" s="272">
        <f t="shared" si="223"/>
        <v>0</v>
      </c>
      <c r="M111" s="272">
        <f t="shared" si="223"/>
        <v>0</v>
      </c>
      <c r="N111" s="272">
        <f t="shared" si="223"/>
        <v>0</v>
      </c>
      <c r="O111" s="272">
        <f t="shared" si="223"/>
        <v>0</v>
      </c>
      <c r="P111" s="272">
        <f t="shared" si="223"/>
        <v>0</v>
      </c>
      <c r="Q111" s="272">
        <f t="shared" si="223"/>
        <v>0</v>
      </c>
      <c r="R111" s="272">
        <f t="shared" si="223"/>
        <v>0</v>
      </c>
      <c r="S111" s="272">
        <f t="shared" si="223"/>
        <v>0</v>
      </c>
      <c r="T111" s="272">
        <f t="shared" si="223"/>
        <v>0</v>
      </c>
      <c r="U111" s="272">
        <f t="shared" si="223"/>
        <v>0</v>
      </c>
      <c r="V111" s="272">
        <f t="shared" si="223"/>
        <v>0</v>
      </c>
      <c r="W111" s="272">
        <f t="shared" si="223"/>
        <v>0</v>
      </c>
      <c r="X111" s="272">
        <f t="shared" si="223"/>
        <v>0</v>
      </c>
      <c r="Y111" s="2"/>
      <c r="Z111" s="272">
        <f t="shared" si="133"/>
        <v>9</v>
      </c>
      <c r="AA111" s="767"/>
      <c r="AB111" s="272">
        <f>COUNTIF(AB11:AB63,"KL.36")</f>
        <v>3</v>
      </c>
      <c r="AC111" s="272">
        <f t="shared" ref="AC111:AV111" si="224">COUNTIF(AC11:AC63,"KL.36")</f>
        <v>3</v>
      </c>
      <c r="AD111" s="272">
        <f t="shared" si="224"/>
        <v>3</v>
      </c>
      <c r="AE111" s="272">
        <f t="shared" si="224"/>
        <v>0</v>
      </c>
      <c r="AF111" s="272">
        <f t="shared" si="224"/>
        <v>0</v>
      </c>
      <c r="AG111" s="272">
        <f t="shared" si="224"/>
        <v>0</v>
      </c>
      <c r="AH111" s="272">
        <f t="shared" si="224"/>
        <v>0</v>
      </c>
      <c r="AI111" s="272">
        <f t="shared" si="224"/>
        <v>0</v>
      </c>
      <c r="AJ111" s="272">
        <f t="shared" si="224"/>
        <v>0</v>
      </c>
      <c r="AK111" s="272">
        <f t="shared" si="224"/>
        <v>0</v>
      </c>
      <c r="AL111" s="272">
        <f t="shared" si="224"/>
        <v>0</v>
      </c>
      <c r="AM111" s="272">
        <f t="shared" si="224"/>
        <v>0</v>
      </c>
      <c r="AN111" s="272">
        <f t="shared" si="224"/>
        <v>0</v>
      </c>
      <c r="AO111" s="272">
        <f t="shared" si="224"/>
        <v>0</v>
      </c>
      <c r="AP111" s="272">
        <f t="shared" si="224"/>
        <v>0</v>
      </c>
      <c r="AQ111" s="272">
        <f t="shared" si="224"/>
        <v>0</v>
      </c>
      <c r="AR111" s="272">
        <f t="shared" si="224"/>
        <v>0</v>
      </c>
      <c r="AS111" s="272">
        <f t="shared" si="224"/>
        <v>0</v>
      </c>
      <c r="AT111" s="272">
        <f t="shared" si="224"/>
        <v>0</v>
      </c>
      <c r="AU111" s="272">
        <f t="shared" si="224"/>
        <v>0</v>
      </c>
      <c r="AV111" s="272">
        <f t="shared" si="224"/>
        <v>0</v>
      </c>
      <c r="AW111" s="340">
        <f t="shared" si="136"/>
        <v>9</v>
      </c>
      <c r="AX111" s="766">
        <f>AW112+AW111</f>
        <v>15</v>
      </c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82"/>
      <c r="EF111" s="182"/>
      <c r="EG111" s="7"/>
      <c r="EH111" s="7"/>
      <c r="EI111" s="7"/>
      <c r="EJ111" s="7"/>
      <c r="EK111" s="7"/>
      <c r="EL111" s="7"/>
    </row>
    <row r="112" spans="1:142" ht="14.1" hidden="1" customHeight="1" x14ac:dyDescent="0.25">
      <c r="A112" s="770" t="s">
        <v>619</v>
      </c>
      <c r="B112" s="770"/>
      <c r="C112" s="770"/>
      <c r="D112" s="272">
        <f t="shared" ref="D112:X112" si="225">COUNTIF(D12:D64,"K.36")</f>
        <v>0</v>
      </c>
      <c r="E112" s="272">
        <f t="shared" si="225"/>
        <v>0</v>
      </c>
      <c r="F112" s="272">
        <f t="shared" si="225"/>
        <v>0</v>
      </c>
      <c r="G112" s="272">
        <f t="shared" si="225"/>
        <v>3</v>
      </c>
      <c r="H112" s="272">
        <f t="shared" si="225"/>
        <v>3</v>
      </c>
      <c r="I112" s="272">
        <f t="shared" si="225"/>
        <v>0</v>
      </c>
      <c r="J112" s="272">
        <f t="shared" si="225"/>
        <v>0</v>
      </c>
      <c r="K112" s="272">
        <f t="shared" si="225"/>
        <v>0</v>
      </c>
      <c r="L112" s="272">
        <f t="shared" si="225"/>
        <v>0</v>
      </c>
      <c r="M112" s="272">
        <f t="shared" si="225"/>
        <v>0</v>
      </c>
      <c r="N112" s="272">
        <f t="shared" si="225"/>
        <v>0</v>
      </c>
      <c r="O112" s="272">
        <f t="shared" si="225"/>
        <v>0</v>
      </c>
      <c r="P112" s="272">
        <f t="shared" si="225"/>
        <v>0</v>
      </c>
      <c r="Q112" s="272">
        <f t="shared" si="225"/>
        <v>0</v>
      </c>
      <c r="R112" s="272">
        <f t="shared" si="225"/>
        <v>0</v>
      </c>
      <c r="S112" s="272">
        <f t="shared" si="225"/>
        <v>0</v>
      </c>
      <c r="T112" s="272">
        <f t="shared" si="225"/>
        <v>0</v>
      </c>
      <c r="U112" s="272">
        <f t="shared" si="225"/>
        <v>0</v>
      </c>
      <c r="V112" s="272">
        <f t="shared" si="225"/>
        <v>0</v>
      </c>
      <c r="W112" s="272">
        <f t="shared" si="225"/>
        <v>0</v>
      </c>
      <c r="X112" s="272">
        <f t="shared" si="225"/>
        <v>0</v>
      </c>
      <c r="Y112" s="2"/>
      <c r="Z112" s="272">
        <f t="shared" si="133"/>
        <v>6</v>
      </c>
      <c r="AA112" s="341">
        <f>Z112</f>
        <v>6</v>
      </c>
      <c r="AB112" s="272">
        <f t="shared" ref="AB112:AV112" si="226">COUNTIF(AB11:AB63,"K.36")</f>
        <v>0</v>
      </c>
      <c r="AC112" s="272">
        <f t="shared" si="226"/>
        <v>0</v>
      </c>
      <c r="AD112" s="272">
        <f t="shared" si="226"/>
        <v>0</v>
      </c>
      <c r="AE112" s="272">
        <f t="shared" si="226"/>
        <v>3</v>
      </c>
      <c r="AF112" s="272">
        <f t="shared" si="226"/>
        <v>3</v>
      </c>
      <c r="AG112" s="272">
        <f t="shared" si="226"/>
        <v>0</v>
      </c>
      <c r="AH112" s="272">
        <f t="shared" si="226"/>
        <v>0</v>
      </c>
      <c r="AI112" s="272">
        <f t="shared" si="226"/>
        <v>0</v>
      </c>
      <c r="AJ112" s="272">
        <f t="shared" si="226"/>
        <v>0</v>
      </c>
      <c r="AK112" s="272">
        <f t="shared" si="226"/>
        <v>0</v>
      </c>
      <c r="AL112" s="272">
        <f t="shared" si="226"/>
        <v>0</v>
      </c>
      <c r="AM112" s="272">
        <f t="shared" si="226"/>
        <v>0</v>
      </c>
      <c r="AN112" s="272">
        <f t="shared" si="226"/>
        <v>0</v>
      </c>
      <c r="AO112" s="272">
        <f t="shared" si="226"/>
        <v>0</v>
      </c>
      <c r="AP112" s="272">
        <f t="shared" si="226"/>
        <v>0</v>
      </c>
      <c r="AQ112" s="272">
        <f t="shared" si="226"/>
        <v>0</v>
      </c>
      <c r="AR112" s="272">
        <f t="shared" si="226"/>
        <v>0</v>
      </c>
      <c r="AS112" s="272">
        <f t="shared" si="226"/>
        <v>0</v>
      </c>
      <c r="AT112" s="272">
        <f t="shared" si="226"/>
        <v>0</v>
      </c>
      <c r="AU112" s="272">
        <f t="shared" si="226"/>
        <v>0</v>
      </c>
      <c r="AV112" s="340">
        <f t="shared" si="226"/>
        <v>0</v>
      </c>
      <c r="AW112" s="340">
        <f t="shared" si="136"/>
        <v>6</v>
      </c>
      <c r="AX112" s="766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82"/>
      <c r="EF112" s="182"/>
      <c r="EG112" s="7"/>
      <c r="EH112" s="7"/>
      <c r="EI112" s="7"/>
      <c r="EJ112" s="7"/>
      <c r="EK112" s="7"/>
      <c r="EL112" s="7"/>
    </row>
    <row r="113" spans="1:142" ht="14.1" hidden="1" customHeight="1" x14ac:dyDescent="0.25">
      <c r="A113" s="770" t="s">
        <v>484</v>
      </c>
      <c r="B113" s="770"/>
      <c r="C113" s="770"/>
      <c r="D113" s="272">
        <f>COUNTIF(D12:D64,"L.9")</f>
        <v>0</v>
      </c>
      <c r="E113" s="272">
        <f t="shared" ref="E113:X113" si="227">COUNTIF(E12:E64,"L.9")</f>
        <v>0</v>
      </c>
      <c r="F113" s="272">
        <f t="shared" si="227"/>
        <v>0</v>
      </c>
      <c r="G113" s="272">
        <f t="shared" si="227"/>
        <v>3</v>
      </c>
      <c r="H113" s="272">
        <f t="shared" si="227"/>
        <v>3</v>
      </c>
      <c r="I113" s="272">
        <f t="shared" si="227"/>
        <v>0</v>
      </c>
      <c r="J113" s="272">
        <f t="shared" si="227"/>
        <v>0</v>
      </c>
      <c r="K113" s="272">
        <f t="shared" si="227"/>
        <v>0</v>
      </c>
      <c r="L113" s="272">
        <f t="shared" si="227"/>
        <v>0</v>
      </c>
      <c r="M113" s="272">
        <f t="shared" si="227"/>
        <v>0</v>
      </c>
      <c r="N113" s="272">
        <f t="shared" si="227"/>
        <v>4</v>
      </c>
      <c r="O113" s="272">
        <f t="shared" si="227"/>
        <v>4</v>
      </c>
      <c r="P113" s="272">
        <f t="shared" si="227"/>
        <v>0</v>
      </c>
      <c r="Q113" s="272">
        <f t="shared" si="227"/>
        <v>0</v>
      </c>
      <c r="R113" s="272">
        <f t="shared" si="227"/>
        <v>0</v>
      </c>
      <c r="S113" s="272">
        <f t="shared" si="227"/>
        <v>0</v>
      </c>
      <c r="T113" s="272">
        <f t="shared" si="227"/>
        <v>0</v>
      </c>
      <c r="U113" s="272">
        <f t="shared" si="227"/>
        <v>4</v>
      </c>
      <c r="V113" s="272">
        <f t="shared" si="227"/>
        <v>4</v>
      </c>
      <c r="W113" s="272">
        <f t="shared" si="227"/>
        <v>0</v>
      </c>
      <c r="X113" s="272">
        <f t="shared" si="227"/>
        <v>0</v>
      </c>
      <c r="Y113" s="2"/>
      <c r="Z113" s="272">
        <f t="shared" si="133"/>
        <v>22</v>
      </c>
      <c r="AA113" s="767">
        <f>Z113+Z114</f>
        <v>28</v>
      </c>
      <c r="AB113" s="272">
        <f t="shared" ref="AB113:AV113" si="228">COUNTIF(AB11:AB63,"L.9")</f>
        <v>0</v>
      </c>
      <c r="AC113" s="272">
        <f t="shared" si="228"/>
        <v>0</v>
      </c>
      <c r="AD113" s="272">
        <f t="shared" si="228"/>
        <v>0</v>
      </c>
      <c r="AE113" s="272">
        <f t="shared" si="228"/>
        <v>3</v>
      </c>
      <c r="AF113" s="272">
        <f t="shared" si="228"/>
        <v>3</v>
      </c>
      <c r="AG113" s="272">
        <f t="shared" si="228"/>
        <v>0</v>
      </c>
      <c r="AH113" s="272">
        <f t="shared" si="228"/>
        <v>0</v>
      </c>
      <c r="AI113" s="272">
        <f t="shared" si="228"/>
        <v>0</v>
      </c>
      <c r="AJ113" s="272">
        <f t="shared" si="228"/>
        <v>0</v>
      </c>
      <c r="AK113" s="272">
        <f t="shared" si="228"/>
        <v>0</v>
      </c>
      <c r="AL113" s="272">
        <f t="shared" si="228"/>
        <v>4</v>
      </c>
      <c r="AM113" s="272">
        <f t="shared" si="228"/>
        <v>4</v>
      </c>
      <c r="AN113" s="272">
        <f t="shared" si="228"/>
        <v>0</v>
      </c>
      <c r="AO113" s="272">
        <f t="shared" si="228"/>
        <v>0</v>
      </c>
      <c r="AP113" s="272">
        <f t="shared" si="228"/>
        <v>0</v>
      </c>
      <c r="AQ113" s="272">
        <f t="shared" si="228"/>
        <v>0</v>
      </c>
      <c r="AR113" s="272">
        <f t="shared" si="228"/>
        <v>0</v>
      </c>
      <c r="AS113" s="272">
        <f t="shared" si="228"/>
        <v>4</v>
      </c>
      <c r="AT113" s="272">
        <f t="shared" si="228"/>
        <v>4</v>
      </c>
      <c r="AU113" s="272">
        <f t="shared" si="228"/>
        <v>0</v>
      </c>
      <c r="AV113" s="340">
        <f t="shared" si="228"/>
        <v>0</v>
      </c>
      <c r="AW113" s="340">
        <f t="shared" si="136"/>
        <v>22</v>
      </c>
      <c r="AX113" s="766">
        <f>AW113+AW114</f>
        <v>28</v>
      </c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82"/>
      <c r="EF113" s="182"/>
      <c r="EG113" s="7"/>
      <c r="EH113" s="7"/>
      <c r="EI113" s="7"/>
      <c r="EJ113" s="7"/>
      <c r="EK113" s="7"/>
      <c r="EL113" s="7"/>
    </row>
    <row r="114" spans="1:142" ht="14.1" hidden="1" customHeight="1" x14ac:dyDescent="0.25">
      <c r="A114" s="770" t="s">
        <v>477</v>
      </c>
      <c r="B114" s="770"/>
      <c r="C114" s="770"/>
      <c r="D114" s="272">
        <f>COUNTIF(D12:D64,"LL.9")</f>
        <v>0</v>
      </c>
      <c r="E114" s="272">
        <f t="shared" ref="E114:X114" si="229">COUNTIF(E12:E64,"LL.9")</f>
        <v>0</v>
      </c>
      <c r="F114" s="272">
        <f t="shared" si="229"/>
        <v>0</v>
      </c>
      <c r="G114" s="272">
        <f t="shared" si="229"/>
        <v>0</v>
      </c>
      <c r="H114" s="272">
        <f t="shared" si="229"/>
        <v>0</v>
      </c>
      <c r="I114" s="272">
        <f t="shared" si="229"/>
        <v>3</v>
      </c>
      <c r="J114" s="272">
        <f t="shared" si="229"/>
        <v>3</v>
      </c>
      <c r="K114" s="272">
        <f t="shared" si="229"/>
        <v>0</v>
      </c>
      <c r="L114" s="272">
        <f t="shared" si="229"/>
        <v>0</v>
      </c>
      <c r="M114" s="272">
        <f t="shared" si="229"/>
        <v>0</v>
      </c>
      <c r="N114" s="272">
        <f t="shared" si="229"/>
        <v>0</v>
      </c>
      <c r="O114" s="272">
        <f t="shared" si="229"/>
        <v>0</v>
      </c>
      <c r="P114" s="272">
        <f t="shared" si="229"/>
        <v>0</v>
      </c>
      <c r="Q114" s="272">
        <f t="shared" si="229"/>
        <v>0</v>
      </c>
      <c r="R114" s="272">
        <f t="shared" si="229"/>
        <v>0</v>
      </c>
      <c r="S114" s="272">
        <f t="shared" si="229"/>
        <v>0</v>
      </c>
      <c r="T114" s="272">
        <f t="shared" si="229"/>
        <v>0</v>
      </c>
      <c r="U114" s="272">
        <f t="shared" si="229"/>
        <v>0</v>
      </c>
      <c r="V114" s="272">
        <f t="shared" si="229"/>
        <v>0</v>
      </c>
      <c r="W114" s="272">
        <f t="shared" si="229"/>
        <v>0</v>
      </c>
      <c r="X114" s="272">
        <f t="shared" si="229"/>
        <v>0</v>
      </c>
      <c r="Y114" s="2"/>
      <c r="Z114" s="272">
        <f>SUM(D114:Y114)</f>
        <v>6</v>
      </c>
      <c r="AA114" s="767"/>
      <c r="AB114" s="272">
        <f t="shared" ref="AB114:AV114" si="230">COUNTIF(AB11:AB63,"LL.9")</f>
        <v>0</v>
      </c>
      <c r="AC114" s="272">
        <f t="shared" si="230"/>
        <v>0</v>
      </c>
      <c r="AD114" s="272">
        <f t="shared" si="230"/>
        <v>0</v>
      </c>
      <c r="AE114" s="272">
        <f t="shared" si="230"/>
        <v>0</v>
      </c>
      <c r="AF114" s="272">
        <f t="shared" si="230"/>
        <v>0</v>
      </c>
      <c r="AG114" s="272">
        <f t="shared" si="230"/>
        <v>3</v>
      </c>
      <c r="AH114" s="272">
        <f t="shared" si="230"/>
        <v>3</v>
      </c>
      <c r="AI114" s="272">
        <f t="shared" si="230"/>
        <v>0</v>
      </c>
      <c r="AJ114" s="272">
        <f t="shared" si="230"/>
        <v>0</v>
      </c>
      <c r="AK114" s="272">
        <f t="shared" si="230"/>
        <v>0</v>
      </c>
      <c r="AL114" s="272">
        <f t="shared" si="230"/>
        <v>0</v>
      </c>
      <c r="AM114" s="272">
        <f t="shared" si="230"/>
        <v>0</v>
      </c>
      <c r="AN114" s="272">
        <f t="shared" si="230"/>
        <v>0</v>
      </c>
      <c r="AO114" s="272">
        <f t="shared" si="230"/>
        <v>0</v>
      </c>
      <c r="AP114" s="272">
        <f t="shared" si="230"/>
        <v>0</v>
      </c>
      <c r="AQ114" s="272">
        <f t="shared" si="230"/>
        <v>0</v>
      </c>
      <c r="AR114" s="272">
        <f t="shared" si="230"/>
        <v>0</v>
      </c>
      <c r="AS114" s="272">
        <f t="shared" si="230"/>
        <v>0</v>
      </c>
      <c r="AT114" s="272">
        <f t="shared" si="230"/>
        <v>0</v>
      </c>
      <c r="AU114" s="272">
        <f t="shared" si="230"/>
        <v>0</v>
      </c>
      <c r="AV114" s="340">
        <f t="shared" si="230"/>
        <v>0</v>
      </c>
      <c r="AW114" s="340">
        <f t="shared" si="136"/>
        <v>6</v>
      </c>
      <c r="AX114" s="766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82"/>
      <c r="EF114" s="182"/>
      <c r="EG114" s="7"/>
      <c r="EH114" s="7"/>
      <c r="EI114" s="7"/>
      <c r="EJ114" s="7"/>
      <c r="EK114" s="7"/>
      <c r="EL114" s="7"/>
    </row>
    <row r="115" spans="1:142" ht="14.1" hidden="1" customHeight="1" x14ac:dyDescent="0.25">
      <c r="A115" s="770" t="s">
        <v>480</v>
      </c>
      <c r="B115" s="770"/>
      <c r="C115" s="770"/>
      <c r="D115" s="272">
        <f t="shared" ref="D115:X115" si="231">COUNTIF(D12:D64,"P.15")</f>
        <v>0</v>
      </c>
      <c r="E115" s="272">
        <f t="shared" si="231"/>
        <v>0</v>
      </c>
      <c r="F115" s="272">
        <f t="shared" si="231"/>
        <v>0</v>
      </c>
      <c r="G115" s="272">
        <f t="shared" si="231"/>
        <v>0</v>
      </c>
      <c r="H115" s="272">
        <f t="shared" si="231"/>
        <v>0</v>
      </c>
      <c r="I115" s="272">
        <f t="shared" si="231"/>
        <v>3</v>
      </c>
      <c r="J115" s="272">
        <f t="shared" si="231"/>
        <v>3</v>
      </c>
      <c r="K115" s="272">
        <f t="shared" si="231"/>
        <v>0</v>
      </c>
      <c r="L115" s="272">
        <f t="shared" si="231"/>
        <v>0</v>
      </c>
      <c r="M115" s="272">
        <f t="shared" si="231"/>
        <v>0</v>
      </c>
      <c r="N115" s="222">
        <f t="shared" si="231"/>
        <v>0</v>
      </c>
      <c r="O115" s="222">
        <f t="shared" si="231"/>
        <v>0</v>
      </c>
      <c r="P115" s="272">
        <f t="shared" si="231"/>
        <v>4</v>
      </c>
      <c r="Q115" s="272">
        <f t="shared" si="231"/>
        <v>4</v>
      </c>
      <c r="R115" s="272">
        <f t="shared" si="231"/>
        <v>0</v>
      </c>
      <c r="S115" s="272">
        <f t="shared" si="231"/>
        <v>0</v>
      </c>
      <c r="T115" s="272">
        <f t="shared" si="231"/>
        <v>0</v>
      </c>
      <c r="U115" s="272">
        <f t="shared" si="231"/>
        <v>0</v>
      </c>
      <c r="V115" s="272">
        <f t="shared" si="231"/>
        <v>0</v>
      </c>
      <c r="W115" s="272">
        <f t="shared" si="231"/>
        <v>4</v>
      </c>
      <c r="X115" s="272">
        <f t="shared" si="231"/>
        <v>4</v>
      </c>
      <c r="Y115" s="2"/>
      <c r="Z115" s="272">
        <f t="shared" si="133"/>
        <v>22</v>
      </c>
      <c r="AA115" s="767">
        <f>Z115+Z116</f>
        <v>34</v>
      </c>
      <c r="AB115" s="272">
        <f t="shared" ref="AB115:AV115" si="232">COUNTIF(AB11:AB63,"P.15")</f>
        <v>0</v>
      </c>
      <c r="AC115" s="272">
        <f t="shared" si="232"/>
        <v>0</v>
      </c>
      <c r="AD115" s="272">
        <f t="shared" si="232"/>
        <v>0</v>
      </c>
      <c r="AE115" s="272">
        <f t="shared" si="232"/>
        <v>0</v>
      </c>
      <c r="AF115" s="272">
        <f t="shared" si="232"/>
        <v>0</v>
      </c>
      <c r="AG115" s="272">
        <f t="shared" si="232"/>
        <v>3</v>
      </c>
      <c r="AH115" s="272">
        <f t="shared" si="232"/>
        <v>3</v>
      </c>
      <c r="AI115" s="272">
        <f t="shared" si="232"/>
        <v>0</v>
      </c>
      <c r="AJ115" s="272">
        <f t="shared" si="232"/>
        <v>0</v>
      </c>
      <c r="AK115" s="272">
        <f t="shared" si="232"/>
        <v>0</v>
      </c>
      <c r="AL115" s="272">
        <f t="shared" si="232"/>
        <v>0</v>
      </c>
      <c r="AM115" s="272">
        <f t="shared" si="232"/>
        <v>0</v>
      </c>
      <c r="AN115" s="272">
        <f t="shared" si="232"/>
        <v>4</v>
      </c>
      <c r="AO115" s="272">
        <f t="shared" si="232"/>
        <v>4</v>
      </c>
      <c r="AP115" s="272">
        <f t="shared" si="232"/>
        <v>0</v>
      </c>
      <c r="AQ115" s="272">
        <f t="shared" si="232"/>
        <v>0</v>
      </c>
      <c r="AR115" s="272">
        <f t="shared" si="232"/>
        <v>0</v>
      </c>
      <c r="AS115" s="272">
        <f t="shared" si="232"/>
        <v>0</v>
      </c>
      <c r="AT115" s="272">
        <f t="shared" si="232"/>
        <v>0</v>
      </c>
      <c r="AU115" s="272">
        <f t="shared" si="232"/>
        <v>4</v>
      </c>
      <c r="AV115" s="340">
        <f t="shared" si="232"/>
        <v>4</v>
      </c>
      <c r="AW115" s="340">
        <f t="shared" si="136"/>
        <v>22</v>
      </c>
      <c r="AX115" s="766">
        <f>AW115+AW116</f>
        <v>34</v>
      </c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82"/>
      <c r="EF115" s="182"/>
      <c r="EG115" s="7"/>
      <c r="EH115" s="7"/>
      <c r="EI115" s="7"/>
      <c r="EJ115" s="7"/>
      <c r="EK115" s="7"/>
      <c r="EL115" s="7"/>
    </row>
    <row r="116" spans="1:142" ht="14.1" hidden="1" customHeight="1" x14ac:dyDescent="0.25">
      <c r="A116" s="770" t="s">
        <v>491</v>
      </c>
      <c r="B116" s="770"/>
      <c r="C116" s="770"/>
      <c r="D116" s="272">
        <f t="shared" ref="D116:X116" si="233">COUNTIF(D12:D64,"PL.15")</f>
        <v>0</v>
      </c>
      <c r="E116" s="272">
        <f t="shared" si="233"/>
        <v>0</v>
      </c>
      <c r="F116" s="272">
        <f t="shared" si="233"/>
        <v>0</v>
      </c>
      <c r="G116" s="272">
        <f t="shared" si="233"/>
        <v>0</v>
      </c>
      <c r="H116" s="272">
        <f t="shared" si="233"/>
        <v>0</v>
      </c>
      <c r="I116" s="272">
        <f t="shared" si="233"/>
        <v>0</v>
      </c>
      <c r="J116" s="272">
        <f t="shared" si="233"/>
        <v>0</v>
      </c>
      <c r="K116" s="272">
        <f t="shared" si="233"/>
        <v>0</v>
      </c>
      <c r="L116" s="272">
        <f t="shared" si="233"/>
        <v>0</v>
      </c>
      <c r="M116" s="272">
        <f t="shared" si="233"/>
        <v>0</v>
      </c>
      <c r="N116" s="222">
        <f t="shared" si="233"/>
        <v>0</v>
      </c>
      <c r="O116" s="222">
        <f t="shared" si="233"/>
        <v>0</v>
      </c>
      <c r="P116" s="272">
        <f t="shared" si="233"/>
        <v>0</v>
      </c>
      <c r="Q116" s="272">
        <f t="shared" si="233"/>
        <v>0</v>
      </c>
      <c r="R116" s="272">
        <f t="shared" si="233"/>
        <v>4</v>
      </c>
      <c r="S116" s="272">
        <f t="shared" si="233"/>
        <v>4</v>
      </c>
      <c r="T116" s="272">
        <f t="shared" si="233"/>
        <v>4</v>
      </c>
      <c r="U116" s="272">
        <f t="shared" si="233"/>
        <v>0</v>
      </c>
      <c r="V116" s="272">
        <f t="shared" si="233"/>
        <v>0</v>
      </c>
      <c r="W116" s="272">
        <f t="shared" si="233"/>
        <v>0</v>
      </c>
      <c r="X116" s="272">
        <f t="shared" si="233"/>
        <v>0</v>
      </c>
      <c r="Y116" s="2"/>
      <c r="Z116" s="272">
        <f t="shared" si="133"/>
        <v>12</v>
      </c>
      <c r="AA116" s="767"/>
      <c r="AB116" s="272">
        <f t="shared" ref="AB116:AV116" si="234">COUNTIF(AB11:AB63,"PL.15")</f>
        <v>0</v>
      </c>
      <c r="AC116" s="272">
        <f t="shared" si="234"/>
        <v>0</v>
      </c>
      <c r="AD116" s="272">
        <f t="shared" si="234"/>
        <v>0</v>
      </c>
      <c r="AE116" s="272">
        <f t="shared" si="234"/>
        <v>0</v>
      </c>
      <c r="AF116" s="272">
        <f t="shared" si="234"/>
        <v>0</v>
      </c>
      <c r="AG116" s="272">
        <f t="shared" si="234"/>
        <v>0</v>
      </c>
      <c r="AH116" s="272">
        <f t="shared" si="234"/>
        <v>0</v>
      </c>
      <c r="AI116" s="272">
        <f t="shared" si="234"/>
        <v>0</v>
      </c>
      <c r="AJ116" s="272">
        <f t="shared" si="234"/>
        <v>0</v>
      </c>
      <c r="AK116" s="272">
        <f t="shared" si="234"/>
        <v>0</v>
      </c>
      <c r="AL116" s="272">
        <f t="shared" si="234"/>
        <v>0</v>
      </c>
      <c r="AM116" s="272">
        <f t="shared" si="234"/>
        <v>0</v>
      </c>
      <c r="AN116" s="272">
        <f t="shared" si="234"/>
        <v>0</v>
      </c>
      <c r="AO116" s="272">
        <f t="shared" si="234"/>
        <v>0</v>
      </c>
      <c r="AP116" s="272">
        <f t="shared" si="234"/>
        <v>4</v>
      </c>
      <c r="AQ116" s="272">
        <f t="shared" si="234"/>
        <v>4</v>
      </c>
      <c r="AR116" s="272">
        <f t="shared" si="234"/>
        <v>4</v>
      </c>
      <c r="AS116" s="272">
        <f t="shared" si="234"/>
        <v>0</v>
      </c>
      <c r="AT116" s="272">
        <f t="shared" si="234"/>
        <v>0</v>
      </c>
      <c r="AU116" s="272">
        <f t="shared" si="234"/>
        <v>0</v>
      </c>
      <c r="AV116" s="340">
        <f t="shared" si="234"/>
        <v>0</v>
      </c>
      <c r="AW116" s="340">
        <f t="shared" si="136"/>
        <v>12</v>
      </c>
      <c r="AX116" s="766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82"/>
      <c r="EF116" s="182"/>
      <c r="EG116" s="7"/>
      <c r="EH116" s="7"/>
      <c r="EI116" s="7"/>
      <c r="EJ116" s="7"/>
      <c r="EK116" s="7"/>
      <c r="EL116" s="7"/>
    </row>
    <row r="117" spans="1:142" ht="14.1" hidden="1" customHeight="1" x14ac:dyDescent="0.25">
      <c r="A117" s="770" t="s">
        <v>481</v>
      </c>
      <c r="B117" s="770"/>
      <c r="C117" s="770"/>
      <c r="D117" s="272">
        <f t="shared" ref="D117:X117" si="235">COUNTIF(D12:D64,"R.14")</f>
        <v>0</v>
      </c>
      <c r="E117" s="272">
        <f t="shared" si="235"/>
        <v>0</v>
      </c>
      <c r="F117" s="272">
        <f t="shared" si="235"/>
        <v>0</v>
      </c>
      <c r="G117" s="272">
        <f t="shared" si="235"/>
        <v>0</v>
      </c>
      <c r="H117" s="272">
        <f t="shared" si="235"/>
        <v>0</v>
      </c>
      <c r="I117" s="272">
        <f t="shared" si="235"/>
        <v>3</v>
      </c>
      <c r="J117" s="272">
        <f t="shared" si="235"/>
        <v>3</v>
      </c>
      <c r="K117" s="272">
        <f t="shared" si="235"/>
        <v>0</v>
      </c>
      <c r="L117" s="272">
        <f t="shared" si="235"/>
        <v>0</v>
      </c>
      <c r="M117" s="272">
        <f t="shared" si="235"/>
        <v>0</v>
      </c>
      <c r="N117" s="222">
        <f t="shared" si="235"/>
        <v>0</v>
      </c>
      <c r="O117" s="222">
        <f t="shared" si="235"/>
        <v>0</v>
      </c>
      <c r="P117" s="272">
        <f t="shared" si="235"/>
        <v>4</v>
      </c>
      <c r="Q117" s="272">
        <f t="shared" si="235"/>
        <v>4</v>
      </c>
      <c r="R117" s="272">
        <f t="shared" si="235"/>
        <v>0</v>
      </c>
      <c r="S117" s="272">
        <f t="shared" si="235"/>
        <v>0</v>
      </c>
      <c r="T117" s="272">
        <f t="shared" si="235"/>
        <v>0</v>
      </c>
      <c r="U117" s="272">
        <f t="shared" si="235"/>
        <v>0</v>
      </c>
      <c r="V117" s="272">
        <f t="shared" si="235"/>
        <v>0</v>
      </c>
      <c r="W117" s="272">
        <f t="shared" si="235"/>
        <v>4</v>
      </c>
      <c r="X117" s="272">
        <f t="shared" si="235"/>
        <v>4</v>
      </c>
      <c r="Y117" s="2"/>
      <c r="Z117" s="272">
        <f t="shared" si="133"/>
        <v>22</v>
      </c>
      <c r="AA117" s="767">
        <f>Z117+Z118</f>
        <v>28</v>
      </c>
      <c r="AB117" s="272">
        <f t="shared" ref="AB117:AV117" si="236">COUNTIF(AB11:AB63,"R.14")</f>
        <v>0</v>
      </c>
      <c r="AC117" s="272">
        <f t="shared" si="236"/>
        <v>0</v>
      </c>
      <c r="AD117" s="272">
        <f t="shared" si="236"/>
        <v>0</v>
      </c>
      <c r="AE117" s="272">
        <f t="shared" si="236"/>
        <v>0</v>
      </c>
      <c r="AF117" s="272">
        <f t="shared" si="236"/>
        <v>0</v>
      </c>
      <c r="AG117" s="272">
        <f t="shared" si="236"/>
        <v>3</v>
      </c>
      <c r="AH117" s="272">
        <f t="shared" si="236"/>
        <v>3</v>
      </c>
      <c r="AI117" s="272">
        <f t="shared" si="236"/>
        <v>0</v>
      </c>
      <c r="AJ117" s="272">
        <f t="shared" si="236"/>
        <v>0</v>
      </c>
      <c r="AK117" s="272">
        <f t="shared" si="236"/>
        <v>0</v>
      </c>
      <c r="AL117" s="272">
        <f t="shared" si="236"/>
        <v>0</v>
      </c>
      <c r="AM117" s="272">
        <f t="shared" si="236"/>
        <v>0</v>
      </c>
      <c r="AN117" s="272">
        <f t="shared" si="236"/>
        <v>4</v>
      </c>
      <c r="AO117" s="272">
        <f t="shared" si="236"/>
        <v>4</v>
      </c>
      <c r="AP117" s="272">
        <f t="shared" si="236"/>
        <v>0</v>
      </c>
      <c r="AQ117" s="272">
        <f t="shared" si="236"/>
        <v>0</v>
      </c>
      <c r="AR117" s="272">
        <f t="shared" si="236"/>
        <v>0</v>
      </c>
      <c r="AS117" s="272">
        <f t="shared" si="236"/>
        <v>0</v>
      </c>
      <c r="AT117" s="272">
        <f t="shared" si="236"/>
        <v>0</v>
      </c>
      <c r="AU117" s="272">
        <f t="shared" si="236"/>
        <v>4</v>
      </c>
      <c r="AV117" s="340">
        <f t="shared" si="236"/>
        <v>4</v>
      </c>
      <c r="AW117" s="340">
        <f t="shared" si="136"/>
        <v>22</v>
      </c>
      <c r="AX117" s="766">
        <f>AW117+AW118</f>
        <v>28</v>
      </c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82"/>
      <c r="EF117" s="182"/>
      <c r="EG117" s="7"/>
      <c r="EH117" s="7"/>
      <c r="EI117" s="7"/>
      <c r="EJ117" s="7"/>
      <c r="EK117" s="7"/>
      <c r="EL117" s="7"/>
    </row>
    <row r="118" spans="1:142" ht="14.1" hidden="1" customHeight="1" x14ac:dyDescent="0.25">
      <c r="A118" s="770" t="s">
        <v>492</v>
      </c>
      <c r="B118" s="770"/>
      <c r="C118" s="770"/>
      <c r="D118" s="272">
        <f t="shared" ref="D118:X118" si="237">COUNTIF(D12:D64,"RL.14")</f>
        <v>0</v>
      </c>
      <c r="E118" s="272">
        <f t="shared" si="237"/>
        <v>0</v>
      </c>
      <c r="F118" s="272">
        <f t="shared" si="237"/>
        <v>0</v>
      </c>
      <c r="G118" s="272">
        <f t="shared" si="237"/>
        <v>3</v>
      </c>
      <c r="H118" s="272">
        <f t="shared" si="237"/>
        <v>3</v>
      </c>
      <c r="I118" s="272">
        <f t="shared" si="237"/>
        <v>0</v>
      </c>
      <c r="J118" s="272">
        <f t="shared" si="237"/>
        <v>0</v>
      </c>
      <c r="K118" s="272">
        <f t="shared" si="237"/>
        <v>0</v>
      </c>
      <c r="L118" s="272">
        <f t="shared" si="237"/>
        <v>0</v>
      </c>
      <c r="M118" s="272">
        <f t="shared" si="237"/>
        <v>0</v>
      </c>
      <c r="N118" s="222">
        <f t="shared" si="237"/>
        <v>0</v>
      </c>
      <c r="O118" s="222">
        <f t="shared" si="237"/>
        <v>0</v>
      </c>
      <c r="P118" s="272">
        <f t="shared" si="237"/>
        <v>0</v>
      </c>
      <c r="Q118" s="272">
        <f t="shared" si="237"/>
        <v>0</v>
      </c>
      <c r="R118" s="272">
        <f t="shared" si="237"/>
        <v>0</v>
      </c>
      <c r="S118" s="272">
        <f t="shared" si="237"/>
        <v>0</v>
      </c>
      <c r="T118" s="272">
        <f t="shared" si="237"/>
        <v>0</v>
      </c>
      <c r="U118" s="272">
        <f t="shared" si="237"/>
        <v>0</v>
      </c>
      <c r="V118" s="272">
        <f t="shared" si="237"/>
        <v>0</v>
      </c>
      <c r="W118" s="272">
        <f t="shared" si="237"/>
        <v>0</v>
      </c>
      <c r="X118" s="272">
        <f t="shared" si="237"/>
        <v>0</v>
      </c>
      <c r="Y118" s="2"/>
      <c r="Z118" s="272">
        <f t="shared" si="133"/>
        <v>6</v>
      </c>
      <c r="AA118" s="767"/>
      <c r="AB118" s="272">
        <f t="shared" ref="AB118:AV118" si="238">COUNTIF(AB11:AB63,"RL.14")</f>
        <v>0</v>
      </c>
      <c r="AC118" s="272">
        <f t="shared" si="238"/>
        <v>0</v>
      </c>
      <c r="AD118" s="272">
        <f t="shared" si="238"/>
        <v>0</v>
      </c>
      <c r="AE118" s="272">
        <f t="shared" si="238"/>
        <v>3</v>
      </c>
      <c r="AF118" s="272">
        <f t="shared" si="238"/>
        <v>3</v>
      </c>
      <c r="AG118" s="272">
        <f t="shared" si="238"/>
        <v>0</v>
      </c>
      <c r="AH118" s="272">
        <f t="shared" si="238"/>
        <v>0</v>
      </c>
      <c r="AI118" s="272">
        <f t="shared" si="238"/>
        <v>0</v>
      </c>
      <c r="AJ118" s="272">
        <f t="shared" si="238"/>
        <v>0</v>
      </c>
      <c r="AK118" s="272">
        <f t="shared" si="238"/>
        <v>0</v>
      </c>
      <c r="AL118" s="272">
        <f t="shared" si="238"/>
        <v>0</v>
      </c>
      <c r="AM118" s="272">
        <f t="shared" si="238"/>
        <v>0</v>
      </c>
      <c r="AN118" s="272">
        <f t="shared" si="238"/>
        <v>0</v>
      </c>
      <c r="AO118" s="272">
        <f t="shared" si="238"/>
        <v>0</v>
      </c>
      <c r="AP118" s="272">
        <f t="shared" si="238"/>
        <v>0</v>
      </c>
      <c r="AQ118" s="272">
        <f t="shared" si="238"/>
        <v>0</v>
      </c>
      <c r="AR118" s="272">
        <f t="shared" si="238"/>
        <v>0</v>
      </c>
      <c r="AS118" s="272">
        <f t="shared" si="238"/>
        <v>0</v>
      </c>
      <c r="AT118" s="272">
        <f t="shared" si="238"/>
        <v>0</v>
      </c>
      <c r="AU118" s="272">
        <f t="shared" si="238"/>
        <v>0</v>
      </c>
      <c r="AV118" s="340">
        <f t="shared" si="238"/>
        <v>0</v>
      </c>
      <c r="AW118" s="340">
        <f t="shared" si="136"/>
        <v>6</v>
      </c>
      <c r="AX118" s="766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82"/>
      <c r="EF118" s="182"/>
      <c r="EG118" s="7"/>
      <c r="EH118" s="7"/>
      <c r="EI118" s="7"/>
      <c r="EJ118" s="7"/>
      <c r="EK118" s="7"/>
      <c r="EL118" s="7"/>
    </row>
    <row r="119" spans="1:142" ht="14.1" hidden="1" customHeight="1" x14ac:dyDescent="0.25">
      <c r="A119" s="770" t="s">
        <v>493</v>
      </c>
      <c r="B119" s="770"/>
      <c r="C119" s="770"/>
      <c r="D119" s="272">
        <f t="shared" ref="D119:X119" si="239">COUNTIF(D12:D64,"F.27")</f>
        <v>0</v>
      </c>
      <c r="E119" s="272">
        <f t="shared" si="239"/>
        <v>0</v>
      </c>
      <c r="F119" s="272">
        <f t="shared" si="239"/>
        <v>0</v>
      </c>
      <c r="G119" s="272">
        <f t="shared" si="239"/>
        <v>0</v>
      </c>
      <c r="H119" s="272">
        <f t="shared" si="239"/>
        <v>0</v>
      </c>
      <c r="I119" s="272">
        <f t="shared" si="239"/>
        <v>0</v>
      </c>
      <c r="J119" s="272">
        <f t="shared" si="239"/>
        <v>0</v>
      </c>
      <c r="K119" s="272">
        <f t="shared" si="239"/>
        <v>0</v>
      </c>
      <c r="L119" s="272">
        <f t="shared" si="239"/>
        <v>0</v>
      </c>
      <c r="M119" s="272">
        <f t="shared" si="239"/>
        <v>0</v>
      </c>
      <c r="N119" s="272">
        <f t="shared" si="239"/>
        <v>3</v>
      </c>
      <c r="O119" s="272">
        <f t="shared" si="239"/>
        <v>3</v>
      </c>
      <c r="P119" s="272">
        <f t="shared" si="239"/>
        <v>3</v>
      </c>
      <c r="Q119" s="272">
        <f t="shared" si="239"/>
        <v>3</v>
      </c>
      <c r="R119" s="272">
        <f t="shared" si="239"/>
        <v>3</v>
      </c>
      <c r="S119" s="272">
        <f t="shared" si="239"/>
        <v>3</v>
      </c>
      <c r="T119" s="272">
        <f t="shared" si="239"/>
        <v>3</v>
      </c>
      <c r="U119" s="272">
        <f t="shared" si="239"/>
        <v>3</v>
      </c>
      <c r="V119" s="272">
        <f t="shared" si="239"/>
        <v>3</v>
      </c>
      <c r="W119" s="272">
        <f t="shared" si="239"/>
        <v>3</v>
      </c>
      <c r="X119" s="272">
        <f t="shared" si="239"/>
        <v>3</v>
      </c>
      <c r="Y119" s="2"/>
      <c r="Z119" s="272">
        <f t="shared" si="133"/>
        <v>33</v>
      </c>
      <c r="AA119" s="341">
        <f t="shared" ref="AA119:AA127" si="240">Z119</f>
        <v>33</v>
      </c>
      <c r="AB119" s="272">
        <f t="shared" ref="AB119:AV119" si="241">COUNTIF(AB11:AB63,"F.27")</f>
        <v>0</v>
      </c>
      <c r="AC119" s="272">
        <f t="shared" si="241"/>
        <v>0</v>
      </c>
      <c r="AD119" s="272">
        <f t="shared" si="241"/>
        <v>0</v>
      </c>
      <c r="AE119" s="272">
        <f t="shared" si="241"/>
        <v>0</v>
      </c>
      <c r="AF119" s="272">
        <f t="shared" si="241"/>
        <v>0</v>
      </c>
      <c r="AG119" s="272">
        <f t="shared" si="241"/>
        <v>0</v>
      </c>
      <c r="AH119" s="272">
        <f t="shared" si="241"/>
        <v>0</v>
      </c>
      <c r="AI119" s="272">
        <f t="shared" si="241"/>
        <v>0</v>
      </c>
      <c r="AJ119" s="272">
        <f t="shared" si="241"/>
        <v>0</v>
      </c>
      <c r="AK119" s="272">
        <f t="shared" si="241"/>
        <v>0</v>
      </c>
      <c r="AL119" s="272">
        <f t="shared" si="241"/>
        <v>3</v>
      </c>
      <c r="AM119" s="272">
        <f t="shared" si="241"/>
        <v>3</v>
      </c>
      <c r="AN119" s="272">
        <f t="shared" si="241"/>
        <v>3</v>
      </c>
      <c r="AO119" s="272">
        <f t="shared" si="241"/>
        <v>3</v>
      </c>
      <c r="AP119" s="272">
        <f t="shared" si="241"/>
        <v>3</v>
      </c>
      <c r="AQ119" s="272">
        <f t="shared" si="241"/>
        <v>3</v>
      </c>
      <c r="AR119" s="272">
        <f t="shared" si="241"/>
        <v>3</v>
      </c>
      <c r="AS119" s="272">
        <f t="shared" si="241"/>
        <v>3</v>
      </c>
      <c r="AT119" s="272">
        <f t="shared" si="241"/>
        <v>3</v>
      </c>
      <c r="AU119" s="272">
        <f t="shared" si="241"/>
        <v>3</v>
      </c>
      <c r="AV119" s="340">
        <f t="shared" si="241"/>
        <v>3</v>
      </c>
      <c r="AW119" s="340">
        <f t="shared" si="136"/>
        <v>33</v>
      </c>
      <c r="AX119" s="340">
        <f t="shared" ref="AX119:AX126" si="242">AW119</f>
        <v>33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82"/>
      <c r="EF119" s="182"/>
      <c r="EG119" s="7"/>
      <c r="EH119" s="7"/>
      <c r="EI119" s="7"/>
      <c r="EJ119" s="7"/>
      <c r="EK119" s="7"/>
      <c r="EL119" s="7"/>
    </row>
    <row r="120" spans="1:142" ht="14.1" hidden="1" customHeight="1" x14ac:dyDescent="0.25">
      <c r="A120" s="770" t="s">
        <v>494</v>
      </c>
      <c r="B120" s="770"/>
      <c r="C120" s="770"/>
      <c r="D120" s="272">
        <f t="shared" ref="D120:X120" si="243">COUNTIF(D12:D64,"F.32")</f>
        <v>3</v>
      </c>
      <c r="E120" s="272">
        <f t="shared" si="243"/>
        <v>3</v>
      </c>
      <c r="F120" s="272">
        <f t="shared" si="243"/>
        <v>3</v>
      </c>
      <c r="G120" s="272">
        <f t="shared" si="243"/>
        <v>3</v>
      </c>
      <c r="H120" s="272">
        <f t="shared" si="243"/>
        <v>3</v>
      </c>
      <c r="I120" s="272">
        <f t="shared" si="243"/>
        <v>3</v>
      </c>
      <c r="J120" s="272">
        <f t="shared" si="243"/>
        <v>3</v>
      </c>
      <c r="K120" s="272">
        <f t="shared" si="243"/>
        <v>3</v>
      </c>
      <c r="L120" s="272">
        <f t="shared" si="243"/>
        <v>3</v>
      </c>
      <c r="M120" s="272">
        <f t="shared" si="243"/>
        <v>3</v>
      </c>
      <c r="N120" s="272">
        <f t="shared" si="243"/>
        <v>0</v>
      </c>
      <c r="O120" s="272">
        <f t="shared" si="243"/>
        <v>0</v>
      </c>
      <c r="P120" s="272">
        <f t="shared" si="243"/>
        <v>0</v>
      </c>
      <c r="Q120" s="272">
        <f t="shared" si="243"/>
        <v>0</v>
      </c>
      <c r="R120" s="272">
        <f t="shared" si="243"/>
        <v>0</v>
      </c>
      <c r="S120" s="272">
        <f t="shared" si="243"/>
        <v>0</v>
      </c>
      <c r="T120" s="272">
        <f t="shared" si="243"/>
        <v>0</v>
      </c>
      <c r="U120" s="272">
        <f t="shared" si="243"/>
        <v>0</v>
      </c>
      <c r="V120" s="272">
        <f t="shared" si="243"/>
        <v>0</v>
      </c>
      <c r="W120" s="272">
        <f t="shared" si="243"/>
        <v>0</v>
      </c>
      <c r="X120" s="272">
        <f t="shared" si="243"/>
        <v>0</v>
      </c>
      <c r="Y120" s="2"/>
      <c r="Z120" s="272">
        <f t="shared" si="133"/>
        <v>30</v>
      </c>
      <c r="AA120" s="341">
        <f t="shared" si="240"/>
        <v>30</v>
      </c>
      <c r="AB120" s="272">
        <f t="shared" ref="AB120:AV120" si="244">COUNTIF(AB11:AB63,"F.32")</f>
        <v>3</v>
      </c>
      <c r="AC120" s="272">
        <f t="shared" si="244"/>
        <v>3</v>
      </c>
      <c r="AD120" s="272">
        <f t="shared" si="244"/>
        <v>3</v>
      </c>
      <c r="AE120" s="272">
        <f t="shared" si="244"/>
        <v>3</v>
      </c>
      <c r="AF120" s="272">
        <f t="shared" si="244"/>
        <v>3</v>
      </c>
      <c r="AG120" s="272">
        <f t="shared" si="244"/>
        <v>3</v>
      </c>
      <c r="AH120" s="272">
        <f t="shared" si="244"/>
        <v>3</v>
      </c>
      <c r="AI120" s="272">
        <f t="shared" si="244"/>
        <v>3</v>
      </c>
      <c r="AJ120" s="272">
        <f t="shared" si="244"/>
        <v>3</v>
      </c>
      <c r="AK120" s="272">
        <f t="shared" si="244"/>
        <v>3</v>
      </c>
      <c r="AL120" s="272">
        <f t="shared" si="244"/>
        <v>0</v>
      </c>
      <c r="AM120" s="272">
        <f t="shared" si="244"/>
        <v>0</v>
      </c>
      <c r="AN120" s="272">
        <f t="shared" si="244"/>
        <v>0</v>
      </c>
      <c r="AO120" s="272">
        <f t="shared" si="244"/>
        <v>0</v>
      </c>
      <c r="AP120" s="272">
        <f t="shared" si="244"/>
        <v>0</v>
      </c>
      <c r="AQ120" s="272">
        <f t="shared" si="244"/>
        <v>0</v>
      </c>
      <c r="AR120" s="272">
        <f t="shared" si="244"/>
        <v>0</v>
      </c>
      <c r="AS120" s="272">
        <f t="shared" si="244"/>
        <v>0</v>
      </c>
      <c r="AT120" s="272">
        <f t="shared" si="244"/>
        <v>0</v>
      </c>
      <c r="AU120" s="272">
        <f t="shared" si="244"/>
        <v>0</v>
      </c>
      <c r="AV120" s="340">
        <f t="shared" si="244"/>
        <v>0</v>
      </c>
      <c r="AW120" s="340">
        <f t="shared" si="136"/>
        <v>30</v>
      </c>
      <c r="AX120" s="340">
        <f t="shared" si="242"/>
        <v>30</v>
      </c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82"/>
      <c r="EF120" s="182"/>
      <c r="EG120" s="7"/>
      <c r="EH120" s="7"/>
      <c r="EI120" s="7"/>
      <c r="EJ120" s="7"/>
      <c r="EK120" s="7"/>
      <c r="EL120" s="7"/>
    </row>
    <row r="121" spans="1:142" ht="14.1" hidden="1" customHeight="1" x14ac:dyDescent="0.25">
      <c r="A121" s="770" t="s">
        <v>495</v>
      </c>
      <c r="B121" s="770"/>
      <c r="C121" s="770"/>
      <c r="D121" s="272">
        <f t="shared" ref="D121:X121" si="245">COUNTIF(D12:D64,"M.18")</f>
        <v>0</v>
      </c>
      <c r="E121" s="272">
        <f t="shared" si="245"/>
        <v>0</v>
      </c>
      <c r="F121" s="272">
        <f t="shared" si="245"/>
        <v>0</v>
      </c>
      <c r="G121" s="272">
        <f t="shared" si="245"/>
        <v>0</v>
      </c>
      <c r="H121" s="272">
        <f t="shared" si="245"/>
        <v>0</v>
      </c>
      <c r="I121" s="272">
        <f t="shared" si="245"/>
        <v>0</v>
      </c>
      <c r="J121" s="272">
        <f t="shared" si="245"/>
        <v>0</v>
      </c>
      <c r="K121" s="272">
        <f t="shared" si="245"/>
        <v>0</v>
      </c>
      <c r="L121" s="272">
        <f t="shared" si="245"/>
        <v>0</v>
      </c>
      <c r="M121" s="272">
        <f t="shared" si="245"/>
        <v>0</v>
      </c>
      <c r="N121" s="272">
        <f t="shared" si="245"/>
        <v>2</v>
      </c>
      <c r="O121" s="272">
        <f t="shared" si="245"/>
        <v>2</v>
      </c>
      <c r="P121" s="272">
        <f t="shared" si="245"/>
        <v>2</v>
      </c>
      <c r="Q121" s="272">
        <f t="shared" si="245"/>
        <v>2</v>
      </c>
      <c r="R121" s="272">
        <f t="shared" si="245"/>
        <v>0</v>
      </c>
      <c r="S121" s="272">
        <f t="shared" si="245"/>
        <v>0</v>
      </c>
      <c r="T121" s="272">
        <f t="shared" si="245"/>
        <v>0</v>
      </c>
      <c r="U121" s="272">
        <f t="shared" si="245"/>
        <v>2</v>
      </c>
      <c r="V121" s="272">
        <f t="shared" si="245"/>
        <v>2</v>
      </c>
      <c r="W121" s="272">
        <f t="shared" si="245"/>
        <v>2</v>
      </c>
      <c r="X121" s="272">
        <f t="shared" si="245"/>
        <v>2</v>
      </c>
      <c r="Y121" s="2"/>
      <c r="Z121" s="272">
        <f t="shared" si="133"/>
        <v>16</v>
      </c>
      <c r="AA121" s="341">
        <f t="shared" si="240"/>
        <v>16</v>
      </c>
      <c r="AB121" s="272">
        <f t="shared" ref="AB121:AV121" si="246">COUNTIF(AB11:AB63,"M.18")</f>
        <v>0</v>
      </c>
      <c r="AC121" s="272">
        <f t="shared" si="246"/>
        <v>0</v>
      </c>
      <c r="AD121" s="272">
        <f t="shared" si="246"/>
        <v>0</v>
      </c>
      <c r="AE121" s="272">
        <f t="shared" si="246"/>
        <v>0</v>
      </c>
      <c r="AF121" s="272">
        <f t="shared" si="246"/>
        <v>0</v>
      </c>
      <c r="AG121" s="272">
        <f t="shared" si="246"/>
        <v>0</v>
      </c>
      <c r="AH121" s="272">
        <f t="shared" si="246"/>
        <v>0</v>
      </c>
      <c r="AI121" s="272">
        <f t="shared" si="246"/>
        <v>0</v>
      </c>
      <c r="AJ121" s="272">
        <f t="shared" si="246"/>
        <v>0</v>
      </c>
      <c r="AK121" s="272">
        <f t="shared" si="246"/>
        <v>0</v>
      </c>
      <c r="AL121" s="272">
        <f t="shared" si="246"/>
        <v>2</v>
      </c>
      <c r="AM121" s="272">
        <f t="shared" si="246"/>
        <v>2</v>
      </c>
      <c r="AN121" s="272">
        <f t="shared" si="246"/>
        <v>2</v>
      </c>
      <c r="AO121" s="272">
        <f t="shared" si="246"/>
        <v>2</v>
      </c>
      <c r="AP121" s="272">
        <f t="shared" si="246"/>
        <v>0</v>
      </c>
      <c r="AQ121" s="272">
        <f t="shared" si="246"/>
        <v>0</v>
      </c>
      <c r="AR121" s="272">
        <f t="shared" si="246"/>
        <v>0</v>
      </c>
      <c r="AS121" s="272">
        <f t="shared" si="246"/>
        <v>2</v>
      </c>
      <c r="AT121" s="272">
        <f t="shared" si="246"/>
        <v>2</v>
      </c>
      <c r="AU121" s="272">
        <f t="shared" si="246"/>
        <v>2</v>
      </c>
      <c r="AV121" s="340">
        <f t="shared" si="246"/>
        <v>2</v>
      </c>
      <c r="AW121" s="340">
        <f t="shared" si="136"/>
        <v>16</v>
      </c>
      <c r="AX121" s="340">
        <f t="shared" si="242"/>
        <v>16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82"/>
      <c r="EF121" s="182"/>
      <c r="EG121" s="7"/>
      <c r="EH121" s="7"/>
      <c r="EI121" s="7"/>
      <c r="EJ121" s="7"/>
      <c r="EK121" s="7"/>
      <c r="EL121" s="7"/>
    </row>
    <row r="122" spans="1:142" ht="14.1" hidden="1" customHeight="1" x14ac:dyDescent="0.25">
      <c r="A122" s="770" t="s">
        <v>496</v>
      </c>
      <c r="B122" s="770"/>
      <c r="C122" s="770"/>
      <c r="D122" s="272">
        <f t="shared" ref="D122:X122" si="247">COUNTIF(D12:D64,"M.25")</f>
        <v>2</v>
      </c>
      <c r="E122" s="272">
        <f t="shared" si="247"/>
        <v>2</v>
      </c>
      <c r="F122" s="272">
        <f t="shared" si="247"/>
        <v>2</v>
      </c>
      <c r="G122" s="272">
        <f t="shared" si="247"/>
        <v>2</v>
      </c>
      <c r="H122" s="272">
        <f t="shared" si="247"/>
        <v>2</v>
      </c>
      <c r="I122" s="272">
        <f t="shared" si="247"/>
        <v>2</v>
      </c>
      <c r="J122" s="272">
        <f t="shared" si="247"/>
        <v>2</v>
      </c>
      <c r="K122" s="272">
        <f t="shared" si="247"/>
        <v>2</v>
      </c>
      <c r="L122" s="272">
        <f t="shared" si="247"/>
        <v>2</v>
      </c>
      <c r="M122" s="272">
        <f t="shared" si="247"/>
        <v>2</v>
      </c>
      <c r="N122" s="272">
        <f t="shared" si="247"/>
        <v>0</v>
      </c>
      <c r="O122" s="272">
        <f t="shared" si="247"/>
        <v>0</v>
      </c>
      <c r="P122" s="272">
        <f t="shared" si="247"/>
        <v>0</v>
      </c>
      <c r="Q122" s="272">
        <f t="shared" si="247"/>
        <v>0</v>
      </c>
      <c r="R122" s="272">
        <f t="shared" si="247"/>
        <v>2</v>
      </c>
      <c r="S122" s="272">
        <f t="shared" si="247"/>
        <v>2</v>
      </c>
      <c r="T122" s="272">
        <f t="shared" si="247"/>
        <v>2</v>
      </c>
      <c r="U122" s="272">
        <f t="shared" si="247"/>
        <v>0</v>
      </c>
      <c r="V122" s="272">
        <f t="shared" si="247"/>
        <v>0</v>
      </c>
      <c r="W122" s="272">
        <f t="shared" si="247"/>
        <v>0</v>
      </c>
      <c r="X122" s="272">
        <f t="shared" si="247"/>
        <v>0</v>
      </c>
      <c r="Y122" s="2"/>
      <c r="Z122" s="272">
        <f t="shared" si="133"/>
        <v>26</v>
      </c>
      <c r="AA122" s="341">
        <f t="shared" si="240"/>
        <v>26</v>
      </c>
      <c r="AB122" s="272">
        <f t="shared" ref="AB122:AV122" si="248">COUNTIF(AB11:AB63,"M.25")</f>
        <v>2</v>
      </c>
      <c r="AC122" s="272">
        <f t="shared" si="248"/>
        <v>2</v>
      </c>
      <c r="AD122" s="272">
        <f t="shared" si="248"/>
        <v>2</v>
      </c>
      <c r="AE122" s="272">
        <f t="shared" si="248"/>
        <v>2</v>
      </c>
      <c r="AF122" s="272">
        <f t="shared" si="248"/>
        <v>2</v>
      </c>
      <c r="AG122" s="272">
        <f t="shared" si="248"/>
        <v>2</v>
      </c>
      <c r="AH122" s="272">
        <f t="shared" si="248"/>
        <v>2</v>
      </c>
      <c r="AI122" s="272">
        <f t="shared" si="248"/>
        <v>2</v>
      </c>
      <c r="AJ122" s="272">
        <f t="shared" si="248"/>
        <v>2</v>
      </c>
      <c r="AK122" s="272">
        <f t="shared" si="248"/>
        <v>2</v>
      </c>
      <c r="AL122" s="272">
        <f t="shared" si="248"/>
        <v>0</v>
      </c>
      <c r="AM122" s="272">
        <f t="shared" si="248"/>
        <v>0</v>
      </c>
      <c r="AN122" s="272">
        <f t="shared" si="248"/>
        <v>0</v>
      </c>
      <c r="AO122" s="272">
        <f t="shared" si="248"/>
        <v>0</v>
      </c>
      <c r="AP122" s="272">
        <f t="shared" si="248"/>
        <v>2</v>
      </c>
      <c r="AQ122" s="272">
        <f t="shared" si="248"/>
        <v>2</v>
      </c>
      <c r="AR122" s="272">
        <f t="shared" si="248"/>
        <v>2</v>
      </c>
      <c r="AS122" s="272">
        <f t="shared" si="248"/>
        <v>0</v>
      </c>
      <c r="AT122" s="272">
        <f t="shared" si="248"/>
        <v>0</v>
      </c>
      <c r="AU122" s="272">
        <f t="shared" si="248"/>
        <v>0</v>
      </c>
      <c r="AV122" s="340">
        <f t="shared" si="248"/>
        <v>0</v>
      </c>
      <c r="AW122" s="340">
        <f t="shared" si="136"/>
        <v>26</v>
      </c>
      <c r="AX122" s="340">
        <f t="shared" si="242"/>
        <v>26</v>
      </c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82"/>
      <c r="EF122" s="182"/>
      <c r="EG122" s="7"/>
      <c r="EH122" s="7"/>
      <c r="EI122" s="7"/>
      <c r="EJ122" s="7"/>
      <c r="EK122" s="7"/>
      <c r="EL122" s="7"/>
    </row>
    <row r="123" spans="1:142" ht="14.1" hidden="1" customHeight="1" x14ac:dyDescent="0.25">
      <c r="A123" s="770" t="s">
        <v>498</v>
      </c>
      <c r="B123" s="770"/>
      <c r="C123" s="770"/>
      <c r="D123" s="272">
        <f t="shared" ref="D123:X123" si="249">COUNTIF(D12:D64,"T.31")</f>
        <v>2</v>
      </c>
      <c r="E123" s="272">
        <f t="shared" si="249"/>
        <v>2</v>
      </c>
      <c r="F123" s="272">
        <f t="shared" si="249"/>
        <v>2</v>
      </c>
      <c r="G123" s="272">
        <f t="shared" si="249"/>
        <v>2</v>
      </c>
      <c r="H123" s="272">
        <f t="shared" si="249"/>
        <v>2</v>
      </c>
      <c r="I123" s="272">
        <f t="shared" si="249"/>
        <v>2</v>
      </c>
      <c r="J123" s="272">
        <f t="shared" si="249"/>
        <v>2</v>
      </c>
      <c r="K123" s="272">
        <f t="shared" si="249"/>
        <v>2</v>
      </c>
      <c r="L123" s="272">
        <f t="shared" si="249"/>
        <v>2</v>
      </c>
      <c r="M123" s="272">
        <f t="shared" si="249"/>
        <v>2</v>
      </c>
      <c r="N123" s="272">
        <f t="shared" si="249"/>
        <v>2</v>
      </c>
      <c r="O123" s="272">
        <f t="shared" si="249"/>
        <v>2</v>
      </c>
      <c r="P123" s="272">
        <f t="shared" si="249"/>
        <v>2</v>
      </c>
      <c r="Q123" s="272">
        <f t="shared" si="249"/>
        <v>2</v>
      </c>
      <c r="R123" s="272">
        <f t="shared" si="249"/>
        <v>0</v>
      </c>
      <c r="S123" s="272">
        <f t="shared" si="249"/>
        <v>0</v>
      </c>
      <c r="T123" s="272">
        <f t="shared" si="249"/>
        <v>0</v>
      </c>
      <c r="U123" s="272">
        <f t="shared" si="249"/>
        <v>0</v>
      </c>
      <c r="V123" s="272">
        <f t="shared" si="249"/>
        <v>0</v>
      </c>
      <c r="W123" s="272">
        <f t="shared" si="249"/>
        <v>0</v>
      </c>
      <c r="X123" s="272">
        <f t="shared" si="249"/>
        <v>0</v>
      </c>
      <c r="Y123" s="2"/>
      <c r="Z123" s="272">
        <f t="shared" si="133"/>
        <v>28</v>
      </c>
      <c r="AA123" s="341">
        <f t="shared" si="240"/>
        <v>28</v>
      </c>
      <c r="AB123" s="272">
        <f t="shared" ref="AB123:AV123" si="250">COUNTIF(AB11:AB63,"T.31")</f>
        <v>2</v>
      </c>
      <c r="AC123" s="272">
        <f t="shared" si="250"/>
        <v>2</v>
      </c>
      <c r="AD123" s="272">
        <f t="shared" si="250"/>
        <v>2</v>
      </c>
      <c r="AE123" s="272">
        <f t="shared" si="250"/>
        <v>2</v>
      </c>
      <c r="AF123" s="272">
        <f t="shared" si="250"/>
        <v>2</v>
      </c>
      <c r="AG123" s="272">
        <f t="shared" si="250"/>
        <v>2</v>
      </c>
      <c r="AH123" s="272">
        <f t="shared" si="250"/>
        <v>2</v>
      </c>
      <c r="AI123" s="272">
        <f t="shared" si="250"/>
        <v>2</v>
      </c>
      <c r="AJ123" s="272">
        <f t="shared" si="250"/>
        <v>2</v>
      </c>
      <c r="AK123" s="272">
        <f t="shared" si="250"/>
        <v>2</v>
      </c>
      <c r="AL123" s="272">
        <f t="shared" si="250"/>
        <v>2</v>
      </c>
      <c r="AM123" s="272">
        <f t="shared" si="250"/>
        <v>2</v>
      </c>
      <c r="AN123" s="272">
        <f t="shared" si="250"/>
        <v>2</v>
      </c>
      <c r="AO123" s="272">
        <f t="shared" si="250"/>
        <v>2</v>
      </c>
      <c r="AP123" s="272">
        <f t="shared" si="250"/>
        <v>0</v>
      </c>
      <c r="AQ123" s="272">
        <f t="shared" si="250"/>
        <v>0</v>
      </c>
      <c r="AR123" s="272">
        <f t="shared" si="250"/>
        <v>0</v>
      </c>
      <c r="AS123" s="272">
        <f t="shared" si="250"/>
        <v>0</v>
      </c>
      <c r="AT123" s="272">
        <f t="shared" si="250"/>
        <v>0</v>
      </c>
      <c r="AU123" s="272">
        <f t="shared" si="250"/>
        <v>0</v>
      </c>
      <c r="AV123" s="340">
        <f t="shared" si="250"/>
        <v>0</v>
      </c>
      <c r="AW123" s="340">
        <f t="shared" si="136"/>
        <v>28</v>
      </c>
      <c r="AX123" s="340">
        <f t="shared" si="242"/>
        <v>28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82"/>
      <c r="EF123" s="182"/>
      <c r="EG123" s="7"/>
      <c r="EH123" s="7"/>
      <c r="EI123" s="7"/>
      <c r="EJ123" s="7"/>
      <c r="EK123" s="7"/>
      <c r="EL123" s="7"/>
    </row>
    <row r="124" spans="1:142" ht="14.1" hidden="1" customHeight="1" x14ac:dyDescent="0.25">
      <c r="A124" s="770" t="s">
        <v>497</v>
      </c>
      <c r="B124" s="770"/>
      <c r="C124" s="770"/>
      <c r="D124" s="272">
        <f t="shared" ref="D124:X124" si="251">COUNTIF(D12:D64,"X.34")</f>
        <v>2</v>
      </c>
      <c r="E124" s="272">
        <f t="shared" si="251"/>
        <v>2</v>
      </c>
      <c r="F124" s="272">
        <f t="shared" si="251"/>
        <v>2</v>
      </c>
      <c r="G124" s="272">
        <f t="shared" si="251"/>
        <v>2</v>
      </c>
      <c r="H124" s="272">
        <f t="shared" si="251"/>
        <v>2</v>
      </c>
      <c r="I124" s="272">
        <f t="shared" si="251"/>
        <v>2</v>
      </c>
      <c r="J124" s="272">
        <f t="shared" si="251"/>
        <v>2</v>
      </c>
      <c r="K124" s="272">
        <f t="shared" si="251"/>
        <v>0</v>
      </c>
      <c r="L124" s="272">
        <f t="shared" si="251"/>
        <v>0</v>
      </c>
      <c r="M124" s="272">
        <f t="shared" si="251"/>
        <v>0</v>
      </c>
      <c r="N124" s="272">
        <f t="shared" si="251"/>
        <v>0</v>
      </c>
      <c r="O124" s="272">
        <f t="shared" si="251"/>
        <v>0</v>
      </c>
      <c r="P124" s="272">
        <f t="shared" si="251"/>
        <v>0</v>
      </c>
      <c r="Q124" s="272">
        <f t="shared" si="251"/>
        <v>0</v>
      </c>
      <c r="R124" s="272">
        <f t="shared" si="251"/>
        <v>0</v>
      </c>
      <c r="S124" s="272">
        <f t="shared" si="251"/>
        <v>0</v>
      </c>
      <c r="T124" s="272">
        <f t="shared" si="251"/>
        <v>0</v>
      </c>
      <c r="U124" s="272">
        <f t="shared" si="251"/>
        <v>0</v>
      </c>
      <c r="V124" s="272">
        <f t="shared" si="251"/>
        <v>0</v>
      </c>
      <c r="W124" s="272">
        <f t="shared" si="251"/>
        <v>0</v>
      </c>
      <c r="X124" s="272">
        <f t="shared" si="251"/>
        <v>0</v>
      </c>
      <c r="Y124" s="2"/>
      <c r="Z124" s="272">
        <f t="shared" si="133"/>
        <v>14</v>
      </c>
      <c r="AA124" s="341">
        <f t="shared" si="240"/>
        <v>14</v>
      </c>
      <c r="AB124" s="272">
        <f t="shared" ref="AB124:AV124" si="252">COUNTIF(AB11:AB63,"X.34")</f>
        <v>2</v>
      </c>
      <c r="AC124" s="272">
        <f t="shared" si="252"/>
        <v>2</v>
      </c>
      <c r="AD124" s="272">
        <f t="shared" si="252"/>
        <v>2</v>
      </c>
      <c r="AE124" s="272">
        <f t="shared" si="252"/>
        <v>2</v>
      </c>
      <c r="AF124" s="272">
        <f t="shared" si="252"/>
        <v>2</v>
      </c>
      <c r="AG124" s="272">
        <f t="shared" si="252"/>
        <v>2</v>
      </c>
      <c r="AH124" s="272">
        <f t="shared" si="252"/>
        <v>2</v>
      </c>
      <c r="AI124" s="272">
        <f t="shared" si="252"/>
        <v>0</v>
      </c>
      <c r="AJ124" s="272">
        <f t="shared" si="252"/>
        <v>0</v>
      </c>
      <c r="AK124" s="272">
        <f t="shared" si="252"/>
        <v>0</v>
      </c>
      <c r="AL124" s="272">
        <f t="shared" si="252"/>
        <v>0</v>
      </c>
      <c r="AM124" s="272">
        <f t="shared" si="252"/>
        <v>0</v>
      </c>
      <c r="AN124" s="272">
        <f t="shared" si="252"/>
        <v>0</v>
      </c>
      <c r="AO124" s="272">
        <f t="shared" si="252"/>
        <v>0</v>
      </c>
      <c r="AP124" s="272">
        <f t="shared" si="252"/>
        <v>0</v>
      </c>
      <c r="AQ124" s="272">
        <f t="shared" si="252"/>
        <v>0</v>
      </c>
      <c r="AR124" s="272">
        <f t="shared" si="252"/>
        <v>0</v>
      </c>
      <c r="AS124" s="272">
        <f t="shared" si="252"/>
        <v>0</v>
      </c>
      <c r="AT124" s="272">
        <f t="shared" si="252"/>
        <v>0</v>
      </c>
      <c r="AU124" s="272">
        <f t="shared" si="252"/>
        <v>0</v>
      </c>
      <c r="AV124" s="340">
        <f t="shared" si="252"/>
        <v>0</v>
      </c>
      <c r="AW124" s="340">
        <f t="shared" si="136"/>
        <v>14</v>
      </c>
      <c r="AX124" s="340">
        <f t="shared" si="242"/>
        <v>14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82"/>
      <c r="EF124" s="182"/>
      <c r="EG124" s="7"/>
      <c r="EH124" s="7"/>
      <c r="EI124" s="7"/>
      <c r="EJ124" s="7"/>
      <c r="EK124" s="7"/>
      <c r="EL124" s="7"/>
    </row>
    <row r="125" spans="1:142" ht="14.1" hidden="1" customHeight="1" x14ac:dyDescent="0.25">
      <c r="A125" s="770" t="s">
        <v>499</v>
      </c>
      <c r="B125" s="770"/>
      <c r="C125" s="770"/>
      <c r="D125" s="272">
        <f t="shared" ref="D125:X125" si="253">COUNTIF(D12:D64,"N.29")</f>
        <v>0</v>
      </c>
      <c r="E125" s="272">
        <f t="shared" si="253"/>
        <v>0</v>
      </c>
      <c r="F125" s="272">
        <f t="shared" si="253"/>
        <v>0</v>
      </c>
      <c r="G125" s="272">
        <f t="shared" si="253"/>
        <v>0</v>
      </c>
      <c r="H125" s="272">
        <f t="shared" si="253"/>
        <v>0</v>
      </c>
      <c r="I125" s="272">
        <f t="shared" si="253"/>
        <v>0</v>
      </c>
      <c r="J125" s="272">
        <f t="shared" si="253"/>
        <v>0</v>
      </c>
      <c r="K125" s="272">
        <f t="shared" si="253"/>
        <v>2</v>
      </c>
      <c r="L125" s="272">
        <f t="shared" si="253"/>
        <v>2</v>
      </c>
      <c r="M125" s="272">
        <f t="shared" si="253"/>
        <v>2</v>
      </c>
      <c r="N125" s="272">
        <f t="shared" si="253"/>
        <v>0</v>
      </c>
      <c r="O125" s="272">
        <f t="shared" si="253"/>
        <v>0</v>
      </c>
      <c r="P125" s="272">
        <f t="shared" si="253"/>
        <v>2</v>
      </c>
      <c r="Q125" s="272">
        <f t="shared" si="253"/>
        <v>2</v>
      </c>
      <c r="R125" s="272">
        <f t="shared" si="253"/>
        <v>2</v>
      </c>
      <c r="S125" s="272">
        <f t="shared" si="253"/>
        <v>2</v>
      </c>
      <c r="T125" s="272">
        <f t="shared" si="253"/>
        <v>2</v>
      </c>
      <c r="U125" s="272">
        <f t="shared" si="253"/>
        <v>2</v>
      </c>
      <c r="V125" s="272">
        <f t="shared" si="253"/>
        <v>2</v>
      </c>
      <c r="W125" s="272">
        <f t="shared" si="253"/>
        <v>2</v>
      </c>
      <c r="X125" s="272">
        <f t="shared" si="253"/>
        <v>2</v>
      </c>
      <c r="Y125" s="2"/>
      <c r="Z125" s="272">
        <f t="shared" si="133"/>
        <v>24</v>
      </c>
      <c r="AA125" s="341">
        <f t="shared" si="240"/>
        <v>24</v>
      </c>
      <c r="AB125" s="272">
        <f t="shared" ref="AB125:AV125" si="254">COUNTIF(AB11:AB63,"N.29")</f>
        <v>0</v>
      </c>
      <c r="AC125" s="272">
        <f t="shared" si="254"/>
        <v>0</v>
      </c>
      <c r="AD125" s="272">
        <f t="shared" si="254"/>
        <v>0</v>
      </c>
      <c r="AE125" s="272">
        <f t="shared" si="254"/>
        <v>0</v>
      </c>
      <c r="AF125" s="272">
        <f t="shared" si="254"/>
        <v>0</v>
      </c>
      <c r="AG125" s="272">
        <f t="shared" si="254"/>
        <v>0</v>
      </c>
      <c r="AH125" s="272">
        <f t="shared" si="254"/>
        <v>0</v>
      </c>
      <c r="AI125" s="272">
        <f t="shared" si="254"/>
        <v>2</v>
      </c>
      <c r="AJ125" s="272">
        <f t="shared" si="254"/>
        <v>2</v>
      </c>
      <c r="AK125" s="272">
        <f t="shared" si="254"/>
        <v>2</v>
      </c>
      <c r="AL125" s="272">
        <f t="shared" si="254"/>
        <v>0</v>
      </c>
      <c r="AM125" s="272">
        <f t="shared" si="254"/>
        <v>0</v>
      </c>
      <c r="AN125" s="272">
        <f t="shared" si="254"/>
        <v>2</v>
      </c>
      <c r="AO125" s="272">
        <f t="shared" si="254"/>
        <v>2</v>
      </c>
      <c r="AP125" s="272">
        <f t="shared" si="254"/>
        <v>2</v>
      </c>
      <c r="AQ125" s="272">
        <f t="shared" si="254"/>
        <v>2</v>
      </c>
      <c r="AR125" s="272">
        <f t="shared" si="254"/>
        <v>2</v>
      </c>
      <c r="AS125" s="272">
        <f t="shared" si="254"/>
        <v>2</v>
      </c>
      <c r="AT125" s="272">
        <f t="shared" si="254"/>
        <v>2</v>
      </c>
      <c r="AU125" s="272">
        <f t="shared" si="254"/>
        <v>2</v>
      </c>
      <c r="AV125" s="340">
        <f t="shared" si="254"/>
        <v>2</v>
      </c>
      <c r="AW125" s="340">
        <f t="shared" si="136"/>
        <v>24</v>
      </c>
      <c r="AX125" s="340">
        <f t="shared" si="242"/>
        <v>24</v>
      </c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82"/>
      <c r="EF125" s="182"/>
      <c r="EG125" s="7"/>
      <c r="EH125" s="7"/>
      <c r="EI125" s="7"/>
      <c r="EJ125" s="7"/>
      <c r="EK125" s="7"/>
      <c r="EL125" s="7"/>
    </row>
    <row r="126" spans="1:142" ht="14.1" hidden="1" customHeight="1" x14ac:dyDescent="0.25">
      <c r="A126" s="342" t="s">
        <v>680</v>
      </c>
      <c r="B126" s="342"/>
      <c r="C126" s="342"/>
      <c r="D126" s="272">
        <f>COUNTIF(D12:D64,"N.40")</f>
        <v>2</v>
      </c>
      <c r="E126" s="272">
        <f t="shared" ref="E126:X126" si="255">COUNTIF(E12:E64,"N.40")</f>
        <v>2</v>
      </c>
      <c r="F126" s="272">
        <f t="shared" si="255"/>
        <v>2</v>
      </c>
      <c r="G126" s="272">
        <f t="shared" si="255"/>
        <v>2</v>
      </c>
      <c r="H126" s="272">
        <f t="shared" si="255"/>
        <v>2</v>
      </c>
      <c r="I126" s="272">
        <f t="shared" si="255"/>
        <v>2</v>
      </c>
      <c r="J126" s="272">
        <f t="shared" si="255"/>
        <v>2</v>
      </c>
      <c r="K126" s="272">
        <f t="shared" si="255"/>
        <v>0</v>
      </c>
      <c r="L126" s="272">
        <f t="shared" si="255"/>
        <v>0</v>
      </c>
      <c r="M126" s="272">
        <f t="shared" si="255"/>
        <v>0</v>
      </c>
      <c r="N126" s="272">
        <f t="shared" si="255"/>
        <v>2</v>
      </c>
      <c r="O126" s="272">
        <f t="shared" si="255"/>
        <v>2</v>
      </c>
      <c r="P126" s="272">
        <f t="shared" si="255"/>
        <v>0</v>
      </c>
      <c r="Q126" s="272">
        <f t="shared" si="255"/>
        <v>0</v>
      </c>
      <c r="R126" s="272">
        <f t="shared" si="255"/>
        <v>0</v>
      </c>
      <c r="S126" s="272">
        <f t="shared" si="255"/>
        <v>0</v>
      </c>
      <c r="T126" s="272">
        <f t="shared" si="255"/>
        <v>0</v>
      </c>
      <c r="U126" s="272">
        <f t="shared" si="255"/>
        <v>0</v>
      </c>
      <c r="V126" s="272">
        <f t="shared" si="255"/>
        <v>0</v>
      </c>
      <c r="W126" s="272">
        <f t="shared" si="255"/>
        <v>0</v>
      </c>
      <c r="X126" s="272">
        <f t="shared" si="255"/>
        <v>0</v>
      </c>
      <c r="Y126" s="2"/>
      <c r="Z126" s="272">
        <f t="shared" si="133"/>
        <v>18</v>
      </c>
      <c r="AA126" s="341"/>
      <c r="AB126" s="272">
        <f>COUNTIF(AB11:AB63,"N.40")</f>
        <v>2</v>
      </c>
      <c r="AC126" s="272">
        <f t="shared" ref="AC126:AV126" si="256">COUNTIF(AC11:AC63,"N.40")</f>
        <v>2</v>
      </c>
      <c r="AD126" s="272">
        <f t="shared" si="256"/>
        <v>2</v>
      </c>
      <c r="AE126" s="272">
        <f t="shared" si="256"/>
        <v>2</v>
      </c>
      <c r="AF126" s="272">
        <f t="shared" si="256"/>
        <v>2</v>
      </c>
      <c r="AG126" s="272">
        <f t="shared" si="256"/>
        <v>2</v>
      </c>
      <c r="AH126" s="272">
        <f t="shared" si="256"/>
        <v>2</v>
      </c>
      <c r="AI126" s="272">
        <f t="shared" si="256"/>
        <v>0</v>
      </c>
      <c r="AJ126" s="272">
        <f t="shared" si="256"/>
        <v>0</v>
      </c>
      <c r="AK126" s="272">
        <f t="shared" si="256"/>
        <v>0</v>
      </c>
      <c r="AL126" s="272">
        <f t="shared" si="256"/>
        <v>2</v>
      </c>
      <c r="AM126" s="272">
        <f t="shared" si="256"/>
        <v>2</v>
      </c>
      <c r="AN126" s="272">
        <f t="shared" si="256"/>
        <v>0</v>
      </c>
      <c r="AO126" s="272">
        <f t="shared" si="256"/>
        <v>0</v>
      </c>
      <c r="AP126" s="272">
        <f t="shared" si="256"/>
        <v>0</v>
      </c>
      <c r="AQ126" s="272">
        <f t="shared" si="256"/>
        <v>0</v>
      </c>
      <c r="AR126" s="272">
        <f t="shared" si="256"/>
        <v>0</v>
      </c>
      <c r="AS126" s="272">
        <f t="shared" si="256"/>
        <v>0</v>
      </c>
      <c r="AT126" s="272">
        <f t="shared" si="256"/>
        <v>0</v>
      </c>
      <c r="AU126" s="272">
        <f t="shared" si="256"/>
        <v>0</v>
      </c>
      <c r="AV126" s="272">
        <f t="shared" si="256"/>
        <v>0</v>
      </c>
      <c r="AW126" s="340">
        <f t="shared" si="136"/>
        <v>18</v>
      </c>
      <c r="AX126" s="340">
        <f t="shared" si="242"/>
        <v>18</v>
      </c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82"/>
      <c r="EF126" s="182"/>
      <c r="EG126" s="7"/>
      <c r="EH126" s="7"/>
      <c r="EI126" s="7"/>
      <c r="EJ126" s="7"/>
      <c r="EK126" s="7"/>
      <c r="EL126" s="7"/>
    </row>
    <row r="127" spans="1:142" ht="14.1" hidden="1" customHeight="1" x14ac:dyDescent="0.25">
      <c r="A127" s="770" t="s">
        <v>403</v>
      </c>
      <c r="B127" s="770"/>
      <c r="C127" s="770"/>
      <c r="D127" s="272">
        <f t="shared" ref="D127:X127" si="257">COUNTIF(D12:D64,"Y")</f>
        <v>0</v>
      </c>
      <c r="E127" s="272">
        <f t="shared" si="257"/>
        <v>0</v>
      </c>
      <c r="F127" s="272">
        <f t="shared" si="257"/>
        <v>0</v>
      </c>
      <c r="G127" s="272">
        <f t="shared" si="257"/>
        <v>0</v>
      </c>
      <c r="H127" s="272">
        <f t="shared" si="257"/>
        <v>0</v>
      </c>
      <c r="I127" s="272">
        <f t="shared" si="257"/>
        <v>0</v>
      </c>
      <c r="J127" s="272">
        <f t="shared" si="257"/>
        <v>0</v>
      </c>
      <c r="K127" s="272">
        <f t="shared" si="257"/>
        <v>0</v>
      </c>
      <c r="L127" s="272">
        <f t="shared" si="257"/>
        <v>0</v>
      </c>
      <c r="M127" s="272">
        <f t="shared" si="257"/>
        <v>0</v>
      </c>
      <c r="N127" s="222">
        <f t="shared" si="257"/>
        <v>0</v>
      </c>
      <c r="O127" s="222">
        <f t="shared" si="257"/>
        <v>0</v>
      </c>
      <c r="P127" s="272">
        <f t="shared" si="257"/>
        <v>0</v>
      </c>
      <c r="Q127" s="272">
        <f t="shared" si="257"/>
        <v>0</v>
      </c>
      <c r="R127" s="272">
        <f t="shared" si="257"/>
        <v>0</v>
      </c>
      <c r="S127" s="272">
        <f t="shared" si="257"/>
        <v>0</v>
      </c>
      <c r="T127" s="272">
        <f t="shared" si="257"/>
        <v>0</v>
      </c>
      <c r="U127" s="272">
        <f t="shared" si="257"/>
        <v>0</v>
      </c>
      <c r="V127" s="272">
        <f t="shared" si="257"/>
        <v>0</v>
      </c>
      <c r="W127" s="272">
        <f t="shared" si="257"/>
        <v>0</v>
      </c>
      <c r="X127" s="272">
        <f t="shared" si="257"/>
        <v>0</v>
      </c>
      <c r="Y127" s="2"/>
      <c r="Z127" s="272">
        <f>SUM(D127:Y127)</f>
        <v>0</v>
      </c>
      <c r="AA127" s="341">
        <f t="shared" si="240"/>
        <v>0</v>
      </c>
      <c r="AB127" s="272">
        <f t="shared" ref="AB127:AV127" si="258">COUNTIF(AB11:AB63,"Y")</f>
        <v>0</v>
      </c>
      <c r="AC127" s="272">
        <f t="shared" si="258"/>
        <v>0</v>
      </c>
      <c r="AD127" s="272">
        <f t="shared" si="258"/>
        <v>0</v>
      </c>
      <c r="AE127" s="272">
        <f t="shared" si="258"/>
        <v>0</v>
      </c>
      <c r="AF127" s="272">
        <f t="shared" si="258"/>
        <v>0</v>
      </c>
      <c r="AG127" s="272">
        <f t="shared" si="258"/>
        <v>0</v>
      </c>
      <c r="AH127" s="272">
        <f t="shared" si="258"/>
        <v>0</v>
      </c>
      <c r="AI127" s="272">
        <f t="shared" si="258"/>
        <v>0</v>
      </c>
      <c r="AJ127" s="272">
        <f t="shared" si="258"/>
        <v>0</v>
      </c>
      <c r="AK127" s="272">
        <f t="shared" si="258"/>
        <v>0</v>
      </c>
      <c r="AL127" s="272">
        <f t="shared" si="258"/>
        <v>0</v>
      </c>
      <c r="AM127" s="272">
        <f t="shared" si="258"/>
        <v>0</v>
      </c>
      <c r="AN127" s="272">
        <f t="shared" si="258"/>
        <v>0</v>
      </c>
      <c r="AO127" s="272">
        <f t="shared" si="258"/>
        <v>0</v>
      </c>
      <c r="AP127" s="272">
        <f t="shared" si="258"/>
        <v>0</v>
      </c>
      <c r="AQ127" s="272">
        <f t="shared" si="258"/>
        <v>0</v>
      </c>
      <c r="AR127" s="272">
        <f t="shared" si="258"/>
        <v>0</v>
      </c>
      <c r="AS127" s="272">
        <f t="shared" si="258"/>
        <v>0</v>
      </c>
      <c r="AT127" s="272">
        <f t="shared" si="258"/>
        <v>0</v>
      </c>
      <c r="AU127" s="272">
        <f t="shared" si="258"/>
        <v>0</v>
      </c>
      <c r="AV127" s="340">
        <f t="shared" si="258"/>
        <v>0</v>
      </c>
      <c r="AW127" s="340">
        <f t="shared" si="136"/>
        <v>0</v>
      </c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82"/>
      <c r="EF127" s="182"/>
      <c r="EG127" s="7"/>
      <c r="EH127" s="7"/>
      <c r="EI127" s="7"/>
      <c r="EJ127" s="7"/>
      <c r="EK127" s="7"/>
      <c r="EL127" s="7"/>
    </row>
    <row r="128" spans="1:142" ht="14.1" hidden="1" customHeight="1" x14ac:dyDescent="0.25">
      <c r="A128" s="770" t="s">
        <v>500</v>
      </c>
      <c r="B128" s="770"/>
      <c r="C128" s="770"/>
      <c r="D128" s="272">
        <f t="shared" ref="D128:X128" si="259">SUM(D68:D127)</f>
        <v>46</v>
      </c>
      <c r="E128" s="272">
        <f t="shared" si="259"/>
        <v>46</v>
      </c>
      <c r="F128" s="272">
        <f t="shared" si="259"/>
        <v>46</v>
      </c>
      <c r="G128" s="272">
        <f t="shared" si="259"/>
        <v>46</v>
      </c>
      <c r="H128" s="272">
        <f t="shared" si="259"/>
        <v>46</v>
      </c>
      <c r="I128" s="272">
        <f t="shared" si="259"/>
        <v>46</v>
      </c>
      <c r="J128" s="272">
        <f t="shared" si="259"/>
        <v>46</v>
      </c>
      <c r="K128" s="272">
        <f t="shared" si="259"/>
        <v>46</v>
      </c>
      <c r="L128" s="272">
        <f t="shared" si="259"/>
        <v>46</v>
      </c>
      <c r="M128" s="272">
        <f t="shared" si="259"/>
        <v>46</v>
      </c>
      <c r="N128" s="272">
        <f t="shared" si="259"/>
        <v>46</v>
      </c>
      <c r="O128" s="272">
        <f t="shared" si="259"/>
        <v>46</v>
      </c>
      <c r="P128" s="272">
        <f t="shared" si="259"/>
        <v>46</v>
      </c>
      <c r="Q128" s="272">
        <f t="shared" si="259"/>
        <v>46</v>
      </c>
      <c r="R128" s="272">
        <f t="shared" si="259"/>
        <v>46</v>
      </c>
      <c r="S128" s="272">
        <f t="shared" si="259"/>
        <v>46</v>
      </c>
      <c r="T128" s="272">
        <f t="shared" si="259"/>
        <v>46</v>
      </c>
      <c r="U128" s="272">
        <f t="shared" si="259"/>
        <v>46</v>
      </c>
      <c r="V128" s="272">
        <f t="shared" si="259"/>
        <v>46</v>
      </c>
      <c r="W128" s="272">
        <f t="shared" si="259"/>
        <v>46</v>
      </c>
      <c r="X128" s="272">
        <f t="shared" si="259"/>
        <v>46</v>
      </c>
      <c r="Y128" s="272"/>
      <c r="Z128" s="272">
        <f>SUM(D128:X128)</f>
        <v>966</v>
      </c>
      <c r="AA128" s="272">
        <f>SUM(E128:Y128)</f>
        <v>920</v>
      </c>
      <c r="AB128" s="272">
        <f t="shared" ref="AB128:AX128" si="260">SUM(AB68:AB127)</f>
        <v>46</v>
      </c>
      <c r="AC128" s="272">
        <f t="shared" si="260"/>
        <v>46</v>
      </c>
      <c r="AD128" s="272">
        <f t="shared" si="260"/>
        <v>46</v>
      </c>
      <c r="AE128" s="272">
        <f t="shared" si="260"/>
        <v>46</v>
      </c>
      <c r="AF128" s="272">
        <f t="shared" si="260"/>
        <v>46</v>
      </c>
      <c r="AG128" s="272">
        <f t="shared" si="260"/>
        <v>46</v>
      </c>
      <c r="AH128" s="272">
        <f t="shared" si="260"/>
        <v>46</v>
      </c>
      <c r="AI128" s="272">
        <f t="shared" si="260"/>
        <v>46</v>
      </c>
      <c r="AJ128" s="272">
        <f t="shared" si="260"/>
        <v>46</v>
      </c>
      <c r="AK128" s="272">
        <f t="shared" si="260"/>
        <v>46</v>
      </c>
      <c r="AL128" s="272">
        <f t="shared" si="260"/>
        <v>46</v>
      </c>
      <c r="AM128" s="272">
        <f t="shared" si="260"/>
        <v>46</v>
      </c>
      <c r="AN128" s="272">
        <f t="shared" si="260"/>
        <v>46</v>
      </c>
      <c r="AO128" s="272">
        <f t="shared" si="260"/>
        <v>46</v>
      </c>
      <c r="AP128" s="272">
        <f t="shared" si="260"/>
        <v>46</v>
      </c>
      <c r="AQ128" s="272">
        <f t="shared" si="260"/>
        <v>46</v>
      </c>
      <c r="AR128" s="272">
        <f t="shared" si="260"/>
        <v>46</v>
      </c>
      <c r="AS128" s="272">
        <f t="shared" si="260"/>
        <v>46</v>
      </c>
      <c r="AT128" s="272">
        <f t="shared" si="260"/>
        <v>46</v>
      </c>
      <c r="AU128" s="272">
        <f t="shared" si="260"/>
        <v>46</v>
      </c>
      <c r="AV128" s="272">
        <f t="shared" si="260"/>
        <v>46</v>
      </c>
      <c r="AW128" s="272">
        <f t="shared" si="260"/>
        <v>966</v>
      </c>
      <c r="AX128" s="272">
        <f t="shared" si="260"/>
        <v>966</v>
      </c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82"/>
      <c r="EF128" s="182"/>
      <c r="EG128" s="7"/>
      <c r="EH128" s="7"/>
      <c r="EI128" s="7"/>
      <c r="EJ128" s="7"/>
      <c r="EK128" s="7"/>
      <c r="EL128" s="7"/>
    </row>
    <row r="129" spans="1:142" ht="21" customHeight="1" thickBot="1" x14ac:dyDescent="0.3">
      <c r="A129" s="25" t="s">
        <v>78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S129" s="771" t="s">
        <v>544</v>
      </c>
      <c r="T129" s="771"/>
      <c r="U129" s="771"/>
      <c r="V129" s="771"/>
      <c r="W129" s="771"/>
      <c r="X129" s="771"/>
      <c r="Y129" s="771"/>
      <c r="Z129" s="265" t="s">
        <v>422</v>
      </c>
      <c r="AA129" s="272">
        <f>Z128-AA128</f>
        <v>46</v>
      </c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82"/>
      <c r="EF129" s="182"/>
      <c r="EG129" s="7"/>
      <c r="EH129" s="7"/>
      <c r="EI129" s="7"/>
      <c r="EJ129" s="7"/>
      <c r="EK129" s="7"/>
      <c r="EL129" s="7"/>
    </row>
    <row r="130" spans="1:142" ht="17.100000000000001" customHeight="1" thickTop="1" x14ac:dyDescent="0.25">
      <c r="A130" s="22">
        <v>1</v>
      </c>
      <c r="B130" s="21" t="s">
        <v>235</v>
      </c>
      <c r="C130" s="23"/>
      <c r="D130" s="23"/>
      <c r="E130" s="23"/>
      <c r="F130" s="22">
        <v>16</v>
      </c>
      <c r="G130" s="21" t="s">
        <v>628</v>
      </c>
      <c r="L130" s="6"/>
      <c r="M130" s="22">
        <v>31</v>
      </c>
      <c r="N130" s="21" t="s">
        <v>185</v>
      </c>
      <c r="O130" s="21"/>
      <c r="Q130" s="227"/>
      <c r="R130" s="227"/>
      <c r="T130" s="37"/>
      <c r="U130" s="779" t="s">
        <v>14</v>
      </c>
      <c r="V130" s="779"/>
      <c r="W130" s="779" t="s">
        <v>129</v>
      </c>
      <c r="X130" s="779"/>
      <c r="Y130" s="779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82"/>
      <c r="EF130" s="182"/>
      <c r="EG130" s="7"/>
      <c r="EH130" s="7"/>
      <c r="EI130" s="7"/>
      <c r="EJ130" s="7"/>
      <c r="EK130" s="7"/>
      <c r="EL130" s="7"/>
    </row>
    <row r="131" spans="1:142" ht="17.100000000000001" customHeight="1" thickBot="1" x14ac:dyDescent="0.3">
      <c r="A131" s="22">
        <v>2</v>
      </c>
      <c r="B131" s="21" t="s">
        <v>87</v>
      </c>
      <c r="C131" s="23"/>
      <c r="D131" s="23"/>
      <c r="E131" s="23"/>
      <c r="F131" s="22">
        <v>17</v>
      </c>
      <c r="G131" s="21" t="s">
        <v>124</v>
      </c>
      <c r="I131" s="23"/>
      <c r="K131" s="23"/>
      <c r="L131" s="6"/>
      <c r="M131" s="22">
        <v>32</v>
      </c>
      <c r="N131" s="21" t="s">
        <v>186</v>
      </c>
      <c r="O131" s="21"/>
      <c r="Q131" s="37"/>
      <c r="R131" s="37"/>
      <c r="S131" s="37"/>
      <c r="U131" s="780"/>
      <c r="V131" s="780"/>
      <c r="W131" s="780"/>
      <c r="X131" s="780"/>
      <c r="Y131" s="780"/>
      <c r="Z131" s="226" t="s">
        <v>630</v>
      </c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82"/>
      <c r="EF131" s="182"/>
      <c r="EG131" s="7"/>
      <c r="EH131" s="7"/>
      <c r="EI131" s="7"/>
      <c r="EJ131" s="7"/>
      <c r="EK131" s="7"/>
      <c r="EL131" s="7"/>
    </row>
    <row r="132" spans="1:142" ht="17.100000000000001" customHeight="1" thickTop="1" x14ac:dyDescent="0.25">
      <c r="A132" s="22">
        <v>3</v>
      </c>
      <c r="B132" s="1" t="s">
        <v>80</v>
      </c>
      <c r="C132" s="23"/>
      <c r="D132" s="23"/>
      <c r="E132" s="23"/>
      <c r="F132" s="22">
        <v>18</v>
      </c>
      <c r="G132" s="21" t="s">
        <v>93</v>
      </c>
      <c r="I132" s="23"/>
      <c r="J132" s="23"/>
      <c r="K132" s="23"/>
      <c r="L132" s="6"/>
      <c r="M132" s="22">
        <v>33</v>
      </c>
      <c r="N132" s="21" t="s">
        <v>170</v>
      </c>
      <c r="O132" s="21"/>
      <c r="U132" s="768">
        <v>0</v>
      </c>
      <c r="V132" s="768"/>
      <c r="W132" s="768" t="s">
        <v>550</v>
      </c>
      <c r="X132" s="768"/>
      <c r="Y132" s="768"/>
      <c r="Z132" s="231" t="s">
        <v>103</v>
      </c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340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82"/>
      <c r="EE132" s="182"/>
      <c r="EF132" s="7"/>
      <c r="EG132" s="7"/>
      <c r="EH132" s="7"/>
      <c r="EI132" s="7"/>
      <c r="EJ132" s="7"/>
      <c r="EK132" s="7"/>
    </row>
    <row r="133" spans="1:142" ht="17.100000000000001" customHeight="1" x14ac:dyDescent="0.25">
      <c r="A133" s="22">
        <v>4</v>
      </c>
      <c r="B133" s="23" t="s">
        <v>81</v>
      </c>
      <c r="C133" s="23"/>
      <c r="D133" s="23"/>
      <c r="E133" s="23"/>
      <c r="F133" s="22">
        <v>19</v>
      </c>
      <c r="G133" s="23" t="s">
        <v>94</v>
      </c>
      <c r="I133" s="23"/>
      <c r="J133" s="23"/>
      <c r="K133" s="23"/>
      <c r="L133" s="6"/>
      <c r="M133" s="22">
        <v>34</v>
      </c>
      <c r="N133" s="21" t="s">
        <v>421</v>
      </c>
      <c r="O133" s="21"/>
      <c r="U133" s="769">
        <v>1</v>
      </c>
      <c r="V133" s="769"/>
      <c r="W133" s="769" t="s">
        <v>553</v>
      </c>
      <c r="X133" s="769"/>
      <c r="Y133" s="769"/>
      <c r="Z133" s="225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340"/>
      <c r="AX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82"/>
      <c r="EE133" s="182"/>
      <c r="EF133" s="7"/>
      <c r="EG133" s="7"/>
      <c r="EH133" s="7"/>
      <c r="EI133" s="7"/>
      <c r="EJ133" s="7"/>
      <c r="EK133" s="7"/>
    </row>
    <row r="134" spans="1:142" ht="17.100000000000001" customHeight="1" x14ac:dyDescent="0.25">
      <c r="A134" s="22">
        <v>5</v>
      </c>
      <c r="B134" s="23" t="s">
        <v>82</v>
      </c>
      <c r="C134" s="23"/>
      <c r="D134" s="23"/>
      <c r="E134" s="23"/>
      <c r="F134" s="22">
        <v>20</v>
      </c>
      <c r="G134" s="21" t="s">
        <v>114</v>
      </c>
      <c r="I134" s="23"/>
      <c r="J134" s="23"/>
      <c r="K134" s="23"/>
      <c r="L134" s="6"/>
      <c r="M134" s="22">
        <v>35</v>
      </c>
      <c r="N134" s="21" t="s">
        <v>449</v>
      </c>
      <c r="O134" s="21"/>
      <c r="U134" s="769">
        <v>2</v>
      </c>
      <c r="V134" s="769"/>
      <c r="W134" s="769" t="s">
        <v>608</v>
      </c>
      <c r="X134" s="769"/>
      <c r="Y134" s="769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340"/>
      <c r="AU134" s="340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82"/>
      <c r="ED134" s="182"/>
      <c r="EE134" s="7"/>
      <c r="EF134" s="7"/>
      <c r="EG134" s="7"/>
      <c r="EH134" s="7"/>
      <c r="EI134" s="7"/>
      <c r="EJ134" s="7"/>
    </row>
    <row r="135" spans="1:142" ht="17.100000000000001" customHeight="1" x14ac:dyDescent="0.25">
      <c r="A135" s="22">
        <v>6</v>
      </c>
      <c r="B135" s="23" t="s">
        <v>84</v>
      </c>
      <c r="C135" s="23"/>
      <c r="D135" s="23"/>
      <c r="E135" s="23"/>
      <c r="F135" s="22">
        <v>21</v>
      </c>
      <c r="G135" s="21" t="s">
        <v>95</v>
      </c>
      <c r="J135" s="23"/>
      <c r="K135" s="23"/>
      <c r="L135" s="6"/>
      <c r="M135" s="22">
        <v>36</v>
      </c>
      <c r="N135" s="21" t="s">
        <v>412</v>
      </c>
      <c r="O135" s="21"/>
      <c r="U135" s="769">
        <v>3</v>
      </c>
      <c r="V135" s="769"/>
      <c r="W135" s="769" t="s">
        <v>609</v>
      </c>
      <c r="X135" s="769"/>
      <c r="Y135" s="769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340"/>
      <c r="AU135" s="340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82"/>
      <c r="ED135" s="182"/>
      <c r="EE135" s="7"/>
      <c r="EF135" s="7"/>
      <c r="EG135" s="7"/>
      <c r="EH135" s="7"/>
      <c r="EI135" s="7"/>
      <c r="EJ135" s="7"/>
    </row>
    <row r="136" spans="1:142" ht="17.100000000000001" customHeight="1" x14ac:dyDescent="0.25">
      <c r="A136" s="22">
        <v>7</v>
      </c>
      <c r="B136" s="23" t="s">
        <v>85</v>
      </c>
      <c r="C136" s="23"/>
      <c r="D136" s="23"/>
      <c r="E136" s="23"/>
      <c r="F136" s="22">
        <v>22</v>
      </c>
      <c r="G136" s="21" t="s">
        <v>452</v>
      </c>
      <c r="I136" s="23"/>
      <c r="J136" s="23"/>
      <c r="K136" s="23"/>
      <c r="L136" s="6"/>
      <c r="M136" s="22">
        <v>37</v>
      </c>
      <c r="N136" s="21" t="s">
        <v>622</v>
      </c>
      <c r="O136" s="21"/>
      <c r="U136" s="769">
        <v>4</v>
      </c>
      <c r="V136" s="769"/>
      <c r="W136" s="769" t="s">
        <v>610</v>
      </c>
      <c r="X136" s="769"/>
      <c r="Y136" s="769"/>
      <c r="Z136" s="226" t="s">
        <v>235</v>
      </c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340"/>
      <c r="AU136" s="340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82"/>
      <c r="ED136" s="182"/>
      <c r="EE136" s="7"/>
      <c r="EF136" s="7"/>
      <c r="EG136" s="7"/>
      <c r="EH136" s="7"/>
      <c r="EI136" s="7"/>
      <c r="EJ136" s="7"/>
    </row>
    <row r="137" spans="1:142" ht="17.100000000000001" customHeight="1" x14ac:dyDescent="0.25">
      <c r="A137" s="22">
        <v>8</v>
      </c>
      <c r="B137" s="23" t="s">
        <v>86</v>
      </c>
      <c r="C137" s="21"/>
      <c r="D137" s="23"/>
      <c r="E137" s="23"/>
      <c r="F137" s="22">
        <v>23</v>
      </c>
      <c r="G137" s="21" t="s">
        <v>107</v>
      </c>
      <c r="I137" s="23"/>
      <c r="J137" s="23"/>
      <c r="K137" s="23"/>
      <c r="L137" s="6"/>
      <c r="M137" s="22">
        <v>38</v>
      </c>
      <c r="N137" s="21" t="s">
        <v>669</v>
      </c>
      <c r="O137" s="21"/>
      <c r="U137" s="697" t="s">
        <v>27</v>
      </c>
      <c r="V137" s="698"/>
      <c r="W137" s="698"/>
      <c r="X137" s="698"/>
      <c r="Y137" s="699"/>
      <c r="Z137" s="226" t="s">
        <v>302</v>
      </c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340"/>
      <c r="AU137" s="340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82"/>
      <c r="ED137" s="182"/>
      <c r="EE137" s="7"/>
      <c r="EF137" s="7"/>
      <c r="EG137" s="7"/>
      <c r="EH137" s="7"/>
      <c r="EI137" s="7"/>
      <c r="EJ137" s="7"/>
    </row>
    <row r="138" spans="1:142" ht="17.100000000000001" customHeight="1" x14ac:dyDescent="0.25">
      <c r="A138" s="22">
        <v>9</v>
      </c>
      <c r="B138" s="21" t="s">
        <v>125</v>
      </c>
      <c r="C138" s="21"/>
      <c r="D138" s="23"/>
      <c r="E138" s="23"/>
      <c r="F138" s="22">
        <v>24</v>
      </c>
      <c r="G138" s="21" t="s">
        <v>109</v>
      </c>
      <c r="I138" s="23"/>
      <c r="J138" s="23"/>
      <c r="K138" s="23"/>
      <c r="L138" s="6"/>
      <c r="M138" s="22">
        <v>39</v>
      </c>
      <c r="N138" s="21" t="s">
        <v>670</v>
      </c>
      <c r="O138" s="21"/>
      <c r="U138" s="769">
        <v>5</v>
      </c>
      <c r="V138" s="769"/>
      <c r="W138" s="769" t="s">
        <v>611</v>
      </c>
      <c r="X138" s="769"/>
      <c r="Y138" s="769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340"/>
      <c r="AU138" s="340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82"/>
      <c r="ED138" s="182"/>
      <c r="EE138" s="7"/>
      <c r="EF138" s="7"/>
      <c r="EG138" s="7"/>
      <c r="EH138" s="7"/>
      <c r="EI138" s="7"/>
      <c r="EJ138" s="7"/>
    </row>
    <row r="139" spans="1:142" ht="17.100000000000001" customHeight="1" x14ac:dyDescent="0.25">
      <c r="A139" s="22">
        <v>10</v>
      </c>
      <c r="B139" s="21" t="s">
        <v>128</v>
      </c>
      <c r="C139" s="21"/>
      <c r="D139" s="21"/>
      <c r="E139" s="21"/>
      <c r="F139" s="22">
        <v>25</v>
      </c>
      <c r="G139" s="21" t="s">
        <v>97</v>
      </c>
      <c r="I139" s="23"/>
      <c r="J139" s="23"/>
      <c r="K139" s="21"/>
      <c r="L139" s="7"/>
      <c r="M139" s="22">
        <v>40</v>
      </c>
      <c r="N139" s="21" t="s">
        <v>684</v>
      </c>
      <c r="O139" s="21"/>
      <c r="U139" s="769">
        <v>6</v>
      </c>
      <c r="V139" s="769"/>
      <c r="W139" s="769" t="s">
        <v>612</v>
      </c>
      <c r="X139" s="769"/>
      <c r="Y139" s="769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340"/>
      <c r="AU139" s="340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82"/>
      <c r="ED139" s="182"/>
      <c r="EE139" s="7"/>
      <c r="EF139" s="7"/>
      <c r="EG139" s="7"/>
      <c r="EH139" s="7"/>
      <c r="EI139" s="7"/>
      <c r="EJ139" s="7"/>
    </row>
    <row r="140" spans="1:142" ht="17.100000000000001" customHeight="1" x14ac:dyDescent="0.25">
      <c r="A140" s="22">
        <v>11</v>
      </c>
      <c r="B140" s="21" t="s">
        <v>90</v>
      </c>
      <c r="C140" s="21"/>
      <c r="D140" s="21"/>
      <c r="E140" s="21"/>
      <c r="F140" s="22">
        <v>26</v>
      </c>
      <c r="G140" s="21" t="s">
        <v>533</v>
      </c>
      <c r="I140" s="21"/>
      <c r="J140" s="21"/>
      <c r="K140" s="21"/>
      <c r="L140" s="7"/>
      <c r="M140" s="22">
        <v>41</v>
      </c>
      <c r="N140" s="21" t="s">
        <v>672</v>
      </c>
      <c r="O140" s="21"/>
      <c r="U140" s="769">
        <v>7</v>
      </c>
      <c r="V140" s="769"/>
      <c r="W140" s="769" t="s">
        <v>613</v>
      </c>
      <c r="X140" s="769"/>
      <c r="Y140" s="769"/>
      <c r="AT140" s="340"/>
      <c r="AU140" s="340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82"/>
      <c r="ED140" s="182"/>
      <c r="EE140" s="7"/>
      <c r="EF140" s="7"/>
      <c r="EG140" s="7"/>
      <c r="EH140" s="7"/>
      <c r="EI140" s="7"/>
      <c r="EJ140" s="7"/>
    </row>
    <row r="141" spans="1:142" ht="17.100000000000001" customHeight="1" x14ac:dyDescent="0.25">
      <c r="A141" s="348">
        <v>12</v>
      </c>
      <c r="B141" s="21" t="s">
        <v>126</v>
      </c>
      <c r="C141" s="347"/>
      <c r="D141" s="347"/>
      <c r="E141" s="347"/>
      <c r="F141" s="22">
        <v>27</v>
      </c>
      <c r="G141" s="21" t="s">
        <v>427</v>
      </c>
      <c r="I141" s="21"/>
      <c r="J141" s="21"/>
      <c r="K141" s="21"/>
      <c r="L141" s="7"/>
      <c r="M141" s="340">
        <v>42</v>
      </c>
      <c r="N141" s="360" t="s">
        <v>687</v>
      </c>
      <c r="O141" s="21"/>
      <c r="U141" s="769">
        <v>8</v>
      </c>
      <c r="V141" s="769"/>
      <c r="W141" s="769" t="s">
        <v>614</v>
      </c>
      <c r="X141" s="769"/>
      <c r="Y141" s="769"/>
      <c r="AT141" s="340"/>
      <c r="AU141" s="340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82"/>
      <c r="ED141" s="182"/>
      <c r="EE141" s="7"/>
      <c r="EF141" s="7"/>
      <c r="EG141" s="7"/>
      <c r="EH141" s="7"/>
      <c r="EI141" s="7"/>
      <c r="EJ141" s="7"/>
    </row>
    <row r="142" spans="1:142" ht="17.100000000000001" customHeight="1" x14ac:dyDescent="0.25">
      <c r="A142" s="22">
        <v>13</v>
      </c>
      <c r="B142" s="21" t="s">
        <v>106</v>
      </c>
      <c r="C142" s="21"/>
      <c r="D142" s="21"/>
      <c r="E142" s="21"/>
      <c r="F142" s="22">
        <v>28</v>
      </c>
      <c r="G142" s="21" t="s">
        <v>142</v>
      </c>
      <c r="I142" s="21"/>
      <c r="J142" s="21"/>
      <c r="K142" s="21"/>
      <c r="M142" s="351">
        <v>43</v>
      </c>
      <c r="N142" s="21" t="s">
        <v>686</v>
      </c>
      <c r="U142" s="697" t="s">
        <v>27</v>
      </c>
      <c r="V142" s="698"/>
      <c r="W142" s="698"/>
      <c r="X142" s="698"/>
      <c r="Y142" s="699"/>
      <c r="AT142" s="340"/>
      <c r="AU142" s="340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</row>
    <row r="143" spans="1:142" ht="17.100000000000001" customHeight="1" x14ac:dyDescent="0.25">
      <c r="A143" s="22">
        <v>14</v>
      </c>
      <c r="B143" s="21" t="s">
        <v>96</v>
      </c>
      <c r="C143" s="21"/>
      <c r="D143" s="21"/>
      <c r="E143" s="21"/>
      <c r="F143" s="22">
        <v>29</v>
      </c>
      <c r="G143" s="23" t="s">
        <v>501</v>
      </c>
      <c r="I143" s="21"/>
      <c r="J143" s="21"/>
      <c r="K143" s="21"/>
      <c r="M143" s="340">
        <v>44</v>
      </c>
      <c r="U143" s="769">
        <v>9</v>
      </c>
      <c r="V143" s="769"/>
      <c r="W143" s="769" t="s">
        <v>615</v>
      </c>
      <c r="X143" s="769"/>
      <c r="Y143" s="769"/>
      <c r="AT143" s="340"/>
      <c r="AU143" s="340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</row>
    <row r="144" spans="1:142" ht="17.100000000000001" customHeight="1" thickBot="1" x14ac:dyDescent="0.3">
      <c r="A144" s="22">
        <v>15</v>
      </c>
      <c r="B144" s="21" t="s">
        <v>92</v>
      </c>
      <c r="C144" s="21"/>
      <c r="D144" s="21"/>
      <c r="E144" s="21"/>
      <c r="F144" s="22">
        <v>30</v>
      </c>
      <c r="G144" s="21" t="s">
        <v>184</v>
      </c>
      <c r="I144" s="21"/>
      <c r="J144" s="21"/>
      <c r="K144" s="21"/>
      <c r="U144" s="821">
        <v>10</v>
      </c>
      <c r="V144" s="821"/>
      <c r="W144" s="821" t="s">
        <v>616</v>
      </c>
      <c r="X144" s="821"/>
      <c r="Y144" s="821"/>
      <c r="AT144" s="340"/>
      <c r="AU144" s="340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</row>
    <row r="145" spans="1:142" ht="17.100000000000001" customHeight="1" thickTop="1" x14ac:dyDescent="0.25">
      <c r="C145" s="21"/>
      <c r="D145" s="21"/>
      <c r="E145" s="21"/>
      <c r="I145" s="21"/>
      <c r="J145" s="21"/>
      <c r="K145" s="21"/>
      <c r="P145" s="631"/>
      <c r="Q145" s="631"/>
      <c r="R145" s="223"/>
      <c r="S145" s="223"/>
      <c r="U145" s="223"/>
      <c r="V145" s="223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</row>
    <row r="146" spans="1:142" ht="17.100000000000001" customHeight="1" x14ac:dyDescent="0.25">
      <c r="C146" s="21"/>
      <c r="D146" s="21"/>
      <c r="E146" s="21"/>
      <c r="I146" s="21"/>
      <c r="J146" s="21"/>
      <c r="K146" s="21"/>
      <c r="P146" s="631"/>
      <c r="Q146" s="631"/>
      <c r="R146" s="223"/>
      <c r="S146" s="223"/>
      <c r="T146" s="223"/>
      <c r="U146" s="223"/>
      <c r="V146" s="223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</row>
    <row r="147" spans="1:142" ht="17.100000000000001" customHeight="1" x14ac:dyDescent="0.25">
      <c r="C147" s="21"/>
      <c r="D147" s="21"/>
      <c r="E147" s="21"/>
      <c r="I147" s="21"/>
      <c r="J147" s="21"/>
      <c r="K147" s="21"/>
      <c r="P147" s="631"/>
      <c r="Q147" s="631"/>
      <c r="R147" s="223"/>
      <c r="S147" s="223"/>
      <c r="T147" s="223"/>
      <c r="U147" s="223"/>
      <c r="V147" s="223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</row>
    <row r="148" spans="1:142" ht="17.100000000000001" customHeight="1" x14ac:dyDescent="0.25">
      <c r="C148" s="21"/>
      <c r="D148" s="21"/>
      <c r="E148" s="21"/>
      <c r="I148" s="21"/>
      <c r="J148" s="21"/>
      <c r="K148" s="21"/>
      <c r="P148" s="631"/>
      <c r="Q148" s="631"/>
      <c r="R148" s="223"/>
      <c r="S148" s="223"/>
      <c r="T148" s="223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</row>
    <row r="149" spans="1:142" ht="17.100000000000001" customHeight="1" x14ac:dyDescent="0.25">
      <c r="C149" s="23"/>
      <c r="D149" s="21"/>
      <c r="E149" s="21"/>
      <c r="I149" s="21"/>
      <c r="J149" s="21"/>
      <c r="K149" s="21"/>
      <c r="P149" s="631"/>
      <c r="Q149" s="631"/>
      <c r="R149" s="223"/>
      <c r="S149" s="223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5"/>
      <c r="CH149" s="185"/>
      <c r="CI149" s="7"/>
      <c r="CJ149" s="7"/>
      <c r="CK149" s="7"/>
      <c r="CL149" s="7"/>
      <c r="CM149" s="7"/>
      <c r="CN149" s="7"/>
      <c r="CO149" s="185"/>
      <c r="CP149" s="185"/>
      <c r="CQ149" s="185"/>
      <c r="CR149" s="185"/>
      <c r="CS149" s="185"/>
      <c r="CT149" s="185"/>
      <c r="CU149" s="185" t="s">
        <v>349</v>
      </c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</row>
    <row r="150" spans="1:142" ht="17.100000000000001" customHeight="1" x14ac:dyDescent="0.25">
      <c r="D150" s="21"/>
      <c r="E150" s="21"/>
      <c r="I150" s="21"/>
      <c r="J150" s="21"/>
      <c r="K150" s="21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 t="s">
        <v>134</v>
      </c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</row>
    <row r="151" spans="1:142" ht="17.100000000000001" customHeight="1" x14ac:dyDescent="0.25">
      <c r="A151" s="22"/>
      <c r="B151" s="21"/>
      <c r="D151" s="23"/>
      <c r="E151" s="21"/>
      <c r="F151" s="21"/>
      <c r="G151" s="22"/>
      <c r="K151" s="21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18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343"/>
      <c r="CH151" s="343"/>
      <c r="CI151" s="343"/>
      <c r="CJ151" s="343"/>
      <c r="CK151" s="343"/>
      <c r="CL151" s="343"/>
      <c r="CM151" s="350"/>
      <c r="CN151" s="350"/>
      <c r="CO151" s="343"/>
      <c r="CP151" s="343"/>
      <c r="CQ151" s="343"/>
      <c r="CR151" s="343"/>
      <c r="CS151" s="343"/>
      <c r="CT151" s="343"/>
      <c r="CU151" s="343" t="s">
        <v>451</v>
      </c>
      <c r="CV151" s="343"/>
      <c r="CW151" s="343"/>
      <c r="CX151" s="343"/>
      <c r="CY151" s="343"/>
      <c r="CZ151" s="343"/>
      <c r="DA151" s="343"/>
      <c r="DB151" s="343"/>
      <c r="DC151" s="343"/>
      <c r="DD151" s="343"/>
      <c r="DE151" s="343"/>
      <c r="DF151" s="343"/>
      <c r="DG151" s="343"/>
      <c r="DH151" s="343"/>
      <c r="DI151" s="343"/>
      <c r="DJ151" s="343"/>
      <c r="DK151" s="343"/>
      <c r="DL151" s="343"/>
      <c r="DM151" s="343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</row>
    <row r="152" spans="1:142" ht="17.100000000000001" customHeight="1" x14ac:dyDescent="0.25">
      <c r="A152" s="24"/>
      <c r="G152" s="24"/>
      <c r="H152" s="21"/>
      <c r="I152" s="21"/>
      <c r="J152" s="21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 t="s">
        <v>450</v>
      </c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</row>
    <row r="153" spans="1:142" ht="15.95" customHeight="1" x14ac:dyDescent="0.25"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</row>
    <row r="154" spans="1:142" ht="15.95" customHeight="1" x14ac:dyDescent="0.25"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18"/>
      <c r="CR154" s="118"/>
      <c r="CS154" s="118"/>
      <c r="CT154" s="118"/>
      <c r="CU154" s="187" t="s">
        <v>140</v>
      </c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18"/>
      <c r="DJ154" s="118"/>
      <c r="DK154" s="118"/>
      <c r="DL154" s="118"/>
      <c r="DM154" s="118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</row>
    <row r="155" spans="1:142" ht="15.95" customHeight="1" x14ac:dyDescent="0.25"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18"/>
      <c r="CH155" s="118"/>
      <c r="CI155" s="118"/>
      <c r="CJ155" s="118"/>
      <c r="CK155" s="118"/>
      <c r="CL155" s="118"/>
      <c r="CM155" s="118"/>
      <c r="CN155" s="118"/>
      <c r="CO155" s="118"/>
      <c r="CP155" s="118"/>
      <c r="CQ155" s="118"/>
      <c r="CR155" s="118"/>
      <c r="CS155" s="118"/>
      <c r="CT155" s="118"/>
      <c r="CU155" s="185" t="s">
        <v>134</v>
      </c>
      <c r="CV155" s="185"/>
      <c r="CW155" s="185"/>
      <c r="CX155" s="185"/>
      <c r="CY155" s="185"/>
      <c r="CZ155" s="185"/>
      <c r="DA155" s="187"/>
      <c r="DB155" s="187"/>
      <c r="DC155" s="187"/>
      <c r="DD155" s="187"/>
      <c r="DE155" s="187"/>
      <c r="DF155" s="187"/>
      <c r="DG155" s="187"/>
      <c r="DH155" s="187"/>
      <c r="DI155" s="118"/>
      <c r="DJ155" s="118"/>
      <c r="DK155" s="118"/>
      <c r="DL155" s="118"/>
      <c r="DM155" s="118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</row>
    <row r="156" spans="1:142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18"/>
      <c r="CT156" s="118"/>
      <c r="CU156" s="118"/>
      <c r="CV156" s="118"/>
      <c r="CW156" s="118"/>
      <c r="CX156" s="118"/>
      <c r="CY156" s="118"/>
      <c r="CZ156" s="118"/>
      <c r="DA156" s="118"/>
      <c r="DB156" s="118"/>
      <c r="DC156" s="118"/>
      <c r="DD156" s="118"/>
      <c r="DE156" s="118"/>
      <c r="DF156" s="118"/>
      <c r="DG156" s="118"/>
      <c r="DH156" s="118"/>
      <c r="DI156" s="118"/>
      <c r="DJ156" s="118"/>
      <c r="DK156" s="118"/>
      <c r="DL156" s="118"/>
      <c r="DM156" s="118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</row>
    <row r="157" spans="1:142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18"/>
      <c r="CH157" s="118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18"/>
      <c r="CT157" s="118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18"/>
      <c r="DJ157" s="118"/>
      <c r="DK157" s="118"/>
      <c r="DL157" s="118"/>
      <c r="DM157" s="118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</row>
    <row r="158" spans="1:142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18"/>
      <c r="CH158" s="118"/>
      <c r="CI158" s="118"/>
      <c r="CJ158" s="118"/>
      <c r="CK158" s="118"/>
      <c r="CL158" s="118"/>
      <c r="CM158" s="118"/>
      <c r="CN158" s="118"/>
      <c r="CO158" s="118"/>
      <c r="CP158" s="118"/>
      <c r="CQ158" s="118"/>
      <c r="CR158" s="118"/>
      <c r="CS158" s="118"/>
      <c r="CT158" s="118"/>
      <c r="CU158" s="187" t="s">
        <v>144</v>
      </c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18"/>
      <c r="DJ158" s="118"/>
      <c r="DK158" s="118"/>
      <c r="DL158" s="118"/>
      <c r="DM158" s="118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</row>
    <row r="159" spans="1:142" ht="15.95" customHeight="1" x14ac:dyDescent="0.25"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18"/>
      <c r="DJ159" s="118"/>
      <c r="DK159" s="118"/>
      <c r="DL159" s="118"/>
      <c r="DM159" s="118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</row>
    <row r="160" spans="1:142" ht="15.95" customHeight="1" x14ac:dyDescent="0.25"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187"/>
      <c r="DJ160" s="187"/>
      <c r="DK160" s="187"/>
      <c r="DL160" s="187"/>
      <c r="DM160" s="18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</row>
    <row r="161" spans="2:142" ht="15.95" customHeight="1" x14ac:dyDescent="0.25"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</row>
    <row r="162" spans="2:142" ht="15.95" customHeight="1" x14ac:dyDescent="0.25"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18"/>
      <c r="CH162" s="118"/>
      <c r="CI162" s="118"/>
      <c r="CJ162" s="118"/>
      <c r="CK162" s="118"/>
      <c r="CL162" s="118"/>
      <c r="CM162" s="118"/>
      <c r="CN162" s="118"/>
      <c r="CO162" s="118"/>
      <c r="CP162" s="118"/>
      <c r="CQ162" s="118"/>
      <c r="CR162" s="118"/>
      <c r="CS162" s="118"/>
      <c r="CT162" s="118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18"/>
      <c r="DJ162" s="118"/>
      <c r="DK162" s="118"/>
      <c r="DL162" s="118"/>
      <c r="DM162" s="118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</row>
    <row r="163" spans="2:142" ht="15.95" customHeight="1" x14ac:dyDescent="0.25">
      <c r="B163" s="105"/>
      <c r="C163" s="105"/>
      <c r="D163" s="105"/>
      <c r="E163" s="105"/>
      <c r="F163" s="105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</row>
    <row r="164" spans="2:142" ht="15.95" customHeight="1" x14ac:dyDescent="0.25">
      <c r="B164" s="105"/>
      <c r="C164" s="105"/>
      <c r="E164" s="105"/>
      <c r="F164" s="105"/>
      <c r="G164" s="105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</row>
    <row r="165" spans="2:142" ht="15.95" customHeight="1" x14ac:dyDescent="0.25">
      <c r="B165" s="105"/>
      <c r="C165" s="105"/>
      <c r="E165" s="105"/>
      <c r="F165" s="105"/>
      <c r="G165" s="105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</row>
    <row r="166" spans="2:142" ht="15.95" customHeight="1" x14ac:dyDescent="0.25">
      <c r="B166" s="105"/>
      <c r="C166" s="105"/>
      <c r="E166" s="105"/>
      <c r="F166" s="105"/>
      <c r="G166" s="105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</row>
    <row r="167" spans="2:142" ht="15.95" customHeight="1" x14ac:dyDescent="0.25">
      <c r="B167" s="105"/>
      <c r="C167" s="105"/>
      <c r="E167" s="105"/>
      <c r="F167" s="105"/>
      <c r="G167" s="105"/>
    </row>
    <row r="168" spans="2:142" ht="15.95" customHeight="1" x14ac:dyDescent="0.25">
      <c r="B168" s="105"/>
      <c r="C168" s="105"/>
      <c r="E168" s="105"/>
      <c r="F168" s="105"/>
      <c r="G168" s="105"/>
    </row>
    <row r="169" spans="2:142" ht="15.95" customHeight="1" x14ac:dyDescent="0.25">
      <c r="B169" s="105"/>
      <c r="C169" s="105"/>
      <c r="E169" s="105"/>
      <c r="F169" s="105"/>
      <c r="G169" s="105"/>
    </row>
    <row r="170" spans="2:142" ht="15.95" customHeight="1" x14ac:dyDescent="0.25">
      <c r="B170" s="105"/>
      <c r="C170" s="105"/>
      <c r="D170" s="105"/>
      <c r="E170" s="105"/>
      <c r="F170" s="105"/>
    </row>
    <row r="171" spans="2:142" ht="15.95" customHeight="1" x14ac:dyDescent="0.25">
      <c r="B171" s="105"/>
      <c r="C171" s="105"/>
      <c r="D171" s="105"/>
      <c r="E171" s="105"/>
      <c r="F171" s="105"/>
    </row>
    <row r="172" spans="2:142" ht="15.95" customHeight="1" x14ac:dyDescent="0.25">
      <c r="B172" s="105"/>
      <c r="C172" s="105"/>
      <c r="E172" s="105"/>
      <c r="F172" s="105"/>
    </row>
    <row r="173" spans="2:142" ht="15.95" customHeight="1" x14ac:dyDescent="0.25">
      <c r="B173" s="105"/>
      <c r="C173" s="105"/>
      <c r="E173" s="105"/>
      <c r="F173" s="105"/>
    </row>
    <row r="174" spans="2:142" ht="15.95" customHeight="1" x14ac:dyDescent="0.25">
      <c r="B174" s="105"/>
      <c r="C174" s="105"/>
      <c r="E174" s="105"/>
      <c r="F174" s="105"/>
    </row>
  </sheetData>
  <mergeCells count="169">
    <mergeCell ref="K7:Q7"/>
    <mergeCell ref="R7:X7"/>
    <mergeCell ref="U8:V8"/>
    <mergeCell ref="R8:T8"/>
    <mergeCell ref="AB8:AD8"/>
    <mergeCell ref="AE8:AF8"/>
    <mergeCell ref="K8:M8"/>
    <mergeCell ref="N8:O8"/>
    <mergeCell ref="P8:Q8"/>
    <mergeCell ref="A1:Z1"/>
    <mergeCell ref="A6:A9"/>
    <mergeCell ref="B6:B9"/>
    <mergeCell ref="C6:C9"/>
    <mergeCell ref="D6:X6"/>
    <mergeCell ref="Y6:Z9"/>
    <mergeCell ref="D7:J7"/>
    <mergeCell ref="D8:F8"/>
    <mergeCell ref="G8:H8"/>
    <mergeCell ref="I8:J8"/>
    <mergeCell ref="AI8:AK8"/>
    <mergeCell ref="AL8:AM8"/>
    <mergeCell ref="AB7:AH7"/>
    <mergeCell ref="AI7:AO7"/>
    <mergeCell ref="AN8:AO8"/>
    <mergeCell ref="AP7:AV7"/>
    <mergeCell ref="AP8:AR8"/>
    <mergeCell ref="AS8:AT8"/>
    <mergeCell ref="AU8:AV8"/>
    <mergeCell ref="AG8:AH8"/>
    <mergeCell ref="A10:A20"/>
    <mergeCell ref="B10:B20"/>
    <mergeCell ref="D10:X11"/>
    <mergeCell ref="Y10:Z10"/>
    <mergeCell ref="Y18:Z18"/>
    <mergeCell ref="W8:X8"/>
    <mergeCell ref="A21:A31"/>
    <mergeCell ref="B21:B31"/>
    <mergeCell ref="Y23:Z23"/>
    <mergeCell ref="A33:A42"/>
    <mergeCell ref="B33:B42"/>
    <mergeCell ref="A43:A53"/>
    <mergeCell ref="B43:B53"/>
    <mergeCell ref="A54:A64"/>
    <mergeCell ref="B54:B64"/>
    <mergeCell ref="D63:X64"/>
    <mergeCell ref="A65:C65"/>
    <mergeCell ref="Y65:Z65"/>
    <mergeCell ref="A67:C67"/>
    <mergeCell ref="D61:X62"/>
    <mergeCell ref="A68:C68"/>
    <mergeCell ref="A70:C70"/>
    <mergeCell ref="A71:C71"/>
    <mergeCell ref="A72:C72"/>
    <mergeCell ref="AA72:AA73"/>
    <mergeCell ref="AX72:AX73"/>
    <mergeCell ref="A73:C73"/>
    <mergeCell ref="A74:C74"/>
    <mergeCell ref="AA74:AA75"/>
    <mergeCell ref="AX74:AX75"/>
    <mergeCell ref="A75:C75"/>
    <mergeCell ref="A76:C76"/>
    <mergeCell ref="AA76:AA77"/>
    <mergeCell ref="AX76:AX77"/>
    <mergeCell ref="A77:C77"/>
    <mergeCell ref="A78:C78"/>
    <mergeCell ref="AA78:AA79"/>
    <mergeCell ref="AX78:AX79"/>
    <mergeCell ref="A80:C80"/>
    <mergeCell ref="AA80:AA81"/>
    <mergeCell ref="AX80:AX81"/>
    <mergeCell ref="A82:C82"/>
    <mergeCell ref="AA82:AA83"/>
    <mergeCell ref="AX82:AX83"/>
    <mergeCell ref="A83:C83"/>
    <mergeCell ref="A84:C84"/>
    <mergeCell ref="AA84:AA85"/>
    <mergeCell ref="AX84:AX85"/>
    <mergeCell ref="A85:C85"/>
    <mergeCell ref="A86:C86"/>
    <mergeCell ref="AA87:AA88"/>
    <mergeCell ref="AX88:AX89"/>
    <mergeCell ref="A90:C90"/>
    <mergeCell ref="AA90:AA91"/>
    <mergeCell ref="AX90:AX91"/>
    <mergeCell ref="A92:C92"/>
    <mergeCell ref="AA92:AA93"/>
    <mergeCell ref="AX92:AX93"/>
    <mergeCell ref="A93:C93"/>
    <mergeCell ref="A94:C94"/>
    <mergeCell ref="AA94:AA95"/>
    <mergeCell ref="AX94:AX95"/>
    <mergeCell ref="A95:C95"/>
    <mergeCell ref="AX96:AX97"/>
    <mergeCell ref="A98:C98"/>
    <mergeCell ref="A99:C99"/>
    <mergeCell ref="AA99:AA100"/>
    <mergeCell ref="AX99:AX100"/>
    <mergeCell ref="A100:C100"/>
    <mergeCell ref="A101:C101"/>
    <mergeCell ref="A102:C102"/>
    <mergeCell ref="AA102:AA103"/>
    <mergeCell ref="AX102:AX103"/>
    <mergeCell ref="A104:C104"/>
    <mergeCell ref="AA104:AA105"/>
    <mergeCell ref="AX104:AX105"/>
    <mergeCell ref="A106:C106"/>
    <mergeCell ref="AA106:AA107"/>
    <mergeCell ref="AX106:AX107"/>
    <mergeCell ref="A107:C107"/>
    <mergeCell ref="AA108:AA109"/>
    <mergeCell ref="AX108:AX109"/>
    <mergeCell ref="A110:C110"/>
    <mergeCell ref="AA110:AA111"/>
    <mergeCell ref="A111:C111"/>
    <mergeCell ref="AX111:AX112"/>
    <mergeCell ref="A112:C112"/>
    <mergeCell ref="A113:C113"/>
    <mergeCell ref="AA113:AA114"/>
    <mergeCell ref="AX113:AX114"/>
    <mergeCell ref="A114:C114"/>
    <mergeCell ref="A115:C115"/>
    <mergeCell ref="AA115:AA116"/>
    <mergeCell ref="AX115:AX116"/>
    <mergeCell ref="A116:C116"/>
    <mergeCell ref="A117:C117"/>
    <mergeCell ref="AA117:AA118"/>
    <mergeCell ref="AX117:AX118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7:C127"/>
    <mergeCell ref="A128:C128"/>
    <mergeCell ref="S129:Y129"/>
    <mergeCell ref="U130:V131"/>
    <mergeCell ref="W130:Y131"/>
    <mergeCell ref="U132:V132"/>
    <mergeCell ref="W132:Y132"/>
    <mergeCell ref="U133:V133"/>
    <mergeCell ref="W133:Y133"/>
    <mergeCell ref="U134:V134"/>
    <mergeCell ref="W134:Y134"/>
    <mergeCell ref="U135:V135"/>
    <mergeCell ref="W135:Y135"/>
    <mergeCell ref="U136:V136"/>
    <mergeCell ref="W136:Y136"/>
    <mergeCell ref="U137:Y137"/>
    <mergeCell ref="U138:V138"/>
    <mergeCell ref="W138:Y138"/>
    <mergeCell ref="U139:V139"/>
    <mergeCell ref="W139:Y139"/>
    <mergeCell ref="U140:V140"/>
    <mergeCell ref="W140:Y140"/>
    <mergeCell ref="U141:V141"/>
    <mergeCell ref="W141:Y141"/>
    <mergeCell ref="P146:Q146"/>
    <mergeCell ref="P147:Q147"/>
    <mergeCell ref="P148:Q148"/>
    <mergeCell ref="P149:Q149"/>
    <mergeCell ref="U142:Y142"/>
    <mergeCell ref="U143:V143"/>
    <mergeCell ref="W143:Y143"/>
    <mergeCell ref="U144:V144"/>
    <mergeCell ref="W144:Y144"/>
    <mergeCell ref="P145:Q145"/>
  </mergeCells>
  <conditionalFormatting sqref="AY12:EH64">
    <cfRule type="cellIs" dxfId="8" priority="1" stopIfTrue="1" operator="greaterThan">
      <formula>1</formula>
    </cfRule>
  </conditionalFormatting>
  <pageMargins left="0.3" right="0.19685039370078741" top="0.28000000000000003" bottom="0.28999999999999998" header="0.27" footer="0.25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65537" r:id="rId4">
          <objectPr defaultSize="0" autoPict="0" r:id="rId5">
            <anchor moveWithCells="1" sizeWithCells="1">
              <from>
                <xdr:col>25</xdr:col>
                <xdr:colOff>161925</xdr:colOff>
                <xdr:row>132</xdr:row>
                <xdr:rowOff>104775</xdr:rowOff>
              </from>
              <to>
                <xdr:col>25</xdr:col>
                <xdr:colOff>1238250</xdr:colOff>
                <xdr:row>135</xdr:row>
                <xdr:rowOff>19050</xdr:rowOff>
              </to>
            </anchor>
          </objectPr>
        </oleObject>
      </mc:Choice>
      <mc:Fallback>
        <oleObject progId="PBrush" shapeId="6553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77"/>
  <sheetViews>
    <sheetView zoomScale="60" zoomScaleNormal="60" workbookViewId="0">
      <selection activeCell="L22" sqref="L22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5" width="5.7109375" style="1" customWidth="1"/>
    <col min="6" max="6" width="6.140625" style="1" customWidth="1"/>
    <col min="7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1" width="5.7109375" style="1" customWidth="1"/>
    <col min="22" max="22" width="5.85546875" style="1" customWidth="1"/>
    <col min="23" max="24" width="5.7109375" style="1" customWidth="1"/>
    <col min="25" max="25" width="5.140625" style="1" customWidth="1"/>
    <col min="26" max="26" width="31.28515625" style="1" customWidth="1"/>
    <col min="27" max="27" width="0.7109375" style="1" customWidth="1"/>
    <col min="28" max="47" width="6.7109375" style="1" hidden="1" customWidth="1"/>
    <col min="48" max="49" width="6.7109375" style="354" hidden="1" customWidth="1"/>
    <col min="50" max="50" width="5.140625" style="354" hidden="1" customWidth="1"/>
    <col min="51" max="55" width="4.7109375" style="354" hidden="1" customWidth="1"/>
    <col min="56" max="57" width="4.7109375" style="364" hidden="1" customWidth="1"/>
    <col min="58" max="66" width="4.7109375" style="354" hidden="1" customWidth="1"/>
    <col min="67" max="73" width="4.7109375" style="1" hidden="1" customWidth="1"/>
    <col min="74" max="75" width="5.7109375" style="1" hidden="1" customWidth="1"/>
    <col min="76" max="95" width="4.7109375" style="1" hidden="1" customWidth="1"/>
    <col min="96" max="96" width="6.140625" style="1" hidden="1" customWidth="1"/>
    <col min="97" max="117" width="4.7109375" style="1" hidden="1" customWidth="1"/>
    <col min="118" max="118" width="6.42578125" style="1" hidden="1" customWidth="1"/>
    <col min="119" max="120" width="5.85546875" style="1" hidden="1" customWidth="1"/>
    <col min="121" max="140" width="4.7109375" style="1" hidden="1" customWidth="1"/>
    <col min="141" max="141" width="3.7109375" style="1" hidden="1" customWidth="1"/>
    <col min="142" max="163" width="5.28515625" style="1" customWidth="1"/>
    <col min="164" max="16384" width="9.140625" style="1"/>
  </cols>
  <sheetData>
    <row r="1" spans="1:175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</row>
    <row r="2" spans="1:175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</row>
    <row r="3" spans="1:175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</row>
    <row r="4" spans="1:175" ht="15.75" customHeight="1" x14ac:dyDescent="0.25">
      <c r="A4" s="224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354"/>
      <c r="AB4" s="354"/>
      <c r="AC4" s="354"/>
      <c r="AD4" s="354"/>
      <c r="AE4" s="354"/>
      <c r="AF4" s="354"/>
      <c r="AG4" s="354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</row>
    <row r="5" spans="1:175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75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44" t="s">
        <v>15</v>
      </c>
      <c r="Z6" s="845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75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46"/>
      <c r="Z7" s="847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77"/>
      <c r="AX7" s="277"/>
    </row>
    <row r="8" spans="1:175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46"/>
      <c r="Z8" s="847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77"/>
      <c r="AX8" s="277"/>
    </row>
    <row r="9" spans="1:175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48"/>
      <c r="Z9" s="849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631</v>
      </c>
      <c r="AZ9" s="118" t="s">
        <v>675</v>
      </c>
      <c r="BA9" s="197" t="s">
        <v>453</v>
      </c>
      <c r="BB9" s="118" t="s">
        <v>651</v>
      </c>
      <c r="BC9" s="118" t="s">
        <v>275</v>
      </c>
      <c r="BD9" s="118" t="s">
        <v>689</v>
      </c>
      <c r="BE9" s="197" t="s">
        <v>453</v>
      </c>
      <c r="BF9" s="118" t="s">
        <v>341</v>
      </c>
      <c r="BG9" s="118" t="s">
        <v>301</v>
      </c>
      <c r="BH9" s="197" t="s">
        <v>453</v>
      </c>
      <c r="BI9" s="118" t="s">
        <v>274</v>
      </c>
      <c r="BJ9" s="118" t="s">
        <v>510</v>
      </c>
      <c r="BK9" s="197" t="s">
        <v>453</v>
      </c>
      <c r="BL9" s="118" t="s">
        <v>645</v>
      </c>
      <c r="BM9" s="196" t="s">
        <v>646</v>
      </c>
      <c r="BN9" s="197" t="s">
        <v>453</v>
      </c>
      <c r="BO9" s="118" t="s">
        <v>632</v>
      </c>
      <c r="BP9" s="118" t="s">
        <v>683</v>
      </c>
      <c r="BQ9" s="197" t="s">
        <v>453</v>
      </c>
      <c r="BR9" s="118" t="s">
        <v>663</v>
      </c>
      <c r="BS9" s="118" t="s">
        <v>662</v>
      </c>
      <c r="BT9" s="197" t="s">
        <v>453</v>
      </c>
      <c r="BU9" s="118" t="s">
        <v>667</v>
      </c>
      <c r="BV9" s="118" t="s">
        <v>668</v>
      </c>
      <c r="BW9" s="118" t="s">
        <v>688</v>
      </c>
      <c r="BX9" s="197" t="s">
        <v>453</v>
      </c>
      <c r="BY9" s="118" t="s">
        <v>695</v>
      </c>
      <c r="BZ9" s="118" t="s">
        <v>696</v>
      </c>
      <c r="CA9" s="197" t="s">
        <v>453</v>
      </c>
      <c r="CB9" s="118" t="s">
        <v>643</v>
      </c>
      <c r="CC9" s="118" t="s">
        <v>682</v>
      </c>
      <c r="CD9" s="118" t="s">
        <v>644</v>
      </c>
      <c r="CE9" s="197" t="s">
        <v>453</v>
      </c>
      <c r="CF9" s="118" t="s">
        <v>654</v>
      </c>
      <c r="CG9" s="118" t="s">
        <v>655</v>
      </c>
      <c r="CH9" s="197" t="s">
        <v>453</v>
      </c>
      <c r="CI9" s="118" t="s">
        <v>653</v>
      </c>
      <c r="CJ9" s="118" t="s">
        <v>692</v>
      </c>
      <c r="CK9" s="118" t="s">
        <v>661</v>
      </c>
      <c r="CL9" s="118" t="s">
        <v>237</v>
      </c>
      <c r="CM9" s="118" t="s">
        <v>514</v>
      </c>
      <c r="CN9" s="197" t="s">
        <v>453</v>
      </c>
      <c r="CO9" s="118" t="s">
        <v>647</v>
      </c>
      <c r="CP9" s="118" t="s">
        <v>579</v>
      </c>
      <c r="CQ9" s="118" t="s">
        <v>673</v>
      </c>
      <c r="CR9" s="118" t="s">
        <v>674</v>
      </c>
      <c r="CS9" s="197" t="s">
        <v>453</v>
      </c>
      <c r="CT9" s="118" t="s">
        <v>658</v>
      </c>
      <c r="CU9" s="118" t="s">
        <v>582</v>
      </c>
      <c r="CV9" s="118" t="s">
        <v>659</v>
      </c>
      <c r="CW9" s="197" t="s">
        <v>453</v>
      </c>
      <c r="CX9" s="118" t="s">
        <v>241</v>
      </c>
      <c r="CY9" s="118" t="s">
        <v>244</v>
      </c>
      <c r="CZ9" s="197" t="s">
        <v>453</v>
      </c>
      <c r="DA9" s="118" t="s">
        <v>640</v>
      </c>
      <c r="DB9" s="118" t="s">
        <v>641</v>
      </c>
      <c r="DC9" s="197" t="s">
        <v>453</v>
      </c>
      <c r="DD9" s="118" t="s">
        <v>515</v>
      </c>
      <c r="DE9" s="118" t="s">
        <v>649</v>
      </c>
      <c r="DF9" s="118" t="s">
        <v>650</v>
      </c>
      <c r="DG9" s="197" t="s">
        <v>453</v>
      </c>
      <c r="DH9" s="118" t="s">
        <v>516</v>
      </c>
      <c r="DI9" s="118" t="s">
        <v>587</v>
      </c>
      <c r="DJ9" s="197" t="s">
        <v>453</v>
      </c>
      <c r="DK9" s="118" t="s">
        <v>517</v>
      </c>
      <c r="DL9" s="118" t="s">
        <v>518</v>
      </c>
      <c r="DM9" s="197" t="s">
        <v>453</v>
      </c>
      <c r="DN9" s="24" t="s">
        <v>638</v>
      </c>
      <c r="DO9" s="24" t="s">
        <v>639</v>
      </c>
      <c r="DP9" s="197" t="s">
        <v>453</v>
      </c>
      <c r="DQ9" s="118" t="s">
        <v>519</v>
      </c>
      <c r="DR9" s="118" t="s">
        <v>520</v>
      </c>
      <c r="DS9" s="197" t="s">
        <v>453</v>
      </c>
      <c r="DT9" s="118" t="s">
        <v>666</v>
      </c>
      <c r="DU9" s="118" t="s">
        <v>665</v>
      </c>
      <c r="DV9" s="197" t="s">
        <v>453</v>
      </c>
      <c r="DW9" s="118" t="s">
        <v>268</v>
      </c>
      <c r="DX9" s="118" t="s">
        <v>267</v>
      </c>
      <c r="DY9" s="197" t="s">
        <v>453</v>
      </c>
      <c r="DZ9" s="118" t="s">
        <v>642</v>
      </c>
      <c r="EA9" s="118" t="s">
        <v>652</v>
      </c>
      <c r="EB9" s="118" t="s">
        <v>657</v>
      </c>
      <c r="EC9" s="118" t="s">
        <v>604</v>
      </c>
      <c r="ED9" s="118" t="s">
        <v>636</v>
      </c>
      <c r="EE9" s="118" t="s">
        <v>637</v>
      </c>
      <c r="EF9" s="197" t="s">
        <v>453</v>
      </c>
      <c r="EG9" s="118" t="s">
        <v>633</v>
      </c>
      <c r="EH9" s="118" t="s">
        <v>634</v>
      </c>
      <c r="EI9" s="197" t="s">
        <v>453</v>
      </c>
      <c r="EJ9" s="118" t="s">
        <v>660</v>
      </c>
      <c r="EK9" s="118" t="s">
        <v>664</v>
      </c>
      <c r="EL9" s="118"/>
      <c r="EM9" s="118"/>
      <c r="EN9" s="118"/>
      <c r="EO9" s="118"/>
      <c r="EP9" s="354"/>
      <c r="EQ9" s="354"/>
      <c r="ER9" s="354"/>
      <c r="ES9" s="354"/>
      <c r="ET9" s="354"/>
      <c r="EU9" s="354"/>
      <c r="EV9" s="354"/>
      <c r="EW9" s="354"/>
      <c r="EX9" s="354"/>
      <c r="EY9" s="354"/>
      <c r="EZ9" s="354"/>
      <c r="FA9" s="354"/>
      <c r="FB9" s="354"/>
      <c r="FC9" s="354"/>
      <c r="FD9" s="354"/>
      <c r="FE9" s="354"/>
      <c r="FF9" s="354"/>
      <c r="FG9" s="354"/>
      <c r="FH9" s="354"/>
      <c r="FI9" s="354"/>
      <c r="FJ9" s="354"/>
      <c r="FK9" s="354"/>
      <c r="FL9" s="354"/>
      <c r="FM9" s="354"/>
      <c r="FN9" s="354"/>
      <c r="FO9" s="354"/>
      <c r="FP9" s="354"/>
      <c r="FQ9" s="354"/>
      <c r="FR9" s="354"/>
      <c r="FS9" s="354"/>
    </row>
    <row r="10" spans="1:175" ht="20.25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4"/>
      <c r="Y10" s="836" t="s">
        <v>697</v>
      </c>
      <c r="Z10" s="837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18"/>
      <c r="BG10" s="118"/>
      <c r="BH10" s="197"/>
      <c r="BI10" s="118"/>
      <c r="BJ10" s="118"/>
      <c r="BK10" s="197"/>
      <c r="BL10" s="118"/>
      <c r="BM10" s="196"/>
      <c r="BN10" s="197"/>
      <c r="BO10" s="118"/>
      <c r="BP10" s="118"/>
      <c r="BQ10" s="197"/>
      <c r="BR10" s="118"/>
      <c r="BS10" s="118"/>
      <c r="BT10" s="197"/>
      <c r="BU10" s="197"/>
      <c r="BV10" s="197"/>
      <c r="BW10" s="197"/>
      <c r="BX10" s="197"/>
      <c r="BY10" s="118"/>
      <c r="BZ10" s="118"/>
      <c r="CA10" s="197"/>
      <c r="CB10" s="118"/>
      <c r="CC10" s="118"/>
      <c r="CD10" s="118"/>
      <c r="CE10" s="197"/>
      <c r="CF10" s="118"/>
      <c r="CG10" s="118"/>
      <c r="CH10" s="197"/>
      <c r="CI10" s="118"/>
      <c r="CJ10" s="118"/>
      <c r="CK10" s="118"/>
      <c r="CL10" s="118"/>
      <c r="CM10" s="118"/>
      <c r="CN10" s="197"/>
      <c r="CO10" s="118"/>
      <c r="CP10" s="118"/>
      <c r="CQ10" s="118"/>
      <c r="CR10" s="118"/>
      <c r="CS10" s="197"/>
      <c r="CT10" s="118"/>
      <c r="CU10" s="118"/>
      <c r="CV10" s="118"/>
      <c r="CW10" s="197"/>
      <c r="CX10" s="118"/>
      <c r="CY10" s="118"/>
      <c r="CZ10" s="197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97"/>
      <c r="DN10" s="24"/>
      <c r="DO10" s="24"/>
      <c r="DP10" s="24"/>
      <c r="DQ10" s="118"/>
      <c r="DR10" s="118"/>
      <c r="DS10" s="197"/>
      <c r="DT10" s="118"/>
      <c r="DU10" s="118"/>
      <c r="DV10" s="118"/>
      <c r="DW10" s="118"/>
      <c r="DX10" s="118"/>
      <c r="DY10" s="197"/>
      <c r="DZ10" s="118"/>
      <c r="EA10" s="118"/>
      <c r="EB10" s="118"/>
      <c r="EC10" s="118"/>
      <c r="ED10" s="118"/>
      <c r="EE10" s="118"/>
      <c r="EF10" s="197"/>
      <c r="EG10" s="118"/>
      <c r="EH10" s="118"/>
      <c r="EI10" s="197"/>
      <c r="EJ10" s="118"/>
      <c r="EK10" s="118"/>
      <c r="EL10" s="118"/>
      <c r="EM10" s="118"/>
      <c r="EN10" s="118"/>
      <c r="EO10" s="118"/>
      <c r="EP10" s="354"/>
      <c r="EQ10" s="354"/>
      <c r="ER10" s="354"/>
      <c r="ES10" s="354"/>
      <c r="ET10" s="354"/>
      <c r="EU10" s="354"/>
      <c r="EV10" s="354"/>
      <c r="EW10" s="354"/>
      <c r="EX10" s="354"/>
      <c r="EY10" s="354"/>
      <c r="EZ10" s="354"/>
      <c r="FA10" s="354"/>
      <c r="FB10" s="354"/>
      <c r="FC10" s="354"/>
      <c r="FD10" s="354"/>
      <c r="FE10" s="354"/>
      <c r="FF10" s="354"/>
      <c r="FG10" s="354"/>
      <c r="FH10" s="354"/>
      <c r="FI10" s="354"/>
      <c r="FJ10" s="354"/>
      <c r="FK10" s="354"/>
      <c r="FL10" s="354"/>
      <c r="FM10" s="354"/>
      <c r="FN10" s="354"/>
      <c r="FO10" s="354"/>
      <c r="FP10" s="354"/>
      <c r="FQ10" s="354"/>
      <c r="FR10" s="354"/>
      <c r="FS10" s="354"/>
    </row>
    <row r="11" spans="1:175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7"/>
      <c r="Y11" s="47" t="s">
        <v>127</v>
      </c>
      <c r="Z11" s="32"/>
      <c r="AA11" s="2"/>
      <c r="AB11" s="279" t="s">
        <v>675</v>
      </c>
      <c r="AC11" s="279" t="s">
        <v>675</v>
      </c>
      <c r="AD11" s="279" t="s">
        <v>675</v>
      </c>
      <c r="AE11" s="279" t="s">
        <v>675</v>
      </c>
      <c r="AF11" s="279" t="s">
        <v>675</v>
      </c>
      <c r="AG11" s="279" t="s">
        <v>675</v>
      </c>
      <c r="AH11" s="279" t="s">
        <v>675</v>
      </c>
      <c r="AI11" s="279" t="s">
        <v>675</v>
      </c>
      <c r="AJ11" s="279" t="s">
        <v>675</v>
      </c>
      <c r="AK11" s="279" t="s">
        <v>675</v>
      </c>
      <c r="AL11" s="279" t="s">
        <v>631</v>
      </c>
      <c r="AM11" s="279" t="s">
        <v>631</v>
      </c>
      <c r="AN11" s="279" t="s">
        <v>631</v>
      </c>
      <c r="AO11" s="279" t="s">
        <v>631</v>
      </c>
      <c r="AP11" s="279" t="s">
        <v>631</v>
      </c>
      <c r="AQ11" s="279" t="s">
        <v>631</v>
      </c>
      <c r="AR11" s="279" t="s">
        <v>631</v>
      </c>
      <c r="AS11" s="279" t="s">
        <v>631</v>
      </c>
      <c r="AT11" s="279" t="s">
        <v>631</v>
      </c>
      <c r="AU11" s="279" t="s">
        <v>631</v>
      </c>
      <c r="AV11" s="279" t="s">
        <v>631</v>
      </c>
      <c r="AY11" s="118"/>
      <c r="AZ11" s="118"/>
      <c r="BA11" s="118"/>
      <c r="BB11" s="118"/>
      <c r="BC11" s="118"/>
      <c r="BD11" s="118"/>
      <c r="BE11" s="118"/>
      <c r="BF11" s="118"/>
      <c r="BG11" s="7"/>
      <c r="BH11" s="118"/>
      <c r="BI11" s="118"/>
      <c r="BJ11" s="7"/>
      <c r="BK11" s="118"/>
      <c r="BL11" s="118"/>
      <c r="BM11" s="118"/>
      <c r="BN11" s="118"/>
      <c r="BO11" s="118"/>
      <c r="BP11" s="118"/>
      <c r="BQ11" s="118"/>
      <c r="BR11" s="118"/>
      <c r="BS11" s="27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27"/>
      <c r="EA11" s="118"/>
      <c r="EB11" s="27"/>
      <c r="EC11" s="27"/>
      <c r="ED11" s="27"/>
      <c r="EE11" s="27"/>
      <c r="EF11" s="27"/>
      <c r="EG11" s="27"/>
      <c r="EH11" s="27"/>
      <c r="EI11" s="27"/>
      <c r="EJ11" s="7"/>
      <c r="EK11" s="7"/>
      <c r="EL11" s="7"/>
      <c r="EM11" s="7"/>
      <c r="EN11" s="7"/>
      <c r="EO11" s="7"/>
    </row>
    <row r="12" spans="1:175" ht="17.100000000000001" customHeight="1" x14ac:dyDescent="0.25">
      <c r="A12" s="774"/>
      <c r="B12" s="777"/>
      <c r="C12" s="172">
        <v>2</v>
      </c>
      <c r="D12" s="157" t="s">
        <v>516</v>
      </c>
      <c r="E12" s="150" t="s">
        <v>640</v>
      </c>
      <c r="F12" s="161" t="s">
        <v>674</v>
      </c>
      <c r="G12" s="163" t="s">
        <v>667</v>
      </c>
      <c r="H12" s="160" t="s">
        <v>654</v>
      </c>
      <c r="I12" s="159" t="s">
        <v>647</v>
      </c>
      <c r="J12" s="151" t="s">
        <v>645</v>
      </c>
      <c r="K12" s="149" t="s">
        <v>579</v>
      </c>
      <c r="L12" s="150" t="s">
        <v>341</v>
      </c>
      <c r="M12" s="160" t="s">
        <v>649</v>
      </c>
      <c r="N12" s="163" t="s">
        <v>631</v>
      </c>
      <c r="O12" s="160" t="s">
        <v>268</v>
      </c>
      <c r="P12" s="159" t="s">
        <v>636</v>
      </c>
      <c r="Q12" s="151" t="s">
        <v>642</v>
      </c>
      <c r="R12" s="157" t="s">
        <v>695</v>
      </c>
      <c r="S12" s="166" t="s">
        <v>639</v>
      </c>
      <c r="T12" s="160" t="s">
        <v>658</v>
      </c>
      <c r="U12" s="163" t="s">
        <v>237</v>
      </c>
      <c r="V12" s="160" t="s">
        <v>519</v>
      </c>
      <c r="W12" s="159" t="s">
        <v>632</v>
      </c>
      <c r="X12" s="151" t="s">
        <v>274</v>
      </c>
      <c r="Y12" s="26" t="s">
        <v>541</v>
      </c>
      <c r="Z12" s="8"/>
      <c r="AA12" s="2"/>
      <c r="AB12" s="279" t="s">
        <v>675</v>
      </c>
      <c r="AC12" s="279" t="s">
        <v>675</v>
      </c>
      <c r="AD12" s="279" t="s">
        <v>675</v>
      </c>
      <c r="AE12" s="279" t="s">
        <v>675</v>
      </c>
      <c r="AF12" s="279" t="s">
        <v>675</v>
      </c>
      <c r="AG12" s="279" t="s">
        <v>675</v>
      </c>
      <c r="AH12" s="279" t="s">
        <v>675</v>
      </c>
      <c r="AI12" s="279" t="s">
        <v>675</v>
      </c>
      <c r="AJ12" s="279" t="s">
        <v>675</v>
      </c>
      <c r="AK12" s="279" t="s">
        <v>675</v>
      </c>
      <c r="AL12" s="279" t="s">
        <v>631</v>
      </c>
      <c r="AM12" s="279" t="s">
        <v>631</v>
      </c>
      <c r="AN12" s="279" t="s">
        <v>631</v>
      </c>
      <c r="AO12" s="279" t="s">
        <v>631</v>
      </c>
      <c r="AP12" s="279" t="s">
        <v>631</v>
      </c>
      <c r="AQ12" s="279" t="s">
        <v>631</v>
      </c>
      <c r="AR12" s="279" t="s">
        <v>631</v>
      </c>
      <c r="AS12" s="279" t="s">
        <v>631</v>
      </c>
      <c r="AT12" s="279" t="s">
        <v>631</v>
      </c>
      <c r="AU12" s="279" t="s">
        <v>631</v>
      </c>
      <c r="AV12" s="279" t="s">
        <v>631</v>
      </c>
      <c r="AY12" s="118">
        <f t="shared" ref="AY12:AY64" si="0">COUNTIF(D12:X12,"A.35")</f>
        <v>1</v>
      </c>
      <c r="AZ12" s="118">
        <f t="shared" ref="AZ12:AZ64" si="1">COUNTIF(D12:X12,"A.41")</f>
        <v>0</v>
      </c>
      <c r="BA12" s="118">
        <f t="shared" ref="BA12:BA64" si="2">SUM(AZ12:AZ12)</f>
        <v>0</v>
      </c>
      <c r="BB12" s="118">
        <f t="shared" ref="BB12:BB64" si="3">COUNTIF(D12:X12,"B.23")</f>
        <v>0</v>
      </c>
      <c r="BC12" s="118">
        <f t="shared" ref="BC12:BC64" si="4">COUNTIF(D12:X12,"B.26")</f>
        <v>0</v>
      </c>
      <c r="BD12" s="118">
        <f>COUNTIF(D12:X12,"O.26")</f>
        <v>0</v>
      </c>
      <c r="BE12" s="118">
        <f>SUM(BC12:BD12)</f>
        <v>0</v>
      </c>
      <c r="BF12" s="118">
        <f t="shared" ref="BF12:BF64" si="5">COUNTIF(D12:X12,"C.7")</f>
        <v>1</v>
      </c>
      <c r="BG12" s="117">
        <f>COUNTIF(D12:X12,"CP.7")</f>
        <v>0</v>
      </c>
      <c r="BH12" s="118">
        <f t="shared" ref="BH12:BH64" si="6">SUM(BF12:BG12)</f>
        <v>1</v>
      </c>
      <c r="BI12" s="118">
        <f t="shared" ref="BI12:BI64" si="7">COUNTIF(D12:X12,"C.13")</f>
        <v>1</v>
      </c>
      <c r="BJ12" s="117">
        <f t="shared" ref="BJ12:BJ64" si="8">COUNTIF(D12:X12,"CP.13")</f>
        <v>0</v>
      </c>
      <c r="BK12" s="118">
        <f t="shared" ref="BK12:BK64" si="9">SUM(BI12:BJ12)</f>
        <v>1</v>
      </c>
      <c r="BL12" s="118">
        <f t="shared" ref="BL12:BL64" si="10">COUNTIF(D12:X12,"C.20")</f>
        <v>1</v>
      </c>
      <c r="BM12" s="118">
        <f t="shared" ref="BM12:BM64" si="11">COUNTIF(D12:X12,"CP.20")</f>
        <v>0</v>
      </c>
      <c r="BN12" s="118">
        <f t="shared" ref="BN12:BN64" si="12">SUM(BL12:BM12)</f>
        <v>1</v>
      </c>
      <c r="BO12" s="117">
        <f t="shared" ref="BO12:BO64" si="13">COUNTIF(D12:X12,"D.12")</f>
        <v>1</v>
      </c>
      <c r="BP12" s="117">
        <f t="shared" ref="BP12:BP64" si="14">COUNTIF(D12:X12,"DP.12")</f>
        <v>0</v>
      </c>
      <c r="BQ12" s="117">
        <f t="shared" ref="BQ12:BQ64" si="15">SUM(BO12:BP12)</f>
        <v>1</v>
      </c>
      <c r="BR12" s="117">
        <f t="shared" ref="BR12:BR64" si="16">COUNTIF(D12:X12,"DP.33")</f>
        <v>0</v>
      </c>
      <c r="BS12" s="117">
        <f t="shared" ref="BS12:BS64" si="17">COUNTIF(D12:X12,"O.33")</f>
        <v>0</v>
      </c>
      <c r="BT12" s="117">
        <f t="shared" ref="BT12:BT64" si="18">SUM(BR12:BS12)</f>
        <v>0</v>
      </c>
      <c r="BU12" s="117">
        <f t="shared" ref="BU12:BU64" si="19">COUNTIF(D12:X12,"D.37")</f>
        <v>1</v>
      </c>
      <c r="BV12" s="117">
        <f t="shared" ref="BV12:BV64" si="20">COUNTIF(D12:X12,"DP.37")</f>
        <v>0</v>
      </c>
      <c r="BW12" s="117">
        <f>COUNTIF(D12:X12,"O.37")</f>
        <v>0</v>
      </c>
      <c r="BX12" s="117">
        <f>SUM(BU12:BW12)</f>
        <v>1</v>
      </c>
      <c r="BY12" s="117">
        <f t="shared" ref="BY12:BY43" si="21">COUNTIF(D12:X12,"E.43")</f>
        <v>1</v>
      </c>
      <c r="BZ12" s="117">
        <f t="shared" ref="BZ12:BZ43" si="22">COUNTIF(D12:X12,"EP.43")</f>
        <v>0</v>
      </c>
      <c r="CA12" s="117">
        <f t="shared" ref="CA12:CA43" si="23">SUM(BY12:BZ12)</f>
        <v>1</v>
      </c>
      <c r="CB12" s="117">
        <f t="shared" ref="CB12:CB64" si="24">COUNTIF(D12:X12,"E.19")</f>
        <v>0</v>
      </c>
      <c r="CC12" s="117">
        <f t="shared" ref="CC12:CC64" si="25">COUNTIF(D12:X12,"EL.19")</f>
        <v>0</v>
      </c>
      <c r="CD12" s="117">
        <f t="shared" ref="CD12:CD64" si="26">COUNTIF(D12:X12,"EP.19")</f>
        <v>0</v>
      </c>
      <c r="CE12" s="117">
        <f t="shared" ref="CE12:CE64" si="27">SUM(CB12:CD12)</f>
        <v>0</v>
      </c>
      <c r="CF12" s="117">
        <f t="shared" ref="CF12:CF64" si="28">COUNTIF(D12:X12,"E.28")</f>
        <v>1</v>
      </c>
      <c r="CG12" s="117">
        <f t="shared" ref="CG12:CG64" si="29">COUNTIF(D12:X12,"EL.28")</f>
        <v>0</v>
      </c>
      <c r="CH12" s="117">
        <f t="shared" ref="CH12:CH64" si="30">SUM(CF12:CG12)</f>
        <v>1</v>
      </c>
      <c r="CI12" s="117">
        <f t="shared" ref="CI12:CI64" si="31">COUNTIF(D12:X12,"F.27")</f>
        <v>0</v>
      </c>
      <c r="CJ12" s="117">
        <f>COUNTIF(D12:X12,"O.27")</f>
        <v>0</v>
      </c>
      <c r="CK12" s="117">
        <f t="shared" ref="CK12:CK43" si="32">COUNTIF(D12:X12,"F.32")</f>
        <v>0</v>
      </c>
      <c r="CL12" s="117">
        <f t="shared" ref="CL12:CL64" si="33">COUNTIF(D12:X12,"G.3")</f>
        <v>1</v>
      </c>
      <c r="CM12" s="117">
        <f t="shared" ref="CM12:CM64" si="34">COUNTIF(D12:X12,"GP.3")</f>
        <v>0</v>
      </c>
      <c r="CN12" s="117">
        <f t="shared" ref="CN12:CN64" si="35">SUM(CL12:CM12)</f>
        <v>1</v>
      </c>
      <c r="CO12" s="117">
        <f t="shared" ref="CO12:CO64" si="36">COUNTIF(D12:X12,"G.21")</f>
        <v>1</v>
      </c>
      <c r="CP12" s="117">
        <f>COUNTIF(D12:X12,"G.38")</f>
        <v>1</v>
      </c>
      <c r="CQ12" s="117">
        <f>COUNTIF(D12:X12,"G.39")</f>
        <v>0</v>
      </c>
      <c r="CR12" s="117">
        <f>COUNTIF(D12:X12,"GP.39")</f>
        <v>1</v>
      </c>
      <c r="CS12" s="117">
        <f>SUM(CQ12:CR12)</f>
        <v>1</v>
      </c>
      <c r="CT12" s="117">
        <f t="shared" ref="CT12:CT64" si="37">COUNTIF(D12:X12,"G.30")</f>
        <v>1</v>
      </c>
      <c r="CU12" s="117">
        <f>COUNTIF(D12:X12,"GP.31")</f>
        <v>0</v>
      </c>
      <c r="CV12" s="117">
        <f t="shared" ref="CV12:CV64" si="38">COUNTIF(D12:X12,"HL.30")</f>
        <v>0</v>
      </c>
      <c r="CW12" s="117">
        <f>SUM(CT12:CV12)</f>
        <v>1</v>
      </c>
      <c r="CX12" s="117">
        <f t="shared" ref="CX12:CX64" si="39">COUNTIF(D12:X12,"H.6")</f>
        <v>0</v>
      </c>
      <c r="CY12" s="117">
        <f t="shared" ref="CY12:CY64" si="40">COUNTIF(D12:X12,"HL.6")</f>
        <v>0</v>
      </c>
      <c r="CZ12" s="117">
        <f t="shared" ref="CZ12:CZ64" si="41">SUM(CX12:CY12)</f>
        <v>0</v>
      </c>
      <c r="DA12" s="117">
        <f t="shared" ref="DA12:DA64" si="42">COUNTIF(D12:X12,"H.17")</f>
        <v>1</v>
      </c>
      <c r="DB12" s="117">
        <f t="shared" ref="DB12:DB64" si="43">COUNTIF(D12:X12,"HL.17")</f>
        <v>0</v>
      </c>
      <c r="DC12" s="117">
        <f t="shared" ref="DC12:DC64" si="44">SUM(DA12:DB12)</f>
        <v>1</v>
      </c>
      <c r="DD12" s="117">
        <f t="shared" ref="DD12:DD64" si="45">COUNTIF(D12:X12,"I.2")</f>
        <v>0</v>
      </c>
      <c r="DE12" s="117">
        <f t="shared" ref="DE12:DE64" si="46">COUNTIF(D12:X12,"I.22")</f>
        <v>1</v>
      </c>
      <c r="DF12" s="117">
        <f t="shared" ref="DF12:DF64" si="47">COUNTIF(D12:X12,"T.22")</f>
        <v>0</v>
      </c>
      <c r="DG12" s="117">
        <f>SUM(DE12:DF12)</f>
        <v>1</v>
      </c>
      <c r="DH12" s="117">
        <f t="shared" ref="DH12:DH64" si="48">COUNTIF(D12:X12,"J.4")</f>
        <v>1</v>
      </c>
      <c r="DI12" s="117">
        <f>COUNTIF(D12:X12,"JL.4")</f>
        <v>0</v>
      </c>
      <c r="DJ12" s="117">
        <f>SUM(DH12:DI12)</f>
        <v>1</v>
      </c>
      <c r="DK12" s="117">
        <f t="shared" ref="DK12:DK64" si="49">COUNTIF(D12:X12,"J.11")</f>
        <v>0</v>
      </c>
      <c r="DL12" s="117">
        <f t="shared" ref="DL12:DL64" si="50">COUNTIF(D12:X12,"JL.11")</f>
        <v>0</v>
      </c>
      <c r="DM12" s="117">
        <f t="shared" ref="DM12:DM64" si="51">SUM(DK12:DL12)</f>
        <v>0</v>
      </c>
      <c r="DN12" s="117">
        <f t="shared" ref="DN12:DN64" si="52">COUNTIF(D12:X12,"JL.16")</f>
        <v>0</v>
      </c>
      <c r="DO12" s="117">
        <f t="shared" ref="DO12:DO64" si="53">COUNTIF(D12:X12,"T.16")</f>
        <v>1</v>
      </c>
      <c r="DP12" s="117">
        <f>SUM(DN12:DO12)</f>
        <v>1</v>
      </c>
      <c r="DQ12" s="117">
        <f t="shared" ref="DQ12:DQ64" si="54">COUNTIF(D12:X12,"K.5")</f>
        <v>1</v>
      </c>
      <c r="DR12" s="117">
        <f t="shared" ref="DR12:DR64" si="55">COUNTIF(D12:X12,"KL.5")</f>
        <v>0</v>
      </c>
      <c r="DS12" s="117">
        <f t="shared" ref="DS12:DS64" si="56">SUM(DQ12:DR12)</f>
        <v>1</v>
      </c>
      <c r="DT12" s="117">
        <f t="shared" ref="DT12:DT64" si="57">COUNTIF(D12:X12,"K.36")</f>
        <v>0</v>
      </c>
      <c r="DU12" s="117">
        <f t="shared" ref="DU12:DU64" si="58">COUNTIF(D12:X12,"KL.36")</f>
        <v>0</v>
      </c>
      <c r="DV12" s="117">
        <f>SUM(DT12:DU12)</f>
        <v>0</v>
      </c>
      <c r="DW12" s="117">
        <f t="shared" ref="DW12:DW64" si="59">COUNTIF(D12:X12,"L.9")</f>
        <v>1</v>
      </c>
      <c r="DX12" s="117">
        <f t="shared" ref="DX12:DX64" si="60">COUNTIF(D12:X12,"LL.9")</f>
        <v>0</v>
      </c>
      <c r="DY12" s="117">
        <f t="shared" ref="DY12:DY64" si="61">SUM(DW12:DX12)</f>
        <v>1</v>
      </c>
      <c r="DZ12" s="117">
        <f t="shared" ref="DZ12:DZ64" si="62">COUNTIF(D12:X12,"M.18")</f>
        <v>1</v>
      </c>
      <c r="EA12" s="117">
        <f t="shared" ref="EA12:EA64" si="63">COUNTIF(D12:X12,"M.25")</f>
        <v>0</v>
      </c>
      <c r="EB12" s="117">
        <f t="shared" ref="EB12:EB64" si="64">COUNTIF(D12:X12,"N.29")</f>
        <v>0</v>
      </c>
      <c r="EC12" s="117">
        <f>COUNTIF(D12:X12,"N.40")</f>
        <v>0</v>
      </c>
      <c r="ED12" s="117">
        <f t="shared" ref="ED12:ED64" si="65">COUNTIF(D12:X12,"P.15")</f>
        <v>1</v>
      </c>
      <c r="EE12" s="117">
        <f t="shared" ref="EE12:EE64" si="66">COUNTIF(D12:X12,"PL.15")</f>
        <v>0</v>
      </c>
      <c r="EF12" s="117">
        <f t="shared" ref="EF12:EF64" si="67">SUM(ED12:EE12)</f>
        <v>1</v>
      </c>
      <c r="EG12" s="117">
        <f t="shared" ref="EG12:EG64" si="68">COUNTIF(D12:X12,"R.14")</f>
        <v>0</v>
      </c>
      <c r="EH12" s="117">
        <f t="shared" ref="EH12:EH64" si="69">COUNTIF(D12:X12,"RL.14")</f>
        <v>0</v>
      </c>
      <c r="EI12" s="117">
        <f t="shared" ref="EI12:EI64" si="70">SUM(EG12:EH12)</f>
        <v>0</v>
      </c>
      <c r="EJ12" s="118">
        <f t="shared" ref="EJ12:EJ64" si="71">COUNTIF(D12:X12,"T.31")</f>
        <v>0</v>
      </c>
      <c r="EK12" s="118">
        <f t="shared" ref="EK12:EK64" si="72">COUNTIF(D12:X12,"X.34")</f>
        <v>0</v>
      </c>
      <c r="EL12" s="7"/>
      <c r="EM12" s="7"/>
      <c r="EN12" s="7"/>
      <c r="EO12" s="7"/>
    </row>
    <row r="13" spans="1:175" ht="17.100000000000001" customHeight="1" x14ac:dyDescent="0.25">
      <c r="A13" s="774"/>
      <c r="B13" s="777"/>
      <c r="C13" s="172">
        <v>3</v>
      </c>
      <c r="D13" s="127" t="s">
        <v>516</v>
      </c>
      <c r="E13" s="72" t="s">
        <v>640</v>
      </c>
      <c r="F13" s="161" t="s">
        <v>674</v>
      </c>
      <c r="G13" s="211" t="s">
        <v>667</v>
      </c>
      <c r="H13" s="201" t="s">
        <v>654</v>
      </c>
      <c r="I13" s="145" t="s">
        <v>647</v>
      </c>
      <c r="J13" s="91" t="s">
        <v>645</v>
      </c>
      <c r="K13" s="61" t="s">
        <v>579</v>
      </c>
      <c r="L13" s="72" t="s">
        <v>341</v>
      </c>
      <c r="M13" s="201" t="s">
        <v>649</v>
      </c>
      <c r="N13" s="211" t="s">
        <v>631</v>
      </c>
      <c r="O13" s="201" t="s">
        <v>268</v>
      </c>
      <c r="P13" s="145" t="s">
        <v>636</v>
      </c>
      <c r="Q13" s="91" t="s">
        <v>642</v>
      </c>
      <c r="R13" s="127" t="s">
        <v>695</v>
      </c>
      <c r="S13" s="153" t="s">
        <v>639</v>
      </c>
      <c r="T13" s="201" t="s">
        <v>658</v>
      </c>
      <c r="U13" s="211" t="s">
        <v>237</v>
      </c>
      <c r="V13" s="201" t="s">
        <v>519</v>
      </c>
      <c r="W13" s="145" t="s">
        <v>632</v>
      </c>
      <c r="X13" s="91" t="s">
        <v>274</v>
      </c>
      <c r="Y13" s="353" t="s">
        <v>118</v>
      </c>
      <c r="Z13" s="20" t="s">
        <v>561</v>
      </c>
      <c r="AA13" s="23"/>
      <c r="AB13" s="279" t="s">
        <v>675</v>
      </c>
      <c r="AC13" s="279" t="s">
        <v>675</v>
      </c>
      <c r="AD13" s="279" t="s">
        <v>675</v>
      </c>
      <c r="AE13" s="279" t="s">
        <v>675</v>
      </c>
      <c r="AF13" s="279" t="s">
        <v>675</v>
      </c>
      <c r="AG13" s="279" t="s">
        <v>675</v>
      </c>
      <c r="AH13" s="279" t="s">
        <v>675</v>
      </c>
      <c r="AI13" s="279" t="s">
        <v>675</v>
      </c>
      <c r="AJ13" s="279" t="s">
        <v>675</v>
      </c>
      <c r="AK13" s="279" t="s">
        <v>675</v>
      </c>
      <c r="AL13" s="279" t="s">
        <v>631</v>
      </c>
      <c r="AM13" s="279" t="s">
        <v>631</v>
      </c>
      <c r="AN13" s="279" t="s">
        <v>631</v>
      </c>
      <c r="AO13" s="279" t="s">
        <v>631</v>
      </c>
      <c r="AP13" s="279" t="s">
        <v>631</v>
      </c>
      <c r="AQ13" s="279" t="s">
        <v>631</v>
      </c>
      <c r="AR13" s="279" t="s">
        <v>631</v>
      </c>
      <c r="AS13" s="279" t="s">
        <v>631</v>
      </c>
      <c r="AT13" s="279" t="s">
        <v>631</v>
      </c>
      <c r="AU13" s="279" t="s">
        <v>631</v>
      </c>
      <c r="AV13" s="279" t="s">
        <v>631</v>
      </c>
      <c r="AX13" s="273"/>
      <c r="AY13" s="118">
        <f t="shared" si="0"/>
        <v>1</v>
      </c>
      <c r="AZ13" s="118">
        <f t="shared" si="1"/>
        <v>0</v>
      </c>
      <c r="BA13" s="118">
        <f t="shared" si="2"/>
        <v>0</v>
      </c>
      <c r="BB13" s="118">
        <f t="shared" si="3"/>
        <v>0</v>
      </c>
      <c r="BC13" s="118">
        <f t="shared" si="4"/>
        <v>0</v>
      </c>
      <c r="BD13" s="118">
        <f t="shared" ref="BD13:BD64" si="73">COUNTIF(D13:X13,"O.26")</f>
        <v>0</v>
      </c>
      <c r="BE13" s="118">
        <f t="shared" ref="BE13:BE64" si="74">SUM(BC13:BD13)</f>
        <v>0</v>
      </c>
      <c r="BF13" s="118">
        <f t="shared" si="5"/>
        <v>1</v>
      </c>
      <c r="BG13" s="117">
        <f t="shared" ref="BG13:BG64" si="75">COUNTIF(D13:X13,"CP.7")</f>
        <v>0</v>
      </c>
      <c r="BH13" s="118">
        <f t="shared" si="6"/>
        <v>1</v>
      </c>
      <c r="BI13" s="118">
        <f t="shared" si="7"/>
        <v>1</v>
      </c>
      <c r="BJ13" s="117">
        <f t="shared" si="8"/>
        <v>0</v>
      </c>
      <c r="BK13" s="118">
        <f t="shared" si="9"/>
        <v>1</v>
      </c>
      <c r="BL13" s="118">
        <f t="shared" si="10"/>
        <v>1</v>
      </c>
      <c r="BM13" s="118">
        <f t="shared" si="11"/>
        <v>0</v>
      </c>
      <c r="BN13" s="118">
        <f t="shared" si="12"/>
        <v>1</v>
      </c>
      <c r="BO13" s="117">
        <f t="shared" si="13"/>
        <v>1</v>
      </c>
      <c r="BP13" s="117">
        <f t="shared" si="14"/>
        <v>0</v>
      </c>
      <c r="BQ13" s="117">
        <f t="shared" si="15"/>
        <v>1</v>
      </c>
      <c r="BR13" s="117">
        <f t="shared" si="16"/>
        <v>0</v>
      </c>
      <c r="BS13" s="117">
        <f t="shared" si="17"/>
        <v>0</v>
      </c>
      <c r="BT13" s="117">
        <f t="shared" si="18"/>
        <v>0</v>
      </c>
      <c r="BU13" s="117">
        <f t="shared" si="19"/>
        <v>1</v>
      </c>
      <c r="BV13" s="117">
        <f t="shared" si="20"/>
        <v>0</v>
      </c>
      <c r="BW13" s="117">
        <f t="shared" ref="BW13:BW64" si="76">COUNTIF(D13:X13,"O.37")</f>
        <v>0</v>
      </c>
      <c r="BX13" s="117">
        <f t="shared" ref="BX13:BX64" si="77">SUM(BU13:BW13)</f>
        <v>1</v>
      </c>
      <c r="BY13" s="117">
        <f t="shared" si="21"/>
        <v>1</v>
      </c>
      <c r="BZ13" s="117">
        <f t="shared" si="22"/>
        <v>0</v>
      </c>
      <c r="CA13" s="117">
        <f t="shared" si="23"/>
        <v>1</v>
      </c>
      <c r="CB13" s="117">
        <f t="shared" si="24"/>
        <v>0</v>
      </c>
      <c r="CC13" s="117">
        <f t="shared" si="25"/>
        <v>0</v>
      </c>
      <c r="CD13" s="117">
        <f t="shared" si="26"/>
        <v>0</v>
      </c>
      <c r="CE13" s="117">
        <f t="shared" si="27"/>
        <v>0</v>
      </c>
      <c r="CF13" s="117">
        <f t="shared" si="28"/>
        <v>1</v>
      </c>
      <c r="CG13" s="117">
        <f t="shared" si="29"/>
        <v>0</v>
      </c>
      <c r="CH13" s="117">
        <f t="shared" si="30"/>
        <v>1</v>
      </c>
      <c r="CI13" s="117">
        <f t="shared" si="31"/>
        <v>0</v>
      </c>
      <c r="CJ13" s="117">
        <f t="shared" ref="CJ13:CJ64" si="78">COUNTIF(D13:X13,"O.27")</f>
        <v>0</v>
      </c>
      <c r="CK13" s="117">
        <f t="shared" si="32"/>
        <v>0</v>
      </c>
      <c r="CL13" s="117">
        <f t="shared" si="33"/>
        <v>1</v>
      </c>
      <c r="CM13" s="117">
        <f t="shared" si="34"/>
        <v>0</v>
      </c>
      <c r="CN13" s="117">
        <f t="shared" si="35"/>
        <v>1</v>
      </c>
      <c r="CO13" s="117">
        <f t="shared" si="36"/>
        <v>1</v>
      </c>
      <c r="CP13" s="117">
        <f t="shared" ref="CP13:CP64" si="79">COUNTIF(D13:X13,"G.38")</f>
        <v>1</v>
      </c>
      <c r="CQ13" s="117">
        <f t="shared" ref="CQ13:CQ64" si="80">COUNTIF(D13:X13,"G.39")</f>
        <v>0</v>
      </c>
      <c r="CR13" s="117">
        <f t="shared" ref="CR13:CR64" si="81">COUNTIF(D13:X13,"GP.39")</f>
        <v>1</v>
      </c>
      <c r="CS13" s="117">
        <f t="shared" ref="CS13:CS64" si="82">SUM(CQ13:CR13)</f>
        <v>1</v>
      </c>
      <c r="CT13" s="117">
        <f t="shared" si="37"/>
        <v>1</v>
      </c>
      <c r="CU13" s="117">
        <f t="shared" ref="CU13:CU64" si="83">COUNTIF(D13:X13,"GP.31")</f>
        <v>0</v>
      </c>
      <c r="CV13" s="117">
        <f t="shared" si="38"/>
        <v>0</v>
      </c>
      <c r="CW13" s="117">
        <f t="shared" ref="CW13:CW64" si="84">SUM(CT13:CV13)</f>
        <v>1</v>
      </c>
      <c r="CX13" s="117">
        <f t="shared" si="39"/>
        <v>0</v>
      </c>
      <c r="CY13" s="117">
        <f t="shared" si="40"/>
        <v>0</v>
      </c>
      <c r="CZ13" s="117">
        <f t="shared" si="41"/>
        <v>0</v>
      </c>
      <c r="DA13" s="117">
        <f t="shared" si="42"/>
        <v>1</v>
      </c>
      <c r="DB13" s="117">
        <f t="shared" si="43"/>
        <v>0</v>
      </c>
      <c r="DC13" s="117">
        <f t="shared" si="44"/>
        <v>1</v>
      </c>
      <c r="DD13" s="117">
        <f t="shared" si="45"/>
        <v>0</v>
      </c>
      <c r="DE13" s="117">
        <f t="shared" si="46"/>
        <v>1</v>
      </c>
      <c r="DF13" s="117">
        <f t="shared" si="47"/>
        <v>0</v>
      </c>
      <c r="DG13" s="117">
        <f>SUM(DE13:DF13)</f>
        <v>1</v>
      </c>
      <c r="DH13" s="117">
        <f t="shared" si="48"/>
        <v>1</v>
      </c>
      <c r="DI13" s="117">
        <f t="shared" ref="DI13:DI64" si="85">COUNTIF(D13:X13,"JL.4")</f>
        <v>0</v>
      </c>
      <c r="DJ13" s="117">
        <f t="shared" ref="DJ13:DJ64" si="86">SUM(DH13:DI13)</f>
        <v>1</v>
      </c>
      <c r="DK13" s="117">
        <f t="shared" si="49"/>
        <v>0</v>
      </c>
      <c r="DL13" s="117">
        <f t="shared" si="50"/>
        <v>0</v>
      </c>
      <c r="DM13" s="117">
        <f t="shared" si="51"/>
        <v>0</v>
      </c>
      <c r="DN13" s="117">
        <f t="shared" si="52"/>
        <v>0</v>
      </c>
      <c r="DO13" s="117">
        <f t="shared" si="53"/>
        <v>1</v>
      </c>
      <c r="DP13" s="117">
        <f t="shared" ref="DP13:DP64" si="87">SUM(DN13:DO13)</f>
        <v>1</v>
      </c>
      <c r="DQ13" s="117">
        <f t="shared" si="54"/>
        <v>1</v>
      </c>
      <c r="DR13" s="117">
        <f t="shared" si="55"/>
        <v>0</v>
      </c>
      <c r="DS13" s="117">
        <f t="shared" si="56"/>
        <v>1</v>
      </c>
      <c r="DT13" s="117">
        <f t="shared" si="57"/>
        <v>0</v>
      </c>
      <c r="DU13" s="117">
        <f t="shared" si="58"/>
        <v>0</v>
      </c>
      <c r="DV13" s="117">
        <f t="shared" ref="DV13:DV64" si="88">SUM(DT13:DU13)</f>
        <v>0</v>
      </c>
      <c r="DW13" s="117">
        <f t="shared" si="59"/>
        <v>1</v>
      </c>
      <c r="DX13" s="117">
        <f t="shared" si="60"/>
        <v>0</v>
      </c>
      <c r="DY13" s="117">
        <f t="shared" si="61"/>
        <v>1</v>
      </c>
      <c r="DZ13" s="117">
        <f t="shared" si="62"/>
        <v>1</v>
      </c>
      <c r="EA13" s="117">
        <f t="shared" si="63"/>
        <v>0</v>
      </c>
      <c r="EB13" s="117">
        <f t="shared" si="64"/>
        <v>0</v>
      </c>
      <c r="EC13" s="117">
        <f t="shared" ref="EC13:EC64" si="89">COUNTIF(D13:X13,"N.40")</f>
        <v>0</v>
      </c>
      <c r="ED13" s="117">
        <f t="shared" si="65"/>
        <v>1</v>
      </c>
      <c r="EE13" s="117">
        <f t="shared" si="66"/>
        <v>0</v>
      </c>
      <c r="EF13" s="117">
        <f t="shared" si="67"/>
        <v>1</v>
      </c>
      <c r="EG13" s="117">
        <f t="shared" si="68"/>
        <v>0</v>
      </c>
      <c r="EH13" s="117">
        <f t="shared" si="69"/>
        <v>0</v>
      </c>
      <c r="EI13" s="117">
        <f t="shared" si="70"/>
        <v>0</v>
      </c>
      <c r="EJ13" s="118">
        <f t="shared" si="71"/>
        <v>0</v>
      </c>
      <c r="EK13" s="118">
        <f t="shared" si="72"/>
        <v>0</v>
      </c>
      <c r="EL13" s="7"/>
      <c r="EM13" s="7"/>
      <c r="EN13" s="7"/>
      <c r="EO13" s="7"/>
    </row>
    <row r="14" spans="1:175" ht="17.100000000000001" customHeight="1" x14ac:dyDescent="0.25">
      <c r="A14" s="774"/>
      <c r="B14" s="777"/>
      <c r="C14" s="172">
        <v>4</v>
      </c>
      <c r="D14" s="78" t="s">
        <v>516</v>
      </c>
      <c r="E14" s="65" t="s">
        <v>640</v>
      </c>
      <c r="F14" s="161" t="s">
        <v>674</v>
      </c>
      <c r="G14" s="164" t="s">
        <v>654</v>
      </c>
      <c r="H14" s="161" t="s">
        <v>647</v>
      </c>
      <c r="I14" s="146" t="s">
        <v>667</v>
      </c>
      <c r="J14" s="85" t="s">
        <v>633</v>
      </c>
      <c r="K14" s="63" t="s">
        <v>649</v>
      </c>
      <c r="L14" s="65" t="s">
        <v>579</v>
      </c>
      <c r="M14" s="161" t="s">
        <v>341</v>
      </c>
      <c r="N14" s="164" t="s">
        <v>631</v>
      </c>
      <c r="O14" s="161" t="s">
        <v>268</v>
      </c>
      <c r="P14" s="146" t="s">
        <v>644</v>
      </c>
      <c r="Q14" s="85" t="s">
        <v>636</v>
      </c>
      <c r="R14" s="78" t="s">
        <v>658</v>
      </c>
      <c r="S14" s="154" t="s">
        <v>652</v>
      </c>
      <c r="T14" s="161" t="s">
        <v>639</v>
      </c>
      <c r="U14" s="164" t="s">
        <v>519</v>
      </c>
      <c r="V14" s="161" t="s">
        <v>695</v>
      </c>
      <c r="W14" s="146" t="s">
        <v>274</v>
      </c>
      <c r="X14" s="85" t="s">
        <v>632</v>
      </c>
      <c r="Y14" s="353" t="s">
        <v>22</v>
      </c>
      <c r="Z14" s="20" t="s">
        <v>502</v>
      </c>
      <c r="AA14" s="23"/>
      <c r="AB14" s="279" t="s">
        <v>275</v>
      </c>
      <c r="AC14" s="279" t="s">
        <v>275</v>
      </c>
      <c r="AD14" s="279" t="s">
        <v>275</v>
      </c>
      <c r="AE14" s="279" t="s">
        <v>275</v>
      </c>
      <c r="AF14" s="279" t="s">
        <v>275</v>
      </c>
      <c r="AG14" s="279" t="s">
        <v>275</v>
      </c>
      <c r="AH14" s="279" t="s">
        <v>275</v>
      </c>
      <c r="AI14" s="279" t="s">
        <v>651</v>
      </c>
      <c r="AJ14" s="279" t="s">
        <v>651</v>
      </c>
      <c r="AK14" s="279" t="s">
        <v>651</v>
      </c>
      <c r="AL14" s="279" t="s">
        <v>651</v>
      </c>
      <c r="AM14" s="279" t="s">
        <v>651</v>
      </c>
      <c r="AN14" s="279" t="s">
        <v>275</v>
      </c>
      <c r="AO14" s="279" t="s">
        <v>275</v>
      </c>
      <c r="AP14" s="279" t="s">
        <v>651</v>
      </c>
      <c r="AQ14" s="279" t="s">
        <v>651</v>
      </c>
      <c r="AR14" s="279" t="s">
        <v>651</v>
      </c>
      <c r="AS14" s="279" t="s">
        <v>651</v>
      </c>
      <c r="AT14" s="279" t="s">
        <v>651</v>
      </c>
      <c r="AU14" s="279" t="s">
        <v>651</v>
      </c>
      <c r="AV14" s="279" t="s">
        <v>651</v>
      </c>
      <c r="AX14" s="273"/>
      <c r="AY14" s="118">
        <f t="shared" si="0"/>
        <v>1</v>
      </c>
      <c r="AZ14" s="118">
        <f t="shared" si="1"/>
        <v>0</v>
      </c>
      <c r="BA14" s="118">
        <f t="shared" si="2"/>
        <v>0</v>
      </c>
      <c r="BB14" s="118">
        <f t="shared" si="3"/>
        <v>0</v>
      </c>
      <c r="BC14" s="118">
        <f t="shared" si="4"/>
        <v>0</v>
      </c>
      <c r="BD14" s="118">
        <f t="shared" si="73"/>
        <v>0</v>
      </c>
      <c r="BE14" s="118">
        <f t="shared" si="74"/>
        <v>0</v>
      </c>
      <c r="BF14" s="118">
        <f t="shared" si="5"/>
        <v>1</v>
      </c>
      <c r="BG14" s="117">
        <f t="shared" si="75"/>
        <v>0</v>
      </c>
      <c r="BH14" s="118">
        <f t="shared" si="6"/>
        <v>1</v>
      </c>
      <c r="BI14" s="118">
        <f t="shared" si="7"/>
        <v>1</v>
      </c>
      <c r="BJ14" s="117">
        <f t="shared" si="8"/>
        <v>0</v>
      </c>
      <c r="BK14" s="118">
        <f t="shared" si="9"/>
        <v>1</v>
      </c>
      <c r="BL14" s="118">
        <f t="shared" si="10"/>
        <v>0</v>
      </c>
      <c r="BM14" s="118">
        <f t="shared" si="11"/>
        <v>0</v>
      </c>
      <c r="BN14" s="118">
        <f t="shared" si="12"/>
        <v>0</v>
      </c>
      <c r="BO14" s="117">
        <f t="shared" si="13"/>
        <v>1</v>
      </c>
      <c r="BP14" s="117">
        <f t="shared" si="14"/>
        <v>0</v>
      </c>
      <c r="BQ14" s="117">
        <f t="shared" si="15"/>
        <v>1</v>
      </c>
      <c r="BR14" s="117">
        <f t="shared" si="16"/>
        <v>0</v>
      </c>
      <c r="BS14" s="117">
        <f t="shared" si="17"/>
        <v>0</v>
      </c>
      <c r="BT14" s="117">
        <f t="shared" si="18"/>
        <v>0</v>
      </c>
      <c r="BU14" s="117">
        <f t="shared" si="19"/>
        <v>1</v>
      </c>
      <c r="BV14" s="117">
        <f t="shared" si="20"/>
        <v>0</v>
      </c>
      <c r="BW14" s="117">
        <f t="shared" si="76"/>
        <v>0</v>
      </c>
      <c r="BX14" s="117">
        <f t="shared" si="77"/>
        <v>1</v>
      </c>
      <c r="BY14" s="117">
        <f t="shared" si="21"/>
        <v>1</v>
      </c>
      <c r="BZ14" s="117">
        <f t="shared" si="22"/>
        <v>0</v>
      </c>
      <c r="CA14" s="117">
        <f t="shared" si="23"/>
        <v>1</v>
      </c>
      <c r="CB14" s="117">
        <f t="shared" si="24"/>
        <v>0</v>
      </c>
      <c r="CC14" s="117">
        <f t="shared" si="25"/>
        <v>0</v>
      </c>
      <c r="CD14" s="117">
        <f t="shared" si="26"/>
        <v>1</v>
      </c>
      <c r="CE14" s="117">
        <f t="shared" si="27"/>
        <v>1</v>
      </c>
      <c r="CF14" s="117">
        <f t="shared" si="28"/>
        <v>1</v>
      </c>
      <c r="CG14" s="117">
        <f t="shared" si="29"/>
        <v>0</v>
      </c>
      <c r="CH14" s="117">
        <f t="shared" si="30"/>
        <v>1</v>
      </c>
      <c r="CI14" s="117">
        <f t="shared" si="31"/>
        <v>0</v>
      </c>
      <c r="CJ14" s="117">
        <f t="shared" si="78"/>
        <v>0</v>
      </c>
      <c r="CK14" s="117">
        <f t="shared" si="32"/>
        <v>0</v>
      </c>
      <c r="CL14" s="117">
        <f t="shared" si="33"/>
        <v>0</v>
      </c>
      <c r="CM14" s="117">
        <f t="shared" si="34"/>
        <v>0</v>
      </c>
      <c r="CN14" s="117">
        <f t="shared" si="35"/>
        <v>0</v>
      </c>
      <c r="CO14" s="117">
        <f t="shared" si="36"/>
        <v>1</v>
      </c>
      <c r="CP14" s="117">
        <f t="shared" si="79"/>
        <v>1</v>
      </c>
      <c r="CQ14" s="117">
        <f t="shared" si="80"/>
        <v>0</v>
      </c>
      <c r="CR14" s="117">
        <f t="shared" si="81"/>
        <v>1</v>
      </c>
      <c r="CS14" s="117">
        <f t="shared" si="82"/>
        <v>1</v>
      </c>
      <c r="CT14" s="117">
        <f t="shared" si="37"/>
        <v>1</v>
      </c>
      <c r="CU14" s="117">
        <f t="shared" si="83"/>
        <v>0</v>
      </c>
      <c r="CV14" s="117">
        <f t="shared" si="38"/>
        <v>0</v>
      </c>
      <c r="CW14" s="117">
        <f t="shared" si="84"/>
        <v>1</v>
      </c>
      <c r="CX14" s="117">
        <f t="shared" si="39"/>
        <v>0</v>
      </c>
      <c r="CY14" s="117">
        <f t="shared" si="40"/>
        <v>0</v>
      </c>
      <c r="CZ14" s="117">
        <f t="shared" si="41"/>
        <v>0</v>
      </c>
      <c r="DA14" s="117">
        <f t="shared" si="42"/>
        <v>1</v>
      </c>
      <c r="DB14" s="117">
        <f t="shared" si="43"/>
        <v>0</v>
      </c>
      <c r="DC14" s="117">
        <f t="shared" si="44"/>
        <v>1</v>
      </c>
      <c r="DD14" s="117">
        <f t="shared" si="45"/>
        <v>0</v>
      </c>
      <c r="DE14" s="117">
        <f t="shared" si="46"/>
        <v>1</v>
      </c>
      <c r="DF14" s="117">
        <f t="shared" si="47"/>
        <v>0</v>
      </c>
      <c r="DG14" s="117">
        <f>SUM(DE14:DF14)</f>
        <v>1</v>
      </c>
      <c r="DH14" s="117">
        <f t="shared" si="48"/>
        <v>1</v>
      </c>
      <c r="DI14" s="117">
        <f t="shared" si="85"/>
        <v>0</v>
      </c>
      <c r="DJ14" s="117">
        <f t="shared" si="86"/>
        <v>1</v>
      </c>
      <c r="DK14" s="117">
        <f t="shared" si="49"/>
        <v>0</v>
      </c>
      <c r="DL14" s="117">
        <f t="shared" si="50"/>
        <v>0</v>
      </c>
      <c r="DM14" s="117">
        <f t="shared" si="51"/>
        <v>0</v>
      </c>
      <c r="DN14" s="117">
        <f t="shared" si="52"/>
        <v>0</v>
      </c>
      <c r="DO14" s="117">
        <f t="shared" si="53"/>
        <v>1</v>
      </c>
      <c r="DP14" s="117">
        <f t="shared" si="87"/>
        <v>1</v>
      </c>
      <c r="DQ14" s="117">
        <f t="shared" si="54"/>
        <v>1</v>
      </c>
      <c r="DR14" s="117">
        <f t="shared" si="55"/>
        <v>0</v>
      </c>
      <c r="DS14" s="117">
        <f t="shared" si="56"/>
        <v>1</v>
      </c>
      <c r="DT14" s="117">
        <f t="shared" si="57"/>
        <v>0</v>
      </c>
      <c r="DU14" s="117">
        <f t="shared" si="58"/>
        <v>0</v>
      </c>
      <c r="DV14" s="117">
        <f t="shared" si="88"/>
        <v>0</v>
      </c>
      <c r="DW14" s="117">
        <f t="shared" si="59"/>
        <v>1</v>
      </c>
      <c r="DX14" s="117">
        <f t="shared" si="60"/>
        <v>0</v>
      </c>
      <c r="DY14" s="117">
        <f t="shared" si="61"/>
        <v>1</v>
      </c>
      <c r="DZ14" s="117">
        <f t="shared" si="62"/>
        <v>0</v>
      </c>
      <c r="EA14" s="117">
        <f t="shared" si="63"/>
        <v>1</v>
      </c>
      <c r="EB14" s="117">
        <f t="shared" si="64"/>
        <v>0</v>
      </c>
      <c r="EC14" s="117">
        <f t="shared" si="89"/>
        <v>0</v>
      </c>
      <c r="ED14" s="117">
        <f t="shared" si="65"/>
        <v>1</v>
      </c>
      <c r="EE14" s="117">
        <f t="shared" si="66"/>
        <v>0</v>
      </c>
      <c r="EF14" s="117">
        <f t="shared" si="67"/>
        <v>1</v>
      </c>
      <c r="EG14" s="117">
        <f t="shared" si="68"/>
        <v>1</v>
      </c>
      <c r="EH14" s="117">
        <f t="shared" si="69"/>
        <v>0</v>
      </c>
      <c r="EI14" s="117">
        <f t="shared" si="70"/>
        <v>1</v>
      </c>
      <c r="EJ14" s="118">
        <f t="shared" si="71"/>
        <v>0</v>
      </c>
      <c r="EK14" s="118">
        <f t="shared" si="72"/>
        <v>0</v>
      </c>
      <c r="EL14" s="7"/>
      <c r="EM14" s="7"/>
      <c r="EN14" s="7"/>
      <c r="EO14" s="7"/>
    </row>
    <row r="15" spans="1:175" ht="17.100000000000001" customHeight="1" x14ac:dyDescent="0.25">
      <c r="A15" s="774"/>
      <c r="B15" s="777"/>
      <c r="C15" s="172">
        <v>5</v>
      </c>
      <c r="D15" s="78" t="s">
        <v>674</v>
      </c>
      <c r="E15" s="65" t="s">
        <v>665</v>
      </c>
      <c r="F15" s="161" t="s">
        <v>640</v>
      </c>
      <c r="G15" s="164" t="s">
        <v>654</v>
      </c>
      <c r="H15" s="161" t="s">
        <v>647</v>
      </c>
      <c r="I15" s="146" t="s">
        <v>667</v>
      </c>
      <c r="J15" s="85" t="s">
        <v>633</v>
      </c>
      <c r="K15" s="63" t="s">
        <v>649</v>
      </c>
      <c r="L15" s="65" t="s">
        <v>579</v>
      </c>
      <c r="M15" s="161" t="s">
        <v>341</v>
      </c>
      <c r="N15" s="164" t="s">
        <v>268</v>
      </c>
      <c r="O15" s="161" t="s">
        <v>631</v>
      </c>
      <c r="P15" s="146" t="s">
        <v>644</v>
      </c>
      <c r="Q15" s="85" t="s">
        <v>636</v>
      </c>
      <c r="R15" s="78" t="s">
        <v>658</v>
      </c>
      <c r="S15" s="154" t="s">
        <v>652</v>
      </c>
      <c r="T15" s="161" t="s">
        <v>639</v>
      </c>
      <c r="U15" s="164" t="s">
        <v>519</v>
      </c>
      <c r="V15" s="161" t="s">
        <v>695</v>
      </c>
      <c r="W15" s="146" t="s">
        <v>274</v>
      </c>
      <c r="X15" s="85" t="s">
        <v>632</v>
      </c>
      <c r="Y15" s="353" t="s">
        <v>28</v>
      </c>
      <c r="Z15" s="20" t="s">
        <v>503</v>
      </c>
      <c r="AA15" s="23"/>
      <c r="AB15" s="279" t="s">
        <v>275</v>
      </c>
      <c r="AC15" s="279" t="s">
        <v>275</v>
      </c>
      <c r="AD15" s="279" t="s">
        <v>275</v>
      </c>
      <c r="AE15" s="279" t="s">
        <v>275</v>
      </c>
      <c r="AF15" s="279" t="s">
        <v>275</v>
      </c>
      <c r="AG15" s="279" t="s">
        <v>275</v>
      </c>
      <c r="AH15" s="279" t="s">
        <v>275</v>
      </c>
      <c r="AI15" s="279" t="s">
        <v>651</v>
      </c>
      <c r="AJ15" s="279" t="s">
        <v>651</v>
      </c>
      <c r="AK15" s="279" t="s">
        <v>651</v>
      </c>
      <c r="AL15" s="279" t="s">
        <v>651</v>
      </c>
      <c r="AM15" s="279" t="s">
        <v>651</v>
      </c>
      <c r="AN15" s="279" t="s">
        <v>275</v>
      </c>
      <c r="AO15" s="279" t="s">
        <v>275</v>
      </c>
      <c r="AP15" s="279" t="s">
        <v>651</v>
      </c>
      <c r="AQ15" s="279" t="s">
        <v>651</v>
      </c>
      <c r="AR15" s="279" t="s">
        <v>651</v>
      </c>
      <c r="AS15" s="279" t="s">
        <v>651</v>
      </c>
      <c r="AT15" s="279" t="s">
        <v>651</v>
      </c>
      <c r="AU15" s="279" t="s">
        <v>651</v>
      </c>
      <c r="AV15" s="279" t="s">
        <v>651</v>
      </c>
      <c r="AX15" s="273"/>
      <c r="AY15" s="118">
        <f t="shared" si="0"/>
        <v>1</v>
      </c>
      <c r="AZ15" s="118">
        <f t="shared" si="1"/>
        <v>0</v>
      </c>
      <c r="BA15" s="118">
        <f t="shared" si="2"/>
        <v>0</v>
      </c>
      <c r="BB15" s="118">
        <f t="shared" si="3"/>
        <v>0</v>
      </c>
      <c r="BC15" s="118">
        <f t="shared" si="4"/>
        <v>0</v>
      </c>
      <c r="BD15" s="118">
        <f t="shared" si="73"/>
        <v>0</v>
      </c>
      <c r="BE15" s="118">
        <f t="shared" si="74"/>
        <v>0</v>
      </c>
      <c r="BF15" s="118">
        <f t="shared" si="5"/>
        <v>1</v>
      </c>
      <c r="BG15" s="117">
        <f t="shared" si="75"/>
        <v>0</v>
      </c>
      <c r="BH15" s="118">
        <f t="shared" si="6"/>
        <v>1</v>
      </c>
      <c r="BI15" s="118">
        <f t="shared" si="7"/>
        <v>1</v>
      </c>
      <c r="BJ15" s="117">
        <f t="shared" si="8"/>
        <v>0</v>
      </c>
      <c r="BK15" s="118">
        <f t="shared" si="9"/>
        <v>1</v>
      </c>
      <c r="BL15" s="118">
        <f t="shared" si="10"/>
        <v>0</v>
      </c>
      <c r="BM15" s="118">
        <f t="shared" si="11"/>
        <v>0</v>
      </c>
      <c r="BN15" s="118">
        <f t="shared" si="12"/>
        <v>0</v>
      </c>
      <c r="BO15" s="117">
        <f t="shared" si="13"/>
        <v>1</v>
      </c>
      <c r="BP15" s="117">
        <f t="shared" si="14"/>
        <v>0</v>
      </c>
      <c r="BQ15" s="117">
        <f t="shared" si="15"/>
        <v>1</v>
      </c>
      <c r="BR15" s="117">
        <f t="shared" si="16"/>
        <v>0</v>
      </c>
      <c r="BS15" s="117">
        <f t="shared" si="17"/>
        <v>0</v>
      </c>
      <c r="BT15" s="117">
        <f t="shared" si="18"/>
        <v>0</v>
      </c>
      <c r="BU15" s="117">
        <f t="shared" si="19"/>
        <v>1</v>
      </c>
      <c r="BV15" s="117">
        <f t="shared" si="20"/>
        <v>0</v>
      </c>
      <c r="BW15" s="117">
        <f t="shared" si="76"/>
        <v>0</v>
      </c>
      <c r="BX15" s="117">
        <f t="shared" si="77"/>
        <v>1</v>
      </c>
      <c r="BY15" s="117">
        <f t="shared" si="21"/>
        <v>1</v>
      </c>
      <c r="BZ15" s="117">
        <f t="shared" si="22"/>
        <v>0</v>
      </c>
      <c r="CA15" s="117">
        <f t="shared" si="23"/>
        <v>1</v>
      </c>
      <c r="CB15" s="117">
        <f t="shared" si="24"/>
        <v>0</v>
      </c>
      <c r="CC15" s="117">
        <f t="shared" si="25"/>
        <v>0</v>
      </c>
      <c r="CD15" s="117">
        <f t="shared" si="26"/>
        <v>1</v>
      </c>
      <c r="CE15" s="117">
        <f t="shared" si="27"/>
        <v>1</v>
      </c>
      <c r="CF15" s="117">
        <f t="shared" si="28"/>
        <v>1</v>
      </c>
      <c r="CG15" s="117">
        <f t="shared" si="29"/>
        <v>0</v>
      </c>
      <c r="CH15" s="117">
        <f t="shared" si="30"/>
        <v>1</v>
      </c>
      <c r="CI15" s="117">
        <f t="shared" si="31"/>
        <v>0</v>
      </c>
      <c r="CJ15" s="117">
        <f t="shared" si="78"/>
        <v>0</v>
      </c>
      <c r="CK15" s="117">
        <f t="shared" si="32"/>
        <v>0</v>
      </c>
      <c r="CL15" s="117">
        <f t="shared" si="33"/>
        <v>0</v>
      </c>
      <c r="CM15" s="117">
        <f t="shared" si="34"/>
        <v>0</v>
      </c>
      <c r="CN15" s="117">
        <f t="shared" si="35"/>
        <v>0</v>
      </c>
      <c r="CO15" s="117">
        <f t="shared" si="36"/>
        <v>1</v>
      </c>
      <c r="CP15" s="117">
        <f t="shared" si="79"/>
        <v>1</v>
      </c>
      <c r="CQ15" s="117">
        <f t="shared" si="80"/>
        <v>0</v>
      </c>
      <c r="CR15" s="117">
        <f t="shared" si="81"/>
        <v>1</v>
      </c>
      <c r="CS15" s="117">
        <f t="shared" si="82"/>
        <v>1</v>
      </c>
      <c r="CT15" s="117">
        <f t="shared" si="37"/>
        <v>1</v>
      </c>
      <c r="CU15" s="117">
        <f t="shared" si="83"/>
        <v>0</v>
      </c>
      <c r="CV15" s="117">
        <f t="shared" si="38"/>
        <v>0</v>
      </c>
      <c r="CW15" s="117">
        <f t="shared" si="84"/>
        <v>1</v>
      </c>
      <c r="CX15" s="117">
        <f t="shared" si="39"/>
        <v>0</v>
      </c>
      <c r="CY15" s="117">
        <f t="shared" si="40"/>
        <v>0</v>
      </c>
      <c r="CZ15" s="117">
        <f t="shared" si="41"/>
        <v>0</v>
      </c>
      <c r="DA15" s="117">
        <f t="shared" si="42"/>
        <v>1</v>
      </c>
      <c r="DB15" s="117">
        <f t="shared" si="43"/>
        <v>0</v>
      </c>
      <c r="DC15" s="117">
        <f t="shared" si="44"/>
        <v>1</v>
      </c>
      <c r="DD15" s="117">
        <f t="shared" si="45"/>
        <v>0</v>
      </c>
      <c r="DE15" s="117">
        <f t="shared" si="46"/>
        <v>1</v>
      </c>
      <c r="DF15" s="117">
        <f t="shared" si="47"/>
        <v>0</v>
      </c>
      <c r="DG15" s="117">
        <f t="shared" ref="DG15:DG64" si="90">SUM(DE15:DF15)</f>
        <v>1</v>
      </c>
      <c r="DH15" s="117">
        <f t="shared" si="48"/>
        <v>0</v>
      </c>
      <c r="DI15" s="117">
        <f t="shared" si="85"/>
        <v>0</v>
      </c>
      <c r="DJ15" s="117">
        <f t="shared" si="86"/>
        <v>0</v>
      </c>
      <c r="DK15" s="117">
        <f t="shared" si="49"/>
        <v>0</v>
      </c>
      <c r="DL15" s="117">
        <f t="shared" si="50"/>
        <v>0</v>
      </c>
      <c r="DM15" s="117">
        <f t="shared" si="51"/>
        <v>0</v>
      </c>
      <c r="DN15" s="117">
        <f t="shared" si="52"/>
        <v>0</v>
      </c>
      <c r="DO15" s="117">
        <f t="shared" si="53"/>
        <v>1</v>
      </c>
      <c r="DP15" s="117">
        <f t="shared" si="87"/>
        <v>1</v>
      </c>
      <c r="DQ15" s="117">
        <f t="shared" si="54"/>
        <v>1</v>
      </c>
      <c r="DR15" s="117">
        <f t="shared" si="55"/>
        <v>0</v>
      </c>
      <c r="DS15" s="117">
        <f t="shared" si="56"/>
        <v>1</v>
      </c>
      <c r="DT15" s="117">
        <f t="shared" si="57"/>
        <v>0</v>
      </c>
      <c r="DU15" s="117">
        <f t="shared" si="58"/>
        <v>1</v>
      </c>
      <c r="DV15" s="117">
        <f t="shared" si="88"/>
        <v>1</v>
      </c>
      <c r="DW15" s="117">
        <f t="shared" si="59"/>
        <v>1</v>
      </c>
      <c r="DX15" s="117">
        <f t="shared" si="60"/>
        <v>0</v>
      </c>
      <c r="DY15" s="117">
        <f t="shared" si="61"/>
        <v>1</v>
      </c>
      <c r="DZ15" s="117">
        <f t="shared" si="62"/>
        <v>0</v>
      </c>
      <c r="EA15" s="117">
        <f t="shared" si="63"/>
        <v>1</v>
      </c>
      <c r="EB15" s="117">
        <f t="shared" si="64"/>
        <v>0</v>
      </c>
      <c r="EC15" s="117">
        <f t="shared" si="89"/>
        <v>0</v>
      </c>
      <c r="ED15" s="117">
        <f t="shared" si="65"/>
        <v>1</v>
      </c>
      <c r="EE15" s="117">
        <f t="shared" si="66"/>
        <v>0</v>
      </c>
      <c r="EF15" s="117">
        <f t="shared" si="67"/>
        <v>1</v>
      </c>
      <c r="EG15" s="117">
        <f t="shared" si="68"/>
        <v>1</v>
      </c>
      <c r="EH15" s="117">
        <f t="shared" si="69"/>
        <v>0</v>
      </c>
      <c r="EI15" s="117">
        <f t="shared" si="70"/>
        <v>1</v>
      </c>
      <c r="EJ15" s="118">
        <f t="shared" si="71"/>
        <v>0</v>
      </c>
      <c r="EK15" s="118">
        <f t="shared" si="72"/>
        <v>0</v>
      </c>
      <c r="EL15" s="7"/>
      <c r="EM15" s="7"/>
      <c r="EN15" s="7"/>
      <c r="EO15" s="7"/>
    </row>
    <row r="16" spans="1:175" ht="17.100000000000001" customHeight="1" x14ac:dyDescent="0.25">
      <c r="A16" s="774"/>
      <c r="B16" s="777"/>
      <c r="C16" s="172">
        <v>6</v>
      </c>
      <c r="D16" s="78" t="s">
        <v>674</v>
      </c>
      <c r="E16" s="65" t="s">
        <v>665</v>
      </c>
      <c r="F16" s="161" t="s">
        <v>640</v>
      </c>
      <c r="G16" s="164" t="s">
        <v>645</v>
      </c>
      <c r="H16" s="161" t="s">
        <v>604</v>
      </c>
      <c r="I16" s="146" t="s">
        <v>636</v>
      </c>
      <c r="J16" s="85" t="s">
        <v>633</v>
      </c>
      <c r="K16" s="63" t="s">
        <v>341</v>
      </c>
      <c r="L16" s="65" t="s">
        <v>517</v>
      </c>
      <c r="M16" s="161" t="s">
        <v>579</v>
      </c>
      <c r="N16" s="164" t="s">
        <v>268</v>
      </c>
      <c r="O16" s="161" t="s">
        <v>631</v>
      </c>
      <c r="P16" s="146" t="s">
        <v>659</v>
      </c>
      <c r="Q16" s="85" t="s">
        <v>643</v>
      </c>
      <c r="R16" s="158" t="s">
        <v>632</v>
      </c>
      <c r="S16" s="154" t="s">
        <v>241</v>
      </c>
      <c r="T16" s="161" t="s">
        <v>515</v>
      </c>
      <c r="U16" s="164" t="s">
        <v>519</v>
      </c>
      <c r="V16" s="161" t="s">
        <v>688</v>
      </c>
      <c r="W16" s="146" t="s">
        <v>695</v>
      </c>
      <c r="X16" s="85" t="s">
        <v>237</v>
      </c>
      <c r="Y16" s="353" t="s">
        <v>29</v>
      </c>
      <c r="Z16" s="20" t="s">
        <v>504</v>
      </c>
      <c r="AA16" s="23"/>
      <c r="AB16" s="279" t="s">
        <v>645</v>
      </c>
      <c r="AC16" s="279" t="s">
        <v>645</v>
      </c>
      <c r="AD16" s="279" t="s">
        <v>645</v>
      </c>
      <c r="AE16" s="279" t="s">
        <v>645</v>
      </c>
      <c r="AF16" s="279" t="s">
        <v>645</v>
      </c>
      <c r="AG16" s="279" t="s">
        <v>645</v>
      </c>
      <c r="AH16" s="279" t="s">
        <v>645</v>
      </c>
      <c r="AI16" s="279" t="s">
        <v>341</v>
      </c>
      <c r="AJ16" s="279" t="s">
        <v>341</v>
      </c>
      <c r="AK16" s="279" t="s">
        <v>341</v>
      </c>
      <c r="AL16" s="279" t="s">
        <v>341</v>
      </c>
      <c r="AM16" s="279" t="s">
        <v>341</v>
      </c>
      <c r="AN16" s="279" t="s">
        <v>341</v>
      </c>
      <c r="AO16" s="279" t="s">
        <v>341</v>
      </c>
      <c r="AP16" s="279" t="s">
        <v>274</v>
      </c>
      <c r="AQ16" s="279" t="s">
        <v>274</v>
      </c>
      <c r="AR16" s="279" t="s">
        <v>274</v>
      </c>
      <c r="AS16" s="279" t="s">
        <v>274</v>
      </c>
      <c r="AT16" s="279" t="s">
        <v>274</v>
      </c>
      <c r="AU16" s="279" t="s">
        <v>274</v>
      </c>
      <c r="AV16" s="279" t="s">
        <v>274</v>
      </c>
      <c r="AX16" s="273"/>
      <c r="AY16" s="118">
        <f t="shared" si="0"/>
        <v>1</v>
      </c>
      <c r="AZ16" s="118">
        <f t="shared" si="1"/>
        <v>0</v>
      </c>
      <c r="BA16" s="118">
        <f t="shared" si="2"/>
        <v>0</v>
      </c>
      <c r="BB16" s="118">
        <f t="shared" si="3"/>
        <v>0</v>
      </c>
      <c r="BC16" s="118">
        <f t="shared" si="4"/>
        <v>0</v>
      </c>
      <c r="BD16" s="118">
        <f t="shared" si="73"/>
        <v>0</v>
      </c>
      <c r="BE16" s="118">
        <f t="shared" si="74"/>
        <v>0</v>
      </c>
      <c r="BF16" s="118">
        <f t="shared" si="5"/>
        <v>1</v>
      </c>
      <c r="BG16" s="117">
        <f t="shared" si="75"/>
        <v>0</v>
      </c>
      <c r="BH16" s="118">
        <f t="shared" si="6"/>
        <v>1</v>
      </c>
      <c r="BI16" s="118">
        <f t="shared" si="7"/>
        <v>0</v>
      </c>
      <c r="BJ16" s="117">
        <f t="shared" si="8"/>
        <v>0</v>
      </c>
      <c r="BK16" s="118">
        <f t="shared" si="9"/>
        <v>0</v>
      </c>
      <c r="BL16" s="118">
        <f t="shared" si="10"/>
        <v>1</v>
      </c>
      <c r="BM16" s="118">
        <f t="shared" si="11"/>
        <v>0</v>
      </c>
      <c r="BN16" s="118">
        <f t="shared" si="12"/>
        <v>1</v>
      </c>
      <c r="BO16" s="117">
        <f t="shared" si="13"/>
        <v>1</v>
      </c>
      <c r="BP16" s="117">
        <f t="shared" si="14"/>
        <v>0</v>
      </c>
      <c r="BQ16" s="117">
        <f t="shared" si="15"/>
        <v>1</v>
      </c>
      <c r="BR16" s="117">
        <f t="shared" si="16"/>
        <v>0</v>
      </c>
      <c r="BS16" s="117">
        <f t="shared" si="17"/>
        <v>0</v>
      </c>
      <c r="BT16" s="117">
        <f t="shared" si="18"/>
        <v>0</v>
      </c>
      <c r="BU16" s="117">
        <f t="shared" si="19"/>
        <v>0</v>
      </c>
      <c r="BV16" s="117">
        <f t="shared" si="20"/>
        <v>0</v>
      </c>
      <c r="BW16" s="117">
        <f t="shared" si="76"/>
        <v>1</v>
      </c>
      <c r="BX16" s="117">
        <f t="shared" si="77"/>
        <v>1</v>
      </c>
      <c r="BY16" s="117">
        <f t="shared" si="21"/>
        <v>1</v>
      </c>
      <c r="BZ16" s="117">
        <f t="shared" si="22"/>
        <v>0</v>
      </c>
      <c r="CA16" s="117">
        <f t="shared" si="23"/>
        <v>1</v>
      </c>
      <c r="CB16" s="117">
        <f t="shared" si="24"/>
        <v>1</v>
      </c>
      <c r="CC16" s="117">
        <f t="shared" si="25"/>
        <v>0</v>
      </c>
      <c r="CD16" s="117">
        <f t="shared" si="26"/>
        <v>0</v>
      </c>
      <c r="CE16" s="117">
        <f t="shared" si="27"/>
        <v>1</v>
      </c>
      <c r="CF16" s="117">
        <f t="shared" si="28"/>
        <v>0</v>
      </c>
      <c r="CG16" s="117">
        <f t="shared" si="29"/>
        <v>0</v>
      </c>
      <c r="CH16" s="117">
        <f t="shared" si="30"/>
        <v>0</v>
      </c>
      <c r="CI16" s="117">
        <f t="shared" si="31"/>
        <v>0</v>
      </c>
      <c r="CJ16" s="117">
        <f t="shared" si="78"/>
        <v>0</v>
      </c>
      <c r="CK16" s="117">
        <f t="shared" si="32"/>
        <v>0</v>
      </c>
      <c r="CL16" s="117">
        <f t="shared" si="33"/>
        <v>1</v>
      </c>
      <c r="CM16" s="117">
        <f t="shared" si="34"/>
        <v>0</v>
      </c>
      <c r="CN16" s="117">
        <f t="shared" si="35"/>
        <v>1</v>
      </c>
      <c r="CO16" s="117">
        <f t="shared" si="36"/>
        <v>0</v>
      </c>
      <c r="CP16" s="117">
        <f t="shared" si="79"/>
        <v>1</v>
      </c>
      <c r="CQ16" s="117">
        <f t="shared" si="80"/>
        <v>0</v>
      </c>
      <c r="CR16" s="117">
        <f t="shared" si="81"/>
        <v>1</v>
      </c>
      <c r="CS16" s="117">
        <f t="shared" si="82"/>
        <v>1</v>
      </c>
      <c r="CT16" s="117">
        <f t="shared" si="37"/>
        <v>0</v>
      </c>
      <c r="CU16" s="117">
        <f t="shared" si="83"/>
        <v>0</v>
      </c>
      <c r="CV16" s="117">
        <f t="shared" si="38"/>
        <v>1</v>
      </c>
      <c r="CW16" s="117">
        <f t="shared" si="84"/>
        <v>1</v>
      </c>
      <c r="CX16" s="117">
        <f t="shared" si="39"/>
        <v>1</v>
      </c>
      <c r="CY16" s="117">
        <f t="shared" si="40"/>
        <v>0</v>
      </c>
      <c r="CZ16" s="117">
        <f t="shared" si="41"/>
        <v>1</v>
      </c>
      <c r="DA16" s="117">
        <f t="shared" si="42"/>
        <v>1</v>
      </c>
      <c r="DB16" s="117">
        <f t="shared" si="43"/>
        <v>0</v>
      </c>
      <c r="DC16" s="117">
        <f t="shared" si="44"/>
        <v>1</v>
      </c>
      <c r="DD16" s="117">
        <f t="shared" si="45"/>
        <v>1</v>
      </c>
      <c r="DE16" s="117">
        <f t="shared" si="46"/>
        <v>0</v>
      </c>
      <c r="DF16" s="117">
        <f t="shared" si="47"/>
        <v>0</v>
      </c>
      <c r="DG16" s="117">
        <f t="shared" si="90"/>
        <v>0</v>
      </c>
      <c r="DH16" s="117">
        <f t="shared" si="48"/>
        <v>0</v>
      </c>
      <c r="DI16" s="117">
        <f t="shared" si="85"/>
        <v>0</v>
      </c>
      <c r="DJ16" s="117">
        <f t="shared" si="86"/>
        <v>0</v>
      </c>
      <c r="DK16" s="117">
        <f t="shared" si="49"/>
        <v>1</v>
      </c>
      <c r="DL16" s="117">
        <f t="shared" si="50"/>
        <v>0</v>
      </c>
      <c r="DM16" s="117">
        <f t="shared" si="51"/>
        <v>1</v>
      </c>
      <c r="DN16" s="117">
        <f t="shared" si="52"/>
        <v>0</v>
      </c>
      <c r="DO16" s="117">
        <f t="shared" si="53"/>
        <v>0</v>
      </c>
      <c r="DP16" s="117">
        <f t="shared" si="87"/>
        <v>0</v>
      </c>
      <c r="DQ16" s="117">
        <f t="shared" si="54"/>
        <v>1</v>
      </c>
      <c r="DR16" s="117">
        <f t="shared" si="55"/>
        <v>0</v>
      </c>
      <c r="DS16" s="117">
        <f t="shared" si="56"/>
        <v>1</v>
      </c>
      <c r="DT16" s="117">
        <f t="shared" si="57"/>
        <v>0</v>
      </c>
      <c r="DU16" s="117">
        <f t="shared" si="58"/>
        <v>1</v>
      </c>
      <c r="DV16" s="117">
        <f t="shared" si="88"/>
        <v>1</v>
      </c>
      <c r="DW16" s="117">
        <f t="shared" si="59"/>
        <v>1</v>
      </c>
      <c r="DX16" s="117">
        <f t="shared" si="60"/>
        <v>0</v>
      </c>
      <c r="DY16" s="117">
        <f t="shared" si="61"/>
        <v>1</v>
      </c>
      <c r="DZ16" s="117">
        <f t="shared" si="62"/>
        <v>0</v>
      </c>
      <c r="EA16" s="117">
        <f t="shared" si="63"/>
        <v>0</v>
      </c>
      <c r="EB16" s="117">
        <f t="shared" si="64"/>
        <v>0</v>
      </c>
      <c r="EC16" s="117">
        <f t="shared" si="89"/>
        <v>1</v>
      </c>
      <c r="ED16" s="117">
        <f t="shared" si="65"/>
        <v>1</v>
      </c>
      <c r="EE16" s="117">
        <f t="shared" si="66"/>
        <v>0</v>
      </c>
      <c r="EF16" s="117">
        <f t="shared" si="67"/>
        <v>1</v>
      </c>
      <c r="EG16" s="117">
        <f t="shared" si="68"/>
        <v>1</v>
      </c>
      <c r="EH16" s="117">
        <f t="shared" si="69"/>
        <v>0</v>
      </c>
      <c r="EI16" s="117">
        <f t="shared" si="70"/>
        <v>1</v>
      </c>
      <c r="EJ16" s="118">
        <f t="shared" si="71"/>
        <v>0</v>
      </c>
      <c r="EK16" s="118">
        <f t="shared" si="72"/>
        <v>0</v>
      </c>
      <c r="EL16" s="7"/>
      <c r="EM16" s="7"/>
      <c r="EN16" s="7"/>
      <c r="EO16" s="7"/>
    </row>
    <row r="17" spans="1:145" ht="17.100000000000001" customHeight="1" x14ac:dyDescent="0.25">
      <c r="A17" s="774"/>
      <c r="B17" s="777"/>
      <c r="C17" s="172">
        <v>7</v>
      </c>
      <c r="D17" s="78" t="s">
        <v>674</v>
      </c>
      <c r="E17" s="65" t="s">
        <v>665</v>
      </c>
      <c r="F17" s="161" t="s">
        <v>640</v>
      </c>
      <c r="G17" s="164" t="s">
        <v>645</v>
      </c>
      <c r="H17" s="161" t="s">
        <v>604</v>
      </c>
      <c r="I17" s="146" t="s">
        <v>636</v>
      </c>
      <c r="J17" s="85" t="s">
        <v>654</v>
      </c>
      <c r="K17" s="63" t="s">
        <v>341</v>
      </c>
      <c r="L17" s="65" t="s">
        <v>652</v>
      </c>
      <c r="M17" s="161" t="s">
        <v>579</v>
      </c>
      <c r="N17" s="164" t="s">
        <v>660</v>
      </c>
      <c r="O17" s="161" t="s">
        <v>631</v>
      </c>
      <c r="P17" s="146" t="s">
        <v>659</v>
      </c>
      <c r="Q17" s="85" t="s">
        <v>643</v>
      </c>
      <c r="R17" s="78" t="s">
        <v>632</v>
      </c>
      <c r="S17" s="154" t="s">
        <v>241</v>
      </c>
      <c r="T17" s="161" t="s">
        <v>515</v>
      </c>
      <c r="U17" s="164" t="s">
        <v>688</v>
      </c>
      <c r="V17" s="161" t="s">
        <v>274</v>
      </c>
      <c r="W17" s="146" t="s">
        <v>695</v>
      </c>
      <c r="X17" s="85" t="s">
        <v>237</v>
      </c>
      <c r="Y17" s="353" t="s">
        <v>30</v>
      </c>
      <c r="Z17" s="20" t="s">
        <v>505</v>
      </c>
      <c r="AA17" s="23"/>
      <c r="AB17" s="279" t="s">
        <v>645</v>
      </c>
      <c r="AC17" s="279" t="s">
        <v>645</v>
      </c>
      <c r="AD17" s="279" t="s">
        <v>645</v>
      </c>
      <c r="AE17" s="279" t="s">
        <v>645</v>
      </c>
      <c r="AF17" s="279" t="s">
        <v>645</v>
      </c>
      <c r="AG17" s="279" t="s">
        <v>645</v>
      </c>
      <c r="AH17" s="279" t="s">
        <v>645</v>
      </c>
      <c r="AI17" s="279" t="s">
        <v>341</v>
      </c>
      <c r="AJ17" s="279" t="s">
        <v>341</v>
      </c>
      <c r="AK17" s="279" t="s">
        <v>341</v>
      </c>
      <c r="AL17" s="279" t="s">
        <v>341</v>
      </c>
      <c r="AM17" s="279" t="s">
        <v>341</v>
      </c>
      <c r="AN17" s="279" t="s">
        <v>341</v>
      </c>
      <c r="AO17" s="279" t="s">
        <v>341</v>
      </c>
      <c r="AP17" s="279" t="s">
        <v>274</v>
      </c>
      <c r="AQ17" s="279" t="s">
        <v>274</v>
      </c>
      <c r="AR17" s="279" t="s">
        <v>274</v>
      </c>
      <c r="AS17" s="279" t="s">
        <v>274</v>
      </c>
      <c r="AT17" s="279" t="s">
        <v>274</v>
      </c>
      <c r="AU17" s="279" t="s">
        <v>274</v>
      </c>
      <c r="AV17" s="279" t="s">
        <v>274</v>
      </c>
      <c r="AX17" s="118"/>
      <c r="AY17" s="118">
        <f t="shared" si="0"/>
        <v>1</v>
      </c>
      <c r="AZ17" s="118">
        <f t="shared" si="1"/>
        <v>0</v>
      </c>
      <c r="BA17" s="118">
        <f t="shared" si="2"/>
        <v>0</v>
      </c>
      <c r="BB17" s="118">
        <f t="shared" si="3"/>
        <v>0</v>
      </c>
      <c r="BC17" s="118">
        <f t="shared" si="4"/>
        <v>0</v>
      </c>
      <c r="BD17" s="118">
        <f t="shared" si="73"/>
        <v>0</v>
      </c>
      <c r="BE17" s="118">
        <f t="shared" si="74"/>
        <v>0</v>
      </c>
      <c r="BF17" s="118">
        <f t="shared" si="5"/>
        <v>1</v>
      </c>
      <c r="BG17" s="117">
        <f t="shared" si="75"/>
        <v>0</v>
      </c>
      <c r="BH17" s="118">
        <f t="shared" si="6"/>
        <v>1</v>
      </c>
      <c r="BI17" s="118">
        <f t="shared" si="7"/>
        <v>1</v>
      </c>
      <c r="BJ17" s="117">
        <f t="shared" si="8"/>
        <v>0</v>
      </c>
      <c r="BK17" s="118">
        <f t="shared" si="9"/>
        <v>1</v>
      </c>
      <c r="BL17" s="118">
        <f t="shared" si="10"/>
        <v>1</v>
      </c>
      <c r="BM17" s="118">
        <f t="shared" si="11"/>
        <v>0</v>
      </c>
      <c r="BN17" s="118">
        <f t="shared" si="12"/>
        <v>1</v>
      </c>
      <c r="BO17" s="117">
        <f t="shared" si="13"/>
        <v>1</v>
      </c>
      <c r="BP17" s="117">
        <f t="shared" si="14"/>
        <v>0</v>
      </c>
      <c r="BQ17" s="117">
        <f t="shared" si="15"/>
        <v>1</v>
      </c>
      <c r="BR17" s="117">
        <f t="shared" si="16"/>
        <v>0</v>
      </c>
      <c r="BS17" s="117">
        <f t="shared" si="17"/>
        <v>0</v>
      </c>
      <c r="BT17" s="117">
        <f t="shared" si="18"/>
        <v>0</v>
      </c>
      <c r="BU17" s="117">
        <f t="shared" si="19"/>
        <v>0</v>
      </c>
      <c r="BV17" s="117">
        <f t="shared" si="20"/>
        <v>0</v>
      </c>
      <c r="BW17" s="117">
        <f t="shared" si="76"/>
        <v>1</v>
      </c>
      <c r="BX17" s="117">
        <f t="shared" si="77"/>
        <v>1</v>
      </c>
      <c r="BY17" s="117">
        <f t="shared" si="21"/>
        <v>1</v>
      </c>
      <c r="BZ17" s="117">
        <f t="shared" si="22"/>
        <v>0</v>
      </c>
      <c r="CA17" s="117">
        <f t="shared" si="23"/>
        <v>1</v>
      </c>
      <c r="CB17" s="117">
        <f t="shared" si="24"/>
        <v>1</v>
      </c>
      <c r="CC17" s="117">
        <f t="shared" si="25"/>
        <v>0</v>
      </c>
      <c r="CD17" s="117">
        <f t="shared" si="26"/>
        <v>0</v>
      </c>
      <c r="CE17" s="117">
        <f t="shared" si="27"/>
        <v>1</v>
      </c>
      <c r="CF17" s="117">
        <f t="shared" si="28"/>
        <v>1</v>
      </c>
      <c r="CG17" s="117">
        <f t="shared" si="29"/>
        <v>0</v>
      </c>
      <c r="CH17" s="117">
        <f t="shared" si="30"/>
        <v>1</v>
      </c>
      <c r="CI17" s="117">
        <f t="shared" si="31"/>
        <v>0</v>
      </c>
      <c r="CJ17" s="117">
        <f t="shared" si="78"/>
        <v>0</v>
      </c>
      <c r="CK17" s="117">
        <f t="shared" si="32"/>
        <v>0</v>
      </c>
      <c r="CL17" s="117">
        <f t="shared" si="33"/>
        <v>1</v>
      </c>
      <c r="CM17" s="117">
        <f t="shared" si="34"/>
        <v>0</v>
      </c>
      <c r="CN17" s="117">
        <f t="shared" si="35"/>
        <v>1</v>
      </c>
      <c r="CO17" s="117">
        <f t="shared" si="36"/>
        <v>0</v>
      </c>
      <c r="CP17" s="117">
        <f t="shared" si="79"/>
        <v>1</v>
      </c>
      <c r="CQ17" s="117">
        <f t="shared" si="80"/>
        <v>0</v>
      </c>
      <c r="CR17" s="117">
        <f t="shared" si="81"/>
        <v>1</v>
      </c>
      <c r="CS17" s="117">
        <f t="shared" si="82"/>
        <v>1</v>
      </c>
      <c r="CT17" s="117">
        <f t="shared" si="37"/>
        <v>0</v>
      </c>
      <c r="CU17" s="117">
        <f t="shared" si="83"/>
        <v>0</v>
      </c>
      <c r="CV17" s="117">
        <f t="shared" si="38"/>
        <v>1</v>
      </c>
      <c r="CW17" s="117">
        <f t="shared" si="84"/>
        <v>1</v>
      </c>
      <c r="CX17" s="117">
        <f t="shared" si="39"/>
        <v>1</v>
      </c>
      <c r="CY17" s="117">
        <f t="shared" si="40"/>
        <v>0</v>
      </c>
      <c r="CZ17" s="117">
        <f t="shared" si="41"/>
        <v>1</v>
      </c>
      <c r="DA17" s="117">
        <f t="shared" si="42"/>
        <v>1</v>
      </c>
      <c r="DB17" s="117">
        <f t="shared" si="43"/>
        <v>0</v>
      </c>
      <c r="DC17" s="117">
        <f t="shared" si="44"/>
        <v>1</v>
      </c>
      <c r="DD17" s="117">
        <f t="shared" si="45"/>
        <v>1</v>
      </c>
      <c r="DE17" s="117">
        <f t="shared" si="46"/>
        <v>0</v>
      </c>
      <c r="DF17" s="117">
        <f t="shared" si="47"/>
        <v>0</v>
      </c>
      <c r="DG17" s="117">
        <f t="shared" si="90"/>
        <v>0</v>
      </c>
      <c r="DH17" s="117">
        <f t="shared" si="48"/>
        <v>0</v>
      </c>
      <c r="DI17" s="117">
        <f t="shared" si="85"/>
        <v>0</v>
      </c>
      <c r="DJ17" s="117">
        <f t="shared" si="86"/>
        <v>0</v>
      </c>
      <c r="DK17" s="117">
        <f t="shared" si="49"/>
        <v>0</v>
      </c>
      <c r="DL17" s="117">
        <f t="shared" si="50"/>
        <v>0</v>
      </c>
      <c r="DM17" s="117">
        <f t="shared" si="51"/>
        <v>0</v>
      </c>
      <c r="DN17" s="117">
        <f t="shared" si="52"/>
        <v>0</v>
      </c>
      <c r="DO17" s="117">
        <f t="shared" si="53"/>
        <v>0</v>
      </c>
      <c r="DP17" s="117">
        <f t="shared" si="87"/>
        <v>0</v>
      </c>
      <c r="DQ17" s="117">
        <f t="shared" si="54"/>
        <v>0</v>
      </c>
      <c r="DR17" s="117">
        <f t="shared" si="55"/>
        <v>0</v>
      </c>
      <c r="DS17" s="117">
        <f t="shared" si="56"/>
        <v>0</v>
      </c>
      <c r="DT17" s="117">
        <f t="shared" si="57"/>
        <v>0</v>
      </c>
      <c r="DU17" s="117">
        <f t="shared" si="58"/>
        <v>1</v>
      </c>
      <c r="DV17" s="117">
        <f t="shared" si="88"/>
        <v>1</v>
      </c>
      <c r="DW17" s="117">
        <f t="shared" si="59"/>
        <v>0</v>
      </c>
      <c r="DX17" s="117">
        <f t="shared" si="60"/>
        <v>0</v>
      </c>
      <c r="DY17" s="117">
        <f t="shared" si="61"/>
        <v>0</v>
      </c>
      <c r="DZ17" s="117">
        <f t="shared" si="62"/>
        <v>0</v>
      </c>
      <c r="EA17" s="117">
        <f t="shared" si="63"/>
        <v>1</v>
      </c>
      <c r="EB17" s="117">
        <f t="shared" si="64"/>
        <v>0</v>
      </c>
      <c r="EC17" s="117">
        <f t="shared" si="89"/>
        <v>1</v>
      </c>
      <c r="ED17" s="117">
        <f t="shared" si="65"/>
        <v>1</v>
      </c>
      <c r="EE17" s="117">
        <f t="shared" si="66"/>
        <v>0</v>
      </c>
      <c r="EF17" s="117">
        <f t="shared" si="67"/>
        <v>1</v>
      </c>
      <c r="EG17" s="117">
        <f t="shared" si="68"/>
        <v>0</v>
      </c>
      <c r="EH17" s="117">
        <f t="shared" si="69"/>
        <v>0</v>
      </c>
      <c r="EI17" s="117">
        <f t="shared" si="70"/>
        <v>0</v>
      </c>
      <c r="EJ17" s="118">
        <f t="shared" si="71"/>
        <v>1</v>
      </c>
      <c r="EK17" s="118">
        <f t="shared" si="72"/>
        <v>0</v>
      </c>
      <c r="EL17" s="7"/>
      <c r="EM17" s="7"/>
      <c r="EN17" s="7"/>
      <c r="EO17" s="7"/>
    </row>
    <row r="18" spans="1:145" ht="17.100000000000001" customHeight="1" x14ac:dyDescent="0.25">
      <c r="A18" s="774"/>
      <c r="B18" s="777"/>
      <c r="C18" s="172">
        <v>8</v>
      </c>
      <c r="D18" s="130" t="s">
        <v>665</v>
      </c>
      <c r="E18" s="76" t="s">
        <v>674</v>
      </c>
      <c r="F18" s="170" t="s">
        <v>647</v>
      </c>
      <c r="G18" s="171" t="s">
        <v>268</v>
      </c>
      <c r="H18" s="170" t="s">
        <v>634</v>
      </c>
      <c r="I18" s="148" t="s">
        <v>636</v>
      </c>
      <c r="J18" s="113" t="s">
        <v>654</v>
      </c>
      <c r="K18" s="112" t="s">
        <v>517</v>
      </c>
      <c r="L18" s="76" t="s">
        <v>652</v>
      </c>
      <c r="M18" s="170" t="s">
        <v>675</v>
      </c>
      <c r="N18" s="171" t="s">
        <v>660</v>
      </c>
      <c r="O18" s="170" t="s">
        <v>638</v>
      </c>
      <c r="P18" s="148" t="s">
        <v>631</v>
      </c>
      <c r="Q18" s="113" t="s">
        <v>341</v>
      </c>
      <c r="R18" s="130" t="s">
        <v>516</v>
      </c>
      <c r="S18" s="156" t="s">
        <v>241</v>
      </c>
      <c r="T18" s="170" t="s">
        <v>515</v>
      </c>
      <c r="U18" s="171" t="s">
        <v>688</v>
      </c>
      <c r="V18" s="170" t="s">
        <v>274</v>
      </c>
      <c r="W18" s="148" t="s">
        <v>651</v>
      </c>
      <c r="X18" s="113" t="s">
        <v>237</v>
      </c>
      <c r="Y18" s="733" t="s">
        <v>27</v>
      </c>
      <c r="Z18" s="732"/>
      <c r="AA18" s="23"/>
      <c r="AB18" s="279" t="s">
        <v>645</v>
      </c>
      <c r="AC18" s="279" t="s">
        <v>645</v>
      </c>
      <c r="AD18" s="279" t="s">
        <v>645</v>
      </c>
      <c r="AE18" s="279" t="s">
        <v>645</v>
      </c>
      <c r="AF18" s="279" t="s">
        <v>645</v>
      </c>
      <c r="AG18" s="279" t="s">
        <v>645</v>
      </c>
      <c r="AH18" s="279" t="s">
        <v>645</v>
      </c>
      <c r="AI18" s="279" t="s">
        <v>341</v>
      </c>
      <c r="AJ18" s="279" t="s">
        <v>341</v>
      </c>
      <c r="AK18" s="279" t="s">
        <v>341</v>
      </c>
      <c r="AL18" s="279" t="s">
        <v>341</v>
      </c>
      <c r="AM18" s="279" t="s">
        <v>341</v>
      </c>
      <c r="AN18" s="279" t="s">
        <v>341</v>
      </c>
      <c r="AO18" s="279" t="s">
        <v>341</v>
      </c>
      <c r="AP18" s="279" t="s">
        <v>274</v>
      </c>
      <c r="AQ18" s="279" t="s">
        <v>274</v>
      </c>
      <c r="AR18" s="279" t="s">
        <v>274</v>
      </c>
      <c r="AS18" s="279" t="s">
        <v>274</v>
      </c>
      <c r="AT18" s="279" t="s">
        <v>274</v>
      </c>
      <c r="AU18" s="279" t="s">
        <v>274</v>
      </c>
      <c r="AV18" s="279" t="s">
        <v>274</v>
      </c>
      <c r="AX18" s="118"/>
      <c r="AY18" s="118">
        <f t="shared" si="0"/>
        <v>1</v>
      </c>
      <c r="AZ18" s="118">
        <f t="shared" si="1"/>
        <v>1</v>
      </c>
      <c r="BA18" s="118">
        <f t="shared" si="2"/>
        <v>1</v>
      </c>
      <c r="BB18" s="118">
        <f t="shared" si="3"/>
        <v>1</v>
      </c>
      <c r="BC18" s="118">
        <f t="shared" si="4"/>
        <v>0</v>
      </c>
      <c r="BD18" s="118">
        <f t="shared" si="73"/>
        <v>0</v>
      </c>
      <c r="BE18" s="118">
        <f t="shared" si="74"/>
        <v>0</v>
      </c>
      <c r="BF18" s="118">
        <f t="shared" si="5"/>
        <v>1</v>
      </c>
      <c r="BG18" s="117">
        <f t="shared" si="75"/>
        <v>0</v>
      </c>
      <c r="BH18" s="118">
        <f t="shared" si="6"/>
        <v>1</v>
      </c>
      <c r="BI18" s="118">
        <f t="shared" si="7"/>
        <v>1</v>
      </c>
      <c r="BJ18" s="117">
        <f t="shared" si="8"/>
        <v>0</v>
      </c>
      <c r="BK18" s="118">
        <f t="shared" si="9"/>
        <v>1</v>
      </c>
      <c r="BL18" s="118">
        <f t="shared" si="10"/>
        <v>0</v>
      </c>
      <c r="BM18" s="118">
        <f t="shared" si="11"/>
        <v>0</v>
      </c>
      <c r="BN18" s="118">
        <f t="shared" si="12"/>
        <v>0</v>
      </c>
      <c r="BO18" s="117">
        <f t="shared" si="13"/>
        <v>0</v>
      </c>
      <c r="BP18" s="117">
        <f t="shared" si="14"/>
        <v>0</v>
      </c>
      <c r="BQ18" s="117">
        <f t="shared" si="15"/>
        <v>0</v>
      </c>
      <c r="BR18" s="117">
        <f t="shared" si="16"/>
        <v>0</v>
      </c>
      <c r="BS18" s="117">
        <f t="shared" si="17"/>
        <v>0</v>
      </c>
      <c r="BT18" s="117">
        <f t="shared" si="18"/>
        <v>0</v>
      </c>
      <c r="BU18" s="117">
        <f t="shared" si="19"/>
        <v>0</v>
      </c>
      <c r="BV18" s="117">
        <f t="shared" si="20"/>
        <v>0</v>
      </c>
      <c r="BW18" s="117">
        <f t="shared" si="76"/>
        <v>1</v>
      </c>
      <c r="BX18" s="117">
        <f t="shared" si="77"/>
        <v>1</v>
      </c>
      <c r="BY18" s="117">
        <f t="shared" si="21"/>
        <v>0</v>
      </c>
      <c r="BZ18" s="117">
        <f t="shared" si="22"/>
        <v>0</v>
      </c>
      <c r="CA18" s="117">
        <f t="shared" si="23"/>
        <v>0</v>
      </c>
      <c r="CB18" s="117">
        <f t="shared" si="24"/>
        <v>0</v>
      </c>
      <c r="CC18" s="117">
        <f t="shared" si="25"/>
        <v>0</v>
      </c>
      <c r="CD18" s="117">
        <f t="shared" si="26"/>
        <v>0</v>
      </c>
      <c r="CE18" s="117">
        <f t="shared" si="27"/>
        <v>0</v>
      </c>
      <c r="CF18" s="117">
        <f t="shared" si="28"/>
        <v>1</v>
      </c>
      <c r="CG18" s="117">
        <f t="shared" si="29"/>
        <v>0</v>
      </c>
      <c r="CH18" s="117">
        <f t="shared" si="30"/>
        <v>1</v>
      </c>
      <c r="CI18" s="117">
        <f t="shared" si="31"/>
        <v>0</v>
      </c>
      <c r="CJ18" s="117">
        <f t="shared" si="78"/>
        <v>0</v>
      </c>
      <c r="CK18" s="117">
        <f t="shared" si="32"/>
        <v>0</v>
      </c>
      <c r="CL18" s="117">
        <f t="shared" si="33"/>
        <v>1</v>
      </c>
      <c r="CM18" s="117">
        <f t="shared" si="34"/>
        <v>0</v>
      </c>
      <c r="CN18" s="117">
        <f t="shared" si="35"/>
        <v>1</v>
      </c>
      <c r="CO18" s="117">
        <f t="shared" si="36"/>
        <v>1</v>
      </c>
      <c r="CP18" s="117">
        <f t="shared" si="79"/>
        <v>0</v>
      </c>
      <c r="CQ18" s="117">
        <f t="shared" si="80"/>
        <v>0</v>
      </c>
      <c r="CR18" s="117">
        <f t="shared" si="81"/>
        <v>1</v>
      </c>
      <c r="CS18" s="117">
        <f t="shared" si="82"/>
        <v>1</v>
      </c>
      <c r="CT18" s="117">
        <f t="shared" si="37"/>
        <v>0</v>
      </c>
      <c r="CU18" s="117">
        <f t="shared" si="83"/>
        <v>0</v>
      </c>
      <c r="CV18" s="117">
        <f t="shared" si="38"/>
        <v>0</v>
      </c>
      <c r="CW18" s="117">
        <f t="shared" si="84"/>
        <v>0</v>
      </c>
      <c r="CX18" s="117">
        <f t="shared" si="39"/>
        <v>1</v>
      </c>
      <c r="CY18" s="117">
        <f t="shared" si="40"/>
        <v>0</v>
      </c>
      <c r="CZ18" s="117">
        <f t="shared" si="41"/>
        <v>1</v>
      </c>
      <c r="DA18" s="117">
        <f t="shared" si="42"/>
        <v>0</v>
      </c>
      <c r="DB18" s="117">
        <f t="shared" si="43"/>
        <v>0</v>
      </c>
      <c r="DC18" s="117">
        <f t="shared" si="44"/>
        <v>0</v>
      </c>
      <c r="DD18" s="117">
        <f t="shared" si="45"/>
        <v>1</v>
      </c>
      <c r="DE18" s="117">
        <f t="shared" si="46"/>
        <v>0</v>
      </c>
      <c r="DF18" s="117">
        <f t="shared" si="47"/>
        <v>0</v>
      </c>
      <c r="DG18" s="117">
        <f t="shared" si="90"/>
        <v>0</v>
      </c>
      <c r="DH18" s="117">
        <f t="shared" si="48"/>
        <v>1</v>
      </c>
      <c r="DI18" s="117">
        <f t="shared" si="85"/>
        <v>0</v>
      </c>
      <c r="DJ18" s="117">
        <f t="shared" si="86"/>
        <v>1</v>
      </c>
      <c r="DK18" s="117">
        <f t="shared" si="49"/>
        <v>1</v>
      </c>
      <c r="DL18" s="117">
        <f t="shared" si="50"/>
        <v>0</v>
      </c>
      <c r="DM18" s="117">
        <f t="shared" si="51"/>
        <v>1</v>
      </c>
      <c r="DN18" s="117">
        <f t="shared" si="52"/>
        <v>1</v>
      </c>
      <c r="DO18" s="117">
        <f t="shared" si="53"/>
        <v>0</v>
      </c>
      <c r="DP18" s="117">
        <f t="shared" si="87"/>
        <v>1</v>
      </c>
      <c r="DQ18" s="117">
        <f t="shared" si="54"/>
        <v>0</v>
      </c>
      <c r="DR18" s="117">
        <f t="shared" si="55"/>
        <v>0</v>
      </c>
      <c r="DS18" s="117">
        <f t="shared" si="56"/>
        <v>0</v>
      </c>
      <c r="DT18" s="117">
        <f t="shared" si="57"/>
        <v>0</v>
      </c>
      <c r="DU18" s="117">
        <f t="shared" si="58"/>
        <v>1</v>
      </c>
      <c r="DV18" s="117">
        <f t="shared" si="88"/>
        <v>1</v>
      </c>
      <c r="DW18" s="117">
        <f t="shared" si="59"/>
        <v>1</v>
      </c>
      <c r="DX18" s="117">
        <f t="shared" si="60"/>
        <v>0</v>
      </c>
      <c r="DY18" s="117">
        <f t="shared" si="61"/>
        <v>1</v>
      </c>
      <c r="DZ18" s="117">
        <f t="shared" si="62"/>
        <v>0</v>
      </c>
      <c r="EA18" s="117">
        <f t="shared" si="63"/>
        <v>1</v>
      </c>
      <c r="EB18" s="117">
        <f t="shared" si="64"/>
        <v>0</v>
      </c>
      <c r="EC18" s="117">
        <f t="shared" si="89"/>
        <v>0</v>
      </c>
      <c r="ED18" s="117">
        <f t="shared" si="65"/>
        <v>1</v>
      </c>
      <c r="EE18" s="117">
        <f t="shared" si="66"/>
        <v>0</v>
      </c>
      <c r="EF18" s="117">
        <f t="shared" si="67"/>
        <v>1</v>
      </c>
      <c r="EG18" s="117">
        <f t="shared" si="68"/>
        <v>0</v>
      </c>
      <c r="EH18" s="117">
        <f t="shared" si="69"/>
        <v>1</v>
      </c>
      <c r="EI18" s="117">
        <f t="shared" si="70"/>
        <v>1</v>
      </c>
      <c r="EJ18" s="118">
        <f t="shared" si="71"/>
        <v>1</v>
      </c>
      <c r="EK18" s="118">
        <f t="shared" si="72"/>
        <v>0</v>
      </c>
      <c r="EL18" s="7"/>
      <c r="EM18" s="7"/>
      <c r="EN18" s="7"/>
      <c r="EO18" s="7"/>
    </row>
    <row r="19" spans="1:145" ht="17.100000000000001" customHeight="1" x14ac:dyDescent="0.25">
      <c r="A19" s="774"/>
      <c r="B19" s="777"/>
      <c r="C19" s="172">
        <v>9</v>
      </c>
      <c r="D19" s="130" t="s">
        <v>665</v>
      </c>
      <c r="E19" s="76" t="s">
        <v>674</v>
      </c>
      <c r="F19" s="170" t="s">
        <v>652</v>
      </c>
      <c r="G19" s="171" t="s">
        <v>268</v>
      </c>
      <c r="H19" s="170" t="s">
        <v>634</v>
      </c>
      <c r="I19" s="148" t="s">
        <v>645</v>
      </c>
      <c r="J19" s="113" t="s">
        <v>660</v>
      </c>
      <c r="K19" s="112" t="s">
        <v>517</v>
      </c>
      <c r="L19" s="76" t="s">
        <v>643</v>
      </c>
      <c r="M19" s="170" t="s">
        <v>675</v>
      </c>
      <c r="N19" s="171" t="s">
        <v>642</v>
      </c>
      <c r="O19" s="170" t="s">
        <v>638</v>
      </c>
      <c r="P19" s="148" t="s">
        <v>631</v>
      </c>
      <c r="Q19" s="113" t="s">
        <v>341</v>
      </c>
      <c r="R19" s="130" t="s">
        <v>516</v>
      </c>
      <c r="S19" s="156" t="s">
        <v>632</v>
      </c>
      <c r="T19" s="170" t="s">
        <v>695</v>
      </c>
      <c r="U19" s="171" t="s">
        <v>274</v>
      </c>
      <c r="V19" s="170" t="s">
        <v>237</v>
      </c>
      <c r="W19" s="148" t="s">
        <v>651</v>
      </c>
      <c r="X19" s="113" t="s">
        <v>650</v>
      </c>
      <c r="Y19" s="353" t="s">
        <v>31</v>
      </c>
      <c r="Z19" s="20" t="s">
        <v>506</v>
      </c>
      <c r="AA19" s="23"/>
      <c r="AB19" s="279" t="s">
        <v>645</v>
      </c>
      <c r="AC19" s="279" t="s">
        <v>645</v>
      </c>
      <c r="AD19" s="279" t="s">
        <v>645</v>
      </c>
      <c r="AE19" s="279" t="s">
        <v>645</v>
      </c>
      <c r="AF19" s="279" t="s">
        <v>645</v>
      </c>
      <c r="AG19" s="279" t="s">
        <v>645</v>
      </c>
      <c r="AH19" s="279" t="s">
        <v>645</v>
      </c>
      <c r="AI19" s="279" t="s">
        <v>341</v>
      </c>
      <c r="AJ19" s="279" t="s">
        <v>341</v>
      </c>
      <c r="AK19" s="279" t="s">
        <v>341</v>
      </c>
      <c r="AL19" s="279" t="s">
        <v>341</v>
      </c>
      <c r="AM19" s="279" t="s">
        <v>341</v>
      </c>
      <c r="AN19" s="279" t="s">
        <v>341</v>
      </c>
      <c r="AO19" s="279" t="s">
        <v>341</v>
      </c>
      <c r="AP19" s="279" t="s">
        <v>274</v>
      </c>
      <c r="AQ19" s="279" t="s">
        <v>274</v>
      </c>
      <c r="AR19" s="279" t="s">
        <v>274</v>
      </c>
      <c r="AS19" s="279" t="s">
        <v>274</v>
      </c>
      <c r="AT19" s="279" t="s">
        <v>274</v>
      </c>
      <c r="AU19" s="279" t="s">
        <v>274</v>
      </c>
      <c r="AV19" s="279" t="s">
        <v>274</v>
      </c>
      <c r="AX19" s="118"/>
      <c r="AY19" s="118">
        <f t="shared" si="0"/>
        <v>1</v>
      </c>
      <c r="AZ19" s="118">
        <f t="shared" si="1"/>
        <v>1</v>
      </c>
      <c r="BA19" s="118">
        <f t="shared" si="2"/>
        <v>1</v>
      </c>
      <c r="BB19" s="118">
        <f t="shared" si="3"/>
        <v>1</v>
      </c>
      <c r="BC19" s="118">
        <f t="shared" si="4"/>
        <v>0</v>
      </c>
      <c r="BD19" s="118">
        <f t="shared" si="73"/>
        <v>0</v>
      </c>
      <c r="BE19" s="118">
        <f t="shared" si="74"/>
        <v>0</v>
      </c>
      <c r="BF19" s="118">
        <f t="shared" si="5"/>
        <v>1</v>
      </c>
      <c r="BG19" s="117">
        <f t="shared" si="75"/>
        <v>0</v>
      </c>
      <c r="BH19" s="118">
        <f t="shared" si="6"/>
        <v>1</v>
      </c>
      <c r="BI19" s="118">
        <f t="shared" si="7"/>
        <v>1</v>
      </c>
      <c r="BJ19" s="117">
        <f t="shared" si="8"/>
        <v>0</v>
      </c>
      <c r="BK19" s="118">
        <f t="shared" si="9"/>
        <v>1</v>
      </c>
      <c r="BL19" s="118">
        <f t="shared" si="10"/>
        <v>1</v>
      </c>
      <c r="BM19" s="118">
        <f t="shared" si="11"/>
        <v>0</v>
      </c>
      <c r="BN19" s="118">
        <f t="shared" si="12"/>
        <v>1</v>
      </c>
      <c r="BO19" s="117">
        <f t="shared" si="13"/>
        <v>1</v>
      </c>
      <c r="BP19" s="117">
        <f t="shared" si="14"/>
        <v>0</v>
      </c>
      <c r="BQ19" s="117">
        <f t="shared" si="15"/>
        <v>1</v>
      </c>
      <c r="BR19" s="117">
        <f t="shared" si="16"/>
        <v>0</v>
      </c>
      <c r="BS19" s="117">
        <f t="shared" si="17"/>
        <v>0</v>
      </c>
      <c r="BT19" s="117">
        <f t="shared" si="18"/>
        <v>0</v>
      </c>
      <c r="BU19" s="117">
        <f t="shared" si="19"/>
        <v>0</v>
      </c>
      <c r="BV19" s="117">
        <f t="shared" si="20"/>
        <v>0</v>
      </c>
      <c r="BW19" s="117">
        <f t="shared" si="76"/>
        <v>0</v>
      </c>
      <c r="BX19" s="117">
        <f t="shared" si="77"/>
        <v>0</v>
      </c>
      <c r="BY19" s="117">
        <f t="shared" si="21"/>
        <v>1</v>
      </c>
      <c r="BZ19" s="117">
        <f t="shared" si="22"/>
        <v>0</v>
      </c>
      <c r="CA19" s="117">
        <f t="shared" si="23"/>
        <v>1</v>
      </c>
      <c r="CB19" s="117">
        <f t="shared" si="24"/>
        <v>1</v>
      </c>
      <c r="CC19" s="117">
        <f t="shared" si="25"/>
        <v>0</v>
      </c>
      <c r="CD19" s="117">
        <f t="shared" si="26"/>
        <v>0</v>
      </c>
      <c r="CE19" s="117">
        <f t="shared" si="27"/>
        <v>1</v>
      </c>
      <c r="CF19" s="117">
        <f t="shared" si="28"/>
        <v>0</v>
      </c>
      <c r="CG19" s="117">
        <f t="shared" si="29"/>
        <v>0</v>
      </c>
      <c r="CH19" s="117">
        <f t="shared" si="30"/>
        <v>0</v>
      </c>
      <c r="CI19" s="117">
        <f t="shared" si="31"/>
        <v>0</v>
      </c>
      <c r="CJ19" s="117">
        <f t="shared" si="78"/>
        <v>0</v>
      </c>
      <c r="CK19" s="117">
        <f t="shared" si="32"/>
        <v>0</v>
      </c>
      <c r="CL19" s="117">
        <f t="shared" si="33"/>
        <v>1</v>
      </c>
      <c r="CM19" s="117">
        <f t="shared" si="34"/>
        <v>0</v>
      </c>
      <c r="CN19" s="117">
        <f t="shared" si="35"/>
        <v>1</v>
      </c>
      <c r="CO19" s="117">
        <f t="shared" si="36"/>
        <v>0</v>
      </c>
      <c r="CP19" s="117">
        <f t="shared" si="79"/>
        <v>0</v>
      </c>
      <c r="CQ19" s="117">
        <f t="shared" si="80"/>
        <v>0</v>
      </c>
      <c r="CR19" s="117">
        <f t="shared" si="81"/>
        <v>1</v>
      </c>
      <c r="CS19" s="117">
        <f t="shared" si="82"/>
        <v>1</v>
      </c>
      <c r="CT19" s="117">
        <f t="shared" si="37"/>
        <v>0</v>
      </c>
      <c r="CU19" s="117">
        <f t="shared" si="83"/>
        <v>0</v>
      </c>
      <c r="CV19" s="117">
        <f t="shared" si="38"/>
        <v>0</v>
      </c>
      <c r="CW19" s="117">
        <f t="shared" si="84"/>
        <v>0</v>
      </c>
      <c r="CX19" s="117">
        <f t="shared" si="39"/>
        <v>0</v>
      </c>
      <c r="CY19" s="117">
        <f t="shared" si="40"/>
        <v>0</v>
      </c>
      <c r="CZ19" s="117">
        <f t="shared" si="41"/>
        <v>0</v>
      </c>
      <c r="DA19" s="117">
        <f t="shared" si="42"/>
        <v>0</v>
      </c>
      <c r="DB19" s="117">
        <f t="shared" si="43"/>
        <v>0</v>
      </c>
      <c r="DC19" s="117">
        <f t="shared" si="44"/>
        <v>0</v>
      </c>
      <c r="DD19" s="117">
        <f t="shared" si="45"/>
        <v>0</v>
      </c>
      <c r="DE19" s="117">
        <f t="shared" si="46"/>
        <v>0</v>
      </c>
      <c r="DF19" s="117">
        <f t="shared" si="47"/>
        <v>1</v>
      </c>
      <c r="DG19" s="117">
        <f t="shared" si="90"/>
        <v>1</v>
      </c>
      <c r="DH19" s="117">
        <f t="shared" si="48"/>
        <v>1</v>
      </c>
      <c r="DI19" s="117">
        <f t="shared" si="85"/>
        <v>0</v>
      </c>
      <c r="DJ19" s="117">
        <f t="shared" si="86"/>
        <v>1</v>
      </c>
      <c r="DK19" s="117">
        <f t="shared" si="49"/>
        <v>1</v>
      </c>
      <c r="DL19" s="117">
        <f t="shared" si="50"/>
        <v>0</v>
      </c>
      <c r="DM19" s="117">
        <f t="shared" si="51"/>
        <v>1</v>
      </c>
      <c r="DN19" s="117">
        <f t="shared" si="52"/>
        <v>1</v>
      </c>
      <c r="DO19" s="117">
        <f t="shared" si="53"/>
        <v>0</v>
      </c>
      <c r="DP19" s="117">
        <f t="shared" si="87"/>
        <v>1</v>
      </c>
      <c r="DQ19" s="117">
        <f t="shared" si="54"/>
        <v>0</v>
      </c>
      <c r="DR19" s="117">
        <f t="shared" si="55"/>
        <v>0</v>
      </c>
      <c r="DS19" s="117">
        <f t="shared" si="56"/>
        <v>0</v>
      </c>
      <c r="DT19" s="117">
        <f t="shared" si="57"/>
        <v>0</v>
      </c>
      <c r="DU19" s="117">
        <f t="shared" si="58"/>
        <v>1</v>
      </c>
      <c r="DV19" s="117">
        <f t="shared" si="88"/>
        <v>1</v>
      </c>
      <c r="DW19" s="117">
        <f t="shared" si="59"/>
        <v>1</v>
      </c>
      <c r="DX19" s="117">
        <f t="shared" si="60"/>
        <v>0</v>
      </c>
      <c r="DY19" s="117">
        <f t="shared" si="61"/>
        <v>1</v>
      </c>
      <c r="DZ19" s="117">
        <f t="shared" si="62"/>
        <v>1</v>
      </c>
      <c r="EA19" s="117">
        <f t="shared" si="63"/>
        <v>1</v>
      </c>
      <c r="EB19" s="117">
        <f t="shared" si="64"/>
        <v>0</v>
      </c>
      <c r="EC19" s="117">
        <f t="shared" si="89"/>
        <v>0</v>
      </c>
      <c r="ED19" s="117">
        <f t="shared" si="65"/>
        <v>0</v>
      </c>
      <c r="EE19" s="117">
        <f t="shared" si="66"/>
        <v>0</v>
      </c>
      <c r="EF19" s="117">
        <f t="shared" si="67"/>
        <v>0</v>
      </c>
      <c r="EG19" s="117">
        <f t="shared" si="68"/>
        <v>0</v>
      </c>
      <c r="EH19" s="117">
        <f t="shared" si="69"/>
        <v>1</v>
      </c>
      <c r="EI19" s="117">
        <f t="shared" si="70"/>
        <v>1</v>
      </c>
      <c r="EJ19" s="118">
        <f t="shared" si="71"/>
        <v>1</v>
      </c>
      <c r="EK19" s="118">
        <f t="shared" si="72"/>
        <v>0</v>
      </c>
      <c r="EL19" s="7"/>
      <c r="EM19" s="7"/>
      <c r="EN19" s="7"/>
      <c r="EO19" s="7"/>
    </row>
    <row r="20" spans="1:145" ht="17.100000000000001" customHeight="1" thickBot="1" x14ac:dyDescent="0.3">
      <c r="A20" s="775"/>
      <c r="B20" s="778"/>
      <c r="C20" s="173">
        <v>10</v>
      </c>
      <c r="D20" s="129" t="s">
        <v>665</v>
      </c>
      <c r="E20" s="73" t="s">
        <v>674</v>
      </c>
      <c r="F20" s="162" t="s">
        <v>652</v>
      </c>
      <c r="G20" s="165" t="s">
        <v>268</v>
      </c>
      <c r="H20" s="162" t="s">
        <v>634</v>
      </c>
      <c r="I20" s="147" t="s">
        <v>645</v>
      </c>
      <c r="J20" s="86" t="s">
        <v>660</v>
      </c>
      <c r="K20" s="108" t="s">
        <v>517</v>
      </c>
      <c r="L20" s="73" t="s">
        <v>643</v>
      </c>
      <c r="M20" s="203" t="s">
        <v>675</v>
      </c>
      <c r="N20" s="165" t="s">
        <v>642</v>
      </c>
      <c r="O20" s="162" t="s">
        <v>638</v>
      </c>
      <c r="P20" s="147" t="s">
        <v>631</v>
      </c>
      <c r="Q20" s="86" t="s">
        <v>341</v>
      </c>
      <c r="R20" s="129" t="s">
        <v>516</v>
      </c>
      <c r="S20" s="155" t="s">
        <v>632</v>
      </c>
      <c r="T20" s="162" t="s">
        <v>695</v>
      </c>
      <c r="U20" s="165" t="s">
        <v>274</v>
      </c>
      <c r="V20" s="162" t="s">
        <v>237</v>
      </c>
      <c r="W20" s="147" t="s">
        <v>636</v>
      </c>
      <c r="X20" s="86" t="s">
        <v>650</v>
      </c>
      <c r="Y20" s="45" t="s">
        <v>32</v>
      </c>
      <c r="Z20" s="33" t="s">
        <v>507</v>
      </c>
      <c r="AA20" s="190"/>
      <c r="AB20" s="279" t="s">
        <v>667</v>
      </c>
      <c r="AC20" s="279" t="s">
        <v>667</v>
      </c>
      <c r="AD20" s="279" t="s">
        <v>667</v>
      </c>
      <c r="AE20" s="279" t="s">
        <v>667</v>
      </c>
      <c r="AF20" s="279" t="s">
        <v>667</v>
      </c>
      <c r="AG20" s="279" t="s">
        <v>635</v>
      </c>
      <c r="AH20" s="279" t="s">
        <v>635</v>
      </c>
      <c r="AI20" s="279" t="s">
        <v>632</v>
      </c>
      <c r="AJ20" s="279" t="s">
        <v>632</v>
      </c>
      <c r="AK20" s="279" t="s">
        <v>632</v>
      </c>
      <c r="AL20" s="279" t="s">
        <v>632</v>
      </c>
      <c r="AM20" s="279" t="s">
        <v>632</v>
      </c>
      <c r="AN20" s="279" t="s">
        <v>646</v>
      </c>
      <c r="AO20" s="279" t="s">
        <v>646</v>
      </c>
      <c r="AP20" s="279" t="s">
        <v>632</v>
      </c>
      <c r="AQ20" s="279" t="s">
        <v>632</v>
      </c>
      <c r="AR20" s="279" t="s">
        <v>632</v>
      </c>
      <c r="AS20" s="279" t="s">
        <v>632</v>
      </c>
      <c r="AT20" s="279" t="s">
        <v>632</v>
      </c>
      <c r="AU20" s="279" t="s">
        <v>301</v>
      </c>
      <c r="AV20" s="279" t="s">
        <v>301</v>
      </c>
      <c r="AX20" s="118"/>
      <c r="AY20" s="118">
        <f t="shared" si="0"/>
        <v>1</v>
      </c>
      <c r="AZ20" s="118">
        <f t="shared" si="1"/>
        <v>1</v>
      </c>
      <c r="BA20" s="118">
        <f t="shared" si="2"/>
        <v>1</v>
      </c>
      <c r="BB20" s="118">
        <f t="shared" si="3"/>
        <v>0</v>
      </c>
      <c r="BC20" s="118">
        <f t="shared" si="4"/>
        <v>0</v>
      </c>
      <c r="BD20" s="118">
        <f t="shared" si="73"/>
        <v>0</v>
      </c>
      <c r="BE20" s="118">
        <f t="shared" si="74"/>
        <v>0</v>
      </c>
      <c r="BF20" s="118">
        <f t="shared" si="5"/>
        <v>1</v>
      </c>
      <c r="BG20" s="117">
        <f t="shared" si="75"/>
        <v>0</v>
      </c>
      <c r="BH20" s="118">
        <f t="shared" si="6"/>
        <v>1</v>
      </c>
      <c r="BI20" s="118">
        <f t="shared" si="7"/>
        <v>1</v>
      </c>
      <c r="BJ20" s="117">
        <f t="shared" si="8"/>
        <v>0</v>
      </c>
      <c r="BK20" s="118">
        <f t="shared" si="9"/>
        <v>1</v>
      </c>
      <c r="BL20" s="118">
        <f t="shared" si="10"/>
        <v>1</v>
      </c>
      <c r="BM20" s="118">
        <f t="shared" si="11"/>
        <v>0</v>
      </c>
      <c r="BN20" s="118">
        <f t="shared" si="12"/>
        <v>1</v>
      </c>
      <c r="BO20" s="117">
        <f t="shared" si="13"/>
        <v>1</v>
      </c>
      <c r="BP20" s="117">
        <f t="shared" si="14"/>
        <v>0</v>
      </c>
      <c r="BQ20" s="117">
        <f t="shared" si="15"/>
        <v>1</v>
      </c>
      <c r="BR20" s="117">
        <f t="shared" si="16"/>
        <v>0</v>
      </c>
      <c r="BS20" s="117">
        <f t="shared" si="17"/>
        <v>0</v>
      </c>
      <c r="BT20" s="117">
        <f t="shared" si="18"/>
        <v>0</v>
      </c>
      <c r="BU20" s="117">
        <f t="shared" si="19"/>
        <v>0</v>
      </c>
      <c r="BV20" s="117">
        <f t="shared" si="20"/>
        <v>0</v>
      </c>
      <c r="BW20" s="117">
        <f t="shared" si="76"/>
        <v>0</v>
      </c>
      <c r="BX20" s="117">
        <f t="shared" si="77"/>
        <v>0</v>
      </c>
      <c r="BY20" s="117">
        <f t="shared" si="21"/>
        <v>1</v>
      </c>
      <c r="BZ20" s="117">
        <f t="shared" si="22"/>
        <v>0</v>
      </c>
      <c r="CA20" s="117">
        <f t="shared" si="23"/>
        <v>1</v>
      </c>
      <c r="CB20" s="117">
        <f t="shared" si="24"/>
        <v>1</v>
      </c>
      <c r="CC20" s="117">
        <f t="shared" si="25"/>
        <v>0</v>
      </c>
      <c r="CD20" s="117">
        <f t="shared" si="26"/>
        <v>0</v>
      </c>
      <c r="CE20" s="117">
        <f t="shared" si="27"/>
        <v>1</v>
      </c>
      <c r="CF20" s="117">
        <f t="shared" si="28"/>
        <v>0</v>
      </c>
      <c r="CG20" s="117">
        <f t="shared" si="29"/>
        <v>0</v>
      </c>
      <c r="CH20" s="117">
        <f t="shared" si="30"/>
        <v>0</v>
      </c>
      <c r="CI20" s="117">
        <f t="shared" si="31"/>
        <v>0</v>
      </c>
      <c r="CJ20" s="117">
        <f t="shared" si="78"/>
        <v>0</v>
      </c>
      <c r="CK20" s="117">
        <f t="shared" si="32"/>
        <v>0</v>
      </c>
      <c r="CL20" s="117">
        <f t="shared" si="33"/>
        <v>1</v>
      </c>
      <c r="CM20" s="117">
        <f t="shared" si="34"/>
        <v>0</v>
      </c>
      <c r="CN20" s="117">
        <f t="shared" si="35"/>
        <v>1</v>
      </c>
      <c r="CO20" s="117">
        <f t="shared" si="36"/>
        <v>0</v>
      </c>
      <c r="CP20" s="117">
        <f t="shared" si="79"/>
        <v>0</v>
      </c>
      <c r="CQ20" s="117">
        <f t="shared" si="80"/>
        <v>0</v>
      </c>
      <c r="CR20" s="117">
        <f t="shared" si="81"/>
        <v>1</v>
      </c>
      <c r="CS20" s="117">
        <f t="shared" si="82"/>
        <v>1</v>
      </c>
      <c r="CT20" s="117">
        <f t="shared" si="37"/>
        <v>0</v>
      </c>
      <c r="CU20" s="117">
        <f t="shared" si="83"/>
        <v>0</v>
      </c>
      <c r="CV20" s="117">
        <f t="shared" si="38"/>
        <v>0</v>
      </c>
      <c r="CW20" s="117">
        <f t="shared" si="84"/>
        <v>0</v>
      </c>
      <c r="CX20" s="117">
        <f t="shared" si="39"/>
        <v>0</v>
      </c>
      <c r="CY20" s="117">
        <f t="shared" si="40"/>
        <v>0</v>
      </c>
      <c r="CZ20" s="117">
        <f t="shared" si="41"/>
        <v>0</v>
      </c>
      <c r="DA20" s="117">
        <f t="shared" si="42"/>
        <v>0</v>
      </c>
      <c r="DB20" s="117">
        <f t="shared" si="43"/>
        <v>0</v>
      </c>
      <c r="DC20" s="117">
        <f t="shared" si="44"/>
        <v>0</v>
      </c>
      <c r="DD20" s="117">
        <f t="shared" si="45"/>
        <v>0</v>
      </c>
      <c r="DE20" s="117">
        <f t="shared" si="46"/>
        <v>0</v>
      </c>
      <c r="DF20" s="117">
        <f t="shared" si="47"/>
        <v>1</v>
      </c>
      <c r="DG20" s="117">
        <f t="shared" si="90"/>
        <v>1</v>
      </c>
      <c r="DH20" s="117">
        <f t="shared" si="48"/>
        <v>1</v>
      </c>
      <c r="DI20" s="117">
        <f t="shared" si="85"/>
        <v>0</v>
      </c>
      <c r="DJ20" s="117">
        <f t="shared" si="86"/>
        <v>1</v>
      </c>
      <c r="DK20" s="117">
        <f t="shared" si="49"/>
        <v>1</v>
      </c>
      <c r="DL20" s="117">
        <f t="shared" si="50"/>
        <v>0</v>
      </c>
      <c r="DM20" s="117">
        <f t="shared" si="51"/>
        <v>1</v>
      </c>
      <c r="DN20" s="117">
        <f t="shared" si="52"/>
        <v>1</v>
      </c>
      <c r="DO20" s="117">
        <f t="shared" si="53"/>
        <v>0</v>
      </c>
      <c r="DP20" s="117">
        <f t="shared" si="87"/>
        <v>1</v>
      </c>
      <c r="DQ20" s="117">
        <f t="shared" si="54"/>
        <v>0</v>
      </c>
      <c r="DR20" s="117">
        <f t="shared" si="55"/>
        <v>0</v>
      </c>
      <c r="DS20" s="117">
        <f t="shared" si="56"/>
        <v>0</v>
      </c>
      <c r="DT20" s="117">
        <f t="shared" si="57"/>
        <v>0</v>
      </c>
      <c r="DU20" s="117">
        <f t="shared" si="58"/>
        <v>1</v>
      </c>
      <c r="DV20" s="117">
        <f t="shared" si="88"/>
        <v>1</v>
      </c>
      <c r="DW20" s="117">
        <f t="shared" si="59"/>
        <v>1</v>
      </c>
      <c r="DX20" s="117">
        <f t="shared" si="60"/>
        <v>0</v>
      </c>
      <c r="DY20" s="117">
        <f t="shared" si="61"/>
        <v>1</v>
      </c>
      <c r="DZ20" s="117">
        <f t="shared" si="62"/>
        <v>1</v>
      </c>
      <c r="EA20" s="117">
        <f t="shared" si="63"/>
        <v>1</v>
      </c>
      <c r="EB20" s="117">
        <f t="shared" si="64"/>
        <v>0</v>
      </c>
      <c r="EC20" s="117">
        <f t="shared" si="89"/>
        <v>0</v>
      </c>
      <c r="ED20" s="117">
        <f t="shared" si="65"/>
        <v>1</v>
      </c>
      <c r="EE20" s="117">
        <f t="shared" si="66"/>
        <v>0</v>
      </c>
      <c r="EF20" s="117">
        <f t="shared" si="67"/>
        <v>1</v>
      </c>
      <c r="EG20" s="117">
        <f t="shared" si="68"/>
        <v>0</v>
      </c>
      <c r="EH20" s="117">
        <f t="shared" si="69"/>
        <v>1</v>
      </c>
      <c r="EI20" s="117">
        <f t="shared" si="70"/>
        <v>1</v>
      </c>
      <c r="EJ20" s="118">
        <f t="shared" si="71"/>
        <v>1</v>
      </c>
      <c r="EK20" s="118">
        <f t="shared" si="72"/>
        <v>0</v>
      </c>
      <c r="EL20" s="7"/>
      <c r="EM20" s="7"/>
      <c r="EN20" s="7"/>
      <c r="EO20" s="7"/>
    </row>
    <row r="21" spans="1:145" ht="16.5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12"/>
      <c r="I21" s="313"/>
      <c r="J21" s="314"/>
      <c r="K21" s="308" t="s">
        <v>661</v>
      </c>
      <c r="L21" s="315" t="s">
        <v>661</v>
      </c>
      <c r="M21" s="310" t="s">
        <v>661</v>
      </c>
      <c r="N21" s="316"/>
      <c r="O21" s="312"/>
      <c r="P21" s="313"/>
      <c r="Q21" s="314"/>
      <c r="R21" s="317" t="s">
        <v>653</v>
      </c>
      <c r="S21" s="318"/>
      <c r="T21" s="312" t="s">
        <v>653</v>
      </c>
      <c r="U21" s="316" t="s">
        <v>653</v>
      </c>
      <c r="V21" s="312"/>
      <c r="W21" s="313" t="s">
        <v>653</v>
      </c>
      <c r="X21" s="314"/>
      <c r="Y21" s="353" t="s">
        <v>33</v>
      </c>
      <c r="Z21" s="20" t="s">
        <v>546</v>
      </c>
      <c r="AA21" s="190"/>
      <c r="AB21" s="279" t="s">
        <v>667</v>
      </c>
      <c r="AC21" s="279" t="s">
        <v>667</v>
      </c>
      <c r="AD21" s="279" t="s">
        <v>667</v>
      </c>
      <c r="AE21" s="279" t="s">
        <v>667</v>
      </c>
      <c r="AF21" s="279" t="s">
        <v>667</v>
      </c>
      <c r="AG21" s="279" t="s">
        <v>635</v>
      </c>
      <c r="AH21" s="279" t="s">
        <v>635</v>
      </c>
      <c r="AI21" s="279" t="s">
        <v>632</v>
      </c>
      <c r="AJ21" s="279" t="s">
        <v>632</v>
      </c>
      <c r="AK21" s="279" t="s">
        <v>632</v>
      </c>
      <c r="AL21" s="279" t="s">
        <v>632</v>
      </c>
      <c r="AM21" s="279" t="s">
        <v>632</v>
      </c>
      <c r="AN21" s="279" t="s">
        <v>646</v>
      </c>
      <c r="AO21" s="279" t="s">
        <v>646</v>
      </c>
      <c r="AP21" s="279" t="s">
        <v>632</v>
      </c>
      <c r="AQ21" s="279" t="s">
        <v>632</v>
      </c>
      <c r="AR21" s="279" t="s">
        <v>632</v>
      </c>
      <c r="AS21" s="279" t="s">
        <v>632</v>
      </c>
      <c r="AT21" s="279" t="s">
        <v>632</v>
      </c>
      <c r="AU21" s="279" t="s">
        <v>301</v>
      </c>
      <c r="AV21" s="279" t="s">
        <v>301</v>
      </c>
      <c r="AX21" s="118"/>
      <c r="AY21" s="118">
        <f t="shared" si="0"/>
        <v>0</v>
      </c>
      <c r="AZ21" s="118">
        <f t="shared" si="1"/>
        <v>0</v>
      </c>
      <c r="BA21" s="118">
        <f t="shared" si="2"/>
        <v>0</v>
      </c>
      <c r="BB21" s="118">
        <f t="shared" si="3"/>
        <v>0</v>
      </c>
      <c r="BC21" s="118">
        <f t="shared" si="4"/>
        <v>0</v>
      </c>
      <c r="BD21" s="118">
        <f t="shared" si="73"/>
        <v>0</v>
      </c>
      <c r="BE21" s="118">
        <f t="shared" si="74"/>
        <v>0</v>
      </c>
      <c r="BF21" s="118">
        <f t="shared" si="5"/>
        <v>0</v>
      </c>
      <c r="BG21" s="117">
        <f t="shared" si="75"/>
        <v>0</v>
      </c>
      <c r="BH21" s="118">
        <f t="shared" si="6"/>
        <v>0</v>
      </c>
      <c r="BI21" s="118">
        <f t="shared" si="7"/>
        <v>0</v>
      </c>
      <c r="BJ21" s="117">
        <f t="shared" si="8"/>
        <v>0</v>
      </c>
      <c r="BK21" s="118">
        <f t="shared" si="9"/>
        <v>0</v>
      </c>
      <c r="BL21" s="118">
        <f t="shared" si="10"/>
        <v>0</v>
      </c>
      <c r="BM21" s="118">
        <f t="shared" si="11"/>
        <v>0</v>
      </c>
      <c r="BN21" s="118">
        <f t="shared" si="12"/>
        <v>0</v>
      </c>
      <c r="BO21" s="117">
        <f t="shared" si="13"/>
        <v>0</v>
      </c>
      <c r="BP21" s="117">
        <f t="shared" si="14"/>
        <v>0</v>
      </c>
      <c r="BQ21" s="117">
        <f t="shared" si="15"/>
        <v>0</v>
      </c>
      <c r="BR21" s="117">
        <f t="shared" si="16"/>
        <v>0</v>
      </c>
      <c r="BS21" s="117">
        <f t="shared" si="17"/>
        <v>0</v>
      </c>
      <c r="BT21" s="117">
        <f t="shared" si="18"/>
        <v>0</v>
      </c>
      <c r="BU21" s="117">
        <f t="shared" si="19"/>
        <v>0</v>
      </c>
      <c r="BV21" s="117">
        <f t="shared" si="20"/>
        <v>0</v>
      </c>
      <c r="BW21" s="117">
        <f t="shared" si="76"/>
        <v>0</v>
      </c>
      <c r="BX21" s="117">
        <f t="shared" si="77"/>
        <v>0</v>
      </c>
      <c r="BY21" s="117">
        <f t="shared" si="21"/>
        <v>0</v>
      </c>
      <c r="BZ21" s="117">
        <f t="shared" si="22"/>
        <v>0</v>
      </c>
      <c r="CA21" s="117">
        <f t="shared" si="23"/>
        <v>0</v>
      </c>
      <c r="CB21" s="117">
        <f t="shared" si="24"/>
        <v>0</v>
      </c>
      <c r="CC21" s="117">
        <f t="shared" si="25"/>
        <v>0</v>
      </c>
      <c r="CD21" s="117">
        <f t="shared" si="26"/>
        <v>0</v>
      </c>
      <c r="CE21" s="117">
        <f t="shared" si="27"/>
        <v>0</v>
      </c>
      <c r="CF21" s="117">
        <f t="shared" si="28"/>
        <v>0</v>
      </c>
      <c r="CG21" s="117">
        <f t="shared" si="29"/>
        <v>0</v>
      </c>
      <c r="CH21" s="117">
        <f t="shared" si="30"/>
        <v>0</v>
      </c>
      <c r="CI21" s="117">
        <f t="shared" si="31"/>
        <v>4</v>
      </c>
      <c r="CJ21" s="117">
        <f t="shared" si="78"/>
        <v>0</v>
      </c>
      <c r="CK21" s="117">
        <f t="shared" si="32"/>
        <v>3</v>
      </c>
      <c r="CL21" s="117">
        <f t="shared" si="33"/>
        <v>0</v>
      </c>
      <c r="CM21" s="117">
        <f t="shared" si="34"/>
        <v>0</v>
      </c>
      <c r="CN21" s="117">
        <f t="shared" si="35"/>
        <v>0</v>
      </c>
      <c r="CO21" s="117">
        <f t="shared" si="36"/>
        <v>0</v>
      </c>
      <c r="CP21" s="117">
        <f t="shared" si="79"/>
        <v>0</v>
      </c>
      <c r="CQ21" s="117">
        <f t="shared" si="80"/>
        <v>0</v>
      </c>
      <c r="CR21" s="117">
        <f t="shared" si="81"/>
        <v>0</v>
      </c>
      <c r="CS21" s="117">
        <f t="shared" si="82"/>
        <v>0</v>
      </c>
      <c r="CT21" s="117">
        <f t="shared" si="37"/>
        <v>0</v>
      </c>
      <c r="CU21" s="117">
        <f t="shared" si="83"/>
        <v>0</v>
      </c>
      <c r="CV21" s="117">
        <f t="shared" si="38"/>
        <v>0</v>
      </c>
      <c r="CW21" s="117">
        <f t="shared" si="84"/>
        <v>0</v>
      </c>
      <c r="CX21" s="117">
        <f t="shared" si="39"/>
        <v>0</v>
      </c>
      <c r="CY21" s="117">
        <f t="shared" si="40"/>
        <v>0</v>
      </c>
      <c r="CZ21" s="117">
        <f t="shared" si="41"/>
        <v>0</v>
      </c>
      <c r="DA21" s="117">
        <f t="shared" si="42"/>
        <v>0</v>
      </c>
      <c r="DB21" s="117">
        <f t="shared" si="43"/>
        <v>0</v>
      </c>
      <c r="DC21" s="117">
        <f t="shared" si="44"/>
        <v>0</v>
      </c>
      <c r="DD21" s="117">
        <f t="shared" si="45"/>
        <v>0</v>
      </c>
      <c r="DE21" s="117">
        <f t="shared" si="46"/>
        <v>0</v>
      </c>
      <c r="DF21" s="117">
        <f t="shared" si="47"/>
        <v>0</v>
      </c>
      <c r="DG21" s="117">
        <f t="shared" si="90"/>
        <v>0</v>
      </c>
      <c r="DH21" s="117">
        <f t="shared" si="48"/>
        <v>0</v>
      </c>
      <c r="DI21" s="117">
        <f t="shared" si="85"/>
        <v>0</v>
      </c>
      <c r="DJ21" s="117">
        <f t="shared" si="86"/>
        <v>0</v>
      </c>
      <c r="DK21" s="117">
        <f t="shared" si="49"/>
        <v>0</v>
      </c>
      <c r="DL21" s="117">
        <f t="shared" si="50"/>
        <v>0</v>
      </c>
      <c r="DM21" s="117">
        <f t="shared" si="51"/>
        <v>0</v>
      </c>
      <c r="DN21" s="117">
        <f t="shared" si="52"/>
        <v>0</v>
      </c>
      <c r="DO21" s="117">
        <f t="shared" si="53"/>
        <v>0</v>
      </c>
      <c r="DP21" s="117">
        <f t="shared" si="87"/>
        <v>0</v>
      </c>
      <c r="DQ21" s="117">
        <f t="shared" si="54"/>
        <v>0</v>
      </c>
      <c r="DR21" s="117">
        <f t="shared" si="55"/>
        <v>0</v>
      </c>
      <c r="DS21" s="117">
        <f t="shared" si="56"/>
        <v>0</v>
      </c>
      <c r="DT21" s="117">
        <f t="shared" si="57"/>
        <v>0</v>
      </c>
      <c r="DU21" s="117">
        <f t="shared" si="58"/>
        <v>0</v>
      </c>
      <c r="DV21" s="117">
        <f t="shared" si="88"/>
        <v>0</v>
      </c>
      <c r="DW21" s="117">
        <f t="shared" si="59"/>
        <v>0</v>
      </c>
      <c r="DX21" s="117">
        <f t="shared" si="60"/>
        <v>0</v>
      </c>
      <c r="DY21" s="117">
        <f t="shared" si="61"/>
        <v>0</v>
      </c>
      <c r="DZ21" s="117">
        <f t="shared" si="62"/>
        <v>0</v>
      </c>
      <c r="EA21" s="117">
        <f t="shared" si="63"/>
        <v>0</v>
      </c>
      <c r="EB21" s="117">
        <f t="shared" si="64"/>
        <v>0</v>
      </c>
      <c r="EC21" s="117">
        <f t="shared" si="89"/>
        <v>0</v>
      </c>
      <c r="ED21" s="117">
        <f t="shared" si="65"/>
        <v>0</v>
      </c>
      <c r="EE21" s="117">
        <f t="shared" si="66"/>
        <v>0</v>
      </c>
      <c r="EF21" s="117">
        <f t="shared" si="67"/>
        <v>0</v>
      </c>
      <c r="EG21" s="117">
        <f t="shared" si="68"/>
        <v>0</v>
      </c>
      <c r="EH21" s="117">
        <f t="shared" si="69"/>
        <v>0</v>
      </c>
      <c r="EI21" s="117">
        <f t="shared" si="70"/>
        <v>0</v>
      </c>
      <c r="EJ21" s="118">
        <f t="shared" si="71"/>
        <v>0</v>
      </c>
      <c r="EK21" s="118">
        <f t="shared" si="72"/>
        <v>0</v>
      </c>
      <c r="EL21" s="7"/>
      <c r="EM21" s="7"/>
      <c r="EN21" s="7"/>
      <c r="EO21" s="7"/>
    </row>
    <row r="22" spans="1:145" ht="17.100000000000001" customHeight="1" x14ac:dyDescent="0.25">
      <c r="A22" s="774"/>
      <c r="B22" s="777"/>
      <c r="C22" s="174">
        <v>1</v>
      </c>
      <c r="D22" s="127" t="s">
        <v>675</v>
      </c>
      <c r="E22" s="72" t="s">
        <v>682</v>
      </c>
      <c r="F22" s="201" t="s">
        <v>645</v>
      </c>
      <c r="G22" s="211" t="s">
        <v>666</v>
      </c>
      <c r="H22" s="201" t="s">
        <v>268</v>
      </c>
      <c r="I22" s="145" t="s">
        <v>604</v>
      </c>
      <c r="J22" s="91" t="s">
        <v>667</v>
      </c>
      <c r="K22" s="61" t="s">
        <v>661</v>
      </c>
      <c r="L22" s="72" t="s">
        <v>661</v>
      </c>
      <c r="M22" s="201" t="s">
        <v>661</v>
      </c>
      <c r="N22" s="211" t="s">
        <v>579</v>
      </c>
      <c r="O22" s="201" t="s">
        <v>689</v>
      </c>
      <c r="P22" s="145" t="s">
        <v>657</v>
      </c>
      <c r="Q22" s="91" t="s">
        <v>631</v>
      </c>
      <c r="R22" s="127" t="s">
        <v>653</v>
      </c>
      <c r="S22" s="153" t="s">
        <v>637</v>
      </c>
      <c r="T22" s="201" t="s">
        <v>653</v>
      </c>
      <c r="U22" s="211" t="s">
        <v>653</v>
      </c>
      <c r="V22" s="201" t="s">
        <v>683</v>
      </c>
      <c r="W22" s="145" t="s">
        <v>653</v>
      </c>
      <c r="X22" s="91" t="s">
        <v>633</v>
      </c>
      <c r="Y22" s="45" t="s">
        <v>34</v>
      </c>
      <c r="Z22" s="33" t="s">
        <v>547</v>
      </c>
      <c r="AA22" s="23"/>
      <c r="AB22" s="279" t="s">
        <v>654</v>
      </c>
      <c r="AC22" s="279" t="s">
        <v>654</v>
      </c>
      <c r="AD22" s="279" t="s">
        <v>654</v>
      </c>
      <c r="AE22" s="279" t="s">
        <v>668</v>
      </c>
      <c r="AF22" s="279" t="s">
        <v>668</v>
      </c>
      <c r="AG22" s="279" t="s">
        <v>635</v>
      </c>
      <c r="AH22" s="279" t="s">
        <v>635</v>
      </c>
      <c r="AI22" s="279" t="s">
        <v>643</v>
      </c>
      <c r="AJ22" s="279" t="s">
        <v>643</v>
      </c>
      <c r="AK22" s="279" t="s">
        <v>643</v>
      </c>
      <c r="AL22" s="279" t="s">
        <v>668</v>
      </c>
      <c r="AM22" s="279" t="s">
        <v>668</v>
      </c>
      <c r="AN22" s="279" t="s">
        <v>646</v>
      </c>
      <c r="AO22" s="279" t="s">
        <v>646</v>
      </c>
      <c r="AP22" s="279" t="s">
        <v>695</v>
      </c>
      <c r="AQ22" s="279" t="s">
        <v>695</v>
      </c>
      <c r="AR22" s="279" t="s">
        <v>695</v>
      </c>
      <c r="AS22" s="279" t="s">
        <v>683</v>
      </c>
      <c r="AT22" s="279" t="s">
        <v>683</v>
      </c>
      <c r="AU22" s="279" t="s">
        <v>301</v>
      </c>
      <c r="AV22" s="279" t="s">
        <v>301</v>
      </c>
      <c r="AX22" s="118"/>
      <c r="AY22" s="118">
        <f t="shared" si="0"/>
        <v>1</v>
      </c>
      <c r="AZ22" s="118">
        <f t="shared" si="1"/>
        <v>1</v>
      </c>
      <c r="BA22" s="118">
        <f t="shared" si="2"/>
        <v>1</v>
      </c>
      <c r="BB22" s="118">
        <f t="shared" si="3"/>
        <v>0</v>
      </c>
      <c r="BC22" s="118">
        <f t="shared" si="4"/>
        <v>0</v>
      </c>
      <c r="BD22" s="118">
        <f t="shared" si="73"/>
        <v>1</v>
      </c>
      <c r="BE22" s="118">
        <f t="shared" si="74"/>
        <v>1</v>
      </c>
      <c r="BF22" s="118">
        <f t="shared" si="5"/>
        <v>0</v>
      </c>
      <c r="BG22" s="117">
        <f t="shared" si="75"/>
        <v>0</v>
      </c>
      <c r="BH22" s="118">
        <f t="shared" si="6"/>
        <v>0</v>
      </c>
      <c r="BI22" s="118">
        <f t="shared" si="7"/>
        <v>0</v>
      </c>
      <c r="BJ22" s="117">
        <f t="shared" si="8"/>
        <v>0</v>
      </c>
      <c r="BK22" s="118">
        <f t="shared" si="9"/>
        <v>0</v>
      </c>
      <c r="BL22" s="118">
        <f t="shared" si="10"/>
        <v>1</v>
      </c>
      <c r="BM22" s="118">
        <f t="shared" si="11"/>
        <v>0</v>
      </c>
      <c r="BN22" s="118">
        <f t="shared" si="12"/>
        <v>1</v>
      </c>
      <c r="BO22" s="117">
        <f t="shared" si="13"/>
        <v>0</v>
      </c>
      <c r="BP22" s="117">
        <f t="shared" si="14"/>
        <v>1</v>
      </c>
      <c r="BQ22" s="117">
        <f t="shared" si="15"/>
        <v>1</v>
      </c>
      <c r="BR22" s="117">
        <f t="shared" si="16"/>
        <v>0</v>
      </c>
      <c r="BS22" s="117">
        <f t="shared" si="17"/>
        <v>0</v>
      </c>
      <c r="BT22" s="117">
        <f t="shared" si="18"/>
        <v>0</v>
      </c>
      <c r="BU22" s="117">
        <f t="shared" si="19"/>
        <v>1</v>
      </c>
      <c r="BV22" s="117">
        <f t="shared" si="20"/>
        <v>0</v>
      </c>
      <c r="BW22" s="117">
        <f t="shared" si="76"/>
        <v>0</v>
      </c>
      <c r="BX22" s="117">
        <f t="shared" si="77"/>
        <v>1</v>
      </c>
      <c r="BY22" s="117">
        <f t="shared" si="21"/>
        <v>0</v>
      </c>
      <c r="BZ22" s="117">
        <f t="shared" si="22"/>
        <v>0</v>
      </c>
      <c r="CA22" s="117">
        <f t="shared" si="23"/>
        <v>0</v>
      </c>
      <c r="CB22" s="117">
        <f t="shared" si="24"/>
        <v>0</v>
      </c>
      <c r="CC22" s="117">
        <f t="shared" si="25"/>
        <v>1</v>
      </c>
      <c r="CD22" s="117">
        <f t="shared" si="26"/>
        <v>0</v>
      </c>
      <c r="CE22" s="117">
        <f t="shared" si="27"/>
        <v>1</v>
      </c>
      <c r="CF22" s="117">
        <f t="shared" si="28"/>
        <v>0</v>
      </c>
      <c r="CG22" s="117">
        <f t="shared" si="29"/>
        <v>0</v>
      </c>
      <c r="CH22" s="117">
        <f t="shared" si="30"/>
        <v>0</v>
      </c>
      <c r="CI22" s="117">
        <f t="shared" si="31"/>
        <v>4</v>
      </c>
      <c r="CJ22" s="117">
        <f t="shared" si="78"/>
        <v>0</v>
      </c>
      <c r="CK22" s="117">
        <f t="shared" si="32"/>
        <v>3</v>
      </c>
      <c r="CL22" s="117">
        <f t="shared" si="33"/>
        <v>0</v>
      </c>
      <c r="CM22" s="117">
        <f t="shared" si="34"/>
        <v>0</v>
      </c>
      <c r="CN22" s="117">
        <f t="shared" si="35"/>
        <v>0</v>
      </c>
      <c r="CO22" s="117">
        <f t="shared" si="36"/>
        <v>0</v>
      </c>
      <c r="CP22" s="117">
        <f t="shared" si="79"/>
        <v>1</v>
      </c>
      <c r="CQ22" s="117">
        <f t="shared" si="80"/>
        <v>0</v>
      </c>
      <c r="CR22" s="117">
        <f t="shared" si="81"/>
        <v>0</v>
      </c>
      <c r="CS22" s="117">
        <f t="shared" si="82"/>
        <v>0</v>
      </c>
      <c r="CT22" s="117">
        <f t="shared" si="37"/>
        <v>0</v>
      </c>
      <c r="CU22" s="117">
        <f t="shared" si="83"/>
        <v>0</v>
      </c>
      <c r="CV22" s="117">
        <f t="shared" si="38"/>
        <v>0</v>
      </c>
      <c r="CW22" s="117">
        <f t="shared" si="84"/>
        <v>0</v>
      </c>
      <c r="CX22" s="117">
        <f t="shared" si="39"/>
        <v>0</v>
      </c>
      <c r="CY22" s="117">
        <f t="shared" si="40"/>
        <v>0</v>
      </c>
      <c r="CZ22" s="117">
        <f t="shared" si="41"/>
        <v>0</v>
      </c>
      <c r="DA22" s="117">
        <f t="shared" si="42"/>
        <v>0</v>
      </c>
      <c r="DB22" s="117">
        <f t="shared" si="43"/>
        <v>0</v>
      </c>
      <c r="DC22" s="117">
        <f t="shared" si="44"/>
        <v>0</v>
      </c>
      <c r="DD22" s="117">
        <f t="shared" si="45"/>
        <v>0</v>
      </c>
      <c r="DE22" s="117">
        <f t="shared" si="46"/>
        <v>0</v>
      </c>
      <c r="DF22" s="117">
        <f t="shared" si="47"/>
        <v>0</v>
      </c>
      <c r="DG22" s="117">
        <f t="shared" si="90"/>
        <v>0</v>
      </c>
      <c r="DH22" s="117">
        <f t="shared" si="48"/>
        <v>0</v>
      </c>
      <c r="DI22" s="117">
        <f t="shared" si="85"/>
        <v>0</v>
      </c>
      <c r="DJ22" s="117">
        <f t="shared" si="86"/>
        <v>0</v>
      </c>
      <c r="DK22" s="117">
        <f t="shared" si="49"/>
        <v>0</v>
      </c>
      <c r="DL22" s="117">
        <f t="shared" si="50"/>
        <v>0</v>
      </c>
      <c r="DM22" s="117">
        <f t="shared" si="51"/>
        <v>0</v>
      </c>
      <c r="DN22" s="117">
        <f t="shared" si="52"/>
        <v>0</v>
      </c>
      <c r="DO22" s="117">
        <f t="shared" si="53"/>
        <v>0</v>
      </c>
      <c r="DP22" s="117">
        <f t="shared" si="87"/>
        <v>0</v>
      </c>
      <c r="DQ22" s="117">
        <f t="shared" si="54"/>
        <v>0</v>
      </c>
      <c r="DR22" s="117">
        <f t="shared" si="55"/>
        <v>0</v>
      </c>
      <c r="DS22" s="117">
        <f t="shared" si="56"/>
        <v>0</v>
      </c>
      <c r="DT22" s="117">
        <f t="shared" si="57"/>
        <v>1</v>
      </c>
      <c r="DU22" s="117">
        <f t="shared" si="58"/>
        <v>0</v>
      </c>
      <c r="DV22" s="117">
        <f t="shared" si="88"/>
        <v>1</v>
      </c>
      <c r="DW22" s="117">
        <f t="shared" si="59"/>
        <v>1</v>
      </c>
      <c r="DX22" s="117">
        <f t="shared" si="60"/>
        <v>0</v>
      </c>
      <c r="DY22" s="117">
        <f t="shared" si="61"/>
        <v>1</v>
      </c>
      <c r="DZ22" s="117">
        <f t="shared" si="62"/>
        <v>0</v>
      </c>
      <c r="EA22" s="117">
        <f t="shared" si="63"/>
        <v>0</v>
      </c>
      <c r="EB22" s="117">
        <f t="shared" si="64"/>
        <v>1</v>
      </c>
      <c r="EC22" s="117">
        <f t="shared" si="89"/>
        <v>1</v>
      </c>
      <c r="ED22" s="117">
        <f t="shared" si="65"/>
        <v>0</v>
      </c>
      <c r="EE22" s="117">
        <f t="shared" si="66"/>
        <v>1</v>
      </c>
      <c r="EF22" s="117">
        <f t="shared" si="67"/>
        <v>1</v>
      </c>
      <c r="EG22" s="117">
        <f t="shared" si="68"/>
        <v>1</v>
      </c>
      <c r="EH22" s="117">
        <f t="shared" si="69"/>
        <v>0</v>
      </c>
      <c r="EI22" s="117">
        <f t="shared" si="70"/>
        <v>1</v>
      </c>
      <c r="EJ22" s="118">
        <f t="shared" si="71"/>
        <v>0</v>
      </c>
      <c r="EK22" s="118">
        <f t="shared" si="72"/>
        <v>0</v>
      </c>
      <c r="EL22" s="7"/>
      <c r="EM22" s="7"/>
      <c r="EN22" s="7"/>
      <c r="EO22" s="7"/>
    </row>
    <row r="23" spans="1:145" ht="17.100000000000001" customHeight="1" x14ac:dyDescent="0.25">
      <c r="A23" s="774"/>
      <c r="B23" s="777"/>
      <c r="C23" s="172">
        <v>2</v>
      </c>
      <c r="D23" s="78" t="s">
        <v>675</v>
      </c>
      <c r="E23" s="65" t="s">
        <v>682</v>
      </c>
      <c r="F23" s="161" t="s">
        <v>645</v>
      </c>
      <c r="G23" s="164" t="s">
        <v>666</v>
      </c>
      <c r="H23" s="161" t="s">
        <v>268</v>
      </c>
      <c r="I23" s="146" t="s">
        <v>604</v>
      </c>
      <c r="J23" s="85" t="s">
        <v>667</v>
      </c>
      <c r="K23" s="63" t="s">
        <v>661</v>
      </c>
      <c r="L23" s="65" t="s">
        <v>661</v>
      </c>
      <c r="M23" s="161" t="s">
        <v>661</v>
      </c>
      <c r="N23" s="164" t="s">
        <v>579</v>
      </c>
      <c r="O23" s="161" t="s">
        <v>689</v>
      </c>
      <c r="P23" s="146" t="s">
        <v>657</v>
      </c>
      <c r="Q23" s="85" t="s">
        <v>631</v>
      </c>
      <c r="R23" s="78" t="s">
        <v>653</v>
      </c>
      <c r="S23" s="154" t="s">
        <v>637</v>
      </c>
      <c r="T23" s="161" t="s">
        <v>653</v>
      </c>
      <c r="U23" s="164" t="s">
        <v>653</v>
      </c>
      <c r="V23" s="161" t="s">
        <v>683</v>
      </c>
      <c r="W23" s="146" t="s">
        <v>653</v>
      </c>
      <c r="X23" s="85" t="s">
        <v>633</v>
      </c>
      <c r="Y23" s="733" t="s">
        <v>27</v>
      </c>
      <c r="Z23" s="732"/>
      <c r="AA23" s="23"/>
      <c r="AB23" s="279" t="s">
        <v>654</v>
      </c>
      <c r="AC23" s="279" t="s">
        <v>654</v>
      </c>
      <c r="AD23" s="279" t="s">
        <v>654</v>
      </c>
      <c r="AE23" s="279" t="s">
        <v>668</v>
      </c>
      <c r="AF23" s="279" t="s">
        <v>668</v>
      </c>
      <c r="AG23" s="279" t="s">
        <v>667</v>
      </c>
      <c r="AH23" s="279" t="s">
        <v>667</v>
      </c>
      <c r="AI23" s="279" t="s">
        <v>643</v>
      </c>
      <c r="AJ23" s="279" t="s">
        <v>643</v>
      </c>
      <c r="AK23" s="279" t="s">
        <v>643</v>
      </c>
      <c r="AL23" s="279" t="s">
        <v>668</v>
      </c>
      <c r="AM23" s="279" t="s">
        <v>668</v>
      </c>
      <c r="AN23" s="279" t="s">
        <v>646</v>
      </c>
      <c r="AO23" s="279" t="s">
        <v>646</v>
      </c>
      <c r="AP23" s="279" t="s">
        <v>695</v>
      </c>
      <c r="AQ23" s="279" t="s">
        <v>695</v>
      </c>
      <c r="AR23" s="279" t="s">
        <v>695</v>
      </c>
      <c r="AS23" s="279" t="s">
        <v>683</v>
      </c>
      <c r="AT23" s="279" t="s">
        <v>683</v>
      </c>
      <c r="AU23" s="279" t="s">
        <v>301</v>
      </c>
      <c r="AV23" s="279" t="s">
        <v>301</v>
      </c>
      <c r="AX23" s="118"/>
      <c r="AY23" s="118">
        <f t="shared" si="0"/>
        <v>1</v>
      </c>
      <c r="AZ23" s="118">
        <f t="shared" si="1"/>
        <v>1</v>
      </c>
      <c r="BA23" s="118">
        <f t="shared" si="2"/>
        <v>1</v>
      </c>
      <c r="BB23" s="118">
        <f t="shared" si="3"/>
        <v>0</v>
      </c>
      <c r="BC23" s="118">
        <f t="shared" si="4"/>
        <v>0</v>
      </c>
      <c r="BD23" s="118">
        <f t="shared" si="73"/>
        <v>1</v>
      </c>
      <c r="BE23" s="118">
        <f t="shared" si="74"/>
        <v>1</v>
      </c>
      <c r="BF23" s="118">
        <f t="shared" si="5"/>
        <v>0</v>
      </c>
      <c r="BG23" s="117">
        <f t="shared" si="75"/>
        <v>0</v>
      </c>
      <c r="BH23" s="118">
        <f t="shared" si="6"/>
        <v>0</v>
      </c>
      <c r="BI23" s="118">
        <f t="shared" si="7"/>
        <v>0</v>
      </c>
      <c r="BJ23" s="117">
        <f t="shared" si="8"/>
        <v>0</v>
      </c>
      <c r="BK23" s="118">
        <f t="shared" si="9"/>
        <v>0</v>
      </c>
      <c r="BL23" s="118">
        <f t="shared" si="10"/>
        <v>1</v>
      </c>
      <c r="BM23" s="118">
        <f t="shared" si="11"/>
        <v>0</v>
      </c>
      <c r="BN23" s="118">
        <f t="shared" si="12"/>
        <v>1</v>
      </c>
      <c r="BO23" s="117">
        <f t="shared" si="13"/>
        <v>0</v>
      </c>
      <c r="BP23" s="117">
        <f t="shared" si="14"/>
        <v>1</v>
      </c>
      <c r="BQ23" s="117">
        <f t="shared" si="15"/>
        <v>1</v>
      </c>
      <c r="BR23" s="117">
        <f t="shared" si="16"/>
        <v>0</v>
      </c>
      <c r="BS23" s="117">
        <f t="shared" si="17"/>
        <v>0</v>
      </c>
      <c r="BT23" s="117">
        <f t="shared" si="18"/>
        <v>0</v>
      </c>
      <c r="BU23" s="117">
        <f t="shared" si="19"/>
        <v>1</v>
      </c>
      <c r="BV23" s="117">
        <f t="shared" si="20"/>
        <v>0</v>
      </c>
      <c r="BW23" s="117">
        <f t="shared" si="76"/>
        <v>0</v>
      </c>
      <c r="BX23" s="117">
        <f t="shared" si="77"/>
        <v>1</v>
      </c>
      <c r="BY23" s="117">
        <f t="shared" si="21"/>
        <v>0</v>
      </c>
      <c r="BZ23" s="117">
        <f t="shared" si="22"/>
        <v>0</v>
      </c>
      <c r="CA23" s="117">
        <f t="shared" si="23"/>
        <v>0</v>
      </c>
      <c r="CB23" s="117">
        <f t="shared" si="24"/>
        <v>0</v>
      </c>
      <c r="CC23" s="117">
        <f t="shared" si="25"/>
        <v>1</v>
      </c>
      <c r="CD23" s="117">
        <f t="shared" si="26"/>
        <v>0</v>
      </c>
      <c r="CE23" s="117">
        <f t="shared" si="27"/>
        <v>1</v>
      </c>
      <c r="CF23" s="117">
        <f t="shared" si="28"/>
        <v>0</v>
      </c>
      <c r="CG23" s="117">
        <f t="shared" si="29"/>
        <v>0</v>
      </c>
      <c r="CH23" s="117">
        <f t="shared" si="30"/>
        <v>0</v>
      </c>
      <c r="CI23" s="117">
        <f t="shared" si="31"/>
        <v>4</v>
      </c>
      <c r="CJ23" s="117">
        <f t="shared" si="78"/>
        <v>0</v>
      </c>
      <c r="CK23" s="117">
        <f t="shared" si="32"/>
        <v>3</v>
      </c>
      <c r="CL23" s="117">
        <f t="shared" si="33"/>
        <v>0</v>
      </c>
      <c r="CM23" s="117">
        <f t="shared" si="34"/>
        <v>0</v>
      </c>
      <c r="CN23" s="117">
        <f t="shared" si="35"/>
        <v>0</v>
      </c>
      <c r="CO23" s="117">
        <f t="shared" si="36"/>
        <v>0</v>
      </c>
      <c r="CP23" s="117">
        <f t="shared" si="79"/>
        <v>1</v>
      </c>
      <c r="CQ23" s="117">
        <f t="shared" si="80"/>
        <v>0</v>
      </c>
      <c r="CR23" s="117">
        <f t="shared" si="81"/>
        <v>0</v>
      </c>
      <c r="CS23" s="117">
        <f t="shared" si="82"/>
        <v>0</v>
      </c>
      <c r="CT23" s="117">
        <f t="shared" si="37"/>
        <v>0</v>
      </c>
      <c r="CU23" s="117">
        <f t="shared" si="83"/>
        <v>0</v>
      </c>
      <c r="CV23" s="117">
        <f t="shared" si="38"/>
        <v>0</v>
      </c>
      <c r="CW23" s="117">
        <f t="shared" si="84"/>
        <v>0</v>
      </c>
      <c r="CX23" s="117">
        <f t="shared" si="39"/>
        <v>0</v>
      </c>
      <c r="CY23" s="117">
        <f t="shared" si="40"/>
        <v>0</v>
      </c>
      <c r="CZ23" s="117">
        <f t="shared" si="41"/>
        <v>0</v>
      </c>
      <c r="DA23" s="117">
        <f t="shared" si="42"/>
        <v>0</v>
      </c>
      <c r="DB23" s="117">
        <f t="shared" si="43"/>
        <v>0</v>
      </c>
      <c r="DC23" s="117">
        <f t="shared" si="44"/>
        <v>0</v>
      </c>
      <c r="DD23" s="117">
        <f t="shared" si="45"/>
        <v>0</v>
      </c>
      <c r="DE23" s="117">
        <f t="shared" si="46"/>
        <v>0</v>
      </c>
      <c r="DF23" s="117">
        <f t="shared" si="47"/>
        <v>0</v>
      </c>
      <c r="DG23" s="117">
        <f t="shared" si="90"/>
        <v>0</v>
      </c>
      <c r="DH23" s="117">
        <f t="shared" si="48"/>
        <v>0</v>
      </c>
      <c r="DI23" s="117">
        <f t="shared" si="85"/>
        <v>0</v>
      </c>
      <c r="DJ23" s="117">
        <f t="shared" si="86"/>
        <v>0</v>
      </c>
      <c r="DK23" s="117">
        <f t="shared" si="49"/>
        <v>0</v>
      </c>
      <c r="DL23" s="117">
        <f t="shared" si="50"/>
        <v>0</v>
      </c>
      <c r="DM23" s="117">
        <f t="shared" si="51"/>
        <v>0</v>
      </c>
      <c r="DN23" s="117">
        <f t="shared" si="52"/>
        <v>0</v>
      </c>
      <c r="DO23" s="117">
        <f t="shared" si="53"/>
        <v>0</v>
      </c>
      <c r="DP23" s="117">
        <f t="shared" si="87"/>
        <v>0</v>
      </c>
      <c r="DQ23" s="117">
        <f t="shared" si="54"/>
        <v>0</v>
      </c>
      <c r="DR23" s="117">
        <f t="shared" si="55"/>
        <v>0</v>
      </c>
      <c r="DS23" s="117">
        <f t="shared" si="56"/>
        <v>0</v>
      </c>
      <c r="DT23" s="117">
        <f t="shared" si="57"/>
        <v>1</v>
      </c>
      <c r="DU23" s="117">
        <f t="shared" si="58"/>
        <v>0</v>
      </c>
      <c r="DV23" s="117">
        <f t="shared" si="88"/>
        <v>1</v>
      </c>
      <c r="DW23" s="117">
        <f t="shared" si="59"/>
        <v>1</v>
      </c>
      <c r="DX23" s="117">
        <f t="shared" si="60"/>
        <v>0</v>
      </c>
      <c r="DY23" s="117">
        <f t="shared" si="61"/>
        <v>1</v>
      </c>
      <c r="DZ23" s="117">
        <f t="shared" si="62"/>
        <v>0</v>
      </c>
      <c r="EA23" s="117">
        <f t="shared" si="63"/>
        <v>0</v>
      </c>
      <c r="EB23" s="117">
        <f t="shared" si="64"/>
        <v>1</v>
      </c>
      <c r="EC23" s="117">
        <f t="shared" si="89"/>
        <v>1</v>
      </c>
      <c r="ED23" s="117">
        <f t="shared" si="65"/>
        <v>0</v>
      </c>
      <c r="EE23" s="117">
        <f t="shared" si="66"/>
        <v>1</v>
      </c>
      <c r="EF23" s="117">
        <f t="shared" si="67"/>
        <v>1</v>
      </c>
      <c r="EG23" s="117">
        <f t="shared" si="68"/>
        <v>1</v>
      </c>
      <c r="EH23" s="117">
        <f t="shared" si="69"/>
        <v>0</v>
      </c>
      <c r="EI23" s="117">
        <f t="shared" si="70"/>
        <v>1</v>
      </c>
      <c r="EJ23" s="118">
        <f t="shared" si="71"/>
        <v>0</v>
      </c>
      <c r="EK23" s="118">
        <f t="shared" si="72"/>
        <v>0</v>
      </c>
      <c r="EL23" s="7"/>
      <c r="EM23" s="7"/>
      <c r="EN23" s="7"/>
      <c r="EO23" s="7"/>
    </row>
    <row r="24" spans="1:145" ht="17.100000000000001" customHeight="1" x14ac:dyDescent="0.25">
      <c r="A24" s="774"/>
      <c r="B24" s="777"/>
      <c r="C24" s="172">
        <v>3</v>
      </c>
      <c r="D24" s="78" t="s">
        <v>675</v>
      </c>
      <c r="E24" s="65" t="s">
        <v>682</v>
      </c>
      <c r="F24" s="161" t="s">
        <v>667</v>
      </c>
      <c r="G24" s="164" t="s">
        <v>666</v>
      </c>
      <c r="H24" s="161" t="s">
        <v>268</v>
      </c>
      <c r="I24" s="146" t="s">
        <v>645</v>
      </c>
      <c r="J24" s="85" t="s">
        <v>604</v>
      </c>
      <c r="K24" s="63" t="s">
        <v>674</v>
      </c>
      <c r="L24" s="65" t="s">
        <v>649</v>
      </c>
      <c r="M24" s="161" t="s">
        <v>656</v>
      </c>
      <c r="N24" s="153" t="s">
        <v>638</v>
      </c>
      <c r="O24" s="161" t="s">
        <v>579</v>
      </c>
      <c r="P24" s="146" t="s">
        <v>341</v>
      </c>
      <c r="Q24" s="85" t="s">
        <v>631</v>
      </c>
      <c r="R24" s="78" t="s">
        <v>637</v>
      </c>
      <c r="S24" s="154" t="s">
        <v>274</v>
      </c>
      <c r="T24" s="161" t="s">
        <v>658</v>
      </c>
      <c r="U24" s="164" t="s">
        <v>642</v>
      </c>
      <c r="V24" s="161" t="s">
        <v>519</v>
      </c>
      <c r="W24" s="146" t="s">
        <v>237</v>
      </c>
      <c r="X24" s="85" t="s">
        <v>695</v>
      </c>
      <c r="Y24" s="353" t="s">
        <v>537</v>
      </c>
      <c r="Z24" s="20" t="s">
        <v>548</v>
      </c>
      <c r="AA24" s="190"/>
      <c r="AB24" s="279" t="s">
        <v>682</v>
      </c>
      <c r="AC24" s="279" t="s">
        <v>682</v>
      </c>
      <c r="AD24" s="279" t="s">
        <v>682</v>
      </c>
      <c r="AE24" s="279" t="s">
        <v>668</v>
      </c>
      <c r="AF24" s="279" t="s">
        <v>668</v>
      </c>
      <c r="AG24" s="279" t="s">
        <v>667</v>
      </c>
      <c r="AH24" s="279" t="s">
        <v>667</v>
      </c>
      <c r="AI24" s="279" t="s">
        <v>656</v>
      </c>
      <c r="AJ24" s="279" t="s">
        <v>656</v>
      </c>
      <c r="AK24" s="279" t="s">
        <v>656</v>
      </c>
      <c r="AL24" s="279" t="s">
        <v>668</v>
      </c>
      <c r="AM24" s="279" t="s">
        <v>668</v>
      </c>
      <c r="AN24" s="279" t="s">
        <v>632</v>
      </c>
      <c r="AO24" s="279" t="s">
        <v>632</v>
      </c>
      <c r="AP24" s="279" t="s">
        <v>514</v>
      </c>
      <c r="AQ24" s="279" t="s">
        <v>514</v>
      </c>
      <c r="AR24" s="279" t="s">
        <v>514</v>
      </c>
      <c r="AS24" s="279" t="s">
        <v>683</v>
      </c>
      <c r="AT24" s="279" t="s">
        <v>683</v>
      </c>
      <c r="AU24" s="279" t="s">
        <v>632</v>
      </c>
      <c r="AV24" s="279" t="s">
        <v>632</v>
      </c>
      <c r="AX24" s="118"/>
      <c r="AY24" s="118">
        <f t="shared" si="0"/>
        <v>1</v>
      </c>
      <c r="AZ24" s="118">
        <f t="shared" si="1"/>
        <v>1</v>
      </c>
      <c r="BA24" s="118">
        <f t="shared" si="2"/>
        <v>1</v>
      </c>
      <c r="BB24" s="118">
        <f t="shared" si="3"/>
        <v>0</v>
      </c>
      <c r="BC24" s="118">
        <f t="shared" si="4"/>
        <v>0</v>
      </c>
      <c r="BD24" s="118">
        <f t="shared" si="73"/>
        <v>0</v>
      </c>
      <c r="BE24" s="118">
        <f t="shared" si="74"/>
        <v>0</v>
      </c>
      <c r="BF24" s="118">
        <f t="shared" si="5"/>
        <v>1</v>
      </c>
      <c r="BG24" s="117">
        <f t="shared" si="75"/>
        <v>0</v>
      </c>
      <c r="BH24" s="118">
        <f t="shared" si="6"/>
        <v>1</v>
      </c>
      <c r="BI24" s="118">
        <f t="shared" si="7"/>
        <v>1</v>
      </c>
      <c r="BJ24" s="117">
        <f t="shared" si="8"/>
        <v>0</v>
      </c>
      <c r="BK24" s="118">
        <f t="shared" si="9"/>
        <v>1</v>
      </c>
      <c r="BL24" s="118">
        <f t="shared" si="10"/>
        <v>1</v>
      </c>
      <c r="BM24" s="118">
        <f t="shared" si="11"/>
        <v>0</v>
      </c>
      <c r="BN24" s="118">
        <f t="shared" si="12"/>
        <v>1</v>
      </c>
      <c r="BO24" s="117">
        <f t="shared" si="13"/>
        <v>0</v>
      </c>
      <c r="BP24" s="117">
        <f t="shared" si="14"/>
        <v>0</v>
      </c>
      <c r="BQ24" s="117">
        <f t="shared" si="15"/>
        <v>0</v>
      </c>
      <c r="BR24" s="117">
        <f t="shared" si="16"/>
        <v>0</v>
      </c>
      <c r="BS24" s="117">
        <f t="shared" si="17"/>
        <v>0</v>
      </c>
      <c r="BT24" s="117">
        <f t="shared" si="18"/>
        <v>0</v>
      </c>
      <c r="BU24" s="117">
        <f t="shared" si="19"/>
        <v>1</v>
      </c>
      <c r="BV24" s="117">
        <f t="shared" si="20"/>
        <v>0</v>
      </c>
      <c r="BW24" s="117">
        <f t="shared" si="76"/>
        <v>0</v>
      </c>
      <c r="BX24" s="117">
        <f t="shared" si="77"/>
        <v>1</v>
      </c>
      <c r="BY24" s="117">
        <f t="shared" si="21"/>
        <v>1</v>
      </c>
      <c r="BZ24" s="117">
        <f t="shared" si="22"/>
        <v>0</v>
      </c>
      <c r="CA24" s="117">
        <f t="shared" si="23"/>
        <v>1</v>
      </c>
      <c r="CB24" s="117">
        <f t="shared" si="24"/>
        <v>0</v>
      </c>
      <c r="CC24" s="117">
        <f t="shared" si="25"/>
        <v>1</v>
      </c>
      <c r="CD24" s="117">
        <f t="shared" si="26"/>
        <v>0</v>
      </c>
      <c r="CE24" s="117">
        <f t="shared" si="27"/>
        <v>1</v>
      </c>
      <c r="CF24" s="117">
        <f t="shared" si="28"/>
        <v>0</v>
      </c>
      <c r="CG24" s="117">
        <f t="shared" si="29"/>
        <v>1</v>
      </c>
      <c r="CH24" s="117">
        <f t="shared" si="30"/>
        <v>1</v>
      </c>
      <c r="CI24" s="117">
        <f t="shared" si="31"/>
        <v>0</v>
      </c>
      <c r="CJ24" s="117">
        <f t="shared" si="78"/>
        <v>0</v>
      </c>
      <c r="CK24" s="117">
        <f t="shared" si="32"/>
        <v>0</v>
      </c>
      <c r="CL24" s="117">
        <f t="shared" si="33"/>
        <v>1</v>
      </c>
      <c r="CM24" s="117">
        <f t="shared" si="34"/>
        <v>0</v>
      </c>
      <c r="CN24" s="117">
        <f t="shared" si="35"/>
        <v>1</v>
      </c>
      <c r="CO24" s="117">
        <f t="shared" si="36"/>
        <v>0</v>
      </c>
      <c r="CP24" s="117">
        <f t="shared" si="79"/>
        <v>1</v>
      </c>
      <c r="CQ24" s="117">
        <f t="shared" si="80"/>
        <v>0</v>
      </c>
      <c r="CR24" s="117">
        <f t="shared" si="81"/>
        <v>1</v>
      </c>
      <c r="CS24" s="117">
        <f t="shared" si="82"/>
        <v>1</v>
      </c>
      <c r="CT24" s="117">
        <f t="shared" si="37"/>
        <v>1</v>
      </c>
      <c r="CU24" s="117">
        <f t="shared" si="83"/>
        <v>0</v>
      </c>
      <c r="CV24" s="117">
        <f t="shared" si="38"/>
        <v>0</v>
      </c>
      <c r="CW24" s="117">
        <f t="shared" si="84"/>
        <v>1</v>
      </c>
      <c r="CX24" s="117">
        <f t="shared" si="39"/>
        <v>0</v>
      </c>
      <c r="CY24" s="117">
        <f t="shared" si="40"/>
        <v>0</v>
      </c>
      <c r="CZ24" s="117">
        <f t="shared" si="41"/>
        <v>0</v>
      </c>
      <c r="DA24" s="117">
        <f t="shared" si="42"/>
        <v>0</v>
      </c>
      <c r="DB24" s="117">
        <f t="shared" si="43"/>
        <v>0</v>
      </c>
      <c r="DC24" s="117">
        <f t="shared" si="44"/>
        <v>0</v>
      </c>
      <c r="DD24" s="117">
        <f t="shared" si="45"/>
        <v>0</v>
      </c>
      <c r="DE24" s="117">
        <f t="shared" si="46"/>
        <v>1</v>
      </c>
      <c r="DF24" s="117">
        <f t="shared" si="47"/>
        <v>0</v>
      </c>
      <c r="DG24" s="117">
        <f t="shared" si="90"/>
        <v>1</v>
      </c>
      <c r="DH24" s="117">
        <f t="shared" si="48"/>
        <v>0</v>
      </c>
      <c r="DI24" s="117">
        <f t="shared" si="85"/>
        <v>0</v>
      </c>
      <c r="DJ24" s="117">
        <f t="shared" si="86"/>
        <v>0</v>
      </c>
      <c r="DK24" s="117">
        <f t="shared" si="49"/>
        <v>0</v>
      </c>
      <c r="DL24" s="117">
        <f t="shared" si="50"/>
        <v>0</v>
      </c>
      <c r="DM24" s="117">
        <f t="shared" si="51"/>
        <v>0</v>
      </c>
      <c r="DN24" s="117">
        <f t="shared" si="52"/>
        <v>1</v>
      </c>
      <c r="DO24" s="117">
        <f t="shared" si="53"/>
        <v>0</v>
      </c>
      <c r="DP24" s="117">
        <f t="shared" si="87"/>
        <v>1</v>
      </c>
      <c r="DQ24" s="117">
        <f t="shared" si="54"/>
        <v>1</v>
      </c>
      <c r="DR24" s="117">
        <f t="shared" si="55"/>
        <v>0</v>
      </c>
      <c r="DS24" s="117">
        <f t="shared" si="56"/>
        <v>1</v>
      </c>
      <c r="DT24" s="117">
        <f t="shared" si="57"/>
        <v>1</v>
      </c>
      <c r="DU24" s="117">
        <f t="shared" si="58"/>
        <v>0</v>
      </c>
      <c r="DV24" s="117">
        <f t="shared" si="88"/>
        <v>1</v>
      </c>
      <c r="DW24" s="117">
        <f t="shared" si="59"/>
        <v>1</v>
      </c>
      <c r="DX24" s="117">
        <f t="shared" si="60"/>
        <v>0</v>
      </c>
      <c r="DY24" s="117">
        <f t="shared" si="61"/>
        <v>1</v>
      </c>
      <c r="DZ24" s="117">
        <f t="shared" si="62"/>
        <v>1</v>
      </c>
      <c r="EA24" s="117">
        <f t="shared" si="63"/>
        <v>0</v>
      </c>
      <c r="EB24" s="117">
        <f t="shared" si="64"/>
        <v>0</v>
      </c>
      <c r="EC24" s="117">
        <f t="shared" si="89"/>
        <v>1</v>
      </c>
      <c r="ED24" s="117">
        <f t="shared" si="65"/>
        <v>0</v>
      </c>
      <c r="EE24" s="117">
        <f t="shared" si="66"/>
        <v>1</v>
      </c>
      <c r="EF24" s="117">
        <f t="shared" si="67"/>
        <v>1</v>
      </c>
      <c r="EG24" s="117">
        <f t="shared" si="68"/>
        <v>0</v>
      </c>
      <c r="EH24" s="117">
        <f t="shared" si="69"/>
        <v>0</v>
      </c>
      <c r="EI24" s="117">
        <f t="shared" si="70"/>
        <v>0</v>
      </c>
      <c r="EJ24" s="118">
        <f t="shared" si="71"/>
        <v>0</v>
      </c>
      <c r="EK24" s="118">
        <f t="shared" si="72"/>
        <v>0</v>
      </c>
      <c r="EL24" s="7"/>
      <c r="EM24" s="7"/>
      <c r="EN24" s="7"/>
      <c r="EO24" s="7"/>
    </row>
    <row r="25" spans="1:145" ht="17.100000000000001" customHeight="1" x14ac:dyDescent="0.25">
      <c r="A25" s="774"/>
      <c r="B25" s="777"/>
      <c r="C25" s="172">
        <v>4</v>
      </c>
      <c r="D25" s="78" t="s">
        <v>682</v>
      </c>
      <c r="E25" s="65" t="s">
        <v>675</v>
      </c>
      <c r="F25" s="161" t="s">
        <v>667</v>
      </c>
      <c r="G25" s="164" t="s">
        <v>634</v>
      </c>
      <c r="H25" s="161" t="s">
        <v>666</v>
      </c>
      <c r="I25" s="146" t="s">
        <v>645</v>
      </c>
      <c r="J25" s="85" t="s">
        <v>604</v>
      </c>
      <c r="K25" s="63" t="s">
        <v>674</v>
      </c>
      <c r="L25" s="65" t="s">
        <v>649</v>
      </c>
      <c r="M25" s="161" t="s">
        <v>656</v>
      </c>
      <c r="N25" s="154" t="s">
        <v>638</v>
      </c>
      <c r="O25" s="161" t="s">
        <v>579</v>
      </c>
      <c r="P25" s="146" t="s">
        <v>341</v>
      </c>
      <c r="Q25" s="85" t="s">
        <v>657</v>
      </c>
      <c r="R25" s="78" t="s">
        <v>637</v>
      </c>
      <c r="S25" s="154" t="s">
        <v>274</v>
      </c>
      <c r="T25" s="161" t="s">
        <v>658</v>
      </c>
      <c r="U25" s="164" t="s">
        <v>642</v>
      </c>
      <c r="V25" s="161" t="s">
        <v>519</v>
      </c>
      <c r="W25" s="164" t="s">
        <v>237</v>
      </c>
      <c r="X25" s="85" t="s">
        <v>695</v>
      </c>
      <c r="Y25" s="353" t="s">
        <v>538</v>
      </c>
      <c r="Z25" s="20" t="s">
        <v>549</v>
      </c>
      <c r="AA25" s="23"/>
      <c r="AB25" s="279" t="s">
        <v>682</v>
      </c>
      <c r="AC25" s="279" t="s">
        <v>682</v>
      </c>
      <c r="AD25" s="279" t="s">
        <v>682</v>
      </c>
      <c r="AE25" s="279" t="s">
        <v>654</v>
      </c>
      <c r="AF25" s="279" t="s">
        <v>654</v>
      </c>
      <c r="AG25" s="279" t="s">
        <v>654</v>
      </c>
      <c r="AH25" s="279" t="s">
        <v>654</v>
      </c>
      <c r="AI25" s="279" t="s">
        <v>656</v>
      </c>
      <c r="AJ25" s="279" t="s">
        <v>656</v>
      </c>
      <c r="AK25" s="279" t="s">
        <v>656</v>
      </c>
      <c r="AL25" s="279" t="s">
        <v>668</v>
      </c>
      <c r="AM25" s="279" t="s">
        <v>668</v>
      </c>
      <c r="AN25" s="279" t="s">
        <v>632</v>
      </c>
      <c r="AO25" s="279" t="s">
        <v>632</v>
      </c>
      <c r="AP25" s="279" t="s">
        <v>514</v>
      </c>
      <c r="AQ25" s="279" t="s">
        <v>514</v>
      </c>
      <c r="AR25" s="279" t="s">
        <v>514</v>
      </c>
      <c r="AS25" s="279" t="s">
        <v>683</v>
      </c>
      <c r="AT25" s="279" t="s">
        <v>683</v>
      </c>
      <c r="AU25" s="279" t="s">
        <v>632</v>
      </c>
      <c r="AV25" s="279" t="s">
        <v>632</v>
      </c>
      <c r="AX25" s="118"/>
      <c r="AY25" s="118">
        <f t="shared" si="0"/>
        <v>0</v>
      </c>
      <c r="AZ25" s="118">
        <f t="shared" si="1"/>
        <v>1</v>
      </c>
      <c r="BA25" s="118">
        <f t="shared" si="2"/>
        <v>1</v>
      </c>
      <c r="BB25" s="118">
        <f t="shared" si="3"/>
        <v>0</v>
      </c>
      <c r="BC25" s="118">
        <f t="shared" si="4"/>
        <v>0</v>
      </c>
      <c r="BD25" s="118">
        <f t="shared" si="73"/>
        <v>0</v>
      </c>
      <c r="BE25" s="118">
        <f t="shared" si="74"/>
        <v>0</v>
      </c>
      <c r="BF25" s="118">
        <f t="shared" si="5"/>
        <v>1</v>
      </c>
      <c r="BG25" s="117">
        <f t="shared" si="75"/>
        <v>0</v>
      </c>
      <c r="BH25" s="118">
        <f t="shared" si="6"/>
        <v>1</v>
      </c>
      <c r="BI25" s="118">
        <f t="shared" si="7"/>
        <v>1</v>
      </c>
      <c r="BJ25" s="117">
        <f t="shared" si="8"/>
        <v>0</v>
      </c>
      <c r="BK25" s="118">
        <f t="shared" si="9"/>
        <v>1</v>
      </c>
      <c r="BL25" s="118">
        <f t="shared" si="10"/>
        <v>1</v>
      </c>
      <c r="BM25" s="118">
        <f t="shared" si="11"/>
        <v>0</v>
      </c>
      <c r="BN25" s="118">
        <f t="shared" si="12"/>
        <v>1</v>
      </c>
      <c r="BO25" s="117">
        <f t="shared" si="13"/>
        <v>0</v>
      </c>
      <c r="BP25" s="117">
        <f t="shared" si="14"/>
        <v>0</v>
      </c>
      <c r="BQ25" s="117">
        <f t="shared" si="15"/>
        <v>0</v>
      </c>
      <c r="BR25" s="117">
        <f t="shared" si="16"/>
        <v>0</v>
      </c>
      <c r="BS25" s="117">
        <f t="shared" si="17"/>
        <v>0</v>
      </c>
      <c r="BT25" s="117">
        <f t="shared" si="18"/>
        <v>0</v>
      </c>
      <c r="BU25" s="117">
        <f t="shared" si="19"/>
        <v>1</v>
      </c>
      <c r="BV25" s="117">
        <f t="shared" si="20"/>
        <v>0</v>
      </c>
      <c r="BW25" s="117">
        <f t="shared" si="76"/>
        <v>0</v>
      </c>
      <c r="BX25" s="117">
        <f t="shared" si="77"/>
        <v>1</v>
      </c>
      <c r="BY25" s="117">
        <f t="shared" si="21"/>
        <v>1</v>
      </c>
      <c r="BZ25" s="117">
        <f t="shared" si="22"/>
        <v>0</v>
      </c>
      <c r="CA25" s="117">
        <f t="shared" si="23"/>
        <v>1</v>
      </c>
      <c r="CB25" s="117">
        <f t="shared" si="24"/>
        <v>0</v>
      </c>
      <c r="CC25" s="117">
        <f t="shared" si="25"/>
        <v>1</v>
      </c>
      <c r="CD25" s="117">
        <f t="shared" si="26"/>
        <v>0</v>
      </c>
      <c r="CE25" s="117">
        <f t="shared" si="27"/>
        <v>1</v>
      </c>
      <c r="CF25" s="117">
        <f t="shared" si="28"/>
        <v>0</v>
      </c>
      <c r="CG25" s="117">
        <f t="shared" si="29"/>
        <v>1</v>
      </c>
      <c r="CH25" s="117">
        <f t="shared" si="30"/>
        <v>1</v>
      </c>
      <c r="CI25" s="117">
        <f t="shared" si="31"/>
        <v>0</v>
      </c>
      <c r="CJ25" s="117">
        <f t="shared" si="78"/>
        <v>0</v>
      </c>
      <c r="CK25" s="117">
        <f t="shared" si="32"/>
        <v>0</v>
      </c>
      <c r="CL25" s="117">
        <f t="shared" si="33"/>
        <v>1</v>
      </c>
      <c r="CM25" s="117">
        <f t="shared" si="34"/>
        <v>0</v>
      </c>
      <c r="CN25" s="117">
        <f t="shared" si="35"/>
        <v>1</v>
      </c>
      <c r="CO25" s="117">
        <f t="shared" si="36"/>
        <v>0</v>
      </c>
      <c r="CP25" s="117">
        <f t="shared" si="79"/>
        <v>1</v>
      </c>
      <c r="CQ25" s="117">
        <f t="shared" si="80"/>
        <v>0</v>
      </c>
      <c r="CR25" s="117">
        <f t="shared" si="81"/>
        <v>1</v>
      </c>
      <c r="CS25" s="117">
        <f t="shared" si="82"/>
        <v>1</v>
      </c>
      <c r="CT25" s="117">
        <f t="shared" si="37"/>
        <v>1</v>
      </c>
      <c r="CU25" s="117">
        <f t="shared" si="83"/>
        <v>0</v>
      </c>
      <c r="CV25" s="117">
        <f t="shared" si="38"/>
        <v>0</v>
      </c>
      <c r="CW25" s="117">
        <f t="shared" si="84"/>
        <v>1</v>
      </c>
      <c r="CX25" s="117">
        <f t="shared" si="39"/>
        <v>0</v>
      </c>
      <c r="CY25" s="117">
        <f t="shared" si="40"/>
        <v>0</v>
      </c>
      <c r="CZ25" s="117">
        <f t="shared" si="41"/>
        <v>0</v>
      </c>
      <c r="DA25" s="117">
        <f t="shared" si="42"/>
        <v>0</v>
      </c>
      <c r="DB25" s="117">
        <f t="shared" si="43"/>
        <v>0</v>
      </c>
      <c r="DC25" s="117">
        <f t="shared" si="44"/>
        <v>0</v>
      </c>
      <c r="DD25" s="117">
        <f t="shared" si="45"/>
        <v>0</v>
      </c>
      <c r="DE25" s="117">
        <f t="shared" si="46"/>
        <v>1</v>
      </c>
      <c r="DF25" s="117">
        <f t="shared" si="47"/>
        <v>0</v>
      </c>
      <c r="DG25" s="117">
        <f t="shared" si="90"/>
        <v>1</v>
      </c>
      <c r="DH25" s="117">
        <f t="shared" si="48"/>
        <v>0</v>
      </c>
      <c r="DI25" s="117">
        <f t="shared" si="85"/>
        <v>0</v>
      </c>
      <c r="DJ25" s="117">
        <f t="shared" si="86"/>
        <v>0</v>
      </c>
      <c r="DK25" s="117">
        <f t="shared" si="49"/>
        <v>0</v>
      </c>
      <c r="DL25" s="117">
        <f t="shared" si="50"/>
        <v>0</v>
      </c>
      <c r="DM25" s="117">
        <f t="shared" si="51"/>
        <v>0</v>
      </c>
      <c r="DN25" s="117">
        <f t="shared" si="52"/>
        <v>1</v>
      </c>
      <c r="DO25" s="117">
        <f t="shared" si="53"/>
        <v>0</v>
      </c>
      <c r="DP25" s="117">
        <f t="shared" si="87"/>
        <v>1</v>
      </c>
      <c r="DQ25" s="117">
        <f t="shared" si="54"/>
        <v>1</v>
      </c>
      <c r="DR25" s="117">
        <f t="shared" si="55"/>
        <v>0</v>
      </c>
      <c r="DS25" s="117">
        <f t="shared" si="56"/>
        <v>1</v>
      </c>
      <c r="DT25" s="117">
        <f t="shared" si="57"/>
        <v>1</v>
      </c>
      <c r="DU25" s="117">
        <f t="shared" si="58"/>
        <v>0</v>
      </c>
      <c r="DV25" s="117">
        <f t="shared" si="88"/>
        <v>1</v>
      </c>
      <c r="DW25" s="117">
        <f t="shared" si="59"/>
        <v>0</v>
      </c>
      <c r="DX25" s="117">
        <f t="shared" si="60"/>
        <v>0</v>
      </c>
      <c r="DY25" s="117">
        <f t="shared" si="61"/>
        <v>0</v>
      </c>
      <c r="DZ25" s="117">
        <f t="shared" si="62"/>
        <v>1</v>
      </c>
      <c r="EA25" s="117">
        <f t="shared" si="63"/>
        <v>0</v>
      </c>
      <c r="EB25" s="117">
        <f t="shared" si="64"/>
        <v>1</v>
      </c>
      <c r="EC25" s="117">
        <f t="shared" si="89"/>
        <v>1</v>
      </c>
      <c r="ED25" s="117">
        <f t="shared" si="65"/>
        <v>0</v>
      </c>
      <c r="EE25" s="117">
        <f t="shared" si="66"/>
        <v>1</v>
      </c>
      <c r="EF25" s="117">
        <f t="shared" si="67"/>
        <v>1</v>
      </c>
      <c r="EG25" s="117">
        <f t="shared" si="68"/>
        <v>0</v>
      </c>
      <c r="EH25" s="117">
        <f t="shared" si="69"/>
        <v>1</v>
      </c>
      <c r="EI25" s="117">
        <f t="shared" si="70"/>
        <v>1</v>
      </c>
      <c r="EJ25" s="118">
        <f t="shared" si="71"/>
        <v>0</v>
      </c>
      <c r="EK25" s="118">
        <f t="shared" si="72"/>
        <v>0</v>
      </c>
      <c r="EL25" s="7"/>
      <c r="EM25" s="7"/>
      <c r="EN25" s="7"/>
      <c r="EO25" s="7"/>
    </row>
    <row r="26" spans="1:145" ht="17.100000000000001" customHeight="1" x14ac:dyDescent="0.25">
      <c r="A26" s="774"/>
      <c r="B26" s="777"/>
      <c r="C26" s="172">
        <v>5</v>
      </c>
      <c r="D26" s="78" t="s">
        <v>682</v>
      </c>
      <c r="E26" s="65" t="s">
        <v>675</v>
      </c>
      <c r="F26" s="161" t="s">
        <v>516</v>
      </c>
      <c r="G26" s="164" t="s">
        <v>634</v>
      </c>
      <c r="H26" s="161" t="s">
        <v>666</v>
      </c>
      <c r="I26" s="146" t="s">
        <v>647</v>
      </c>
      <c r="J26" s="85" t="s">
        <v>645</v>
      </c>
      <c r="K26" s="63" t="s">
        <v>656</v>
      </c>
      <c r="L26" s="65" t="s">
        <v>674</v>
      </c>
      <c r="M26" s="161" t="s">
        <v>649</v>
      </c>
      <c r="N26" s="164" t="s">
        <v>689</v>
      </c>
      <c r="O26" s="153" t="s">
        <v>668</v>
      </c>
      <c r="P26" s="164" t="s">
        <v>579</v>
      </c>
      <c r="Q26" s="85" t="s">
        <v>657</v>
      </c>
      <c r="R26" s="164" t="s">
        <v>651</v>
      </c>
      <c r="S26" s="154" t="s">
        <v>658</v>
      </c>
      <c r="T26" s="161" t="s">
        <v>274</v>
      </c>
      <c r="U26" s="164" t="s">
        <v>683</v>
      </c>
      <c r="V26" s="161" t="s">
        <v>237</v>
      </c>
      <c r="W26" s="146" t="s">
        <v>636</v>
      </c>
      <c r="X26" s="85" t="s">
        <v>631</v>
      </c>
      <c r="Y26" s="141"/>
      <c r="Z26" s="9"/>
      <c r="AA26" s="23"/>
      <c r="AB26" s="279" t="s">
        <v>682</v>
      </c>
      <c r="AC26" s="279" t="s">
        <v>682</v>
      </c>
      <c r="AD26" s="279" t="s">
        <v>682</v>
      </c>
      <c r="AE26" s="279" t="s">
        <v>654</v>
      </c>
      <c r="AF26" s="279" t="s">
        <v>654</v>
      </c>
      <c r="AG26" s="279" t="s">
        <v>654</v>
      </c>
      <c r="AH26" s="279" t="s">
        <v>654</v>
      </c>
      <c r="AI26" s="279" t="s">
        <v>656</v>
      </c>
      <c r="AJ26" s="279" t="s">
        <v>656</v>
      </c>
      <c r="AK26" s="279" t="s">
        <v>656</v>
      </c>
      <c r="AL26" s="279" t="s">
        <v>643</v>
      </c>
      <c r="AM26" s="279" t="s">
        <v>643</v>
      </c>
      <c r="AN26" s="279" t="s">
        <v>643</v>
      </c>
      <c r="AO26" s="279" t="s">
        <v>643</v>
      </c>
      <c r="AP26" s="279" t="s">
        <v>514</v>
      </c>
      <c r="AQ26" s="279" t="s">
        <v>514</v>
      </c>
      <c r="AR26" s="279" t="s">
        <v>514</v>
      </c>
      <c r="AS26" s="279" t="s">
        <v>695</v>
      </c>
      <c r="AT26" s="279" t="s">
        <v>695</v>
      </c>
      <c r="AU26" s="279" t="s">
        <v>695</v>
      </c>
      <c r="AV26" s="279" t="s">
        <v>695</v>
      </c>
      <c r="AX26" s="118"/>
      <c r="AY26" s="118">
        <f t="shared" si="0"/>
        <v>1</v>
      </c>
      <c r="AZ26" s="118">
        <f t="shared" si="1"/>
        <v>1</v>
      </c>
      <c r="BA26" s="118">
        <f t="shared" si="2"/>
        <v>1</v>
      </c>
      <c r="BB26" s="118">
        <f t="shared" si="3"/>
        <v>1</v>
      </c>
      <c r="BC26" s="118">
        <f t="shared" si="4"/>
        <v>0</v>
      </c>
      <c r="BD26" s="118">
        <f t="shared" si="73"/>
        <v>1</v>
      </c>
      <c r="BE26" s="118">
        <f t="shared" si="74"/>
        <v>1</v>
      </c>
      <c r="BF26" s="118">
        <f t="shared" si="5"/>
        <v>0</v>
      </c>
      <c r="BG26" s="117">
        <f t="shared" si="75"/>
        <v>0</v>
      </c>
      <c r="BH26" s="118">
        <f t="shared" si="6"/>
        <v>0</v>
      </c>
      <c r="BI26" s="118">
        <f t="shared" si="7"/>
        <v>1</v>
      </c>
      <c r="BJ26" s="117">
        <f t="shared" si="8"/>
        <v>0</v>
      </c>
      <c r="BK26" s="118">
        <f t="shared" si="9"/>
        <v>1</v>
      </c>
      <c r="BL26" s="118">
        <f t="shared" si="10"/>
        <v>1</v>
      </c>
      <c r="BM26" s="118">
        <f t="shared" si="11"/>
        <v>0</v>
      </c>
      <c r="BN26" s="118">
        <f t="shared" si="12"/>
        <v>1</v>
      </c>
      <c r="BO26" s="117">
        <f t="shared" si="13"/>
        <v>0</v>
      </c>
      <c r="BP26" s="117">
        <f t="shared" si="14"/>
        <v>1</v>
      </c>
      <c r="BQ26" s="117">
        <f t="shared" si="15"/>
        <v>1</v>
      </c>
      <c r="BR26" s="117">
        <f t="shared" si="16"/>
        <v>0</v>
      </c>
      <c r="BS26" s="117">
        <f t="shared" si="17"/>
        <v>0</v>
      </c>
      <c r="BT26" s="117">
        <f t="shared" si="18"/>
        <v>0</v>
      </c>
      <c r="BU26" s="117">
        <f t="shared" si="19"/>
        <v>0</v>
      </c>
      <c r="BV26" s="117">
        <f t="shared" si="20"/>
        <v>1</v>
      </c>
      <c r="BW26" s="117">
        <f t="shared" si="76"/>
        <v>0</v>
      </c>
      <c r="BX26" s="117">
        <f t="shared" si="77"/>
        <v>1</v>
      </c>
      <c r="BY26" s="117">
        <f t="shared" si="21"/>
        <v>0</v>
      </c>
      <c r="BZ26" s="117">
        <f t="shared" si="22"/>
        <v>0</v>
      </c>
      <c r="CA26" s="117">
        <f t="shared" si="23"/>
        <v>0</v>
      </c>
      <c r="CB26" s="117">
        <f t="shared" si="24"/>
        <v>0</v>
      </c>
      <c r="CC26" s="117">
        <f t="shared" si="25"/>
        <v>1</v>
      </c>
      <c r="CD26" s="117">
        <f t="shared" si="26"/>
        <v>0</v>
      </c>
      <c r="CE26" s="117">
        <f t="shared" si="27"/>
        <v>1</v>
      </c>
      <c r="CF26" s="117">
        <f t="shared" si="28"/>
        <v>0</v>
      </c>
      <c r="CG26" s="117">
        <f t="shared" si="29"/>
        <v>1</v>
      </c>
      <c r="CH26" s="117">
        <f t="shared" si="30"/>
        <v>1</v>
      </c>
      <c r="CI26" s="117">
        <f t="shared" si="31"/>
        <v>0</v>
      </c>
      <c r="CJ26" s="117">
        <f t="shared" si="78"/>
        <v>0</v>
      </c>
      <c r="CK26" s="117">
        <f t="shared" si="32"/>
        <v>0</v>
      </c>
      <c r="CL26" s="117">
        <f t="shared" si="33"/>
        <v>1</v>
      </c>
      <c r="CM26" s="117">
        <f t="shared" si="34"/>
        <v>0</v>
      </c>
      <c r="CN26" s="117">
        <f t="shared" si="35"/>
        <v>1</v>
      </c>
      <c r="CO26" s="117">
        <f t="shared" si="36"/>
        <v>1</v>
      </c>
      <c r="CP26" s="117">
        <f t="shared" si="79"/>
        <v>1</v>
      </c>
      <c r="CQ26" s="117">
        <f t="shared" si="80"/>
        <v>0</v>
      </c>
      <c r="CR26" s="117">
        <f t="shared" si="81"/>
        <v>1</v>
      </c>
      <c r="CS26" s="117">
        <f t="shared" si="82"/>
        <v>1</v>
      </c>
      <c r="CT26" s="117">
        <f t="shared" si="37"/>
        <v>1</v>
      </c>
      <c r="CU26" s="117">
        <f t="shared" si="83"/>
        <v>0</v>
      </c>
      <c r="CV26" s="117">
        <f t="shared" si="38"/>
        <v>0</v>
      </c>
      <c r="CW26" s="117">
        <f t="shared" si="84"/>
        <v>1</v>
      </c>
      <c r="CX26" s="117">
        <f t="shared" si="39"/>
        <v>0</v>
      </c>
      <c r="CY26" s="117">
        <f t="shared" si="40"/>
        <v>0</v>
      </c>
      <c r="CZ26" s="117">
        <f t="shared" si="41"/>
        <v>0</v>
      </c>
      <c r="DA26" s="117">
        <f t="shared" si="42"/>
        <v>0</v>
      </c>
      <c r="DB26" s="117">
        <f t="shared" si="43"/>
        <v>0</v>
      </c>
      <c r="DC26" s="117">
        <f t="shared" si="44"/>
        <v>0</v>
      </c>
      <c r="DD26" s="117">
        <f t="shared" si="45"/>
        <v>0</v>
      </c>
      <c r="DE26" s="117">
        <f t="shared" si="46"/>
        <v>1</v>
      </c>
      <c r="DF26" s="117">
        <f t="shared" si="47"/>
        <v>0</v>
      </c>
      <c r="DG26" s="117">
        <f t="shared" si="90"/>
        <v>1</v>
      </c>
      <c r="DH26" s="117">
        <f t="shared" si="48"/>
        <v>1</v>
      </c>
      <c r="DI26" s="117">
        <f t="shared" si="85"/>
        <v>0</v>
      </c>
      <c r="DJ26" s="117">
        <f t="shared" si="86"/>
        <v>1</v>
      </c>
      <c r="DK26" s="117">
        <f t="shared" si="49"/>
        <v>0</v>
      </c>
      <c r="DL26" s="117">
        <f t="shared" si="50"/>
        <v>0</v>
      </c>
      <c r="DM26" s="117">
        <f t="shared" si="51"/>
        <v>0</v>
      </c>
      <c r="DN26" s="117">
        <f t="shared" si="52"/>
        <v>0</v>
      </c>
      <c r="DO26" s="117">
        <f t="shared" si="53"/>
        <v>0</v>
      </c>
      <c r="DP26" s="117">
        <f t="shared" si="87"/>
        <v>0</v>
      </c>
      <c r="DQ26" s="117">
        <f t="shared" si="54"/>
        <v>0</v>
      </c>
      <c r="DR26" s="117">
        <f t="shared" si="55"/>
        <v>0</v>
      </c>
      <c r="DS26" s="117">
        <f t="shared" si="56"/>
        <v>0</v>
      </c>
      <c r="DT26" s="117">
        <f t="shared" si="57"/>
        <v>1</v>
      </c>
      <c r="DU26" s="117">
        <f t="shared" si="58"/>
        <v>0</v>
      </c>
      <c r="DV26" s="117">
        <f t="shared" si="88"/>
        <v>1</v>
      </c>
      <c r="DW26" s="117">
        <f t="shared" si="59"/>
        <v>0</v>
      </c>
      <c r="DX26" s="117">
        <f t="shared" si="60"/>
        <v>0</v>
      </c>
      <c r="DY26" s="117">
        <f t="shared" si="61"/>
        <v>0</v>
      </c>
      <c r="DZ26" s="117">
        <f t="shared" si="62"/>
        <v>0</v>
      </c>
      <c r="EA26" s="117">
        <f t="shared" si="63"/>
        <v>0</v>
      </c>
      <c r="EB26" s="117">
        <f t="shared" si="64"/>
        <v>1</v>
      </c>
      <c r="EC26" s="117">
        <f t="shared" si="89"/>
        <v>0</v>
      </c>
      <c r="ED26" s="117">
        <f t="shared" si="65"/>
        <v>1</v>
      </c>
      <c r="EE26" s="117">
        <f t="shared" si="66"/>
        <v>0</v>
      </c>
      <c r="EF26" s="117">
        <f t="shared" si="67"/>
        <v>1</v>
      </c>
      <c r="EG26" s="117">
        <f t="shared" si="68"/>
        <v>0</v>
      </c>
      <c r="EH26" s="117">
        <f t="shared" si="69"/>
        <v>1</v>
      </c>
      <c r="EI26" s="117">
        <f t="shared" si="70"/>
        <v>1</v>
      </c>
      <c r="EJ26" s="118">
        <f t="shared" si="71"/>
        <v>0</v>
      </c>
      <c r="EK26" s="118">
        <f t="shared" si="72"/>
        <v>0</v>
      </c>
      <c r="EL26" s="7"/>
      <c r="EM26" s="7"/>
      <c r="EN26" s="7"/>
      <c r="EO26" s="7"/>
    </row>
    <row r="27" spans="1:145" ht="17.100000000000001" customHeight="1" x14ac:dyDescent="0.25">
      <c r="A27" s="774"/>
      <c r="B27" s="777"/>
      <c r="C27" s="172">
        <v>6</v>
      </c>
      <c r="D27" s="78" t="s">
        <v>682</v>
      </c>
      <c r="E27" s="65" t="s">
        <v>675</v>
      </c>
      <c r="F27" s="161" t="s">
        <v>516</v>
      </c>
      <c r="G27" s="164" t="s">
        <v>634</v>
      </c>
      <c r="H27" s="161" t="s">
        <v>666</v>
      </c>
      <c r="I27" s="146" t="s">
        <v>647</v>
      </c>
      <c r="J27" s="85" t="s">
        <v>645</v>
      </c>
      <c r="K27" s="63" t="s">
        <v>656</v>
      </c>
      <c r="L27" s="65" t="s">
        <v>674</v>
      </c>
      <c r="M27" s="161" t="s">
        <v>649</v>
      </c>
      <c r="N27" s="164" t="s">
        <v>689</v>
      </c>
      <c r="O27" s="154" t="s">
        <v>668</v>
      </c>
      <c r="P27" s="164" t="s">
        <v>579</v>
      </c>
      <c r="Q27" s="85" t="s">
        <v>341</v>
      </c>
      <c r="R27" s="78" t="s">
        <v>651</v>
      </c>
      <c r="S27" s="154" t="s">
        <v>658</v>
      </c>
      <c r="T27" s="161" t="s">
        <v>274</v>
      </c>
      <c r="U27" s="164" t="s">
        <v>683</v>
      </c>
      <c r="V27" s="202" t="s">
        <v>237</v>
      </c>
      <c r="W27" s="258" t="s">
        <v>636</v>
      </c>
      <c r="X27" s="85" t="s">
        <v>631</v>
      </c>
      <c r="Y27" s="141"/>
      <c r="Z27" s="9"/>
      <c r="AA27" s="2"/>
      <c r="AB27" s="279" t="s">
        <v>647</v>
      </c>
      <c r="AC27" s="279" t="s">
        <v>647</v>
      </c>
      <c r="AD27" s="279" t="s">
        <v>647</v>
      </c>
      <c r="AE27" s="279" t="s">
        <v>647</v>
      </c>
      <c r="AF27" s="279" t="s">
        <v>647</v>
      </c>
      <c r="AG27" s="279" t="s">
        <v>696</v>
      </c>
      <c r="AH27" s="279" t="s">
        <v>696</v>
      </c>
      <c r="AI27" s="279" t="s">
        <v>656</v>
      </c>
      <c r="AJ27" s="279" t="s">
        <v>656</v>
      </c>
      <c r="AK27" s="279" t="s">
        <v>656</v>
      </c>
      <c r="AL27" s="279" t="s">
        <v>643</v>
      </c>
      <c r="AM27" s="279" t="s">
        <v>643</v>
      </c>
      <c r="AN27" s="279" t="s">
        <v>643</v>
      </c>
      <c r="AO27" s="279" t="s">
        <v>643</v>
      </c>
      <c r="AP27" s="279" t="s">
        <v>514</v>
      </c>
      <c r="AQ27" s="279" t="s">
        <v>514</v>
      </c>
      <c r="AR27" s="279" t="s">
        <v>514</v>
      </c>
      <c r="AS27" s="279" t="s">
        <v>695</v>
      </c>
      <c r="AT27" s="279" t="s">
        <v>695</v>
      </c>
      <c r="AU27" s="279" t="s">
        <v>695</v>
      </c>
      <c r="AV27" s="279" t="s">
        <v>695</v>
      </c>
      <c r="AX27" s="118"/>
      <c r="AY27" s="118">
        <f t="shared" si="0"/>
        <v>1</v>
      </c>
      <c r="AZ27" s="118">
        <f t="shared" si="1"/>
        <v>1</v>
      </c>
      <c r="BA27" s="118">
        <f t="shared" si="2"/>
        <v>1</v>
      </c>
      <c r="BB27" s="118">
        <f t="shared" si="3"/>
        <v>1</v>
      </c>
      <c r="BC27" s="118">
        <f t="shared" si="4"/>
        <v>0</v>
      </c>
      <c r="BD27" s="118">
        <f t="shared" si="73"/>
        <v>1</v>
      </c>
      <c r="BE27" s="118">
        <f t="shared" si="74"/>
        <v>1</v>
      </c>
      <c r="BF27" s="118">
        <f t="shared" si="5"/>
        <v>1</v>
      </c>
      <c r="BG27" s="117">
        <f t="shared" si="75"/>
        <v>0</v>
      </c>
      <c r="BH27" s="118">
        <f t="shared" si="6"/>
        <v>1</v>
      </c>
      <c r="BI27" s="118">
        <f t="shared" si="7"/>
        <v>1</v>
      </c>
      <c r="BJ27" s="117">
        <f t="shared" si="8"/>
        <v>0</v>
      </c>
      <c r="BK27" s="118">
        <f t="shared" si="9"/>
        <v>1</v>
      </c>
      <c r="BL27" s="118">
        <f t="shared" si="10"/>
        <v>1</v>
      </c>
      <c r="BM27" s="118">
        <f t="shared" si="11"/>
        <v>0</v>
      </c>
      <c r="BN27" s="118">
        <f t="shared" si="12"/>
        <v>1</v>
      </c>
      <c r="BO27" s="117">
        <f t="shared" si="13"/>
        <v>0</v>
      </c>
      <c r="BP27" s="117">
        <f t="shared" si="14"/>
        <v>1</v>
      </c>
      <c r="BQ27" s="117">
        <f t="shared" si="15"/>
        <v>1</v>
      </c>
      <c r="BR27" s="117">
        <f t="shared" si="16"/>
        <v>0</v>
      </c>
      <c r="BS27" s="117">
        <f t="shared" si="17"/>
        <v>0</v>
      </c>
      <c r="BT27" s="117">
        <f t="shared" si="18"/>
        <v>0</v>
      </c>
      <c r="BU27" s="117">
        <f t="shared" si="19"/>
        <v>0</v>
      </c>
      <c r="BV27" s="117">
        <f t="shared" si="20"/>
        <v>1</v>
      </c>
      <c r="BW27" s="117">
        <f t="shared" si="76"/>
        <v>0</v>
      </c>
      <c r="BX27" s="117">
        <f t="shared" si="77"/>
        <v>1</v>
      </c>
      <c r="BY27" s="117">
        <f t="shared" si="21"/>
        <v>0</v>
      </c>
      <c r="BZ27" s="117">
        <f t="shared" si="22"/>
        <v>0</v>
      </c>
      <c r="CA27" s="117">
        <f t="shared" si="23"/>
        <v>0</v>
      </c>
      <c r="CB27" s="117">
        <f t="shared" si="24"/>
        <v>0</v>
      </c>
      <c r="CC27" s="117">
        <f t="shared" si="25"/>
        <v>1</v>
      </c>
      <c r="CD27" s="117">
        <f t="shared" si="26"/>
        <v>0</v>
      </c>
      <c r="CE27" s="117">
        <f t="shared" si="27"/>
        <v>1</v>
      </c>
      <c r="CF27" s="117">
        <f t="shared" si="28"/>
        <v>0</v>
      </c>
      <c r="CG27" s="117">
        <f t="shared" si="29"/>
        <v>1</v>
      </c>
      <c r="CH27" s="117">
        <f t="shared" si="30"/>
        <v>1</v>
      </c>
      <c r="CI27" s="117">
        <f t="shared" si="31"/>
        <v>0</v>
      </c>
      <c r="CJ27" s="117">
        <f t="shared" si="78"/>
        <v>0</v>
      </c>
      <c r="CK27" s="117">
        <f t="shared" si="32"/>
        <v>0</v>
      </c>
      <c r="CL27" s="117">
        <f t="shared" si="33"/>
        <v>1</v>
      </c>
      <c r="CM27" s="117">
        <f t="shared" si="34"/>
        <v>0</v>
      </c>
      <c r="CN27" s="117">
        <f t="shared" si="35"/>
        <v>1</v>
      </c>
      <c r="CO27" s="117">
        <f t="shared" si="36"/>
        <v>1</v>
      </c>
      <c r="CP27" s="117">
        <f t="shared" si="79"/>
        <v>1</v>
      </c>
      <c r="CQ27" s="117">
        <f t="shared" si="80"/>
        <v>0</v>
      </c>
      <c r="CR27" s="117">
        <f t="shared" si="81"/>
        <v>1</v>
      </c>
      <c r="CS27" s="117">
        <f t="shared" si="82"/>
        <v>1</v>
      </c>
      <c r="CT27" s="117">
        <f t="shared" si="37"/>
        <v>1</v>
      </c>
      <c r="CU27" s="117">
        <f t="shared" si="83"/>
        <v>0</v>
      </c>
      <c r="CV27" s="117">
        <f t="shared" si="38"/>
        <v>0</v>
      </c>
      <c r="CW27" s="117">
        <f t="shared" si="84"/>
        <v>1</v>
      </c>
      <c r="CX27" s="117">
        <f t="shared" si="39"/>
        <v>0</v>
      </c>
      <c r="CY27" s="117">
        <f t="shared" si="40"/>
        <v>0</v>
      </c>
      <c r="CZ27" s="117">
        <f t="shared" si="41"/>
        <v>0</v>
      </c>
      <c r="DA27" s="117">
        <f t="shared" si="42"/>
        <v>0</v>
      </c>
      <c r="DB27" s="117">
        <f t="shared" si="43"/>
        <v>0</v>
      </c>
      <c r="DC27" s="117">
        <f t="shared" si="44"/>
        <v>0</v>
      </c>
      <c r="DD27" s="117">
        <f t="shared" si="45"/>
        <v>0</v>
      </c>
      <c r="DE27" s="117">
        <f t="shared" si="46"/>
        <v>1</v>
      </c>
      <c r="DF27" s="117">
        <f t="shared" si="47"/>
        <v>0</v>
      </c>
      <c r="DG27" s="117">
        <f t="shared" si="90"/>
        <v>1</v>
      </c>
      <c r="DH27" s="117">
        <f t="shared" si="48"/>
        <v>1</v>
      </c>
      <c r="DI27" s="117">
        <f t="shared" si="85"/>
        <v>0</v>
      </c>
      <c r="DJ27" s="117">
        <f t="shared" si="86"/>
        <v>1</v>
      </c>
      <c r="DK27" s="117">
        <f t="shared" si="49"/>
        <v>0</v>
      </c>
      <c r="DL27" s="117">
        <f t="shared" si="50"/>
        <v>0</v>
      </c>
      <c r="DM27" s="117">
        <f t="shared" si="51"/>
        <v>0</v>
      </c>
      <c r="DN27" s="117">
        <f t="shared" si="52"/>
        <v>0</v>
      </c>
      <c r="DO27" s="117">
        <f t="shared" si="53"/>
        <v>0</v>
      </c>
      <c r="DP27" s="117">
        <f t="shared" si="87"/>
        <v>0</v>
      </c>
      <c r="DQ27" s="117">
        <f t="shared" si="54"/>
        <v>0</v>
      </c>
      <c r="DR27" s="117">
        <f t="shared" si="55"/>
        <v>0</v>
      </c>
      <c r="DS27" s="117">
        <f t="shared" si="56"/>
        <v>0</v>
      </c>
      <c r="DT27" s="117">
        <f t="shared" si="57"/>
        <v>1</v>
      </c>
      <c r="DU27" s="117">
        <f t="shared" si="58"/>
        <v>0</v>
      </c>
      <c r="DV27" s="117">
        <f t="shared" si="88"/>
        <v>1</v>
      </c>
      <c r="DW27" s="117">
        <f t="shared" si="59"/>
        <v>0</v>
      </c>
      <c r="DX27" s="117">
        <f t="shared" si="60"/>
        <v>0</v>
      </c>
      <c r="DY27" s="117">
        <f t="shared" si="61"/>
        <v>0</v>
      </c>
      <c r="DZ27" s="117">
        <f t="shared" si="62"/>
        <v>0</v>
      </c>
      <c r="EA27" s="117">
        <f t="shared" si="63"/>
        <v>0</v>
      </c>
      <c r="EB27" s="117">
        <f t="shared" si="64"/>
        <v>0</v>
      </c>
      <c r="EC27" s="117">
        <f t="shared" si="89"/>
        <v>0</v>
      </c>
      <c r="ED27" s="117">
        <f t="shared" si="65"/>
        <v>1</v>
      </c>
      <c r="EE27" s="117">
        <f t="shared" si="66"/>
        <v>0</v>
      </c>
      <c r="EF27" s="117">
        <f t="shared" si="67"/>
        <v>1</v>
      </c>
      <c r="EG27" s="117">
        <f t="shared" si="68"/>
        <v>0</v>
      </c>
      <c r="EH27" s="117">
        <f t="shared" si="69"/>
        <v>1</v>
      </c>
      <c r="EI27" s="117">
        <f t="shared" si="70"/>
        <v>1</v>
      </c>
      <c r="EJ27" s="118">
        <f t="shared" si="71"/>
        <v>0</v>
      </c>
      <c r="EK27" s="118">
        <f t="shared" si="72"/>
        <v>0</v>
      </c>
      <c r="EL27" s="7"/>
      <c r="EM27" s="7"/>
      <c r="EN27" s="7"/>
      <c r="EO27" s="7"/>
    </row>
    <row r="28" spans="1:145" ht="17.100000000000001" customHeight="1" x14ac:dyDescent="0.25">
      <c r="A28" s="774"/>
      <c r="B28" s="777"/>
      <c r="C28" s="172">
        <v>7</v>
      </c>
      <c r="D28" s="78" t="s">
        <v>275</v>
      </c>
      <c r="E28" s="65" t="s">
        <v>645</v>
      </c>
      <c r="F28" s="161" t="s">
        <v>516</v>
      </c>
      <c r="G28" s="164" t="s">
        <v>647</v>
      </c>
      <c r="H28" s="161" t="s">
        <v>652</v>
      </c>
      <c r="I28" s="146" t="s">
        <v>654</v>
      </c>
      <c r="J28" s="85" t="s">
        <v>664</v>
      </c>
      <c r="K28" s="63" t="s">
        <v>657</v>
      </c>
      <c r="L28" s="65" t="s">
        <v>660</v>
      </c>
      <c r="M28" s="161" t="s">
        <v>674</v>
      </c>
      <c r="N28" s="164" t="s">
        <v>341</v>
      </c>
      <c r="O28" s="161" t="s">
        <v>604</v>
      </c>
      <c r="P28" s="153" t="s">
        <v>642</v>
      </c>
      <c r="Q28" s="85" t="s">
        <v>659</v>
      </c>
      <c r="R28" s="78" t="s">
        <v>274</v>
      </c>
      <c r="S28" s="154" t="s">
        <v>651</v>
      </c>
      <c r="T28" s="161" t="s">
        <v>632</v>
      </c>
      <c r="U28" s="164" t="s">
        <v>639</v>
      </c>
      <c r="V28" s="161" t="s">
        <v>688</v>
      </c>
      <c r="W28" s="146" t="s">
        <v>636</v>
      </c>
      <c r="X28" s="85" t="s">
        <v>631</v>
      </c>
      <c r="Y28" s="141"/>
      <c r="Z28" s="9"/>
      <c r="AA28" s="6"/>
      <c r="AB28" s="279" t="s">
        <v>647</v>
      </c>
      <c r="AC28" s="279" t="s">
        <v>647</v>
      </c>
      <c r="AD28" s="279" t="s">
        <v>647</v>
      </c>
      <c r="AE28" s="279" t="s">
        <v>647</v>
      </c>
      <c r="AF28" s="279" t="s">
        <v>647</v>
      </c>
      <c r="AG28" s="279" t="s">
        <v>696</v>
      </c>
      <c r="AH28" s="279" t="s">
        <v>696</v>
      </c>
      <c r="AI28" s="279" t="s">
        <v>674</v>
      </c>
      <c r="AJ28" s="279" t="s">
        <v>674</v>
      </c>
      <c r="AK28" s="279" t="s">
        <v>674</v>
      </c>
      <c r="AL28" s="279" t="s">
        <v>579</v>
      </c>
      <c r="AM28" s="279" t="s">
        <v>579</v>
      </c>
      <c r="AN28" s="279" t="s">
        <v>644</v>
      </c>
      <c r="AO28" s="279" t="s">
        <v>644</v>
      </c>
      <c r="AP28" s="279" t="s">
        <v>658</v>
      </c>
      <c r="AQ28" s="279" t="s">
        <v>658</v>
      </c>
      <c r="AR28" s="279" t="s">
        <v>658</v>
      </c>
      <c r="AS28" s="279" t="s">
        <v>237</v>
      </c>
      <c r="AT28" s="279" t="s">
        <v>237</v>
      </c>
      <c r="AU28" s="279" t="s">
        <v>696</v>
      </c>
      <c r="AV28" s="279" t="s">
        <v>696</v>
      </c>
      <c r="AX28" s="118"/>
      <c r="AY28" s="118">
        <f t="shared" si="0"/>
        <v>1</v>
      </c>
      <c r="AZ28" s="118">
        <f t="shared" si="1"/>
        <v>0</v>
      </c>
      <c r="BA28" s="118">
        <f t="shared" si="2"/>
        <v>0</v>
      </c>
      <c r="BB28" s="118">
        <f t="shared" si="3"/>
        <v>1</v>
      </c>
      <c r="BC28" s="118">
        <f t="shared" si="4"/>
        <v>1</v>
      </c>
      <c r="BD28" s="118">
        <f t="shared" si="73"/>
        <v>0</v>
      </c>
      <c r="BE28" s="118">
        <f t="shared" si="74"/>
        <v>1</v>
      </c>
      <c r="BF28" s="118">
        <f t="shared" si="5"/>
        <v>1</v>
      </c>
      <c r="BG28" s="117">
        <f t="shared" si="75"/>
        <v>0</v>
      </c>
      <c r="BH28" s="118">
        <f t="shared" si="6"/>
        <v>1</v>
      </c>
      <c r="BI28" s="118">
        <f t="shared" si="7"/>
        <v>1</v>
      </c>
      <c r="BJ28" s="117">
        <f t="shared" si="8"/>
        <v>0</v>
      </c>
      <c r="BK28" s="118">
        <f t="shared" si="9"/>
        <v>1</v>
      </c>
      <c r="BL28" s="118">
        <f t="shared" si="10"/>
        <v>1</v>
      </c>
      <c r="BM28" s="118">
        <f t="shared" si="11"/>
        <v>0</v>
      </c>
      <c r="BN28" s="118">
        <f t="shared" si="12"/>
        <v>1</v>
      </c>
      <c r="BO28" s="117">
        <f t="shared" si="13"/>
        <v>1</v>
      </c>
      <c r="BP28" s="117">
        <f t="shared" si="14"/>
        <v>0</v>
      </c>
      <c r="BQ28" s="117">
        <f t="shared" si="15"/>
        <v>1</v>
      </c>
      <c r="BR28" s="117">
        <f t="shared" si="16"/>
        <v>0</v>
      </c>
      <c r="BS28" s="117">
        <f t="shared" si="17"/>
        <v>0</v>
      </c>
      <c r="BT28" s="117">
        <f t="shared" si="18"/>
        <v>0</v>
      </c>
      <c r="BU28" s="117">
        <f t="shared" si="19"/>
        <v>0</v>
      </c>
      <c r="BV28" s="117">
        <f t="shared" si="20"/>
        <v>0</v>
      </c>
      <c r="BW28" s="117">
        <f t="shared" si="76"/>
        <v>1</v>
      </c>
      <c r="BX28" s="117">
        <f t="shared" si="77"/>
        <v>1</v>
      </c>
      <c r="BY28" s="117">
        <f t="shared" si="21"/>
        <v>0</v>
      </c>
      <c r="BZ28" s="117">
        <f t="shared" si="22"/>
        <v>0</v>
      </c>
      <c r="CA28" s="117">
        <f t="shared" si="23"/>
        <v>0</v>
      </c>
      <c r="CB28" s="117">
        <f t="shared" si="24"/>
        <v>0</v>
      </c>
      <c r="CC28" s="117">
        <f t="shared" si="25"/>
        <v>0</v>
      </c>
      <c r="CD28" s="117">
        <f t="shared" si="26"/>
        <v>0</v>
      </c>
      <c r="CE28" s="117">
        <f t="shared" si="27"/>
        <v>0</v>
      </c>
      <c r="CF28" s="117">
        <f t="shared" si="28"/>
        <v>1</v>
      </c>
      <c r="CG28" s="117">
        <f t="shared" si="29"/>
        <v>0</v>
      </c>
      <c r="CH28" s="117">
        <f t="shared" si="30"/>
        <v>1</v>
      </c>
      <c r="CI28" s="117">
        <f t="shared" si="31"/>
        <v>0</v>
      </c>
      <c r="CJ28" s="117">
        <f t="shared" si="78"/>
        <v>0</v>
      </c>
      <c r="CK28" s="117">
        <f t="shared" si="32"/>
        <v>0</v>
      </c>
      <c r="CL28" s="117">
        <f t="shared" si="33"/>
        <v>0</v>
      </c>
      <c r="CM28" s="117">
        <f t="shared" si="34"/>
        <v>0</v>
      </c>
      <c r="CN28" s="117">
        <f t="shared" si="35"/>
        <v>0</v>
      </c>
      <c r="CO28" s="117">
        <f t="shared" si="36"/>
        <v>1</v>
      </c>
      <c r="CP28" s="117">
        <f t="shared" si="79"/>
        <v>0</v>
      </c>
      <c r="CQ28" s="117">
        <f t="shared" si="80"/>
        <v>0</v>
      </c>
      <c r="CR28" s="117">
        <f t="shared" si="81"/>
        <v>1</v>
      </c>
      <c r="CS28" s="117">
        <f t="shared" si="82"/>
        <v>1</v>
      </c>
      <c r="CT28" s="117">
        <f t="shared" si="37"/>
        <v>0</v>
      </c>
      <c r="CU28" s="117">
        <f t="shared" si="83"/>
        <v>0</v>
      </c>
      <c r="CV28" s="117">
        <f t="shared" si="38"/>
        <v>1</v>
      </c>
      <c r="CW28" s="117">
        <f t="shared" si="84"/>
        <v>1</v>
      </c>
      <c r="CX28" s="117">
        <f t="shared" si="39"/>
        <v>0</v>
      </c>
      <c r="CY28" s="117">
        <f t="shared" si="40"/>
        <v>0</v>
      </c>
      <c r="CZ28" s="117">
        <f t="shared" si="41"/>
        <v>0</v>
      </c>
      <c r="DA28" s="117">
        <f t="shared" si="42"/>
        <v>0</v>
      </c>
      <c r="DB28" s="117">
        <f t="shared" si="43"/>
        <v>0</v>
      </c>
      <c r="DC28" s="117">
        <f t="shared" si="44"/>
        <v>0</v>
      </c>
      <c r="DD28" s="117">
        <f t="shared" si="45"/>
        <v>0</v>
      </c>
      <c r="DE28" s="117">
        <f t="shared" si="46"/>
        <v>0</v>
      </c>
      <c r="DF28" s="117">
        <f t="shared" si="47"/>
        <v>0</v>
      </c>
      <c r="DG28" s="117">
        <f t="shared" si="90"/>
        <v>0</v>
      </c>
      <c r="DH28" s="117">
        <f t="shared" si="48"/>
        <v>1</v>
      </c>
      <c r="DI28" s="117">
        <f t="shared" si="85"/>
        <v>0</v>
      </c>
      <c r="DJ28" s="117">
        <f t="shared" si="86"/>
        <v>1</v>
      </c>
      <c r="DK28" s="117">
        <f t="shared" si="49"/>
        <v>0</v>
      </c>
      <c r="DL28" s="117">
        <f t="shared" si="50"/>
        <v>0</v>
      </c>
      <c r="DM28" s="117">
        <f t="shared" si="51"/>
        <v>0</v>
      </c>
      <c r="DN28" s="117">
        <f t="shared" si="52"/>
        <v>0</v>
      </c>
      <c r="DO28" s="117">
        <f t="shared" si="53"/>
        <v>1</v>
      </c>
      <c r="DP28" s="117">
        <f t="shared" si="87"/>
        <v>1</v>
      </c>
      <c r="DQ28" s="117">
        <f t="shared" si="54"/>
        <v>0</v>
      </c>
      <c r="DR28" s="117">
        <f t="shared" si="55"/>
        <v>0</v>
      </c>
      <c r="DS28" s="117">
        <f t="shared" si="56"/>
        <v>0</v>
      </c>
      <c r="DT28" s="117">
        <f t="shared" si="57"/>
        <v>0</v>
      </c>
      <c r="DU28" s="117">
        <f t="shared" si="58"/>
        <v>0</v>
      </c>
      <c r="DV28" s="117">
        <f t="shared" si="88"/>
        <v>0</v>
      </c>
      <c r="DW28" s="117">
        <f t="shared" si="59"/>
        <v>0</v>
      </c>
      <c r="DX28" s="117">
        <f t="shared" si="60"/>
        <v>0</v>
      </c>
      <c r="DY28" s="117">
        <f t="shared" si="61"/>
        <v>0</v>
      </c>
      <c r="DZ28" s="117">
        <f t="shared" si="62"/>
        <v>1</v>
      </c>
      <c r="EA28" s="117">
        <f t="shared" si="63"/>
        <v>1</v>
      </c>
      <c r="EB28" s="117">
        <f t="shared" si="64"/>
        <v>1</v>
      </c>
      <c r="EC28" s="117">
        <f t="shared" si="89"/>
        <v>1</v>
      </c>
      <c r="ED28" s="117">
        <f t="shared" si="65"/>
        <v>1</v>
      </c>
      <c r="EE28" s="117">
        <f t="shared" si="66"/>
        <v>0</v>
      </c>
      <c r="EF28" s="117">
        <f t="shared" si="67"/>
        <v>1</v>
      </c>
      <c r="EG28" s="117">
        <f t="shared" si="68"/>
        <v>0</v>
      </c>
      <c r="EH28" s="117">
        <f t="shared" si="69"/>
        <v>0</v>
      </c>
      <c r="EI28" s="117">
        <f t="shared" si="70"/>
        <v>0</v>
      </c>
      <c r="EJ28" s="118">
        <f t="shared" si="71"/>
        <v>1</v>
      </c>
      <c r="EK28" s="118">
        <f t="shared" si="72"/>
        <v>1</v>
      </c>
      <c r="EL28" s="7"/>
      <c r="EM28" s="7"/>
      <c r="EN28" s="7"/>
      <c r="EO28" s="7"/>
    </row>
    <row r="29" spans="1:145" ht="17.100000000000001" customHeight="1" x14ac:dyDescent="0.25">
      <c r="A29" s="774"/>
      <c r="B29" s="777"/>
      <c r="C29" s="172">
        <v>8</v>
      </c>
      <c r="D29" s="130" t="s">
        <v>275</v>
      </c>
      <c r="E29" s="76" t="s">
        <v>645</v>
      </c>
      <c r="F29" s="170" t="s">
        <v>675</v>
      </c>
      <c r="G29" s="171" t="s">
        <v>647</v>
      </c>
      <c r="H29" s="170" t="s">
        <v>652</v>
      </c>
      <c r="I29" s="148" t="s">
        <v>654</v>
      </c>
      <c r="J29" s="113" t="s">
        <v>664</v>
      </c>
      <c r="K29" s="112" t="s">
        <v>657</v>
      </c>
      <c r="L29" s="76" t="s">
        <v>660</v>
      </c>
      <c r="M29" s="170" t="s">
        <v>674</v>
      </c>
      <c r="N29" s="171" t="s">
        <v>341</v>
      </c>
      <c r="O29" s="170" t="s">
        <v>604</v>
      </c>
      <c r="P29" s="153" t="s">
        <v>642</v>
      </c>
      <c r="Q29" s="113" t="s">
        <v>659</v>
      </c>
      <c r="R29" s="130" t="s">
        <v>274</v>
      </c>
      <c r="S29" s="156" t="s">
        <v>651</v>
      </c>
      <c r="T29" s="170" t="s">
        <v>632</v>
      </c>
      <c r="U29" s="164" t="s">
        <v>639</v>
      </c>
      <c r="V29" s="170" t="s">
        <v>688</v>
      </c>
      <c r="W29" s="148" t="s">
        <v>631</v>
      </c>
      <c r="X29" s="113" t="s">
        <v>237</v>
      </c>
      <c r="Y29" s="141" t="s">
        <v>157</v>
      </c>
      <c r="Z29" s="9"/>
      <c r="AA29" s="6"/>
      <c r="AB29" s="279" t="s">
        <v>647</v>
      </c>
      <c r="AC29" s="279" t="s">
        <v>647</v>
      </c>
      <c r="AD29" s="279" t="s">
        <v>647</v>
      </c>
      <c r="AE29" s="279" t="s">
        <v>647</v>
      </c>
      <c r="AF29" s="279" t="s">
        <v>647</v>
      </c>
      <c r="AG29" s="279" t="s">
        <v>696</v>
      </c>
      <c r="AH29" s="279" t="s">
        <v>696</v>
      </c>
      <c r="AI29" s="279" t="s">
        <v>674</v>
      </c>
      <c r="AJ29" s="279" t="s">
        <v>674</v>
      </c>
      <c r="AK29" s="279" t="s">
        <v>674</v>
      </c>
      <c r="AL29" s="279" t="s">
        <v>579</v>
      </c>
      <c r="AM29" s="279" t="s">
        <v>579</v>
      </c>
      <c r="AN29" s="279" t="s">
        <v>644</v>
      </c>
      <c r="AO29" s="279" t="s">
        <v>644</v>
      </c>
      <c r="AP29" s="279" t="s">
        <v>658</v>
      </c>
      <c r="AQ29" s="279" t="s">
        <v>658</v>
      </c>
      <c r="AR29" s="279" t="s">
        <v>658</v>
      </c>
      <c r="AS29" s="279" t="s">
        <v>237</v>
      </c>
      <c r="AT29" s="279" t="s">
        <v>237</v>
      </c>
      <c r="AU29" s="279" t="s">
        <v>696</v>
      </c>
      <c r="AV29" s="279" t="s">
        <v>696</v>
      </c>
      <c r="AX29" s="118"/>
      <c r="AY29" s="118">
        <f t="shared" si="0"/>
        <v>1</v>
      </c>
      <c r="AZ29" s="118">
        <f t="shared" si="1"/>
        <v>1</v>
      </c>
      <c r="BA29" s="118">
        <f t="shared" si="2"/>
        <v>1</v>
      </c>
      <c r="BB29" s="118">
        <f t="shared" si="3"/>
        <v>1</v>
      </c>
      <c r="BC29" s="118">
        <f t="shared" si="4"/>
        <v>1</v>
      </c>
      <c r="BD29" s="118">
        <f t="shared" si="73"/>
        <v>0</v>
      </c>
      <c r="BE29" s="118">
        <f t="shared" si="74"/>
        <v>1</v>
      </c>
      <c r="BF29" s="118">
        <f t="shared" si="5"/>
        <v>1</v>
      </c>
      <c r="BG29" s="117">
        <f t="shared" si="75"/>
        <v>0</v>
      </c>
      <c r="BH29" s="118">
        <f t="shared" si="6"/>
        <v>1</v>
      </c>
      <c r="BI29" s="118">
        <f t="shared" si="7"/>
        <v>1</v>
      </c>
      <c r="BJ29" s="117">
        <f t="shared" si="8"/>
        <v>0</v>
      </c>
      <c r="BK29" s="118">
        <f t="shared" si="9"/>
        <v>1</v>
      </c>
      <c r="BL29" s="118">
        <f t="shared" si="10"/>
        <v>1</v>
      </c>
      <c r="BM29" s="118">
        <f t="shared" si="11"/>
        <v>0</v>
      </c>
      <c r="BN29" s="118">
        <f t="shared" si="12"/>
        <v>1</v>
      </c>
      <c r="BO29" s="117">
        <f t="shared" si="13"/>
        <v>1</v>
      </c>
      <c r="BP29" s="117">
        <f t="shared" si="14"/>
        <v>0</v>
      </c>
      <c r="BQ29" s="117">
        <f t="shared" si="15"/>
        <v>1</v>
      </c>
      <c r="BR29" s="117">
        <f t="shared" si="16"/>
        <v>0</v>
      </c>
      <c r="BS29" s="117">
        <f t="shared" si="17"/>
        <v>0</v>
      </c>
      <c r="BT29" s="117">
        <f t="shared" si="18"/>
        <v>0</v>
      </c>
      <c r="BU29" s="117">
        <f t="shared" si="19"/>
        <v>0</v>
      </c>
      <c r="BV29" s="117">
        <f t="shared" si="20"/>
        <v>0</v>
      </c>
      <c r="BW29" s="117">
        <f t="shared" si="76"/>
        <v>1</v>
      </c>
      <c r="BX29" s="117">
        <f t="shared" si="77"/>
        <v>1</v>
      </c>
      <c r="BY29" s="117">
        <f t="shared" si="21"/>
        <v>0</v>
      </c>
      <c r="BZ29" s="117">
        <f t="shared" si="22"/>
        <v>0</v>
      </c>
      <c r="CA29" s="117">
        <f t="shared" si="23"/>
        <v>0</v>
      </c>
      <c r="CB29" s="117">
        <f t="shared" si="24"/>
        <v>0</v>
      </c>
      <c r="CC29" s="117">
        <f t="shared" si="25"/>
        <v>0</v>
      </c>
      <c r="CD29" s="117">
        <f t="shared" si="26"/>
        <v>0</v>
      </c>
      <c r="CE29" s="117">
        <f t="shared" si="27"/>
        <v>0</v>
      </c>
      <c r="CF29" s="117">
        <f t="shared" si="28"/>
        <v>1</v>
      </c>
      <c r="CG29" s="117">
        <f t="shared" si="29"/>
        <v>0</v>
      </c>
      <c r="CH29" s="117">
        <f t="shared" si="30"/>
        <v>1</v>
      </c>
      <c r="CI29" s="117">
        <f t="shared" si="31"/>
        <v>0</v>
      </c>
      <c r="CJ29" s="117">
        <f t="shared" si="78"/>
        <v>0</v>
      </c>
      <c r="CK29" s="117">
        <f t="shared" si="32"/>
        <v>0</v>
      </c>
      <c r="CL29" s="117">
        <f t="shared" si="33"/>
        <v>1</v>
      </c>
      <c r="CM29" s="117">
        <f t="shared" si="34"/>
        <v>0</v>
      </c>
      <c r="CN29" s="117">
        <f t="shared" si="35"/>
        <v>1</v>
      </c>
      <c r="CO29" s="117">
        <f t="shared" si="36"/>
        <v>1</v>
      </c>
      <c r="CP29" s="117">
        <f t="shared" si="79"/>
        <v>0</v>
      </c>
      <c r="CQ29" s="117">
        <f t="shared" si="80"/>
        <v>0</v>
      </c>
      <c r="CR29" s="117">
        <f t="shared" si="81"/>
        <v>1</v>
      </c>
      <c r="CS29" s="117">
        <f t="shared" si="82"/>
        <v>1</v>
      </c>
      <c r="CT29" s="117">
        <f t="shared" si="37"/>
        <v>0</v>
      </c>
      <c r="CU29" s="117">
        <f t="shared" si="83"/>
        <v>0</v>
      </c>
      <c r="CV29" s="117">
        <f t="shared" si="38"/>
        <v>1</v>
      </c>
      <c r="CW29" s="117">
        <f t="shared" si="84"/>
        <v>1</v>
      </c>
      <c r="CX29" s="117">
        <f t="shared" si="39"/>
        <v>0</v>
      </c>
      <c r="CY29" s="117">
        <f t="shared" si="40"/>
        <v>0</v>
      </c>
      <c r="CZ29" s="117">
        <f t="shared" si="41"/>
        <v>0</v>
      </c>
      <c r="DA29" s="117">
        <f t="shared" si="42"/>
        <v>0</v>
      </c>
      <c r="DB29" s="117">
        <f t="shared" si="43"/>
        <v>0</v>
      </c>
      <c r="DC29" s="117">
        <f t="shared" si="44"/>
        <v>0</v>
      </c>
      <c r="DD29" s="117">
        <f t="shared" si="45"/>
        <v>0</v>
      </c>
      <c r="DE29" s="117">
        <f t="shared" si="46"/>
        <v>0</v>
      </c>
      <c r="DF29" s="117">
        <f t="shared" si="47"/>
        <v>0</v>
      </c>
      <c r="DG29" s="117">
        <f t="shared" si="90"/>
        <v>0</v>
      </c>
      <c r="DH29" s="117">
        <f t="shared" si="48"/>
        <v>0</v>
      </c>
      <c r="DI29" s="117">
        <f t="shared" si="85"/>
        <v>0</v>
      </c>
      <c r="DJ29" s="117">
        <f t="shared" si="86"/>
        <v>0</v>
      </c>
      <c r="DK29" s="117">
        <f t="shared" si="49"/>
        <v>0</v>
      </c>
      <c r="DL29" s="117">
        <f t="shared" si="50"/>
        <v>0</v>
      </c>
      <c r="DM29" s="117">
        <f t="shared" si="51"/>
        <v>0</v>
      </c>
      <c r="DN29" s="117">
        <f t="shared" si="52"/>
        <v>0</v>
      </c>
      <c r="DO29" s="117">
        <f t="shared" si="53"/>
        <v>1</v>
      </c>
      <c r="DP29" s="117">
        <f t="shared" si="87"/>
        <v>1</v>
      </c>
      <c r="DQ29" s="117">
        <f t="shared" si="54"/>
        <v>0</v>
      </c>
      <c r="DR29" s="117">
        <f t="shared" si="55"/>
        <v>0</v>
      </c>
      <c r="DS29" s="117">
        <f t="shared" si="56"/>
        <v>0</v>
      </c>
      <c r="DT29" s="117">
        <f t="shared" si="57"/>
        <v>0</v>
      </c>
      <c r="DU29" s="117">
        <f t="shared" si="58"/>
        <v>0</v>
      </c>
      <c r="DV29" s="117">
        <f t="shared" si="88"/>
        <v>0</v>
      </c>
      <c r="DW29" s="117">
        <f t="shared" si="59"/>
        <v>0</v>
      </c>
      <c r="DX29" s="117">
        <f t="shared" si="60"/>
        <v>0</v>
      </c>
      <c r="DY29" s="117">
        <f t="shared" si="61"/>
        <v>0</v>
      </c>
      <c r="DZ29" s="117">
        <f t="shared" si="62"/>
        <v>1</v>
      </c>
      <c r="EA29" s="117">
        <f t="shared" si="63"/>
        <v>1</v>
      </c>
      <c r="EB29" s="117">
        <f t="shared" si="64"/>
        <v>1</v>
      </c>
      <c r="EC29" s="117">
        <f t="shared" si="89"/>
        <v>1</v>
      </c>
      <c r="ED29" s="117">
        <f t="shared" si="65"/>
        <v>0</v>
      </c>
      <c r="EE29" s="117">
        <f t="shared" si="66"/>
        <v>0</v>
      </c>
      <c r="EF29" s="117">
        <f t="shared" si="67"/>
        <v>0</v>
      </c>
      <c r="EG29" s="117">
        <f t="shared" si="68"/>
        <v>0</v>
      </c>
      <c r="EH29" s="117">
        <f t="shared" si="69"/>
        <v>0</v>
      </c>
      <c r="EI29" s="117">
        <f t="shared" si="70"/>
        <v>0</v>
      </c>
      <c r="EJ29" s="118">
        <f t="shared" si="71"/>
        <v>1</v>
      </c>
      <c r="EK29" s="118">
        <f t="shared" si="72"/>
        <v>1</v>
      </c>
      <c r="EL29" s="7"/>
      <c r="EM29" s="7"/>
      <c r="EN29" s="7"/>
      <c r="EO29" s="7"/>
    </row>
    <row r="30" spans="1:145" ht="17.100000000000001" customHeight="1" x14ac:dyDescent="0.25">
      <c r="A30" s="774"/>
      <c r="B30" s="777"/>
      <c r="C30" s="172">
        <v>9</v>
      </c>
      <c r="D30" s="130" t="s">
        <v>645</v>
      </c>
      <c r="E30" s="76" t="s">
        <v>275</v>
      </c>
      <c r="F30" s="170" t="s">
        <v>675</v>
      </c>
      <c r="G30" s="171" t="s">
        <v>652</v>
      </c>
      <c r="H30" s="170" t="s">
        <v>667</v>
      </c>
      <c r="I30" s="148" t="s">
        <v>660</v>
      </c>
      <c r="J30" s="113" t="s">
        <v>647</v>
      </c>
      <c r="K30" s="112" t="s">
        <v>341</v>
      </c>
      <c r="L30" s="76" t="s">
        <v>640</v>
      </c>
      <c r="M30" s="170" t="s">
        <v>657</v>
      </c>
      <c r="N30" s="164" t="s">
        <v>604</v>
      </c>
      <c r="O30" s="170" t="s">
        <v>642</v>
      </c>
      <c r="P30" s="153" t="s">
        <v>643</v>
      </c>
      <c r="Q30" s="113" t="s">
        <v>636</v>
      </c>
      <c r="R30" s="130" t="s">
        <v>658</v>
      </c>
      <c r="S30" s="156" t="s">
        <v>695</v>
      </c>
      <c r="T30" s="170" t="s">
        <v>516</v>
      </c>
      <c r="U30" s="171" t="s">
        <v>632</v>
      </c>
      <c r="V30" s="170" t="s">
        <v>651</v>
      </c>
      <c r="W30" s="148" t="s">
        <v>631</v>
      </c>
      <c r="X30" s="113" t="s">
        <v>274</v>
      </c>
      <c r="Y30" s="141"/>
      <c r="Z30" s="9"/>
      <c r="AA30" s="6"/>
      <c r="AB30" s="279" t="s">
        <v>647</v>
      </c>
      <c r="AC30" s="279" t="s">
        <v>647</v>
      </c>
      <c r="AD30" s="279" t="s">
        <v>647</v>
      </c>
      <c r="AE30" s="279" t="s">
        <v>647</v>
      </c>
      <c r="AF30" s="279" t="s">
        <v>647</v>
      </c>
      <c r="AG30" s="279" t="s">
        <v>647</v>
      </c>
      <c r="AH30" s="279" t="s">
        <v>647</v>
      </c>
      <c r="AI30" s="279" t="s">
        <v>674</v>
      </c>
      <c r="AJ30" s="279" t="s">
        <v>674</v>
      </c>
      <c r="AK30" s="279" t="s">
        <v>674</v>
      </c>
      <c r="AL30" s="279" t="s">
        <v>579</v>
      </c>
      <c r="AM30" s="279" t="s">
        <v>579</v>
      </c>
      <c r="AN30" s="279" t="s">
        <v>644</v>
      </c>
      <c r="AO30" s="279" t="s">
        <v>644</v>
      </c>
      <c r="AP30" s="279" t="s">
        <v>658</v>
      </c>
      <c r="AQ30" s="279" t="s">
        <v>658</v>
      </c>
      <c r="AR30" s="279" t="s">
        <v>658</v>
      </c>
      <c r="AS30" s="279" t="s">
        <v>237</v>
      </c>
      <c r="AT30" s="279" t="s">
        <v>237</v>
      </c>
      <c r="AU30" s="279" t="s">
        <v>696</v>
      </c>
      <c r="AV30" s="279" t="s">
        <v>696</v>
      </c>
      <c r="AX30" s="118"/>
      <c r="AY30" s="118">
        <f t="shared" si="0"/>
        <v>1</v>
      </c>
      <c r="AZ30" s="118">
        <f t="shared" si="1"/>
        <v>1</v>
      </c>
      <c r="BA30" s="118">
        <f t="shared" si="2"/>
        <v>1</v>
      </c>
      <c r="BB30" s="118">
        <f t="shared" si="3"/>
        <v>1</v>
      </c>
      <c r="BC30" s="118">
        <f t="shared" si="4"/>
        <v>1</v>
      </c>
      <c r="BD30" s="118">
        <f t="shared" si="73"/>
        <v>0</v>
      </c>
      <c r="BE30" s="118">
        <f t="shared" si="74"/>
        <v>1</v>
      </c>
      <c r="BF30" s="118">
        <f t="shared" si="5"/>
        <v>1</v>
      </c>
      <c r="BG30" s="117">
        <f t="shared" si="75"/>
        <v>0</v>
      </c>
      <c r="BH30" s="118">
        <f t="shared" si="6"/>
        <v>1</v>
      </c>
      <c r="BI30" s="118">
        <f t="shared" si="7"/>
        <v>1</v>
      </c>
      <c r="BJ30" s="117">
        <f t="shared" si="8"/>
        <v>0</v>
      </c>
      <c r="BK30" s="118">
        <f t="shared" si="9"/>
        <v>1</v>
      </c>
      <c r="BL30" s="118">
        <f t="shared" si="10"/>
        <v>1</v>
      </c>
      <c r="BM30" s="118">
        <f t="shared" si="11"/>
        <v>0</v>
      </c>
      <c r="BN30" s="118">
        <f t="shared" si="12"/>
        <v>1</v>
      </c>
      <c r="BO30" s="117">
        <f t="shared" si="13"/>
        <v>1</v>
      </c>
      <c r="BP30" s="117">
        <f t="shared" si="14"/>
        <v>0</v>
      </c>
      <c r="BQ30" s="117">
        <f t="shared" si="15"/>
        <v>1</v>
      </c>
      <c r="BR30" s="117">
        <f t="shared" si="16"/>
        <v>0</v>
      </c>
      <c r="BS30" s="117">
        <f t="shared" si="17"/>
        <v>0</v>
      </c>
      <c r="BT30" s="117">
        <f t="shared" si="18"/>
        <v>0</v>
      </c>
      <c r="BU30" s="117">
        <f t="shared" si="19"/>
        <v>1</v>
      </c>
      <c r="BV30" s="117">
        <f t="shared" si="20"/>
        <v>0</v>
      </c>
      <c r="BW30" s="117">
        <f t="shared" si="76"/>
        <v>0</v>
      </c>
      <c r="BX30" s="117">
        <f t="shared" si="77"/>
        <v>1</v>
      </c>
      <c r="BY30" s="117">
        <f t="shared" si="21"/>
        <v>1</v>
      </c>
      <c r="BZ30" s="117">
        <f t="shared" si="22"/>
        <v>0</v>
      </c>
      <c r="CA30" s="117">
        <f t="shared" si="23"/>
        <v>1</v>
      </c>
      <c r="CB30" s="117">
        <f t="shared" si="24"/>
        <v>1</v>
      </c>
      <c r="CC30" s="117">
        <f t="shared" si="25"/>
        <v>0</v>
      </c>
      <c r="CD30" s="117">
        <f t="shared" si="26"/>
        <v>0</v>
      </c>
      <c r="CE30" s="117">
        <f t="shared" si="27"/>
        <v>1</v>
      </c>
      <c r="CF30" s="117">
        <f t="shared" si="28"/>
        <v>0</v>
      </c>
      <c r="CG30" s="117">
        <f t="shared" si="29"/>
        <v>0</v>
      </c>
      <c r="CH30" s="117">
        <f t="shared" si="30"/>
        <v>0</v>
      </c>
      <c r="CI30" s="117">
        <f t="shared" si="31"/>
        <v>0</v>
      </c>
      <c r="CJ30" s="117">
        <f t="shared" si="78"/>
        <v>0</v>
      </c>
      <c r="CK30" s="117">
        <f t="shared" si="32"/>
        <v>0</v>
      </c>
      <c r="CL30" s="117">
        <f t="shared" si="33"/>
        <v>0</v>
      </c>
      <c r="CM30" s="117">
        <f t="shared" si="34"/>
        <v>0</v>
      </c>
      <c r="CN30" s="117">
        <f t="shared" si="35"/>
        <v>0</v>
      </c>
      <c r="CO30" s="117">
        <f t="shared" si="36"/>
        <v>1</v>
      </c>
      <c r="CP30" s="117">
        <f t="shared" si="79"/>
        <v>0</v>
      </c>
      <c r="CQ30" s="117">
        <f t="shared" si="80"/>
        <v>0</v>
      </c>
      <c r="CR30" s="117">
        <f t="shared" si="81"/>
        <v>0</v>
      </c>
      <c r="CS30" s="117">
        <f t="shared" si="82"/>
        <v>0</v>
      </c>
      <c r="CT30" s="117">
        <f t="shared" si="37"/>
        <v>1</v>
      </c>
      <c r="CU30" s="117">
        <f t="shared" si="83"/>
        <v>0</v>
      </c>
      <c r="CV30" s="117">
        <f t="shared" si="38"/>
        <v>0</v>
      </c>
      <c r="CW30" s="117">
        <f t="shared" si="84"/>
        <v>1</v>
      </c>
      <c r="CX30" s="117">
        <f t="shared" si="39"/>
        <v>0</v>
      </c>
      <c r="CY30" s="117">
        <f t="shared" si="40"/>
        <v>0</v>
      </c>
      <c r="CZ30" s="117">
        <f t="shared" si="41"/>
        <v>0</v>
      </c>
      <c r="DA30" s="117">
        <f t="shared" si="42"/>
        <v>1</v>
      </c>
      <c r="DB30" s="117">
        <f t="shared" si="43"/>
        <v>0</v>
      </c>
      <c r="DC30" s="117">
        <f t="shared" si="44"/>
        <v>1</v>
      </c>
      <c r="DD30" s="117">
        <f t="shared" si="45"/>
        <v>0</v>
      </c>
      <c r="DE30" s="117">
        <f t="shared" si="46"/>
        <v>0</v>
      </c>
      <c r="DF30" s="117">
        <f t="shared" si="47"/>
        <v>0</v>
      </c>
      <c r="DG30" s="117">
        <f t="shared" si="90"/>
        <v>0</v>
      </c>
      <c r="DH30" s="117">
        <f t="shared" si="48"/>
        <v>1</v>
      </c>
      <c r="DI30" s="117">
        <f t="shared" si="85"/>
        <v>0</v>
      </c>
      <c r="DJ30" s="117">
        <f t="shared" si="86"/>
        <v>1</v>
      </c>
      <c r="DK30" s="117">
        <f t="shared" si="49"/>
        <v>0</v>
      </c>
      <c r="DL30" s="117">
        <f t="shared" si="50"/>
        <v>0</v>
      </c>
      <c r="DM30" s="117">
        <f t="shared" si="51"/>
        <v>0</v>
      </c>
      <c r="DN30" s="117">
        <f t="shared" si="52"/>
        <v>0</v>
      </c>
      <c r="DO30" s="117">
        <f t="shared" si="53"/>
        <v>0</v>
      </c>
      <c r="DP30" s="117">
        <f t="shared" si="87"/>
        <v>0</v>
      </c>
      <c r="DQ30" s="117">
        <f t="shared" si="54"/>
        <v>0</v>
      </c>
      <c r="DR30" s="117">
        <f t="shared" si="55"/>
        <v>0</v>
      </c>
      <c r="DS30" s="117">
        <f t="shared" si="56"/>
        <v>0</v>
      </c>
      <c r="DT30" s="117">
        <f t="shared" si="57"/>
        <v>0</v>
      </c>
      <c r="DU30" s="117">
        <f t="shared" si="58"/>
        <v>0</v>
      </c>
      <c r="DV30" s="117">
        <f t="shared" si="88"/>
        <v>0</v>
      </c>
      <c r="DW30" s="117">
        <f t="shared" si="59"/>
        <v>0</v>
      </c>
      <c r="DX30" s="117">
        <f t="shared" si="60"/>
        <v>0</v>
      </c>
      <c r="DY30" s="117">
        <f t="shared" si="61"/>
        <v>0</v>
      </c>
      <c r="DZ30" s="117">
        <f t="shared" si="62"/>
        <v>1</v>
      </c>
      <c r="EA30" s="117">
        <f t="shared" si="63"/>
        <v>1</v>
      </c>
      <c r="EB30" s="117">
        <f t="shared" si="64"/>
        <v>1</v>
      </c>
      <c r="EC30" s="117">
        <f t="shared" si="89"/>
        <v>1</v>
      </c>
      <c r="ED30" s="117">
        <f t="shared" si="65"/>
        <v>1</v>
      </c>
      <c r="EE30" s="117">
        <f t="shared" si="66"/>
        <v>0</v>
      </c>
      <c r="EF30" s="117">
        <f t="shared" si="67"/>
        <v>1</v>
      </c>
      <c r="EG30" s="117">
        <f t="shared" si="68"/>
        <v>0</v>
      </c>
      <c r="EH30" s="117">
        <f t="shared" si="69"/>
        <v>0</v>
      </c>
      <c r="EI30" s="117">
        <f t="shared" si="70"/>
        <v>0</v>
      </c>
      <c r="EJ30" s="118">
        <f t="shared" si="71"/>
        <v>1</v>
      </c>
      <c r="EK30" s="118">
        <f t="shared" si="72"/>
        <v>0</v>
      </c>
      <c r="EL30" s="7"/>
      <c r="EM30" s="7"/>
      <c r="EN30" s="7"/>
      <c r="EO30" s="7"/>
    </row>
    <row r="31" spans="1:145" ht="17.100000000000001" customHeight="1" thickBot="1" x14ac:dyDescent="0.3">
      <c r="A31" s="775"/>
      <c r="B31" s="778"/>
      <c r="C31" s="173">
        <v>10</v>
      </c>
      <c r="D31" s="129" t="s">
        <v>645</v>
      </c>
      <c r="E31" s="73" t="s">
        <v>275</v>
      </c>
      <c r="F31" s="162" t="s">
        <v>675</v>
      </c>
      <c r="G31" s="165" t="s">
        <v>652</v>
      </c>
      <c r="H31" s="162" t="s">
        <v>667</v>
      </c>
      <c r="I31" s="147" t="s">
        <v>660</v>
      </c>
      <c r="J31" s="86" t="s">
        <v>647</v>
      </c>
      <c r="K31" s="108" t="s">
        <v>341</v>
      </c>
      <c r="L31" s="73" t="s">
        <v>640</v>
      </c>
      <c r="M31" s="162" t="s">
        <v>657</v>
      </c>
      <c r="N31" s="171" t="s">
        <v>604</v>
      </c>
      <c r="O31" s="162" t="s">
        <v>642</v>
      </c>
      <c r="P31" s="154" t="s">
        <v>643</v>
      </c>
      <c r="Q31" s="86" t="s">
        <v>636</v>
      </c>
      <c r="R31" s="129" t="s">
        <v>658</v>
      </c>
      <c r="S31" s="155" t="s">
        <v>695</v>
      </c>
      <c r="T31" s="162" t="s">
        <v>516</v>
      </c>
      <c r="U31" s="165" t="s">
        <v>632</v>
      </c>
      <c r="V31" s="162" t="s">
        <v>651</v>
      </c>
      <c r="W31" s="147" t="s">
        <v>631</v>
      </c>
      <c r="X31" s="86" t="s">
        <v>274</v>
      </c>
      <c r="Y31" s="230" t="s">
        <v>39</v>
      </c>
      <c r="Z31" s="9" t="s">
        <v>429</v>
      </c>
      <c r="AA31" s="191"/>
      <c r="AB31" s="279" t="s">
        <v>674</v>
      </c>
      <c r="AC31" s="279" t="s">
        <v>674</v>
      </c>
      <c r="AD31" s="279" t="s">
        <v>674</v>
      </c>
      <c r="AE31" s="279" t="s">
        <v>661</v>
      </c>
      <c r="AF31" s="279" t="s">
        <v>661</v>
      </c>
      <c r="AG31" s="279" t="s">
        <v>647</v>
      </c>
      <c r="AH31" s="279" t="s">
        <v>647</v>
      </c>
      <c r="AI31" s="279" t="s">
        <v>674</v>
      </c>
      <c r="AJ31" s="279" t="s">
        <v>674</v>
      </c>
      <c r="AK31" s="279" t="s">
        <v>674</v>
      </c>
      <c r="AL31" s="279" t="s">
        <v>579</v>
      </c>
      <c r="AM31" s="279" t="s">
        <v>579</v>
      </c>
      <c r="AN31" s="279" t="s">
        <v>644</v>
      </c>
      <c r="AO31" s="279" t="s">
        <v>644</v>
      </c>
      <c r="AP31" s="279" t="s">
        <v>658</v>
      </c>
      <c r="AQ31" s="279" t="s">
        <v>658</v>
      </c>
      <c r="AR31" s="279" t="s">
        <v>658</v>
      </c>
      <c r="AS31" s="279" t="s">
        <v>237</v>
      </c>
      <c r="AT31" s="279" t="s">
        <v>237</v>
      </c>
      <c r="AU31" s="279" t="s">
        <v>696</v>
      </c>
      <c r="AV31" s="279" t="s">
        <v>696</v>
      </c>
      <c r="AX31" s="118"/>
      <c r="AY31" s="118">
        <f t="shared" si="0"/>
        <v>1</v>
      </c>
      <c r="AZ31" s="118">
        <f t="shared" si="1"/>
        <v>1</v>
      </c>
      <c r="BA31" s="118">
        <f t="shared" si="2"/>
        <v>1</v>
      </c>
      <c r="BB31" s="118">
        <f t="shared" si="3"/>
        <v>1</v>
      </c>
      <c r="BC31" s="118">
        <f t="shared" si="4"/>
        <v>1</v>
      </c>
      <c r="BD31" s="118">
        <f t="shared" si="73"/>
        <v>0</v>
      </c>
      <c r="BE31" s="118">
        <f t="shared" si="74"/>
        <v>1</v>
      </c>
      <c r="BF31" s="118">
        <f t="shared" si="5"/>
        <v>1</v>
      </c>
      <c r="BG31" s="117">
        <f t="shared" si="75"/>
        <v>0</v>
      </c>
      <c r="BH31" s="118">
        <f t="shared" si="6"/>
        <v>1</v>
      </c>
      <c r="BI31" s="118">
        <f t="shared" si="7"/>
        <v>1</v>
      </c>
      <c r="BJ31" s="117">
        <f t="shared" si="8"/>
        <v>0</v>
      </c>
      <c r="BK31" s="118">
        <f t="shared" si="9"/>
        <v>1</v>
      </c>
      <c r="BL31" s="118">
        <f t="shared" si="10"/>
        <v>1</v>
      </c>
      <c r="BM31" s="118">
        <f t="shared" si="11"/>
        <v>0</v>
      </c>
      <c r="BN31" s="118">
        <f t="shared" si="12"/>
        <v>1</v>
      </c>
      <c r="BO31" s="117">
        <f t="shared" si="13"/>
        <v>1</v>
      </c>
      <c r="BP31" s="117">
        <f t="shared" si="14"/>
        <v>0</v>
      </c>
      <c r="BQ31" s="117">
        <f t="shared" si="15"/>
        <v>1</v>
      </c>
      <c r="BR31" s="117">
        <f t="shared" si="16"/>
        <v>0</v>
      </c>
      <c r="BS31" s="117">
        <f t="shared" si="17"/>
        <v>0</v>
      </c>
      <c r="BT31" s="117">
        <f t="shared" si="18"/>
        <v>0</v>
      </c>
      <c r="BU31" s="117">
        <f t="shared" si="19"/>
        <v>1</v>
      </c>
      <c r="BV31" s="117">
        <f t="shared" si="20"/>
        <v>0</v>
      </c>
      <c r="BW31" s="117">
        <f t="shared" si="76"/>
        <v>0</v>
      </c>
      <c r="BX31" s="117">
        <f t="shared" si="77"/>
        <v>1</v>
      </c>
      <c r="BY31" s="117">
        <f t="shared" si="21"/>
        <v>1</v>
      </c>
      <c r="BZ31" s="117">
        <f t="shared" si="22"/>
        <v>0</v>
      </c>
      <c r="CA31" s="117">
        <f t="shared" si="23"/>
        <v>1</v>
      </c>
      <c r="CB31" s="117">
        <f t="shared" si="24"/>
        <v>1</v>
      </c>
      <c r="CC31" s="117">
        <f t="shared" si="25"/>
        <v>0</v>
      </c>
      <c r="CD31" s="117">
        <f t="shared" si="26"/>
        <v>0</v>
      </c>
      <c r="CE31" s="117">
        <f t="shared" si="27"/>
        <v>1</v>
      </c>
      <c r="CF31" s="117">
        <f t="shared" si="28"/>
        <v>0</v>
      </c>
      <c r="CG31" s="117">
        <f t="shared" si="29"/>
        <v>0</v>
      </c>
      <c r="CH31" s="117">
        <f t="shared" si="30"/>
        <v>0</v>
      </c>
      <c r="CI31" s="117">
        <f t="shared" si="31"/>
        <v>0</v>
      </c>
      <c r="CJ31" s="117">
        <f t="shared" si="78"/>
        <v>0</v>
      </c>
      <c r="CK31" s="117">
        <f t="shared" si="32"/>
        <v>0</v>
      </c>
      <c r="CL31" s="117">
        <f t="shared" si="33"/>
        <v>0</v>
      </c>
      <c r="CM31" s="117">
        <f t="shared" si="34"/>
        <v>0</v>
      </c>
      <c r="CN31" s="117">
        <f t="shared" si="35"/>
        <v>0</v>
      </c>
      <c r="CO31" s="117">
        <f t="shared" si="36"/>
        <v>1</v>
      </c>
      <c r="CP31" s="117">
        <f t="shared" si="79"/>
        <v>0</v>
      </c>
      <c r="CQ31" s="117">
        <f t="shared" si="80"/>
        <v>0</v>
      </c>
      <c r="CR31" s="117">
        <f t="shared" si="81"/>
        <v>0</v>
      </c>
      <c r="CS31" s="117">
        <f t="shared" si="82"/>
        <v>0</v>
      </c>
      <c r="CT31" s="117">
        <f t="shared" si="37"/>
        <v>1</v>
      </c>
      <c r="CU31" s="117">
        <f t="shared" si="83"/>
        <v>0</v>
      </c>
      <c r="CV31" s="117">
        <f t="shared" si="38"/>
        <v>0</v>
      </c>
      <c r="CW31" s="117">
        <f t="shared" si="84"/>
        <v>1</v>
      </c>
      <c r="CX31" s="117">
        <f t="shared" si="39"/>
        <v>0</v>
      </c>
      <c r="CY31" s="117">
        <f t="shared" si="40"/>
        <v>0</v>
      </c>
      <c r="CZ31" s="117">
        <f t="shared" si="41"/>
        <v>0</v>
      </c>
      <c r="DA31" s="117">
        <f t="shared" si="42"/>
        <v>1</v>
      </c>
      <c r="DB31" s="117">
        <f t="shared" si="43"/>
        <v>0</v>
      </c>
      <c r="DC31" s="117">
        <f t="shared" si="44"/>
        <v>1</v>
      </c>
      <c r="DD31" s="117">
        <f t="shared" si="45"/>
        <v>0</v>
      </c>
      <c r="DE31" s="117">
        <f t="shared" si="46"/>
        <v>0</v>
      </c>
      <c r="DF31" s="117">
        <f t="shared" si="47"/>
        <v>0</v>
      </c>
      <c r="DG31" s="117">
        <f t="shared" si="90"/>
        <v>0</v>
      </c>
      <c r="DH31" s="117">
        <f t="shared" si="48"/>
        <v>1</v>
      </c>
      <c r="DI31" s="117">
        <f t="shared" si="85"/>
        <v>0</v>
      </c>
      <c r="DJ31" s="117">
        <f t="shared" si="86"/>
        <v>1</v>
      </c>
      <c r="DK31" s="117">
        <f t="shared" si="49"/>
        <v>0</v>
      </c>
      <c r="DL31" s="117">
        <f t="shared" si="50"/>
        <v>0</v>
      </c>
      <c r="DM31" s="117">
        <f t="shared" si="51"/>
        <v>0</v>
      </c>
      <c r="DN31" s="117">
        <f t="shared" si="52"/>
        <v>0</v>
      </c>
      <c r="DO31" s="117">
        <f t="shared" si="53"/>
        <v>0</v>
      </c>
      <c r="DP31" s="117">
        <f t="shared" si="87"/>
        <v>0</v>
      </c>
      <c r="DQ31" s="117">
        <f t="shared" si="54"/>
        <v>0</v>
      </c>
      <c r="DR31" s="117">
        <f t="shared" si="55"/>
        <v>0</v>
      </c>
      <c r="DS31" s="117">
        <f t="shared" si="56"/>
        <v>0</v>
      </c>
      <c r="DT31" s="117">
        <f t="shared" si="57"/>
        <v>0</v>
      </c>
      <c r="DU31" s="117">
        <f t="shared" si="58"/>
        <v>0</v>
      </c>
      <c r="DV31" s="117">
        <f t="shared" si="88"/>
        <v>0</v>
      </c>
      <c r="DW31" s="117">
        <f t="shared" si="59"/>
        <v>0</v>
      </c>
      <c r="DX31" s="117">
        <f t="shared" si="60"/>
        <v>0</v>
      </c>
      <c r="DY31" s="117">
        <f t="shared" si="61"/>
        <v>0</v>
      </c>
      <c r="DZ31" s="117">
        <f t="shared" si="62"/>
        <v>1</v>
      </c>
      <c r="EA31" s="117">
        <f t="shared" si="63"/>
        <v>1</v>
      </c>
      <c r="EB31" s="117">
        <f t="shared" si="64"/>
        <v>1</v>
      </c>
      <c r="EC31" s="117">
        <f t="shared" si="89"/>
        <v>1</v>
      </c>
      <c r="ED31" s="117">
        <f t="shared" si="65"/>
        <v>1</v>
      </c>
      <c r="EE31" s="117">
        <f t="shared" si="66"/>
        <v>0</v>
      </c>
      <c r="EF31" s="117">
        <f t="shared" si="67"/>
        <v>1</v>
      </c>
      <c r="EG31" s="117">
        <f t="shared" si="68"/>
        <v>0</v>
      </c>
      <c r="EH31" s="117">
        <f t="shared" si="69"/>
        <v>0</v>
      </c>
      <c r="EI31" s="117">
        <f t="shared" si="70"/>
        <v>0</v>
      </c>
      <c r="EJ31" s="118">
        <f t="shared" si="71"/>
        <v>1</v>
      </c>
      <c r="EK31" s="118">
        <f t="shared" si="72"/>
        <v>0</v>
      </c>
      <c r="EL31" s="7"/>
      <c r="EM31" s="7"/>
      <c r="EN31" s="7"/>
      <c r="EO31" s="7"/>
    </row>
    <row r="32" spans="1:145" ht="17.100000000000001" customHeight="1" thickTop="1" x14ac:dyDescent="0.25">
      <c r="A32" s="358"/>
      <c r="B32" s="359"/>
      <c r="C32" s="221">
        <v>0</v>
      </c>
      <c r="D32" s="317" t="s">
        <v>661</v>
      </c>
      <c r="E32" s="315"/>
      <c r="F32" s="312"/>
      <c r="G32" s="316" t="s">
        <v>661</v>
      </c>
      <c r="H32" s="312"/>
      <c r="I32" s="313" t="s">
        <v>661</v>
      </c>
      <c r="J32" s="314"/>
      <c r="K32" s="308"/>
      <c r="L32" s="315"/>
      <c r="M32" s="312"/>
      <c r="N32" s="316"/>
      <c r="O32" s="312"/>
      <c r="P32" s="313"/>
      <c r="Q32" s="314"/>
      <c r="R32" s="317"/>
      <c r="S32" s="318" t="s">
        <v>653</v>
      </c>
      <c r="T32" s="312"/>
      <c r="U32" s="316"/>
      <c r="V32" s="312" t="s">
        <v>653</v>
      </c>
      <c r="W32" s="313"/>
      <c r="X32" s="314" t="s">
        <v>653</v>
      </c>
      <c r="Y32" s="42" t="s">
        <v>40</v>
      </c>
      <c r="Z32" s="10" t="s">
        <v>430</v>
      </c>
      <c r="AA32" s="191"/>
      <c r="AB32" s="279" t="s">
        <v>674</v>
      </c>
      <c r="AC32" s="279" t="s">
        <v>674</v>
      </c>
      <c r="AD32" s="279" t="s">
        <v>674</v>
      </c>
      <c r="AE32" s="279" t="s">
        <v>661</v>
      </c>
      <c r="AF32" s="279" t="s">
        <v>661</v>
      </c>
      <c r="AG32" s="279" t="s">
        <v>647</v>
      </c>
      <c r="AH32" s="279" t="s">
        <v>647</v>
      </c>
      <c r="AI32" s="279" t="s">
        <v>579</v>
      </c>
      <c r="AJ32" s="279" t="s">
        <v>579</v>
      </c>
      <c r="AK32" s="279" t="s">
        <v>579</v>
      </c>
      <c r="AL32" s="279" t="s">
        <v>653</v>
      </c>
      <c r="AM32" s="279" t="s">
        <v>653</v>
      </c>
      <c r="AN32" s="279" t="s">
        <v>579</v>
      </c>
      <c r="AO32" s="279" t="s">
        <v>673</v>
      </c>
      <c r="AP32" s="279" t="s">
        <v>653</v>
      </c>
      <c r="AQ32" s="279" t="s">
        <v>653</v>
      </c>
      <c r="AR32" s="279" t="s">
        <v>653</v>
      </c>
      <c r="AS32" s="279" t="s">
        <v>653</v>
      </c>
      <c r="AT32" s="279" t="s">
        <v>653</v>
      </c>
      <c r="AU32" s="279" t="s">
        <v>237</v>
      </c>
      <c r="AV32" s="279" t="s">
        <v>237</v>
      </c>
      <c r="AX32" s="118"/>
      <c r="AY32" s="118">
        <f t="shared" si="0"/>
        <v>0</v>
      </c>
      <c r="AZ32" s="118">
        <f t="shared" si="1"/>
        <v>0</v>
      </c>
      <c r="BA32" s="118">
        <f t="shared" si="2"/>
        <v>0</v>
      </c>
      <c r="BB32" s="118">
        <f t="shared" si="3"/>
        <v>0</v>
      </c>
      <c r="BC32" s="118">
        <f t="shared" si="4"/>
        <v>0</v>
      </c>
      <c r="BD32" s="118">
        <f t="shared" si="73"/>
        <v>0</v>
      </c>
      <c r="BE32" s="118">
        <f t="shared" si="74"/>
        <v>0</v>
      </c>
      <c r="BF32" s="118">
        <f t="shared" si="5"/>
        <v>0</v>
      </c>
      <c r="BG32" s="117">
        <f t="shared" si="75"/>
        <v>0</v>
      </c>
      <c r="BH32" s="118">
        <f t="shared" si="6"/>
        <v>0</v>
      </c>
      <c r="BI32" s="118">
        <f t="shared" si="7"/>
        <v>0</v>
      </c>
      <c r="BJ32" s="117">
        <f t="shared" si="8"/>
        <v>0</v>
      </c>
      <c r="BK32" s="118">
        <f t="shared" si="9"/>
        <v>0</v>
      </c>
      <c r="BL32" s="118">
        <f t="shared" si="10"/>
        <v>0</v>
      </c>
      <c r="BM32" s="118">
        <f t="shared" si="11"/>
        <v>0</v>
      </c>
      <c r="BN32" s="118">
        <f t="shared" si="12"/>
        <v>0</v>
      </c>
      <c r="BO32" s="117">
        <f t="shared" si="13"/>
        <v>0</v>
      </c>
      <c r="BP32" s="117">
        <f t="shared" si="14"/>
        <v>0</v>
      </c>
      <c r="BQ32" s="117">
        <f t="shared" si="15"/>
        <v>0</v>
      </c>
      <c r="BR32" s="117">
        <f t="shared" si="16"/>
        <v>0</v>
      </c>
      <c r="BS32" s="117">
        <f t="shared" si="17"/>
        <v>0</v>
      </c>
      <c r="BT32" s="117">
        <f t="shared" si="18"/>
        <v>0</v>
      </c>
      <c r="BU32" s="117">
        <f t="shared" si="19"/>
        <v>0</v>
      </c>
      <c r="BV32" s="117">
        <f t="shared" si="20"/>
        <v>0</v>
      </c>
      <c r="BW32" s="117">
        <f t="shared" si="76"/>
        <v>0</v>
      </c>
      <c r="BX32" s="117">
        <f t="shared" si="77"/>
        <v>0</v>
      </c>
      <c r="BY32" s="117">
        <f t="shared" si="21"/>
        <v>0</v>
      </c>
      <c r="BZ32" s="117">
        <f t="shared" si="22"/>
        <v>0</v>
      </c>
      <c r="CA32" s="117">
        <f t="shared" si="23"/>
        <v>0</v>
      </c>
      <c r="CB32" s="117">
        <f t="shared" si="24"/>
        <v>0</v>
      </c>
      <c r="CC32" s="117">
        <f t="shared" si="25"/>
        <v>0</v>
      </c>
      <c r="CD32" s="117">
        <f t="shared" si="26"/>
        <v>0</v>
      </c>
      <c r="CE32" s="117">
        <f t="shared" si="27"/>
        <v>0</v>
      </c>
      <c r="CF32" s="117">
        <f t="shared" si="28"/>
        <v>0</v>
      </c>
      <c r="CG32" s="117">
        <f t="shared" si="29"/>
        <v>0</v>
      </c>
      <c r="CH32" s="117">
        <f t="shared" si="30"/>
        <v>0</v>
      </c>
      <c r="CI32" s="117">
        <f t="shared" si="31"/>
        <v>3</v>
      </c>
      <c r="CJ32" s="117">
        <f t="shared" si="78"/>
        <v>0</v>
      </c>
      <c r="CK32" s="117">
        <f t="shared" si="32"/>
        <v>3</v>
      </c>
      <c r="CL32" s="117">
        <f t="shared" si="33"/>
        <v>0</v>
      </c>
      <c r="CM32" s="117">
        <f t="shared" si="34"/>
        <v>0</v>
      </c>
      <c r="CN32" s="117">
        <f t="shared" si="35"/>
        <v>0</v>
      </c>
      <c r="CO32" s="117">
        <f t="shared" si="36"/>
        <v>0</v>
      </c>
      <c r="CP32" s="117">
        <f t="shared" si="79"/>
        <v>0</v>
      </c>
      <c r="CQ32" s="117">
        <f t="shared" si="80"/>
        <v>0</v>
      </c>
      <c r="CR32" s="117">
        <f t="shared" si="81"/>
        <v>0</v>
      </c>
      <c r="CS32" s="117">
        <f t="shared" si="82"/>
        <v>0</v>
      </c>
      <c r="CT32" s="117">
        <f t="shared" si="37"/>
        <v>0</v>
      </c>
      <c r="CU32" s="117">
        <f t="shared" si="83"/>
        <v>0</v>
      </c>
      <c r="CV32" s="117">
        <f t="shared" si="38"/>
        <v>0</v>
      </c>
      <c r="CW32" s="117">
        <f t="shared" si="84"/>
        <v>0</v>
      </c>
      <c r="CX32" s="117">
        <f t="shared" si="39"/>
        <v>0</v>
      </c>
      <c r="CY32" s="117">
        <f t="shared" si="40"/>
        <v>0</v>
      </c>
      <c r="CZ32" s="117">
        <f t="shared" si="41"/>
        <v>0</v>
      </c>
      <c r="DA32" s="117">
        <f t="shared" si="42"/>
        <v>0</v>
      </c>
      <c r="DB32" s="117">
        <f t="shared" si="43"/>
        <v>0</v>
      </c>
      <c r="DC32" s="117">
        <f t="shared" si="44"/>
        <v>0</v>
      </c>
      <c r="DD32" s="117">
        <f t="shared" si="45"/>
        <v>0</v>
      </c>
      <c r="DE32" s="117">
        <f t="shared" si="46"/>
        <v>0</v>
      </c>
      <c r="DF32" s="117">
        <f t="shared" si="47"/>
        <v>0</v>
      </c>
      <c r="DG32" s="117">
        <f t="shared" si="90"/>
        <v>0</v>
      </c>
      <c r="DH32" s="117">
        <f t="shared" si="48"/>
        <v>0</v>
      </c>
      <c r="DI32" s="117">
        <f t="shared" si="85"/>
        <v>0</v>
      </c>
      <c r="DJ32" s="117">
        <f t="shared" si="86"/>
        <v>0</v>
      </c>
      <c r="DK32" s="117">
        <f t="shared" si="49"/>
        <v>0</v>
      </c>
      <c r="DL32" s="117">
        <f t="shared" si="50"/>
        <v>0</v>
      </c>
      <c r="DM32" s="117">
        <f t="shared" si="51"/>
        <v>0</v>
      </c>
      <c r="DN32" s="117">
        <f t="shared" si="52"/>
        <v>0</v>
      </c>
      <c r="DO32" s="117">
        <f t="shared" si="53"/>
        <v>0</v>
      </c>
      <c r="DP32" s="117">
        <f t="shared" si="87"/>
        <v>0</v>
      </c>
      <c r="DQ32" s="117">
        <f t="shared" si="54"/>
        <v>0</v>
      </c>
      <c r="DR32" s="117">
        <f t="shared" si="55"/>
        <v>0</v>
      </c>
      <c r="DS32" s="117">
        <f t="shared" si="56"/>
        <v>0</v>
      </c>
      <c r="DT32" s="117">
        <f t="shared" si="57"/>
        <v>0</v>
      </c>
      <c r="DU32" s="117">
        <f t="shared" si="58"/>
        <v>0</v>
      </c>
      <c r="DV32" s="117">
        <f t="shared" si="88"/>
        <v>0</v>
      </c>
      <c r="DW32" s="117">
        <f t="shared" si="59"/>
        <v>0</v>
      </c>
      <c r="DX32" s="117">
        <f t="shared" si="60"/>
        <v>0</v>
      </c>
      <c r="DY32" s="117">
        <f t="shared" si="61"/>
        <v>0</v>
      </c>
      <c r="DZ32" s="117">
        <f t="shared" si="62"/>
        <v>0</v>
      </c>
      <c r="EA32" s="117">
        <f t="shared" si="63"/>
        <v>0</v>
      </c>
      <c r="EB32" s="117">
        <f t="shared" si="64"/>
        <v>0</v>
      </c>
      <c r="EC32" s="117">
        <f t="shared" si="89"/>
        <v>0</v>
      </c>
      <c r="ED32" s="117">
        <f t="shared" si="65"/>
        <v>0</v>
      </c>
      <c r="EE32" s="117">
        <f t="shared" si="66"/>
        <v>0</v>
      </c>
      <c r="EF32" s="117">
        <f t="shared" si="67"/>
        <v>0</v>
      </c>
      <c r="EG32" s="117">
        <f t="shared" si="68"/>
        <v>0</v>
      </c>
      <c r="EH32" s="117">
        <f t="shared" si="69"/>
        <v>0</v>
      </c>
      <c r="EI32" s="117">
        <f t="shared" si="70"/>
        <v>0</v>
      </c>
      <c r="EJ32" s="118">
        <f t="shared" si="71"/>
        <v>0</v>
      </c>
      <c r="EK32" s="118">
        <f t="shared" si="72"/>
        <v>0</v>
      </c>
      <c r="EL32" s="7"/>
      <c r="EM32" s="7"/>
      <c r="EN32" s="7"/>
      <c r="EO32" s="7"/>
    </row>
    <row r="33" spans="1:145" ht="17.100000000000001" customHeight="1" x14ac:dyDescent="0.25">
      <c r="A33" s="774">
        <v>3</v>
      </c>
      <c r="B33" s="777" t="s">
        <v>18</v>
      </c>
      <c r="C33" s="174">
        <v>1</v>
      </c>
      <c r="D33" s="61" t="s">
        <v>661</v>
      </c>
      <c r="E33" s="72" t="s">
        <v>652</v>
      </c>
      <c r="F33" s="201" t="s">
        <v>275</v>
      </c>
      <c r="G33" s="211" t="s">
        <v>661</v>
      </c>
      <c r="H33" s="201" t="s">
        <v>675</v>
      </c>
      <c r="I33" s="145" t="s">
        <v>661</v>
      </c>
      <c r="J33" s="91" t="s">
        <v>636</v>
      </c>
      <c r="K33" s="127" t="s">
        <v>643</v>
      </c>
      <c r="L33" s="72" t="s">
        <v>657</v>
      </c>
      <c r="M33" s="201" t="s">
        <v>579</v>
      </c>
      <c r="N33" s="211" t="s">
        <v>519</v>
      </c>
      <c r="O33" s="201" t="s">
        <v>632</v>
      </c>
      <c r="P33" s="145" t="s">
        <v>633</v>
      </c>
      <c r="Q33" s="91" t="s">
        <v>646</v>
      </c>
      <c r="R33" s="127" t="s">
        <v>631</v>
      </c>
      <c r="S33" s="153" t="s">
        <v>653</v>
      </c>
      <c r="T33" s="201" t="s">
        <v>241</v>
      </c>
      <c r="U33" s="211" t="s">
        <v>695</v>
      </c>
      <c r="V33" s="201" t="s">
        <v>653</v>
      </c>
      <c r="W33" s="145" t="s">
        <v>301</v>
      </c>
      <c r="X33" s="91" t="s">
        <v>653</v>
      </c>
      <c r="Y33" s="42" t="s">
        <v>41</v>
      </c>
      <c r="Z33" s="10" t="s">
        <v>58</v>
      </c>
      <c r="AA33" s="6"/>
      <c r="AB33" s="279" t="s">
        <v>674</v>
      </c>
      <c r="AC33" s="279" t="s">
        <v>674</v>
      </c>
      <c r="AD33" s="279" t="s">
        <v>674</v>
      </c>
      <c r="AE33" s="279" t="s">
        <v>661</v>
      </c>
      <c r="AF33" s="279" t="s">
        <v>661</v>
      </c>
      <c r="AG33" s="279" t="s">
        <v>647</v>
      </c>
      <c r="AH33" s="279" t="s">
        <v>647</v>
      </c>
      <c r="AI33" s="279" t="s">
        <v>579</v>
      </c>
      <c r="AJ33" s="279" t="s">
        <v>579</v>
      </c>
      <c r="AK33" s="279" t="s">
        <v>579</v>
      </c>
      <c r="AL33" s="279" t="s">
        <v>653</v>
      </c>
      <c r="AM33" s="279" t="s">
        <v>653</v>
      </c>
      <c r="AN33" s="279" t="s">
        <v>579</v>
      </c>
      <c r="AO33" s="279" t="s">
        <v>673</v>
      </c>
      <c r="AP33" s="279" t="s">
        <v>653</v>
      </c>
      <c r="AQ33" s="279" t="s">
        <v>653</v>
      </c>
      <c r="AR33" s="279" t="s">
        <v>653</v>
      </c>
      <c r="AS33" s="279" t="s">
        <v>653</v>
      </c>
      <c r="AT33" s="279" t="s">
        <v>653</v>
      </c>
      <c r="AU33" s="279" t="s">
        <v>237</v>
      </c>
      <c r="AV33" s="279" t="s">
        <v>237</v>
      </c>
      <c r="AX33" s="118"/>
      <c r="AY33" s="118">
        <f t="shared" si="0"/>
        <v>1</v>
      </c>
      <c r="AZ33" s="118">
        <f t="shared" si="1"/>
        <v>1</v>
      </c>
      <c r="BA33" s="118">
        <f t="shared" si="2"/>
        <v>1</v>
      </c>
      <c r="BB33" s="118">
        <f t="shared" si="3"/>
        <v>0</v>
      </c>
      <c r="BC33" s="118">
        <f t="shared" si="4"/>
        <v>1</v>
      </c>
      <c r="BD33" s="118">
        <f t="shared" si="73"/>
        <v>0</v>
      </c>
      <c r="BE33" s="118">
        <f t="shared" si="74"/>
        <v>1</v>
      </c>
      <c r="BF33" s="118">
        <f t="shared" si="5"/>
        <v>0</v>
      </c>
      <c r="BG33" s="117">
        <f t="shared" si="75"/>
        <v>1</v>
      </c>
      <c r="BH33" s="118">
        <f t="shared" si="6"/>
        <v>1</v>
      </c>
      <c r="BI33" s="118">
        <f t="shared" si="7"/>
        <v>0</v>
      </c>
      <c r="BJ33" s="117">
        <f t="shared" si="8"/>
        <v>0</v>
      </c>
      <c r="BK33" s="118">
        <f t="shared" si="9"/>
        <v>0</v>
      </c>
      <c r="BL33" s="118">
        <f t="shared" si="10"/>
        <v>0</v>
      </c>
      <c r="BM33" s="118">
        <f t="shared" si="11"/>
        <v>1</v>
      </c>
      <c r="BN33" s="118">
        <f t="shared" si="12"/>
        <v>1</v>
      </c>
      <c r="BO33" s="117">
        <f t="shared" si="13"/>
        <v>1</v>
      </c>
      <c r="BP33" s="117">
        <f t="shared" si="14"/>
        <v>0</v>
      </c>
      <c r="BQ33" s="117">
        <f t="shared" si="15"/>
        <v>1</v>
      </c>
      <c r="BR33" s="117">
        <f t="shared" si="16"/>
        <v>0</v>
      </c>
      <c r="BS33" s="117">
        <f t="shared" si="17"/>
        <v>0</v>
      </c>
      <c r="BT33" s="117">
        <f t="shared" si="18"/>
        <v>0</v>
      </c>
      <c r="BU33" s="117">
        <f t="shared" si="19"/>
        <v>0</v>
      </c>
      <c r="BV33" s="117">
        <f t="shared" si="20"/>
        <v>0</v>
      </c>
      <c r="BW33" s="117">
        <f t="shared" si="76"/>
        <v>0</v>
      </c>
      <c r="BX33" s="117">
        <f t="shared" si="77"/>
        <v>0</v>
      </c>
      <c r="BY33" s="117">
        <f t="shared" si="21"/>
        <v>1</v>
      </c>
      <c r="BZ33" s="117">
        <f t="shared" si="22"/>
        <v>0</v>
      </c>
      <c r="CA33" s="117">
        <f t="shared" si="23"/>
        <v>1</v>
      </c>
      <c r="CB33" s="117">
        <f t="shared" si="24"/>
        <v>1</v>
      </c>
      <c r="CC33" s="117">
        <f t="shared" si="25"/>
        <v>0</v>
      </c>
      <c r="CD33" s="117">
        <f t="shared" si="26"/>
        <v>0</v>
      </c>
      <c r="CE33" s="117">
        <f t="shared" si="27"/>
        <v>1</v>
      </c>
      <c r="CF33" s="117">
        <f t="shared" si="28"/>
        <v>0</v>
      </c>
      <c r="CG33" s="117">
        <f t="shared" si="29"/>
        <v>0</v>
      </c>
      <c r="CH33" s="117">
        <f t="shared" si="30"/>
        <v>0</v>
      </c>
      <c r="CI33" s="117">
        <f t="shared" si="31"/>
        <v>3</v>
      </c>
      <c r="CJ33" s="117">
        <f t="shared" si="78"/>
        <v>0</v>
      </c>
      <c r="CK33" s="117">
        <f t="shared" si="32"/>
        <v>3</v>
      </c>
      <c r="CL33" s="117">
        <f t="shared" si="33"/>
        <v>0</v>
      </c>
      <c r="CM33" s="117">
        <f t="shared" si="34"/>
        <v>0</v>
      </c>
      <c r="CN33" s="117">
        <f t="shared" si="35"/>
        <v>0</v>
      </c>
      <c r="CO33" s="117">
        <f t="shared" si="36"/>
        <v>0</v>
      </c>
      <c r="CP33" s="117">
        <f t="shared" si="79"/>
        <v>1</v>
      </c>
      <c r="CQ33" s="117">
        <f t="shared" si="80"/>
        <v>0</v>
      </c>
      <c r="CR33" s="117">
        <f t="shared" si="81"/>
        <v>0</v>
      </c>
      <c r="CS33" s="117">
        <f t="shared" si="82"/>
        <v>0</v>
      </c>
      <c r="CT33" s="117">
        <f t="shared" si="37"/>
        <v>0</v>
      </c>
      <c r="CU33" s="117">
        <f t="shared" si="83"/>
        <v>0</v>
      </c>
      <c r="CV33" s="117">
        <f t="shared" si="38"/>
        <v>0</v>
      </c>
      <c r="CW33" s="117">
        <f t="shared" si="84"/>
        <v>0</v>
      </c>
      <c r="CX33" s="117">
        <f t="shared" si="39"/>
        <v>1</v>
      </c>
      <c r="CY33" s="117">
        <f t="shared" si="40"/>
        <v>0</v>
      </c>
      <c r="CZ33" s="117">
        <f t="shared" si="41"/>
        <v>1</v>
      </c>
      <c r="DA33" s="117">
        <f t="shared" si="42"/>
        <v>0</v>
      </c>
      <c r="DB33" s="117">
        <f t="shared" si="43"/>
        <v>0</v>
      </c>
      <c r="DC33" s="117">
        <f t="shared" si="44"/>
        <v>0</v>
      </c>
      <c r="DD33" s="117">
        <f t="shared" si="45"/>
        <v>0</v>
      </c>
      <c r="DE33" s="117">
        <f t="shared" si="46"/>
        <v>0</v>
      </c>
      <c r="DF33" s="117">
        <f t="shared" si="47"/>
        <v>0</v>
      </c>
      <c r="DG33" s="117">
        <f t="shared" si="90"/>
        <v>0</v>
      </c>
      <c r="DH33" s="117">
        <f t="shared" si="48"/>
        <v>0</v>
      </c>
      <c r="DI33" s="117">
        <f t="shared" si="85"/>
        <v>0</v>
      </c>
      <c r="DJ33" s="117">
        <f t="shared" si="86"/>
        <v>0</v>
      </c>
      <c r="DK33" s="117">
        <f t="shared" si="49"/>
        <v>0</v>
      </c>
      <c r="DL33" s="117">
        <f t="shared" si="50"/>
        <v>0</v>
      </c>
      <c r="DM33" s="117">
        <f t="shared" si="51"/>
        <v>0</v>
      </c>
      <c r="DN33" s="117">
        <f t="shared" si="52"/>
        <v>0</v>
      </c>
      <c r="DO33" s="117">
        <f t="shared" si="53"/>
        <v>0</v>
      </c>
      <c r="DP33" s="117">
        <f t="shared" si="87"/>
        <v>0</v>
      </c>
      <c r="DQ33" s="117">
        <f t="shared" si="54"/>
        <v>1</v>
      </c>
      <c r="DR33" s="117">
        <f t="shared" si="55"/>
        <v>0</v>
      </c>
      <c r="DS33" s="117">
        <f t="shared" si="56"/>
        <v>1</v>
      </c>
      <c r="DT33" s="117">
        <f t="shared" si="57"/>
        <v>0</v>
      </c>
      <c r="DU33" s="117">
        <f t="shared" si="58"/>
        <v>0</v>
      </c>
      <c r="DV33" s="117">
        <f t="shared" si="88"/>
        <v>0</v>
      </c>
      <c r="DW33" s="117">
        <f t="shared" si="59"/>
        <v>0</v>
      </c>
      <c r="DX33" s="117">
        <f t="shared" si="60"/>
        <v>0</v>
      </c>
      <c r="DY33" s="117">
        <f t="shared" si="61"/>
        <v>0</v>
      </c>
      <c r="DZ33" s="117">
        <f t="shared" si="62"/>
        <v>0</v>
      </c>
      <c r="EA33" s="117">
        <f t="shared" si="63"/>
        <v>1</v>
      </c>
      <c r="EB33" s="117">
        <f t="shared" si="64"/>
        <v>1</v>
      </c>
      <c r="EC33" s="117">
        <f t="shared" si="89"/>
        <v>0</v>
      </c>
      <c r="ED33" s="117">
        <f t="shared" si="65"/>
        <v>1</v>
      </c>
      <c r="EE33" s="117">
        <f t="shared" si="66"/>
        <v>0</v>
      </c>
      <c r="EF33" s="117">
        <f t="shared" si="67"/>
        <v>1</v>
      </c>
      <c r="EG33" s="117">
        <f t="shared" si="68"/>
        <v>1</v>
      </c>
      <c r="EH33" s="117">
        <f t="shared" si="69"/>
        <v>0</v>
      </c>
      <c r="EI33" s="117">
        <f t="shared" si="70"/>
        <v>1</v>
      </c>
      <c r="EJ33" s="118">
        <f t="shared" si="71"/>
        <v>0</v>
      </c>
      <c r="EK33" s="118">
        <f t="shared" si="72"/>
        <v>0</v>
      </c>
      <c r="EL33" s="7"/>
      <c r="EM33" s="7"/>
      <c r="EN33" s="7"/>
      <c r="EO33" s="7"/>
    </row>
    <row r="34" spans="1:145" ht="17.100000000000001" customHeight="1" x14ac:dyDescent="0.25">
      <c r="A34" s="774"/>
      <c r="B34" s="777"/>
      <c r="C34" s="172">
        <v>2</v>
      </c>
      <c r="D34" s="63" t="s">
        <v>661</v>
      </c>
      <c r="E34" s="65" t="s">
        <v>652</v>
      </c>
      <c r="F34" s="161" t="s">
        <v>275</v>
      </c>
      <c r="G34" s="164" t="s">
        <v>661</v>
      </c>
      <c r="H34" s="161" t="s">
        <v>675</v>
      </c>
      <c r="I34" s="146" t="s">
        <v>661</v>
      </c>
      <c r="J34" s="85" t="s">
        <v>636</v>
      </c>
      <c r="K34" s="78" t="s">
        <v>643</v>
      </c>
      <c r="L34" s="76" t="s">
        <v>657</v>
      </c>
      <c r="M34" s="161" t="s">
        <v>579</v>
      </c>
      <c r="N34" s="164" t="s">
        <v>519</v>
      </c>
      <c r="O34" s="161" t="s">
        <v>632</v>
      </c>
      <c r="P34" s="146" t="s">
        <v>633</v>
      </c>
      <c r="Q34" s="85" t="s">
        <v>646</v>
      </c>
      <c r="R34" s="78" t="s">
        <v>631</v>
      </c>
      <c r="S34" s="154" t="s">
        <v>653</v>
      </c>
      <c r="T34" s="161" t="s">
        <v>241</v>
      </c>
      <c r="U34" s="164" t="s">
        <v>695</v>
      </c>
      <c r="V34" s="161" t="s">
        <v>653</v>
      </c>
      <c r="W34" s="146" t="s">
        <v>301</v>
      </c>
      <c r="X34" s="85" t="s">
        <v>653</v>
      </c>
      <c r="Y34" s="42" t="s">
        <v>42</v>
      </c>
      <c r="Z34" s="10" t="s">
        <v>59</v>
      </c>
      <c r="AA34" s="6"/>
      <c r="AB34" s="279" t="s">
        <v>661</v>
      </c>
      <c r="AC34" s="279" t="s">
        <v>661</v>
      </c>
      <c r="AD34" s="279" t="s">
        <v>661</v>
      </c>
      <c r="AE34" s="279" t="s">
        <v>587</v>
      </c>
      <c r="AF34" s="279" t="s">
        <v>638</v>
      </c>
      <c r="AG34" s="279" t="s">
        <v>661</v>
      </c>
      <c r="AH34" s="279" t="s">
        <v>661</v>
      </c>
      <c r="AI34" s="279" t="s">
        <v>579</v>
      </c>
      <c r="AJ34" s="279" t="s">
        <v>579</v>
      </c>
      <c r="AK34" s="279" t="s">
        <v>579</v>
      </c>
      <c r="AL34" s="279" t="s">
        <v>653</v>
      </c>
      <c r="AM34" s="279" t="s">
        <v>653</v>
      </c>
      <c r="AN34" s="279" t="s">
        <v>579</v>
      </c>
      <c r="AO34" s="279" t="s">
        <v>673</v>
      </c>
      <c r="AP34" s="279" t="s">
        <v>653</v>
      </c>
      <c r="AQ34" s="279" t="s">
        <v>653</v>
      </c>
      <c r="AR34" s="279" t="s">
        <v>653</v>
      </c>
      <c r="AS34" s="279" t="s">
        <v>653</v>
      </c>
      <c r="AT34" s="279" t="s">
        <v>653</v>
      </c>
      <c r="AU34" s="279" t="s">
        <v>237</v>
      </c>
      <c r="AV34" s="279" t="s">
        <v>237</v>
      </c>
      <c r="AX34" s="118"/>
      <c r="AY34" s="118">
        <f t="shared" si="0"/>
        <v>1</v>
      </c>
      <c r="AZ34" s="118">
        <f t="shared" si="1"/>
        <v>1</v>
      </c>
      <c r="BA34" s="118">
        <f t="shared" si="2"/>
        <v>1</v>
      </c>
      <c r="BB34" s="118">
        <f t="shared" si="3"/>
        <v>0</v>
      </c>
      <c r="BC34" s="118">
        <f t="shared" si="4"/>
        <v>1</v>
      </c>
      <c r="BD34" s="118">
        <f t="shared" si="73"/>
        <v>0</v>
      </c>
      <c r="BE34" s="118">
        <f t="shared" si="74"/>
        <v>1</v>
      </c>
      <c r="BF34" s="118">
        <f t="shared" si="5"/>
        <v>0</v>
      </c>
      <c r="BG34" s="117">
        <f t="shared" si="75"/>
        <v>1</v>
      </c>
      <c r="BH34" s="118">
        <f t="shared" si="6"/>
        <v>1</v>
      </c>
      <c r="BI34" s="118">
        <f t="shared" si="7"/>
        <v>0</v>
      </c>
      <c r="BJ34" s="117">
        <f t="shared" si="8"/>
        <v>0</v>
      </c>
      <c r="BK34" s="118">
        <f t="shared" si="9"/>
        <v>0</v>
      </c>
      <c r="BL34" s="118">
        <f t="shared" si="10"/>
        <v>0</v>
      </c>
      <c r="BM34" s="118">
        <f t="shared" si="11"/>
        <v>1</v>
      </c>
      <c r="BN34" s="118">
        <f t="shared" si="12"/>
        <v>1</v>
      </c>
      <c r="BO34" s="117">
        <f t="shared" si="13"/>
        <v>1</v>
      </c>
      <c r="BP34" s="117">
        <f t="shared" si="14"/>
        <v>0</v>
      </c>
      <c r="BQ34" s="117">
        <f t="shared" si="15"/>
        <v>1</v>
      </c>
      <c r="BR34" s="117">
        <f t="shared" si="16"/>
        <v>0</v>
      </c>
      <c r="BS34" s="117">
        <f t="shared" si="17"/>
        <v>0</v>
      </c>
      <c r="BT34" s="117">
        <f t="shared" si="18"/>
        <v>0</v>
      </c>
      <c r="BU34" s="117">
        <f t="shared" si="19"/>
        <v>0</v>
      </c>
      <c r="BV34" s="117">
        <f t="shared" si="20"/>
        <v>0</v>
      </c>
      <c r="BW34" s="117">
        <f t="shared" si="76"/>
        <v>0</v>
      </c>
      <c r="BX34" s="117">
        <f t="shared" si="77"/>
        <v>0</v>
      </c>
      <c r="BY34" s="117">
        <f t="shared" si="21"/>
        <v>1</v>
      </c>
      <c r="BZ34" s="117">
        <f t="shared" si="22"/>
        <v>0</v>
      </c>
      <c r="CA34" s="117">
        <f t="shared" si="23"/>
        <v>1</v>
      </c>
      <c r="CB34" s="117">
        <f t="shared" si="24"/>
        <v>1</v>
      </c>
      <c r="CC34" s="117">
        <f t="shared" si="25"/>
        <v>0</v>
      </c>
      <c r="CD34" s="117">
        <f t="shared" si="26"/>
        <v>0</v>
      </c>
      <c r="CE34" s="117">
        <f t="shared" si="27"/>
        <v>1</v>
      </c>
      <c r="CF34" s="117">
        <f t="shared" si="28"/>
        <v>0</v>
      </c>
      <c r="CG34" s="117">
        <f t="shared" si="29"/>
        <v>0</v>
      </c>
      <c r="CH34" s="117">
        <f t="shared" si="30"/>
        <v>0</v>
      </c>
      <c r="CI34" s="117">
        <f t="shared" si="31"/>
        <v>3</v>
      </c>
      <c r="CJ34" s="117">
        <f t="shared" si="78"/>
        <v>0</v>
      </c>
      <c r="CK34" s="117">
        <f t="shared" si="32"/>
        <v>3</v>
      </c>
      <c r="CL34" s="117">
        <f t="shared" si="33"/>
        <v>0</v>
      </c>
      <c r="CM34" s="117">
        <f t="shared" si="34"/>
        <v>0</v>
      </c>
      <c r="CN34" s="117">
        <f t="shared" si="35"/>
        <v>0</v>
      </c>
      <c r="CO34" s="117">
        <f t="shared" si="36"/>
        <v>0</v>
      </c>
      <c r="CP34" s="117">
        <f t="shared" si="79"/>
        <v>1</v>
      </c>
      <c r="CQ34" s="117">
        <f t="shared" si="80"/>
        <v>0</v>
      </c>
      <c r="CR34" s="117">
        <f t="shared" si="81"/>
        <v>0</v>
      </c>
      <c r="CS34" s="117">
        <f t="shared" si="82"/>
        <v>0</v>
      </c>
      <c r="CT34" s="117">
        <f t="shared" si="37"/>
        <v>0</v>
      </c>
      <c r="CU34" s="117">
        <f t="shared" si="83"/>
        <v>0</v>
      </c>
      <c r="CV34" s="117">
        <f t="shared" si="38"/>
        <v>0</v>
      </c>
      <c r="CW34" s="117">
        <f t="shared" si="84"/>
        <v>0</v>
      </c>
      <c r="CX34" s="117">
        <f t="shared" si="39"/>
        <v>1</v>
      </c>
      <c r="CY34" s="117">
        <f t="shared" si="40"/>
        <v>0</v>
      </c>
      <c r="CZ34" s="117">
        <f t="shared" si="41"/>
        <v>1</v>
      </c>
      <c r="DA34" s="117">
        <f t="shared" si="42"/>
        <v>0</v>
      </c>
      <c r="DB34" s="117">
        <f t="shared" si="43"/>
        <v>0</v>
      </c>
      <c r="DC34" s="117">
        <f t="shared" si="44"/>
        <v>0</v>
      </c>
      <c r="DD34" s="117">
        <f t="shared" si="45"/>
        <v>0</v>
      </c>
      <c r="DE34" s="117">
        <f t="shared" si="46"/>
        <v>0</v>
      </c>
      <c r="DF34" s="117">
        <f t="shared" si="47"/>
        <v>0</v>
      </c>
      <c r="DG34" s="117">
        <f t="shared" si="90"/>
        <v>0</v>
      </c>
      <c r="DH34" s="117">
        <f t="shared" si="48"/>
        <v>0</v>
      </c>
      <c r="DI34" s="117">
        <f t="shared" si="85"/>
        <v>0</v>
      </c>
      <c r="DJ34" s="117">
        <f t="shared" si="86"/>
        <v>0</v>
      </c>
      <c r="DK34" s="117">
        <f t="shared" si="49"/>
        <v>0</v>
      </c>
      <c r="DL34" s="117">
        <f t="shared" si="50"/>
        <v>0</v>
      </c>
      <c r="DM34" s="117">
        <f t="shared" si="51"/>
        <v>0</v>
      </c>
      <c r="DN34" s="117">
        <f t="shared" si="52"/>
        <v>0</v>
      </c>
      <c r="DO34" s="117">
        <f t="shared" si="53"/>
        <v>0</v>
      </c>
      <c r="DP34" s="117">
        <f t="shared" si="87"/>
        <v>0</v>
      </c>
      <c r="DQ34" s="117">
        <f t="shared" si="54"/>
        <v>1</v>
      </c>
      <c r="DR34" s="117">
        <f t="shared" si="55"/>
        <v>0</v>
      </c>
      <c r="DS34" s="117">
        <f t="shared" si="56"/>
        <v>1</v>
      </c>
      <c r="DT34" s="117">
        <f t="shared" si="57"/>
        <v>0</v>
      </c>
      <c r="DU34" s="117">
        <f t="shared" si="58"/>
        <v>0</v>
      </c>
      <c r="DV34" s="117">
        <f t="shared" si="88"/>
        <v>0</v>
      </c>
      <c r="DW34" s="117">
        <f t="shared" si="59"/>
        <v>0</v>
      </c>
      <c r="DX34" s="117">
        <f t="shared" si="60"/>
        <v>0</v>
      </c>
      <c r="DY34" s="117">
        <f t="shared" si="61"/>
        <v>0</v>
      </c>
      <c r="DZ34" s="117">
        <f t="shared" si="62"/>
        <v>0</v>
      </c>
      <c r="EA34" s="117">
        <f t="shared" si="63"/>
        <v>1</v>
      </c>
      <c r="EB34" s="117">
        <f t="shared" si="64"/>
        <v>1</v>
      </c>
      <c r="EC34" s="117">
        <f t="shared" si="89"/>
        <v>0</v>
      </c>
      <c r="ED34" s="117">
        <f t="shared" si="65"/>
        <v>1</v>
      </c>
      <c r="EE34" s="117">
        <f t="shared" si="66"/>
        <v>0</v>
      </c>
      <c r="EF34" s="117">
        <f t="shared" si="67"/>
        <v>1</v>
      </c>
      <c r="EG34" s="117">
        <f t="shared" si="68"/>
        <v>1</v>
      </c>
      <c r="EH34" s="117">
        <f t="shared" si="69"/>
        <v>0</v>
      </c>
      <c r="EI34" s="117">
        <f t="shared" si="70"/>
        <v>1</v>
      </c>
      <c r="EJ34" s="118">
        <f t="shared" si="71"/>
        <v>0</v>
      </c>
      <c r="EK34" s="118">
        <f t="shared" si="72"/>
        <v>0</v>
      </c>
      <c r="EL34" s="7"/>
      <c r="EM34" s="7"/>
      <c r="EN34" s="7"/>
      <c r="EO34" s="7"/>
    </row>
    <row r="35" spans="1:145" ht="17.100000000000001" customHeight="1" x14ac:dyDescent="0.25">
      <c r="A35" s="774"/>
      <c r="B35" s="777"/>
      <c r="C35" s="172">
        <v>3</v>
      </c>
      <c r="D35" s="63" t="s">
        <v>660</v>
      </c>
      <c r="E35" s="65" t="s">
        <v>647</v>
      </c>
      <c r="F35" s="161" t="s">
        <v>604</v>
      </c>
      <c r="G35" s="164" t="s">
        <v>668</v>
      </c>
      <c r="H35" s="161" t="s">
        <v>675</v>
      </c>
      <c r="I35" s="146" t="s">
        <v>275</v>
      </c>
      <c r="J35" s="85" t="s">
        <v>636</v>
      </c>
      <c r="K35" s="259" t="s">
        <v>652</v>
      </c>
      <c r="L35" s="65" t="s">
        <v>579</v>
      </c>
      <c r="M35" s="161" t="s">
        <v>640</v>
      </c>
      <c r="N35" s="164" t="s">
        <v>268</v>
      </c>
      <c r="O35" s="161" t="s">
        <v>519</v>
      </c>
      <c r="P35" s="146" t="s">
        <v>646</v>
      </c>
      <c r="Q35" s="85" t="s">
        <v>659</v>
      </c>
      <c r="R35" s="78" t="s">
        <v>631</v>
      </c>
      <c r="S35" s="154" t="s">
        <v>274</v>
      </c>
      <c r="T35" s="161" t="s">
        <v>515</v>
      </c>
      <c r="U35" s="164" t="s">
        <v>638</v>
      </c>
      <c r="V35" s="161" t="s">
        <v>683</v>
      </c>
      <c r="W35" s="146" t="s">
        <v>237</v>
      </c>
      <c r="X35" s="91" t="s">
        <v>301</v>
      </c>
      <c r="Y35" s="42" t="s">
        <v>317</v>
      </c>
      <c r="Z35" s="10" t="s">
        <v>60</v>
      </c>
      <c r="AA35" s="6"/>
      <c r="AB35" s="279" t="s">
        <v>661</v>
      </c>
      <c r="AC35" s="279" t="s">
        <v>661</v>
      </c>
      <c r="AD35" s="279" t="s">
        <v>661</v>
      </c>
      <c r="AE35" s="279" t="s">
        <v>587</v>
      </c>
      <c r="AF35" s="279" t="s">
        <v>638</v>
      </c>
      <c r="AG35" s="279" t="s">
        <v>661</v>
      </c>
      <c r="AH35" s="279" t="s">
        <v>661</v>
      </c>
      <c r="AI35" s="279" t="s">
        <v>579</v>
      </c>
      <c r="AJ35" s="279" t="s">
        <v>579</v>
      </c>
      <c r="AK35" s="279" t="s">
        <v>579</v>
      </c>
      <c r="AL35" s="279" t="s">
        <v>638</v>
      </c>
      <c r="AM35" s="279" t="s">
        <v>638</v>
      </c>
      <c r="AN35" s="279" t="s">
        <v>579</v>
      </c>
      <c r="AO35" s="279" t="s">
        <v>673</v>
      </c>
      <c r="AP35" s="279" t="s">
        <v>241</v>
      </c>
      <c r="AQ35" s="279" t="s">
        <v>241</v>
      </c>
      <c r="AR35" s="279" t="s">
        <v>241</v>
      </c>
      <c r="AS35" s="279" t="s">
        <v>638</v>
      </c>
      <c r="AT35" s="279" t="s">
        <v>638</v>
      </c>
      <c r="AU35" s="279" t="s">
        <v>237</v>
      </c>
      <c r="AV35" s="279" t="s">
        <v>237</v>
      </c>
      <c r="AX35" s="118"/>
      <c r="AY35" s="118">
        <f t="shared" si="0"/>
        <v>1</v>
      </c>
      <c r="AZ35" s="118">
        <f t="shared" si="1"/>
        <v>1</v>
      </c>
      <c r="BA35" s="118">
        <f t="shared" si="2"/>
        <v>1</v>
      </c>
      <c r="BB35" s="118">
        <f t="shared" si="3"/>
        <v>0</v>
      </c>
      <c r="BC35" s="118">
        <f t="shared" si="4"/>
        <v>1</v>
      </c>
      <c r="BD35" s="118">
        <f t="shared" si="73"/>
        <v>0</v>
      </c>
      <c r="BE35" s="118">
        <f t="shared" si="74"/>
        <v>1</v>
      </c>
      <c r="BF35" s="118">
        <f t="shared" si="5"/>
        <v>0</v>
      </c>
      <c r="BG35" s="117">
        <f t="shared" si="75"/>
        <v>1</v>
      </c>
      <c r="BH35" s="118">
        <f t="shared" si="6"/>
        <v>1</v>
      </c>
      <c r="BI35" s="118">
        <f t="shared" si="7"/>
        <v>1</v>
      </c>
      <c r="BJ35" s="117">
        <f t="shared" si="8"/>
        <v>0</v>
      </c>
      <c r="BK35" s="118">
        <f t="shared" si="9"/>
        <v>1</v>
      </c>
      <c r="BL35" s="118">
        <f t="shared" si="10"/>
        <v>0</v>
      </c>
      <c r="BM35" s="118">
        <f t="shared" si="11"/>
        <v>1</v>
      </c>
      <c r="BN35" s="118">
        <f t="shared" si="12"/>
        <v>1</v>
      </c>
      <c r="BO35" s="117">
        <f t="shared" si="13"/>
        <v>0</v>
      </c>
      <c r="BP35" s="117">
        <f t="shared" si="14"/>
        <v>1</v>
      </c>
      <c r="BQ35" s="117">
        <f t="shared" si="15"/>
        <v>1</v>
      </c>
      <c r="BR35" s="117">
        <f t="shared" si="16"/>
        <v>0</v>
      </c>
      <c r="BS35" s="117">
        <f t="shared" si="17"/>
        <v>0</v>
      </c>
      <c r="BT35" s="117">
        <f t="shared" si="18"/>
        <v>0</v>
      </c>
      <c r="BU35" s="117">
        <f t="shared" si="19"/>
        <v>0</v>
      </c>
      <c r="BV35" s="117">
        <f t="shared" si="20"/>
        <v>1</v>
      </c>
      <c r="BW35" s="117">
        <f t="shared" si="76"/>
        <v>0</v>
      </c>
      <c r="BX35" s="117">
        <f t="shared" si="77"/>
        <v>1</v>
      </c>
      <c r="BY35" s="117">
        <f t="shared" si="21"/>
        <v>0</v>
      </c>
      <c r="BZ35" s="117">
        <f t="shared" si="22"/>
        <v>0</v>
      </c>
      <c r="CA35" s="117">
        <f t="shared" si="23"/>
        <v>0</v>
      </c>
      <c r="CB35" s="117">
        <f t="shared" si="24"/>
        <v>0</v>
      </c>
      <c r="CC35" s="117">
        <f t="shared" si="25"/>
        <v>0</v>
      </c>
      <c r="CD35" s="117">
        <f t="shared" si="26"/>
        <v>0</v>
      </c>
      <c r="CE35" s="117">
        <f t="shared" si="27"/>
        <v>0</v>
      </c>
      <c r="CF35" s="117">
        <f t="shared" si="28"/>
        <v>0</v>
      </c>
      <c r="CG35" s="117">
        <f t="shared" si="29"/>
        <v>0</v>
      </c>
      <c r="CH35" s="117">
        <f t="shared" si="30"/>
        <v>0</v>
      </c>
      <c r="CI35" s="117">
        <f t="shared" si="31"/>
        <v>0</v>
      </c>
      <c r="CJ35" s="117">
        <f t="shared" si="78"/>
        <v>0</v>
      </c>
      <c r="CK35" s="117">
        <f t="shared" si="32"/>
        <v>0</v>
      </c>
      <c r="CL35" s="117">
        <f t="shared" si="33"/>
        <v>1</v>
      </c>
      <c r="CM35" s="117">
        <f t="shared" si="34"/>
        <v>0</v>
      </c>
      <c r="CN35" s="117">
        <f t="shared" si="35"/>
        <v>1</v>
      </c>
      <c r="CO35" s="117">
        <f t="shared" si="36"/>
        <v>1</v>
      </c>
      <c r="CP35" s="117">
        <f t="shared" si="79"/>
        <v>1</v>
      </c>
      <c r="CQ35" s="117">
        <f t="shared" si="80"/>
        <v>0</v>
      </c>
      <c r="CR35" s="117">
        <f t="shared" si="81"/>
        <v>0</v>
      </c>
      <c r="CS35" s="117">
        <f t="shared" si="82"/>
        <v>0</v>
      </c>
      <c r="CT35" s="117">
        <f t="shared" si="37"/>
        <v>0</v>
      </c>
      <c r="CU35" s="117">
        <f t="shared" si="83"/>
        <v>0</v>
      </c>
      <c r="CV35" s="117">
        <f t="shared" si="38"/>
        <v>1</v>
      </c>
      <c r="CW35" s="117">
        <f t="shared" si="84"/>
        <v>1</v>
      </c>
      <c r="CX35" s="117">
        <f t="shared" si="39"/>
        <v>0</v>
      </c>
      <c r="CY35" s="117">
        <f t="shared" si="40"/>
        <v>0</v>
      </c>
      <c r="CZ35" s="117">
        <f t="shared" si="41"/>
        <v>0</v>
      </c>
      <c r="DA35" s="117">
        <f t="shared" si="42"/>
        <v>1</v>
      </c>
      <c r="DB35" s="117">
        <f t="shared" si="43"/>
        <v>0</v>
      </c>
      <c r="DC35" s="117">
        <f t="shared" si="44"/>
        <v>1</v>
      </c>
      <c r="DD35" s="117">
        <f t="shared" si="45"/>
        <v>1</v>
      </c>
      <c r="DE35" s="117">
        <f t="shared" si="46"/>
        <v>0</v>
      </c>
      <c r="DF35" s="117">
        <f t="shared" si="47"/>
        <v>0</v>
      </c>
      <c r="DG35" s="117">
        <f t="shared" si="90"/>
        <v>0</v>
      </c>
      <c r="DH35" s="117">
        <f t="shared" si="48"/>
        <v>0</v>
      </c>
      <c r="DI35" s="117">
        <f t="shared" si="85"/>
        <v>0</v>
      </c>
      <c r="DJ35" s="117">
        <f t="shared" si="86"/>
        <v>0</v>
      </c>
      <c r="DK35" s="117">
        <f t="shared" si="49"/>
        <v>0</v>
      </c>
      <c r="DL35" s="117">
        <f t="shared" si="50"/>
        <v>0</v>
      </c>
      <c r="DM35" s="117">
        <f t="shared" si="51"/>
        <v>0</v>
      </c>
      <c r="DN35" s="117">
        <f t="shared" si="52"/>
        <v>1</v>
      </c>
      <c r="DO35" s="117">
        <f t="shared" si="53"/>
        <v>0</v>
      </c>
      <c r="DP35" s="117">
        <f t="shared" si="87"/>
        <v>1</v>
      </c>
      <c r="DQ35" s="117">
        <f t="shared" si="54"/>
        <v>1</v>
      </c>
      <c r="DR35" s="117">
        <f t="shared" si="55"/>
        <v>0</v>
      </c>
      <c r="DS35" s="117">
        <f t="shared" si="56"/>
        <v>1</v>
      </c>
      <c r="DT35" s="117">
        <f t="shared" si="57"/>
        <v>0</v>
      </c>
      <c r="DU35" s="117">
        <f t="shared" si="58"/>
        <v>0</v>
      </c>
      <c r="DV35" s="117">
        <f t="shared" si="88"/>
        <v>0</v>
      </c>
      <c r="DW35" s="117">
        <f t="shared" si="59"/>
        <v>1</v>
      </c>
      <c r="DX35" s="117">
        <f t="shared" si="60"/>
        <v>0</v>
      </c>
      <c r="DY35" s="117">
        <f t="shared" si="61"/>
        <v>1</v>
      </c>
      <c r="DZ35" s="117">
        <f t="shared" si="62"/>
        <v>0</v>
      </c>
      <c r="EA35" s="117">
        <f t="shared" si="63"/>
        <v>1</v>
      </c>
      <c r="EB35" s="117">
        <f t="shared" si="64"/>
        <v>0</v>
      </c>
      <c r="EC35" s="117">
        <f t="shared" si="89"/>
        <v>1</v>
      </c>
      <c r="ED35" s="117">
        <f t="shared" si="65"/>
        <v>1</v>
      </c>
      <c r="EE35" s="117">
        <f t="shared" si="66"/>
        <v>0</v>
      </c>
      <c r="EF35" s="117">
        <f t="shared" si="67"/>
        <v>1</v>
      </c>
      <c r="EG35" s="117">
        <f t="shared" si="68"/>
        <v>0</v>
      </c>
      <c r="EH35" s="117">
        <f t="shared" si="69"/>
        <v>0</v>
      </c>
      <c r="EI35" s="117">
        <f t="shared" si="70"/>
        <v>0</v>
      </c>
      <c r="EJ35" s="118">
        <f t="shared" si="71"/>
        <v>1</v>
      </c>
      <c r="EK35" s="118">
        <f t="shared" si="72"/>
        <v>0</v>
      </c>
      <c r="EL35" s="7"/>
      <c r="EM35" s="7"/>
      <c r="EN35" s="7"/>
      <c r="EO35" s="7"/>
    </row>
    <row r="36" spans="1:145" ht="17.100000000000001" customHeight="1" x14ac:dyDescent="0.25">
      <c r="A36" s="774"/>
      <c r="B36" s="777"/>
      <c r="C36" s="172">
        <v>4</v>
      </c>
      <c r="D36" s="63" t="s">
        <v>660</v>
      </c>
      <c r="E36" s="65" t="s">
        <v>647</v>
      </c>
      <c r="F36" s="161" t="s">
        <v>604</v>
      </c>
      <c r="G36" s="164" t="s">
        <v>668</v>
      </c>
      <c r="H36" s="161" t="s">
        <v>664</v>
      </c>
      <c r="I36" s="146" t="s">
        <v>275</v>
      </c>
      <c r="J36" s="85" t="s">
        <v>675</v>
      </c>
      <c r="K36" s="259" t="s">
        <v>652</v>
      </c>
      <c r="L36" s="65" t="s">
        <v>579</v>
      </c>
      <c r="M36" s="161" t="s">
        <v>640</v>
      </c>
      <c r="N36" s="164" t="s">
        <v>268</v>
      </c>
      <c r="O36" s="161" t="s">
        <v>519</v>
      </c>
      <c r="P36" s="146" t="s">
        <v>646</v>
      </c>
      <c r="Q36" s="85" t="s">
        <v>659</v>
      </c>
      <c r="R36" s="78" t="s">
        <v>516</v>
      </c>
      <c r="S36" s="154" t="s">
        <v>274</v>
      </c>
      <c r="T36" s="161" t="s">
        <v>631</v>
      </c>
      <c r="U36" s="164" t="s">
        <v>638</v>
      </c>
      <c r="V36" s="161" t="s">
        <v>683</v>
      </c>
      <c r="W36" s="146" t="s">
        <v>237</v>
      </c>
      <c r="X36" s="85" t="s">
        <v>301</v>
      </c>
      <c r="Y36" s="42" t="s">
        <v>43</v>
      </c>
      <c r="Z36" s="10" t="s">
        <v>61</v>
      </c>
      <c r="AA36" s="6"/>
      <c r="AB36" s="279" t="s">
        <v>661</v>
      </c>
      <c r="AC36" s="279" t="s">
        <v>661</v>
      </c>
      <c r="AD36" s="279" t="s">
        <v>661</v>
      </c>
      <c r="AE36" s="279" t="s">
        <v>587</v>
      </c>
      <c r="AF36" s="279" t="s">
        <v>638</v>
      </c>
      <c r="AG36" s="279" t="s">
        <v>661</v>
      </c>
      <c r="AH36" s="279" t="s">
        <v>661</v>
      </c>
      <c r="AI36" s="279" t="s">
        <v>661</v>
      </c>
      <c r="AJ36" s="279" t="s">
        <v>661</v>
      </c>
      <c r="AK36" s="279" t="s">
        <v>661</v>
      </c>
      <c r="AL36" s="279" t="s">
        <v>638</v>
      </c>
      <c r="AM36" s="279" t="s">
        <v>638</v>
      </c>
      <c r="AN36" s="279" t="s">
        <v>653</v>
      </c>
      <c r="AO36" s="279" t="s">
        <v>653</v>
      </c>
      <c r="AP36" s="279" t="s">
        <v>241</v>
      </c>
      <c r="AQ36" s="279" t="s">
        <v>241</v>
      </c>
      <c r="AR36" s="279" t="s">
        <v>241</v>
      </c>
      <c r="AS36" s="279" t="s">
        <v>638</v>
      </c>
      <c r="AT36" s="279" t="s">
        <v>638</v>
      </c>
      <c r="AU36" s="279" t="s">
        <v>653</v>
      </c>
      <c r="AV36" s="279" t="s">
        <v>653</v>
      </c>
      <c r="AX36" s="118"/>
      <c r="AY36" s="118">
        <f t="shared" si="0"/>
        <v>1</v>
      </c>
      <c r="AZ36" s="118">
        <f t="shared" si="1"/>
        <v>1</v>
      </c>
      <c r="BA36" s="118">
        <f t="shared" si="2"/>
        <v>1</v>
      </c>
      <c r="BB36" s="118">
        <f t="shared" si="3"/>
        <v>0</v>
      </c>
      <c r="BC36" s="118">
        <f t="shared" si="4"/>
        <v>1</v>
      </c>
      <c r="BD36" s="118">
        <f t="shared" si="73"/>
        <v>0</v>
      </c>
      <c r="BE36" s="118">
        <f t="shared" si="74"/>
        <v>1</v>
      </c>
      <c r="BF36" s="118">
        <f t="shared" si="5"/>
        <v>0</v>
      </c>
      <c r="BG36" s="117">
        <f t="shared" si="75"/>
        <v>1</v>
      </c>
      <c r="BH36" s="118">
        <f t="shared" si="6"/>
        <v>1</v>
      </c>
      <c r="BI36" s="118">
        <f t="shared" si="7"/>
        <v>1</v>
      </c>
      <c r="BJ36" s="117">
        <f t="shared" si="8"/>
        <v>0</v>
      </c>
      <c r="BK36" s="118">
        <f t="shared" si="9"/>
        <v>1</v>
      </c>
      <c r="BL36" s="118">
        <f t="shared" si="10"/>
        <v>0</v>
      </c>
      <c r="BM36" s="118">
        <f t="shared" si="11"/>
        <v>1</v>
      </c>
      <c r="BN36" s="118">
        <f t="shared" si="12"/>
        <v>1</v>
      </c>
      <c r="BO36" s="117">
        <f t="shared" si="13"/>
        <v>0</v>
      </c>
      <c r="BP36" s="117">
        <f t="shared" si="14"/>
        <v>1</v>
      </c>
      <c r="BQ36" s="117">
        <f t="shared" si="15"/>
        <v>1</v>
      </c>
      <c r="BR36" s="117">
        <f t="shared" si="16"/>
        <v>0</v>
      </c>
      <c r="BS36" s="117">
        <f t="shared" si="17"/>
        <v>0</v>
      </c>
      <c r="BT36" s="117">
        <f t="shared" si="18"/>
        <v>0</v>
      </c>
      <c r="BU36" s="117">
        <f t="shared" si="19"/>
        <v>0</v>
      </c>
      <c r="BV36" s="117">
        <f t="shared" si="20"/>
        <v>1</v>
      </c>
      <c r="BW36" s="117">
        <f t="shared" si="76"/>
        <v>0</v>
      </c>
      <c r="BX36" s="117">
        <f t="shared" si="77"/>
        <v>1</v>
      </c>
      <c r="BY36" s="117">
        <f t="shared" si="21"/>
        <v>0</v>
      </c>
      <c r="BZ36" s="117">
        <f t="shared" si="22"/>
        <v>0</v>
      </c>
      <c r="CA36" s="117">
        <f t="shared" si="23"/>
        <v>0</v>
      </c>
      <c r="CB36" s="117">
        <f t="shared" si="24"/>
        <v>0</v>
      </c>
      <c r="CC36" s="117">
        <f t="shared" si="25"/>
        <v>0</v>
      </c>
      <c r="CD36" s="117">
        <f t="shared" si="26"/>
        <v>0</v>
      </c>
      <c r="CE36" s="117">
        <f t="shared" si="27"/>
        <v>0</v>
      </c>
      <c r="CF36" s="117">
        <f t="shared" si="28"/>
        <v>0</v>
      </c>
      <c r="CG36" s="117">
        <f t="shared" si="29"/>
        <v>0</v>
      </c>
      <c r="CH36" s="117">
        <f t="shared" si="30"/>
        <v>0</v>
      </c>
      <c r="CI36" s="117">
        <f t="shared" si="31"/>
        <v>0</v>
      </c>
      <c r="CJ36" s="117">
        <f t="shared" si="78"/>
        <v>0</v>
      </c>
      <c r="CK36" s="117">
        <f t="shared" si="32"/>
        <v>0</v>
      </c>
      <c r="CL36" s="117">
        <f t="shared" si="33"/>
        <v>1</v>
      </c>
      <c r="CM36" s="117">
        <f t="shared" si="34"/>
        <v>0</v>
      </c>
      <c r="CN36" s="117">
        <f t="shared" si="35"/>
        <v>1</v>
      </c>
      <c r="CO36" s="117">
        <f t="shared" si="36"/>
        <v>1</v>
      </c>
      <c r="CP36" s="117">
        <f t="shared" si="79"/>
        <v>1</v>
      </c>
      <c r="CQ36" s="117">
        <f t="shared" si="80"/>
        <v>0</v>
      </c>
      <c r="CR36" s="117">
        <f t="shared" si="81"/>
        <v>0</v>
      </c>
      <c r="CS36" s="117">
        <f t="shared" si="82"/>
        <v>0</v>
      </c>
      <c r="CT36" s="117">
        <f t="shared" si="37"/>
        <v>0</v>
      </c>
      <c r="CU36" s="117">
        <f t="shared" si="83"/>
        <v>0</v>
      </c>
      <c r="CV36" s="117">
        <f t="shared" si="38"/>
        <v>1</v>
      </c>
      <c r="CW36" s="117">
        <f t="shared" si="84"/>
        <v>1</v>
      </c>
      <c r="CX36" s="117">
        <f t="shared" si="39"/>
        <v>0</v>
      </c>
      <c r="CY36" s="117">
        <f t="shared" si="40"/>
        <v>0</v>
      </c>
      <c r="CZ36" s="117">
        <f t="shared" si="41"/>
        <v>0</v>
      </c>
      <c r="DA36" s="117">
        <f t="shared" si="42"/>
        <v>1</v>
      </c>
      <c r="DB36" s="117">
        <f t="shared" si="43"/>
        <v>0</v>
      </c>
      <c r="DC36" s="117">
        <f t="shared" si="44"/>
        <v>1</v>
      </c>
      <c r="DD36" s="117">
        <f t="shared" si="45"/>
        <v>0</v>
      </c>
      <c r="DE36" s="117">
        <f t="shared" si="46"/>
        <v>0</v>
      </c>
      <c r="DF36" s="117">
        <f t="shared" si="47"/>
        <v>0</v>
      </c>
      <c r="DG36" s="117">
        <f t="shared" si="90"/>
        <v>0</v>
      </c>
      <c r="DH36" s="117">
        <f t="shared" si="48"/>
        <v>1</v>
      </c>
      <c r="DI36" s="117">
        <f t="shared" si="85"/>
        <v>0</v>
      </c>
      <c r="DJ36" s="117">
        <f t="shared" si="86"/>
        <v>1</v>
      </c>
      <c r="DK36" s="117">
        <f t="shared" si="49"/>
        <v>0</v>
      </c>
      <c r="DL36" s="117">
        <f t="shared" si="50"/>
        <v>0</v>
      </c>
      <c r="DM36" s="117">
        <f t="shared" si="51"/>
        <v>0</v>
      </c>
      <c r="DN36" s="117">
        <f t="shared" si="52"/>
        <v>1</v>
      </c>
      <c r="DO36" s="117">
        <f t="shared" si="53"/>
        <v>0</v>
      </c>
      <c r="DP36" s="117">
        <f t="shared" si="87"/>
        <v>1</v>
      </c>
      <c r="DQ36" s="117">
        <f t="shared" si="54"/>
        <v>1</v>
      </c>
      <c r="DR36" s="117">
        <f t="shared" si="55"/>
        <v>0</v>
      </c>
      <c r="DS36" s="117">
        <f t="shared" si="56"/>
        <v>1</v>
      </c>
      <c r="DT36" s="117">
        <f t="shared" si="57"/>
        <v>0</v>
      </c>
      <c r="DU36" s="117">
        <f t="shared" si="58"/>
        <v>0</v>
      </c>
      <c r="DV36" s="117">
        <f t="shared" si="88"/>
        <v>0</v>
      </c>
      <c r="DW36" s="117">
        <f t="shared" si="59"/>
        <v>1</v>
      </c>
      <c r="DX36" s="117">
        <f t="shared" si="60"/>
        <v>0</v>
      </c>
      <c r="DY36" s="117">
        <f t="shared" si="61"/>
        <v>1</v>
      </c>
      <c r="DZ36" s="117">
        <f t="shared" si="62"/>
        <v>0</v>
      </c>
      <c r="EA36" s="117">
        <f t="shared" si="63"/>
        <v>1</v>
      </c>
      <c r="EB36" s="117">
        <f t="shared" si="64"/>
        <v>0</v>
      </c>
      <c r="EC36" s="117">
        <f t="shared" si="89"/>
        <v>1</v>
      </c>
      <c r="ED36" s="117">
        <f t="shared" si="65"/>
        <v>0</v>
      </c>
      <c r="EE36" s="117">
        <f t="shared" si="66"/>
        <v>0</v>
      </c>
      <c r="EF36" s="117">
        <f t="shared" si="67"/>
        <v>0</v>
      </c>
      <c r="EG36" s="117">
        <f t="shared" si="68"/>
        <v>0</v>
      </c>
      <c r="EH36" s="117">
        <f t="shared" si="69"/>
        <v>0</v>
      </c>
      <c r="EI36" s="117">
        <f t="shared" si="70"/>
        <v>0</v>
      </c>
      <c r="EJ36" s="118">
        <f t="shared" si="71"/>
        <v>1</v>
      </c>
      <c r="EK36" s="118">
        <f t="shared" si="72"/>
        <v>1</v>
      </c>
      <c r="EL36" s="7"/>
      <c r="EM36" s="7"/>
      <c r="EN36" s="7"/>
      <c r="EO36" s="7"/>
    </row>
    <row r="37" spans="1:145" ht="17.100000000000001" customHeight="1" x14ac:dyDescent="0.25">
      <c r="A37" s="774"/>
      <c r="B37" s="777"/>
      <c r="C37" s="172">
        <v>5</v>
      </c>
      <c r="D37" s="63" t="s">
        <v>647</v>
      </c>
      <c r="E37" s="65" t="s">
        <v>604</v>
      </c>
      <c r="F37" s="161" t="s">
        <v>645</v>
      </c>
      <c r="G37" s="164" t="s">
        <v>668</v>
      </c>
      <c r="H37" s="161" t="s">
        <v>664</v>
      </c>
      <c r="I37" s="146" t="s">
        <v>696</v>
      </c>
      <c r="J37" s="85" t="s">
        <v>675</v>
      </c>
      <c r="K37" s="78" t="s">
        <v>579</v>
      </c>
      <c r="L37" s="65" t="s">
        <v>649</v>
      </c>
      <c r="M37" s="65" t="s">
        <v>341</v>
      </c>
      <c r="N37" s="164" t="s">
        <v>689</v>
      </c>
      <c r="O37" s="161" t="s">
        <v>660</v>
      </c>
      <c r="P37" s="146" t="s">
        <v>659</v>
      </c>
      <c r="Q37" s="85" t="s">
        <v>633</v>
      </c>
      <c r="R37" s="78" t="s">
        <v>657</v>
      </c>
      <c r="S37" s="154" t="s">
        <v>241</v>
      </c>
      <c r="T37" s="161" t="s">
        <v>631</v>
      </c>
      <c r="U37" s="164" t="s">
        <v>683</v>
      </c>
      <c r="V37" s="161" t="s">
        <v>268</v>
      </c>
      <c r="W37" s="153" t="s">
        <v>642</v>
      </c>
      <c r="X37" s="85" t="s">
        <v>636</v>
      </c>
      <c r="Y37" s="42" t="s">
        <v>44</v>
      </c>
      <c r="Z37" s="10" t="s">
        <v>62</v>
      </c>
      <c r="AA37" s="6"/>
      <c r="AB37" s="279" t="s">
        <v>640</v>
      </c>
      <c r="AC37" s="279" t="s">
        <v>640</v>
      </c>
      <c r="AD37" s="279" t="s">
        <v>640</v>
      </c>
      <c r="AE37" s="279" t="s">
        <v>666</v>
      </c>
      <c r="AF37" s="279" t="s">
        <v>666</v>
      </c>
      <c r="AG37" s="279" t="s">
        <v>641</v>
      </c>
      <c r="AH37" s="279" t="s">
        <v>641</v>
      </c>
      <c r="AI37" s="279" t="s">
        <v>661</v>
      </c>
      <c r="AJ37" s="279" t="s">
        <v>661</v>
      </c>
      <c r="AK37" s="279" t="s">
        <v>661</v>
      </c>
      <c r="AL37" s="279" t="s">
        <v>638</v>
      </c>
      <c r="AM37" s="279" t="s">
        <v>638</v>
      </c>
      <c r="AN37" s="279" t="s">
        <v>653</v>
      </c>
      <c r="AO37" s="279" t="s">
        <v>653</v>
      </c>
      <c r="AP37" s="279" t="s">
        <v>241</v>
      </c>
      <c r="AQ37" s="279" t="s">
        <v>241</v>
      </c>
      <c r="AR37" s="279" t="s">
        <v>241</v>
      </c>
      <c r="AS37" s="279" t="s">
        <v>638</v>
      </c>
      <c r="AT37" s="279" t="s">
        <v>638</v>
      </c>
      <c r="AU37" s="279" t="s">
        <v>653</v>
      </c>
      <c r="AV37" s="279" t="s">
        <v>653</v>
      </c>
      <c r="AX37" s="118"/>
      <c r="AY37" s="118">
        <f t="shared" si="0"/>
        <v>1</v>
      </c>
      <c r="AZ37" s="118">
        <f t="shared" si="1"/>
        <v>1</v>
      </c>
      <c r="BA37" s="118">
        <f t="shared" si="2"/>
        <v>1</v>
      </c>
      <c r="BB37" s="118">
        <f t="shared" si="3"/>
        <v>0</v>
      </c>
      <c r="BC37" s="118">
        <f t="shared" si="4"/>
        <v>0</v>
      </c>
      <c r="BD37" s="118">
        <f t="shared" si="73"/>
        <v>1</v>
      </c>
      <c r="BE37" s="118">
        <f t="shared" si="74"/>
        <v>1</v>
      </c>
      <c r="BF37" s="118">
        <f t="shared" si="5"/>
        <v>1</v>
      </c>
      <c r="BG37" s="117">
        <f t="shared" si="75"/>
        <v>0</v>
      </c>
      <c r="BH37" s="118">
        <f t="shared" si="6"/>
        <v>1</v>
      </c>
      <c r="BI37" s="118">
        <f t="shared" si="7"/>
        <v>0</v>
      </c>
      <c r="BJ37" s="117">
        <f t="shared" si="8"/>
        <v>0</v>
      </c>
      <c r="BK37" s="118">
        <f t="shared" si="9"/>
        <v>0</v>
      </c>
      <c r="BL37" s="118">
        <f t="shared" si="10"/>
        <v>1</v>
      </c>
      <c r="BM37" s="118">
        <f t="shared" si="11"/>
        <v>0</v>
      </c>
      <c r="BN37" s="118">
        <f t="shared" si="12"/>
        <v>1</v>
      </c>
      <c r="BO37" s="117">
        <f t="shared" si="13"/>
        <v>0</v>
      </c>
      <c r="BP37" s="117">
        <f t="shared" si="14"/>
        <v>1</v>
      </c>
      <c r="BQ37" s="117">
        <f t="shared" si="15"/>
        <v>1</v>
      </c>
      <c r="BR37" s="117">
        <f t="shared" si="16"/>
        <v>0</v>
      </c>
      <c r="BS37" s="117">
        <f t="shared" si="17"/>
        <v>0</v>
      </c>
      <c r="BT37" s="117">
        <f t="shared" si="18"/>
        <v>0</v>
      </c>
      <c r="BU37" s="117">
        <f t="shared" si="19"/>
        <v>0</v>
      </c>
      <c r="BV37" s="117">
        <f t="shared" si="20"/>
        <v>1</v>
      </c>
      <c r="BW37" s="117">
        <f t="shared" si="76"/>
        <v>0</v>
      </c>
      <c r="BX37" s="117">
        <f t="shared" si="77"/>
        <v>1</v>
      </c>
      <c r="BY37" s="117">
        <f t="shared" si="21"/>
        <v>0</v>
      </c>
      <c r="BZ37" s="117">
        <f t="shared" si="22"/>
        <v>1</v>
      </c>
      <c r="CA37" s="117">
        <f t="shared" si="23"/>
        <v>1</v>
      </c>
      <c r="CB37" s="117">
        <f t="shared" si="24"/>
        <v>0</v>
      </c>
      <c r="CC37" s="117">
        <f t="shared" si="25"/>
        <v>0</v>
      </c>
      <c r="CD37" s="117">
        <f t="shared" si="26"/>
        <v>0</v>
      </c>
      <c r="CE37" s="117">
        <f t="shared" si="27"/>
        <v>0</v>
      </c>
      <c r="CF37" s="117">
        <f t="shared" si="28"/>
        <v>0</v>
      </c>
      <c r="CG37" s="117">
        <f t="shared" si="29"/>
        <v>0</v>
      </c>
      <c r="CH37" s="117">
        <f t="shared" si="30"/>
        <v>0</v>
      </c>
      <c r="CI37" s="117">
        <f t="shared" si="31"/>
        <v>0</v>
      </c>
      <c r="CJ37" s="117">
        <f t="shared" si="78"/>
        <v>0</v>
      </c>
      <c r="CK37" s="117">
        <f t="shared" si="32"/>
        <v>0</v>
      </c>
      <c r="CL37" s="117">
        <f t="shared" si="33"/>
        <v>0</v>
      </c>
      <c r="CM37" s="117">
        <f t="shared" si="34"/>
        <v>0</v>
      </c>
      <c r="CN37" s="117">
        <f t="shared" si="35"/>
        <v>0</v>
      </c>
      <c r="CO37" s="117">
        <f t="shared" si="36"/>
        <v>1</v>
      </c>
      <c r="CP37" s="117">
        <f t="shared" si="79"/>
        <v>1</v>
      </c>
      <c r="CQ37" s="117">
        <f t="shared" si="80"/>
        <v>0</v>
      </c>
      <c r="CR37" s="117">
        <f t="shared" si="81"/>
        <v>0</v>
      </c>
      <c r="CS37" s="117">
        <f t="shared" si="82"/>
        <v>0</v>
      </c>
      <c r="CT37" s="117">
        <f t="shared" si="37"/>
        <v>0</v>
      </c>
      <c r="CU37" s="117">
        <f t="shared" si="83"/>
        <v>0</v>
      </c>
      <c r="CV37" s="117">
        <f t="shared" si="38"/>
        <v>1</v>
      </c>
      <c r="CW37" s="117">
        <f t="shared" si="84"/>
        <v>1</v>
      </c>
      <c r="CX37" s="117">
        <f t="shared" si="39"/>
        <v>1</v>
      </c>
      <c r="CY37" s="117">
        <f t="shared" si="40"/>
        <v>0</v>
      </c>
      <c r="CZ37" s="117">
        <f t="shared" si="41"/>
        <v>1</v>
      </c>
      <c r="DA37" s="117">
        <f t="shared" si="42"/>
        <v>0</v>
      </c>
      <c r="DB37" s="117">
        <f t="shared" si="43"/>
        <v>0</v>
      </c>
      <c r="DC37" s="117">
        <f t="shared" si="44"/>
        <v>0</v>
      </c>
      <c r="DD37" s="117">
        <f t="shared" si="45"/>
        <v>0</v>
      </c>
      <c r="DE37" s="117">
        <f t="shared" si="46"/>
        <v>1</v>
      </c>
      <c r="DF37" s="117">
        <f t="shared" si="47"/>
        <v>0</v>
      </c>
      <c r="DG37" s="117">
        <f t="shared" si="90"/>
        <v>1</v>
      </c>
      <c r="DH37" s="117">
        <f t="shared" si="48"/>
        <v>0</v>
      </c>
      <c r="DI37" s="117">
        <f t="shared" si="85"/>
        <v>0</v>
      </c>
      <c r="DJ37" s="117">
        <f t="shared" si="86"/>
        <v>0</v>
      </c>
      <c r="DK37" s="117">
        <f t="shared" si="49"/>
        <v>0</v>
      </c>
      <c r="DL37" s="117">
        <f t="shared" si="50"/>
        <v>0</v>
      </c>
      <c r="DM37" s="117">
        <f t="shared" si="51"/>
        <v>0</v>
      </c>
      <c r="DN37" s="117">
        <f t="shared" si="52"/>
        <v>0</v>
      </c>
      <c r="DO37" s="117">
        <f t="shared" si="53"/>
        <v>0</v>
      </c>
      <c r="DP37" s="117">
        <f t="shared" si="87"/>
        <v>0</v>
      </c>
      <c r="DQ37" s="117">
        <f t="shared" si="54"/>
        <v>0</v>
      </c>
      <c r="DR37" s="117">
        <f t="shared" si="55"/>
        <v>0</v>
      </c>
      <c r="DS37" s="117">
        <f t="shared" si="56"/>
        <v>0</v>
      </c>
      <c r="DT37" s="117">
        <f t="shared" si="57"/>
        <v>0</v>
      </c>
      <c r="DU37" s="117">
        <f t="shared" si="58"/>
        <v>0</v>
      </c>
      <c r="DV37" s="117">
        <f t="shared" si="88"/>
        <v>0</v>
      </c>
      <c r="DW37" s="117">
        <f t="shared" si="59"/>
        <v>1</v>
      </c>
      <c r="DX37" s="117">
        <f t="shared" si="60"/>
        <v>0</v>
      </c>
      <c r="DY37" s="117">
        <f t="shared" si="61"/>
        <v>1</v>
      </c>
      <c r="DZ37" s="117">
        <f t="shared" si="62"/>
        <v>1</v>
      </c>
      <c r="EA37" s="117">
        <f t="shared" si="63"/>
        <v>0</v>
      </c>
      <c r="EB37" s="117">
        <f t="shared" si="64"/>
        <v>1</v>
      </c>
      <c r="EC37" s="117">
        <f t="shared" si="89"/>
        <v>1</v>
      </c>
      <c r="ED37" s="117">
        <f t="shared" si="65"/>
        <v>1</v>
      </c>
      <c r="EE37" s="117">
        <f t="shared" si="66"/>
        <v>0</v>
      </c>
      <c r="EF37" s="117">
        <f t="shared" si="67"/>
        <v>1</v>
      </c>
      <c r="EG37" s="117">
        <f t="shared" si="68"/>
        <v>1</v>
      </c>
      <c r="EH37" s="117">
        <f t="shared" si="69"/>
        <v>0</v>
      </c>
      <c r="EI37" s="117">
        <f t="shared" si="70"/>
        <v>1</v>
      </c>
      <c r="EJ37" s="118">
        <f t="shared" si="71"/>
        <v>1</v>
      </c>
      <c r="EK37" s="118">
        <f t="shared" si="72"/>
        <v>1</v>
      </c>
      <c r="EL37" s="7"/>
      <c r="EM37" s="7"/>
      <c r="EN37" s="7"/>
      <c r="EO37" s="7"/>
    </row>
    <row r="38" spans="1:145" ht="17.100000000000001" customHeight="1" x14ac:dyDescent="0.25">
      <c r="A38" s="774"/>
      <c r="B38" s="777"/>
      <c r="C38" s="172">
        <v>6</v>
      </c>
      <c r="D38" s="63" t="s">
        <v>647</v>
      </c>
      <c r="E38" s="65" t="s">
        <v>604</v>
      </c>
      <c r="F38" s="161" t="s">
        <v>645</v>
      </c>
      <c r="G38" s="164" t="s">
        <v>587</v>
      </c>
      <c r="H38" s="161" t="s">
        <v>668</v>
      </c>
      <c r="I38" s="146" t="s">
        <v>696</v>
      </c>
      <c r="J38" s="85" t="s">
        <v>675</v>
      </c>
      <c r="K38" s="78" t="s">
        <v>579</v>
      </c>
      <c r="L38" s="65" t="s">
        <v>649</v>
      </c>
      <c r="M38" s="65" t="s">
        <v>341</v>
      </c>
      <c r="N38" s="164" t="s">
        <v>689</v>
      </c>
      <c r="O38" s="161" t="s">
        <v>660</v>
      </c>
      <c r="P38" s="146" t="s">
        <v>659</v>
      </c>
      <c r="Q38" s="85" t="s">
        <v>633</v>
      </c>
      <c r="R38" s="78" t="s">
        <v>657</v>
      </c>
      <c r="S38" s="154" t="s">
        <v>515</v>
      </c>
      <c r="T38" s="161" t="s">
        <v>631</v>
      </c>
      <c r="U38" s="164" t="s">
        <v>683</v>
      </c>
      <c r="V38" s="169" t="s">
        <v>268</v>
      </c>
      <c r="W38" s="154" t="s">
        <v>642</v>
      </c>
      <c r="X38" s="85" t="s">
        <v>636</v>
      </c>
      <c r="Y38" s="42" t="s">
        <v>45</v>
      </c>
      <c r="Z38" s="10" t="s">
        <v>63</v>
      </c>
      <c r="AA38" s="6"/>
      <c r="AB38" s="279" t="s">
        <v>640</v>
      </c>
      <c r="AC38" s="279" t="s">
        <v>640</v>
      </c>
      <c r="AD38" s="279" t="s">
        <v>640</v>
      </c>
      <c r="AE38" s="279" t="s">
        <v>666</v>
      </c>
      <c r="AF38" s="279" t="s">
        <v>666</v>
      </c>
      <c r="AG38" s="279" t="s">
        <v>641</v>
      </c>
      <c r="AH38" s="279" t="s">
        <v>641</v>
      </c>
      <c r="AI38" s="279" t="s">
        <v>661</v>
      </c>
      <c r="AJ38" s="279" t="s">
        <v>661</v>
      </c>
      <c r="AK38" s="279" t="s">
        <v>661</v>
      </c>
      <c r="AL38" s="279" t="s">
        <v>638</v>
      </c>
      <c r="AM38" s="279" t="s">
        <v>638</v>
      </c>
      <c r="AN38" s="279" t="s">
        <v>653</v>
      </c>
      <c r="AO38" s="279" t="s">
        <v>653</v>
      </c>
      <c r="AP38" s="279" t="s">
        <v>241</v>
      </c>
      <c r="AQ38" s="279" t="s">
        <v>241</v>
      </c>
      <c r="AR38" s="279" t="s">
        <v>241</v>
      </c>
      <c r="AS38" s="279" t="s">
        <v>638</v>
      </c>
      <c r="AT38" s="279" t="s">
        <v>638</v>
      </c>
      <c r="AU38" s="279" t="s">
        <v>653</v>
      </c>
      <c r="AV38" s="279" t="s">
        <v>653</v>
      </c>
      <c r="AX38" s="118"/>
      <c r="AY38" s="118">
        <f t="shared" si="0"/>
        <v>1</v>
      </c>
      <c r="AZ38" s="118">
        <f t="shared" si="1"/>
        <v>1</v>
      </c>
      <c r="BA38" s="118">
        <f t="shared" si="2"/>
        <v>1</v>
      </c>
      <c r="BB38" s="118">
        <f t="shared" si="3"/>
        <v>0</v>
      </c>
      <c r="BC38" s="118">
        <f t="shared" si="4"/>
        <v>0</v>
      </c>
      <c r="BD38" s="118">
        <f t="shared" si="73"/>
        <v>1</v>
      </c>
      <c r="BE38" s="118">
        <f t="shared" si="74"/>
        <v>1</v>
      </c>
      <c r="BF38" s="118">
        <f t="shared" si="5"/>
        <v>1</v>
      </c>
      <c r="BG38" s="117">
        <f t="shared" si="75"/>
        <v>0</v>
      </c>
      <c r="BH38" s="118">
        <f t="shared" si="6"/>
        <v>1</v>
      </c>
      <c r="BI38" s="118">
        <f t="shared" si="7"/>
        <v>0</v>
      </c>
      <c r="BJ38" s="117">
        <f t="shared" si="8"/>
        <v>0</v>
      </c>
      <c r="BK38" s="118">
        <f t="shared" si="9"/>
        <v>0</v>
      </c>
      <c r="BL38" s="118">
        <f t="shared" si="10"/>
        <v>1</v>
      </c>
      <c r="BM38" s="118">
        <f t="shared" si="11"/>
        <v>0</v>
      </c>
      <c r="BN38" s="118">
        <f t="shared" si="12"/>
        <v>1</v>
      </c>
      <c r="BO38" s="117">
        <f t="shared" si="13"/>
        <v>0</v>
      </c>
      <c r="BP38" s="117">
        <f t="shared" si="14"/>
        <v>1</v>
      </c>
      <c r="BQ38" s="117">
        <f t="shared" si="15"/>
        <v>1</v>
      </c>
      <c r="BR38" s="117">
        <f t="shared" si="16"/>
        <v>0</v>
      </c>
      <c r="BS38" s="117">
        <f t="shared" si="17"/>
        <v>0</v>
      </c>
      <c r="BT38" s="117">
        <f t="shared" si="18"/>
        <v>0</v>
      </c>
      <c r="BU38" s="117">
        <f t="shared" si="19"/>
        <v>0</v>
      </c>
      <c r="BV38" s="117">
        <f t="shared" si="20"/>
        <v>1</v>
      </c>
      <c r="BW38" s="117">
        <f t="shared" si="76"/>
        <v>0</v>
      </c>
      <c r="BX38" s="117">
        <f t="shared" si="77"/>
        <v>1</v>
      </c>
      <c r="BY38" s="117">
        <f t="shared" si="21"/>
        <v>0</v>
      </c>
      <c r="BZ38" s="117">
        <f t="shared" si="22"/>
        <v>1</v>
      </c>
      <c r="CA38" s="117">
        <f t="shared" si="23"/>
        <v>1</v>
      </c>
      <c r="CB38" s="117">
        <f t="shared" si="24"/>
        <v>0</v>
      </c>
      <c r="CC38" s="117">
        <f t="shared" si="25"/>
        <v>0</v>
      </c>
      <c r="CD38" s="117">
        <f t="shared" si="26"/>
        <v>0</v>
      </c>
      <c r="CE38" s="117">
        <f t="shared" si="27"/>
        <v>0</v>
      </c>
      <c r="CF38" s="117">
        <f t="shared" si="28"/>
        <v>0</v>
      </c>
      <c r="CG38" s="117">
        <f t="shared" si="29"/>
        <v>0</v>
      </c>
      <c r="CH38" s="117">
        <f t="shared" si="30"/>
        <v>0</v>
      </c>
      <c r="CI38" s="117">
        <f t="shared" si="31"/>
        <v>0</v>
      </c>
      <c r="CJ38" s="117">
        <f t="shared" si="78"/>
        <v>0</v>
      </c>
      <c r="CK38" s="117">
        <f t="shared" si="32"/>
        <v>0</v>
      </c>
      <c r="CL38" s="117">
        <f t="shared" si="33"/>
        <v>0</v>
      </c>
      <c r="CM38" s="117">
        <f t="shared" si="34"/>
        <v>0</v>
      </c>
      <c r="CN38" s="117">
        <f t="shared" si="35"/>
        <v>0</v>
      </c>
      <c r="CO38" s="117">
        <f t="shared" si="36"/>
        <v>1</v>
      </c>
      <c r="CP38" s="117">
        <f t="shared" si="79"/>
        <v>1</v>
      </c>
      <c r="CQ38" s="117">
        <f t="shared" si="80"/>
        <v>0</v>
      </c>
      <c r="CR38" s="117">
        <f t="shared" si="81"/>
        <v>0</v>
      </c>
      <c r="CS38" s="117">
        <f t="shared" si="82"/>
        <v>0</v>
      </c>
      <c r="CT38" s="117">
        <f t="shared" si="37"/>
        <v>0</v>
      </c>
      <c r="CU38" s="117">
        <f t="shared" si="83"/>
        <v>0</v>
      </c>
      <c r="CV38" s="117">
        <f t="shared" si="38"/>
        <v>1</v>
      </c>
      <c r="CW38" s="117">
        <f t="shared" si="84"/>
        <v>1</v>
      </c>
      <c r="CX38" s="117">
        <f t="shared" si="39"/>
        <v>0</v>
      </c>
      <c r="CY38" s="117">
        <f t="shared" si="40"/>
        <v>0</v>
      </c>
      <c r="CZ38" s="117">
        <f t="shared" si="41"/>
        <v>0</v>
      </c>
      <c r="DA38" s="117">
        <f t="shared" si="42"/>
        <v>0</v>
      </c>
      <c r="DB38" s="117">
        <f t="shared" si="43"/>
        <v>0</v>
      </c>
      <c r="DC38" s="117">
        <f t="shared" si="44"/>
        <v>0</v>
      </c>
      <c r="DD38" s="117">
        <f t="shared" si="45"/>
        <v>1</v>
      </c>
      <c r="DE38" s="117">
        <f t="shared" si="46"/>
        <v>1</v>
      </c>
      <c r="DF38" s="117">
        <f t="shared" si="47"/>
        <v>0</v>
      </c>
      <c r="DG38" s="117">
        <f t="shared" si="90"/>
        <v>1</v>
      </c>
      <c r="DH38" s="117">
        <f t="shared" si="48"/>
        <v>0</v>
      </c>
      <c r="DI38" s="117">
        <f t="shared" si="85"/>
        <v>1</v>
      </c>
      <c r="DJ38" s="117">
        <f t="shared" si="86"/>
        <v>1</v>
      </c>
      <c r="DK38" s="117">
        <f t="shared" si="49"/>
        <v>0</v>
      </c>
      <c r="DL38" s="117">
        <f t="shared" si="50"/>
        <v>0</v>
      </c>
      <c r="DM38" s="117">
        <f t="shared" si="51"/>
        <v>0</v>
      </c>
      <c r="DN38" s="117">
        <f t="shared" si="52"/>
        <v>0</v>
      </c>
      <c r="DO38" s="117">
        <f t="shared" si="53"/>
        <v>0</v>
      </c>
      <c r="DP38" s="117">
        <f t="shared" si="87"/>
        <v>0</v>
      </c>
      <c r="DQ38" s="117">
        <f t="shared" si="54"/>
        <v>0</v>
      </c>
      <c r="DR38" s="117">
        <f t="shared" si="55"/>
        <v>0</v>
      </c>
      <c r="DS38" s="117">
        <f t="shared" si="56"/>
        <v>0</v>
      </c>
      <c r="DT38" s="117">
        <f t="shared" si="57"/>
        <v>0</v>
      </c>
      <c r="DU38" s="117">
        <f t="shared" si="58"/>
        <v>0</v>
      </c>
      <c r="DV38" s="117">
        <f t="shared" si="88"/>
        <v>0</v>
      </c>
      <c r="DW38" s="117">
        <f t="shared" si="59"/>
        <v>1</v>
      </c>
      <c r="DX38" s="117">
        <f t="shared" si="60"/>
        <v>0</v>
      </c>
      <c r="DY38" s="117">
        <f t="shared" si="61"/>
        <v>1</v>
      </c>
      <c r="DZ38" s="117">
        <f t="shared" si="62"/>
        <v>1</v>
      </c>
      <c r="EA38" s="117">
        <f t="shared" si="63"/>
        <v>0</v>
      </c>
      <c r="EB38" s="117">
        <f t="shared" si="64"/>
        <v>1</v>
      </c>
      <c r="EC38" s="117">
        <f t="shared" si="89"/>
        <v>1</v>
      </c>
      <c r="ED38" s="117">
        <f t="shared" si="65"/>
        <v>1</v>
      </c>
      <c r="EE38" s="117">
        <f t="shared" si="66"/>
        <v>0</v>
      </c>
      <c r="EF38" s="117">
        <f t="shared" si="67"/>
        <v>1</v>
      </c>
      <c r="EG38" s="117">
        <f t="shared" si="68"/>
        <v>1</v>
      </c>
      <c r="EH38" s="117">
        <f t="shared" si="69"/>
        <v>0</v>
      </c>
      <c r="EI38" s="117">
        <f t="shared" si="70"/>
        <v>1</v>
      </c>
      <c r="EJ38" s="118">
        <f t="shared" si="71"/>
        <v>1</v>
      </c>
      <c r="EK38" s="118">
        <f t="shared" si="72"/>
        <v>0</v>
      </c>
      <c r="EL38" s="7"/>
      <c r="EM38" s="7"/>
      <c r="EN38" s="7"/>
      <c r="EO38" s="7"/>
    </row>
    <row r="39" spans="1:145" ht="17.100000000000001" customHeight="1" x14ac:dyDescent="0.25">
      <c r="A39" s="774"/>
      <c r="B39" s="777"/>
      <c r="C39" s="172">
        <v>7</v>
      </c>
      <c r="D39" s="63" t="s">
        <v>604</v>
      </c>
      <c r="E39" s="65" t="s">
        <v>645</v>
      </c>
      <c r="F39" s="161" t="s">
        <v>660</v>
      </c>
      <c r="G39" s="164" t="s">
        <v>587</v>
      </c>
      <c r="H39" s="161" t="s">
        <v>668</v>
      </c>
      <c r="I39" s="146" t="s">
        <v>696</v>
      </c>
      <c r="J39" s="85" t="s">
        <v>647</v>
      </c>
      <c r="K39" s="78" t="s">
        <v>640</v>
      </c>
      <c r="L39" s="65" t="s">
        <v>656</v>
      </c>
      <c r="M39" s="161" t="s">
        <v>517</v>
      </c>
      <c r="N39" s="164" t="s">
        <v>643</v>
      </c>
      <c r="O39" s="161" t="s">
        <v>689</v>
      </c>
      <c r="P39" s="146" t="s">
        <v>636</v>
      </c>
      <c r="Q39" s="85" t="s">
        <v>632</v>
      </c>
      <c r="R39" s="78" t="s">
        <v>274</v>
      </c>
      <c r="S39" s="154" t="s">
        <v>515</v>
      </c>
      <c r="T39" s="161" t="s">
        <v>652</v>
      </c>
      <c r="U39" s="164" t="s">
        <v>237</v>
      </c>
      <c r="V39" s="161" t="s">
        <v>638</v>
      </c>
      <c r="W39" s="146" t="s">
        <v>657</v>
      </c>
      <c r="X39" s="85" t="s">
        <v>651</v>
      </c>
      <c r="Y39" s="42" t="s">
        <v>46</v>
      </c>
      <c r="Z39" s="10" t="s">
        <v>64</v>
      </c>
      <c r="AA39" s="6"/>
      <c r="AB39" s="279" t="s">
        <v>640</v>
      </c>
      <c r="AC39" s="279" t="s">
        <v>640</v>
      </c>
      <c r="AD39" s="279" t="s">
        <v>640</v>
      </c>
      <c r="AE39" s="279" t="s">
        <v>666</v>
      </c>
      <c r="AF39" s="279" t="s">
        <v>666</v>
      </c>
      <c r="AG39" s="279" t="s">
        <v>641</v>
      </c>
      <c r="AH39" s="279" t="s">
        <v>641</v>
      </c>
      <c r="AI39" s="279" t="s">
        <v>640</v>
      </c>
      <c r="AJ39" s="279" t="s">
        <v>640</v>
      </c>
      <c r="AK39" s="279" t="s">
        <v>640</v>
      </c>
      <c r="AL39" s="279" t="s">
        <v>519</v>
      </c>
      <c r="AM39" s="279" t="s">
        <v>519</v>
      </c>
      <c r="AN39" s="279" t="s">
        <v>659</v>
      </c>
      <c r="AO39" s="279" t="s">
        <v>659</v>
      </c>
      <c r="AP39" s="279" t="s">
        <v>515</v>
      </c>
      <c r="AQ39" s="279" t="s">
        <v>515</v>
      </c>
      <c r="AR39" s="279" t="s">
        <v>515</v>
      </c>
      <c r="AS39" s="279" t="s">
        <v>519</v>
      </c>
      <c r="AT39" s="279" t="s">
        <v>519</v>
      </c>
      <c r="AU39" s="279" t="s">
        <v>659</v>
      </c>
      <c r="AV39" s="279" t="s">
        <v>659</v>
      </c>
      <c r="AX39" s="118"/>
      <c r="AY39" s="118">
        <f t="shared" si="0"/>
        <v>0</v>
      </c>
      <c r="AZ39" s="118">
        <f t="shared" si="1"/>
        <v>0</v>
      </c>
      <c r="BA39" s="118">
        <f t="shared" si="2"/>
        <v>0</v>
      </c>
      <c r="BB39" s="118">
        <f t="shared" si="3"/>
        <v>1</v>
      </c>
      <c r="BC39" s="118">
        <f t="shared" si="4"/>
        <v>0</v>
      </c>
      <c r="BD39" s="118">
        <f t="shared" si="73"/>
        <v>1</v>
      </c>
      <c r="BE39" s="118">
        <f t="shared" si="74"/>
        <v>1</v>
      </c>
      <c r="BF39" s="118">
        <f t="shared" si="5"/>
        <v>0</v>
      </c>
      <c r="BG39" s="117">
        <f t="shared" si="75"/>
        <v>0</v>
      </c>
      <c r="BH39" s="118">
        <f t="shared" si="6"/>
        <v>0</v>
      </c>
      <c r="BI39" s="118">
        <f t="shared" si="7"/>
        <v>1</v>
      </c>
      <c r="BJ39" s="117">
        <f t="shared" si="8"/>
        <v>0</v>
      </c>
      <c r="BK39" s="118">
        <f t="shared" si="9"/>
        <v>1</v>
      </c>
      <c r="BL39" s="118">
        <f t="shared" si="10"/>
        <v>1</v>
      </c>
      <c r="BM39" s="118">
        <f t="shared" si="11"/>
        <v>0</v>
      </c>
      <c r="BN39" s="118">
        <f t="shared" si="12"/>
        <v>1</v>
      </c>
      <c r="BO39" s="117">
        <f t="shared" si="13"/>
        <v>1</v>
      </c>
      <c r="BP39" s="117">
        <f t="shared" si="14"/>
        <v>0</v>
      </c>
      <c r="BQ39" s="117">
        <f t="shared" si="15"/>
        <v>1</v>
      </c>
      <c r="BR39" s="117">
        <f t="shared" si="16"/>
        <v>0</v>
      </c>
      <c r="BS39" s="117">
        <f t="shared" si="17"/>
        <v>0</v>
      </c>
      <c r="BT39" s="117">
        <f t="shared" si="18"/>
        <v>0</v>
      </c>
      <c r="BU39" s="117">
        <f t="shared" si="19"/>
        <v>0</v>
      </c>
      <c r="BV39" s="117">
        <f t="shared" si="20"/>
        <v>1</v>
      </c>
      <c r="BW39" s="117">
        <f t="shared" si="76"/>
        <v>0</v>
      </c>
      <c r="BX39" s="117">
        <f t="shared" si="77"/>
        <v>1</v>
      </c>
      <c r="BY39" s="117">
        <f t="shared" si="21"/>
        <v>0</v>
      </c>
      <c r="BZ39" s="117">
        <f t="shared" si="22"/>
        <v>1</v>
      </c>
      <c r="CA39" s="117">
        <f t="shared" si="23"/>
        <v>1</v>
      </c>
      <c r="CB39" s="117">
        <f t="shared" si="24"/>
        <v>1</v>
      </c>
      <c r="CC39" s="117">
        <f t="shared" si="25"/>
        <v>0</v>
      </c>
      <c r="CD39" s="117">
        <f t="shared" si="26"/>
        <v>0</v>
      </c>
      <c r="CE39" s="117">
        <f t="shared" si="27"/>
        <v>1</v>
      </c>
      <c r="CF39" s="117">
        <f t="shared" si="28"/>
        <v>0</v>
      </c>
      <c r="CG39" s="117">
        <f t="shared" si="29"/>
        <v>1</v>
      </c>
      <c r="CH39" s="117">
        <f t="shared" si="30"/>
        <v>1</v>
      </c>
      <c r="CI39" s="117">
        <f t="shared" si="31"/>
        <v>0</v>
      </c>
      <c r="CJ39" s="117">
        <f t="shared" si="78"/>
        <v>0</v>
      </c>
      <c r="CK39" s="117">
        <f t="shared" si="32"/>
        <v>0</v>
      </c>
      <c r="CL39" s="117">
        <f t="shared" si="33"/>
        <v>1</v>
      </c>
      <c r="CM39" s="117">
        <f t="shared" si="34"/>
        <v>0</v>
      </c>
      <c r="CN39" s="117">
        <f t="shared" si="35"/>
        <v>1</v>
      </c>
      <c r="CO39" s="117">
        <f t="shared" si="36"/>
        <v>1</v>
      </c>
      <c r="CP39" s="117">
        <f t="shared" si="79"/>
        <v>0</v>
      </c>
      <c r="CQ39" s="117">
        <f t="shared" si="80"/>
        <v>0</v>
      </c>
      <c r="CR39" s="117">
        <f t="shared" si="81"/>
        <v>0</v>
      </c>
      <c r="CS39" s="117">
        <f t="shared" si="82"/>
        <v>0</v>
      </c>
      <c r="CT39" s="117">
        <f t="shared" si="37"/>
        <v>0</v>
      </c>
      <c r="CU39" s="117">
        <f t="shared" si="83"/>
        <v>0</v>
      </c>
      <c r="CV39" s="117">
        <f t="shared" si="38"/>
        <v>0</v>
      </c>
      <c r="CW39" s="117">
        <f t="shared" si="84"/>
        <v>0</v>
      </c>
      <c r="CX39" s="117">
        <f t="shared" si="39"/>
        <v>0</v>
      </c>
      <c r="CY39" s="117">
        <f t="shared" si="40"/>
        <v>0</v>
      </c>
      <c r="CZ39" s="117">
        <f t="shared" si="41"/>
        <v>0</v>
      </c>
      <c r="DA39" s="117">
        <f t="shared" si="42"/>
        <v>1</v>
      </c>
      <c r="DB39" s="117">
        <f t="shared" si="43"/>
        <v>0</v>
      </c>
      <c r="DC39" s="117">
        <f t="shared" si="44"/>
        <v>1</v>
      </c>
      <c r="DD39" s="117">
        <f t="shared" si="45"/>
        <v>1</v>
      </c>
      <c r="DE39" s="117">
        <f t="shared" si="46"/>
        <v>0</v>
      </c>
      <c r="DF39" s="117">
        <f t="shared" si="47"/>
        <v>0</v>
      </c>
      <c r="DG39" s="117">
        <f t="shared" si="90"/>
        <v>0</v>
      </c>
      <c r="DH39" s="117">
        <f t="shared" si="48"/>
        <v>0</v>
      </c>
      <c r="DI39" s="117">
        <f t="shared" si="85"/>
        <v>1</v>
      </c>
      <c r="DJ39" s="117">
        <f t="shared" si="86"/>
        <v>1</v>
      </c>
      <c r="DK39" s="117">
        <f t="shared" si="49"/>
        <v>1</v>
      </c>
      <c r="DL39" s="117">
        <f t="shared" si="50"/>
        <v>0</v>
      </c>
      <c r="DM39" s="117">
        <f t="shared" si="51"/>
        <v>1</v>
      </c>
      <c r="DN39" s="117">
        <f t="shared" si="52"/>
        <v>1</v>
      </c>
      <c r="DO39" s="117">
        <f t="shared" si="53"/>
        <v>0</v>
      </c>
      <c r="DP39" s="117">
        <f t="shared" si="87"/>
        <v>1</v>
      </c>
      <c r="DQ39" s="117">
        <f t="shared" si="54"/>
        <v>0</v>
      </c>
      <c r="DR39" s="117">
        <f t="shared" si="55"/>
        <v>0</v>
      </c>
      <c r="DS39" s="117">
        <f t="shared" si="56"/>
        <v>0</v>
      </c>
      <c r="DT39" s="117">
        <f t="shared" si="57"/>
        <v>0</v>
      </c>
      <c r="DU39" s="117">
        <f t="shared" si="58"/>
        <v>0</v>
      </c>
      <c r="DV39" s="117">
        <f t="shared" si="88"/>
        <v>0</v>
      </c>
      <c r="DW39" s="117">
        <f t="shared" si="59"/>
        <v>0</v>
      </c>
      <c r="DX39" s="117">
        <f t="shared" si="60"/>
        <v>0</v>
      </c>
      <c r="DY39" s="117">
        <f t="shared" si="61"/>
        <v>0</v>
      </c>
      <c r="DZ39" s="117">
        <f t="shared" si="62"/>
        <v>0</v>
      </c>
      <c r="EA39" s="117">
        <f t="shared" si="63"/>
        <v>1</v>
      </c>
      <c r="EB39" s="117">
        <f t="shared" si="64"/>
        <v>1</v>
      </c>
      <c r="EC39" s="117">
        <f t="shared" si="89"/>
        <v>1</v>
      </c>
      <c r="ED39" s="117">
        <f t="shared" si="65"/>
        <v>1</v>
      </c>
      <c r="EE39" s="117">
        <f t="shared" si="66"/>
        <v>0</v>
      </c>
      <c r="EF39" s="117">
        <f t="shared" si="67"/>
        <v>1</v>
      </c>
      <c r="EG39" s="117">
        <f t="shared" si="68"/>
        <v>0</v>
      </c>
      <c r="EH39" s="117">
        <f t="shared" si="69"/>
        <v>0</v>
      </c>
      <c r="EI39" s="117">
        <f t="shared" si="70"/>
        <v>0</v>
      </c>
      <c r="EJ39" s="118">
        <f t="shared" si="71"/>
        <v>1</v>
      </c>
      <c r="EK39" s="118">
        <f t="shared" si="72"/>
        <v>0</v>
      </c>
      <c r="EL39" s="7"/>
      <c r="EM39" s="7"/>
      <c r="EN39" s="7"/>
      <c r="EO39" s="7"/>
    </row>
    <row r="40" spans="1:145" ht="17.100000000000001" customHeight="1" x14ac:dyDescent="0.25">
      <c r="A40" s="774"/>
      <c r="B40" s="777"/>
      <c r="C40" s="172">
        <v>8</v>
      </c>
      <c r="D40" s="112" t="s">
        <v>604</v>
      </c>
      <c r="E40" s="76" t="s">
        <v>645</v>
      </c>
      <c r="F40" s="170" t="s">
        <v>660</v>
      </c>
      <c r="G40" s="171" t="s">
        <v>587</v>
      </c>
      <c r="H40" s="170" t="s">
        <v>668</v>
      </c>
      <c r="I40" s="148" t="s">
        <v>675</v>
      </c>
      <c r="J40" s="113" t="s">
        <v>647</v>
      </c>
      <c r="K40" s="130" t="s">
        <v>640</v>
      </c>
      <c r="L40" s="76" t="s">
        <v>656</v>
      </c>
      <c r="M40" s="170" t="s">
        <v>517</v>
      </c>
      <c r="N40" s="171" t="s">
        <v>643</v>
      </c>
      <c r="O40" s="170" t="s">
        <v>689</v>
      </c>
      <c r="P40" s="148" t="s">
        <v>636</v>
      </c>
      <c r="Q40" s="113" t="s">
        <v>632</v>
      </c>
      <c r="R40" s="130" t="s">
        <v>274</v>
      </c>
      <c r="S40" s="156" t="s">
        <v>631</v>
      </c>
      <c r="T40" s="170" t="s">
        <v>652</v>
      </c>
      <c r="U40" s="171" t="s">
        <v>237</v>
      </c>
      <c r="V40" s="170" t="s">
        <v>638</v>
      </c>
      <c r="W40" s="148" t="s">
        <v>657</v>
      </c>
      <c r="X40" s="113" t="s">
        <v>651</v>
      </c>
      <c r="Y40" s="42" t="s">
        <v>47</v>
      </c>
      <c r="Z40" s="10" t="s">
        <v>65</v>
      </c>
      <c r="AA40" s="6"/>
      <c r="AB40" s="279" t="s">
        <v>649</v>
      </c>
      <c r="AC40" s="279" t="s">
        <v>649</v>
      </c>
      <c r="AD40" s="279" t="s">
        <v>649</v>
      </c>
      <c r="AE40" s="279" t="s">
        <v>268</v>
      </c>
      <c r="AF40" s="279" t="s">
        <v>268</v>
      </c>
      <c r="AG40" s="279" t="s">
        <v>267</v>
      </c>
      <c r="AH40" s="279" t="s">
        <v>267</v>
      </c>
      <c r="AI40" s="279" t="s">
        <v>640</v>
      </c>
      <c r="AJ40" s="279" t="s">
        <v>640</v>
      </c>
      <c r="AK40" s="279" t="s">
        <v>640</v>
      </c>
      <c r="AL40" s="279" t="s">
        <v>519</v>
      </c>
      <c r="AM40" s="279" t="s">
        <v>519</v>
      </c>
      <c r="AN40" s="279" t="s">
        <v>659</v>
      </c>
      <c r="AO40" s="279" t="s">
        <v>659</v>
      </c>
      <c r="AP40" s="279" t="s">
        <v>515</v>
      </c>
      <c r="AQ40" s="279" t="s">
        <v>515</v>
      </c>
      <c r="AR40" s="279" t="s">
        <v>515</v>
      </c>
      <c r="AS40" s="279" t="s">
        <v>519</v>
      </c>
      <c r="AT40" s="279" t="s">
        <v>519</v>
      </c>
      <c r="AU40" s="279" t="s">
        <v>659</v>
      </c>
      <c r="AV40" s="279" t="s">
        <v>659</v>
      </c>
      <c r="AX40" s="118"/>
      <c r="AY40" s="118">
        <f t="shared" si="0"/>
        <v>1</v>
      </c>
      <c r="AZ40" s="118">
        <f t="shared" si="1"/>
        <v>1</v>
      </c>
      <c r="BA40" s="118">
        <f t="shared" si="2"/>
        <v>1</v>
      </c>
      <c r="BB40" s="118">
        <f t="shared" si="3"/>
        <v>1</v>
      </c>
      <c r="BC40" s="118">
        <f t="shared" si="4"/>
        <v>0</v>
      </c>
      <c r="BD40" s="118">
        <f t="shared" si="73"/>
        <v>1</v>
      </c>
      <c r="BE40" s="118">
        <f t="shared" si="74"/>
        <v>1</v>
      </c>
      <c r="BF40" s="118">
        <f t="shared" si="5"/>
        <v>0</v>
      </c>
      <c r="BG40" s="117">
        <f t="shared" si="75"/>
        <v>0</v>
      </c>
      <c r="BH40" s="118">
        <f t="shared" si="6"/>
        <v>0</v>
      </c>
      <c r="BI40" s="118">
        <f t="shared" si="7"/>
        <v>1</v>
      </c>
      <c r="BJ40" s="117">
        <f t="shared" si="8"/>
        <v>0</v>
      </c>
      <c r="BK40" s="118">
        <f t="shared" si="9"/>
        <v>1</v>
      </c>
      <c r="BL40" s="118">
        <f t="shared" si="10"/>
        <v>1</v>
      </c>
      <c r="BM40" s="118">
        <f t="shared" si="11"/>
        <v>0</v>
      </c>
      <c r="BN40" s="118">
        <f t="shared" si="12"/>
        <v>1</v>
      </c>
      <c r="BO40" s="117">
        <f t="shared" si="13"/>
        <v>1</v>
      </c>
      <c r="BP40" s="117">
        <f t="shared" si="14"/>
        <v>0</v>
      </c>
      <c r="BQ40" s="117">
        <f t="shared" si="15"/>
        <v>1</v>
      </c>
      <c r="BR40" s="117">
        <f t="shared" si="16"/>
        <v>0</v>
      </c>
      <c r="BS40" s="117">
        <f t="shared" si="17"/>
        <v>0</v>
      </c>
      <c r="BT40" s="117">
        <f t="shared" si="18"/>
        <v>0</v>
      </c>
      <c r="BU40" s="117">
        <f t="shared" si="19"/>
        <v>0</v>
      </c>
      <c r="BV40" s="117">
        <f t="shared" si="20"/>
        <v>1</v>
      </c>
      <c r="BW40" s="117">
        <f t="shared" si="76"/>
        <v>0</v>
      </c>
      <c r="BX40" s="117">
        <f t="shared" si="77"/>
        <v>1</v>
      </c>
      <c r="BY40" s="117">
        <f t="shared" si="21"/>
        <v>0</v>
      </c>
      <c r="BZ40" s="117">
        <f t="shared" si="22"/>
        <v>0</v>
      </c>
      <c r="CA40" s="117">
        <f t="shared" si="23"/>
        <v>0</v>
      </c>
      <c r="CB40" s="117">
        <f t="shared" si="24"/>
        <v>1</v>
      </c>
      <c r="CC40" s="117">
        <f t="shared" si="25"/>
        <v>0</v>
      </c>
      <c r="CD40" s="117">
        <f t="shared" si="26"/>
        <v>0</v>
      </c>
      <c r="CE40" s="117">
        <f t="shared" si="27"/>
        <v>1</v>
      </c>
      <c r="CF40" s="117">
        <f t="shared" si="28"/>
        <v>0</v>
      </c>
      <c r="CG40" s="117">
        <f t="shared" si="29"/>
        <v>1</v>
      </c>
      <c r="CH40" s="117">
        <f t="shared" si="30"/>
        <v>1</v>
      </c>
      <c r="CI40" s="117">
        <f t="shared" si="31"/>
        <v>0</v>
      </c>
      <c r="CJ40" s="117">
        <f t="shared" si="78"/>
        <v>0</v>
      </c>
      <c r="CK40" s="117">
        <f t="shared" si="32"/>
        <v>0</v>
      </c>
      <c r="CL40" s="117">
        <f t="shared" si="33"/>
        <v>1</v>
      </c>
      <c r="CM40" s="117">
        <f t="shared" si="34"/>
        <v>0</v>
      </c>
      <c r="CN40" s="117">
        <f t="shared" si="35"/>
        <v>1</v>
      </c>
      <c r="CO40" s="117">
        <f t="shared" si="36"/>
        <v>1</v>
      </c>
      <c r="CP40" s="117">
        <f t="shared" si="79"/>
        <v>0</v>
      </c>
      <c r="CQ40" s="117">
        <f t="shared" si="80"/>
        <v>0</v>
      </c>
      <c r="CR40" s="117">
        <f t="shared" si="81"/>
        <v>0</v>
      </c>
      <c r="CS40" s="117">
        <f t="shared" si="82"/>
        <v>0</v>
      </c>
      <c r="CT40" s="117">
        <f t="shared" si="37"/>
        <v>0</v>
      </c>
      <c r="CU40" s="117">
        <f t="shared" si="83"/>
        <v>0</v>
      </c>
      <c r="CV40" s="117">
        <f t="shared" si="38"/>
        <v>0</v>
      </c>
      <c r="CW40" s="117">
        <f t="shared" si="84"/>
        <v>0</v>
      </c>
      <c r="CX40" s="117">
        <f t="shared" si="39"/>
        <v>0</v>
      </c>
      <c r="CY40" s="117">
        <f t="shared" si="40"/>
        <v>0</v>
      </c>
      <c r="CZ40" s="117">
        <f t="shared" si="41"/>
        <v>0</v>
      </c>
      <c r="DA40" s="117">
        <f t="shared" si="42"/>
        <v>1</v>
      </c>
      <c r="DB40" s="117">
        <f t="shared" si="43"/>
        <v>0</v>
      </c>
      <c r="DC40" s="117">
        <f t="shared" si="44"/>
        <v>1</v>
      </c>
      <c r="DD40" s="117">
        <f t="shared" si="45"/>
        <v>0</v>
      </c>
      <c r="DE40" s="117">
        <f t="shared" si="46"/>
        <v>0</v>
      </c>
      <c r="DF40" s="117">
        <f t="shared" si="47"/>
        <v>0</v>
      </c>
      <c r="DG40" s="117">
        <f t="shared" si="90"/>
        <v>0</v>
      </c>
      <c r="DH40" s="117">
        <f t="shared" si="48"/>
        <v>0</v>
      </c>
      <c r="DI40" s="117">
        <f t="shared" si="85"/>
        <v>1</v>
      </c>
      <c r="DJ40" s="117">
        <f t="shared" si="86"/>
        <v>1</v>
      </c>
      <c r="DK40" s="117">
        <f t="shared" si="49"/>
        <v>1</v>
      </c>
      <c r="DL40" s="117">
        <f t="shared" si="50"/>
        <v>0</v>
      </c>
      <c r="DM40" s="117">
        <f t="shared" si="51"/>
        <v>1</v>
      </c>
      <c r="DN40" s="117">
        <f t="shared" si="52"/>
        <v>1</v>
      </c>
      <c r="DO40" s="117">
        <f t="shared" si="53"/>
        <v>0</v>
      </c>
      <c r="DP40" s="117">
        <f t="shared" si="87"/>
        <v>1</v>
      </c>
      <c r="DQ40" s="117">
        <f t="shared" si="54"/>
        <v>0</v>
      </c>
      <c r="DR40" s="117">
        <f t="shared" si="55"/>
        <v>0</v>
      </c>
      <c r="DS40" s="117">
        <f t="shared" si="56"/>
        <v>0</v>
      </c>
      <c r="DT40" s="117">
        <f t="shared" si="57"/>
        <v>0</v>
      </c>
      <c r="DU40" s="117">
        <f t="shared" si="58"/>
        <v>0</v>
      </c>
      <c r="DV40" s="117">
        <f t="shared" si="88"/>
        <v>0</v>
      </c>
      <c r="DW40" s="117">
        <f t="shared" si="59"/>
        <v>0</v>
      </c>
      <c r="DX40" s="117">
        <f t="shared" si="60"/>
        <v>0</v>
      </c>
      <c r="DY40" s="117">
        <f t="shared" si="61"/>
        <v>0</v>
      </c>
      <c r="DZ40" s="117">
        <f t="shared" si="62"/>
        <v>0</v>
      </c>
      <c r="EA40" s="117">
        <f t="shared" si="63"/>
        <v>1</v>
      </c>
      <c r="EB40" s="117">
        <f t="shared" si="64"/>
        <v>1</v>
      </c>
      <c r="EC40" s="117">
        <f t="shared" si="89"/>
        <v>1</v>
      </c>
      <c r="ED40" s="117">
        <f t="shared" si="65"/>
        <v>1</v>
      </c>
      <c r="EE40" s="117">
        <f t="shared" si="66"/>
        <v>0</v>
      </c>
      <c r="EF40" s="117">
        <f t="shared" si="67"/>
        <v>1</v>
      </c>
      <c r="EG40" s="117">
        <f t="shared" si="68"/>
        <v>0</v>
      </c>
      <c r="EH40" s="117">
        <f t="shared" si="69"/>
        <v>0</v>
      </c>
      <c r="EI40" s="117">
        <f t="shared" si="70"/>
        <v>0</v>
      </c>
      <c r="EJ40" s="118">
        <f t="shared" si="71"/>
        <v>1</v>
      </c>
      <c r="EK40" s="118">
        <f t="shared" si="72"/>
        <v>0</v>
      </c>
      <c r="EL40" s="7"/>
      <c r="EM40" s="7"/>
      <c r="EN40" s="7"/>
      <c r="EO40" s="7"/>
    </row>
    <row r="41" spans="1:145" ht="17.100000000000001" customHeight="1" x14ac:dyDescent="0.25">
      <c r="A41" s="774"/>
      <c r="B41" s="777"/>
      <c r="C41" s="172">
        <v>9</v>
      </c>
      <c r="D41" s="112" t="s">
        <v>645</v>
      </c>
      <c r="E41" s="76" t="s">
        <v>667</v>
      </c>
      <c r="F41" s="170" t="s">
        <v>654</v>
      </c>
      <c r="G41" s="171" t="s">
        <v>604</v>
      </c>
      <c r="H41" s="170" t="s">
        <v>275</v>
      </c>
      <c r="I41" s="148" t="s">
        <v>675</v>
      </c>
      <c r="J41" s="113" t="s">
        <v>652</v>
      </c>
      <c r="K41" s="130" t="s">
        <v>651</v>
      </c>
      <c r="L41" s="76" t="s">
        <v>640</v>
      </c>
      <c r="M41" s="170" t="s">
        <v>632</v>
      </c>
      <c r="N41" s="171" t="s">
        <v>341</v>
      </c>
      <c r="O41" s="170" t="s">
        <v>643</v>
      </c>
      <c r="P41" s="148" t="s">
        <v>660</v>
      </c>
      <c r="Q41" s="113" t="s">
        <v>673</v>
      </c>
      <c r="R41" s="130" t="s">
        <v>639</v>
      </c>
      <c r="S41" s="156" t="s">
        <v>631</v>
      </c>
      <c r="T41" s="170" t="s">
        <v>637</v>
      </c>
      <c r="U41" s="171" t="s">
        <v>268</v>
      </c>
      <c r="V41" s="170" t="s">
        <v>650</v>
      </c>
      <c r="W41" s="170" t="s">
        <v>274</v>
      </c>
      <c r="X41" s="113" t="s">
        <v>696</v>
      </c>
      <c r="Y41" s="42" t="s">
        <v>48</v>
      </c>
      <c r="Z41" s="10" t="s">
        <v>66</v>
      </c>
      <c r="AA41" s="6"/>
      <c r="AB41" s="279" t="s">
        <v>649</v>
      </c>
      <c r="AC41" s="279" t="s">
        <v>649</v>
      </c>
      <c r="AD41" s="279" t="s">
        <v>649</v>
      </c>
      <c r="AE41" s="279" t="s">
        <v>268</v>
      </c>
      <c r="AF41" s="279" t="s">
        <v>268</v>
      </c>
      <c r="AG41" s="279" t="s">
        <v>267</v>
      </c>
      <c r="AH41" s="279" t="s">
        <v>267</v>
      </c>
      <c r="AI41" s="279" t="s">
        <v>640</v>
      </c>
      <c r="AJ41" s="279" t="s">
        <v>640</v>
      </c>
      <c r="AK41" s="279" t="s">
        <v>640</v>
      </c>
      <c r="AL41" s="279" t="s">
        <v>519</v>
      </c>
      <c r="AM41" s="279" t="s">
        <v>519</v>
      </c>
      <c r="AN41" s="279" t="s">
        <v>659</v>
      </c>
      <c r="AO41" s="279" t="s">
        <v>659</v>
      </c>
      <c r="AP41" s="279" t="s">
        <v>515</v>
      </c>
      <c r="AQ41" s="279" t="s">
        <v>515</v>
      </c>
      <c r="AR41" s="279" t="s">
        <v>515</v>
      </c>
      <c r="AS41" s="279" t="s">
        <v>519</v>
      </c>
      <c r="AT41" s="279" t="s">
        <v>519</v>
      </c>
      <c r="AU41" s="279" t="s">
        <v>659</v>
      </c>
      <c r="AV41" s="279" t="s">
        <v>659</v>
      </c>
      <c r="AX41" s="118"/>
      <c r="AY41" s="118">
        <f t="shared" si="0"/>
        <v>1</v>
      </c>
      <c r="AZ41" s="118">
        <f t="shared" si="1"/>
        <v>1</v>
      </c>
      <c r="BA41" s="118">
        <f t="shared" si="2"/>
        <v>1</v>
      </c>
      <c r="BB41" s="118">
        <f t="shared" si="3"/>
        <v>1</v>
      </c>
      <c r="BC41" s="118">
        <f t="shared" si="4"/>
        <v>1</v>
      </c>
      <c r="BD41" s="118">
        <f t="shared" si="73"/>
        <v>0</v>
      </c>
      <c r="BE41" s="118">
        <f t="shared" si="74"/>
        <v>1</v>
      </c>
      <c r="BF41" s="118">
        <f t="shared" si="5"/>
        <v>1</v>
      </c>
      <c r="BG41" s="117">
        <f t="shared" si="75"/>
        <v>0</v>
      </c>
      <c r="BH41" s="118">
        <f t="shared" si="6"/>
        <v>1</v>
      </c>
      <c r="BI41" s="118">
        <f t="shared" si="7"/>
        <v>1</v>
      </c>
      <c r="BJ41" s="117">
        <f t="shared" si="8"/>
        <v>0</v>
      </c>
      <c r="BK41" s="118">
        <f t="shared" si="9"/>
        <v>1</v>
      </c>
      <c r="BL41" s="118">
        <f t="shared" si="10"/>
        <v>1</v>
      </c>
      <c r="BM41" s="118">
        <f t="shared" si="11"/>
        <v>0</v>
      </c>
      <c r="BN41" s="118">
        <f t="shared" si="12"/>
        <v>1</v>
      </c>
      <c r="BO41" s="117">
        <f t="shared" si="13"/>
        <v>1</v>
      </c>
      <c r="BP41" s="117">
        <f t="shared" si="14"/>
        <v>0</v>
      </c>
      <c r="BQ41" s="117">
        <f t="shared" si="15"/>
        <v>1</v>
      </c>
      <c r="BR41" s="117">
        <f t="shared" si="16"/>
        <v>0</v>
      </c>
      <c r="BS41" s="117">
        <f t="shared" si="17"/>
        <v>0</v>
      </c>
      <c r="BT41" s="117">
        <f t="shared" si="18"/>
        <v>0</v>
      </c>
      <c r="BU41" s="117">
        <f t="shared" si="19"/>
        <v>1</v>
      </c>
      <c r="BV41" s="117">
        <f t="shared" si="20"/>
        <v>0</v>
      </c>
      <c r="BW41" s="117">
        <f t="shared" si="76"/>
        <v>0</v>
      </c>
      <c r="BX41" s="117">
        <f t="shared" si="77"/>
        <v>1</v>
      </c>
      <c r="BY41" s="117">
        <f t="shared" si="21"/>
        <v>0</v>
      </c>
      <c r="BZ41" s="117">
        <f t="shared" si="22"/>
        <v>1</v>
      </c>
      <c r="CA41" s="117">
        <f t="shared" si="23"/>
        <v>1</v>
      </c>
      <c r="CB41" s="117">
        <f t="shared" si="24"/>
        <v>1</v>
      </c>
      <c r="CC41" s="117">
        <f t="shared" si="25"/>
        <v>0</v>
      </c>
      <c r="CD41" s="117">
        <f t="shared" si="26"/>
        <v>0</v>
      </c>
      <c r="CE41" s="117">
        <f t="shared" si="27"/>
        <v>1</v>
      </c>
      <c r="CF41" s="117">
        <f t="shared" si="28"/>
        <v>1</v>
      </c>
      <c r="CG41" s="117">
        <f t="shared" si="29"/>
        <v>0</v>
      </c>
      <c r="CH41" s="117">
        <f t="shared" si="30"/>
        <v>1</v>
      </c>
      <c r="CI41" s="117">
        <f t="shared" si="31"/>
        <v>0</v>
      </c>
      <c r="CJ41" s="117">
        <f t="shared" si="78"/>
        <v>0</v>
      </c>
      <c r="CK41" s="117">
        <f t="shared" si="32"/>
        <v>0</v>
      </c>
      <c r="CL41" s="117">
        <f t="shared" si="33"/>
        <v>0</v>
      </c>
      <c r="CM41" s="117">
        <f t="shared" si="34"/>
        <v>0</v>
      </c>
      <c r="CN41" s="117">
        <f t="shared" si="35"/>
        <v>0</v>
      </c>
      <c r="CO41" s="117">
        <f t="shared" si="36"/>
        <v>0</v>
      </c>
      <c r="CP41" s="117">
        <f t="shared" si="79"/>
        <v>0</v>
      </c>
      <c r="CQ41" s="117">
        <f t="shared" si="80"/>
        <v>1</v>
      </c>
      <c r="CR41" s="117">
        <f t="shared" si="81"/>
        <v>0</v>
      </c>
      <c r="CS41" s="117">
        <f t="shared" si="82"/>
        <v>1</v>
      </c>
      <c r="CT41" s="117">
        <f t="shared" si="37"/>
        <v>0</v>
      </c>
      <c r="CU41" s="117">
        <f t="shared" si="83"/>
        <v>0</v>
      </c>
      <c r="CV41" s="117">
        <f t="shared" si="38"/>
        <v>0</v>
      </c>
      <c r="CW41" s="117">
        <f t="shared" si="84"/>
        <v>0</v>
      </c>
      <c r="CX41" s="117">
        <f t="shared" si="39"/>
        <v>0</v>
      </c>
      <c r="CY41" s="117">
        <f t="shared" si="40"/>
        <v>0</v>
      </c>
      <c r="CZ41" s="117">
        <f t="shared" si="41"/>
        <v>0</v>
      </c>
      <c r="DA41" s="117">
        <f t="shared" si="42"/>
        <v>1</v>
      </c>
      <c r="DB41" s="117">
        <f t="shared" si="43"/>
        <v>0</v>
      </c>
      <c r="DC41" s="117">
        <f t="shared" si="44"/>
        <v>1</v>
      </c>
      <c r="DD41" s="117">
        <f t="shared" si="45"/>
        <v>0</v>
      </c>
      <c r="DE41" s="117">
        <f t="shared" si="46"/>
        <v>0</v>
      </c>
      <c r="DF41" s="117">
        <f t="shared" si="47"/>
        <v>1</v>
      </c>
      <c r="DG41" s="117">
        <f t="shared" si="90"/>
        <v>1</v>
      </c>
      <c r="DH41" s="117">
        <f t="shared" si="48"/>
        <v>0</v>
      </c>
      <c r="DI41" s="117">
        <f t="shared" si="85"/>
        <v>0</v>
      </c>
      <c r="DJ41" s="117">
        <f t="shared" si="86"/>
        <v>0</v>
      </c>
      <c r="DK41" s="117">
        <f t="shared" si="49"/>
        <v>0</v>
      </c>
      <c r="DL41" s="117">
        <f t="shared" si="50"/>
        <v>0</v>
      </c>
      <c r="DM41" s="117">
        <f t="shared" si="51"/>
        <v>0</v>
      </c>
      <c r="DN41" s="117">
        <f t="shared" si="52"/>
        <v>0</v>
      </c>
      <c r="DO41" s="117">
        <f t="shared" si="53"/>
        <v>1</v>
      </c>
      <c r="DP41" s="117">
        <f t="shared" si="87"/>
        <v>1</v>
      </c>
      <c r="DQ41" s="117">
        <f t="shared" si="54"/>
        <v>0</v>
      </c>
      <c r="DR41" s="117">
        <f t="shared" si="55"/>
        <v>0</v>
      </c>
      <c r="DS41" s="117">
        <f t="shared" si="56"/>
        <v>0</v>
      </c>
      <c r="DT41" s="117">
        <f t="shared" si="57"/>
        <v>0</v>
      </c>
      <c r="DU41" s="117">
        <f t="shared" si="58"/>
        <v>0</v>
      </c>
      <c r="DV41" s="117">
        <f t="shared" si="88"/>
        <v>0</v>
      </c>
      <c r="DW41" s="117">
        <f t="shared" si="59"/>
        <v>1</v>
      </c>
      <c r="DX41" s="117">
        <f t="shared" si="60"/>
        <v>0</v>
      </c>
      <c r="DY41" s="117">
        <f t="shared" si="61"/>
        <v>1</v>
      </c>
      <c r="DZ41" s="117">
        <f t="shared" si="62"/>
        <v>0</v>
      </c>
      <c r="EA41" s="117">
        <f t="shared" si="63"/>
        <v>1</v>
      </c>
      <c r="EB41" s="117">
        <f t="shared" si="64"/>
        <v>0</v>
      </c>
      <c r="EC41" s="117">
        <f t="shared" si="89"/>
        <v>1</v>
      </c>
      <c r="ED41" s="117">
        <f t="shared" si="65"/>
        <v>0</v>
      </c>
      <c r="EE41" s="117">
        <f t="shared" si="66"/>
        <v>1</v>
      </c>
      <c r="EF41" s="117">
        <f t="shared" si="67"/>
        <v>1</v>
      </c>
      <c r="EG41" s="117">
        <f t="shared" si="68"/>
        <v>0</v>
      </c>
      <c r="EH41" s="117">
        <f t="shared" si="69"/>
        <v>0</v>
      </c>
      <c r="EI41" s="117">
        <f t="shared" si="70"/>
        <v>0</v>
      </c>
      <c r="EJ41" s="118">
        <f t="shared" si="71"/>
        <v>1</v>
      </c>
      <c r="EK41" s="118">
        <f t="shared" si="72"/>
        <v>0</v>
      </c>
      <c r="EL41" s="7"/>
      <c r="EM41" s="7"/>
      <c r="EN41" s="7"/>
      <c r="EO41" s="7"/>
    </row>
    <row r="42" spans="1:145" ht="17.100000000000001" customHeight="1" thickBot="1" x14ac:dyDescent="0.3">
      <c r="A42" s="775"/>
      <c r="B42" s="778"/>
      <c r="C42" s="173">
        <v>10</v>
      </c>
      <c r="D42" s="108" t="s">
        <v>645</v>
      </c>
      <c r="E42" s="73" t="s">
        <v>667</v>
      </c>
      <c r="F42" s="162" t="s">
        <v>654</v>
      </c>
      <c r="G42" s="165" t="s">
        <v>604</v>
      </c>
      <c r="H42" s="162" t="s">
        <v>275</v>
      </c>
      <c r="I42" s="147" t="s">
        <v>675</v>
      </c>
      <c r="J42" s="86" t="s">
        <v>652</v>
      </c>
      <c r="K42" s="129" t="s">
        <v>651</v>
      </c>
      <c r="L42" s="73" t="s">
        <v>640</v>
      </c>
      <c r="M42" s="162" t="s">
        <v>632</v>
      </c>
      <c r="N42" s="165" t="s">
        <v>341</v>
      </c>
      <c r="O42" s="162" t="s">
        <v>643</v>
      </c>
      <c r="P42" s="147" t="s">
        <v>660</v>
      </c>
      <c r="Q42" s="86" t="s">
        <v>673</v>
      </c>
      <c r="R42" s="129" t="s">
        <v>639</v>
      </c>
      <c r="S42" s="155" t="s">
        <v>631</v>
      </c>
      <c r="T42" s="162" t="s">
        <v>637</v>
      </c>
      <c r="U42" s="165" t="s">
        <v>268</v>
      </c>
      <c r="V42" s="162" t="s">
        <v>650</v>
      </c>
      <c r="W42" s="162" t="s">
        <v>274</v>
      </c>
      <c r="X42" s="86" t="s">
        <v>696</v>
      </c>
      <c r="Y42" s="365" t="s">
        <v>49</v>
      </c>
      <c r="Z42" s="366" t="s">
        <v>67</v>
      </c>
      <c r="AA42" s="6"/>
      <c r="AB42" s="279" t="s">
        <v>649</v>
      </c>
      <c r="AC42" s="279" t="s">
        <v>649</v>
      </c>
      <c r="AD42" s="279" t="s">
        <v>649</v>
      </c>
      <c r="AE42" s="279" t="s">
        <v>268</v>
      </c>
      <c r="AF42" s="279" t="s">
        <v>268</v>
      </c>
      <c r="AG42" s="279" t="s">
        <v>267</v>
      </c>
      <c r="AH42" s="279" t="s">
        <v>267</v>
      </c>
      <c r="AI42" s="279" t="s">
        <v>640</v>
      </c>
      <c r="AJ42" s="279" t="s">
        <v>640</v>
      </c>
      <c r="AK42" s="279" t="s">
        <v>640</v>
      </c>
      <c r="AL42" s="279" t="s">
        <v>519</v>
      </c>
      <c r="AM42" s="279" t="s">
        <v>519</v>
      </c>
      <c r="AN42" s="279" t="s">
        <v>659</v>
      </c>
      <c r="AO42" s="279" t="s">
        <v>659</v>
      </c>
      <c r="AP42" s="279" t="s">
        <v>515</v>
      </c>
      <c r="AQ42" s="279" t="s">
        <v>515</v>
      </c>
      <c r="AR42" s="279" t="s">
        <v>515</v>
      </c>
      <c r="AS42" s="279" t="s">
        <v>519</v>
      </c>
      <c r="AT42" s="279" t="s">
        <v>519</v>
      </c>
      <c r="AU42" s="279" t="s">
        <v>659</v>
      </c>
      <c r="AV42" s="279" t="s">
        <v>659</v>
      </c>
      <c r="AX42" s="118"/>
      <c r="AY42" s="118">
        <f t="shared" si="0"/>
        <v>1</v>
      </c>
      <c r="AZ42" s="118">
        <f t="shared" si="1"/>
        <v>1</v>
      </c>
      <c r="BA42" s="118">
        <f t="shared" si="2"/>
        <v>1</v>
      </c>
      <c r="BB42" s="118">
        <f t="shared" si="3"/>
        <v>1</v>
      </c>
      <c r="BC42" s="118">
        <f t="shared" si="4"/>
        <v>1</v>
      </c>
      <c r="BD42" s="118">
        <f t="shared" si="73"/>
        <v>0</v>
      </c>
      <c r="BE42" s="118">
        <f t="shared" si="74"/>
        <v>1</v>
      </c>
      <c r="BF42" s="118">
        <f t="shared" si="5"/>
        <v>1</v>
      </c>
      <c r="BG42" s="117">
        <f t="shared" si="75"/>
        <v>0</v>
      </c>
      <c r="BH42" s="118">
        <f t="shared" si="6"/>
        <v>1</v>
      </c>
      <c r="BI42" s="118">
        <f t="shared" si="7"/>
        <v>1</v>
      </c>
      <c r="BJ42" s="117">
        <f t="shared" si="8"/>
        <v>0</v>
      </c>
      <c r="BK42" s="118">
        <f t="shared" si="9"/>
        <v>1</v>
      </c>
      <c r="BL42" s="118">
        <f t="shared" si="10"/>
        <v>1</v>
      </c>
      <c r="BM42" s="118">
        <f t="shared" si="11"/>
        <v>0</v>
      </c>
      <c r="BN42" s="118">
        <f t="shared" si="12"/>
        <v>1</v>
      </c>
      <c r="BO42" s="117">
        <f t="shared" si="13"/>
        <v>1</v>
      </c>
      <c r="BP42" s="117">
        <f t="shared" si="14"/>
        <v>0</v>
      </c>
      <c r="BQ42" s="117">
        <f t="shared" si="15"/>
        <v>1</v>
      </c>
      <c r="BR42" s="117">
        <f t="shared" si="16"/>
        <v>0</v>
      </c>
      <c r="BS42" s="117">
        <f t="shared" si="17"/>
        <v>0</v>
      </c>
      <c r="BT42" s="117">
        <f t="shared" si="18"/>
        <v>0</v>
      </c>
      <c r="BU42" s="117">
        <f t="shared" si="19"/>
        <v>1</v>
      </c>
      <c r="BV42" s="117">
        <f t="shared" si="20"/>
        <v>0</v>
      </c>
      <c r="BW42" s="117">
        <f t="shared" si="76"/>
        <v>0</v>
      </c>
      <c r="BX42" s="117">
        <f t="shared" si="77"/>
        <v>1</v>
      </c>
      <c r="BY42" s="117">
        <f t="shared" si="21"/>
        <v>0</v>
      </c>
      <c r="BZ42" s="117">
        <f t="shared" si="22"/>
        <v>1</v>
      </c>
      <c r="CA42" s="117">
        <f t="shared" si="23"/>
        <v>1</v>
      </c>
      <c r="CB42" s="117">
        <f t="shared" si="24"/>
        <v>1</v>
      </c>
      <c r="CC42" s="117">
        <f t="shared" si="25"/>
        <v>0</v>
      </c>
      <c r="CD42" s="117">
        <f t="shared" si="26"/>
        <v>0</v>
      </c>
      <c r="CE42" s="117">
        <f t="shared" si="27"/>
        <v>1</v>
      </c>
      <c r="CF42" s="117">
        <f t="shared" si="28"/>
        <v>1</v>
      </c>
      <c r="CG42" s="117">
        <f t="shared" si="29"/>
        <v>0</v>
      </c>
      <c r="CH42" s="117">
        <f t="shared" si="30"/>
        <v>1</v>
      </c>
      <c r="CI42" s="117">
        <f t="shared" si="31"/>
        <v>0</v>
      </c>
      <c r="CJ42" s="117">
        <f t="shared" si="78"/>
        <v>0</v>
      </c>
      <c r="CK42" s="117">
        <f t="shared" si="32"/>
        <v>0</v>
      </c>
      <c r="CL42" s="117">
        <f t="shared" si="33"/>
        <v>0</v>
      </c>
      <c r="CM42" s="117">
        <f t="shared" si="34"/>
        <v>0</v>
      </c>
      <c r="CN42" s="117">
        <f t="shared" si="35"/>
        <v>0</v>
      </c>
      <c r="CO42" s="117">
        <f t="shared" si="36"/>
        <v>0</v>
      </c>
      <c r="CP42" s="117">
        <f t="shared" si="79"/>
        <v>0</v>
      </c>
      <c r="CQ42" s="117">
        <f t="shared" si="80"/>
        <v>1</v>
      </c>
      <c r="CR42" s="117">
        <f t="shared" si="81"/>
        <v>0</v>
      </c>
      <c r="CS42" s="117">
        <f t="shared" si="82"/>
        <v>1</v>
      </c>
      <c r="CT42" s="117">
        <f t="shared" si="37"/>
        <v>0</v>
      </c>
      <c r="CU42" s="117">
        <f t="shared" si="83"/>
        <v>0</v>
      </c>
      <c r="CV42" s="117">
        <f t="shared" si="38"/>
        <v>0</v>
      </c>
      <c r="CW42" s="117">
        <f t="shared" si="84"/>
        <v>0</v>
      </c>
      <c r="CX42" s="117">
        <f t="shared" si="39"/>
        <v>0</v>
      </c>
      <c r="CY42" s="117">
        <f t="shared" si="40"/>
        <v>0</v>
      </c>
      <c r="CZ42" s="117">
        <f t="shared" si="41"/>
        <v>0</v>
      </c>
      <c r="DA42" s="117">
        <f t="shared" si="42"/>
        <v>1</v>
      </c>
      <c r="DB42" s="117">
        <f t="shared" si="43"/>
        <v>0</v>
      </c>
      <c r="DC42" s="117">
        <f t="shared" si="44"/>
        <v>1</v>
      </c>
      <c r="DD42" s="117">
        <f t="shared" si="45"/>
        <v>0</v>
      </c>
      <c r="DE42" s="117">
        <f t="shared" si="46"/>
        <v>0</v>
      </c>
      <c r="DF42" s="117">
        <f t="shared" si="47"/>
        <v>1</v>
      </c>
      <c r="DG42" s="117">
        <f t="shared" si="90"/>
        <v>1</v>
      </c>
      <c r="DH42" s="117">
        <f t="shared" si="48"/>
        <v>0</v>
      </c>
      <c r="DI42" s="117">
        <f t="shared" si="85"/>
        <v>0</v>
      </c>
      <c r="DJ42" s="117">
        <f t="shared" si="86"/>
        <v>0</v>
      </c>
      <c r="DK42" s="117">
        <f t="shared" si="49"/>
        <v>0</v>
      </c>
      <c r="DL42" s="117">
        <f t="shared" si="50"/>
        <v>0</v>
      </c>
      <c r="DM42" s="117">
        <f t="shared" si="51"/>
        <v>0</v>
      </c>
      <c r="DN42" s="117">
        <f t="shared" si="52"/>
        <v>0</v>
      </c>
      <c r="DO42" s="117">
        <f t="shared" si="53"/>
        <v>1</v>
      </c>
      <c r="DP42" s="117">
        <f t="shared" si="87"/>
        <v>1</v>
      </c>
      <c r="DQ42" s="117">
        <f t="shared" si="54"/>
        <v>0</v>
      </c>
      <c r="DR42" s="117">
        <f t="shared" si="55"/>
        <v>0</v>
      </c>
      <c r="DS42" s="117">
        <f t="shared" si="56"/>
        <v>0</v>
      </c>
      <c r="DT42" s="117">
        <f t="shared" si="57"/>
        <v>0</v>
      </c>
      <c r="DU42" s="117">
        <f t="shared" si="58"/>
        <v>0</v>
      </c>
      <c r="DV42" s="117">
        <f t="shared" si="88"/>
        <v>0</v>
      </c>
      <c r="DW42" s="117">
        <f t="shared" si="59"/>
        <v>1</v>
      </c>
      <c r="DX42" s="117">
        <f t="shared" si="60"/>
        <v>0</v>
      </c>
      <c r="DY42" s="117">
        <f t="shared" si="61"/>
        <v>1</v>
      </c>
      <c r="DZ42" s="117">
        <f t="shared" si="62"/>
        <v>0</v>
      </c>
      <c r="EA42" s="117">
        <f t="shared" si="63"/>
        <v>1</v>
      </c>
      <c r="EB42" s="117">
        <f t="shared" si="64"/>
        <v>0</v>
      </c>
      <c r="EC42" s="117">
        <f t="shared" si="89"/>
        <v>1</v>
      </c>
      <c r="ED42" s="117">
        <f t="shared" si="65"/>
        <v>0</v>
      </c>
      <c r="EE42" s="117">
        <f t="shared" si="66"/>
        <v>1</v>
      </c>
      <c r="EF42" s="117">
        <f t="shared" si="67"/>
        <v>1</v>
      </c>
      <c r="EG42" s="117">
        <f t="shared" si="68"/>
        <v>0</v>
      </c>
      <c r="EH42" s="117">
        <f t="shared" si="69"/>
        <v>0</v>
      </c>
      <c r="EI42" s="117">
        <f t="shared" si="70"/>
        <v>0</v>
      </c>
      <c r="EJ42" s="118">
        <f t="shared" si="71"/>
        <v>1</v>
      </c>
      <c r="EK42" s="118">
        <f t="shared" si="72"/>
        <v>0</v>
      </c>
      <c r="EL42" s="7"/>
      <c r="EM42" s="7"/>
      <c r="EN42" s="7"/>
      <c r="EO42" s="7"/>
    </row>
    <row r="43" spans="1:145" ht="17.100000000000001" customHeight="1" thickTop="1" x14ac:dyDescent="0.25">
      <c r="A43" s="773">
        <v>4</v>
      </c>
      <c r="B43" s="776" t="s">
        <v>19</v>
      </c>
      <c r="C43" s="221">
        <v>0</v>
      </c>
      <c r="D43" s="308"/>
      <c r="E43" s="315" t="s">
        <v>661</v>
      </c>
      <c r="F43" s="312" t="s">
        <v>661</v>
      </c>
      <c r="G43" s="316"/>
      <c r="H43" s="312"/>
      <c r="I43" s="313"/>
      <c r="J43" s="314"/>
      <c r="K43" s="308"/>
      <c r="L43" s="315"/>
      <c r="M43" s="318"/>
      <c r="N43" s="316" t="s">
        <v>653</v>
      </c>
      <c r="O43" s="312"/>
      <c r="P43" s="313" t="s">
        <v>653</v>
      </c>
      <c r="Q43" s="314"/>
      <c r="R43" s="317"/>
      <c r="S43" s="318"/>
      <c r="T43" s="319"/>
      <c r="U43" s="316"/>
      <c r="V43" s="312"/>
      <c r="W43" s="313"/>
      <c r="X43" s="314"/>
      <c r="Y43" s="43" t="s">
        <v>50</v>
      </c>
      <c r="Z43" s="229" t="s">
        <v>591</v>
      </c>
      <c r="AA43" s="6"/>
      <c r="AB43" s="279" t="s">
        <v>516</v>
      </c>
      <c r="AC43" s="279" t="s">
        <v>516</v>
      </c>
      <c r="AD43" s="279" t="s">
        <v>516</v>
      </c>
      <c r="AE43" s="279" t="s">
        <v>652</v>
      </c>
      <c r="AF43" s="279" t="s">
        <v>652</v>
      </c>
      <c r="AG43" s="279" t="s">
        <v>652</v>
      </c>
      <c r="AH43" s="279" t="s">
        <v>652</v>
      </c>
      <c r="AI43" s="279" t="s">
        <v>649</v>
      </c>
      <c r="AJ43" s="279" t="s">
        <v>649</v>
      </c>
      <c r="AK43" s="279" t="s">
        <v>649</v>
      </c>
      <c r="AL43" s="279" t="s">
        <v>268</v>
      </c>
      <c r="AM43" s="279" t="s">
        <v>268</v>
      </c>
      <c r="AN43" s="279" t="s">
        <v>642</v>
      </c>
      <c r="AO43" s="279" t="s">
        <v>642</v>
      </c>
      <c r="AP43" s="279" t="s">
        <v>516</v>
      </c>
      <c r="AQ43" s="279" t="s">
        <v>516</v>
      </c>
      <c r="AR43" s="279" t="s">
        <v>516</v>
      </c>
      <c r="AS43" s="279" t="s">
        <v>268</v>
      </c>
      <c r="AT43" s="279" t="s">
        <v>268</v>
      </c>
      <c r="AU43" s="279" t="s">
        <v>642</v>
      </c>
      <c r="AV43" s="279" t="s">
        <v>642</v>
      </c>
      <c r="AX43" s="118"/>
      <c r="AY43" s="118">
        <f t="shared" si="0"/>
        <v>0</v>
      </c>
      <c r="AZ43" s="118">
        <f t="shared" si="1"/>
        <v>0</v>
      </c>
      <c r="BA43" s="118">
        <f t="shared" si="2"/>
        <v>0</v>
      </c>
      <c r="BB43" s="118">
        <f t="shared" si="3"/>
        <v>0</v>
      </c>
      <c r="BC43" s="118">
        <f t="shared" si="4"/>
        <v>0</v>
      </c>
      <c r="BD43" s="118">
        <f t="shared" si="73"/>
        <v>0</v>
      </c>
      <c r="BE43" s="118">
        <f t="shared" si="74"/>
        <v>0</v>
      </c>
      <c r="BF43" s="118">
        <f t="shared" si="5"/>
        <v>0</v>
      </c>
      <c r="BG43" s="117">
        <f t="shared" si="75"/>
        <v>0</v>
      </c>
      <c r="BH43" s="118">
        <f t="shared" si="6"/>
        <v>0</v>
      </c>
      <c r="BI43" s="118">
        <f t="shared" si="7"/>
        <v>0</v>
      </c>
      <c r="BJ43" s="117">
        <f t="shared" si="8"/>
        <v>0</v>
      </c>
      <c r="BK43" s="118">
        <f t="shared" si="9"/>
        <v>0</v>
      </c>
      <c r="BL43" s="118">
        <f t="shared" si="10"/>
        <v>0</v>
      </c>
      <c r="BM43" s="118">
        <f t="shared" si="11"/>
        <v>0</v>
      </c>
      <c r="BN43" s="118">
        <f t="shared" si="12"/>
        <v>0</v>
      </c>
      <c r="BO43" s="117">
        <f t="shared" si="13"/>
        <v>0</v>
      </c>
      <c r="BP43" s="117">
        <f t="shared" si="14"/>
        <v>0</v>
      </c>
      <c r="BQ43" s="117">
        <f t="shared" si="15"/>
        <v>0</v>
      </c>
      <c r="BR43" s="117">
        <f t="shared" si="16"/>
        <v>0</v>
      </c>
      <c r="BS43" s="117">
        <f t="shared" si="17"/>
        <v>0</v>
      </c>
      <c r="BT43" s="117">
        <f t="shared" si="18"/>
        <v>0</v>
      </c>
      <c r="BU43" s="117">
        <f t="shared" si="19"/>
        <v>0</v>
      </c>
      <c r="BV43" s="117">
        <f t="shared" si="20"/>
        <v>0</v>
      </c>
      <c r="BW43" s="117">
        <f t="shared" si="76"/>
        <v>0</v>
      </c>
      <c r="BX43" s="117">
        <f t="shared" si="77"/>
        <v>0</v>
      </c>
      <c r="BY43" s="117">
        <f t="shared" si="21"/>
        <v>0</v>
      </c>
      <c r="BZ43" s="117">
        <f t="shared" si="22"/>
        <v>0</v>
      </c>
      <c r="CA43" s="117">
        <f t="shared" si="23"/>
        <v>0</v>
      </c>
      <c r="CB43" s="117">
        <f t="shared" si="24"/>
        <v>0</v>
      </c>
      <c r="CC43" s="117">
        <f t="shared" si="25"/>
        <v>0</v>
      </c>
      <c r="CD43" s="117">
        <f t="shared" si="26"/>
        <v>0</v>
      </c>
      <c r="CE43" s="117">
        <f t="shared" si="27"/>
        <v>0</v>
      </c>
      <c r="CF43" s="117">
        <f t="shared" si="28"/>
        <v>0</v>
      </c>
      <c r="CG43" s="117">
        <f t="shared" si="29"/>
        <v>0</v>
      </c>
      <c r="CH43" s="117">
        <f t="shared" si="30"/>
        <v>0</v>
      </c>
      <c r="CI43" s="117">
        <f t="shared" si="31"/>
        <v>2</v>
      </c>
      <c r="CJ43" s="117">
        <f t="shared" si="78"/>
        <v>0</v>
      </c>
      <c r="CK43" s="117">
        <f t="shared" si="32"/>
        <v>2</v>
      </c>
      <c r="CL43" s="117">
        <f t="shared" si="33"/>
        <v>0</v>
      </c>
      <c r="CM43" s="117">
        <f t="shared" si="34"/>
        <v>0</v>
      </c>
      <c r="CN43" s="117">
        <f t="shared" si="35"/>
        <v>0</v>
      </c>
      <c r="CO43" s="117">
        <f t="shared" si="36"/>
        <v>0</v>
      </c>
      <c r="CP43" s="117">
        <f t="shared" si="79"/>
        <v>0</v>
      </c>
      <c r="CQ43" s="117">
        <f t="shared" si="80"/>
        <v>0</v>
      </c>
      <c r="CR43" s="117">
        <f t="shared" si="81"/>
        <v>0</v>
      </c>
      <c r="CS43" s="117">
        <f t="shared" si="82"/>
        <v>0</v>
      </c>
      <c r="CT43" s="117">
        <f t="shared" si="37"/>
        <v>0</v>
      </c>
      <c r="CU43" s="117">
        <f t="shared" si="83"/>
        <v>0</v>
      </c>
      <c r="CV43" s="117">
        <f t="shared" si="38"/>
        <v>0</v>
      </c>
      <c r="CW43" s="117">
        <f t="shared" si="84"/>
        <v>0</v>
      </c>
      <c r="CX43" s="117">
        <f t="shared" si="39"/>
        <v>0</v>
      </c>
      <c r="CY43" s="117">
        <f t="shared" si="40"/>
        <v>0</v>
      </c>
      <c r="CZ43" s="117">
        <f t="shared" si="41"/>
        <v>0</v>
      </c>
      <c r="DA43" s="117">
        <f t="shared" si="42"/>
        <v>0</v>
      </c>
      <c r="DB43" s="117">
        <f t="shared" si="43"/>
        <v>0</v>
      </c>
      <c r="DC43" s="117">
        <f t="shared" si="44"/>
        <v>0</v>
      </c>
      <c r="DD43" s="117">
        <f t="shared" si="45"/>
        <v>0</v>
      </c>
      <c r="DE43" s="117">
        <f t="shared" si="46"/>
        <v>0</v>
      </c>
      <c r="DF43" s="117">
        <f t="shared" si="47"/>
        <v>0</v>
      </c>
      <c r="DG43" s="117">
        <f t="shared" si="90"/>
        <v>0</v>
      </c>
      <c r="DH43" s="117">
        <f t="shared" si="48"/>
        <v>0</v>
      </c>
      <c r="DI43" s="117">
        <f t="shared" si="85"/>
        <v>0</v>
      </c>
      <c r="DJ43" s="117">
        <f t="shared" si="86"/>
        <v>0</v>
      </c>
      <c r="DK43" s="117">
        <f t="shared" si="49"/>
        <v>0</v>
      </c>
      <c r="DL43" s="117">
        <f t="shared" si="50"/>
        <v>0</v>
      </c>
      <c r="DM43" s="117">
        <f t="shared" si="51"/>
        <v>0</v>
      </c>
      <c r="DN43" s="117">
        <f t="shared" si="52"/>
        <v>0</v>
      </c>
      <c r="DO43" s="117">
        <f t="shared" si="53"/>
        <v>0</v>
      </c>
      <c r="DP43" s="117">
        <f t="shared" si="87"/>
        <v>0</v>
      </c>
      <c r="DQ43" s="117">
        <f t="shared" si="54"/>
        <v>0</v>
      </c>
      <c r="DR43" s="117">
        <f t="shared" si="55"/>
        <v>0</v>
      </c>
      <c r="DS43" s="117">
        <f t="shared" si="56"/>
        <v>0</v>
      </c>
      <c r="DT43" s="117">
        <f t="shared" si="57"/>
        <v>0</v>
      </c>
      <c r="DU43" s="117">
        <f t="shared" si="58"/>
        <v>0</v>
      </c>
      <c r="DV43" s="117">
        <f t="shared" si="88"/>
        <v>0</v>
      </c>
      <c r="DW43" s="117">
        <f t="shared" si="59"/>
        <v>0</v>
      </c>
      <c r="DX43" s="117">
        <f t="shared" si="60"/>
        <v>0</v>
      </c>
      <c r="DY43" s="117">
        <f t="shared" si="61"/>
        <v>0</v>
      </c>
      <c r="DZ43" s="117">
        <f t="shared" si="62"/>
        <v>0</v>
      </c>
      <c r="EA43" s="117">
        <f t="shared" si="63"/>
        <v>0</v>
      </c>
      <c r="EB43" s="117">
        <f t="shared" si="64"/>
        <v>0</v>
      </c>
      <c r="EC43" s="117">
        <f t="shared" si="89"/>
        <v>0</v>
      </c>
      <c r="ED43" s="117">
        <f t="shared" si="65"/>
        <v>0</v>
      </c>
      <c r="EE43" s="117">
        <f t="shared" si="66"/>
        <v>0</v>
      </c>
      <c r="EF43" s="117">
        <f t="shared" si="67"/>
        <v>0</v>
      </c>
      <c r="EG43" s="117">
        <f t="shared" si="68"/>
        <v>0</v>
      </c>
      <c r="EH43" s="117">
        <f t="shared" si="69"/>
        <v>0</v>
      </c>
      <c r="EI43" s="117">
        <f t="shared" si="70"/>
        <v>0</v>
      </c>
      <c r="EJ43" s="118">
        <f t="shared" si="71"/>
        <v>0</v>
      </c>
      <c r="EK43" s="118">
        <f t="shared" si="72"/>
        <v>0</v>
      </c>
      <c r="EL43" s="7"/>
      <c r="EM43" s="7"/>
      <c r="EN43" s="7"/>
      <c r="EO43" s="7"/>
    </row>
    <row r="44" spans="1:145" ht="17.100000000000001" customHeight="1" x14ac:dyDescent="0.25">
      <c r="A44" s="774"/>
      <c r="B44" s="777"/>
      <c r="C44" s="174">
        <v>1</v>
      </c>
      <c r="D44" s="61" t="s">
        <v>654</v>
      </c>
      <c r="E44" s="72" t="s">
        <v>661</v>
      </c>
      <c r="F44" s="201" t="s">
        <v>661</v>
      </c>
      <c r="G44" s="211" t="s">
        <v>675</v>
      </c>
      <c r="H44" s="201" t="s">
        <v>645</v>
      </c>
      <c r="I44" s="145" t="s">
        <v>267</v>
      </c>
      <c r="J44" s="91" t="s">
        <v>696</v>
      </c>
      <c r="K44" s="61" t="s">
        <v>674</v>
      </c>
      <c r="L44" s="72" t="s">
        <v>651</v>
      </c>
      <c r="M44" s="72" t="s">
        <v>640</v>
      </c>
      <c r="N44" s="211" t="s">
        <v>653</v>
      </c>
      <c r="O44" s="201" t="s">
        <v>579</v>
      </c>
      <c r="P44" s="145" t="s">
        <v>653</v>
      </c>
      <c r="Q44" s="91" t="s">
        <v>660</v>
      </c>
      <c r="R44" s="164" t="s">
        <v>514</v>
      </c>
      <c r="S44" s="153" t="s">
        <v>658</v>
      </c>
      <c r="T44" s="201" t="s">
        <v>657</v>
      </c>
      <c r="U44" s="211" t="s">
        <v>688</v>
      </c>
      <c r="V44" s="201" t="s">
        <v>274</v>
      </c>
      <c r="W44" s="145" t="s">
        <v>633</v>
      </c>
      <c r="X44" s="91" t="s">
        <v>636</v>
      </c>
      <c r="Y44" s="42" t="s">
        <v>51</v>
      </c>
      <c r="Z44" s="10" t="s">
        <v>69</v>
      </c>
      <c r="AA44" s="6"/>
      <c r="AB44" s="279" t="s">
        <v>516</v>
      </c>
      <c r="AC44" s="279" t="s">
        <v>516</v>
      </c>
      <c r="AD44" s="279" t="s">
        <v>516</v>
      </c>
      <c r="AE44" s="279" t="s">
        <v>652</v>
      </c>
      <c r="AF44" s="279" t="s">
        <v>652</v>
      </c>
      <c r="AG44" s="279" t="s">
        <v>652</v>
      </c>
      <c r="AH44" s="279" t="s">
        <v>652</v>
      </c>
      <c r="AI44" s="279" t="s">
        <v>649</v>
      </c>
      <c r="AJ44" s="279" t="s">
        <v>649</v>
      </c>
      <c r="AK44" s="279" t="s">
        <v>649</v>
      </c>
      <c r="AL44" s="279" t="s">
        <v>268</v>
      </c>
      <c r="AM44" s="279" t="s">
        <v>268</v>
      </c>
      <c r="AN44" s="279" t="s">
        <v>642</v>
      </c>
      <c r="AO44" s="279" t="s">
        <v>642</v>
      </c>
      <c r="AP44" s="279" t="s">
        <v>516</v>
      </c>
      <c r="AQ44" s="279" t="s">
        <v>516</v>
      </c>
      <c r="AR44" s="279" t="s">
        <v>516</v>
      </c>
      <c r="AS44" s="279" t="s">
        <v>268</v>
      </c>
      <c r="AT44" s="279" t="s">
        <v>268</v>
      </c>
      <c r="AU44" s="279" t="s">
        <v>642</v>
      </c>
      <c r="AV44" s="279" t="s">
        <v>642</v>
      </c>
      <c r="AX44" s="118"/>
      <c r="AY44" s="118">
        <f t="shared" si="0"/>
        <v>0</v>
      </c>
      <c r="AZ44" s="118">
        <f t="shared" si="1"/>
        <v>1</v>
      </c>
      <c r="BA44" s="118">
        <f t="shared" si="2"/>
        <v>1</v>
      </c>
      <c r="BB44" s="118">
        <f t="shared" si="3"/>
        <v>1</v>
      </c>
      <c r="BC44" s="118">
        <f t="shared" si="4"/>
        <v>0</v>
      </c>
      <c r="BD44" s="118">
        <f t="shared" si="73"/>
        <v>0</v>
      </c>
      <c r="BE44" s="118">
        <f t="shared" si="74"/>
        <v>0</v>
      </c>
      <c r="BF44" s="118">
        <f t="shared" si="5"/>
        <v>0</v>
      </c>
      <c r="BG44" s="117">
        <f t="shared" si="75"/>
        <v>0</v>
      </c>
      <c r="BH44" s="118">
        <f t="shared" si="6"/>
        <v>0</v>
      </c>
      <c r="BI44" s="118">
        <f t="shared" si="7"/>
        <v>1</v>
      </c>
      <c r="BJ44" s="117">
        <f t="shared" si="8"/>
        <v>0</v>
      </c>
      <c r="BK44" s="118">
        <f t="shared" si="9"/>
        <v>1</v>
      </c>
      <c r="BL44" s="118">
        <f t="shared" si="10"/>
        <v>1</v>
      </c>
      <c r="BM44" s="118">
        <f t="shared" si="11"/>
        <v>0</v>
      </c>
      <c r="BN44" s="118">
        <f t="shared" si="12"/>
        <v>1</v>
      </c>
      <c r="BO44" s="117">
        <f t="shared" si="13"/>
        <v>0</v>
      </c>
      <c r="BP44" s="117">
        <f t="shared" si="14"/>
        <v>0</v>
      </c>
      <c r="BQ44" s="117">
        <f t="shared" si="15"/>
        <v>0</v>
      </c>
      <c r="BR44" s="117">
        <f t="shared" si="16"/>
        <v>0</v>
      </c>
      <c r="BS44" s="117">
        <f t="shared" si="17"/>
        <v>0</v>
      </c>
      <c r="BT44" s="117">
        <f t="shared" si="18"/>
        <v>0</v>
      </c>
      <c r="BU44" s="117">
        <f t="shared" si="19"/>
        <v>0</v>
      </c>
      <c r="BV44" s="117">
        <f t="shared" si="20"/>
        <v>0</v>
      </c>
      <c r="BW44" s="117">
        <f t="shared" si="76"/>
        <v>1</v>
      </c>
      <c r="BX44" s="117">
        <f t="shared" si="77"/>
        <v>1</v>
      </c>
      <c r="BY44" s="117">
        <f t="shared" ref="BY44:BY64" si="91">COUNTIF(D44:X44,"E.43")</f>
        <v>0</v>
      </c>
      <c r="BZ44" s="117">
        <f t="shared" ref="BZ44:BZ64" si="92">COUNTIF(D44:X44,"EP.43")</f>
        <v>1</v>
      </c>
      <c r="CA44" s="117">
        <f t="shared" ref="CA44:CA64" si="93">SUM(BY44:BZ44)</f>
        <v>1</v>
      </c>
      <c r="CB44" s="117">
        <f t="shared" si="24"/>
        <v>0</v>
      </c>
      <c r="CC44" s="117">
        <f t="shared" si="25"/>
        <v>0</v>
      </c>
      <c r="CD44" s="117">
        <f t="shared" si="26"/>
        <v>0</v>
      </c>
      <c r="CE44" s="117">
        <f t="shared" si="27"/>
        <v>0</v>
      </c>
      <c r="CF44" s="117">
        <f t="shared" si="28"/>
        <v>1</v>
      </c>
      <c r="CG44" s="117">
        <f t="shared" si="29"/>
        <v>0</v>
      </c>
      <c r="CH44" s="117">
        <f t="shared" si="30"/>
        <v>1</v>
      </c>
      <c r="CI44" s="117">
        <f t="shared" si="31"/>
        <v>2</v>
      </c>
      <c r="CJ44" s="117">
        <f t="shared" si="78"/>
        <v>0</v>
      </c>
      <c r="CK44" s="117">
        <f t="shared" ref="CK44:CK64" si="94">COUNTIF(D44:X44,"F.32")</f>
        <v>2</v>
      </c>
      <c r="CL44" s="117">
        <f t="shared" si="33"/>
        <v>0</v>
      </c>
      <c r="CM44" s="117">
        <f t="shared" si="34"/>
        <v>1</v>
      </c>
      <c r="CN44" s="117">
        <f t="shared" si="35"/>
        <v>1</v>
      </c>
      <c r="CO44" s="117">
        <f t="shared" si="36"/>
        <v>0</v>
      </c>
      <c r="CP44" s="117">
        <f t="shared" si="79"/>
        <v>1</v>
      </c>
      <c r="CQ44" s="117">
        <f t="shared" si="80"/>
        <v>0</v>
      </c>
      <c r="CR44" s="117">
        <f t="shared" si="81"/>
        <v>1</v>
      </c>
      <c r="CS44" s="117">
        <f t="shared" si="82"/>
        <v>1</v>
      </c>
      <c r="CT44" s="117">
        <f t="shared" si="37"/>
        <v>1</v>
      </c>
      <c r="CU44" s="117">
        <f t="shared" si="83"/>
        <v>0</v>
      </c>
      <c r="CV44" s="117">
        <f t="shared" si="38"/>
        <v>0</v>
      </c>
      <c r="CW44" s="117">
        <f t="shared" si="84"/>
        <v>1</v>
      </c>
      <c r="CX44" s="117">
        <f t="shared" si="39"/>
        <v>0</v>
      </c>
      <c r="CY44" s="117">
        <f t="shared" si="40"/>
        <v>0</v>
      </c>
      <c r="CZ44" s="117">
        <f t="shared" si="41"/>
        <v>0</v>
      </c>
      <c r="DA44" s="117">
        <f t="shared" si="42"/>
        <v>1</v>
      </c>
      <c r="DB44" s="117">
        <f t="shared" si="43"/>
        <v>0</v>
      </c>
      <c r="DC44" s="117">
        <f t="shared" si="44"/>
        <v>1</v>
      </c>
      <c r="DD44" s="117">
        <f t="shared" si="45"/>
        <v>0</v>
      </c>
      <c r="DE44" s="117">
        <f t="shared" si="46"/>
        <v>0</v>
      </c>
      <c r="DF44" s="117">
        <f t="shared" si="47"/>
        <v>0</v>
      </c>
      <c r="DG44" s="117">
        <f t="shared" si="90"/>
        <v>0</v>
      </c>
      <c r="DH44" s="117">
        <f t="shared" si="48"/>
        <v>0</v>
      </c>
      <c r="DI44" s="117">
        <f t="shared" si="85"/>
        <v>0</v>
      </c>
      <c r="DJ44" s="117">
        <f t="shared" si="86"/>
        <v>0</v>
      </c>
      <c r="DK44" s="117">
        <f t="shared" si="49"/>
        <v>0</v>
      </c>
      <c r="DL44" s="117">
        <f t="shared" si="50"/>
        <v>0</v>
      </c>
      <c r="DM44" s="117">
        <f t="shared" si="51"/>
        <v>0</v>
      </c>
      <c r="DN44" s="117">
        <f t="shared" si="52"/>
        <v>0</v>
      </c>
      <c r="DO44" s="117">
        <f t="shared" si="53"/>
        <v>0</v>
      </c>
      <c r="DP44" s="117">
        <f t="shared" si="87"/>
        <v>0</v>
      </c>
      <c r="DQ44" s="117">
        <f t="shared" si="54"/>
        <v>0</v>
      </c>
      <c r="DR44" s="117">
        <f t="shared" si="55"/>
        <v>0</v>
      </c>
      <c r="DS44" s="117">
        <f t="shared" si="56"/>
        <v>0</v>
      </c>
      <c r="DT44" s="117">
        <f t="shared" si="57"/>
        <v>0</v>
      </c>
      <c r="DU44" s="117">
        <f t="shared" si="58"/>
        <v>0</v>
      </c>
      <c r="DV44" s="117">
        <f t="shared" si="88"/>
        <v>0</v>
      </c>
      <c r="DW44" s="117">
        <f t="shared" si="59"/>
        <v>0</v>
      </c>
      <c r="DX44" s="117">
        <f t="shared" si="60"/>
        <v>1</v>
      </c>
      <c r="DY44" s="117">
        <f t="shared" si="61"/>
        <v>1</v>
      </c>
      <c r="DZ44" s="117">
        <f t="shared" si="62"/>
        <v>0</v>
      </c>
      <c r="EA44" s="117">
        <f t="shared" si="63"/>
        <v>0</v>
      </c>
      <c r="EB44" s="117">
        <f t="shared" si="64"/>
        <v>1</v>
      </c>
      <c r="EC44" s="117">
        <f t="shared" si="89"/>
        <v>0</v>
      </c>
      <c r="ED44" s="117">
        <f t="shared" si="65"/>
        <v>1</v>
      </c>
      <c r="EE44" s="117">
        <f t="shared" si="66"/>
        <v>0</v>
      </c>
      <c r="EF44" s="117">
        <f t="shared" si="67"/>
        <v>1</v>
      </c>
      <c r="EG44" s="117">
        <f t="shared" si="68"/>
        <v>1</v>
      </c>
      <c r="EH44" s="117">
        <f t="shared" si="69"/>
        <v>0</v>
      </c>
      <c r="EI44" s="117">
        <f t="shared" si="70"/>
        <v>1</v>
      </c>
      <c r="EJ44" s="118">
        <f t="shared" si="71"/>
        <v>1</v>
      </c>
      <c r="EK44" s="118">
        <f t="shared" si="72"/>
        <v>0</v>
      </c>
      <c r="EL44" s="7"/>
      <c r="EM44" s="7"/>
      <c r="EN44" s="7"/>
      <c r="EO44" s="7"/>
    </row>
    <row r="45" spans="1:145" ht="17.100000000000001" customHeight="1" x14ac:dyDescent="0.25">
      <c r="A45" s="774"/>
      <c r="B45" s="777"/>
      <c r="C45" s="172">
        <v>2</v>
      </c>
      <c r="D45" s="63" t="s">
        <v>654</v>
      </c>
      <c r="E45" s="65" t="s">
        <v>661</v>
      </c>
      <c r="F45" s="161" t="s">
        <v>661</v>
      </c>
      <c r="G45" s="164" t="s">
        <v>675</v>
      </c>
      <c r="H45" s="161" t="s">
        <v>645</v>
      </c>
      <c r="I45" s="146" t="s">
        <v>267</v>
      </c>
      <c r="J45" s="85" t="s">
        <v>696</v>
      </c>
      <c r="K45" s="78" t="s">
        <v>674</v>
      </c>
      <c r="L45" s="65" t="s">
        <v>651</v>
      </c>
      <c r="M45" s="65" t="s">
        <v>640</v>
      </c>
      <c r="N45" s="164" t="s">
        <v>653</v>
      </c>
      <c r="O45" s="161" t="s">
        <v>579</v>
      </c>
      <c r="P45" s="146" t="s">
        <v>653</v>
      </c>
      <c r="Q45" s="85" t="s">
        <v>660</v>
      </c>
      <c r="R45" s="78" t="s">
        <v>514</v>
      </c>
      <c r="S45" s="154" t="s">
        <v>658</v>
      </c>
      <c r="T45" s="161" t="s">
        <v>657</v>
      </c>
      <c r="U45" s="164" t="s">
        <v>688</v>
      </c>
      <c r="V45" s="161" t="s">
        <v>274</v>
      </c>
      <c r="W45" s="146" t="s">
        <v>633</v>
      </c>
      <c r="X45" s="85" t="s">
        <v>636</v>
      </c>
      <c r="Y45" s="43" t="s">
        <v>52</v>
      </c>
      <c r="Z45" s="229" t="s">
        <v>70</v>
      </c>
      <c r="AA45" s="6"/>
      <c r="AB45" s="279" t="s">
        <v>516</v>
      </c>
      <c r="AC45" s="279" t="s">
        <v>516</v>
      </c>
      <c r="AD45" s="279" t="s">
        <v>516</v>
      </c>
      <c r="AE45" s="279" t="s">
        <v>604</v>
      </c>
      <c r="AF45" s="279" t="s">
        <v>604</v>
      </c>
      <c r="AG45" s="279" t="s">
        <v>604</v>
      </c>
      <c r="AH45" s="279" t="s">
        <v>604</v>
      </c>
      <c r="AI45" s="279" t="s">
        <v>649</v>
      </c>
      <c r="AJ45" s="279" t="s">
        <v>649</v>
      </c>
      <c r="AK45" s="279" t="s">
        <v>649</v>
      </c>
      <c r="AL45" s="279" t="s">
        <v>268</v>
      </c>
      <c r="AM45" s="279" t="s">
        <v>268</v>
      </c>
      <c r="AN45" s="279" t="s">
        <v>657</v>
      </c>
      <c r="AO45" s="279" t="s">
        <v>657</v>
      </c>
      <c r="AP45" s="279" t="s">
        <v>516</v>
      </c>
      <c r="AQ45" s="279" t="s">
        <v>516</v>
      </c>
      <c r="AR45" s="279" t="s">
        <v>516</v>
      </c>
      <c r="AS45" s="279" t="s">
        <v>268</v>
      </c>
      <c r="AT45" s="279" t="s">
        <v>268</v>
      </c>
      <c r="AU45" s="279" t="s">
        <v>657</v>
      </c>
      <c r="AV45" s="279" t="s">
        <v>657</v>
      </c>
      <c r="AX45" s="118"/>
      <c r="AY45" s="118">
        <f t="shared" si="0"/>
        <v>0</v>
      </c>
      <c r="AZ45" s="118">
        <f t="shared" si="1"/>
        <v>1</v>
      </c>
      <c r="BA45" s="118">
        <f t="shared" si="2"/>
        <v>1</v>
      </c>
      <c r="BB45" s="118">
        <f t="shared" si="3"/>
        <v>1</v>
      </c>
      <c r="BC45" s="118">
        <f t="shared" si="4"/>
        <v>0</v>
      </c>
      <c r="BD45" s="118">
        <f t="shared" si="73"/>
        <v>0</v>
      </c>
      <c r="BE45" s="118">
        <f t="shared" si="74"/>
        <v>0</v>
      </c>
      <c r="BF45" s="118">
        <f t="shared" si="5"/>
        <v>0</v>
      </c>
      <c r="BG45" s="117">
        <f t="shared" si="75"/>
        <v>0</v>
      </c>
      <c r="BH45" s="118">
        <f t="shared" si="6"/>
        <v>0</v>
      </c>
      <c r="BI45" s="118">
        <f t="shared" si="7"/>
        <v>1</v>
      </c>
      <c r="BJ45" s="117">
        <f t="shared" si="8"/>
        <v>0</v>
      </c>
      <c r="BK45" s="118">
        <f t="shared" si="9"/>
        <v>1</v>
      </c>
      <c r="BL45" s="118">
        <f t="shared" si="10"/>
        <v>1</v>
      </c>
      <c r="BM45" s="118">
        <f t="shared" si="11"/>
        <v>0</v>
      </c>
      <c r="BN45" s="118">
        <f t="shared" si="12"/>
        <v>1</v>
      </c>
      <c r="BO45" s="117">
        <f t="shared" si="13"/>
        <v>0</v>
      </c>
      <c r="BP45" s="117">
        <f t="shared" si="14"/>
        <v>0</v>
      </c>
      <c r="BQ45" s="117">
        <f t="shared" si="15"/>
        <v>0</v>
      </c>
      <c r="BR45" s="117">
        <f t="shared" si="16"/>
        <v>0</v>
      </c>
      <c r="BS45" s="117">
        <f t="shared" si="17"/>
        <v>0</v>
      </c>
      <c r="BT45" s="117">
        <f t="shared" si="18"/>
        <v>0</v>
      </c>
      <c r="BU45" s="117">
        <f t="shared" si="19"/>
        <v>0</v>
      </c>
      <c r="BV45" s="117">
        <f t="shared" si="20"/>
        <v>0</v>
      </c>
      <c r="BW45" s="117">
        <f t="shared" si="76"/>
        <v>1</v>
      </c>
      <c r="BX45" s="117">
        <f t="shared" si="77"/>
        <v>1</v>
      </c>
      <c r="BY45" s="117">
        <f t="shared" si="91"/>
        <v>0</v>
      </c>
      <c r="BZ45" s="117">
        <f t="shared" si="92"/>
        <v>1</v>
      </c>
      <c r="CA45" s="117">
        <f t="shared" si="93"/>
        <v>1</v>
      </c>
      <c r="CB45" s="117">
        <f t="shared" si="24"/>
        <v>0</v>
      </c>
      <c r="CC45" s="117">
        <f t="shared" si="25"/>
        <v>0</v>
      </c>
      <c r="CD45" s="117">
        <f t="shared" si="26"/>
        <v>0</v>
      </c>
      <c r="CE45" s="117">
        <f t="shared" si="27"/>
        <v>0</v>
      </c>
      <c r="CF45" s="117">
        <f t="shared" si="28"/>
        <v>1</v>
      </c>
      <c r="CG45" s="117">
        <f t="shared" si="29"/>
        <v>0</v>
      </c>
      <c r="CH45" s="117">
        <f t="shared" si="30"/>
        <v>1</v>
      </c>
      <c r="CI45" s="117">
        <f t="shared" si="31"/>
        <v>2</v>
      </c>
      <c r="CJ45" s="117">
        <f t="shared" si="78"/>
        <v>0</v>
      </c>
      <c r="CK45" s="117">
        <f t="shared" si="94"/>
        <v>2</v>
      </c>
      <c r="CL45" s="117">
        <f t="shared" si="33"/>
        <v>0</v>
      </c>
      <c r="CM45" s="117">
        <f t="shared" si="34"/>
        <v>1</v>
      </c>
      <c r="CN45" s="117">
        <f t="shared" si="35"/>
        <v>1</v>
      </c>
      <c r="CO45" s="117">
        <f t="shared" si="36"/>
        <v>0</v>
      </c>
      <c r="CP45" s="117">
        <f t="shared" si="79"/>
        <v>1</v>
      </c>
      <c r="CQ45" s="117">
        <f t="shared" si="80"/>
        <v>0</v>
      </c>
      <c r="CR45" s="117">
        <f t="shared" si="81"/>
        <v>1</v>
      </c>
      <c r="CS45" s="117">
        <f t="shared" si="82"/>
        <v>1</v>
      </c>
      <c r="CT45" s="117">
        <f t="shared" si="37"/>
        <v>1</v>
      </c>
      <c r="CU45" s="117">
        <f t="shared" si="83"/>
        <v>0</v>
      </c>
      <c r="CV45" s="117">
        <f t="shared" si="38"/>
        <v>0</v>
      </c>
      <c r="CW45" s="117">
        <f t="shared" si="84"/>
        <v>1</v>
      </c>
      <c r="CX45" s="117">
        <f t="shared" si="39"/>
        <v>0</v>
      </c>
      <c r="CY45" s="117">
        <f t="shared" si="40"/>
        <v>0</v>
      </c>
      <c r="CZ45" s="117">
        <f t="shared" si="41"/>
        <v>0</v>
      </c>
      <c r="DA45" s="117">
        <f t="shared" si="42"/>
        <v>1</v>
      </c>
      <c r="DB45" s="117">
        <f t="shared" si="43"/>
        <v>0</v>
      </c>
      <c r="DC45" s="117">
        <f t="shared" si="44"/>
        <v>1</v>
      </c>
      <c r="DD45" s="117">
        <f t="shared" si="45"/>
        <v>0</v>
      </c>
      <c r="DE45" s="117">
        <f t="shared" si="46"/>
        <v>0</v>
      </c>
      <c r="DF45" s="117">
        <f t="shared" si="47"/>
        <v>0</v>
      </c>
      <c r="DG45" s="117">
        <f t="shared" si="90"/>
        <v>0</v>
      </c>
      <c r="DH45" s="117">
        <f t="shared" si="48"/>
        <v>0</v>
      </c>
      <c r="DI45" s="117">
        <f t="shared" si="85"/>
        <v>0</v>
      </c>
      <c r="DJ45" s="117">
        <f t="shared" si="86"/>
        <v>0</v>
      </c>
      <c r="DK45" s="117">
        <f t="shared" si="49"/>
        <v>0</v>
      </c>
      <c r="DL45" s="117">
        <f t="shared" si="50"/>
        <v>0</v>
      </c>
      <c r="DM45" s="117">
        <f t="shared" si="51"/>
        <v>0</v>
      </c>
      <c r="DN45" s="117">
        <f t="shared" si="52"/>
        <v>0</v>
      </c>
      <c r="DO45" s="117">
        <f t="shared" si="53"/>
        <v>0</v>
      </c>
      <c r="DP45" s="117">
        <f t="shared" si="87"/>
        <v>0</v>
      </c>
      <c r="DQ45" s="117">
        <f t="shared" si="54"/>
        <v>0</v>
      </c>
      <c r="DR45" s="117">
        <f t="shared" si="55"/>
        <v>0</v>
      </c>
      <c r="DS45" s="117">
        <f t="shared" si="56"/>
        <v>0</v>
      </c>
      <c r="DT45" s="117">
        <f t="shared" si="57"/>
        <v>0</v>
      </c>
      <c r="DU45" s="117">
        <f t="shared" si="58"/>
        <v>0</v>
      </c>
      <c r="DV45" s="117">
        <f t="shared" si="88"/>
        <v>0</v>
      </c>
      <c r="DW45" s="117">
        <f t="shared" si="59"/>
        <v>0</v>
      </c>
      <c r="DX45" s="117">
        <f t="shared" si="60"/>
        <v>1</v>
      </c>
      <c r="DY45" s="117">
        <f t="shared" si="61"/>
        <v>1</v>
      </c>
      <c r="DZ45" s="117">
        <f t="shared" si="62"/>
        <v>0</v>
      </c>
      <c r="EA45" s="117">
        <f t="shared" si="63"/>
        <v>0</v>
      </c>
      <c r="EB45" s="117">
        <f t="shared" si="64"/>
        <v>1</v>
      </c>
      <c r="EC45" s="117">
        <f t="shared" si="89"/>
        <v>0</v>
      </c>
      <c r="ED45" s="117">
        <f t="shared" si="65"/>
        <v>1</v>
      </c>
      <c r="EE45" s="117">
        <f t="shared" si="66"/>
        <v>0</v>
      </c>
      <c r="EF45" s="117">
        <f t="shared" si="67"/>
        <v>1</v>
      </c>
      <c r="EG45" s="117">
        <f t="shared" si="68"/>
        <v>1</v>
      </c>
      <c r="EH45" s="117">
        <f t="shared" si="69"/>
        <v>0</v>
      </c>
      <c r="EI45" s="117">
        <f t="shared" si="70"/>
        <v>1</v>
      </c>
      <c r="EJ45" s="118">
        <f t="shared" si="71"/>
        <v>1</v>
      </c>
      <c r="EK45" s="118">
        <f t="shared" si="72"/>
        <v>0</v>
      </c>
      <c r="EL45" s="7"/>
      <c r="EM45" s="7"/>
      <c r="EN45" s="7"/>
      <c r="EO45" s="7"/>
    </row>
    <row r="46" spans="1:145" ht="17.100000000000001" customHeight="1" x14ac:dyDescent="0.25">
      <c r="A46" s="774"/>
      <c r="B46" s="777"/>
      <c r="C46" s="172">
        <v>3</v>
      </c>
      <c r="D46" s="63" t="s">
        <v>640</v>
      </c>
      <c r="E46" s="65" t="s">
        <v>647</v>
      </c>
      <c r="F46" s="161" t="s">
        <v>664</v>
      </c>
      <c r="G46" s="164" t="s">
        <v>675</v>
      </c>
      <c r="H46" s="161" t="s">
        <v>660</v>
      </c>
      <c r="I46" s="146" t="s">
        <v>267</v>
      </c>
      <c r="J46" s="85" t="s">
        <v>696</v>
      </c>
      <c r="K46" s="78" t="s">
        <v>649</v>
      </c>
      <c r="L46" s="65" t="s">
        <v>674</v>
      </c>
      <c r="M46" s="65" t="s">
        <v>651</v>
      </c>
      <c r="N46" s="164" t="s">
        <v>579</v>
      </c>
      <c r="O46" s="161" t="s">
        <v>668</v>
      </c>
      <c r="P46" s="242" t="s">
        <v>646</v>
      </c>
      <c r="Q46" s="85" t="s">
        <v>644</v>
      </c>
      <c r="R46" s="259" t="s">
        <v>515</v>
      </c>
      <c r="S46" s="65" t="s">
        <v>637</v>
      </c>
      <c r="T46" s="161" t="s">
        <v>514</v>
      </c>
      <c r="U46" s="164" t="s">
        <v>274</v>
      </c>
      <c r="V46" s="161" t="s">
        <v>642</v>
      </c>
      <c r="W46" s="146" t="s">
        <v>301</v>
      </c>
      <c r="X46" s="85" t="s">
        <v>659</v>
      </c>
      <c r="Y46" s="264" t="s">
        <v>53</v>
      </c>
      <c r="Z46" s="10" t="s">
        <v>71</v>
      </c>
      <c r="AA46" s="6"/>
      <c r="AB46" s="279" t="s">
        <v>665</v>
      </c>
      <c r="AC46" s="279" t="s">
        <v>665</v>
      </c>
      <c r="AD46" s="279" t="s">
        <v>665</v>
      </c>
      <c r="AE46" s="279" t="s">
        <v>604</v>
      </c>
      <c r="AF46" s="279" t="s">
        <v>604</v>
      </c>
      <c r="AG46" s="279" t="s">
        <v>604</v>
      </c>
      <c r="AH46" s="279" t="s">
        <v>604</v>
      </c>
      <c r="AI46" s="279" t="s">
        <v>649</v>
      </c>
      <c r="AJ46" s="279" t="s">
        <v>649</v>
      </c>
      <c r="AK46" s="279" t="s">
        <v>649</v>
      </c>
      <c r="AL46" s="279" t="s">
        <v>268</v>
      </c>
      <c r="AM46" s="279" t="s">
        <v>268</v>
      </c>
      <c r="AN46" s="279" t="s">
        <v>657</v>
      </c>
      <c r="AO46" s="279" t="s">
        <v>657</v>
      </c>
      <c r="AP46" s="279" t="s">
        <v>516</v>
      </c>
      <c r="AQ46" s="279" t="s">
        <v>516</v>
      </c>
      <c r="AR46" s="279" t="s">
        <v>516</v>
      </c>
      <c r="AS46" s="279" t="s">
        <v>268</v>
      </c>
      <c r="AT46" s="279" t="s">
        <v>268</v>
      </c>
      <c r="AU46" s="279" t="s">
        <v>657</v>
      </c>
      <c r="AV46" s="279" t="s">
        <v>657</v>
      </c>
      <c r="AX46" s="118"/>
      <c r="AY46" s="118">
        <f t="shared" si="0"/>
        <v>0</v>
      </c>
      <c r="AZ46" s="118">
        <f t="shared" si="1"/>
        <v>1</v>
      </c>
      <c r="BA46" s="118">
        <f t="shared" si="2"/>
        <v>1</v>
      </c>
      <c r="BB46" s="118">
        <f t="shared" si="3"/>
        <v>1</v>
      </c>
      <c r="BC46" s="118">
        <f t="shared" si="4"/>
        <v>0</v>
      </c>
      <c r="BD46" s="118">
        <f t="shared" si="73"/>
        <v>0</v>
      </c>
      <c r="BE46" s="118">
        <f t="shared" si="74"/>
        <v>0</v>
      </c>
      <c r="BF46" s="118">
        <f t="shared" si="5"/>
        <v>0</v>
      </c>
      <c r="BG46" s="117">
        <f t="shared" si="75"/>
        <v>1</v>
      </c>
      <c r="BH46" s="118">
        <f t="shared" si="6"/>
        <v>1</v>
      </c>
      <c r="BI46" s="118">
        <f t="shared" si="7"/>
        <v>1</v>
      </c>
      <c r="BJ46" s="117">
        <f t="shared" si="8"/>
        <v>0</v>
      </c>
      <c r="BK46" s="118">
        <f t="shared" si="9"/>
        <v>1</v>
      </c>
      <c r="BL46" s="118">
        <f t="shared" si="10"/>
        <v>0</v>
      </c>
      <c r="BM46" s="118">
        <f t="shared" si="11"/>
        <v>1</v>
      </c>
      <c r="BN46" s="118">
        <f t="shared" si="12"/>
        <v>1</v>
      </c>
      <c r="BO46" s="117">
        <f t="shared" si="13"/>
        <v>0</v>
      </c>
      <c r="BP46" s="117">
        <f t="shared" si="14"/>
        <v>0</v>
      </c>
      <c r="BQ46" s="117">
        <f t="shared" si="15"/>
        <v>0</v>
      </c>
      <c r="BR46" s="117">
        <f t="shared" si="16"/>
        <v>0</v>
      </c>
      <c r="BS46" s="117">
        <f t="shared" si="17"/>
        <v>0</v>
      </c>
      <c r="BT46" s="117">
        <f t="shared" si="18"/>
        <v>0</v>
      </c>
      <c r="BU46" s="117">
        <f t="shared" si="19"/>
        <v>0</v>
      </c>
      <c r="BV46" s="117">
        <f t="shared" si="20"/>
        <v>1</v>
      </c>
      <c r="BW46" s="117">
        <f t="shared" si="76"/>
        <v>0</v>
      </c>
      <c r="BX46" s="117">
        <f t="shared" si="77"/>
        <v>1</v>
      </c>
      <c r="BY46" s="117">
        <f t="shared" si="91"/>
        <v>0</v>
      </c>
      <c r="BZ46" s="117">
        <f t="shared" si="92"/>
        <v>1</v>
      </c>
      <c r="CA46" s="117">
        <f t="shared" si="93"/>
        <v>1</v>
      </c>
      <c r="CB46" s="117">
        <f t="shared" si="24"/>
        <v>0</v>
      </c>
      <c r="CC46" s="117">
        <f t="shared" si="25"/>
        <v>0</v>
      </c>
      <c r="CD46" s="117">
        <f t="shared" si="26"/>
        <v>1</v>
      </c>
      <c r="CE46" s="117">
        <f t="shared" si="27"/>
        <v>1</v>
      </c>
      <c r="CF46" s="117">
        <f t="shared" si="28"/>
        <v>0</v>
      </c>
      <c r="CG46" s="117">
        <f t="shared" si="29"/>
        <v>0</v>
      </c>
      <c r="CH46" s="117">
        <f t="shared" si="30"/>
        <v>0</v>
      </c>
      <c r="CI46" s="117">
        <f t="shared" si="31"/>
        <v>0</v>
      </c>
      <c r="CJ46" s="117">
        <f t="shared" si="78"/>
        <v>0</v>
      </c>
      <c r="CK46" s="117">
        <f t="shared" si="94"/>
        <v>0</v>
      </c>
      <c r="CL46" s="117">
        <f t="shared" si="33"/>
        <v>0</v>
      </c>
      <c r="CM46" s="117">
        <f t="shared" si="34"/>
        <v>1</v>
      </c>
      <c r="CN46" s="117">
        <f t="shared" si="35"/>
        <v>1</v>
      </c>
      <c r="CO46" s="117">
        <f t="shared" si="36"/>
        <v>1</v>
      </c>
      <c r="CP46" s="117">
        <f t="shared" si="79"/>
        <v>1</v>
      </c>
      <c r="CQ46" s="117">
        <f t="shared" si="80"/>
        <v>0</v>
      </c>
      <c r="CR46" s="117">
        <f t="shared" si="81"/>
        <v>1</v>
      </c>
      <c r="CS46" s="117">
        <f t="shared" si="82"/>
        <v>1</v>
      </c>
      <c r="CT46" s="117">
        <f t="shared" si="37"/>
        <v>0</v>
      </c>
      <c r="CU46" s="117">
        <f t="shared" si="83"/>
        <v>0</v>
      </c>
      <c r="CV46" s="117">
        <f t="shared" si="38"/>
        <v>1</v>
      </c>
      <c r="CW46" s="117">
        <f t="shared" si="84"/>
        <v>1</v>
      </c>
      <c r="CX46" s="117">
        <f t="shared" si="39"/>
        <v>0</v>
      </c>
      <c r="CY46" s="117">
        <f t="shared" si="40"/>
        <v>0</v>
      </c>
      <c r="CZ46" s="117">
        <f t="shared" si="41"/>
        <v>0</v>
      </c>
      <c r="DA46" s="117">
        <f t="shared" si="42"/>
        <v>1</v>
      </c>
      <c r="DB46" s="117">
        <f t="shared" si="43"/>
        <v>0</v>
      </c>
      <c r="DC46" s="117">
        <f t="shared" si="44"/>
        <v>1</v>
      </c>
      <c r="DD46" s="117">
        <f t="shared" si="45"/>
        <v>1</v>
      </c>
      <c r="DE46" s="117">
        <f t="shared" si="46"/>
        <v>1</v>
      </c>
      <c r="DF46" s="117">
        <f t="shared" si="47"/>
        <v>0</v>
      </c>
      <c r="DG46" s="117">
        <f t="shared" si="90"/>
        <v>1</v>
      </c>
      <c r="DH46" s="117">
        <f t="shared" si="48"/>
        <v>0</v>
      </c>
      <c r="DI46" s="117">
        <f t="shared" si="85"/>
        <v>0</v>
      </c>
      <c r="DJ46" s="117">
        <f t="shared" si="86"/>
        <v>0</v>
      </c>
      <c r="DK46" s="117">
        <f t="shared" si="49"/>
        <v>0</v>
      </c>
      <c r="DL46" s="117">
        <f t="shared" si="50"/>
        <v>0</v>
      </c>
      <c r="DM46" s="117">
        <f t="shared" si="51"/>
        <v>0</v>
      </c>
      <c r="DN46" s="117">
        <f t="shared" si="52"/>
        <v>0</v>
      </c>
      <c r="DO46" s="117">
        <f t="shared" si="53"/>
        <v>0</v>
      </c>
      <c r="DP46" s="117">
        <f t="shared" si="87"/>
        <v>0</v>
      </c>
      <c r="DQ46" s="117">
        <f t="shared" si="54"/>
        <v>0</v>
      </c>
      <c r="DR46" s="117">
        <f t="shared" si="55"/>
        <v>0</v>
      </c>
      <c r="DS46" s="117">
        <f t="shared" si="56"/>
        <v>0</v>
      </c>
      <c r="DT46" s="117">
        <f t="shared" si="57"/>
        <v>0</v>
      </c>
      <c r="DU46" s="117">
        <f t="shared" si="58"/>
        <v>0</v>
      </c>
      <c r="DV46" s="117">
        <f t="shared" si="88"/>
        <v>0</v>
      </c>
      <c r="DW46" s="117">
        <f t="shared" si="59"/>
        <v>0</v>
      </c>
      <c r="DX46" s="117">
        <f t="shared" si="60"/>
        <v>1</v>
      </c>
      <c r="DY46" s="117">
        <f t="shared" si="61"/>
        <v>1</v>
      </c>
      <c r="DZ46" s="117">
        <f t="shared" si="62"/>
        <v>1</v>
      </c>
      <c r="EA46" s="117">
        <f t="shared" si="63"/>
        <v>0</v>
      </c>
      <c r="EB46" s="117">
        <f t="shared" si="64"/>
        <v>0</v>
      </c>
      <c r="EC46" s="117">
        <f t="shared" si="89"/>
        <v>0</v>
      </c>
      <c r="ED46" s="117">
        <f t="shared" si="65"/>
        <v>0</v>
      </c>
      <c r="EE46" s="117">
        <f t="shared" si="66"/>
        <v>1</v>
      </c>
      <c r="EF46" s="117">
        <f t="shared" si="67"/>
        <v>1</v>
      </c>
      <c r="EG46" s="117">
        <f t="shared" si="68"/>
        <v>0</v>
      </c>
      <c r="EH46" s="117">
        <f t="shared" si="69"/>
        <v>0</v>
      </c>
      <c r="EI46" s="117">
        <f t="shared" si="70"/>
        <v>0</v>
      </c>
      <c r="EJ46" s="118">
        <f t="shared" si="71"/>
        <v>1</v>
      </c>
      <c r="EK46" s="118">
        <f t="shared" si="72"/>
        <v>1</v>
      </c>
      <c r="EL46" s="7"/>
      <c r="EM46" s="7"/>
      <c r="EN46" s="7"/>
      <c r="EO46" s="7"/>
    </row>
    <row r="47" spans="1:145" ht="17.100000000000001" customHeight="1" x14ac:dyDescent="0.25">
      <c r="A47" s="774"/>
      <c r="B47" s="777"/>
      <c r="C47" s="172">
        <v>4</v>
      </c>
      <c r="D47" s="61" t="s">
        <v>640</v>
      </c>
      <c r="E47" s="72" t="s">
        <v>647</v>
      </c>
      <c r="F47" s="201" t="s">
        <v>664</v>
      </c>
      <c r="G47" s="211" t="s">
        <v>275</v>
      </c>
      <c r="H47" s="201" t="s">
        <v>660</v>
      </c>
      <c r="I47" s="145" t="s">
        <v>652</v>
      </c>
      <c r="J47" s="91" t="s">
        <v>267</v>
      </c>
      <c r="K47" s="61" t="s">
        <v>649</v>
      </c>
      <c r="L47" s="72" t="s">
        <v>674</v>
      </c>
      <c r="M47" s="201" t="s">
        <v>651</v>
      </c>
      <c r="N47" s="211" t="s">
        <v>579</v>
      </c>
      <c r="O47" s="201" t="s">
        <v>668</v>
      </c>
      <c r="P47" s="145" t="s">
        <v>646</v>
      </c>
      <c r="Q47" s="91" t="s">
        <v>644</v>
      </c>
      <c r="R47" s="127" t="s">
        <v>515</v>
      </c>
      <c r="S47" s="153" t="s">
        <v>637</v>
      </c>
      <c r="T47" s="201" t="s">
        <v>514</v>
      </c>
      <c r="U47" s="211" t="s">
        <v>274</v>
      </c>
      <c r="V47" s="201" t="s">
        <v>642</v>
      </c>
      <c r="W47" s="145" t="s">
        <v>301</v>
      </c>
      <c r="X47" s="91" t="s">
        <v>659</v>
      </c>
      <c r="Y47" s="43" t="s">
        <v>54</v>
      </c>
      <c r="Z47" s="229" t="s">
        <v>72</v>
      </c>
      <c r="AA47" s="6"/>
      <c r="AB47" s="279" t="s">
        <v>665</v>
      </c>
      <c r="AC47" s="279" t="s">
        <v>665</v>
      </c>
      <c r="AD47" s="279" t="s">
        <v>665</v>
      </c>
      <c r="AE47" s="279" t="s">
        <v>692</v>
      </c>
      <c r="AF47" s="279" t="s">
        <v>692</v>
      </c>
      <c r="AG47" s="279" t="s">
        <v>636</v>
      </c>
      <c r="AH47" s="279" t="s">
        <v>636</v>
      </c>
      <c r="AI47" s="279" t="s">
        <v>517</v>
      </c>
      <c r="AJ47" s="279" t="s">
        <v>517</v>
      </c>
      <c r="AK47" s="279" t="s">
        <v>517</v>
      </c>
      <c r="AL47" s="279" t="s">
        <v>642</v>
      </c>
      <c r="AM47" s="279" t="s">
        <v>642</v>
      </c>
      <c r="AN47" s="279" t="s">
        <v>636</v>
      </c>
      <c r="AO47" s="279" t="s">
        <v>636</v>
      </c>
      <c r="AP47" s="279" t="s">
        <v>652</v>
      </c>
      <c r="AQ47" s="279" t="s">
        <v>652</v>
      </c>
      <c r="AR47" s="279" t="s">
        <v>652</v>
      </c>
      <c r="AS47" s="279" t="s">
        <v>642</v>
      </c>
      <c r="AT47" s="279" t="s">
        <v>642</v>
      </c>
      <c r="AU47" s="279" t="s">
        <v>636</v>
      </c>
      <c r="AV47" s="279" t="s">
        <v>636</v>
      </c>
      <c r="AX47" s="118"/>
      <c r="AY47" s="118">
        <f t="shared" si="0"/>
        <v>0</v>
      </c>
      <c r="AZ47" s="118">
        <f t="shared" si="1"/>
        <v>0</v>
      </c>
      <c r="BA47" s="118">
        <f t="shared" si="2"/>
        <v>0</v>
      </c>
      <c r="BB47" s="118">
        <f t="shared" si="3"/>
        <v>1</v>
      </c>
      <c r="BC47" s="118">
        <f t="shared" si="4"/>
        <v>1</v>
      </c>
      <c r="BD47" s="118">
        <f t="shared" si="73"/>
        <v>0</v>
      </c>
      <c r="BE47" s="118">
        <f t="shared" si="74"/>
        <v>1</v>
      </c>
      <c r="BF47" s="118">
        <f t="shared" si="5"/>
        <v>0</v>
      </c>
      <c r="BG47" s="117">
        <f t="shared" si="75"/>
        <v>1</v>
      </c>
      <c r="BH47" s="118">
        <f t="shared" si="6"/>
        <v>1</v>
      </c>
      <c r="BI47" s="118">
        <f t="shared" si="7"/>
        <v>1</v>
      </c>
      <c r="BJ47" s="117">
        <f t="shared" si="8"/>
        <v>0</v>
      </c>
      <c r="BK47" s="118">
        <f t="shared" si="9"/>
        <v>1</v>
      </c>
      <c r="BL47" s="118">
        <f t="shared" si="10"/>
        <v>0</v>
      </c>
      <c r="BM47" s="118">
        <f t="shared" si="11"/>
        <v>1</v>
      </c>
      <c r="BN47" s="118">
        <f t="shared" si="12"/>
        <v>1</v>
      </c>
      <c r="BO47" s="117">
        <f t="shared" si="13"/>
        <v>0</v>
      </c>
      <c r="BP47" s="117">
        <f t="shared" si="14"/>
        <v>0</v>
      </c>
      <c r="BQ47" s="117">
        <f t="shared" si="15"/>
        <v>0</v>
      </c>
      <c r="BR47" s="117">
        <f t="shared" si="16"/>
        <v>0</v>
      </c>
      <c r="BS47" s="117">
        <f t="shared" si="17"/>
        <v>0</v>
      </c>
      <c r="BT47" s="117">
        <f t="shared" si="18"/>
        <v>0</v>
      </c>
      <c r="BU47" s="117">
        <f t="shared" si="19"/>
        <v>0</v>
      </c>
      <c r="BV47" s="117">
        <f t="shared" si="20"/>
        <v>1</v>
      </c>
      <c r="BW47" s="117">
        <f t="shared" si="76"/>
        <v>0</v>
      </c>
      <c r="BX47" s="117">
        <f t="shared" si="77"/>
        <v>1</v>
      </c>
      <c r="BY47" s="117">
        <f t="shared" si="91"/>
        <v>0</v>
      </c>
      <c r="BZ47" s="117">
        <f t="shared" si="92"/>
        <v>0</v>
      </c>
      <c r="CA47" s="117">
        <f t="shared" si="93"/>
        <v>0</v>
      </c>
      <c r="CB47" s="117">
        <f t="shared" si="24"/>
        <v>0</v>
      </c>
      <c r="CC47" s="117">
        <f t="shared" si="25"/>
        <v>0</v>
      </c>
      <c r="CD47" s="117">
        <f t="shared" si="26"/>
        <v>1</v>
      </c>
      <c r="CE47" s="117">
        <f t="shared" si="27"/>
        <v>1</v>
      </c>
      <c r="CF47" s="117">
        <f t="shared" si="28"/>
        <v>0</v>
      </c>
      <c r="CG47" s="117">
        <f t="shared" si="29"/>
        <v>0</v>
      </c>
      <c r="CH47" s="117">
        <f t="shared" si="30"/>
        <v>0</v>
      </c>
      <c r="CI47" s="117">
        <f t="shared" si="31"/>
        <v>0</v>
      </c>
      <c r="CJ47" s="117">
        <f t="shared" si="78"/>
        <v>0</v>
      </c>
      <c r="CK47" s="117">
        <f t="shared" si="94"/>
        <v>0</v>
      </c>
      <c r="CL47" s="117">
        <f t="shared" si="33"/>
        <v>0</v>
      </c>
      <c r="CM47" s="117">
        <f t="shared" si="34"/>
        <v>1</v>
      </c>
      <c r="CN47" s="117">
        <f t="shared" si="35"/>
        <v>1</v>
      </c>
      <c r="CO47" s="117">
        <f t="shared" si="36"/>
        <v>1</v>
      </c>
      <c r="CP47" s="117">
        <f t="shared" si="79"/>
        <v>1</v>
      </c>
      <c r="CQ47" s="117">
        <f t="shared" si="80"/>
        <v>0</v>
      </c>
      <c r="CR47" s="117">
        <f t="shared" si="81"/>
        <v>1</v>
      </c>
      <c r="CS47" s="117">
        <f t="shared" si="82"/>
        <v>1</v>
      </c>
      <c r="CT47" s="117">
        <f t="shared" si="37"/>
        <v>0</v>
      </c>
      <c r="CU47" s="117">
        <f t="shared" si="83"/>
        <v>0</v>
      </c>
      <c r="CV47" s="117">
        <f t="shared" si="38"/>
        <v>1</v>
      </c>
      <c r="CW47" s="117">
        <f t="shared" si="84"/>
        <v>1</v>
      </c>
      <c r="CX47" s="117">
        <f t="shared" si="39"/>
        <v>0</v>
      </c>
      <c r="CY47" s="117">
        <f t="shared" si="40"/>
        <v>0</v>
      </c>
      <c r="CZ47" s="117">
        <f t="shared" si="41"/>
        <v>0</v>
      </c>
      <c r="DA47" s="117">
        <f t="shared" si="42"/>
        <v>1</v>
      </c>
      <c r="DB47" s="117">
        <f t="shared" si="43"/>
        <v>0</v>
      </c>
      <c r="DC47" s="117">
        <f t="shared" si="44"/>
        <v>1</v>
      </c>
      <c r="DD47" s="117">
        <f t="shared" si="45"/>
        <v>1</v>
      </c>
      <c r="DE47" s="117">
        <f t="shared" si="46"/>
        <v>1</v>
      </c>
      <c r="DF47" s="117">
        <f t="shared" si="47"/>
        <v>0</v>
      </c>
      <c r="DG47" s="117">
        <f t="shared" si="90"/>
        <v>1</v>
      </c>
      <c r="DH47" s="117">
        <f t="shared" si="48"/>
        <v>0</v>
      </c>
      <c r="DI47" s="117">
        <f t="shared" si="85"/>
        <v>0</v>
      </c>
      <c r="DJ47" s="117">
        <f t="shared" si="86"/>
        <v>0</v>
      </c>
      <c r="DK47" s="117">
        <f t="shared" si="49"/>
        <v>0</v>
      </c>
      <c r="DL47" s="117">
        <f t="shared" si="50"/>
        <v>0</v>
      </c>
      <c r="DM47" s="117">
        <f t="shared" si="51"/>
        <v>0</v>
      </c>
      <c r="DN47" s="117">
        <f t="shared" si="52"/>
        <v>0</v>
      </c>
      <c r="DO47" s="117">
        <f t="shared" si="53"/>
        <v>0</v>
      </c>
      <c r="DP47" s="117">
        <f t="shared" si="87"/>
        <v>0</v>
      </c>
      <c r="DQ47" s="117">
        <f t="shared" si="54"/>
        <v>0</v>
      </c>
      <c r="DR47" s="117">
        <f t="shared" si="55"/>
        <v>0</v>
      </c>
      <c r="DS47" s="117">
        <f t="shared" si="56"/>
        <v>0</v>
      </c>
      <c r="DT47" s="117">
        <f t="shared" si="57"/>
        <v>0</v>
      </c>
      <c r="DU47" s="117">
        <f t="shared" si="58"/>
        <v>0</v>
      </c>
      <c r="DV47" s="117">
        <f t="shared" si="88"/>
        <v>0</v>
      </c>
      <c r="DW47" s="117">
        <f t="shared" si="59"/>
        <v>0</v>
      </c>
      <c r="DX47" s="117">
        <f t="shared" si="60"/>
        <v>1</v>
      </c>
      <c r="DY47" s="117">
        <f t="shared" si="61"/>
        <v>1</v>
      </c>
      <c r="DZ47" s="117">
        <f t="shared" si="62"/>
        <v>1</v>
      </c>
      <c r="EA47" s="117">
        <f t="shared" si="63"/>
        <v>1</v>
      </c>
      <c r="EB47" s="117">
        <f t="shared" si="64"/>
        <v>0</v>
      </c>
      <c r="EC47" s="117">
        <f t="shared" si="89"/>
        <v>0</v>
      </c>
      <c r="ED47" s="117">
        <f t="shared" si="65"/>
        <v>0</v>
      </c>
      <c r="EE47" s="117">
        <f t="shared" si="66"/>
        <v>1</v>
      </c>
      <c r="EF47" s="117">
        <f t="shared" si="67"/>
        <v>1</v>
      </c>
      <c r="EG47" s="117">
        <f t="shared" si="68"/>
        <v>0</v>
      </c>
      <c r="EH47" s="117">
        <f t="shared" si="69"/>
        <v>0</v>
      </c>
      <c r="EI47" s="117">
        <f t="shared" si="70"/>
        <v>0</v>
      </c>
      <c r="EJ47" s="118">
        <f t="shared" si="71"/>
        <v>1</v>
      </c>
      <c r="EK47" s="118">
        <f t="shared" si="72"/>
        <v>1</v>
      </c>
      <c r="EL47" s="7"/>
      <c r="EM47" s="7"/>
      <c r="EN47" s="7"/>
      <c r="EO47" s="7"/>
    </row>
    <row r="48" spans="1:145" ht="17.100000000000001" customHeight="1" x14ac:dyDescent="0.25">
      <c r="A48" s="774"/>
      <c r="B48" s="777"/>
      <c r="C48" s="172">
        <v>5</v>
      </c>
      <c r="D48" s="63" t="s">
        <v>640</v>
      </c>
      <c r="E48" s="65" t="s">
        <v>654</v>
      </c>
      <c r="F48" s="161" t="s">
        <v>647</v>
      </c>
      <c r="G48" s="164" t="s">
        <v>275</v>
      </c>
      <c r="H48" s="161" t="s">
        <v>692</v>
      </c>
      <c r="I48" s="146" t="s">
        <v>652</v>
      </c>
      <c r="J48" s="85" t="s">
        <v>267</v>
      </c>
      <c r="K48" s="63" t="s">
        <v>675</v>
      </c>
      <c r="L48" s="65" t="s">
        <v>517</v>
      </c>
      <c r="M48" s="161" t="s">
        <v>674</v>
      </c>
      <c r="N48" s="164" t="s">
        <v>668</v>
      </c>
      <c r="O48" s="161" t="s">
        <v>519</v>
      </c>
      <c r="P48" s="146" t="s">
        <v>579</v>
      </c>
      <c r="Q48" s="85" t="s">
        <v>646</v>
      </c>
      <c r="R48" s="78" t="s">
        <v>637</v>
      </c>
      <c r="S48" s="154" t="s">
        <v>515</v>
      </c>
      <c r="T48" s="161" t="s">
        <v>274</v>
      </c>
      <c r="U48" s="164" t="s">
        <v>638</v>
      </c>
      <c r="V48" s="161" t="s">
        <v>632</v>
      </c>
      <c r="W48" s="146" t="s">
        <v>696</v>
      </c>
      <c r="X48" s="85" t="s">
        <v>642</v>
      </c>
      <c r="Y48" s="42" t="s">
        <v>56</v>
      </c>
      <c r="Z48" s="10" t="s">
        <v>534</v>
      </c>
      <c r="AA48" s="6"/>
      <c r="AB48" s="279" t="s">
        <v>665</v>
      </c>
      <c r="AC48" s="279" t="s">
        <v>665</v>
      </c>
      <c r="AD48" s="279" t="s">
        <v>665</v>
      </c>
      <c r="AE48" s="279" t="s">
        <v>692</v>
      </c>
      <c r="AF48" s="279" t="s">
        <v>692</v>
      </c>
      <c r="AG48" s="279" t="s">
        <v>636</v>
      </c>
      <c r="AH48" s="279" t="s">
        <v>636</v>
      </c>
      <c r="AI48" s="279" t="s">
        <v>517</v>
      </c>
      <c r="AJ48" s="279" t="s">
        <v>517</v>
      </c>
      <c r="AK48" s="279" t="s">
        <v>517</v>
      </c>
      <c r="AL48" s="279" t="s">
        <v>642</v>
      </c>
      <c r="AM48" s="279" t="s">
        <v>642</v>
      </c>
      <c r="AN48" s="279" t="s">
        <v>636</v>
      </c>
      <c r="AO48" s="279" t="s">
        <v>636</v>
      </c>
      <c r="AP48" s="279" t="s">
        <v>652</v>
      </c>
      <c r="AQ48" s="279" t="s">
        <v>652</v>
      </c>
      <c r="AR48" s="279" t="s">
        <v>652</v>
      </c>
      <c r="AS48" s="279" t="s">
        <v>642</v>
      </c>
      <c r="AT48" s="279" t="s">
        <v>642</v>
      </c>
      <c r="AU48" s="279" t="s">
        <v>636</v>
      </c>
      <c r="AV48" s="279" t="s">
        <v>636</v>
      </c>
      <c r="AX48" s="118"/>
      <c r="AY48" s="118">
        <f t="shared" si="0"/>
        <v>0</v>
      </c>
      <c r="AZ48" s="118">
        <f t="shared" si="1"/>
        <v>1</v>
      </c>
      <c r="BA48" s="118">
        <f t="shared" si="2"/>
        <v>1</v>
      </c>
      <c r="BB48" s="118">
        <f t="shared" si="3"/>
        <v>0</v>
      </c>
      <c r="BC48" s="118">
        <f t="shared" si="4"/>
        <v>1</v>
      </c>
      <c r="BD48" s="118">
        <f t="shared" si="73"/>
        <v>0</v>
      </c>
      <c r="BE48" s="118">
        <f t="shared" si="74"/>
        <v>1</v>
      </c>
      <c r="BF48" s="118">
        <f t="shared" si="5"/>
        <v>0</v>
      </c>
      <c r="BG48" s="117">
        <f t="shared" si="75"/>
        <v>0</v>
      </c>
      <c r="BH48" s="118">
        <f t="shared" si="6"/>
        <v>0</v>
      </c>
      <c r="BI48" s="118">
        <f t="shared" si="7"/>
        <v>1</v>
      </c>
      <c r="BJ48" s="117">
        <f t="shared" si="8"/>
        <v>0</v>
      </c>
      <c r="BK48" s="118">
        <f t="shared" si="9"/>
        <v>1</v>
      </c>
      <c r="BL48" s="118">
        <f t="shared" si="10"/>
        <v>0</v>
      </c>
      <c r="BM48" s="118">
        <f t="shared" si="11"/>
        <v>1</v>
      </c>
      <c r="BN48" s="118">
        <f t="shared" si="12"/>
        <v>1</v>
      </c>
      <c r="BO48" s="117">
        <f t="shared" si="13"/>
        <v>1</v>
      </c>
      <c r="BP48" s="117">
        <f t="shared" si="14"/>
        <v>0</v>
      </c>
      <c r="BQ48" s="117">
        <f t="shared" si="15"/>
        <v>1</v>
      </c>
      <c r="BR48" s="117">
        <f t="shared" si="16"/>
        <v>0</v>
      </c>
      <c r="BS48" s="117">
        <f t="shared" si="17"/>
        <v>0</v>
      </c>
      <c r="BT48" s="117">
        <f t="shared" si="18"/>
        <v>0</v>
      </c>
      <c r="BU48" s="117">
        <f t="shared" si="19"/>
        <v>0</v>
      </c>
      <c r="BV48" s="117">
        <f t="shared" si="20"/>
        <v>1</v>
      </c>
      <c r="BW48" s="117">
        <f t="shared" si="76"/>
        <v>0</v>
      </c>
      <c r="BX48" s="117">
        <f t="shared" si="77"/>
        <v>1</v>
      </c>
      <c r="BY48" s="117">
        <f t="shared" si="91"/>
        <v>0</v>
      </c>
      <c r="BZ48" s="117">
        <f t="shared" si="92"/>
        <v>1</v>
      </c>
      <c r="CA48" s="117">
        <f t="shared" si="93"/>
        <v>1</v>
      </c>
      <c r="CB48" s="117">
        <f t="shared" si="24"/>
        <v>0</v>
      </c>
      <c r="CC48" s="117">
        <f t="shared" si="25"/>
        <v>0</v>
      </c>
      <c r="CD48" s="117">
        <f t="shared" si="26"/>
        <v>0</v>
      </c>
      <c r="CE48" s="117">
        <f t="shared" si="27"/>
        <v>0</v>
      </c>
      <c r="CF48" s="117">
        <f t="shared" si="28"/>
        <v>1</v>
      </c>
      <c r="CG48" s="117">
        <f t="shared" si="29"/>
        <v>0</v>
      </c>
      <c r="CH48" s="117">
        <f t="shared" si="30"/>
        <v>1</v>
      </c>
      <c r="CI48" s="117">
        <f t="shared" si="31"/>
        <v>0</v>
      </c>
      <c r="CJ48" s="117">
        <f t="shared" si="78"/>
        <v>1</v>
      </c>
      <c r="CK48" s="117">
        <f t="shared" si="94"/>
        <v>0</v>
      </c>
      <c r="CL48" s="117">
        <f t="shared" si="33"/>
        <v>0</v>
      </c>
      <c r="CM48" s="117">
        <f t="shared" si="34"/>
        <v>0</v>
      </c>
      <c r="CN48" s="117">
        <f t="shared" si="35"/>
        <v>0</v>
      </c>
      <c r="CO48" s="117">
        <f t="shared" si="36"/>
        <v>1</v>
      </c>
      <c r="CP48" s="117">
        <f t="shared" si="79"/>
        <v>1</v>
      </c>
      <c r="CQ48" s="117">
        <f t="shared" si="80"/>
        <v>0</v>
      </c>
      <c r="CR48" s="117">
        <f t="shared" si="81"/>
        <v>1</v>
      </c>
      <c r="CS48" s="117">
        <f t="shared" si="82"/>
        <v>1</v>
      </c>
      <c r="CT48" s="117">
        <f t="shared" si="37"/>
        <v>0</v>
      </c>
      <c r="CU48" s="117">
        <f t="shared" si="83"/>
        <v>0</v>
      </c>
      <c r="CV48" s="117">
        <f t="shared" si="38"/>
        <v>0</v>
      </c>
      <c r="CW48" s="117">
        <f t="shared" si="84"/>
        <v>0</v>
      </c>
      <c r="CX48" s="117">
        <f t="shared" si="39"/>
        <v>0</v>
      </c>
      <c r="CY48" s="117">
        <f t="shared" si="40"/>
        <v>0</v>
      </c>
      <c r="CZ48" s="117">
        <f t="shared" si="41"/>
        <v>0</v>
      </c>
      <c r="DA48" s="117">
        <f t="shared" si="42"/>
        <v>1</v>
      </c>
      <c r="DB48" s="117">
        <f t="shared" si="43"/>
        <v>0</v>
      </c>
      <c r="DC48" s="117">
        <f t="shared" si="44"/>
        <v>1</v>
      </c>
      <c r="DD48" s="117">
        <f t="shared" si="45"/>
        <v>1</v>
      </c>
      <c r="DE48" s="117">
        <f t="shared" si="46"/>
        <v>0</v>
      </c>
      <c r="DF48" s="117">
        <f t="shared" si="47"/>
        <v>0</v>
      </c>
      <c r="DG48" s="117">
        <f t="shared" si="90"/>
        <v>0</v>
      </c>
      <c r="DH48" s="117">
        <f t="shared" si="48"/>
        <v>0</v>
      </c>
      <c r="DI48" s="117">
        <f t="shared" si="85"/>
        <v>0</v>
      </c>
      <c r="DJ48" s="117">
        <f t="shared" si="86"/>
        <v>0</v>
      </c>
      <c r="DK48" s="117">
        <f t="shared" si="49"/>
        <v>1</v>
      </c>
      <c r="DL48" s="117">
        <f t="shared" si="50"/>
        <v>0</v>
      </c>
      <c r="DM48" s="117">
        <f t="shared" si="51"/>
        <v>1</v>
      </c>
      <c r="DN48" s="117">
        <f t="shared" si="52"/>
        <v>1</v>
      </c>
      <c r="DO48" s="117">
        <f t="shared" si="53"/>
        <v>0</v>
      </c>
      <c r="DP48" s="117">
        <f t="shared" si="87"/>
        <v>1</v>
      </c>
      <c r="DQ48" s="117">
        <f t="shared" si="54"/>
        <v>1</v>
      </c>
      <c r="DR48" s="117">
        <f t="shared" si="55"/>
        <v>0</v>
      </c>
      <c r="DS48" s="117">
        <f t="shared" si="56"/>
        <v>1</v>
      </c>
      <c r="DT48" s="117">
        <f t="shared" si="57"/>
        <v>0</v>
      </c>
      <c r="DU48" s="117">
        <f t="shared" si="58"/>
        <v>0</v>
      </c>
      <c r="DV48" s="117">
        <f t="shared" si="88"/>
        <v>0</v>
      </c>
      <c r="DW48" s="117">
        <f t="shared" si="59"/>
        <v>0</v>
      </c>
      <c r="DX48" s="117">
        <f t="shared" si="60"/>
        <v>1</v>
      </c>
      <c r="DY48" s="117">
        <f t="shared" si="61"/>
        <v>1</v>
      </c>
      <c r="DZ48" s="117">
        <f t="shared" si="62"/>
        <v>1</v>
      </c>
      <c r="EA48" s="117">
        <f t="shared" si="63"/>
        <v>1</v>
      </c>
      <c r="EB48" s="117">
        <f t="shared" si="64"/>
        <v>0</v>
      </c>
      <c r="EC48" s="117">
        <f t="shared" si="89"/>
        <v>0</v>
      </c>
      <c r="ED48" s="117">
        <f t="shared" si="65"/>
        <v>0</v>
      </c>
      <c r="EE48" s="117">
        <f t="shared" si="66"/>
        <v>1</v>
      </c>
      <c r="EF48" s="117">
        <f t="shared" si="67"/>
        <v>1</v>
      </c>
      <c r="EG48" s="117">
        <f t="shared" si="68"/>
        <v>0</v>
      </c>
      <c r="EH48" s="117">
        <f t="shared" si="69"/>
        <v>0</v>
      </c>
      <c r="EI48" s="117">
        <f t="shared" si="70"/>
        <v>0</v>
      </c>
      <c r="EJ48" s="118">
        <f t="shared" si="71"/>
        <v>0</v>
      </c>
      <c r="EK48" s="118">
        <f t="shared" si="72"/>
        <v>0</v>
      </c>
      <c r="EL48" s="7"/>
      <c r="EM48" s="7"/>
      <c r="EN48" s="7"/>
      <c r="EO48" s="7"/>
    </row>
    <row r="49" spans="1:145" ht="17.100000000000001" customHeight="1" x14ac:dyDescent="0.25">
      <c r="A49" s="774"/>
      <c r="B49" s="777"/>
      <c r="C49" s="172">
        <v>6</v>
      </c>
      <c r="D49" s="261" t="s">
        <v>649</v>
      </c>
      <c r="E49" s="65" t="s">
        <v>654</v>
      </c>
      <c r="F49" s="201" t="s">
        <v>647</v>
      </c>
      <c r="G49" s="211" t="s">
        <v>660</v>
      </c>
      <c r="H49" s="201" t="s">
        <v>692</v>
      </c>
      <c r="I49" s="145" t="s">
        <v>633</v>
      </c>
      <c r="J49" s="91" t="s">
        <v>267</v>
      </c>
      <c r="K49" s="127" t="s">
        <v>675</v>
      </c>
      <c r="L49" s="72" t="s">
        <v>517</v>
      </c>
      <c r="M49" s="201" t="s">
        <v>674</v>
      </c>
      <c r="N49" s="211" t="s">
        <v>668</v>
      </c>
      <c r="O49" s="201" t="s">
        <v>519</v>
      </c>
      <c r="P49" s="145" t="s">
        <v>579</v>
      </c>
      <c r="Q49" s="91" t="s">
        <v>646</v>
      </c>
      <c r="R49" s="127" t="s">
        <v>637</v>
      </c>
      <c r="S49" s="153" t="s">
        <v>515</v>
      </c>
      <c r="T49" s="201" t="s">
        <v>274</v>
      </c>
      <c r="U49" s="211" t="s">
        <v>638</v>
      </c>
      <c r="V49" s="201" t="s">
        <v>632</v>
      </c>
      <c r="W49" s="145" t="s">
        <v>696</v>
      </c>
      <c r="X49" s="91" t="s">
        <v>642</v>
      </c>
      <c r="Y49" s="42" t="s">
        <v>431</v>
      </c>
      <c r="Z49" s="10" t="s">
        <v>441</v>
      </c>
      <c r="AA49" s="6"/>
      <c r="AB49" s="279" t="s">
        <v>652</v>
      </c>
      <c r="AC49" s="279" t="s">
        <v>652</v>
      </c>
      <c r="AD49" s="279" t="s">
        <v>652</v>
      </c>
      <c r="AE49" s="279" t="s">
        <v>692</v>
      </c>
      <c r="AF49" s="279" t="s">
        <v>692</v>
      </c>
      <c r="AG49" s="279" t="s">
        <v>636</v>
      </c>
      <c r="AH49" s="279" t="s">
        <v>636</v>
      </c>
      <c r="AI49" s="279" t="s">
        <v>517</v>
      </c>
      <c r="AJ49" s="279" t="s">
        <v>517</v>
      </c>
      <c r="AK49" s="279" t="s">
        <v>517</v>
      </c>
      <c r="AL49" s="279" t="s">
        <v>604</v>
      </c>
      <c r="AM49" s="279" t="s">
        <v>604</v>
      </c>
      <c r="AN49" s="279" t="s">
        <v>636</v>
      </c>
      <c r="AO49" s="279" t="s">
        <v>636</v>
      </c>
      <c r="AP49" s="279" t="s">
        <v>657</v>
      </c>
      <c r="AQ49" s="279" t="s">
        <v>657</v>
      </c>
      <c r="AR49" s="279" t="s">
        <v>657</v>
      </c>
      <c r="AS49" s="279" t="s">
        <v>657</v>
      </c>
      <c r="AT49" s="279" t="s">
        <v>657</v>
      </c>
      <c r="AU49" s="279" t="s">
        <v>636</v>
      </c>
      <c r="AV49" s="279" t="s">
        <v>636</v>
      </c>
      <c r="AX49" s="118"/>
      <c r="AY49" s="118">
        <f t="shared" si="0"/>
        <v>0</v>
      </c>
      <c r="AZ49" s="118">
        <f t="shared" si="1"/>
        <v>1</v>
      </c>
      <c r="BA49" s="118">
        <f t="shared" si="2"/>
        <v>1</v>
      </c>
      <c r="BB49" s="118">
        <f t="shared" si="3"/>
        <v>0</v>
      </c>
      <c r="BC49" s="118">
        <f t="shared" si="4"/>
        <v>0</v>
      </c>
      <c r="BD49" s="118">
        <f t="shared" si="73"/>
        <v>0</v>
      </c>
      <c r="BE49" s="118">
        <f t="shared" si="74"/>
        <v>0</v>
      </c>
      <c r="BF49" s="118">
        <f t="shared" si="5"/>
        <v>0</v>
      </c>
      <c r="BG49" s="117">
        <f t="shared" si="75"/>
        <v>0</v>
      </c>
      <c r="BH49" s="118">
        <f t="shared" si="6"/>
        <v>0</v>
      </c>
      <c r="BI49" s="118">
        <f t="shared" si="7"/>
        <v>1</v>
      </c>
      <c r="BJ49" s="117">
        <f t="shared" si="8"/>
        <v>0</v>
      </c>
      <c r="BK49" s="118">
        <f t="shared" si="9"/>
        <v>1</v>
      </c>
      <c r="BL49" s="118">
        <f t="shared" si="10"/>
        <v>0</v>
      </c>
      <c r="BM49" s="118">
        <f t="shared" si="11"/>
        <v>1</v>
      </c>
      <c r="BN49" s="118">
        <f t="shared" si="12"/>
        <v>1</v>
      </c>
      <c r="BO49" s="117">
        <f t="shared" si="13"/>
        <v>1</v>
      </c>
      <c r="BP49" s="117">
        <f t="shared" si="14"/>
        <v>0</v>
      </c>
      <c r="BQ49" s="117">
        <f t="shared" si="15"/>
        <v>1</v>
      </c>
      <c r="BR49" s="117">
        <f t="shared" si="16"/>
        <v>0</v>
      </c>
      <c r="BS49" s="117">
        <f t="shared" si="17"/>
        <v>0</v>
      </c>
      <c r="BT49" s="117">
        <f t="shared" si="18"/>
        <v>0</v>
      </c>
      <c r="BU49" s="117">
        <f t="shared" si="19"/>
        <v>0</v>
      </c>
      <c r="BV49" s="117">
        <f t="shared" si="20"/>
        <v>1</v>
      </c>
      <c r="BW49" s="117">
        <f t="shared" si="76"/>
        <v>0</v>
      </c>
      <c r="BX49" s="117">
        <f t="shared" si="77"/>
        <v>1</v>
      </c>
      <c r="BY49" s="117">
        <f t="shared" si="91"/>
        <v>0</v>
      </c>
      <c r="BZ49" s="117">
        <f t="shared" si="92"/>
        <v>1</v>
      </c>
      <c r="CA49" s="117">
        <f t="shared" si="93"/>
        <v>1</v>
      </c>
      <c r="CB49" s="117">
        <f t="shared" si="24"/>
        <v>0</v>
      </c>
      <c r="CC49" s="117">
        <f t="shared" si="25"/>
        <v>0</v>
      </c>
      <c r="CD49" s="117">
        <f t="shared" si="26"/>
        <v>0</v>
      </c>
      <c r="CE49" s="117">
        <f t="shared" si="27"/>
        <v>0</v>
      </c>
      <c r="CF49" s="117">
        <f t="shared" si="28"/>
        <v>1</v>
      </c>
      <c r="CG49" s="117">
        <f t="shared" si="29"/>
        <v>0</v>
      </c>
      <c r="CH49" s="117">
        <f t="shared" si="30"/>
        <v>1</v>
      </c>
      <c r="CI49" s="117">
        <f t="shared" si="31"/>
        <v>0</v>
      </c>
      <c r="CJ49" s="117">
        <f t="shared" si="78"/>
        <v>1</v>
      </c>
      <c r="CK49" s="117">
        <f t="shared" si="94"/>
        <v>0</v>
      </c>
      <c r="CL49" s="117">
        <f t="shared" si="33"/>
        <v>0</v>
      </c>
      <c r="CM49" s="117">
        <f t="shared" si="34"/>
        <v>0</v>
      </c>
      <c r="CN49" s="117">
        <f t="shared" si="35"/>
        <v>0</v>
      </c>
      <c r="CO49" s="117">
        <f t="shared" si="36"/>
        <v>1</v>
      </c>
      <c r="CP49" s="117">
        <f t="shared" si="79"/>
        <v>1</v>
      </c>
      <c r="CQ49" s="117">
        <f t="shared" si="80"/>
        <v>0</v>
      </c>
      <c r="CR49" s="117">
        <f t="shared" si="81"/>
        <v>1</v>
      </c>
      <c r="CS49" s="117">
        <f t="shared" si="82"/>
        <v>1</v>
      </c>
      <c r="CT49" s="117">
        <f t="shared" si="37"/>
        <v>0</v>
      </c>
      <c r="CU49" s="117">
        <f t="shared" si="83"/>
        <v>0</v>
      </c>
      <c r="CV49" s="117">
        <f t="shared" si="38"/>
        <v>0</v>
      </c>
      <c r="CW49" s="117">
        <f t="shared" si="84"/>
        <v>0</v>
      </c>
      <c r="CX49" s="117">
        <f t="shared" si="39"/>
        <v>0</v>
      </c>
      <c r="CY49" s="117">
        <f t="shared" si="40"/>
        <v>0</v>
      </c>
      <c r="CZ49" s="117">
        <f t="shared" si="41"/>
        <v>0</v>
      </c>
      <c r="DA49" s="117">
        <f t="shared" si="42"/>
        <v>0</v>
      </c>
      <c r="DB49" s="117">
        <f t="shared" si="43"/>
        <v>0</v>
      </c>
      <c r="DC49" s="117">
        <f t="shared" si="44"/>
        <v>0</v>
      </c>
      <c r="DD49" s="117">
        <f t="shared" si="45"/>
        <v>1</v>
      </c>
      <c r="DE49" s="117">
        <f t="shared" si="46"/>
        <v>1</v>
      </c>
      <c r="DF49" s="117">
        <f t="shared" si="47"/>
        <v>0</v>
      </c>
      <c r="DG49" s="117">
        <f t="shared" si="90"/>
        <v>1</v>
      </c>
      <c r="DH49" s="117">
        <f t="shared" si="48"/>
        <v>0</v>
      </c>
      <c r="DI49" s="117">
        <f t="shared" si="85"/>
        <v>0</v>
      </c>
      <c r="DJ49" s="117">
        <f t="shared" si="86"/>
        <v>0</v>
      </c>
      <c r="DK49" s="117">
        <f t="shared" si="49"/>
        <v>1</v>
      </c>
      <c r="DL49" s="117">
        <f t="shared" si="50"/>
        <v>0</v>
      </c>
      <c r="DM49" s="117">
        <f t="shared" si="51"/>
        <v>1</v>
      </c>
      <c r="DN49" s="117">
        <f t="shared" si="52"/>
        <v>1</v>
      </c>
      <c r="DO49" s="117">
        <f t="shared" si="53"/>
        <v>0</v>
      </c>
      <c r="DP49" s="117">
        <f t="shared" si="87"/>
        <v>1</v>
      </c>
      <c r="DQ49" s="117">
        <f t="shared" si="54"/>
        <v>1</v>
      </c>
      <c r="DR49" s="117">
        <f t="shared" si="55"/>
        <v>0</v>
      </c>
      <c r="DS49" s="117">
        <f t="shared" si="56"/>
        <v>1</v>
      </c>
      <c r="DT49" s="117">
        <f t="shared" si="57"/>
        <v>0</v>
      </c>
      <c r="DU49" s="117">
        <f t="shared" si="58"/>
        <v>0</v>
      </c>
      <c r="DV49" s="117">
        <f t="shared" si="88"/>
        <v>0</v>
      </c>
      <c r="DW49" s="117">
        <f t="shared" si="59"/>
        <v>0</v>
      </c>
      <c r="DX49" s="117">
        <f t="shared" si="60"/>
        <v>1</v>
      </c>
      <c r="DY49" s="117">
        <f t="shared" si="61"/>
        <v>1</v>
      </c>
      <c r="DZ49" s="117">
        <f t="shared" si="62"/>
        <v>1</v>
      </c>
      <c r="EA49" s="117">
        <f t="shared" si="63"/>
        <v>0</v>
      </c>
      <c r="EB49" s="117">
        <f t="shared" si="64"/>
        <v>0</v>
      </c>
      <c r="EC49" s="117">
        <f t="shared" si="89"/>
        <v>0</v>
      </c>
      <c r="ED49" s="117">
        <f t="shared" si="65"/>
        <v>0</v>
      </c>
      <c r="EE49" s="117">
        <f t="shared" si="66"/>
        <v>1</v>
      </c>
      <c r="EF49" s="117">
        <f t="shared" si="67"/>
        <v>1</v>
      </c>
      <c r="EG49" s="117">
        <f t="shared" si="68"/>
        <v>1</v>
      </c>
      <c r="EH49" s="117">
        <f t="shared" si="69"/>
        <v>0</v>
      </c>
      <c r="EI49" s="117">
        <f t="shared" si="70"/>
        <v>1</v>
      </c>
      <c r="EJ49" s="118">
        <f t="shared" si="71"/>
        <v>1</v>
      </c>
      <c r="EK49" s="118">
        <f t="shared" si="72"/>
        <v>0</v>
      </c>
      <c r="EL49" s="7"/>
      <c r="EM49" s="7"/>
      <c r="EN49" s="7"/>
      <c r="EO49" s="7"/>
    </row>
    <row r="50" spans="1:145" ht="17.100000000000001" customHeight="1" x14ac:dyDescent="0.25">
      <c r="A50" s="774"/>
      <c r="B50" s="777"/>
      <c r="C50" s="172">
        <v>7</v>
      </c>
      <c r="D50" s="261" t="s">
        <v>649</v>
      </c>
      <c r="E50" s="72" t="s">
        <v>664</v>
      </c>
      <c r="F50" s="201" t="s">
        <v>647</v>
      </c>
      <c r="G50" s="211" t="s">
        <v>660</v>
      </c>
      <c r="H50" s="201" t="s">
        <v>692</v>
      </c>
      <c r="I50" s="145" t="s">
        <v>633</v>
      </c>
      <c r="J50" s="91" t="s">
        <v>641</v>
      </c>
      <c r="K50" s="127" t="s">
        <v>675</v>
      </c>
      <c r="L50" s="72" t="s">
        <v>517</v>
      </c>
      <c r="M50" s="201" t="s">
        <v>656</v>
      </c>
      <c r="N50" s="211" t="s">
        <v>519</v>
      </c>
      <c r="O50" s="201" t="s">
        <v>651</v>
      </c>
      <c r="P50" s="145" t="s">
        <v>341</v>
      </c>
      <c r="Q50" s="91" t="s">
        <v>673</v>
      </c>
      <c r="R50" s="127" t="s">
        <v>652</v>
      </c>
      <c r="S50" s="153" t="s">
        <v>514</v>
      </c>
      <c r="T50" s="201" t="s">
        <v>516</v>
      </c>
      <c r="U50" s="211" t="s">
        <v>268</v>
      </c>
      <c r="V50" s="228" t="s">
        <v>657</v>
      </c>
      <c r="W50" s="145" t="s">
        <v>659</v>
      </c>
      <c r="X50" s="91" t="s">
        <v>696</v>
      </c>
      <c r="Y50" s="42" t="s">
        <v>432</v>
      </c>
      <c r="Z50" s="10" t="s">
        <v>442</v>
      </c>
      <c r="AA50" s="6"/>
      <c r="AB50" s="279" t="s">
        <v>652</v>
      </c>
      <c r="AC50" s="279" t="s">
        <v>652</v>
      </c>
      <c r="AD50" s="279" t="s">
        <v>652</v>
      </c>
      <c r="AE50" s="279" t="s">
        <v>634</v>
      </c>
      <c r="AF50" s="279" t="s">
        <v>634</v>
      </c>
      <c r="AG50" s="279" t="s">
        <v>633</v>
      </c>
      <c r="AH50" s="279" t="s">
        <v>633</v>
      </c>
      <c r="AI50" s="279" t="s">
        <v>517</v>
      </c>
      <c r="AJ50" s="279" t="s">
        <v>517</v>
      </c>
      <c r="AK50" s="279" t="s">
        <v>517</v>
      </c>
      <c r="AL50" s="279" t="s">
        <v>604</v>
      </c>
      <c r="AM50" s="279" t="s">
        <v>604</v>
      </c>
      <c r="AN50" s="279" t="s">
        <v>636</v>
      </c>
      <c r="AO50" s="279" t="s">
        <v>636</v>
      </c>
      <c r="AP50" s="279" t="s">
        <v>657</v>
      </c>
      <c r="AQ50" s="279" t="s">
        <v>657</v>
      </c>
      <c r="AR50" s="279" t="s">
        <v>657</v>
      </c>
      <c r="AS50" s="279" t="s">
        <v>657</v>
      </c>
      <c r="AT50" s="279" t="s">
        <v>657</v>
      </c>
      <c r="AU50" s="279" t="s">
        <v>636</v>
      </c>
      <c r="AV50" s="279" t="s">
        <v>636</v>
      </c>
      <c r="AX50" s="118"/>
      <c r="AY50" s="118">
        <f t="shared" si="0"/>
        <v>0</v>
      </c>
      <c r="AZ50" s="118">
        <f t="shared" si="1"/>
        <v>1</v>
      </c>
      <c r="BA50" s="118">
        <f t="shared" si="2"/>
        <v>1</v>
      </c>
      <c r="BB50" s="118">
        <f t="shared" si="3"/>
        <v>1</v>
      </c>
      <c r="BC50" s="118">
        <f t="shared" si="4"/>
        <v>0</v>
      </c>
      <c r="BD50" s="118">
        <f t="shared" si="73"/>
        <v>0</v>
      </c>
      <c r="BE50" s="118">
        <f t="shared" si="74"/>
        <v>0</v>
      </c>
      <c r="BF50" s="118">
        <f t="shared" si="5"/>
        <v>1</v>
      </c>
      <c r="BG50" s="117">
        <f t="shared" si="75"/>
        <v>0</v>
      </c>
      <c r="BH50" s="118">
        <f t="shared" si="6"/>
        <v>1</v>
      </c>
      <c r="BI50" s="118">
        <f t="shared" si="7"/>
        <v>0</v>
      </c>
      <c r="BJ50" s="117">
        <f t="shared" si="8"/>
        <v>0</v>
      </c>
      <c r="BK50" s="118">
        <f t="shared" si="9"/>
        <v>0</v>
      </c>
      <c r="BL50" s="118">
        <f t="shared" si="10"/>
        <v>0</v>
      </c>
      <c r="BM50" s="118">
        <f t="shared" si="11"/>
        <v>0</v>
      </c>
      <c r="BN50" s="118">
        <f t="shared" si="12"/>
        <v>0</v>
      </c>
      <c r="BO50" s="117">
        <f t="shared" si="13"/>
        <v>0</v>
      </c>
      <c r="BP50" s="117">
        <f t="shared" si="14"/>
        <v>0</v>
      </c>
      <c r="BQ50" s="117">
        <f t="shared" si="15"/>
        <v>0</v>
      </c>
      <c r="BR50" s="117">
        <f t="shared" si="16"/>
        <v>0</v>
      </c>
      <c r="BS50" s="117">
        <f t="shared" si="17"/>
        <v>0</v>
      </c>
      <c r="BT50" s="117">
        <f t="shared" si="18"/>
        <v>0</v>
      </c>
      <c r="BU50" s="117">
        <f t="shared" si="19"/>
        <v>0</v>
      </c>
      <c r="BV50" s="117">
        <f t="shared" si="20"/>
        <v>0</v>
      </c>
      <c r="BW50" s="117">
        <f t="shared" si="76"/>
        <v>0</v>
      </c>
      <c r="BX50" s="117">
        <f t="shared" si="77"/>
        <v>0</v>
      </c>
      <c r="BY50" s="117">
        <f t="shared" si="91"/>
        <v>0</v>
      </c>
      <c r="BZ50" s="117">
        <f t="shared" si="92"/>
        <v>1</v>
      </c>
      <c r="CA50" s="117">
        <f t="shared" si="93"/>
        <v>1</v>
      </c>
      <c r="CB50" s="117">
        <f t="shared" si="24"/>
        <v>0</v>
      </c>
      <c r="CC50" s="117">
        <f t="shared" si="25"/>
        <v>0</v>
      </c>
      <c r="CD50" s="117">
        <f t="shared" si="26"/>
        <v>0</v>
      </c>
      <c r="CE50" s="117">
        <f t="shared" si="27"/>
        <v>0</v>
      </c>
      <c r="CF50" s="117">
        <f t="shared" si="28"/>
        <v>0</v>
      </c>
      <c r="CG50" s="117">
        <f t="shared" si="29"/>
        <v>1</v>
      </c>
      <c r="CH50" s="117">
        <f t="shared" si="30"/>
        <v>1</v>
      </c>
      <c r="CI50" s="117">
        <f t="shared" si="31"/>
        <v>0</v>
      </c>
      <c r="CJ50" s="117">
        <f t="shared" si="78"/>
        <v>1</v>
      </c>
      <c r="CK50" s="117">
        <f t="shared" si="94"/>
        <v>0</v>
      </c>
      <c r="CL50" s="117">
        <f t="shared" si="33"/>
        <v>0</v>
      </c>
      <c r="CM50" s="117">
        <f t="shared" si="34"/>
        <v>1</v>
      </c>
      <c r="CN50" s="117">
        <f t="shared" si="35"/>
        <v>1</v>
      </c>
      <c r="CO50" s="117">
        <f t="shared" si="36"/>
        <v>1</v>
      </c>
      <c r="CP50" s="117">
        <f t="shared" si="79"/>
        <v>0</v>
      </c>
      <c r="CQ50" s="117">
        <f t="shared" si="80"/>
        <v>1</v>
      </c>
      <c r="CR50" s="117">
        <f t="shared" si="81"/>
        <v>0</v>
      </c>
      <c r="CS50" s="117">
        <f t="shared" si="82"/>
        <v>1</v>
      </c>
      <c r="CT50" s="117">
        <f t="shared" si="37"/>
        <v>0</v>
      </c>
      <c r="CU50" s="117">
        <f t="shared" si="83"/>
        <v>0</v>
      </c>
      <c r="CV50" s="117">
        <f t="shared" si="38"/>
        <v>1</v>
      </c>
      <c r="CW50" s="117">
        <f t="shared" si="84"/>
        <v>1</v>
      </c>
      <c r="CX50" s="117">
        <f t="shared" si="39"/>
        <v>0</v>
      </c>
      <c r="CY50" s="117">
        <f t="shared" si="40"/>
        <v>0</v>
      </c>
      <c r="CZ50" s="117">
        <f t="shared" si="41"/>
        <v>0</v>
      </c>
      <c r="DA50" s="117">
        <f t="shared" si="42"/>
        <v>0</v>
      </c>
      <c r="DB50" s="117">
        <f t="shared" si="43"/>
        <v>1</v>
      </c>
      <c r="DC50" s="117">
        <f t="shared" si="44"/>
        <v>1</v>
      </c>
      <c r="DD50" s="117">
        <f t="shared" si="45"/>
        <v>0</v>
      </c>
      <c r="DE50" s="117">
        <f t="shared" si="46"/>
        <v>1</v>
      </c>
      <c r="DF50" s="117">
        <f t="shared" si="47"/>
        <v>0</v>
      </c>
      <c r="DG50" s="117">
        <f t="shared" si="90"/>
        <v>1</v>
      </c>
      <c r="DH50" s="117">
        <f t="shared" si="48"/>
        <v>1</v>
      </c>
      <c r="DI50" s="117">
        <f t="shared" si="85"/>
        <v>0</v>
      </c>
      <c r="DJ50" s="117">
        <f t="shared" si="86"/>
        <v>1</v>
      </c>
      <c r="DK50" s="117">
        <f t="shared" si="49"/>
        <v>1</v>
      </c>
      <c r="DL50" s="117">
        <f t="shared" si="50"/>
        <v>0</v>
      </c>
      <c r="DM50" s="117">
        <f t="shared" si="51"/>
        <v>1</v>
      </c>
      <c r="DN50" s="117">
        <f t="shared" si="52"/>
        <v>0</v>
      </c>
      <c r="DO50" s="117">
        <f t="shared" si="53"/>
        <v>0</v>
      </c>
      <c r="DP50" s="117">
        <f t="shared" si="87"/>
        <v>0</v>
      </c>
      <c r="DQ50" s="117">
        <f t="shared" si="54"/>
        <v>1</v>
      </c>
      <c r="DR50" s="117">
        <f t="shared" si="55"/>
        <v>0</v>
      </c>
      <c r="DS50" s="117">
        <f t="shared" si="56"/>
        <v>1</v>
      </c>
      <c r="DT50" s="117">
        <f t="shared" si="57"/>
        <v>0</v>
      </c>
      <c r="DU50" s="117">
        <f t="shared" si="58"/>
        <v>0</v>
      </c>
      <c r="DV50" s="117">
        <f t="shared" si="88"/>
        <v>0</v>
      </c>
      <c r="DW50" s="117">
        <f t="shared" si="59"/>
        <v>1</v>
      </c>
      <c r="DX50" s="117">
        <f t="shared" si="60"/>
        <v>0</v>
      </c>
      <c r="DY50" s="117">
        <f t="shared" si="61"/>
        <v>1</v>
      </c>
      <c r="DZ50" s="117">
        <f t="shared" si="62"/>
        <v>0</v>
      </c>
      <c r="EA50" s="117">
        <f t="shared" si="63"/>
        <v>1</v>
      </c>
      <c r="EB50" s="117">
        <f t="shared" si="64"/>
        <v>1</v>
      </c>
      <c r="EC50" s="117">
        <f t="shared" si="89"/>
        <v>0</v>
      </c>
      <c r="ED50" s="117">
        <f t="shared" si="65"/>
        <v>0</v>
      </c>
      <c r="EE50" s="117">
        <f t="shared" si="66"/>
        <v>0</v>
      </c>
      <c r="EF50" s="117">
        <f t="shared" si="67"/>
        <v>0</v>
      </c>
      <c r="EG50" s="117">
        <f t="shared" si="68"/>
        <v>1</v>
      </c>
      <c r="EH50" s="117">
        <f t="shared" si="69"/>
        <v>0</v>
      </c>
      <c r="EI50" s="117">
        <f t="shared" si="70"/>
        <v>1</v>
      </c>
      <c r="EJ50" s="118">
        <f t="shared" si="71"/>
        <v>1</v>
      </c>
      <c r="EK50" s="118">
        <f t="shared" si="72"/>
        <v>1</v>
      </c>
      <c r="EL50" s="7"/>
      <c r="EM50" s="7"/>
      <c r="EN50" s="7"/>
      <c r="EO50" s="7"/>
    </row>
    <row r="51" spans="1:145" ht="17.100000000000001" customHeight="1" x14ac:dyDescent="0.25">
      <c r="A51" s="774"/>
      <c r="B51" s="777"/>
      <c r="C51" s="172">
        <v>8</v>
      </c>
      <c r="D51" s="259" t="s">
        <v>649</v>
      </c>
      <c r="E51" s="65" t="s">
        <v>664</v>
      </c>
      <c r="F51" s="161" t="s">
        <v>682</v>
      </c>
      <c r="G51" s="164" t="s">
        <v>692</v>
      </c>
      <c r="H51" s="161" t="s">
        <v>638</v>
      </c>
      <c r="I51" s="146" t="s">
        <v>633</v>
      </c>
      <c r="J51" s="85" t="s">
        <v>635</v>
      </c>
      <c r="K51" s="78" t="s">
        <v>517</v>
      </c>
      <c r="L51" s="65" t="s">
        <v>675</v>
      </c>
      <c r="M51" s="161" t="s">
        <v>656</v>
      </c>
      <c r="N51" s="164" t="s">
        <v>519</v>
      </c>
      <c r="O51" s="161" t="s">
        <v>651</v>
      </c>
      <c r="P51" s="146" t="s">
        <v>341</v>
      </c>
      <c r="Q51" s="85" t="s">
        <v>673</v>
      </c>
      <c r="R51" s="78" t="s">
        <v>652</v>
      </c>
      <c r="S51" s="154" t="s">
        <v>514</v>
      </c>
      <c r="T51" s="161" t="s">
        <v>516</v>
      </c>
      <c r="U51" s="164" t="s">
        <v>268</v>
      </c>
      <c r="V51" s="202" t="s">
        <v>657</v>
      </c>
      <c r="W51" s="146" t="s">
        <v>659</v>
      </c>
      <c r="X51" s="85" t="s">
        <v>696</v>
      </c>
      <c r="Y51" s="42" t="s">
        <v>433</v>
      </c>
      <c r="Z51" s="10" t="s">
        <v>443</v>
      </c>
      <c r="AA51" s="6"/>
      <c r="AB51" s="279" t="s">
        <v>604</v>
      </c>
      <c r="AC51" s="279" t="s">
        <v>604</v>
      </c>
      <c r="AD51" s="279" t="s">
        <v>604</v>
      </c>
      <c r="AE51" s="279" t="s">
        <v>634</v>
      </c>
      <c r="AF51" s="279" t="s">
        <v>634</v>
      </c>
      <c r="AG51" s="279" t="s">
        <v>633</v>
      </c>
      <c r="AH51" s="279" t="s">
        <v>633</v>
      </c>
      <c r="AI51" s="279" t="s">
        <v>652</v>
      </c>
      <c r="AJ51" s="279" t="s">
        <v>652</v>
      </c>
      <c r="AK51" s="279" t="s">
        <v>652</v>
      </c>
      <c r="AL51" s="279" t="s">
        <v>689</v>
      </c>
      <c r="AM51" s="279" t="s">
        <v>689</v>
      </c>
      <c r="AN51" s="279" t="s">
        <v>633</v>
      </c>
      <c r="AO51" s="279" t="s">
        <v>633</v>
      </c>
      <c r="AP51" s="279" t="s">
        <v>637</v>
      </c>
      <c r="AQ51" s="279" t="s">
        <v>637</v>
      </c>
      <c r="AR51" s="279" t="s">
        <v>637</v>
      </c>
      <c r="AS51" s="279" t="s">
        <v>688</v>
      </c>
      <c r="AT51" s="279" t="s">
        <v>688</v>
      </c>
      <c r="AU51" s="279" t="s">
        <v>633</v>
      </c>
      <c r="AV51" s="279" t="s">
        <v>633</v>
      </c>
      <c r="AX51" s="118"/>
      <c r="AY51" s="118">
        <f t="shared" si="0"/>
        <v>0</v>
      </c>
      <c r="AZ51" s="118">
        <f t="shared" si="1"/>
        <v>1</v>
      </c>
      <c r="BA51" s="118">
        <f t="shared" si="2"/>
        <v>1</v>
      </c>
      <c r="BB51" s="118">
        <f t="shared" si="3"/>
        <v>1</v>
      </c>
      <c r="BC51" s="118">
        <f t="shared" si="4"/>
        <v>0</v>
      </c>
      <c r="BD51" s="118">
        <f t="shared" si="73"/>
        <v>0</v>
      </c>
      <c r="BE51" s="118">
        <f t="shared" si="74"/>
        <v>0</v>
      </c>
      <c r="BF51" s="118">
        <f t="shared" si="5"/>
        <v>1</v>
      </c>
      <c r="BG51" s="117">
        <f t="shared" si="75"/>
        <v>0</v>
      </c>
      <c r="BH51" s="118">
        <f t="shared" si="6"/>
        <v>1</v>
      </c>
      <c r="BI51" s="118">
        <f t="shared" si="7"/>
        <v>0</v>
      </c>
      <c r="BJ51" s="117">
        <f t="shared" si="8"/>
        <v>1</v>
      </c>
      <c r="BK51" s="118">
        <f t="shared" si="9"/>
        <v>1</v>
      </c>
      <c r="BL51" s="118">
        <f t="shared" si="10"/>
        <v>0</v>
      </c>
      <c r="BM51" s="118">
        <f t="shared" si="11"/>
        <v>0</v>
      </c>
      <c r="BN51" s="118">
        <f t="shared" si="12"/>
        <v>0</v>
      </c>
      <c r="BO51" s="117">
        <f t="shared" si="13"/>
        <v>0</v>
      </c>
      <c r="BP51" s="117">
        <f t="shared" si="14"/>
        <v>0</v>
      </c>
      <c r="BQ51" s="117">
        <f t="shared" si="15"/>
        <v>0</v>
      </c>
      <c r="BR51" s="117">
        <f t="shared" si="16"/>
        <v>0</v>
      </c>
      <c r="BS51" s="117">
        <f t="shared" si="17"/>
        <v>0</v>
      </c>
      <c r="BT51" s="117">
        <f t="shared" si="18"/>
        <v>0</v>
      </c>
      <c r="BU51" s="117">
        <f t="shared" si="19"/>
        <v>0</v>
      </c>
      <c r="BV51" s="117">
        <f t="shared" si="20"/>
        <v>0</v>
      </c>
      <c r="BW51" s="117">
        <f t="shared" si="76"/>
        <v>0</v>
      </c>
      <c r="BX51" s="117">
        <f t="shared" si="77"/>
        <v>0</v>
      </c>
      <c r="BY51" s="117">
        <f t="shared" si="91"/>
        <v>0</v>
      </c>
      <c r="BZ51" s="117">
        <f t="shared" si="92"/>
        <v>1</v>
      </c>
      <c r="CA51" s="117">
        <f t="shared" si="93"/>
        <v>1</v>
      </c>
      <c r="CB51" s="117">
        <f t="shared" si="24"/>
        <v>0</v>
      </c>
      <c r="CC51" s="117">
        <f t="shared" si="25"/>
        <v>1</v>
      </c>
      <c r="CD51" s="117">
        <f t="shared" si="26"/>
        <v>0</v>
      </c>
      <c r="CE51" s="117">
        <f t="shared" si="27"/>
        <v>1</v>
      </c>
      <c r="CF51" s="117">
        <f t="shared" si="28"/>
        <v>0</v>
      </c>
      <c r="CG51" s="117">
        <f t="shared" si="29"/>
        <v>1</v>
      </c>
      <c r="CH51" s="117">
        <f t="shared" si="30"/>
        <v>1</v>
      </c>
      <c r="CI51" s="117">
        <f t="shared" si="31"/>
        <v>0</v>
      </c>
      <c r="CJ51" s="117">
        <f t="shared" si="78"/>
        <v>1</v>
      </c>
      <c r="CK51" s="117">
        <f t="shared" si="94"/>
        <v>0</v>
      </c>
      <c r="CL51" s="117">
        <f t="shared" si="33"/>
        <v>0</v>
      </c>
      <c r="CM51" s="117">
        <f t="shared" si="34"/>
        <v>1</v>
      </c>
      <c r="CN51" s="117">
        <f t="shared" si="35"/>
        <v>1</v>
      </c>
      <c r="CO51" s="117">
        <f t="shared" si="36"/>
        <v>0</v>
      </c>
      <c r="CP51" s="117">
        <f t="shared" si="79"/>
        <v>0</v>
      </c>
      <c r="CQ51" s="117">
        <f t="shared" si="80"/>
        <v>1</v>
      </c>
      <c r="CR51" s="117">
        <f t="shared" si="81"/>
        <v>0</v>
      </c>
      <c r="CS51" s="117">
        <f t="shared" si="82"/>
        <v>1</v>
      </c>
      <c r="CT51" s="117">
        <f t="shared" si="37"/>
        <v>0</v>
      </c>
      <c r="CU51" s="117">
        <f t="shared" si="83"/>
        <v>0</v>
      </c>
      <c r="CV51" s="117">
        <f t="shared" si="38"/>
        <v>1</v>
      </c>
      <c r="CW51" s="117">
        <f t="shared" si="84"/>
        <v>1</v>
      </c>
      <c r="CX51" s="117">
        <f t="shared" si="39"/>
        <v>0</v>
      </c>
      <c r="CY51" s="117">
        <f t="shared" si="40"/>
        <v>0</v>
      </c>
      <c r="CZ51" s="117">
        <f t="shared" si="41"/>
        <v>0</v>
      </c>
      <c r="DA51" s="117">
        <f t="shared" si="42"/>
        <v>0</v>
      </c>
      <c r="DB51" s="117">
        <f t="shared" si="43"/>
        <v>0</v>
      </c>
      <c r="DC51" s="117">
        <f t="shared" si="44"/>
        <v>0</v>
      </c>
      <c r="DD51" s="117">
        <f t="shared" si="45"/>
        <v>0</v>
      </c>
      <c r="DE51" s="117">
        <f t="shared" si="46"/>
        <v>1</v>
      </c>
      <c r="DF51" s="117">
        <f t="shared" si="47"/>
        <v>0</v>
      </c>
      <c r="DG51" s="117">
        <f t="shared" si="90"/>
        <v>1</v>
      </c>
      <c r="DH51" s="117">
        <f t="shared" si="48"/>
        <v>1</v>
      </c>
      <c r="DI51" s="117">
        <f t="shared" si="85"/>
        <v>0</v>
      </c>
      <c r="DJ51" s="117">
        <f t="shared" si="86"/>
        <v>1</v>
      </c>
      <c r="DK51" s="117">
        <f t="shared" si="49"/>
        <v>1</v>
      </c>
      <c r="DL51" s="117">
        <f t="shared" si="50"/>
        <v>0</v>
      </c>
      <c r="DM51" s="117">
        <f t="shared" si="51"/>
        <v>1</v>
      </c>
      <c r="DN51" s="117">
        <f t="shared" si="52"/>
        <v>1</v>
      </c>
      <c r="DO51" s="117">
        <f t="shared" si="53"/>
        <v>0</v>
      </c>
      <c r="DP51" s="117">
        <f t="shared" si="87"/>
        <v>1</v>
      </c>
      <c r="DQ51" s="117">
        <f t="shared" si="54"/>
        <v>1</v>
      </c>
      <c r="DR51" s="117">
        <f t="shared" si="55"/>
        <v>0</v>
      </c>
      <c r="DS51" s="117">
        <f t="shared" si="56"/>
        <v>1</v>
      </c>
      <c r="DT51" s="117">
        <f t="shared" si="57"/>
        <v>0</v>
      </c>
      <c r="DU51" s="117">
        <f t="shared" si="58"/>
        <v>0</v>
      </c>
      <c r="DV51" s="117">
        <f t="shared" si="88"/>
        <v>0</v>
      </c>
      <c r="DW51" s="117">
        <f t="shared" si="59"/>
        <v>1</v>
      </c>
      <c r="DX51" s="117">
        <f t="shared" si="60"/>
        <v>0</v>
      </c>
      <c r="DY51" s="117">
        <f t="shared" si="61"/>
        <v>1</v>
      </c>
      <c r="DZ51" s="117">
        <f t="shared" si="62"/>
        <v>0</v>
      </c>
      <c r="EA51" s="117">
        <f t="shared" si="63"/>
        <v>1</v>
      </c>
      <c r="EB51" s="117">
        <f t="shared" si="64"/>
        <v>1</v>
      </c>
      <c r="EC51" s="117">
        <f t="shared" si="89"/>
        <v>0</v>
      </c>
      <c r="ED51" s="117">
        <f t="shared" si="65"/>
        <v>0</v>
      </c>
      <c r="EE51" s="117">
        <f t="shared" si="66"/>
        <v>0</v>
      </c>
      <c r="EF51" s="117">
        <f t="shared" si="67"/>
        <v>0</v>
      </c>
      <c r="EG51" s="117">
        <f t="shared" si="68"/>
        <v>1</v>
      </c>
      <c r="EH51" s="117">
        <f t="shared" si="69"/>
        <v>0</v>
      </c>
      <c r="EI51" s="117">
        <f t="shared" si="70"/>
        <v>1</v>
      </c>
      <c r="EJ51" s="118">
        <f t="shared" si="71"/>
        <v>0</v>
      </c>
      <c r="EK51" s="118">
        <f t="shared" si="72"/>
        <v>1</v>
      </c>
      <c r="EL51" s="7"/>
      <c r="EM51" s="7"/>
      <c r="EN51" s="7"/>
      <c r="EO51" s="7"/>
    </row>
    <row r="52" spans="1:145" ht="17.100000000000001" customHeight="1" x14ac:dyDescent="0.25">
      <c r="A52" s="774"/>
      <c r="B52" s="777"/>
      <c r="C52" s="172">
        <v>9</v>
      </c>
      <c r="D52" s="262" t="s">
        <v>647</v>
      </c>
      <c r="E52" s="250" t="s">
        <v>660</v>
      </c>
      <c r="F52" s="251" t="s">
        <v>682</v>
      </c>
      <c r="G52" s="252" t="s">
        <v>692</v>
      </c>
      <c r="H52" s="251" t="s">
        <v>638</v>
      </c>
      <c r="I52" s="253" t="s">
        <v>664</v>
      </c>
      <c r="J52" s="254" t="s">
        <v>635</v>
      </c>
      <c r="K52" s="255" t="s">
        <v>640</v>
      </c>
      <c r="L52" s="250" t="s">
        <v>675</v>
      </c>
      <c r="M52" s="251" t="s">
        <v>517</v>
      </c>
      <c r="N52" s="252" t="s">
        <v>651</v>
      </c>
      <c r="O52" s="251" t="s">
        <v>341</v>
      </c>
      <c r="P52" s="253" t="s">
        <v>632</v>
      </c>
      <c r="Q52" s="254" t="s">
        <v>275</v>
      </c>
      <c r="R52" s="255" t="s">
        <v>241</v>
      </c>
      <c r="S52" s="256" t="s">
        <v>516</v>
      </c>
      <c r="T52" s="251" t="s">
        <v>637</v>
      </c>
      <c r="U52" s="252" t="s">
        <v>657</v>
      </c>
      <c r="V52" s="257" t="s">
        <v>268</v>
      </c>
      <c r="W52" s="253" t="s">
        <v>650</v>
      </c>
      <c r="X52" s="254" t="s">
        <v>633</v>
      </c>
      <c r="Y52" s="42" t="s">
        <v>526</v>
      </c>
      <c r="Z52" s="10" t="s">
        <v>527</v>
      </c>
      <c r="AA52" s="6"/>
      <c r="AB52" s="279" t="s">
        <v>604</v>
      </c>
      <c r="AC52" s="279" t="s">
        <v>604</v>
      </c>
      <c r="AD52" s="279" t="s">
        <v>604</v>
      </c>
      <c r="AE52" s="279" t="s">
        <v>634</v>
      </c>
      <c r="AF52" s="279" t="s">
        <v>634</v>
      </c>
      <c r="AG52" s="279" t="s">
        <v>633</v>
      </c>
      <c r="AH52" s="279" t="s">
        <v>633</v>
      </c>
      <c r="AI52" s="279" t="s">
        <v>652</v>
      </c>
      <c r="AJ52" s="279" t="s">
        <v>652</v>
      </c>
      <c r="AK52" s="279" t="s">
        <v>652</v>
      </c>
      <c r="AL52" s="279" t="s">
        <v>689</v>
      </c>
      <c r="AM52" s="279" t="s">
        <v>689</v>
      </c>
      <c r="AN52" s="279" t="s">
        <v>633</v>
      </c>
      <c r="AO52" s="279" t="s">
        <v>633</v>
      </c>
      <c r="AP52" s="279" t="s">
        <v>637</v>
      </c>
      <c r="AQ52" s="279" t="s">
        <v>637</v>
      </c>
      <c r="AR52" s="279" t="s">
        <v>637</v>
      </c>
      <c r="AS52" s="279" t="s">
        <v>688</v>
      </c>
      <c r="AT52" s="279" t="s">
        <v>688</v>
      </c>
      <c r="AU52" s="279" t="s">
        <v>633</v>
      </c>
      <c r="AV52" s="279" t="s">
        <v>633</v>
      </c>
      <c r="AX52" s="118"/>
      <c r="AY52" s="118">
        <f t="shared" si="0"/>
        <v>0</v>
      </c>
      <c r="AZ52" s="118">
        <f t="shared" si="1"/>
        <v>1</v>
      </c>
      <c r="BA52" s="118">
        <f t="shared" si="2"/>
        <v>1</v>
      </c>
      <c r="BB52" s="118">
        <f t="shared" si="3"/>
        <v>1</v>
      </c>
      <c r="BC52" s="118">
        <f t="shared" si="4"/>
        <v>1</v>
      </c>
      <c r="BD52" s="118">
        <f t="shared" si="73"/>
        <v>0</v>
      </c>
      <c r="BE52" s="118">
        <f t="shared" si="74"/>
        <v>1</v>
      </c>
      <c r="BF52" s="118">
        <f t="shared" si="5"/>
        <v>1</v>
      </c>
      <c r="BG52" s="117">
        <f t="shared" si="75"/>
        <v>0</v>
      </c>
      <c r="BH52" s="118">
        <f t="shared" si="6"/>
        <v>1</v>
      </c>
      <c r="BI52" s="118">
        <f t="shared" si="7"/>
        <v>0</v>
      </c>
      <c r="BJ52" s="117">
        <f t="shared" si="8"/>
        <v>1</v>
      </c>
      <c r="BK52" s="118">
        <f t="shared" si="9"/>
        <v>1</v>
      </c>
      <c r="BL52" s="118">
        <f t="shared" si="10"/>
        <v>0</v>
      </c>
      <c r="BM52" s="118">
        <f t="shared" si="11"/>
        <v>0</v>
      </c>
      <c r="BN52" s="118">
        <f t="shared" si="12"/>
        <v>0</v>
      </c>
      <c r="BO52" s="117">
        <f t="shared" si="13"/>
        <v>1</v>
      </c>
      <c r="BP52" s="117">
        <f t="shared" si="14"/>
        <v>0</v>
      </c>
      <c r="BQ52" s="117">
        <f t="shared" si="15"/>
        <v>1</v>
      </c>
      <c r="BR52" s="117">
        <f t="shared" si="16"/>
        <v>0</v>
      </c>
      <c r="BS52" s="117">
        <f t="shared" si="17"/>
        <v>0</v>
      </c>
      <c r="BT52" s="117">
        <f t="shared" si="18"/>
        <v>0</v>
      </c>
      <c r="BU52" s="117">
        <f t="shared" si="19"/>
        <v>0</v>
      </c>
      <c r="BV52" s="117">
        <f t="shared" si="20"/>
        <v>0</v>
      </c>
      <c r="BW52" s="117">
        <f t="shared" si="76"/>
        <v>0</v>
      </c>
      <c r="BX52" s="117">
        <f t="shared" si="77"/>
        <v>0</v>
      </c>
      <c r="BY52" s="117">
        <f t="shared" si="91"/>
        <v>0</v>
      </c>
      <c r="BZ52" s="117">
        <f t="shared" si="92"/>
        <v>0</v>
      </c>
      <c r="CA52" s="117">
        <f t="shared" si="93"/>
        <v>0</v>
      </c>
      <c r="CB52" s="117">
        <f t="shared" si="24"/>
        <v>0</v>
      </c>
      <c r="CC52" s="117">
        <f t="shared" si="25"/>
        <v>1</v>
      </c>
      <c r="CD52" s="117">
        <f t="shared" si="26"/>
        <v>0</v>
      </c>
      <c r="CE52" s="117">
        <f t="shared" si="27"/>
        <v>1</v>
      </c>
      <c r="CF52" s="117">
        <f t="shared" si="28"/>
        <v>0</v>
      </c>
      <c r="CG52" s="117">
        <f t="shared" si="29"/>
        <v>0</v>
      </c>
      <c r="CH52" s="117">
        <f t="shared" si="30"/>
        <v>0</v>
      </c>
      <c r="CI52" s="117">
        <f t="shared" si="31"/>
        <v>0</v>
      </c>
      <c r="CJ52" s="117">
        <f t="shared" si="78"/>
        <v>1</v>
      </c>
      <c r="CK52" s="117">
        <f t="shared" si="94"/>
        <v>0</v>
      </c>
      <c r="CL52" s="117">
        <f t="shared" si="33"/>
        <v>0</v>
      </c>
      <c r="CM52" s="117">
        <f t="shared" si="34"/>
        <v>0</v>
      </c>
      <c r="CN52" s="117">
        <f t="shared" si="35"/>
        <v>0</v>
      </c>
      <c r="CO52" s="117">
        <f t="shared" si="36"/>
        <v>1</v>
      </c>
      <c r="CP52" s="117">
        <f t="shared" si="79"/>
        <v>0</v>
      </c>
      <c r="CQ52" s="117">
        <f t="shared" si="80"/>
        <v>0</v>
      </c>
      <c r="CR52" s="117">
        <f t="shared" si="81"/>
        <v>0</v>
      </c>
      <c r="CS52" s="117">
        <f t="shared" si="82"/>
        <v>0</v>
      </c>
      <c r="CT52" s="117">
        <f t="shared" si="37"/>
        <v>0</v>
      </c>
      <c r="CU52" s="117">
        <f t="shared" si="83"/>
        <v>0</v>
      </c>
      <c r="CV52" s="117">
        <f t="shared" si="38"/>
        <v>0</v>
      </c>
      <c r="CW52" s="117">
        <f t="shared" si="84"/>
        <v>0</v>
      </c>
      <c r="CX52" s="117">
        <f t="shared" si="39"/>
        <v>1</v>
      </c>
      <c r="CY52" s="117">
        <f t="shared" si="40"/>
        <v>0</v>
      </c>
      <c r="CZ52" s="117">
        <f t="shared" si="41"/>
        <v>1</v>
      </c>
      <c r="DA52" s="117">
        <f t="shared" si="42"/>
        <v>1</v>
      </c>
      <c r="DB52" s="117">
        <f t="shared" si="43"/>
        <v>0</v>
      </c>
      <c r="DC52" s="117">
        <f t="shared" si="44"/>
        <v>1</v>
      </c>
      <c r="DD52" s="117">
        <f t="shared" si="45"/>
        <v>0</v>
      </c>
      <c r="DE52" s="117">
        <f t="shared" si="46"/>
        <v>0</v>
      </c>
      <c r="DF52" s="117">
        <f t="shared" si="47"/>
        <v>1</v>
      </c>
      <c r="DG52" s="117">
        <f t="shared" si="90"/>
        <v>1</v>
      </c>
      <c r="DH52" s="117">
        <f t="shared" si="48"/>
        <v>1</v>
      </c>
      <c r="DI52" s="117">
        <f t="shared" si="85"/>
        <v>0</v>
      </c>
      <c r="DJ52" s="117">
        <f t="shared" si="86"/>
        <v>1</v>
      </c>
      <c r="DK52" s="117">
        <f t="shared" si="49"/>
        <v>1</v>
      </c>
      <c r="DL52" s="117">
        <f t="shared" si="50"/>
        <v>0</v>
      </c>
      <c r="DM52" s="117">
        <f t="shared" si="51"/>
        <v>1</v>
      </c>
      <c r="DN52" s="117">
        <f t="shared" si="52"/>
        <v>1</v>
      </c>
      <c r="DO52" s="117">
        <f t="shared" si="53"/>
        <v>0</v>
      </c>
      <c r="DP52" s="117">
        <f t="shared" si="87"/>
        <v>1</v>
      </c>
      <c r="DQ52" s="117">
        <f t="shared" si="54"/>
        <v>0</v>
      </c>
      <c r="DR52" s="117">
        <f t="shared" si="55"/>
        <v>0</v>
      </c>
      <c r="DS52" s="117">
        <f t="shared" si="56"/>
        <v>0</v>
      </c>
      <c r="DT52" s="117">
        <f t="shared" si="57"/>
        <v>0</v>
      </c>
      <c r="DU52" s="117">
        <f t="shared" si="58"/>
        <v>0</v>
      </c>
      <c r="DV52" s="117">
        <f t="shared" si="88"/>
        <v>0</v>
      </c>
      <c r="DW52" s="117">
        <f t="shared" si="59"/>
        <v>1</v>
      </c>
      <c r="DX52" s="117">
        <f t="shared" si="60"/>
        <v>0</v>
      </c>
      <c r="DY52" s="117">
        <f t="shared" si="61"/>
        <v>1</v>
      </c>
      <c r="DZ52" s="117">
        <f t="shared" si="62"/>
        <v>0</v>
      </c>
      <c r="EA52" s="117">
        <f t="shared" si="63"/>
        <v>0</v>
      </c>
      <c r="EB52" s="117">
        <f t="shared" si="64"/>
        <v>1</v>
      </c>
      <c r="EC52" s="117">
        <f t="shared" si="89"/>
        <v>0</v>
      </c>
      <c r="ED52" s="117">
        <f t="shared" si="65"/>
        <v>0</v>
      </c>
      <c r="EE52" s="117">
        <f t="shared" si="66"/>
        <v>1</v>
      </c>
      <c r="EF52" s="117">
        <f t="shared" si="67"/>
        <v>1</v>
      </c>
      <c r="EG52" s="117">
        <f t="shared" si="68"/>
        <v>1</v>
      </c>
      <c r="EH52" s="117">
        <f t="shared" si="69"/>
        <v>0</v>
      </c>
      <c r="EI52" s="117">
        <f t="shared" si="70"/>
        <v>1</v>
      </c>
      <c r="EJ52" s="118">
        <f t="shared" si="71"/>
        <v>1</v>
      </c>
      <c r="EK52" s="118">
        <f t="shared" si="72"/>
        <v>1</v>
      </c>
      <c r="EL52" s="7"/>
      <c r="EM52" s="7"/>
      <c r="EN52" s="7"/>
      <c r="EO52" s="7"/>
    </row>
    <row r="53" spans="1:145" ht="17.100000000000001" customHeight="1" thickBot="1" x14ac:dyDescent="0.3">
      <c r="A53" s="775"/>
      <c r="B53" s="778"/>
      <c r="C53" s="173">
        <v>10</v>
      </c>
      <c r="D53" s="263" t="s">
        <v>647</v>
      </c>
      <c r="E53" s="73" t="s">
        <v>660</v>
      </c>
      <c r="F53" s="162" t="s">
        <v>682</v>
      </c>
      <c r="G53" s="165" t="s">
        <v>692</v>
      </c>
      <c r="H53" s="162" t="s">
        <v>638</v>
      </c>
      <c r="I53" s="147" t="s">
        <v>664</v>
      </c>
      <c r="J53" s="86" t="s">
        <v>635</v>
      </c>
      <c r="K53" s="129" t="s">
        <v>640</v>
      </c>
      <c r="L53" s="73" t="s">
        <v>675</v>
      </c>
      <c r="M53" s="162" t="s">
        <v>517</v>
      </c>
      <c r="N53" s="165" t="s">
        <v>651</v>
      </c>
      <c r="O53" s="162" t="s">
        <v>341</v>
      </c>
      <c r="P53" s="147" t="s">
        <v>632</v>
      </c>
      <c r="Q53" s="86" t="s">
        <v>275</v>
      </c>
      <c r="R53" s="129" t="s">
        <v>241</v>
      </c>
      <c r="S53" s="155" t="s">
        <v>516</v>
      </c>
      <c r="T53" s="162" t="s">
        <v>637</v>
      </c>
      <c r="U53" s="165" t="s">
        <v>657</v>
      </c>
      <c r="V53" s="203" t="s">
        <v>268</v>
      </c>
      <c r="W53" s="147" t="s">
        <v>650</v>
      </c>
      <c r="X53" s="86" t="s">
        <v>633</v>
      </c>
      <c r="Y53" s="42" t="s">
        <v>434</v>
      </c>
      <c r="Z53" s="10" t="s">
        <v>444</v>
      </c>
      <c r="AA53" s="6"/>
      <c r="AB53" s="279" t="s">
        <v>660</v>
      </c>
      <c r="AC53" s="279" t="s">
        <v>660</v>
      </c>
      <c r="AD53" s="279" t="s">
        <v>660</v>
      </c>
      <c r="AE53" s="279" t="s">
        <v>660</v>
      </c>
      <c r="AF53" s="279" t="s">
        <v>660</v>
      </c>
      <c r="AG53" s="279" t="s">
        <v>660</v>
      </c>
      <c r="AH53" s="279" t="s">
        <v>660</v>
      </c>
      <c r="AI53" s="279" t="s">
        <v>657</v>
      </c>
      <c r="AJ53" s="279" t="s">
        <v>657</v>
      </c>
      <c r="AK53" s="279" t="s">
        <v>657</v>
      </c>
      <c r="AL53" s="279" t="s">
        <v>689</v>
      </c>
      <c r="AM53" s="279" t="s">
        <v>689</v>
      </c>
      <c r="AN53" s="279" t="s">
        <v>633</v>
      </c>
      <c r="AO53" s="279" t="s">
        <v>633</v>
      </c>
      <c r="AP53" s="279" t="s">
        <v>637</v>
      </c>
      <c r="AQ53" s="279" t="s">
        <v>637</v>
      </c>
      <c r="AR53" s="279" t="s">
        <v>637</v>
      </c>
      <c r="AS53" s="279" t="s">
        <v>688</v>
      </c>
      <c r="AT53" s="279" t="s">
        <v>688</v>
      </c>
      <c r="AU53" s="279" t="s">
        <v>633</v>
      </c>
      <c r="AV53" s="279" t="s">
        <v>633</v>
      </c>
      <c r="AX53" s="118"/>
      <c r="AY53" s="118">
        <f t="shared" si="0"/>
        <v>0</v>
      </c>
      <c r="AZ53" s="118">
        <f t="shared" si="1"/>
        <v>1</v>
      </c>
      <c r="BA53" s="118">
        <f t="shared" si="2"/>
        <v>1</v>
      </c>
      <c r="BB53" s="118">
        <f t="shared" si="3"/>
        <v>1</v>
      </c>
      <c r="BC53" s="118">
        <f t="shared" si="4"/>
        <v>1</v>
      </c>
      <c r="BD53" s="118">
        <f t="shared" si="73"/>
        <v>0</v>
      </c>
      <c r="BE53" s="118">
        <f t="shared" si="74"/>
        <v>1</v>
      </c>
      <c r="BF53" s="118">
        <f t="shared" si="5"/>
        <v>1</v>
      </c>
      <c r="BG53" s="117">
        <f t="shared" si="75"/>
        <v>0</v>
      </c>
      <c r="BH53" s="118">
        <f t="shared" si="6"/>
        <v>1</v>
      </c>
      <c r="BI53" s="118">
        <f t="shared" si="7"/>
        <v>0</v>
      </c>
      <c r="BJ53" s="117">
        <f t="shared" si="8"/>
        <v>1</v>
      </c>
      <c r="BK53" s="118">
        <f t="shared" si="9"/>
        <v>1</v>
      </c>
      <c r="BL53" s="118">
        <f t="shared" si="10"/>
        <v>0</v>
      </c>
      <c r="BM53" s="118">
        <f t="shared" si="11"/>
        <v>0</v>
      </c>
      <c r="BN53" s="118">
        <f t="shared" si="12"/>
        <v>0</v>
      </c>
      <c r="BO53" s="117">
        <f t="shared" si="13"/>
        <v>1</v>
      </c>
      <c r="BP53" s="117">
        <f t="shared" si="14"/>
        <v>0</v>
      </c>
      <c r="BQ53" s="117">
        <f t="shared" si="15"/>
        <v>1</v>
      </c>
      <c r="BR53" s="117">
        <f t="shared" si="16"/>
        <v>0</v>
      </c>
      <c r="BS53" s="117">
        <f t="shared" si="17"/>
        <v>0</v>
      </c>
      <c r="BT53" s="117">
        <f t="shared" si="18"/>
        <v>0</v>
      </c>
      <c r="BU53" s="117">
        <f t="shared" si="19"/>
        <v>0</v>
      </c>
      <c r="BV53" s="117">
        <f t="shared" si="20"/>
        <v>0</v>
      </c>
      <c r="BW53" s="117">
        <f t="shared" si="76"/>
        <v>0</v>
      </c>
      <c r="BX53" s="117">
        <f t="shared" si="77"/>
        <v>0</v>
      </c>
      <c r="BY53" s="117">
        <f t="shared" si="91"/>
        <v>0</v>
      </c>
      <c r="BZ53" s="117">
        <f t="shared" si="92"/>
        <v>0</v>
      </c>
      <c r="CA53" s="117">
        <f t="shared" si="93"/>
        <v>0</v>
      </c>
      <c r="CB53" s="117">
        <f t="shared" si="24"/>
        <v>0</v>
      </c>
      <c r="CC53" s="117">
        <f t="shared" si="25"/>
        <v>1</v>
      </c>
      <c r="CD53" s="117">
        <f t="shared" si="26"/>
        <v>0</v>
      </c>
      <c r="CE53" s="117">
        <f t="shared" si="27"/>
        <v>1</v>
      </c>
      <c r="CF53" s="117">
        <f t="shared" si="28"/>
        <v>0</v>
      </c>
      <c r="CG53" s="117">
        <f t="shared" si="29"/>
        <v>0</v>
      </c>
      <c r="CH53" s="117">
        <f t="shared" si="30"/>
        <v>0</v>
      </c>
      <c r="CI53" s="117">
        <f t="shared" si="31"/>
        <v>0</v>
      </c>
      <c r="CJ53" s="117">
        <f t="shared" si="78"/>
        <v>1</v>
      </c>
      <c r="CK53" s="117">
        <f t="shared" si="94"/>
        <v>0</v>
      </c>
      <c r="CL53" s="117">
        <f t="shared" si="33"/>
        <v>0</v>
      </c>
      <c r="CM53" s="117">
        <f t="shared" si="34"/>
        <v>0</v>
      </c>
      <c r="CN53" s="117">
        <f t="shared" si="35"/>
        <v>0</v>
      </c>
      <c r="CO53" s="117">
        <f t="shared" si="36"/>
        <v>1</v>
      </c>
      <c r="CP53" s="117">
        <f t="shared" si="79"/>
        <v>0</v>
      </c>
      <c r="CQ53" s="117">
        <f t="shared" si="80"/>
        <v>0</v>
      </c>
      <c r="CR53" s="117">
        <f t="shared" si="81"/>
        <v>0</v>
      </c>
      <c r="CS53" s="117">
        <f t="shared" si="82"/>
        <v>0</v>
      </c>
      <c r="CT53" s="117">
        <f t="shared" si="37"/>
        <v>0</v>
      </c>
      <c r="CU53" s="117">
        <f t="shared" si="83"/>
        <v>0</v>
      </c>
      <c r="CV53" s="117">
        <f t="shared" si="38"/>
        <v>0</v>
      </c>
      <c r="CW53" s="117">
        <f t="shared" si="84"/>
        <v>0</v>
      </c>
      <c r="CX53" s="117">
        <f t="shared" si="39"/>
        <v>1</v>
      </c>
      <c r="CY53" s="117">
        <f t="shared" si="40"/>
        <v>0</v>
      </c>
      <c r="CZ53" s="117">
        <f t="shared" si="41"/>
        <v>1</v>
      </c>
      <c r="DA53" s="117">
        <f t="shared" si="42"/>
        <v>1</v>
      </c>
      <c r="DB53" s="117">
        <f t="shared" si="43"/>
        <v>0</v>
      </c>
      <c r="DC53" s="117">
        <f t="shared" si="44"/>
        <v>1</v>
      </c>
      <c r="DD53" s="117">
        <f t="shared" si="45"/>
        <v>0</v>
      </c>
      <c r="DE53" s="117">
        <f t="shared" si="46"/>
        <v>0</v>
      </c>
      <c r="DF53" s="117">
        <f t="shared" si="47"/>
        <v>1</v>
      </c>
      <c r="DG53" s="117">
        <f t="shared" si="90"/>
        <v>1</v>
      </c>
      <c r="DH53" s="117">
        <f t="shared" si="48"/>
        <v>1</v>
      </c>
      <c r="DI53" s="117">
        <f t="shared" si="85"/>
        <v>0</v>
      </c>
      <c r="DJ53" s="117">
        <f t="shared" si="86"/>
        <v>1</v>
      </c>
      <c r="DK53" s="117">
        <f t="shared" si="49"/>
        <v>1</v>
      </c>
      <c r="DL53" s="117">
        <f t="shared" si="50"/>
        <v>0</v>
      </c>
      <c r="DM53" s="117">
        <f t="shared" si="51"/>
        <v>1</v>
      </c>
      <c r="DN53" s="117">
        <f t="shared" si="52"/>
        <v>1</v>
      </c>
      <c r="DO53" s="117">
        <f t="shared" si="53"/>
        <v>0</v>
      </c>
      <c r="DP53" s="117">
        <f t="shared" si="87"/>
        <v>1</v>
      </c>
      <c r="DQ53" s="117">
        <f t="shared" si="54"/>
        <v>0</v>
      </c>
      <c r="DR53" s="117">
        <f t="shared" si="55"/>
        <v>0</v>
      </c>
      <c r="DS53" s="117">
        <f t="shared" si="56"/>
        <v>0</v>
      </c>
      <c r="DT53" s="117">
        <f t="shared" si="57"/>
        <v>0</v>
      </c>
      <c r="DU53" s="117">
        <f t="shared" si="58"/>
        <v>0</v>
      </c>
      <c r="DV53" s="117">
        <f t="shared" si="88"/>
        <v>0</v>
      </c>
      <c r="DW53" s="117">
        <f t="shared" si="59"/>
        <v>1</v>
      </c>
      <c r="DX53" s="117">
        <f t="shared" si="60"/>
        <v>0</v>
      </c>
      <c r="DY53" s="117">
        <f t="shared" si="61"/>
        <v>1</v>
      </c>
      <c r="DZ53" s="117">
        <f t="shared" si="62"/>
        <v>0</v>
      </c>
      <c r="EA53" s="117">
        <f t="shared" si="63"/>
        <v>0</v>
      </c>
      <c r="EB53" s="117">
        <f t="shared" si="64"/>
        <v>1</v>
      </c>
      <c r="EC53" s="117">
        <f t="shared" si="89"/>
        <v>0</v>
      </c>
      <c r="ED53" s="117">
        <f t="shared" si="65"/>
        <v>0</v>
      </c>
      <c r="EE53" s="117">
        <f t="shared" si="66"/>
        <v>1</v>
      </c>
      <c r="EF53" s="117">
        <f t="shared" si="67"/>
        <v>1</v>
      </c>
      <c r="EG53" s="117">
        <f t="shared" si="68"/>
        <v>1</v>
      </c>
      <c r="EH53" s="117">
        <f t="shared" si="69"/>
        <v>0</v>
      </c>
      <c r="EI53" s="117">
        <f t="shared" si="70"/>
        <v>1</v>
      </c>
      <c r="EJ53" s="118">
        <f t="shared" si="71"/>
        <v>1</v>
      </c>
      <c r="EK53" s="118">
        <f t="shared" si="72"/>
        <v>1</v>
      </c>
      <c r="EL53" s="7"/>
      <c r="EM53" s="7"/>
      <c r="EN53" s="7"/>
      <c r="EO53" s="7"/>
    </row>
    <row r="54" spans="1:145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12" t="s">
        <v>661</v>
      </c>
      <c r="I54" s="313"/>
      <c r="J54" s="314" t="s">
        <v>661</v>
      </c>
      <c r="K54" s="317"/>
      <c r="L54" s="315"/>
      <c r="M54" s="312"/>
      <c r="N54" s="316"/>
      <c r="O54" s="312" t="s">
        <v>653</v>
      </c>
      <c r="P54" s="313"/>
      <c r="Q54" s="314" t="s">
        <v>653</v>
      </c>
      <c r="R54" s="317"/>
      <c r="S54" s="318"/>
      <c r="T54" s="319"/>
      <c r="U54" s="316"/>
      <c r="V54" s="310"/>
      <c r="W54" s="313"/>
      <c r="X54" s="314"/>
      <c r="Y54" s="42" t="s">
        <v>435</v>
      </c>
      <c r="Z54" s="10" t="s">
        <v>445</v>
      </c>
      <c r="AA54" s="6"/>
      <c r="AB54" s="279" t="s">
        <v>660</v>
      </c>
      <c r="AC54" s="279" t="s">
        <v>660</v>
      </c>
      <c r="AD54" s="279" t="s">
        <v>660</v>
      </c>
      <c r="AE54" s="279" t="s">
        <v>660</v>
      </c>
      <c r="AF54" s="279" t="s">
        <v>660</v>
      </c>
      <c r="AG54" s="279" t="s">
        <v>660</v>
      </c>
      <c r="AH54" s="279" t="s">
        <v>660</v>
      </c>
      <c r="AI54" s="279" t="s">
        <v>657</v>
      </c>
      <c r="AJ54" s="279" t="s">
        <v>657</v>
      </c>
      <c r="AK54" s="279" t="s">
        <v>657</v>
      </c>
      <c r="AL54" s="279" t="s">
        <v>689</v>
      </c>
      <c r="AM54" s="279" t="s">
        <v>689</v>
      </c>
      <c r="AN54" s="279" t="s">
        <v>633</v>
      </c>
      <c r="AO54" s="279" t="s">
        <v>633</v>
      </c>
      <c r="AP54" s="279" t="s">
        <v>637</v>
      </c>
      <c r="AQ54" s="279" t="s">
        <v>637</v>
      </c>
      <c r="AR54" s="279" t="s">
        <v>637</v>
      </c>
      <c r="AS54" s="279" t="s">
        <v>688</v>
      </c>
      <c r="AT54" s="279" t="s">
        <v>688</v>
      </c>
      <c r="AU54" s="279" t="s">
        <v>633</v>
      </c>
      <c r="AV54" s="279" t="s">
        <v>633</v>
      </c>
      <c r="AX54" s="118"/>
      <c r="AY54" s="118">
        <f t="shared" si="0"/>
        <v>0</v>
      </c>
      <c r="AZ54" s="118">
        <f t="shared" si="1"/>
        <v>0</v>
      </c>
      <c r="BA54" s="118">
        <f t="shared" si="2"/>
        <v>0</v>
      </c>
      <c r="BB54" s="118">
        <f t="shared" si="3"/>
        <v>0</v>
      </c>
      <c r="BC54" s="118">
        <f t="shared" si="4"/>
        <v>0</v>
      </c>
      <c r="BD54" s="118">
        <f t="shared" si="73"/>
        <v>0</v>
      </c>
      <c r="BE54" s="118">
        <f t="shared" si="74"/>
        <v>0</v>
      </c>
      <c r="BF54" s="118">
        <f t="shared" si="5"/>
        <v>0</v>
      </c>
      <c r="BG54" s="117">
        <f t="shared" si="75"/>
        <v>0</v>
      </c>
      <c r="BH54" s="118">
        <f t="shared" si="6"/>
        <v>0</v>
      </c>
      <c r="BI54" s="118">
        <f t="shared" si="7"/>
        <v>0</v>
      </c>
      <c r="BJ54" s="117">
        <f t="shared" si="8"/>
        <v>0</v>
      </c>
      <c r="BK54" s="118">
        <f t="shared" si="9"/>
        <v>0</v>
      </c>
      <c r="BL54" s="118">
        <f t="shared" si="10"/>
        <v>0</v>
      </c>
      <c r="BM54" s="118">
        <f t="shared" si="11"/>
        <v>0</v>
      </c>
      <c r="BN54" s="118">
        <f t="shared" si="12"/>
        <v>0</v>
      </c>
      <c r="BO54" s="117">
        <f t="shared" si="13"/>
        <v>0</v>
      </c>
      <c r="BP54" s="117">
        <f t="shared" si="14"/>
        <v>0</v>
      </c>
      <c r="BQ54" s="117">
        <f t="shared" si="15"/>
        <v>0</v>
      </c>
      <c r="BR54" s="117">
        <f t="shared" si="16"/>
        <v>0</v>
      </c>
      <c r="BS54" s="117">
        <f t="shared" si="17"/>
        <v>0</v>
      </c>
      <c r="BT54" s="117">
        <f t="shared" si="18"/>
        <v>0</v>
      </c>
      <c r="BU54" s="117">
        <f t="shared" si="19"/>
        <v>0</v>
      </c>
      <c r="BV54" s="117">
        <f t="shared" si="20"/>
        <v>0</v>
      </c>
      <c r="BW54" s="117">
        <f t="shared" si="76"/>
        <v>0</v>
      </c>
      <c r="BX54" s="117">
        <f t="shared" si="77"/>
        <v>0</v>
      </c>
      <c r="BY54" s="117">
        <f t="shared" si="91"/>
        <v>0</v>
      </c>
      <c r="BZ54" s="117">
        <f t="shared" si="92"/>
        <v>0</v>
      </c>
      <c r="CA54" s="117">
        <f t="shared" si="93"/>
        <v>0</v>
      </c>
      <c r="CB54" s="117">
        <f t="shared" si="24"/>
        <v>0</v>
      </c>
      <c r="CC54" s="117">
        <f t="shared" si="25"/>
        <v>0</v>
      </c>
      <c r="CD54" s="117">
        <f t="shared" si="26"/>
        <v>0</v>
      </c>
      <c r="CE54" s="117">
        <f t="shared" si="27"/>
        <v>0</v>
      </c>
      <c r="CF54" s="117">
        <f t="shared" si="28"/>
        <v>0</v>
      </c>
      <c r="CG54" s="117">
        <f t="shared" si="29"/>
        <v>0</v>
      </c>
      <c r="CH54" s="117">
        <f t="shared" si="30"/>
        <v>0</v>
      </c>
      <c r="CI54" s="117">
        <f t="shared" si="31"/>
        <v>2</v>
      </c>
      <c r="CJ54" s="117">
        <f t="shared" si="78"/>
        <v>0</v>
      </c>
      <c r="CK54" s="117">
        <f t="shared" si="94"/>
        <v>2</v>
      </c>
      <c r="CL54" s="117">
        <f t="shared" si="33"/>
        <v>0</v>
      </c>
      <c r="CM54" s="117">
        <f t="shared" si="34"/>
        <v>0</v>
      </c>
      <c r="CN54" s="117">
        <f t="shared" si="35"/>
        <v>0</v>
      </c>
      <c r="CO54" s="117">
        <f t="shared" si="36"/>
        <v>0</v>
      </c>
      <c r="CP54" s="117">
        <f t="shared" si="79"/>
        <v>0</v>
      </c>
      <c r="CQ54" s="117">
        <f t="shared" si="80"/>
        <v>0</v>
      </c>
      <c r="CR54" s="117">
        <f t="shared" si="81"/>
        <v>0</v>
      </c>
      <c r="CS54" s="117">
        <f t="shared" si="82"/>
        <v>0</v>
      </c>
      <c r="CT54" s="117">
        <f t="shared" si="37"/>
        <v>0</v>
      </c>
      <c r="CU54" s="117">
        <f t="shared" si="83"/>
        <v>0</v>
      </c>
      <c r="CV54" s="117">
        <f t="shared" si="38"/>
        <v>0</v>
      </c>
      <c r="CW54" s="117">
        <f t="shared" si="84"/>
        <v>0</v>
      </c>
      <c r="CX54" s="117">
        <f t="shared" si="39"/>
        <v>0</v>
      </c>
      <c r="CY54" s="117">
        <f t="shared" si="40"/>
        <v>0</v>
      </c>
      <c r="CZ54" s="117">
        <f t="shared" si="41"/>
        <v>0</v>
      </c>
      <c r="DA54" s="117">
        <f t="shared" si="42"/>
        <v>0</v>
      </c>
      <c r="DB54" s="117">
        <f t="shared" si="43"/>
        <v>0</v>
      </c>
      <c r="DC54" s="117">
        <f t="shared" si="44"/>
        <v>0</v>
      </c>
      <c r="DD54" s="117">
        <f t="shared" si="45"/>
        <v>0</v>
      </c>
      <c r="DE54" s="117">
        <f t="shared" si="46"/>
        <v>0</v>
      </c>
      <c r="DF54" s="117">
        <f t="shared" si="47"/>
        <v>0</v>
      </c>
      <c r="DG54" s="117">
        <f t="shared" si="90"/>
        <v>0</v>
      </c>
      <c r="DH54" s="117">
        <f t="shared" si="48"/>
        <v>0</v>
      </c>
      <c r="DI54" s="117">
        <f t="shared" si="85"/>
        <v>0</v>
      </c>
      <c r="DJ54" s="117">
        <f t="shared" si="86"/>
        <v>0</v>
      </c>
      <c r="DK54" s="117">
        <f t="shared" si="49"/>
        <v>0</v>
      </c>
      <c r="DL54" s="117">
        <f t="shared" si="50"/>
        <v>0</v>
      </c>
      <c r="DM54" s="117">
        <f t="shared" si="51"/>
        <v>0</v>
      </c>
      <c r="DN54" s="117">
        <f t="shared" si="52"/>
        <v>0</v>
      </c>
      <c r="DO54" s="117">
        <f t="shared" si="53"/>
        <v>0</v>
      </c>
      <c r="DP54" s="117">
        <f t="shared" si="87"/>
        <v>0</v>
      </c>
      <c r="DQ54" s="117">
        <f t="shared" si="54"/>
        <v>0</v>
      </c>
      <c r="DR54" s="117">
        <f t="shared" si="55"/>
        <v>0</v>
      </c>
      <c r="DS54" s="117">
        <f t="shared" si="56"/>
        <v>0</v>
      </c>
      <c r="DT54" s="117">
        <f t="shared" si="57"/>
        <v>0</v>
      </c>
      <c r="DU54" s="117">
        <f t="shared" si="58"/>
        <v>0</v>
      </c>
      <c r="DV54" s="117">
        <f t="shared" si="88"/>
        <v>0</v>
      </c>
      <c r="DW54" s="117">
        <f t="shared" si="59"/>
        <v>0</v>
      </c>
      <c r="DX54" s="117">
        <f t="shared" si="60"/>
        <v>0</v>
      </c>
      <c r="DY54" s="117">
        <f t="shared" si="61"/>
        <v>0</v>
      </c>
      <c r="DZ54" s="117">
        <f t="shared" si="62"/>
        <v>0</v>
      </c>
      <c r="EA54" s="117">
        <f t="shared" si="63"/>
        <v>0</v>
      </c>
      <c r="EB54" s="117">
        <f t="shared" si="64"/>
        <v>0</v>
      </c>
      <c r="EC54" s="117">
        <f t="shared" si="89"/>
        <v>0</v>
      </c>
      <c r="ED54" s="117">
        <f t="shared" si="65"/>
        <v>0</v>
      </c>
      <c r="EE54" s="117">
        <f t="shared" si="66"/>
        <v>0</v>
      </c>
      <c r="EF54" s="117">
        <f t="shared" si="67"/>
        <v>0</v>
      </c>
      <c r="EG54" s="117">
        <f t="shared" si="68"/>
        <v>0</v>
      </c>
      <c r="EH54" s="117">
        <f t="shared" si="69"/>
        <v>0</v>
      </c>
      <c r="EI54" s="117">
        <f t="shared" si="70"/>
        <v>0</v>
      </c>
      <c r="EJ54" s="118">
        <f t="shared" si="71"/>
        <v>0</v>
      </c>
      <c r="EK54" s="118">
        <f t="shared" si="72"/>
        <v>0</v>
      </c>
      <c r="EL54" s="7"/>
      <c r="EM54" s="7"/>
      <c r="EN54" s="7"/>
      <c r="EO54" s="7"/>
    </row>
    <row r="55" spans="1:145" ht="18" customHeight="1" x14ac:dyDescent="0.25">
      <c r="A55" s="774"/>
      <c r="B55" s="777"/>
      <c r="C55" s="174">
        <v>1</v>
      </c>
      <c r="D55" s="61" t="s">
        <v>667</v>
      </c>
      <c r="E55" s="72" t="s">
        <v>649</v>
      </c>
      <c r="F55" s="201" t="s">
        <v>665</v>
      </c>
      <c r="G55" s="211" t="s">
        <v>664</v>
      </c>
      <c r="H55" s="201" t="s">
        <v>661</v>
      </c>
      <c r="I55" s="145" t="s">
        <v>641</v>
      </c>
      <c r="J55" s="91" t="s">
        <v>661</v>
      </c>
      <c r="K55" s="61" t="s">
        <v>656</v>
      </c>
      <c r="L55" s="72" t="s">
        <v>341</v>
      </c>
      <c r="M55" s="201" t="s">
        <v>652</v>
      </c>
      <c r="N55" s="211" t="s">
        <v>632</v>
      </c>
      <c r="O55" s="201" t="s">
        <v>653</v>
      </c>
      <c r="P55" s="145" t="s">
        <v>644</v>
      </c>
      <c r="Q55" s="91" t="s">
        <v>653</v>
      </c>
      <c r="R55" s="127" t="s">
        <v>514</v>
      </c>
      <c r="S55" s="153" t="s">
        <v>516</v>
      </c>
      <c r="T55" s="201" t="s">
        <v>241</v>
      </c>
      <c r="U55" s="211" t="s">
        <v>631</v>
      </c>
      <c r="V55" s="201" t="s">
        <v>638</v>
      </c>
      <c r="W55" s="145" t="s">
        <v>633</v>
      </c>
      <c r="X55" s="91" t="s">
        <v>657</v>
      </c>
      <c r="Y55" s="42" t="s">
        <v>436</v>
      </c>
      <c r="Z55" s="10" t="s">
        <v>446</v>
      </c>
      <c r="AA55" s="6"/>
      <c r="AB55" s="279" t="s">
        <v>664</v>
      </c>
      <c r="AC55" s="279" t="s">
        <v>664</v>
      </c>
      <c r="AD55" s="279" t="s">
        <v>664</v>
      </c>
      <c r="AE55" s="279" t="s">
        <v>664</v>
      </c>
      <c r="AF55" s="279" t="s">
        <v>664</v>
      </c>
      <c r="AG55" s="279" t="s">
        <v>664</v>
      </c>
      <c r="AH55" s="279" t="s">
        <v>664</v>
      </c>
      <c r="AI55" s="279" t="s">
        <v>660</v>
      </c>
      <c r="AJ55" s="279" t="s">
        <v>660</v>
      </c>
      <c r="AK55" s="279" t="s">
        <v>660</v>
      </c>
      <c r="AL55" s="279" t="s">
        <v>660</v>
      </c>
      <c r="AM55" s="279" t="s">
        <v>660</v>
      </c>
      <c r="AN55" s="279" t="s">
        <v>660</v>
      </c>
      <c r="AO55" s="279" t="s">
        <v>660</v>
      </c>
      <c r="AP55" s="279" t="s">
        <v>639</v>
      </c>
      <c r="AQ55" s="279" t="s">
        <v>639</v>
      </c>
      <c r="AR55" s="279" t="s">
        <v>639</v>
      </c>
      <c r="AS55" s="279" t="s">
        <v>639</v>
      </c>
      <c r="AT55" s="279" t="s">
        <v>650</v>
      </c>
      <c r="AU55" s="279" t="s">
        <v>650</v>
      </c>
      <c r="AV55" s="282" t="s">
        <v>650</v>
      </c>
      <c r="AX55" s="118"/>
      <c r="AY55" s="118">
        <f t="shared" si="0"/>
        <v>1</v>
      </c>
      <c r="AZ55" s="118">
        <f t="shared" si="1"/>
        <v>0</v>
      </c>
      <c r="BA55" s="118">
        <f t="shared" si="2"/>
        <v>0</v>
      </c>
      <c r="BB55" s="118">
        <f t="shared" si="3"/>
        <v>0</v>
      </c>
      <c r="BC55" s="118">
        <f t="shared" si="4"/>
        <v>0</v>
      </c>
      <c r="BD55" s="118">
        <f t="shared" si="73"/>
        <v>0</v>
      </c>
      <c r="BE55" s="118">
        <f t="shared" si="74"/>
        <v>0</v>
      </c>
      <c r="BF55" s="118">
        <f t="shared" si="5"/>
        <v>1</v>
      </c>
      <c r="BG55" s="117">
        <f t="shared" si="75"/>
        <v>0</v>
      </c>
      <c r="BH55" s="118">
        <f t="shared" si="6"/>
        <v>1</v>
      </c>
      <c r="BI55" s="118">
        <f t="shared" si="7"/>
        <v>0</v>
      </c>
      <c r="BJ55" s="117">
        <f t="shared" si="8"/>
        <v>0</v>
      </c>
      <c r="BK55" s="118">
        <f t="shared" si="9"/>
        <v>0</v>
      </c>
      <c r="BL55" s="118">
        <f t="shared" si="10"/>
        <v>0</v>
      </c>
      <c r="BM55" s="118">
        <f t="shared" si="11"/>
        <v>0</v>
      </c>
      <c r="BN55" s="118">
        <f t="shared" si="12"/>
        <v>0</v>
      </c>
      <c r="BO55" s="117">
        <f t="shared" si="13"/>
        <v>1</v>
      </c>
      <c r="BP55" s="117">
        <f t="shared" si="14"/>
        <v>0</v>
      </c>
      <c r="BQ55" s="117">
        <f t="shared" si="15"/>
        <v>1</v>
      </c>
      <c r="BR55" s="117">
        <f t="shared" si="16"/>
        <v>0</v>
      </c>
      <c r="BS55" s="117">
        <f t="shared" si="17"/>
        <v>0</v>
      </c>
      <c r="BT55" s="117">
        <f t="shared" si="18"/>
        <v>0</v>
      </c>
      <c r="BU55" s="117">
        <f t="shared" si="19"/>
        <v>1</v>
      </c>
      <c r="BV55" s="117">
        <f t="shared" si="20"/>
        <v>0</v>
      </c>
      <c r="BW55" s="117">
        <f t="shared" si="76"/>
        <v>0</v>
      </c>
      <c r="BX55" s="117">
        <f t="shared" si="77"/>
        <v>1</v>
      </c>
      <c r="BY55" s="117">
        <f t="shared" si="91"/>
        <v>0</v>
      </c>
      <c r="BZ55" s="117">
        <f t="shared" si="92"/>
        <v>0</v>
      </c>
      <c r="CA55" s="117">
        <f t="shared" si="93"/>
        <v>0</v>
      </c>
      <c r="CB55" s="117">
        <f t="shared" si="24"/>
        <v>0</v>
      </c>
      <c r="CC55" s="117">
        <f t="shared" si="25"/>
        <v>0</v>
      </c>
      <c r="CD55" s="117">
        <f t="shared" si="26"/>
        <v>1</v>
      </c>
      <c r="CE55" s="117">
        <f t="shared" si="27"/>
        <v>1</v>
      </c>
      <c r="CF55" s="117">
        <f t="shared" si="28"/>
        <v>0</v>
      </c>
      <c r="CG55" s="117">
        <f t="shared" si="29"/>
        <v>1</v>
      </c>
      <c r="CH55" s="117">
        <f t="shared" si="30"/>
        <v>1</v>
      </c>
      <c r="CI55" s="117">
        <f t="shared" si="31"/>
        <v>2</v>
      </c>
      <c r="CJ55" s="117">
        <f t="shared" si="78"/>
        <v>0</v>
      </c>
      <c r="CK55" s="117">
        <f t="shared" si="94"/>
        <v>2</v>
      </c>
      <c r="CL55" s="117">
        <f t="shared" si="33"/>
        <v>0</v>
      </c>
      <c r="CM55" s="117">
        <f t="shared" si="34"/>
        <v>1</v>
      </c>
      <c r="CN55" s="117">
        <f t="shared" si="35"/>
        <v>1</v>
      </c>
      <c r="CO55" s="117">
        <f t="shared" si="36"/>
        <v>0</v>
      </c>
      <c r="CP55" s="117">
        <f t="shared" si="79"/>
        <v>0</v>
      </c>
      <c r="CQ55" s="117">
        <f t="shared" si="80"/>
        <v>0</v>
      </c>
      <c r="CR55" s="117">
        <f t="shared" si="81"/>
        <v>0</v>
      </c>
      <c r="CS55" s="117">
        <f t="shared" si="82"/>
        <v>0</v>
      </c>
      <c r="CT55" s="117">
        <f t="shared" si="37"/>
        <v>0</v>
      </c>
      <c r="CU55" s="117">
        <f t="shared" si="83"/>
        <v>0</v>
      </c>
      <c r="CV55" s="117">
        <f t="shared" si="38"/>
        <v>0</v>
      </c>
      <c r="CW55" s="117">
        <f t="shared" si="84"/>
        <v>0</v>
      </c>
      <c r="CX55" s="117">
        <f t="shared" si="39"/>
        <v>1</v>
      </c>
      <c r="CY55" s="117">
        <f t="shared" si="40"/>
        <v>0</v>
      </c>
      <c r="CZ55" s="117">
        <f t="shared" si="41"/>
        <v>1</v>
      </c>
      <c r="DA55" s="117">
        <f t="shared" si="42"/>
        <v>0</v>
      </c>
      <c r="DB55" s="117">
        <f t="shared" si="43"/>
        <v>1</v>
      </c>
      <c r="DC55" s="117">
        <f t="shared" si="44"/>
        <v>1</v>
      </c>
      <c r="DD55" s="117">
        <f t="shared" si="45"/>
        <v>0</v>
      </c>
      <c r="DE55" s="117">
        <f t="shared" si="46"/>
        <v>1</v>
      </c>
      <c r="DF55" s="117">
        <f t="shared" si="47"/>
        <v>0</v>
      </c>
      <c r="DG55" s="117">
        <f t="shared" si="90"/>
        <v>1</v>
      </c>
      <c r="DH55" s="117">
        <f t="shared" si="48"/>
        <v>1</v>
      </c>
      <c r="DI55" s="117">
        <f t="shared" si="85"/>
        <v>0</v>
      </c>
      <c r="DJ55" s="117">
        <f t="shared" si="86"/>
        <v>1</v>
      </c>
      <c r="DK55" s="117">
        <f t="shared" si="49"/>
        <v>0</v>
      </c>
      <c r="DL55" s="117">
        <f t="shared" si="50"/>
        <v>0</v>
      </c>
      <c r="DM55" s="117">
        <f t="shared" si="51"/>
        <v>0</v>
      </c>
      <c r="DN55" s="117">
        <f t="shared" si="52"/>
        <v>1</v>
      </c>
      <c r="DO55" s="117">
        <f t="shared" si="53"/>
        <v>0</v>
      </c>
      <c r="DP55" s="117">
        <f t="shared" si="87"/>
        <v>1</v>
      </c>
      <c r="DQ55" s="117">
        <f t="shared" si="54"/>
        <v>0</v>
      </c>
      <c r="DR55" s="117">
        <f t="shared" si="55"/>
        <v>0</v>
      </c>
      <c r="DS55" s="117">
        <f t="shared" si="56"/>
        <v>0</v>
      </c>
      <c r="DT55" s="117">
        <f t="shared" si="57"/>
        <v>0</v>
      </c>
      <c r="DU55" s="117">
        <f t="shared" si="58"/>
        <v>1</v>
      </c>
      <c r="DV55" s="117">
        <f t="shared" si="88"/>
        <v>1</v>
      </c>
      <c r="DW55" s="117">
        <f t="shared" si="59"/>
        <v>0</v>
      </c>
      <c r="DX55" s="117">
        <f t="shared" si="60"/>
        <v>0</v>
      </c>
      <c r="DY55" s="117">
        <f t="shared" si="61"/>
        <v>0</v>
      </c>
      <c r="DZ55" s="117">
        <f t="shared" si="62"/>
        <v>0</v>
      </c>
      <c r="EA55" s="117">
        <f t="shared" si="63"/>
        <v>1</v>
      </c>
      <c r="EB55" s="117">
        <f t="shared" si="64"/>
        <v>1</v>
      </c>
      <c r="EC55" s="117">
        <f t="shared" si="89"/>
        <v>0</v>
      </c>
      <c r="ED55" s="117">
        <f t="shared" si="65"/>
        <v>0</v>
      </c>
      <c r="EE55" s="117">
        <f t="shared" si="66"/>
        <v>0</v>
      </c>
      <c r="EF55" s="117">
        <f t="shared" si="67"/>
        <v>0</v>
      </c>
      <c r="EG55" s="117">
        <f t="shared" si="68"/>
        <v>1</v>
      </c>
      <c r="EH55" s="117">
        <f t="shared" si="69"/>
        <v>0</v>
      </c>
      <c r="EI55" s="117">
        <f t="shared" si="70"/>
        <v>1</v>
      </c>
      <c r="EJ55" s="118">
        <f t="shared" si="71"/>
        <v>0</v>
      </c>
      <c r="EK55" s="118">
        <f t="shared" si="72"/>
        <v>1</v>
      </c>
      <c r="EL55" s="7"/>
      <c r="EM55" s="7"/>
      <c r="EN55" s="7"/>
      <c r="EO55" s="7"/>
    </row>
    <row r="56" spans="1:145" ht="18" customHeight="1" x14ac:dyDescent="0.25">
      <c r="A56" s="774"/>
      <c r="B56" s="777"/>
      <c r="C56" s="172">
        <v>2</v>
      </c>
      <c r="D56" s="63" t="s">
        <v>667</v>
      </c>
      <c r="E56" s="65" t="s">
        <v>649</v>
      </c>
      <c r="F56" s="161" t="s">
        <v>665</v>
      </c>
      <c r="G56" s="164" t="s">
        <v>664</v>
      </c>
      <c r="H56" s="161" t="s">
        <v>661</v>
      </c>
      <c r="I56" s="146" t="s">
        <v>641</v>
      </c>
      <c r="J56" s="85" t="s">
        <v>661</v>
      </c>
      <c r="K56" s="63" t="s">
        <v>656</v>
      </c>
      <c r="L56" s="65" t="s">
        <v>341</v>
      </c>
      <c r="M56" s="161" t="s">
        <v>652</v>
      </c>
      <c r="N56" s="164" t="s">
        <v>632</v>
      </c>
      <c r="O56" s="161" t="s">
        <v>653</v>
      </c>
      <c r="P56" s="146" t="s">
        <v>644</v>
      </c>
      <c r="Q56" s="85" t="s">
        <v>653</v>
      </c>
      <c r="R56" s="78" t="s">
        <v>514</v>
      </c>
      <c r="S56" s="154" t="s">
        <v>516</v>
      </c>
      <c r="T56" s="161" t="s">
        <v>241</v>
      </c>
      <c r="U56" s="164" t="s">
        <v>631</v>
      </c>
      <c r="V56" s="161" t="s">
        <v>638</v>
      </c>
      <c r="W56" s="146" t="s">
        <v>633</v>
      </c>
      <c r="X56" s="85" t="s">
        <v>657</v>
      </c>
      <c r="Y56" s="42" t="s">
        <v>437</v>
      </c>
      <c r="Z56" s="10" t="s">
        <v>447</v>
      </c>
      <c r="AA56" s="6"/>
      <c r="AB56" s="279" t="s">
        <v>664</v>
      </c>
      <c r="AC56" s="279" t="s">
        <v>664</v>
      </c>
      <c r="AD56" s="279" t="s">
        <v>664</v>
      </c>
      <c r="AE56" s="279" t="s">
        <v>664</v>
      </c>
      <c r="AF56" s="279" t="s">
        <v>664</v>
      </c>
      <c r="AG56" s="279" t="s">
        <v>664</v>
      </c>
      <c r="AH56" s="279" t="s">
        <v>664</v>
      </c>
      <c r="AI56" s="279" t="s">
        <v>660</v>
      </c>
      <c r="AJ56" s="279" t="s">
        <v>660</v>
      </c>
      <c r="AK56" s="279" t="s">
        <v>660</v>
      </c>
      <c r="AL56" s="279" t="s">
        <v>660</v>
      </c>
      <c r="AM56" s="279" t="s">
        <v>660</v>
      </c>
      <c r="AN56" s="279" t="s">
        <v>660</v>
      </c>
      <c r="AO56" s="279" t="s">
        <v>660</v>
      </c>
      <c r="AP56" s="279" t="s">
        <v>639</v>
      </c>
      <c r="AQ56" s="279" t="s">
        <v>639</v>
      </c>
      <c r="AR56" s="279" t="s">
        <v>639</v>
      </c>
      <c r="AS56" s="279" t="s">
        <v>639</v>
      </c>
      <c r="AT56" s="279" t="s">
        <v>650</v>
      </c>
      <c r="AU56" s="279" t="s">
        <v>650</v>
      </c>
      <c r="AV56" s="282" t="s">
        <v>650</v>
      </c>
      <c r="AX56" s="118"/>
      <c r="AY56" s="118">
        <f t="shared" si="0"/>
        <v>1</v>
      </c>
      <c r="AZ56" s="118">
        <f t="shared" si="1"/>
        <v>0</v>
      </c>
      <c r="BA56" s="118">
        <f t="shared" si="2"/>
        <v>0</v>
      </c>
      <c r="BB56" s="118">
        <f t="shared" si="3"/>
        <v>0</v>
      </c>
      <c r="BC56" s="118">
        <f t="shared" si="4"/>
        <v>0</v>
      </c>
      <c r="BD56" s="118">
        <f t="shared" si="73"/>
        <v>0</v>
      </c>
      <c r="BE56" s="118">
        <f t="shared" si="74"/>
        <v>0</v>
      </c>
      <c r="BF56" s="118">
        <f t="shared" si="5"/>
        <v>1</v>
      </c>
      <c r="BG56" s="117">
        <f t="shared" si="75"/>
        <v>0</v>
      </c>
      <c r="BH56" s="118">
        <f t="shared" si="6"/>
        <v>1</v>
      </c>
      <c r="BI56" s="118">
        <f t="shared" si="7"/>
        <v>0</v>
      </c>
      <c r="BJ56" s="117">
        <f t="shared" si="8"/>
        <v>0</v>
      </c>
      <c r="BK56" s="118">
        <f t="shared" si="9"/>
        <v>0</v>
      </c>
      <c r="BL56" s="118">
        <f t="shared" si="10"/>
        <v>0</v>
      </c>
      <c r="BM56" s="118">
        <f t="shared" si="11"/>
        <v>0</v>
      </c>
      <c r="BN56" s="118">
        <f t="shared" si="12"/>
        <v>0</v>
      </c>
      <c r="BO56" s="117">
        <f t="shared" si="13"/>
        <v>1</v>
      </c>
      <c r="BP56" s="117">
        <f t="shared" si="14"/>
        <v>0</v>
      </c>
      <c r="BQ56" s="117">
        <f t="shared" si="15"/>
        <v>1</v>
      </c>
      <c r="BR56" s="117">
        <f t="shared" si="16"/>
        <v>0</v>
      </c>
      <c r="BS56" s="117">
        <f t="shared" si="17"/>
        <v>0</v>
      </c>
      <c r="BT56" s="117">
        <f t="shared" si="18"/>
        <v>0</v>
      </c>
      <c r="BU56" s="117">
        <f t="shared" si="19"/>
        <v>1</v>
      </c>
      <c r="BV56" s="117">
        <f t="shared" si="20"/>
        <v>0</v>
      </c>
      <c r="BW56" s="117">
        <f t="shared" si="76"/>
        <v>0</v>
      </c>
      <c r="BX56" s="117">
        <f t="shared" si="77"/>
        <v>1</v>
      </c>
      <c r="BY56" s="117">
        <f t="shared" si="91"/>
        <v>0</v>
      </c>
      <c r="BZ56" s="117">
        <f t="shared" si="92"/>
        <v>0</v>
      </c>
      <c r="CA56" s="117">
        <f t="shared" si="93"/>
        <v>0</v>
      </c>
      <c r="CB56" s="117">
        <f t="shared" si="24"/>
        <v>0</v>
      </c>
      <c r="CC56" s="117">
        <f t="shared" si="25"/>
        <v>0</v>
      </c>
      <c r="CD56" s="117">
        <f t="shared" si="26"/>
        <v>1</v>
      </c>
      <c r="CE56" s="117">
        <f t="shared" si="27"/>
        <v>1</v>
      </c>
      <c r="CF56" s="117">
        <f t="shared" si="28"/>
        <v>0</v>
      </c>
      <c r="CG56" s="117">
        <f t="shared" si="29"/>
        <v>1</v>
      </c>
      <c r="CH56" s="117">
        <f t="shared" si="30"/>
        <v>1</v>
      </c>
      <c r="CI56" s="117">
        <f t="shared" si="31"/>
        <v>2</v>
      </c>
      <c r="CJ56" s="117">
        <f t="shared" si="78"/>
        <v>0</v>
      </c>
      <c r="CK56" s="117">
        <f t="shared" si="94"/>
        <v>2</v>
      </c>
      <c r="CL56" s="117">
        <f t="shared" si="33"/>
        <v>0</v>
      </c>
      <c r="CM56" s="117">
        <f t="shared" si="34"/>
        <v>1</v>
      </c>
      <c r="CN56" s="117">
        <f t="shared" si="35"/>
        <v>1</v>
      </c>
      <c r="CO56" s="117">
        <f t="shared" si="36"/>
        <v>0</v>
      </c>
      <c r="CP56" s="117">
        <f t="shared" si="79"/>
        <v>0</v>
      </c>
      <c r="CQ56" s="117">
        <f t="shared" si="80"/>
        <v>0</v>
      </c>
      <c r="CR56" s="117">
        <f t="shared" si="81"/>
        <v>0</v>
      </c>
      <c r="CS56" s="117">
        <f t="shared" si="82"/>
        <v>0</v>
      </c>
      <c r="CT56" s="117">
        <f t="shared" si="37"/>
        <v>0</v>
      </c>
      <c r="CU56" s="117">
        <f t="shared" si="83"/>
        <v>0</v>
      </c>
      <c r="CV56" s="117">
        <f t="shared" si="38"/>
        <v>0</v>
      </c>
      <c r="CW56" s="117">
        <f t="shared" si="84"/>
        <v>0</v>
      </c>
      <c r="CX56" s="117">
        <f t="shared" si="39"/>
        <v>1</v>
      </c>
      <c r="CY56" s="117">
        <f t="shared" si="40"/>
        <v>0</v>
      </c>
      <c r="CZ56" s="117">
        <f t="shared" si="41"/>
        <v>1</v>
      </c>
      <c r="DA56" s="117">
        <f t="shared" si="42"/>
        <v>0</v>
      </c>
      <c r="DB56" s="117">
        <f t="shared" si="43"/>
        <v>1</v>
      </c>
      <c r="DC56" s="117">
        <f t="shared" si="44"/>
        <v>1</v>
      </c>
      <c r="DD56" s="117">
        <f t="shared" si="45"/>
        <v>0</v>
      </c>
      <c r="DE56" s="117">
        <f t="shared" si="46"/>
        <v>1</v>
      </c>
      <c r="DF56" s="117">
        <f t="shared" si="47"/>
        <v>0</v>
      </c>
      <c r="DG56" s="117">
        <f t="shared" si="90"/>
        <v>1</v>
      </c>
      <c r="DH56" s="117">
        <f t="shared" si="48"/>
        <v>1</v>
      </c>
      <c r="DI56" s="117">
        <f t="shared" si="85"/>
        <v>0</v>
      </c>
      <c r="DJ56" s="117">
        <f t="shared" si="86"/>
        <v>1</v>
      </c>
      <c r="DK56" s="117">
        <f t="shared" si="49"/>
        <v>0</v>
      </c>
      <c r="DL56" s="117">
        <f t="shared" si="50"/>
        <v>0</v>
      </c>
      <c r="DM56" s="117">
        <f t="shared" si="51"/>
        <v>0</v>
      </c>
      <c r="DN56" s="117">
        <f t="shared" si="52"/>
        <v>1</v>
      </c>
      <c r="DO56" s="117">
        <f t="shared" si="53"/>
        <v>0</v>
      </c>
      <c r="DP56" s="117">
        <f t="shared" si="87"/>
        <v>1</v>
      </c>
      <c r="DQ56" s="117">
        <f t="shared" si="54"/>
        <v>0</v>
      </c>
      <c r="DR56" s="117">
        <f t="shared" si="55"/>
        <v>0</v>
      </c>
      <c r="DS56" s="117">
        <f t="shared" si="56"/>
        <v>0</v>
      </c>
      <c r="DT56" s="117">
        <f t="shared" si="57"/>
        <v>0</v>
      </c>
      <c r="DU56" s="117">
        <f t="shared" si="58"/>
        <v>1</v>
      </c>
      <c r="DV56" s="117">
        <f t="shared" si="88"/>
        <v>1</v>
      </c>
      <c r="DW56" s="117">
        <f t="shared" si="59"/>
        <v>0</v>
      </c>
      <c r="DX56" s="117">
        <f t="shared" si="60"/>
        <v>0</v>
      </c>
      <c r="DY56" s="117">
        <f t="shared" si="61"/>
        <v>0</v>
      </c>
      <c r="DZ56" s="117">
        <f t="shared" si="62"/>
        <v>0</v>
      </c>
      <c r="EA56" s="117">
        <f t="shared" si="63"/>
        <v>1</v>
      </c>
      <c r="EB56" s="117">
        <f t="shared" si="64"/>
        <v>1</v>
      </c>
      <c r="EC56" s="117">
        <f t="shared" si="89"/>
        <v>0</v>
      </c>
      <c r="ED56" s="117">
        <f t="shared" si="65"/>
        <v>0</v>
      </c>
      <c r="EE56" s="117">
        <f t="shared" si="66"/>
        <v>0</v>
      </c>
      <c r="EF56" s="117">
        <f t="shared" si="67"/>
        <v>0</v>
      </c>
      <c r="EG56" s="117">
        <f t="shared" si="68"/>
        <v>1</v>
      </c>
      <c r="EH56" s="117">
        <f t="shared" si="69"/>
        <v>0</v>
      </c>
      <c r="EI56" s="117">
        <f t="shared" si="70"/>
        <v>1</v>
      </c>
      <c r="EJ56" s="118">
        <f t="shared" si="71"/>
        <v>0</v>
      </c>
      <c r="EK56" s="118">
        <f t="shared" si="72"/>
        <v>1</v>
      </c>
      <c r="EL56" s="7"/>
      <c r="EM56" s="7"/>
      <c r="EN56" s="7"/>
      <c r="EO56" s="7"/>
    </row>
    <row r="57" spans="1:145" ht="18" customHeight="1" x14ac:dyDescent="0.25">
      <c r="A57" s="774"/>
      <c r="B57" s="777"/>
      <c r="C57" s="172">
        <v>3</v>
      </c>
      <c r="D57" s="63" t="s">
        <v>652</v>
      </c>
      <c r="E57" s="65" t="s">
        <v>649</v>
      </c>
      <c r="F57" s="161" t="s">
        <v>665</v>
      </c>
      <c r="G57" s="164" t="s">
        <v>647</v>
      </c>
      <c r="H57" s="201" t="s">
        <v>645</v>
      </c>
      <c r="I57" s="146" t="s">
        <v>641</v>
      </c>
      <c r="J57" s="85" t="s">
        <v>275</v>
      </c>
      <c r="K57" s="63" t="s">
        <v>632</v>
      </c>
      <c r="L57" s="65" t="s">
        <v>656</v>
      </c>
      <c r="M57" s="161" t="s">
        <v>660</v>
      </c>
      <c r="N57" s="164" t="s">
        <v>638</v>
      </c>
      <c r="O57" s="161" t="s">
        <v>341</v>
      </c>
      <c r="P57" s="146" t="s">
        <v>633</v>
      </c>
      <c r="Q57" s="85" t="s">
        <v>644</v>
      </c>
      <c r="R57" s="78" t="s">
        <v>241</v>
      </c>
      <c r="S57" s="154" t="s">
        <v>514</v>
      </c>
      <c r="T57" s="161" t="s">
        <v>651</v>
      </c>
      <c r="U57" s="164" t="s">
        <v>631</v>
      </c>
      <c r="V57" s="161" t="s">
        <v>688</v>
      </c>
      <c r="W57" s="146" t="s">
        <v>696</v>
      </c>
      <c r="X57" s="85" t="s">
        <v>659</v>
      </c>
      <c r="Y57" s="42" t="s">
        <v>438</v>
      </c>
      <c r="Z57" s="10" t="s">
        <v>535</v>
      </c>
      <c r="AA57" s="19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X57" s="118"/>
      <c r="AY57" s="118">
        <f t="shared" si="0"/>
        <v>1</v>
      </c>
      <c r="AZ57" s="118">
        <f t="shared" si="1"/>
        <v>0</v>
      </c>
      <c r="BA57" s="118">
        <f t="shared" si="2"/>
        <v>0</v>
      </c>
      <c r="BB57" s="118">
        <f t="shared" si="3"/>
        <v>1</v>
      </c>
      <c r="BC57" s="118">
        <f t="shared" si="4"/>
        <v>1</v>
      </c>
      <c r="BD57" s="118">
        <f t="shared" si="73"/>
        <v>0</v>
      </c>
      <c r="BE57" s="118">
        <f t="shared" si="74"/>
        <v>1</v>
      </c>
      <c r="BF57" s="118">
        <f t="shared" si="5"/>
        <v>1</v>
      </c>
      <c r="BG57" s="117">
        <f t="shared" si="75"/>
        <v>0</v>
      </c>
      <c r="BH57" s="118">
        <f t="shared" si="6"/>
        <v>1</v>
      </c>
      <c r="BI57" s="118">
        <f t="shared" si="7"/>
        <v>0</v>
      </c>
      <c r="BJ57" s="117">
        <f t="shared" si="8"/>
        <v>0</v>
      </c>
      <c r="BK57" s="118">
        <f t="shared" si="9"/>
        <v>0</v>
      </c>
      <c r="BL57" s="118">
        <f t="shared" si="10"/>
        <v>1</v>
      </c>
      <c r="BM57" s="118">
        <f t="shared" si="11"/>
        <v>0</v>
      </c>
      <c r="BN57" s="118">
        <f t="shared" si="12"/>
        <v>1</v>
      </c>
      <c r="BO57" s="117">
        <f t="shared" si="13"/>
        <v>1</v>
      </c>
      <c r="BP57" s="117">
        <f t="shared" si="14"/>
        <v>0</v>
      </c>
      <c r="BQ57" s="117">
        <f t="shared" si="15"/>
        <v>1</v>
      </c>
      <c r="BR57" s="117">
        <f t="shared" si="16"/>
        <v>0</v>
      </c>
      <c r="BS57" s="117">
        <f t="shared" si="17"/>
        <v>0</v>
      </c>
      <c r="BT57" s="117">
        <f t="shared" si="18"/>
        <v>0</v>
      </c>
      <c r="BU57" s="117">
        <f t="shared" si="19"/>
        <v>0</v>
      </c>
      <c r="BV57" s="117">
        <f t="shared" si="20"/>
        <v>0</v>
      </c>
      <c r="BW57" s="117">
        <f t="shared" si="76"/>
        <v>1</v>
      </c>
      <c r="BX57" s="117">
        <f t="shared" si="77"/>
        <v>1</v>
      </c>
      <c r="BY57" s="117">
        <f t="shared" si="91"/>
        <v>0</v>
      </c>
      <c r="BZ57" s="117">
        <f t="shared" si="92"/>
        <v>1</v>
      </c>
      <c r="CA57" s="117">
        <f t="shared" si="93"/>
        <v>1</v>
      </c>
      <c r="CB57" s="117">
        <f t="shared" si="24"/>
        <v>0</v>
      </c>
      <c r="CC57" s="117">
        <f t="shared" si="25"/>
        <v>0</v>
      </c>
      <c r="CD57" s="117">
        <f t="shared" si="26"/>
        <v>1</v>
      </c>
      <c r="CE57" s="117">
        <f t="shared" si="27"/>
        <v>1</v>
      </c>
      <c r="CF57" s="117">
        <f t="shared" si="28"/>
        <v>0</v>
      </c>
      <c r="CG57" s="117">
        <f t="shared" si="29"/>
        <v>1</v>
      </c>
      <c r="CH57" s="117">
        <f t="shared" si="30"/>
        <v>1</v>
      </c>
      <c r="CI57" s="117">
        <f t="shared" si="31"/>
        <v>0</v>
      </c>
      <c r="CJ57" s="117">
        <f t="shared" si="78"/>
        <v>0</v>
      </c>
      <c r="CK57" s="117">
        <f t="shared" si="94"/>
        <v>0</v>
      </c>
      <c r="CL57" s="117">
        <f t="shared" si="33"/>
        <v>0</v>
      </c>
      <c r="CM57" s="117">
        <f t="shared" si="34"/>
        <v>1</v>
      </c>
      <c r="CN57" s="117">
        <f t="shared" si="35"/>
        <v>1</v>
      </c>
      <c r="CO57" s="117">
        <f t="shared" si="36"/>
        <v>1</v>
      </c>
      <c r="CP57" s="117">
        <f t="shared" si="79"/>
        <v>0</v>
      </c>
      <c r="CQ57" s="117">
        <f t="shared" si="80"/>
        <v>0</v>
      </c>
      <c r="CR57" s="117">
        <f t="shared" si="81"/>
        <v>0</v>
      </c>
      <c r="CS57" s="117">
        <f t="shared" si="82"/>
        <v>0</v>
      </c>
      <c r="CT57" s="117">
        <f t="shared" si="37"/>
        <v>0</v>
      </c>
      <c r="CU57" s="117">
        <f t="shared" si="83"/>
        <v>0</v>
      </c>
      <c r="CV57" s="117">
        <f t="shared" si="38"/>
        <v>1</v>
      </c>
      <c r="CW57" s="117">
        <f t="shared" si="84"/>
        <v>1</v>
      </c>
      <c r="CX57" s="117">
        <f t="shared" si="39"/>
        <v>1</v>
      </c>
      <c r="CY57" s="117">
        <f t="shared" si="40"/>
        <v>0</v>
      </c>
      <c r="CZ57" s="117">
        <f t="shared" si="41"/>
        <v>1</v>
      </c>
      <c r="DA57" s="117">
        <f t="shared" si="42"/>
        <v>0</v>
      </c>
      <c r="DB57" s="117">
        <f t="shared" si="43"/>
        <v>1</v>
      </c>
      <c r="DC57" s="117">
        <f t="shared" si="44"/>
        <v>1</v>
      </c>
      <c r="DD57" s="117">
        <f t="shared" si="45"/>
        <v>0</v>
      </c>
      <c r="DE57" s="117">
        <f t="shared" si="46"/>
        <v>1</v>
      </c>
      <c r="DF57" s="117">
        <f t="shared" si="47"/>
        <v>0</v>
      </c>
      <c r="DG57" s="117">
        <f t="shared" si="90"/>
        <v>1</v>
      </c>
      <c r="DH57" s="117">
        <f t="shared" si="48"/>
        <v>0</v>
      </c>
      <c r="DI57" s="117">
        <f t="shared" si="85"/>
        <v>0</v>
      </c>
      <c r="DJ57" s="117">
        <f t="shared" si="86"/>
        <v>0</v>
      </c>
      <c r="DK57" s="117">
        <f t="shared" si="49"/>
        <v>0</v>
      </c>
      <c r="DL57" s="117">
        <f t="shared" si="50"/>
        <v>0</v>
      </c>
      <c r="DM57" s="117">
        <f t="shared" si="51"/>
        <v>0</v>
      </c>
      <c r="DN57" s="117">
        <f t="shared" si="52"/>
        <v>1</v>
      </c>
      <c r="DO57" s="117">
        <f t="shared" si="53"/>
        <v>0</v>
      </c>
      <c r="DP57" s="117">
        <f t="shared" si="87"/>
        <v>1</v>
      </c>
      <c r="DQ57" s="117">
        <f t="shared" si="54"/>
        <v>0</v>
      </c>
      <c r="DR57" s="117">
        <f t="shared" si="55"/>
        <v>0</v>
      </c>
      <c r="DS57" s="117">
        <f t="shared" si="56"/>
        <v>0</v>
      </c>
      <c r="DT57" s="117">
        <f t="shared" si="57"/>
        <v>0</v>
      </c>
      <c r="DU57" s="117">
        <f t="shared" si="58"/>
        <v>1</v>
      </c>
      <c r="DV57" s="117">
        <f t="shared" si="88"/>
        <v>1</v>
      </c>
      <c r="DW57" s="117">
        <f t="shared" si="59"/>
        <v>0</v>
      </c>
      <c r="DX57" s="117">
        <f t="shared" si="60"/>
        <v>0</v>
      </c>
      <c r="DY57" s="117">
        <f t="shared" si="61"/>
        <v>0</v>
      </c>
      <c r="DZ57" s="117">
        <f t="shared" si="62"/>
        <v>0</v>
      </c>
      <c r="EA57" s="117">
        <f t="shared" si="63"/>
        <v>1</v>
      </c>
      <c r="EB57" s="117">
        <f t="shared" si="64"/>
        <v>0</v>
      </c>
      <c r="EC57" s="117">
        <f t="shared" si="89"/>
        <v>0</v>
      </c>
      <c r="ED57" s="117">
        <f t="shared" si="65"/>
        <v>0</v>
      </c>
      <c r="EE57" s="117">
        <f t="shared" si="66"/>
        <v>0</v>
      </c>
      <c r="EF57" s="117">
        <f t="shared" si="67"/>
        <v>0</v>
      </c>
      <c r="EG57" s="117">
        <f t="shared" si="68"/>
        <v>1</v>
      </c>
      <c r="EH57" s="117">
        <f t="shared" si="69"/>
        <v>0</v>
      </c>
      <c r="EI57" s="117">
        <f t="shared" si="70"/>
        <v>1</v>
      </c>
      <c r="EJ57" s="118">
        <f t="shared" si="71"/>
        <v>1</v>
      </c>
      <c r="EK57" s="118">
        <f t="shared" si="72"/>
        <v>0</v>
      </c>
      <c r="EL57" s="7"/>
      <c r="EM57" s="7"/>
      <c r="EN57" s="7"/>
      <c r="EO57" s="7"/>
    </row>
    <row r="58" spans="1:145" ht="18" customHeight="1" x14ac:dyDescent="0.25">
      <c r="A58" s="774"/>
      <c r="B58" s="777"/>
      <c r="C58" s="172">
        <v>4</v>
      </c>
      <c r="D58" s="63" t="s">
        <v>652</v>
      </c>
      <c r="E58" s="65" t="s">
        <v>516</v>
      </c>
      <c r="F58" s="161" t="s">
        <v>649</v>
      </c>
      <c r="G58" s="164" t="s">
        <v>647</v>
      </c>
      <c r="H58" s="161" t="s">
        <v>645</v>
      </c>
      <c r="I58" s="146" t="s">
        <v>635</v>
      </c>
      <c r="J58" s="85" t="s">
        <v>275</v>
      </c>
      <c r="K58" s="63" t="s">
        <v>632</v>
      </c>
      <c r="L58" s="65" t="s">
        <v>656</v>
      </c>
      <c r="M58" s="161" t="s">
        <v>660</v>
      </c>
      <c r="N58" s="164" t="s">
        <v>638</v>
      </c>
      <c r="O58" s="161" t="s">
        <v>341</v>
      </c>
      <c r="P58" s="146" t="s">
        <v>633</v>
      </c>
      <c r="Q58" s="85" t="s">
        <v>644</v>
      </c>
      <c r="R58" s="78" t="s">
        <v>241</v>
      </c>
      <c r="S58" s="154" t="s">
        <v>514</v>
      </c>
      <c r="T58" s="161" t="s">
        <v>651</v>
      </c>
      <c r="U58" s="164" t="s">
        <v>519</v>
      </c>
      <c r="V58" s="161" t="s">
        <v>631</v>
      </c>
      <c r="W58" s="146" t="s">
        <v>696</v>
      </c>
      <c r="X58" s="85" t="s">
        <v>659</v>
      </c>
      <c r="Y58" s="42" t="s">
        <v>439</v>
      </c>
      <c r="Z58" s="10" t="s">
        <v>539</v>
      </c>
      <c r="AA58" s="6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X58" s="118"/>
      <c r="AY58" s="118">
        <f t="shared" si="0"/>
        <v>1</v>
      </c>
      <c r="AZ58" s="118">
        <f t="shared" si="1"/>
        <v>0</v>
      </c>
      <c r="BA58" s="118">
        <f t="shared" si="2"/>
        <v>0</v>
      </c>
      <c r="BB58" s="118">
        <f t="shared" si="3"/>
        <v>1</v>
      </c>
      <c r="BC58" s="118">
        <f t="shared" si="4"/>
        <v>1</v>
      </c>
      <c r="BD58" s="118">
        <f t="shared" si="73"/>
        <v>0</v>
      </c>
      <c r="BE58" s="118">
        <f t="shared" si="74"/>
        <v>1</v>
      </c>
      <c r="BF58" s="118">
        <f t="shared" si="5"/>
        <v>1</v>
      </c>
      <c r="BG58" s="117">
        <f t="shared" si="75"/>
        <v>0</v>
      </c>
      <c r="BH58" s="118">
        <f t="shared" si="6"/>
        <v>1</v>
      </c>
      <c r="BI58" s="118">
        <f t="shared" si="7"/>
        <v>0</v>
      </c>
      <c r="BJ58" s="117">
        <f t="shared" si="8"/>
        <v>1</v>
      </c>
      <c r="BK58" s="118">
        <f t="shared" si="9"/>
        <v>1</v>
      </c>
      <c r="BL58" s="118">
        <f t="shared" si="10"/>
        <v>1</v>
      </c>
      <c r="BM58" s="118">
        <f t="shared" si="11"/>
        <v>0</v>
      </c>
      <c r="BN58" s="118">
        <f t="shared" si="12"/>
        <v>1</v>
      </c>
      <c r="BO58" s="117">
        <f t="shared" si="13"/>
        <v>1</v>
      </c>
      <c r="BP58" s="117">
        <f t="shared" si="14"/>
        <v>0</v>
      </c>
      <c r="BQ58" s="117">
        <f t="shared" si="15"/>
        <v>1</v>
      </c>
      <c r="BR58" s="117">
        <f t="shared" si="16"/>
        <v>0</v>
      </c>
      <c r="BS58" s="117">
        <f t="shared" si="17"/>
        <v>0</v>
      </c>
      <c r="BT58" s="117">
        <f t="shared" si="18"/>
        <v>0</v>
      </c>
      <c r="BU58" s="117">
        <f t="shared" si="19"/>
        <v>0</v>
      </c>
      <c r="BV58" s="117">
        <f t="shared" si="20"/>
        <v>0</v>
      </c>
      <c r="BW58" s="117">
        <f t="shared" si="76"/>
        <v>0</v>
      </c>
      <c r="BX58" s="117">
        <f t="shared" si="77"/>
        <v>0</v>
      </c>
      <c r="BY58" s="117">
        <f t="shared" si="91"/>
        <v>0</v>
      </c>
      <c r="BZ58" s="117">
        <f t="shared" si="92"/>
        <v>1</v>
      </c>
      <c r="CA58" s="117">
        <f t="shared" si="93"/>
        <v>1</v>
      </c>
      <c r="CB58" s="117">
        <f t="shared" si="24"/>
        <v>0</v>
      </c>
      <c r="CC58" s="117">
        <f t="shared" si="25"/>
        <v>0</v>
      </c>
      <c r="CD58" s="117">
        <f t="shared" si="26"/>
        <v>1</v>
      </c>
      <c r="CE58" s="117">
        <f t="shared" si="27"/>
        <v>1</v>
      </c>
      <c r="CF58" s="117">
        <f t="shared" si="28"/>
        <v>0</v>
      </c>
      <c r="CG58" s="117">
        <f t="shared" si="29"/>
        <v>1</v>
      </c>
      <c r="CH58" s="117">
        <f t="shared" si="30"/>
        <v>1</v>
      </c>
      <c r="CI58" s="117">
        <f t="shared" si="31"/>
        <v>0</v>
      </c>
      <c r="CJ58" s="117">
        <f t="shared" si="78"/>
        <v>0</v>
      </c>
      <c r="CK58" s="117">
        <f t="shared" si="94"/>
        <v>0</v>
      </c>
      <c r="CL58" s="117">
        <f t="shared" si="33"/>
        <v>0</v>
      </c>
      <c r="CM58" s="117">
        <f t="shared" si="34"/>
        <v>1</v>
      </c>
      <c r="CN58" s="117">
        <f t="shared" si="35"/>
        <v>1</v>
      </c>
      <c r="CO58" s="117">
        <f t="shared" si="36"/>
        <v>1</v>
      </c>
      <c r="CP58" s="117">
        <f t="shared" si="79"/>
        <v>0</v>
      </c>
      <c r="CQ58" s="117">
        <f t="shared" si="80"/>
        <v>0</v>
      </c>
      <c r="CR58" s="117">
        <f t="shared" si="81"/>
        <v>0</v>
      </c>
      <c r="CS58" s="117">
        <f t="shared" si="82"/>
        <v>0</v>
      </c>
      <c r="CT58" s="117">
        <f t="shared" si="37"/>
        <v>0</v>
      </c>
      <c r="CU58" s="117">
        <f t="shared" si="83"/>
        <v>0</v>
      </c>
      <c r="CV58" s="117">
        <f t="shared" si="38"/>
        <v>1</v>
      </c>
      <c r="CW58" s="117">
        <f t="shared" si="84"/>
        <v>1</v>
      </c>
      <c r="CX58" s="117">
        <f t="shared" si="39"/>
        <v>1</v>
      </c>
      <c r="CY58" s="117">
        <f t="shared" si="40"/>
        <v>0</v>
      </c>
      <c r="CZ58" s="117">
        <f t="shared" si="41"/>
        <v>1</v>
      </c>
      <c r="DA58" s="117">
        <f t="shared" si="42"/>
        <v>0</v>
      </c>
      <c r="DB58" s="117">
        <f t="shared" si="43"/>
        <v>0</v>
      </c>
      <c r="DC58" s="117">
        <f t="shared" si="44"/>
        <v>0</v>
      </c>
      <c r="DD58" s="117">
        <f t="shared" si="45"/>
        <v>0</v>
      </c>
      <c r="DE58" s="117">
        <f t="shared" si="46"/>
        <v>1</v>
      </c>
      <c r="DF58" s="117">
        <f t="shared" si="47"/>
        <v>0</v>
      </c>
      <c r="DG58" s="117">
        <f t="shared" si="90"/>
        <v>1</v>
      </c>
      <c r="DH58" s="117">
        <f t="shared" si="48"/>
        <v>1</v>
      </c>
      <c r="DI58" s="117">
        <f t="shared" si="85"/>
        <v>0</v>
      </c>
      <c r="DJ58" s="117">
        <f t="shared" si="86"/>
        <v>1</v>
      </c>
      <c r="DK58" s="117">
        <f t="shared" si="49"/>
        <v>0</v>
      </c>
      <c r="DL58" s="117">
        <f t="shared" si="50"/>
        <v>0</v>
      </c>
      <c r="DM58" s="117">
        <f t="shared" si="51"/>
        <v>0</v>
      </c>
      <c r="DN58" s="117">
        <f t="shared" si="52"/>
        <v>1</v>
      </c>
      <c r="DO58" s="117">
        <f t="shared" si="53"/>
        <v>0</v>
      </c>
      <c r="DP58" s="117">
        <f t="shared" si="87"/>
        <v>1</v>
      </c>
      <c r="DQ58" s="117">
        <f t="shared" si="54"/>
        <v>1</v>
      </c>
      <c r="DR58" s="117">
        <f t="shared" si="55"/>
        <v>0</v>
      </c>
      <c r="DS58" s="117">
        <f t="shared" si="56"/>
        <v>1</v>
      </c>
      <c r="DT58" s="117">
        <f t="shared" si="57"/>
        <v>0</v>
      </c>
      <c r="DU58" s="117">
        <f t="shared" si="58"/>
        <v>0</v>
      </c>
      <c r="DV58" s="117">
        <f t="shared" si="88"/>
        <v>0</v>
      </c>
      <c r="DW58" s="117">
        <f t="shared" si="59"/>
        <v>0</v>
      </c>
      <c r="DX58" s="117">
        <f t="shared" si="60"/>
        <v>0</v>
      </c>
      <c r="DY58" s="117">
        <f t="shared" si="61"/>
        <v>0</v>
      </c>
      <c r="DZ58" s="117">
        <f t="shared" si="62"/>
        <v>0</v>
      </c>
      <c r="EA58" s="117">
        <f t="shared" si="63"/>
        <v>1</v>
      </c>
      <c r="EB58" s="117">
        <f t="shared" si="64"/>
        <v>0</v>
      </c>
      <c r="EC58" s="117">
        <f t="shared" si="89"/>
        <v>0</v>
      </c>
      <c r="ED58" s="117">
        <f t="shared" si="65"/>
        <v>0</v>
      </c>
      <c r="EE58" s="117">
        <f t="shared" si="66"/>
        <v>0</v>
      </c>
      <c r="EF58" s="117">
        <f t="shared" si="67"/>
        <v>0</v>
      </c>
      <c r="EG58" s="117">
        <f t="shared" si="68"/>
        <v>1</v>
      </c>
      <c r="EH58" s="117">
        <f t="shared" si="69"/>
        <v>0</v>
      </c>
      <c r="EI58" s="117">
        <f t="shared" si="70"/>
        <v>1</v>
      </c>
      <c r="EJ58" s="118">
        <f t="shared" si="71"/>
        <v>1</v>
      </c>
      <c r="EK58" s="118">
        <f t="shared" si="72"/>
        <v>0</v>
      </c>
      <c r="EL58" s="7"/>
      <c r="EM58" s="7"/>
      <c r="EN58" s="7"/>
      <c r="EO58" s="7"/>
    </row>
    <row r="59" spans="1:145" ht="18" customHeight="1" x14ac:dyDescent="0.25">
      <c r="A59" s="774"/>
      <c r="B59" s="777"/>
      <c r="C59" s="172">
        <v>5</v>
      </c>
      <c r="D59" s="63" t="s">
        <v>664</v>
      </c>
      <c r="E59" s="65" t="s">
        <v>516</v>
      </c>
      <c r="F59" s="161" t="s">
        <v>649</v>
      </c>
      <c r="G59" s="164" t="s">
        <v>645</v>
      </c>
      <c r="H59" s="161" t="s">
        <v>647</v>
      </c>
      <c r="I59" s="146" t="s">
        <v>635</v>
      </c>
      <c r="J59" s="85" t="s">
        <v>641</v>
      </c>
      <c r="K59" s="63" t="s">
        <v>660</v>
      </c>
      <c r="L59" s="65" t="s">
        <v>632</v>
      </c>
      <c r="M59" s="161" t="s">
        <v>643</v>
      </c>
      <c r="N59" s="164" t="s">
        <v>668</v>
      </c>
      <c r="O59" s="161" t="s">
        <v>268</v>
      </c>
      <c r="P59" s="146" t="s">
        <v>275</v>
      </c>
      <c r="Q59" s="85" t="s">
        <v>633</v>
      </c>
      <c r="R59" s="78" t="s">
        <v>515</v>
      </c>
      <c r="S59" s="154" t="s">
        <v>657</v>
      </c>
      <c r="T59" s="161" t="s">
        <v>514</v>
      </c>
      <c r="U59" s="260" t="s">
        <v>651</v>
      </c>
      <c r="V59" s="161" t="s">
        <v>631</v>
      </c>
      <c r="W59" s="146" t="s">
        <v>659</v>
      </c>
      <c r="X59" s="85" t="s">
        <v>301</v>
      </c>
      <c r="Y59" s="42" t="s">
        <v>440</v>
      </c>
      <c r="Z59" s="10" t="s">
        <v>448</v>
      </c>
      <c r="AA59" s="6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X59" s="118"/>
      <c r="AY59" s="118">
        <f t="shared" si="0"/>
        <v>1</v>
      </c>
      <c r="AZ59" s="118">
        <f t="shared" si="1"/>
        <v>0</v>
      </c>
      <c r="BA59" s="118">
        <f t="shared" si="2"/>
        <v>0</v>
      </c>
      <c r="BB59" s="118">
        <f t="shared" si="3"/>
        <v>1</v>
      </c>
      <c r="BC59" s="118">
        <f t="shared" si="4"/>
        <v>1</v>
      </c>
      <c r="BD59" s="118">
        <f t="shared" si="73"/>
        <v>0</v>
      </c>
      <c r="BE59" s="118">
        <f t="shared" si="74"/>
        <v>1</v>
      </c>
      <c r="BF59" s="118">
        <f t="shared" si="5"/>
        <v>0</v>
      </c>
      <c r="BG59" s="117">
        <f t="shared" si="75"/>
        <v>1</v>
      </c>
      <c r="BH59" s="118">
        <f t="shared" si="6"/>
        <v>1</v>
      </c>
      <c r="BI59" s="118">
        <f t="shared" si="7"/>
        <v>0</v>
      </c>
      <c r="BJ59" s="117">
        <f t="shared" si="8"/>
        <v>1</v>
      </c>
      <c r="BK59" s="118">
        <f t="shared" si="9"/>
        <v>1</v>
      </c>
      <c r="BL59" s="118">
        <f t="shared" si="10"/>
        <v>1</v>
      </c>
      <c r="BM59" s="118">
        <f t="shared" si="11"/>
        <v>0</v>
      </c>
      <c r="BN59" s="118">
        <f t="shared" si="12"/>
        <v>1</v>
      </c>
      <c r="BO59" s="117">
        <f t="shared" si="13"/>
        <v>1</v>
      </c>
      <c r="BP59" s="117">
        <f t="shared" si="14"/>
        <v>0</v>
      </c>
      <c r="BQ59" s="117">
        <f t="shared" si="15"/>
        <v>1</v>
      </c>
      <c r="BR59" s="117">
        <f t="shared" si="16"/>
        <v>0</v>
      </c>
      <c r="BS59" s="117">
        <f t="shared" si="17"/>
        <v>0</v>
      </c>
      <c r="BT59" s="117">
        <f t="shared" si="18"/>
        <v>0</v>
      </c>
      <c r="BU59" s="117">
        <f t="shared" si="19"/>
        <v>0</v>
      </c>
      <c r="BV59" s="117">
        <f t="shared" si="20"/>
        <v>1</v>
      </c>
      <c r="BW59" s="117">
        <f t="shared" si="76"/>
        <v>0</v>
      </c>
      <c r="BX59" s="117">
        <f t="shared" si="77"/>
        <v>1</v>
      </c>
      <c r="BY59" s="117">
        <f t="shared" si="91"/>
        <v>0</v>
      </c>
      <c r="BZ59" s="117">
        <f t="shared" si="92"/>
        <v>0</v>
      </c>
      <c r="CA59" s="117">
        <f t="shared" si="93"/>
        <v>0</v>
      </c>
      <c r="CB59" s="117">
        <f t="shared" si="24"/>
        <v>1</v>
      </c>
      <c r="CC59" s="117">
        <f t="shared" si="25"/>
        <v>0</v>
      </c>
      <c r="CD59" s="117">
        <f t="shared" si="26"/>
        <v>0</v>
      </c>
      <c r="CE59" s="117">
        <f t="shared" si="27"/>
        <v>1</v>
      </c>
      <c r="CF59" s="117">
        <f t="shared" si="28"/>
        <v>0</v>
      </c>
      <c r="CG59" s="117">
        <f t="shared" si="29"/>
        <v>0</v>
      </c>
      <c r="CH59" s="117">
        <f t="shared" si="30"/>
        <v>0</v>
      </c>
      <c r="CI59" s="117">
        <f t="shared" si="31"/>
        <v>0</v>
      </c>
      <c r="CJ59" s="117">
        <f t="shared" si="78"/>
        <v>0</v>
      </c>
      <c r="CK59" s="117">
        <f t="shared" si="94"/>
        <v>0</v>
      </c>
      <c r="CL59" s="117">
        <f t="shared" si="33"/>
        <v>0</v>
      </c>
      <c r="CM59" s="117">
        <f t="shared" si="34"/>
        <v>1</v>
      </c>
      <c r="CN59" s="117">
        <f t="shared" si="35"/>
        <v>1</v>
      </c>
      <c r="CO59" s="117">
        <f t="shared" si="36"/>
        <v>1</v>
      </c>
      <c r="CP59" s="117">
        <f t="shared" si="79"/>
        <v>0</v>
      </c>
      <c r="CQ59" s="117">
        <f t="shared" si="80"/>
        <v>0</v>
      </c>
      <c r="CR59" s="117">
        <f t="shared" si="81"/>
        <v>0</v>
      </c>
      <c r="CS59" s="117">
        <f t="shared" si="82"/>
        <v>0</v>
      </c>
      <c r="CT59" s="117">
        <f t="shared" si="37"/>
        <v>0</v>
      </c>
      <c r="CU59" s="117">
        <f t="shared" si="83"/>
        <v>0</v>
      </c>
      <c r="CV59" s="117">
        <f t="shared" si="38"/>
        <v>1</v>
      </c>
      <c r="CW59" s="117">
        <f t="shared" si="84"/>
        <v>1</v>
      </c>
      <c r="CX59" s="117">
        <f t="shared" si="39"/>
        <v>0</v>
      </c>
      <c r="CY59" s="117">
        <f t="shared" si="40"/>
        <v>0</v>
      </c>
      <c r="CZ59" s="117">
        <f t="shared" si="41"/>
        <v>0</v>
      </c>
      <c r="DA59" s="117">
        <f t="shared" si="42"/>
        <v>0</v>
      </c>
      <c r="DB59" s="117">
        <f t="shared" si="43"/>
        <v>1</v>
      </c>
      <c r="DC59" s="117">
        <f t="shared" si="44"/>
        <v>1</v>
      </c>
      <c r="DD59" s="117">
        <f t="shared" si="45"/>
        <v>1</v>
      </c>
      <c r="DE59" s="117">
        <f t="shared" si="46"/>
        <v>1</v>
      </c>
      <c r="DF59" s="117">
        <f t="shared" si="47"/>
        <v>0</v>
      </c>
      <c r="DG59" s="117">
        <f t="shared" si="90"/>
        <v>1</v>
      </c>
      <c r="DH59" s="117">
        <f t="shared" si="48"/>
        <v>1</v>
      </c>
      <c r="DI59" s="117">
        <f t="shared" si="85"/>
        <v>0</v>
      </c>
      <c r="DJ59" s="117">
        <f t="shared" si="86"/>
        <v>1</v>
      </c>
      <c r="DK59" s="117">
        <f t="shared" si="49"/>
        <v>0</v>
      </c>
      <c r="DL59" s="117">
        <f t="shared" si="50"/>
        <v>0</v>
      </c>
      <c r="DM59" s="117">
        <f t="shared" si="51"/>
        <v>0</v>
      </c>
      <c r="DN59" s="117">
        <f t="shared" si="52"/>
        <v>0</v>
      </c>
      <c r="DO59" s="117">
        <f t="shared" si="53"/>
        <v>0</v>
      </c>
      <c r="DP59" s="117">
        <f t="shared" si="87"/>
        <v>0</v>
      </c>
      <c r="DQ59" s="117">
        <f t="shared" si="54"/>
        <v>0</v>
      </c>
      <c r="DR59" s="117">
        <f t="shared" si="55"/>
        <v>0</v>
      </c>
      <c r="DS59" s="117">
        <f t="shared" si="56"/>
        <v>0</v>
      </c>
      <c r="DT59" s="117">
        <f t="shared" si="57"/>
        <v>0</v>
      </c>
      <c r="DU59" s="117">
        <f t="shared" si="58"/>
        <v>0</v>
      </c>
      <c r="DV59" s="117">
        <f t="shared" si="88"/>
        <v>0</v>
      </c>
      <c r="DW59" s="117">
        <f t="shared" si="59"/>
        <v>1</v>
      </c>
      <c r="DX59" s="117">
        <f t="shared" si="60"/>
        <v>0</v>
      </c>
      <c r="DY59" s="117">
        <f t="shared" si="61"/>
        <v>1</v>
      </c>
      <c r="DZ59" s="117">
        <f t="shared" si="62"/>
        <v>0</v>
      </c>
      <c r="EA59" s="117">
        <f t="shared" si="63"/>
        <v>0</v>
      </c>
      <c r="EB59" s="117">
        <f t="shared" si="64"/>
        <v>1</v>
      </c>
      <c r="EC59" s="117">
        <f t="shared" si="89"/>
        <v>0</v>
      </c>
      <c r="ED59" s="117">
        <f t="shared" si="65"/>
        <v>0</v>
      </c>
      <c r="EE59" s="117">
        <f t="shared" si="66"/>
        <v>0</v>
      </c>
      <c r="EF59" s="117">
        <f t="shared" si="67"/>
        <v>0</v>
      </c>
      <c r="EG59" s="117">
        <f t="shared" si="68"/>
        <v>1</v>
      </c>
      <c r="EH59" s="117">
        <f t="shared" si="69"/>
        <v>0</v>
      </c>
      <c r="EI59" s="117">
        <f t="shared" si="70"/>
        <v>1</v>
      </c>
      <c r="EJ59" s="118">
        <f t="shared" si="71"/>
        <v>1</v>
      </c>
      <c r="EK59" s="118">
        <f t="shared" si="72"/>
        <v>1</v>
      </c>
      <c r="EL59" s="7"/>
      <c r="EM59" s="7"/>
      <c r="EN59" s="7"/>
      <c r="EO59" s="7"/>
    </row>
    <row r="60" spans="1:145" ht="18" customHeight="1" thickBot="1" x14ac:dyDescent="0.3">
      <c r="A60" s="774"/>
      <c r="B60" s="777"/>
      <c r="C60" s="172">
        <v>6</v>
      </c>
      <c r="D60" s="108" t="s">
        <v>664</v>
      </c>
      <c r="E60" s="73" t="s">
        <v>516</v>
      </c>
      <c r="F60" s="162" t="s">
        <v>649</v>
      </c>
      <c r="G60" s="165" t="s">
        <v>645</v>
      </c>
      <c r="H60" s="162" t="s">
        <v>647</v>
      </c>
      <c r="I60" s="147" t="s">
        <v>635</v>
      </c>
      <c r="J60" s="86" t="s">
        <v>641</v>
      </c>
      <c r="K60" s="108" t="s">
        <v>660</v>
      </c>
      <c r="L60" s="73" t="s">
        <v>632</v>
      </c>
      <c r="M60" s="162" t="s">
        <v>643</v>
      </c>
      <c r="N60" s="165" t="s">
        <v>668</v>
      </c>
      <c r="O60" s="162" t="s">
        <v>638</v>
      </c>
      <c r="P60" s="147" t="s">
        <v>275</v>
      </c>
      <c r="Q60" s="86" t="s">
        <v>633</v>
      </c>
      <c r="R60" s="129" t="s">
        <v>515</v>
      </c>
      <c r="S60" s="155" t="s">
        <v>657</v>
      </c>
      <c r="T60" s="162" t="s">
        <v>514</v>
      </c>
      <c r="U60" s="349" t="s">
        <v>651</v>
      </c>
      <c r="V60" s="162" t="s">
        <v>631</v>
      </c>
      <c r="W60" s="147" t="s">
        <v>659</v>
      </c>
      <c r="X60" s="86" t="s">
        <v>301</v>
      </c>
      <c r="Y60" s="42" t="s">
        <v>597</v>
      </c>
      <c r="Z60" s="10" t="s">
        <v>428</v>
      </c>
      <c r="AA60" s="6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X60" s="118"/>
      <c r="AY60" s="118">
        <f t="shared" si="0"/>
        <v>1</v>
      </c>
      <c r="AZ60" s="118">
        <f t="shared" si="1"/>
        <v>0</v>
      </c>
      <c r="BA60" s="118">
        <f t="shared" si="2"/>
        <v>0</v>
      </c>
      <c r="BB60" s="118">
        <f t="shared" si="3"/>
        <v>1</v>
      </c>
      <c r="BC60" s="118">
        <f t="shared" si="4"/>
        <v>1</v>
      </c>
      <c r="BD60" s="118">
        <f t="shared" si="73"/>
        <v>0</v>
      </c>
      <c r="BE60" s="118">
        <f t="shared" si="74"/>
        <v>1</v>
      </c>
      <c r="BF60" s="118">
        <f t="shared" si="5"/>
        <v>0</v>
      </c>
      <c r="BG60" s="117">
        <f t="shared" si="75"/>
        <v>1</v>
      </c>
      <c r="BH60" s="118">
        <f t="shared" si="6"/>
        <v>1</v>
      </c>
      <c r="BI60" s="118">
        <f t="shared" si="7"/>
        <v>0</v>
      </c>
      <c r="BJ60" s="117">
        <f t="shared" si="8"/>
        <v>1</v>
      </c>
      <c r="BK60" s="118">
        <f t="shared" si="9"/>
        <v>1</v>
      </c>
      <c r="BL60" s="118">
        <f t="shared" si="10"/>
        <v>1</v>
      </c>
      <c r="BM60" s="118">
        <f t="shared" si="11"/>
        <v>0</v>
      </c>
      <c r="BN60" s="118">
        <f t="shared" si="12"/>
        <v>1</v>
      </c>
      <c r="BO60" s="117">
        <f t="shared" si="13"/>
        <v>1</v>
      </c>
      <c r="BP60" s="117">
        <f t="shared" si="14"/>
        <v>0</v>
      </c>
      <c r="BQ60" s="117">
        <f t="shared" si="15"/>
        <v>1</v>
      </c>
      <c r="BR60" s="117">
        <f t="shared" si="16"/>
        <v>0</v>
      </c>
      <c r="BS60" s="117">
        <f t="shared" si="17"/>
        <v>0</v>
      </c>
      <c r="BT60" s="117">
        <f t="shared" si="18"/>
        <v>0</v>
      </c>
      <c r="BU60" s="117">
        <f t="shared" si="19"/>
        <v>0</v>
      </c>
      <c r="BV60" s="117">
        <f t="shared" si="20"/>
        <v>1</v>
      </c>
      <c r="BW60" s="117">
        <f t="shared" si="76"/>
        <v>0</v>
      </c>
      <c r="BX60" s="117">
        <f t="shared" si="77"/>
        <v>1</v>
      </c>
      <c r="BY60" s="117">
        <f t="shared" si="91"/>
        <v>0</v>
      </c>
      <c r="BZ60" s="117">
        <f t="shared" si="92"/>
        <v>0</v>
      </c>
      <c r="CA60" s="117">
        <f t="shared" si="93"/>
        <v>0</v>
      </c>
      <c r="CB60" s="117">
        <f t="shared" si="24"/>
        <v>1</v>
      </c>
      <c r="CC60" s="117">
        <f t="shared" si="25"/>
        <v>0</v>
      </c>
      <c r="CD60" s="117">
        <f t="shared" si="26"/>
        <v>0</v>
      </c>
      <c r="CE60" s="117">
        <f t="shared" si="27"/>
        <v>1</v>
      </c>
      <c r="CF60" s="117">
        <f t="shared" si="28"/>
        <v>0</v>
      </c>
      <c r="CG60" s="117">
        <f t="shared" si="29"/>
        <v>0</v>
      </c>
      <c r="CH60" s="117">
        <f t="shared" si="30"/>
        <v>0</v>
      </c>
      <c r="CI60" s="117">
        <f t="shared" si="31"/>
        <v>0</v>
      </c>
      <c r="CJ60" s="117">
        <f t="shared" si="78"/>
        <v>0</v>
      </c>
      <c r="CK60" s="117">
        <f t="shared" si="94"/>
        <v>0</v>
      </c>
      <c r="CL60" s="117">
        <f t="shared" si="33"/>
        <v>0</v>
      </c>
      <c r="CM60" s="117">
        <f t="shared" si="34"/>
        <v>1</v>
      </c>
      <c r="CN60" s="117">
        <f t="shared" si="35"/>
        <v>1</v>
      </c>
      <c r="CO60" s="117">
        <f t="shared" si="36"/>
        <v>1</v>
      </c>
      <c r="CP60" s="117">
        <f t="shared" si="79"/>
        <v>0</v>
      </c>
      <c r="CQ60" s="117">
        <f t="shared" si="80"/>
        <v>0</v>
      </c>
      <c r="CR60" s="117">
        <f t="shared" si="81"/>
        <v>0</v>
      </c>
      <c r="CS60" s="117">
        <f t="shared" si="82"/>
        <v>0</v>
      </c>
      <c r="CT60" s="117">
        <f t="shared" si="37"/>
        <v>0</v>
      </c>
      <c r="CU60" s="117">
        <f t="shared" si="83"/>
        <v>0</v>
      </c>
      <c r="CV60" s="117">
        <f t="shared" si="38"/>
        <v>1</v>
      </c>
      <c r="CW60" s="117">
        <f t="shared" si="84"/>
        <v>1</v>
      </c>
      <c r="CX60" s="117">
        <f t="shared" si="39"/>
        <v>0</v>
      </c>
      <c r="CY60" s="117">
        <f t="shared" si="40"/>
        <v>0</v>
      </c>
      <c r="CZ60" s="117">
        <f t="shared" si="41"/>
        <v>0</v>
      </c>
      <c r="DA60" s="117">
        <f t="shared" si="42"/>
        <v>0</v>
      </c>
      <c r="DB60" s="117">
        <f t="shared" si="43"/>
        <v>1</v>
      </c>
      <c r="DC60" s="117">
        <f t="shared" si="44"/>
        <v>1</v>
      </c>
      <c r="DD60" s="117">
        <f t="shared" si="45"/>
        <v>1</v>
      </c>
      <c r="DE60" s="117">
        <f t="shared" si="46"/>
        <v>1</v>
      </c>
      <c r="DF60" s="117">
        <f t="shared" si="47"/>
        <v>0</v>
      </c>
      <c r="DG60" s="117">
        <f t="shared" si="90"/>
        <v>1</v>
      </c>
      <c r="DH60" s="117">
        <f t="shared" si="48"/>
        <v>1</v>
      </c>
      <c r="DI60" s="117">
        <f t="shared" si="85"/>
        <v>0</v>
      </c>
      <c r="DJ60" s="117">
        <f t="shared" si="86"/>
        <v>1</v>
      </c>
      <c r="DK60" s="117">
        <f t="shared" si="49"/>
        <v>0</v>
      </c>
      <c r="DL60" s="117">
        <f t="shared" si="50"/>
        <v>0</v>
      </c>
      <c r="DM60" s="117">
        <f t="shared" si="51"/>
        <v>0</v>
      </c>
      <c r="DN60" s="117">
        <f t="shared" si="52"/>
        <v>1</v>
      </c>
      <c r="DO60" s="117">
        <f t="shared" si="53"/>
        <v>0</v>
      </c>
      <c r="DP60" s="117">
        <f t="shared" si="87"/>
        <v>1</v>
      </c>
      <c r="DQ60" s="117">
        <f t="shared" si="54"/>
        <v>0</v>
      </c>
      <c r="DR60" s="117">
        <f t="shared" si="55"/>
        <v>0</v>
      </c>
      <c r="DS60" s="117">
        <f t="shared" si="56"/>
        <v>0</v>
      </c>
      <c r="DT60" s="117">
        <f t="shared" si="57"/>
        <v>0</v>
      </c>
      <c r="DU60" s="117">
        <f t="shared" si="58"/>
        <v>0</v>
      </c>
      <c r="DV60" s="117">
        <f t="shared" si="88"/>
        <v>0</v>
      </c>
      <c r="DW60" s="117">
        <f t="shared" si="59"/>
        <v>0</v>
      </c>
      <c r="DX60" s="117">
        <f t="shared" si="60"/>
        <v>0</v>
      </c>
      <c r="DY60" s="117">
        <f t="shared" si="61"/>
        <v>0</v>
      </c>
      <c r="DZ60" s="117">
        <f t="shared" si="62"/>
        <v>0</v>
      </c>
      <c r="EA60" s="117">
        <f t="shared" si="63"/>
        <v>0</v>
      </c>
      <c r="EB60" s="117">
        <f t="shared" si="64"/>
        <v>1</v>
      </c>
      <c r="EC60" s="117">
        <f t="shared" si="89"/>
        <v>0</v>
      </c>
      <c r="ED60" s="117">
        <f t="shared" si="65"/>
        <v>0</v>
      </c>
      <c r="EE60" s="117">
        <f t="shared" si="66"/>
        <v>0</v>
      </c>
      <c r="EF60" s="117">
        <f t="shared" si="67"/>
        <v>0</v>
      </c>
      <c r="EG60" s="117">
        <f t="shared" si="68"/>
        <v>1</v>
      </c>
      <c r="EH60" s="117">
        <f t="shared" si="69"/>
        <v>0</v>
      </c>
      <c r="EI60" s="117">
        <f t="shared" si="70"/>
        <v>1</v>
      </c>
      <c r="EJ60" s="118">
        <f t="shared" si="71"/>
        <v>1</v>
      </c>
      <c r="EK60" s="118">
        <f t="shared" si="72"/>
        <v>1</v>
      </c>
      <c r="EL60" s="7"/>
      <c r="EM60" s="7"/>
      <c r="EN60" s="7"/>
      <c r="EO60" s="7"/>
    </row>
    <row r="61" spans="1:145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40"/>
      <c r="Y61" s="42"/>
      <c r="Z61" s="10"/>
      <c r="AA61" s="6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X61" s="118"/>
      <c r="AY61" s="118">
        <f t="shared" si="0"/>
        <v>0</v>
      </c>
      <c r="AZ61" s="118">
        <f t="shared" si="1"/>
        <v>0</v>
      </c>
      <c r="BA61" s="118">
        <f t="shared" si="2"/>
        <v>0</v>
      </c>
      <c r="BB61" s="118">
        <f t="shared" si="3"/>
        <v>0</v>
      </c>
      <c r="BC61" s="118">
        <f t="shared" si="4"/>
        <v>0</v>
      </c>
      <c r="BD61" s="118">
        <f t="shared" si="73"/>
        <v>0</v>
      </c>
      <c r="BE61" s="118">
        <f t="shared" si="74"/>
        <v>0</v>
      </c>
      <c r="BF61" s="118">
        <f t="shared" si="5"/>
        <v>0</v>
      </c>
      <c r="BG61" s="117">
        <f t="shared" si="75"/>
        <v>0</v>
      </c>
      <c r="BH61" s="118">
        <f t="shared" si="6"/>
        <v>0</v>
      </c>
      <c r="BI61" s="118">
        <f t="shared" si="7"/>
        <v>0</v>
      </c>
      <c r="BJ61" s="117">
        <f t="shared" si="8"/>
        <v>0</v>
      </c>
      <c r="BK61" s="118">
        <f t="shared" si="9"/>
        <v>0</v>
      </c>
      <c r="BL61" s="118">
        <f t="shared" si="10"/>
        <v>0</v>
      </c>
      <c r="BM61" s="118">
        <f t="shared" si="11"/>
        <v>0</v>
      </c>
      <c r="BN61" s="118">
        <f t="shared" si="12"/>
        <v>0</v>
      </c>
      <c r="BO61" s="117">
        <f t="shared" si="13"/>
        <v>0</v>
      </c>
      <c r="BP61" s="117">
        <f t="shared" si="14"/>
        <v>0</v>
      </c>
      <c r="BQ61" s="117">
        <f t="shared" si="15"/>
        <v>0</v>
      </c>
      <c r="BR61" s="117">
        <f t="shared" si="16"/>
        <v>0</v>
      </c>
      <c r="BS61" s="117">
        <f t="shared" si="17"/>
        <v>0</v>
      </c>
      <c r="BT61" s="117">
        <f t="shared" si="18"/>
        <v>0</v>
      </c>
      <c r="BU61" s="117">
        <f t="shared" si="19"/>
        <v>0</v>
      </c>
      <c r="BV61" s="117">
        <f t="shared" si="20"/>
        <v>0</v>
      </c>
      <c r="BW61" s="117">
        <f t="shared" si="76"/>
        <v>0</v>
      </c>
      <c r="BX61" s="117">
        <f t="shared" si="77"/>
        <v>0</v>
      </c>
      <c r="BY61" s="117">
        <f t="shared" si="91"/>
        <v>0</v>
      </c>
      <c r="BZ61" s="117">
        <f t="shared" si="92"/>
        <v>0</v>
      </c>
      <c r="CA61" s="117">
        <f t="shared" si="93"/>
        <v>0</v>
      </c>
      <c r="CB61" s="117">
        <f t="shared" si="24"/>
        <v>0</v>
      </c>
      <c r="CC61" s="117">
        <f t="shared" si="25"/>
        <v>0</v>
      </c>
      <c r="CD61" s="117">
        <f t="shared" si="26"/>
        <v>0</v>
      </c>
      <c r="CE61" s="117">
        <f t="shared" si="27"/>
        <v>0</v>
      </c>
      <c r="CF61" s="117">
        <f t="shared" si="28"/>
        <v>0</v>
      </c>
      <c r="CG61" s="117">
        <f t="shared" si="29"/>
        <v>0</v>
      </c>
      <c r="CH61" s="117">
        <f t="shared" si="30"/>
        <v>0</v>
      </c>
      <c r="CI61" s="117">
        <f t="shared" si="31"/>
        <v>0</v>
      </c>
      <c r="CJ61" s="117">
        <f t="shared" si="78"/>
        <v>0</v>
      </c>
      <c r="CK61" s="117">
        <f t="shared" si="94"/>
        <v>0</v>
      </c>
      <c r="CL61" s="117">
        <f t="shared" si="33"/>
        <v>0</v>
      </c>
      <c r="CM61" s="117">
        <f t="shared" si="34"/>
        <v>0</v>
      </c>
      <c r="CN61" s="117">
        <f t="shared" si="35"/>
        <v>0</v>
      </c>
      <c r="CO61" s="117">
        <f t="shared" si="36"/>
        <v>0</v>
      </c>
      <c r="CP61" s="117">
        <f t="shared" si="79"/>
        <v>0</v>
      </c>
      <c r="CQ61" s="117">
        <f t="shared" si="80"/>
        <v>0</v>
      </c>
      <c r="CR61" s="117">
        <f t="shared" si="81"/>
        <v>0</v>
      </c>
      <c r="CS61" s="117">
        <f t="shared" si="82"/>
        <v>0</v>
      </c>
      <c r="CT61" s="117">
        <f t="shared" si="37"/>
        <v>0</v>
      </c>
      <c r="CU61" s="117">
        <f t="shared" si="83"/>
        <v>0</v>
      </c>
      <c r="CV61" s="117">
        <f t="shared" si="38"/>
        <v>0</v>
      </c>
      <c r="CW61" s="117">
        <f t="shared" si="84"/>
        <v>0</v>
      </c>
      <c r="CX61" s="117">
        <f t="shared" si="39"/>
        <v>0</v>
      </c>
      <c r="CY61" s="117">
        <f t="shared" si="40"/>
        <v>0</v>
      </c>
      <c r="CZ61" s="117">
        <f t="shared" si="41"/>
        <v>0</v>
      </c>
      <c r="DA61" s="117">
        <f t="shared" si="42"/>
        <v>0</v>
      </c>
      <c r="DB61" s="117">
        <f t="shared" si="43"/>
        <v>0</v>
      </c>
      <c r="DC61" s="117">
        <f t="shared" si="44"/>
        <v>0</v>
      </c>
      <c r="DD61" s="117">
        <f t="shared" si="45"/>
        <v>0</v>
      </c>
      <c r="DE61" s="117">
        <f t="shared" si="46"/>
        <v>0</v>
      </c>
      <c r="DF61" s="117">
        <f t="shared" si="47"/>
        <v>0</v>
      </c>
      <c r="DG61" s="117">
        <f t="shared" si="90"/>
        <v>0</v>
      </c>
      <c r="DH61" s="117">
        <f t="shared" si="48"/>
        <v>0</v>
      </c>
      <c r="DI61" s="117">
        <f t="shared" si="85"/>
        <v>0</v>
      </c>
      <c r="DJ61" s="117">
        <f t="shared" si="86"/>
        <v>0</v>
      </c>
      <c r="DK61" s="117">
        <f t="shared" si="49"/>
        <v>0</v>
      </c>
      <c r="DL61" s="117">
        <f t="shared" si="50"/>
        <v>0</v>
      </c>
      <c r="DM61" s="117">
        <f t="shared" si="51"/>
        <v>0</v>
      </c>
      <c r="DN61" s="117">
        <f t="shared" si="52"/>
        <v>0</v>
      </c>
      <c r="DO61" s="117">
        <f t="shared" si="53"/>
        <v>0</v>
      </c>
      <c r="DP61" s="117">
        <f t="shared" si="87"/>
        <v>0</v>
      </c>
      <c r="DQ61" s="117">
        <f t="shared" si="54"/>
        <v>0</v>
      </c>
      <c r="DR61" s="117">
        <f t="shared" si="55"/>
        <v>0</v>
      </c>
      <c r="DS61" s="117">
        <f t="shared" si="56"/>
        <v>0</v>
      </c>
      <c r="DT61" s="117">
        <f t="shared" si="57"/>
        <v>0</v>
      </c>
      <c r="DU61" s="117">
        <f t="shared" si="58"/>
        <v>0</v>
      </c>
      <c r="DV61" s="117">
        <f t="shared" si="88"/>
        <v>0</v>
      </c>
      <c r="DW61" s="117">
        <f t="shared" si="59"/>
        <v>0</v>
      </c>
      <c r="DX61" s="117">
        <f t="shared" si="60"/>
        <v>0</v>
      </c>
      <c r="DY61" s="117">
        <f t="shared" si="61"/>
        <v>0</v>
      </c>
      <c r="DZ61" s="117">
        <f t="shared" si="62"/>
        <v>0</v>
      </c>
      <c r="EA61" s="117">
        <f t="shared" si="63"/>
        <v>0</v>
      </c>
      <c r="EB61" s="117">
        <f t="shared" si="64"/>
        <v>0</v>
      </c>
      <c r="EC61" s="117">
        <f t="shared" si="89"/>
        <v>0</v>
      </c>
      <c r="ED61" s="117">
        <f t="shared" si="65"/>
        <v>0</v>
      </c>
      <c r="EE61" s="117">
        <f t="shared" si="66"/>
        <v>0</v>
      </c>
      <c r="EF61" s="117">
        <f t="shared" si="67"/>
        <v>0</v>
      </c>
      <c r="EG61" s="117">
        <f t="shared" si="68"/>
        <v>0</v>
      </c>
      <c r="EH61" s="117">
        <f t="shared" si="69"/>
        <v>0</v>
      </c>
      <c r="EI61" s="117">
        <f t="shared" si="70"/>
        <v>0</v>
      </c>
      <c r="EJ61" s="118">
        <f t="shared" si="71"/>
        <v>0</v>
      </c>
      <c r="EK61" s="118">
        <f t="shared" si="72"/>
        <v>0</v>
      </c>
      <c r="EL61" s="7"/>
      <c r="EM61" s="7"/>
      <c r="EN61" s="7"/>
      <c r="EO61" s="7"/>
    </row>
    <row r="62" spans="1:145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3"/>
      <c r="Y62" s="42"/>
      <c r="Z62" s="10"/>
      <c r="AA62" s="6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X62" s="118"/>
      <c r="AY62" s="118">
        <f t="shared" si="0"/>
        <v>0</v>
      </c>
      <c r="AZ62" s="118">
        <f t="shared" si="1"/>
        <v>0</v>
      </c>
      <c r="BA62" s="118">
        <f t="shared" si="2"/>
        <v>0</v>
      </c>
      <c r="BB62" s="118">
        <f t="shared" si="3"/>
        <v>0</v>
      </c>
      <c r="BC62" s="118">
        <f t="shared" si="4"/>
        <v>0</v>
      </c>
      <c r="BD62" s="118">
        <f t="shared" si="73"/>
        <v>0</v>
      </c>
      <c r="BE62" s="118">
        <f t="shared" si="74"/>
        <v>0</v>
      </c>
      <c r="BF62" s="118">
        <f t="shared" si="5"/>
        <v>0</v>
      </c>
      <c r="BG62" s="117">
        <f t="shared" si="75"/>
        <v>0</v>
      </c>
      <c r="BH62" s="118">
        <f t="shared" si="6"/>
        <v>0</v>
      </c>
      <c r="BI62" s="118">
        <f t="shared" si="7"/>
        <v>0</v>
      </c>
      <c r="BJ62" s="117">
        <f t="shared" si="8"/>
        <v>0</v>
      </c>
      <c r="BK62" s="118">
        <f t="shared" si="9"/>
        <v>0</v>
      </c>
      <c r="BL62" s="118">
        <f t="shared" si="10"/>
        <v>0</v>
      </c>
      <c r="BM62" s="118">
        <f t="shared" si="11"/>
        <v>0</v>
      </c>
      <c r="BN62" s="118">
        <f t="shared" si="12"/>
        <v>0</v>
      </c>
      <c r="BO62" s="117">
        <f t="shared" si="13"/>
        <v>0</v>
      </c>
      <c r="BP62" s="117">
        <f t="shared" si="14"/>
        <v>0</v>
      </c>
      <c r="BQ62" s="117">
        <f t="shared" si="15"/>
        <v>0</v>
      </c>
      <c r="BR62" s="117">
        <f t="shared" si="16"/>
        <v>0</v>
      </c>
      <c r="BS62" s="117">
        <f t="shared" si="17"/>
        <v>0</v>
      </c>
      <c r="BT62" s="117">
        <f t="shared" si="18"/>
        <v>0</v>
      </c>
      <c r="BU62" s="117">
        <f t="shared" si="19"/>
        <v>0</v>
      </c>
      <c r="BV62" s="117">
        <f t="shared" si="20"/>
        <v>0</v>
      </c>
      <c r="BW62" s="117">
        <f t="shared" si="76"/>
        <v>0</v>
      </c>
      <c r="BX62" s="117">
        <f t="shared" si="77"/>
        <v>0</v>
      </c>
      <c r="BY62" s="117">
        <f t="shared" si="91"/>
        <v>0</v>
      </c>
      <c r="BZ62" s="117">
        <f t="shared" si="92"/>
        <v>0</v>
      </c>
      <c r="CA62" s="117">
        <f t="shared" si="93"/>
        <v>0</v>
      </c>
      <c r="CB62" s="117">
        <f t="shared" si="24"/>
        <v>0</v>
      </c>
      <c r="CC62" s="117">
        <f t="shared" si="25"/>
        <v>0</v>
      </c>
      <c r="CD62" s="117">
        <f t="shared" si="26"/>
        <v>0</v>
      </c>
      <c r="CE62" s="117">
        <f t="shared" si="27"/>
        <v>0</v>
      </c>
      <c r="CF62" s="117">
        <f t="shared" si="28"/>
        <v>0</v>
      </c>
      <c r="CG62" s="117">
        <f t="shared" si="29"/>
        <v>0</v>
      </c>
      <c r="CH62" s="117">
        <f t="shared" si="30"/>
        <v>0</v>
      </c>
      <c r="CI62" s="117">
        <f t="shared" si="31"/>
        <v>0</v>
      </c>
      <c r="CJ62" s="117">
        <f t="shared" si="78"/>
        <v>0</v>
      </c>
      <c r="CK62" s="117">
        <f t="shared" si="94"/>
        <v>0</v>
      </c>
      <c r="CL62" s="117">
        <f t="shared" si="33"/>
        <v>0</v>
      </c>
      <c r="CM62" s="117">
        <f t="shared" si="34"/>
        <v>0</v>
      </c>
      <c r="CN62" s="117">
        <f t="shared" si="35"/>
        <v>0</v>
      </c>
      <c r="CO62" s="117">
        <f t="shared" si="36"/>
        <v>0</v>
      </c>
      <c r="CP62" s="117">
        <f t="shared" si="79"/>
        <v>0</v>
      </c>
      <c r="CQ62" s="117">
        <f t="shared" si="80"/>
        <v>0</v>
      </c>
      <c r="CR62" s="117">
        <f t="shared" si="81"/>
        <v>0</v>
      </c>
      <c r="CS62" s="117">
        <f t="shared" si="82"/>
        <v>0</v>
      </c>
      <c r="CT62" s="117">
        <f t="shared" si="37"/>
        <v>0</v>
      </c>
      <c r="CU62" s="117">
        <f t="shared" si="83"/>
        <v>0</v>
      </c>
      <c r="CV62" s="117">
        <f t="shared" si="38"/>
        <v>0</v>
      </c>
      <c r="CW62" s="117">
        <f t="shared" si="84"/>
        <v>0</v>
      </c>
      <c r="CX62" s="117">
        <f t="shared" si="39"/>
        <v>0</v>
      </c>
      <c r="CY62" s="117">
        <f t="shared" si="40"/>
        <v>0</v>
      </c>
      <c r="CZ62" s="117">
        <f t="shared" si="41"/>
        <v>0</v>
      </c>
      <c r="DA62" s="117">
        <f t="shared" si="42"/>
        <v>0</v>
      </c>
      <c r="DB62" s="117">
        <f t="shared" si="43"/>
        <v>0</v>
      </c>
      <c r="DC62" s="117">
        <f t="shared" si="44"/>
        <v>0</v>
      </c>
      <c r="DD62" s="117">
        <f t="shared" si="45"/>
        <v>0</v>
      </c>
      <c r="DE62" s="117">
        <f t="shared" si="46"/>
        <v>0</v>
      </c>
      <c r="DF62" s="117">
        <f t="shared" si="47"/>
        <v>0</v>
      </c>
      <c r="DG62" s="117">
        <f t="shared" si="90"/>
        <v>0</v>
      </c>
      <c r="DH62" s="117">
        <f t="shared" si="48"/>
        <v>0</v>
      </c>
      <c r="DI62" s="117">
        <f t="shared" si="85"/>
        <v>0</v>
      </c>
      <c r="DJ62" s="117">
        <f t="shared" si="86"/>
        <v>0</v>
      </c>
      <c r="DK62" s="117">
        <f t="shared" si="49"/>
        <v>0</v>
      </c>
      <c r="DL62" s="117">
        <f t="shared" si="50"/>
        <v>0</v>
      </c>
      <c r="DM62" s="117">
        <f t="shared" si="51"/>
        <v>0</v>
      </c>
      <c r="DN62" s="117">
        <f t="shared" si="52"/>
        <v>0</v>
      </c>
      <c r="DO62" s="117">
        <f t="shared" si="53"/>
        <v>0</v>
      </c>
      <c r="DP62" s="117">
        <f t="shared" si="87"/>
        <v>0</v>
      </c>
      <c r="DQ62" s="117">
        <f t="shared" si="54"/>
        <v>0</v>
      </c>
      <c r="DR62" s="117">
        <f t="shared" si="55"/>
        <v>0</v>
      </c>
      <c r="DS62" s="117">
        <f t="shared" si="56"/>
        <v>0</v>
      </c>
      <c r="DT62" s="117">
        <f t="shared" si="57"/>
        <v>0</v>
      </c>
      <c r="DU62" s="117">
        <f t="shared" si="58"/>
        <v>0</v>
      </c>
      <c r="DV62" s="117">
        <f t="shared" si="88"/>
        <v>0</v>
      </c>
      <c r="DW62" s="117">
        <f t="shared" si="59"/>
        <v>0</v>
      </c>
      <c r="DX62" s="117">
        <f t="shared" si="60"/>
        <v>0</v>
      </c>
      <c r="DY62" s="117">
        <f t="shared" si="61"/>
        <v>0</v>
      </c>
      <c r="DZ62" s="117">
        <f t="shared" si="62"/>
        <v>0</v>
      </c>
      <c r="EA62" s="117">
        <f t="shared" si="63"/>
        <v>0</v>
      </c>
      <c r="EB62" s="117">
        <f t="shared" si="64"/>
        <v>0</v>
      </c>
      <c r="EC62" s="117">
        <f t="shared" si="89"/>
        <v>0</v>
      </c>
      <c r="ED62" s="117">
        <f t="shared" si="65"/>
        <v>0</v>
      </c>
      <c r="EE62" s="117">
        <f t="shared" si="66"/>
        <v>0</v>
      </c>
      <c r="EF62" s="117">
        <f t="shared" si="67"/>
        <v>0</v>
      </c>
      <c r="EG62" s="117">
        <f t="shared" si="68"/>
        <v>0</v>
      </c>
      <c r="EH62" s="117">
        <f t="shared" si="69"/>
        <v>0</v>
      </c>
      <c r="EI62" s="117">
        <f t="shared" si="70"/>
        <v>0</v>
      </c>
      <c r="EJ62" s="118">
        <f t="shared" si="71"/>
        <v>0</v>
      </c>
      <c r="EK62" s="118">
        <f t="shared" si="72"/>
        <v>0</v>
      </c>
      <c r="EL62" s="7"/>
      <c r="EM62" s="7"/>
      <c r="EN62" s="7"/>
      <c r="EO62" s="7"/>
    </row>
    <row r="63" spans="1:145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2"/>
      <c r="Y63" s="42"/>
      <c r="Z63" s="10"/>
      <c r="AA63" s="6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X63" s="118"/>
      <c r="AY63" s="118">
        <f t="shared" si="0"/>
        <v>0</v>
      </c>
      <c r="AZ63" s="118">
        <f t="shared" si="1"/>
        <v>0</v>
      </c>
      <c r="BA63" s="118">
        <f t="shared" si="2"/>
        <v>0</v>
      </c>
      <c r="BB63" s="118">
        <f t="shared" si="3"/>
        <v>0</v>
      </c>
      <c r="BC63" s="118">
        <f t="shared" si="4"/>
        <v>0</v>
      </c>
      <c r="BD63" s="118">
        <f t="shared" si="73"/>
        <v>0</v>
      </c>
      <c r="BE63" s="118">
        <f t="shared" si="74"/>
        <v>0</v>
      </c>
      <c r="BF63" s="118">
        <f t="shared" si="5"/>
        <v>0</v>
      </c>
      <c r="BG63" s="117">
        <f t="shared" si="75"/>
        <v>0</v>
      </c>
      <c r="BH63" s="118">
        <f t="shared" si="6"/>
        <v>0</v>
      </c>
      <c r="BI63" s="118">
        <f t="shared" si="7"/>
        <v>0</v>
      </c>
      <c r="BJ63" s="117">
        <f t="shared" si="8"/>
        <v>0</v>
      </c>
      <c r="BK63" s="118">
        <f t="shared" si="9"/>
        <v>0</v>
      </c>
      <c r="BL63" s="118">
        <f t="shared" si="10"/>
        <v>0</v>
      </c>
      <c r="BM63" s="118">
        <f t="shared" si="11"/>
        <v>0</v>
      </c>
      <c r="BN63" s="118">
        <f t="shared" si="12"/>
        <v>0</v>
      </c>
      <c r="BO63" s="117">
        <f t="shared" si="13"/>
        <v>0</v>
      </c>
      <c r="BP63" s="117">
        <f t="shared" si="14"/>
        <v>0</v>
      </c>
      <c r="BQ63" s="117">
        <f t="shared" si="15"/>
        <v>0</v>
      </c>
      <c r="BR63" s="117">
        <f t="shared" si="16"/>
        <v>0</v>
      </c>
      <c r="BS63" s="117">
        <f t="shared" si="17"/>
        <v>0</v>
      </c>
      <c r="BT63" s="117">
        <f t="shared" si="18"/>
        <v>0</v>
      </c>
      <c r="BU63" s="117">
        <f t="shared" si="19"/>
        <v>0</v>
      </c>
      <c r="BV63" s="117">
        <f t="shared" si="20"/>
        <v>0</v>
      </c>
      <c r="BW63" s="117">
        <f t="shared" si="76"/>
        <v>0</v>
      </c>
      <c r="BX63" s="117">
        <f t="shared" si="77"/>
        <v>0</v>
      </c>
      <c r="BY63" s="117">
        <f t="shared" si="91"/>
        <v>0</v>
      </c>
      <c r="BZ63" s="117">
        <f t="shared" si="92"/>
        <v>0</v>
      </c>
      <c r="CA63" s="117">
        <f t="shared" si="93"/>
        <v>0</v>
      </c>
      <c r="CB63" s="117">
        <f t="shared" si="24"/>
        <v>0</v>
      </c>
      <c r="CC63" s="117">
        <f t="shared" si="25"/>
        <v>0</v>
      </c>
      <c r="CD63" s="117">
        <f t="shared" si="26"/>
        <v>0</v>
      </c>
      <c r="CE63" s="117">
        <f t="shared" si="27"/>
        <v>0</v>
      </c>
      <c r="CF63" s="117">
        <f t="shared" si="28"/>
        <v>0</v>
      </c>
      <c r="CG63" s="117">
        <f t="shared" si="29"/>
        <v>0</v>
      </c>
      <c r="CH63" s="117">
        <f t="shared" si="30"/>
        <v>0</v>
      </c>
      <c r="CI63" s="117">
        <f t="shared" si="31"/>
        <v>0</v>
      </c>
      <c r="CJ63" s="117">
        <f t="shared" si="78"/>
        <v>0</v>
      </c>
      <c r="CK63" s="117">
        <f t="shared" si="94"/>
        <v>0</v>
      </c>
      <c r="CL63" s="117">
        <f t="shared" si="33"/>
        <v>0</v>
      </c>
      <c r="CM63" s="117">
        <f t="shared" si="34"/>
        <v>0</v>
      </c>
      <c r="CN63" s="117">
        <f t="shared" si="35"/>
        <v>0</v>
      </c>
      <c r="CO63" s="117">
        <f t="shared" si="36"/>
        <v>0</v>
      </c>
      <c r="CP63" s="117">
        <f t="shared" si="79"/>
        <v>0</v>
      </c>
      <c r="CQ63" s="117">
        <f t="shared" si="80"/>
        <v>0</v>
      </c>
      <c r="CR63" s="117">
        <f t="shared" si="81"/>
        <v>0</v>
      </c>
      <c r="CS63" s="117">
        <f t="shared" si="82"/>
        <v>0</v>
      </c>
      <c r="CT63" s="117">
        <f t="shared" si="37"/>
        <v>0</v>
      </c>
      <c r="CU63" s="117">
        <f t="shared" si="83"/>
        <v>0</v>
      </c>
      <c r="CV63" s="117">
        <f t="shared" si="38"/>
        <v>0</v>
      </c>
      <c r="CW63" s="117">
        <f t="shared" si="84"/>
        <v>0</v>
      </c>
      <c r="CX63" s="117">
        <f t="shared" si="39"/>
        <v>0</v>
      </c>
      <c r="CY63" s="117">
        <f t="shared" si="40"/>
        <v>0</v>
      </c>
      <c r="CZ63" s="117">
        <f t="shared" si="41"/>
        <v>0</v>
      </c>
      <c r="DA63" s="117">
        <f t="shared" si="42"/>
        <v>0</v>
      </c>
      <c r="DB63" s="117">
        <f t="shared" si="43"/>
        <v>0</v>
      </c>
      <c r="DC63" s="117">
        <f t="shared" si="44"/>
        <v>0</v>
      </c>
      <c r="DD63" s="117">
        <f t="shared" si="45"/>
        <v>0</v>
      </c>
      <c r="DE63" s="117">
        <f t="shared" si="46"/>
        <v>0</v>
      </c>
      <c r="DF63" s="117">
        <f t="shared" si="47"/>
        <v>0</v>
      </c>
      <c r="DG63" s="117">
        <f t="shared" si="90"/>
        <v>0</v>
      </c>
      <c r="DH63" s="117">
        <f t="shared" si="48"/>
        <v>0</v>
      </c>
      <c r="DI63" s="117">
        <f t="shared" si="85"/>
        <v>0</v>
      </c>
      <c r="DJ63" s="117">
        <f t="shared" si="86"/>
        <v>0</v>
      </c>
      <c r="DK63" s="117">
        <f t="shared" si="49"/>
        <v>0</v>
      </c>
      <c r="DL63" s="117">
        <f t="shared" si="50"/>
        <v>0</v>
      </c>
      <c r="DM63" s="117">
        <f t="shared" si="51"/>
        <v>0</v>
      </c>
      <c r="DN63" s="117">
        <f t="shared" si="52"/>
        <v>0</v>
      </c>
      <c r="DO63" s="117">
        <f t="shared" si="53"/>
        <v>0</v>
      </c>
      <c r="DP63" s="117">
        <f t="shared" si="87"/>
        <v>0</v>
      </c>
      <c r="DQ63" s="117">
        <f t="shared" si="54"/>
        <v>0</v>
      </c>
      <c r="DR63" s="117">
        <f t="shared" si="55"/>
        <v>0</v>
      </c>
      <c r="DS63" s="117">
        <f t="shared" si="56"/>
        <v>0</v>
      </c>
      <c r="DT63" s="117">
        <f t="shared" si="57"/>
        <v>0</v>
      </c>
      <c r="DU63" s="117">
        <f t="shared" si="58"/>
        <v>0</v>
      </c>
      <c r="DV63" s="117">
        <f t="shared" si="88"/>
        <v>0</v>
      </c>
      <c r="DW63" s="117">
        <f t="shared" si="59"/>
        <v>0</v>
      </c>
      <c r="DX63" s="117">
        <f t="shared" si="60"/>
        <v>0</v>
      </c>
      <c r="DY63" s="117">
        <f t="shared" si="61"/>
        <v>0</v>
      </c>
      <c r="DZ63" s="117">
        <f t="shared" si="62"/>
        <v>0</v>
      </c>
      <c r="EA63" s="117">
        <f t="shared" si="63"/>
        <v>0</v>
      </c>
      <c r="EB63" s="117">
        <f t="shared" si="64"/>
        <v>0</v>
      </c>
      <c r="EC63" s="117">
        <f t="shared" si="89"/>
        <v>0</v>
      </c>
      <c r="ED63" s="117">
        <f t="shared" si="65"/>
        <v>0</v>
      </c>
      <c r="EE63" s="117">
        <f t="shared" si="66"/>
        <v>0</v>
      </c>
      <c r="EF63" s="117">
        <f t="shared" si="67"/>
        <v>0</v>
      </c>
      <c r="EG63" s="117">
        <f t="shared" si="68"/>
        <v>0</v>
      </c>
      <c r="EH63" s="117">
        <f t="shared" si="69"/>
        <v>0</v>
      </c>
      <c r="EI63" s="117">
        <f t="shared" si="70"/>
        <v>0</v>
      </c>
      <c r="EJ63" s="118">
        <f t="shared" si="71"/>
        <v>0</v>
      </c>
      <c r="EK63" s="118">
        <f t="shared" si="72"/>
        <v>0</v>
      </c>
      <c r="EL63" s="7"/>
      <c r="EM63" s="7"/>
      <c r="EN63" s="7"/>
      <c r="EO63" s="7"/>
    </row>
    <row r="64" spans="1:145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5"/>
      <c r="Y64" s="42"/>
      <c r="Z64" s="10"/>
      <c r="AA64" s="6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X64" s="118"/>
      <c r="AY64" s="118">
        <f t="shared" si="0"/>
        <v>0</v>
      </c>
      <c r="AZ64" s="118">
        <f t="shared" si="1"/>
        <v>0</v>
      </c>
      <c r="BA64" s="118">
        <f t="shared" si="2"/>
        <v>0</v>
      </c>
      <c r="BB64" s="118">
        <f t="shared" si="3"/>
        <v>0</v>
      </c>
      <c r="BC64" s="118">
        <f t="shared" si="4"/>
        <v>0</v>
      </c>
      <c r="BD64" s="118">
        <f t="shared" si="73"/>
        <v>0</v>
      </c>
      <c r="BE64" s="118">
        <f t="shared" si="74"/>
        <v>0</v>
      </c>
      <c r="BF64" s="118">
        <f t="shared" si="5"/>
        <v>0</v>
      </c>
      <c r="BG64" s="117">
        <f t="shared" si="75"/>
        <v>0</v>
      </c>
      <c r="BH64" s="118">
        <f t="shared" si="6"/>
        <v>0</v>
      </c>
      <c r="BI64" s="118">
        <f t="shared" si="7"/>
        <v>0</v>
      </c>
      <c r="BJ64" s="117">
        <f t="shared" si="8"/>
        <v>0</v>
      </c>
      <c r="BK64" s="118">
        <f t="shared" si="9"/>
        <v>0</v>
      </c>
      <c r="BL64" s="118">
        <f t="shared" si="10"/>
        <v>0</v>
      </c>
      <c r="BM64" s="118">
        <f t="shared" si="11"/>
        <v>0</v>
      </c>
      <c r="BN64" s="118">
        <f t="shared" si="12"/>
        <v>0</v>
      </c>
      <c r="BO64" s="117">
        <f t="shared" si="13"/>
        <v>0</v>
      </c>
      <c r="BP64" s="117">
        <f t="shared" si="14"/>
        <v>0</v>
      </c>
      <c r="BQ64" s="117">
        <f t="shared" si="15"/>
        <v>0</v>
      </c>
      <c r="BR64" s="117">
        <f t="shared" si="16"/>
        <v>0</v>
      </c>
      <c r="BS64" s="117">
        <f t="shared" si="17"/>
        <v>0</v>
      </c>
      <c r="BT64" s="117">
        <f t="shared" si="18"/>
        <v>0</v>
      </c>
      <c r="BU64" s="117">
        <f t="shared" si="19"/>
        <v>0</v>
      </c>
      <c r="BV64" s="117">
        <f t="shared" si="20"/>
        <v>0</v>
      </c>
      <c r="BW64" s="117">
        <f t="shared" si="76"/>
        <v>0</v>
      </c>
      <c r="BX64" s="117">
        <f t="shared" si="77"/>
        <v>0</v>
      </c>
      <c r="BY64" s="117">
        <f t="shared" si="91"/>
        <v>0</v>
      </c>
      <c r="BZ64" s="117">
        <f t="shared" si="92"/>
        <v>0</v>
      </c>
      <c r="CA64" s="117">
        <f t="shared" si="93"/>
        <v>0</v>
      </c>
      <c r="CB64" s="117">
        <f t="shared" si="24"/>
        <v>0</v>
      </c>
      <c r="CC64" s="117">
        <f t="shared" si="25"/>
        <v>0</v>
      </c>
      <c r="CD64" s="117">
        <f t="shared" si="26"/>
        <v>0</v>
      </c>
      <c r="CE64" s="117">
        <f t="shared" si="27"/>
        <v>0</v>
      </c>
      <c r="CF64" s="117">
        <f t="shared" si="28"/>
        <v>0</v>
      </c>
      <c r="CG64" s="117">
        <f t="shared" si="29"/>
        <v>0</v>
      </c>
      <c r="CH64" s="117">
        <f t="shared" si="30"/>
        <v>0</v>
      </c>
      <c r="CI64" s="117">
        <f t="shared" si="31"/>
        <v>0</v>
      </c>
      <c r="CJ64" s="117">
        <f t="shared" si="78"/>
        <v>0</v>
      </c>
      <c r="CK64" s="117">
        <f t="shared" si="94"/>
        <v>0</v>
      </c>
      <c r="CL64" s="117">
        <f t="shared" si="33"/>
        <v>0</v>
      </c>
      <c r="CM64" s="117">
        <f t="shared" si="34"/>
        <v>0</v>
      </c>
      <c r="CN64" s="117">
        <f t="shared" si="35"/>
        <v>0</v>
      </c>
      <c r="CO64" s="117">
        <f t="shared" si="36"/>
        <v>0</v>
      </c>
      <c r="CP64" s="117">
        <f t="shared" si="79"/>
        <v>0</v>
      </c>
      <c r="CQ64" s="117">
        <f t="shared" si="80"/>
        <v>0</v>
      </c>
      <c r="CR64" s="117">
        <f t="shared" si="81"/>
        <v>0</v>
      </c>
      <c r="CS64" s="117">
        <f t="shared" si="82"/>
        <v>0</v>
      </c>
      <c r="CT64" s="117">
        <f t="shared" si="37"/>
        <v>0</v>
      </c>
      <c r="CU64" s="117">
        <f t="shared" si="83"/>
        <v>0</v>
      </c>
      <c r="CV64" s="117">
        <f t="shared" si="38"/>
        <v>0</v>
      </c>
      <c r="CW64" s="117">
        <f t="shared" si="84"/>
        <v>0</v>
      </c>
      <c r="CX64" s="117">
        <f t="shared" si="39"/>
        <v>0</v>
      </c>
      <c r="CY64" s="117">
        <f t="shared" si="40"/>
        <v>0</v>
      </c>
      <c r="CZ64" s="117">
        <f t="shared" si="41"/>
        <v>0</v>
      </c>
      <c r="DA64" s="117">
        <f t="shared" si="42"/>
        <v>0</v>
      </c>
      <c r="DB64" s="117">
        <f t="shared" si="43"/>
        <v>0</v>
      </c>
      <c r="DC64" s="117">
        <f t="shared" si="44"/>
        <v>0</v>
      </c>
      <c r="DD64" s="117">
        <f t="shared" si="45"/>
        <v>0</v>
      </c>
      <c r="DE64" s="117">
        <f t="shared" si="46"/>
        <v>0</v>
      </c>
      <c r="DF64" s="117">
        <f t="shared" si="47"/>
        <v>0</v>
      </c>
      <c r="DG64" s="117">
        <f t="shared" si="90"/>
        <v>0</v>
      </c>
      <c r="DH64" s="117">
        <f t="shared" si="48"/>
        <v>0</v>
      </c>
      <c r="DI64" s="117">
        <f t="shared" si="85"/>
        <v>0</v>
      </c>
      <c r="DJ64" s="117">
        <f t="shared" si="86"/>
        <v>0</v>
      </c>
      <c r="DK64" s="117">
        <f t="shared" si="49"/>
        <v>0</v>
      </c>
      <c r="DL64" s="117">
        <f t="shared" si="50"/>
        <v>0</v>
      </c>
      <c r="DM64" s="117">
        <f t="shared" si="51"/>
        <v>0</v>
      </c>
      <c r="DN64" s="117">
        <f t="shared" si="52"/>
        <v>0</v>
      </c>
      <c r="DO64" s="117">
        <f t="shared" si="53"/>
        <v>0</v>
      </c>
      <c r="DP64" s="117">
        <f t="shared" si="87"/>
        <v>0</v>
      </c>
      <c r="DQ64" s="117">
        <f t="shared" si="54"/>
        <v>0</v>
      </c>
      <c r="DR64" s="117">
        <f t="shared" si="55"/>
        <v>0</v>
      </c>
      <c r="DS64" s="117">
        <f t="shared" si="56"/>
        <v>0</v>
      </c>
      <c r="DT64" s="117">
        <f t="shared" si="57"/>
        <v>0</v>
      </c>
      <c r="DU64" s="117">
        <f t="shared" si="58"/>
        <v>0</v>
      </c>
      <c r="DV64" s="117">
        <f t="shared" si="88"/>
        <v>0</v>
      </c>
      <c r="DW64" s="117">
        <f t="shared" si="59"/>
        <v>0</v>
      </c>
      <c r="DX64" s="117">
        <f t="shared" si="60"/>
        <v>0</v>
      </c>
      <c r="DY64" s="117">
        <f t="shared" si="61"/>
        <v>0</v>
      </c>
      <c r="DZ64" s="117">
        <f t="shared" si="62"/>
        <v>0</v>
      </c>
      <c r="EA64" s="117">
        <f t="shared" si="63"/>
        <v>0</v>
      </c>
      <c r="EB64" s="117">
        <f t="shared" si="64"/>
        <v>0</v>
      </c>
      <c r="EC64" s="117">
        <f t="shared" si="89"/>
        <v>0</v>
      </c>
      <c r="ED64" s="117">
        <f t="shared" si="65"/>
        <v>0</v>
      </c>
      <c r="EE64" s="117">
        <f t="shared" si="66"/>
        <v>0</v>
      </c>
      <c r="EF64" s="117">
        <f t="shared" si="67"/>
        <v>0</v>
      </c>
      <c r="EG64" s="117">
        <f t="shared" si="68"/>
        <v>0</v>
      </c>
      <c r="EH64" s="117">
        <f t="shared" si="69"/>
        <v>0</v>
      </c>
      <c r="EI64" s="117">
        <f t="shared" si="70"/>
        <v>0</v>
      </c>
      <c r="EJ64" s="118">
        <f t="shared" si="71"/>
        <v>0</v>
      </c>
      <c r="EK64" s="118">
        <f t="shared" si="72"/>
        <v>0</v>
      </c>
      <c r="EL64" s="7"/>
      <c r="EM64" s="7"/>
      <c r="EN64" s="7"/>
      <c r="EO64" s="7"/>
    </row>
    <row r="65" spans="1:145" ht="24" customHeight="1" thickTop="1" thickBot="1" x14ac:dyDescent="0.3">
      <c r="A65" s="659" t="s">
        <v>79</v>
      </c>
      <c r="B65" s="660"/>
      <c r="C65" s="660"/>
      <c r="D65" s="198">
        <v>22</v>
      </c>
      <c r="E65" s="198">
        <v>25</v>
      </c>
      <c r="F65" s="198">
        <v>21</v>
      </c>
      <c r="G65" s="198">
        <v>31</v>
      </c>
      <c r="H65" s="198">
        <v>26</v>
      </c>
      <c r="I65" s="198">
        <v>13</v>
      </c>
      <c r="J65" s="198">
        <v>15</v>
      </c>
      <c r="K65" s="198">
        <v>17</v>
      </c>
      <c r="L65" s="198">
        <v>29</v>
      </c>
      <c r="M65" s="198">
        <v>28</v>
      </c>
      <c r="N65" s="198">
        <v>23</v>
      </c>
      <c r="O65" s="198">
        <v>35</v>
      </c>
      <c r="P65" s="198">
        <v>14</v>
      </c>
      <c r="Q65" s="198">
        <v>19</v>
      </c>
      <c r="R65" s="198">
        <v>4</v>
      </c>
      <c r="S65" s="198">
        <v>3</v>
      </c>
      <c r="T65" s="198">
        <v>16</v>
      </c>
      <c r="U65" s="198">
        <v>9</v>
      </c>
      <c r="V65" s="198">
        <v>33</v>
      </c>
      <c r="W65" s="198">
        <v>7</v>
      </c>
      <c r="X65" s="198">
        <v>30</v>
      </c>
      <c r="Y65" s="828" t="s">
        <v>698</v>
      </c>
      <c r="Z65" s="829"/>
      <c r="AA65" s="193"/>
      <c r="AB65" s="272">
        <f t="shared" ref="AB65:AV65" si="95">COUNTA(AB10:AB62)</f>
        <v>46</v>
      </c>
      <c r="AC65" s="272">
        <f t="shared" si="95"/>
        <v>46</v>
      </c>
      <c r="AD65" s="272">
        <f t="shared" si="95"/>
        <v>46</v>
      </c>
      <c r="AE65" s="272">
        <f t="shared" si="95"/>
        <v>46</v>
      </c>
      <c r="AF65" s="272">
        <f t="shared" si="95"/>
        <v>46</v>
      </c>
      <c r="AG65" s="272">
        <f t="shared" si="95"/>
        <v>46</v>
      </c>
      <c r="AH65" s="272">
        <f t="shared" si="95"/>
        <v>46</v>
      </c>
      <c r="AI65" s="272">
        <f t="shared" si="95"/>
        <v>46</v>
      </c>
      <c r="AJ65" s="272">
        <f t="shared" si="95"/>
        <v>46</v>
      </c>
      <c r="AK65" s="272">
        <f t="shared" si="95"/>
        <v>46</v>
      </c>
      <c r="AL65" s="272">
        <f t="shared" si="95"/>
        <v>46</v>
      </c>
      <c r="AM65" s="272">
        <f t="shared" si="95"/>
        <v>46</v>
      </c>
      <c r="AN65" s="272">
        <f t="shared" si="95"/>
        <v>46</v>
      </c>
      <c r="AO65" s="272">
        <f t="shared" si="95"/>
        <v>46</v>
      </c>
      <c r="AP65" s="272">
        <f t="shared" si="95"/>
        <v>46</v>
      </c>
      <c r="AQ65" s="272">
        <f t="shared" si="95"/>
        <v>46</v>
      </c>
      <c r="AR65" s="272">
        <f t="shared" si="95"/>
        <v>46</v>
      </c>
      <c r="AS65" s="272">
        <f t="shared" si="95"/>
        <v>46</v>
      </c>
      <c r="AT65" s="272">
        <f t="shared" si="95"/>
        <v>46</v>
      </c>
      <c r="AU65" s="272">
        <f t="shared" si="95"/>
        <v>46</v>
      </c>
      <c r="AV65" s="354">
        <f t="shared" si="95"/>
        <v>46</v>
      </c>
      <c r="AW65" s="354">
        <f>SUM(AA65:AV65)</f>
        <v>966</v>
      </c>
      <c r="AX65" s="194"/>
      <c r="AY65" s="118">
        <f t="shared" ref="AY65:DR65" si="96">SUM(AY12:AY64)</f>
        <v>33</v>
      </c>
      <c r="AZ65" s="118">
        <f t="shared" si="96"/>
        <v>30</v>
      </c>
      <c r="BA65" s="118">
        <f t="shared" si="96"/>
        <v>30</v>
      </c>
      <c r="BB65" s="118">
        <f t="shared" si="96"/>
        <v>24</v>
      </c>
      <c r="BC65" s="118">
        <f t="shared" si="96"/>
        <v>18</v>
      </c>
      <c r="BD65" s="118">
        <f t="shared" si="96"/>
        <v>8</v>
      </c>
      <c r="BE65" s="118">
        <f t="shared" si="96"/>
        <v>26</v>
      </c>
      <c r="BF65" s="118">
        <f t="shared" si="96"/>
        <v>28</v>
      </c>
      <c r="BG65" s="118">
        <f t="shared" si="96"/>
        <v>8</v>
      </c>
      <c r="BH65" s="118">
        <f t="shared" si="96"/>
        <v>36</v>
      </c>
      <c r="BI65" s="118">
        <f t="shared" si="96"/>
        <v>28</v>
      </c>
      <c r="BJ65" s="118">
        <f t="shared" si="96"/>
        <v>6</v>
      </c>
      <c r="BK65" s="118">
        <f t="shared" si="96"/>
        <v>34</v>
      </c>
      <c r="BL65" s="118">
        <f t="shared" si="96"/>
        <v>28</v>
      </c>
      <c r="BM65" s="118">
        <f t="shared" si="96"/>
        <v>8</v>
      </c>
      <c r="BN65" s="118">
        <f t="shared" si="96"/>
        <v>36</v>
      </c>
      <c r="BO65" s="118">
        <f t="shared" si="96"/>
        <v>28</v>
      </c>
      <c r="BP65" s="118">
        <f t="shared" si="96"/>
        <v>8</v>
      </c>
      <c r="BQ65" s="118">
        <f t="shared" si="96"/>
        <v>36</v>
      </c>
      <c r="BR65" s="118">
        <f t="shared" si="96"/>
        <v>0</v>
      </c>
      <c r="BS65" s="118">
        <f t="shared" si="96"/>
        <v>0</v>
      </c>
      <c r="BT65" s="118">
        <f t="shared" si="96"/>
        <v>0</v>
      </c>
      <c r="BU65" s="118">
        <f t="shared" si="96"/>
        <v>14</v>
      </c>
      <c r="BV65" s="118">
        <f t="shared" si="96"/>
        <v>14</v>
      </c>
      <c r="BW65" s="118">
        <f t="shared" si="96"/>
        <v>8</v>
      </c>
      <c r="BX65" s="118">
        <f t="shared" si="96"/>
        <v>36</v>
      </c>
      <c r="BY65" s="118">
        <f t="shared" si="96"/>
        <v>14</v>
      </c>
      <c r="BZ65" s="118">
        <f t="shared" si="96"/>
        <v>14</v>
      </c>
      <c r="CA65" s="118">
        <f t="shared" si="96"/>
        <v>28</v>
      </c>
      <c r="CB65" s="118">
        <f t="shared" si="96"/>
        <v>14</v>
      </c>
      <c r="CC65" s="118">
        <f t="shared" si="96"/>
        <v>9</v>
      </c>
      <c r="CD65" s="118">
        <f t="shared" si="96"/>
        <v>8</v>
      </c>
      <c r="CE65" s="118">
        <f t="shared" si="96"/>
        <v>31</v>
      </c>
      <c r="CF65" s="118">
        <f t="shared" si="96"/>
        <v>14</v>
      </c>
      <c r="CG65" s="118">
        <f t="shared" si="96"/>
        <v>12</v>
      </c>
      <c r="CH65" s="118">
        <f t="shared" si="96"/>
        <v>26</v>
      </c>
      <c r="CI65" s="118">
        <f t="shared" si="96"/>
        <v>33</v>
      </c>
      <c r="CJ65" s="118">
        <f t="shared" si="96"/>
        <v>6</v>
      </c>
      <c r="CK65" s="118">
        <f t="shared" si="96"/>
        <v>30</v>
      </c>
      <c r="CL65" s="118">
        <f t="shared" si="96"/>
        <v>16</v>
      </c>
      <c r="CM65" s="118">
        <f t="shared" si="96"/>
        <v>12</v>
      </c>
      <c r="CN65" s="118">
        <f t="shared" si="96"/>
        <v>28</v>
      </c>
      <c r="CO65" s="118">
        <f t="shared" si="96"/>
        <v>28</v>
      </c>
      <c r="CP65" s="118">
        <f t="shared" si="96"/>
        <v>24</v>
      </c>
      <c r="CQ65" s="118">
        <f t="shared" si="96"/>
        <v>4</v>
      </c>
      <c r="CR65" s="118">
        <f t="shared" si="96"/>
        <v>21</v>
      </c>
      <c r="CS65" s="118">
        <f t="shared" si="96"/>
        <v>25</v>
      </c>
      <c r="CT65" s="118">
        <f t="shared" si="96"/>
        <v>12</v>
      </c>
      <c r="CU65" s="118">
        <f t="shared" si="96"/>
        <v>0</v>
      </c>
      <c r="CV65" s="118">
        <f t="shared" si="96"/>
        <v>16</v>
      </c>
      <c r="CW65" s="118">
        <f t="shared" si="96"/>
        <v>28</v>
      </c>
      <c r="CX65" s="118">
        <f t="shared" si="96"/>
        <v>12</v>
      </c>
      <c r="CY65" s="118">
        <f t="shared" si="96"/>
        <v>0</v>
      </c>
      <c r="CZ65" s="118">
        <f t="shared" si="96"/>
        <v>12</v>
      </c>
      <c r="DA65" s="118">
        <f t="shared" si="96"/>
        <v>21</v>
      </c>
      <c r="DB65" s="118">
        <f t="shared" si="96"/>
        <v>6</v>
      </c>
      <c r="DC65" s="118">
        <f t="shared" si="96"/>
        <v>27</v>
      </c>
      <c r="DD65" s="118">
        <f t="shared" si="96"/>
        <v>12</v>
      </c>
      <c r="DE65" s="118">
        <f t="shared" si="96"/>
        <v>21</v>
      </c>
      <c r="DF65" s="118">
        <f t="shared" si="96"/>
        <v>6</v>
      </c>
      <c r="DG65" s="118">
        <f t="shared" si="96"/>
        <v>27</v>
      </c>
      <c r="DH65" s="118">
        <f t="shared" si="96"/>
        <v>21</v>
      </c>
      <c r="DI65" s="118">
        <f t="shared" si="96"/>
        <v>3</v>
      </c>
      <c r="DJ65" s="118">
        <f t="shared" si="96"/>
        <v>24</v>
      </c>
      <c r="DK65" s="118">
        <f t="shared" si="96"/>
        <v>12</v>
      </c>
      <c r="DL65" s="118">
        <f t="shared" si="96"/>
        <v>0</v>
      </c>
      <c r="DM65" s="118">
        <f t="shared" si="96"/>
        <v>12</v>
      </c>
      <c r="DN65" s="118">
        <f t="shared" si="96"/>
        <v>19</v>
      </c>
      <c r="DO65" s="118">
        <f t="shared" si="96"/>
        <v>8</v>
      </c>
      <c r="DP65" s="118">
        <f t="shared" si="96"/>
        <v>27</v>
      </c>
      <c r="DQ65" s="118">
        <f t="shared" si="96"/>
        <v>16</v>
      </c>
      <c r="DR65" s="118">
        <f t="shared" si="96"/>
        <v>0</v>
      </c>
      <c r="DS65" s="118">
        <f t="shared" ref="DS65:EK65" si="97">SUM(DS12:DS64)</f>
        <v>16</v>
      </c>
      <c r="DT65" s="118">
        <f t="shared" si="97"/>
        <v>6</v>
      </c>
      <c r="DU65" s="118">
        <f t="shared" si="97"/>
        <v>9</v>
      </c>
      <c r="DV65" s="118">
        <f t="shared" si="97"/>
        <v>15</v>
      </c>
      <c r="DW65" s="118">
        <f t="shared" si="97"/>
        <v>22</v>
      </c>
      <c r="DX65" s="118">
        <f t="shared" si="97"/>
        <v>6</v>
      </c>
      <c r="DY65" s="118">
        <f t="shared" si="97"/>
        <v>28</v>
      </c>
      <c r="DZ65" s="118">
        <f t="shared" si="97"/>
        <v>16</v>
      </c>
      <c r="EA65" s="118">
        <f t="shared" si="97"/>
        <v>26</v>
      </c>
      <c r="EB65" s="118">
        <f t="shared" si="97"/>
        <v>24</v>
      </c>
      <c r="EC65" s="118">
        <f>SUM(EC12:EC64)</f>
        <v>18</v>
      </c>
      <c r="ED65" s="118">
        <f t="shared" si="97"/>
        <v>22</v>
      </c>
      <c r="EE65" s="118">
        <f t="shared" si="97"/>
        <v>12</v>
      </c>
      <c r="EF65" s="118">
        <f t="shared" si="97"/>
        <v>34</v>
      </c>
      <c r="EG65" s="118">
        <f t="shared" si="97"/>
        <v>22</v>
      </c>
      <c r="EH65" s="118">
        <f t="shared" si="97"/>
        <v>6</v>
      </c>
      <c r="EI65" s="118">
        <f t="shared" si="97"/>
        <v>28</v>
      </c>
      <c r="EJ65" s="118">
        <f t="shared" si="97"/>
        <v>28</v>
      </c>
      <c r="EK65" s="118">
        <f t="shared" si="97"/>
        <v>14</v>
      </c>
      <c r="EL65" s="7"/>
      <c r="EM65" s="7"/>
      <c r="EN65" s="7"/>
      <c r="EO65" s="7"/>
    </row>
    <row r="66" spans="1:145" ht="6.75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82"/>
      <c r="EI66" s="182"/>
      <c r="EJ66" s="7"/>
      <c r="EK66" s="7"/>
      <c r="EL66" s="7"/>
      <c r="EM66" s="7"/>
      <c r="EN66" s="7"/>
      <c r="EO66" s="7"/>
    </row>
    <row r="67" spans="1:145" ht="14.1" hidden="1" customHeight="1" x14ac:dyDescent="0.25">
      <c r="A67" s="770" t="s">
        <v>500</v>
      </c>
      <c r="B67" s="770"/>
      <c r="C67" s="770"/>
      <c r="D67" s="272">
        <f>COUNTA(D12:D60)</f>
        <v>46</v>
      </c>
      <c r="E67" s="272">
        <f t="shared" ref="E67:X67" si="98">COUNTA(E12:E60)</f>
        <v>46</v>
      </c>
      <c r="F67" s="272">
        <f t="shared" si="98"/>
        <v>46</v>
      </c>
      <c r="G67" s="272">
        <f t="shared" si="98"/>
        <v>46</v>
      </c>
      <c r="H67" s="272">
        <f t="shared" si="98"/>
        <v>46</v>
      </c>
      <c r="I67" s="272">
        <f t="shared" si="98"/>
        <v>46</v>
      </c>
      <c r="J67" s="272">
        <f t="shared" si="98"/>
        <v>46</v>
      </c>
      <c r="K67" s="272">
        <f t="shared" si="98"/>
        <v>46</v>
      </c>
      <c r="L67" s="272">
        <f t="shared" si="98"/>
        <v>46</v>
      </c>
      <c r="M67" s="272">
        <f t="shared" si="98"/>
        <v>46</v>
      </c>
      <c r="N67" s="272">
        <f t="shared" si="98"/>
        <v>46</v>
      </c>
      <c r="O67" s="272">
        <f t="shared" si="98"/>
        <v>46</v>
      </c>
      <c r="P67" s="272">
        <f t="shared" si="98"/>
        <v>46</v>
      </c>
      <c r="Q67" s="272">
        <f t="shared" si="98"/>
        <v>46</v>
      </c>
      <c r="R67" s="272">
        <f t="shared" si="98"/>
        <v>46</v>
      </c>
      <c r="S67" s="272">
        <f t="shared" si="98"/>
        <v>46</v>
      </c>
      <c r="T67" s="272">
        <f t="shared" si="98"/>
        <v>46</v>
      </c>
      <c r="U67" s="272">
        <f t="shared" si="98"/>
        <v>46</v>
      </c>
      <c r="V67" s="272">
        <f t="shared" si="98"/>
        <v>46</v>
      </c>
      <c r="W67" s="272">
        <f t="shared" si="98"/>
        <v>46</v>
      </c>
      <c r="X67" s="272">
        <f t="shared" si="98"/>
        <v>46</v>
      </c>
      <c r="Y67" s="2"/>
      <c r="Z67" s="272">
        <f t="shared" ref="Z67:Z129" si="99">SUM(D67:Y67)</f>
        <v>966</v>
      </c>
      <c r="AA67" s="2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  <c r="AS67" s="354"/>
      <c r="AT67" s="354"/>
      <c r="AU67" s="354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82"/>
      <c r="EI67" s="182"/>
      <c r="EJ67" s="7"/>
      <c r="EK67" s="7"/>
      <c r="EL67" s="7"/>
      <c r="EM67" s="7"/>
      <c r="EN67" s="7"/>
      <c r="EO67" s="7"/>
    </row>
    <row r="68" spans="1:145" ht="14.1" hidden="1" customHeight="1" x14ac:dyDescent="0.25">
      <c r="A68" s="770" t="s">
        <v>460</v>
      </c>
      <c r="B68" s="770"/>
      <c r="C68" s="770"/>
      <c r="D68" s="272">
        <f t="shared" ref="D68:X68" si="100">COUNTIF(D12:D64,"A.35")</f>
        <v>0</v>
      </c>
      <c r="E68" s="272">
        <f t="shared" si="100"/>
        <v>0</v>
      </c>
      <c r="F68" s="272">
        <f t="shared" si="100"/>
        <v>0</v>
      </c>
      <c r="G68" s="272">
        <f t="shared" si="100"/>
        <v>0</v>
      </c>
      <c r="H68" s="272">
        <f t="shared" si="100"/>
        <v>0</v>
      </c>
      <c r="I68" s="272">
        <f t="shared" si="100"/>
        <v>0</v>
      </c>
      <c r="J68" s="272">
        <f t="shared" si="100"/>
        <v>0</v>
      </c>
      <c r="K68" s="272">
        <f t="shared" si="100"/>
        <v>0</v>
      </c>
      <c r="L68" s="272">
        <f t="shared" si="100"/>
        <v>0</v>
      </c>
      <c r="M68" s="272">
        <f t="shared" si="100"/>
        <v>0</v>
      </c>
      <c r="N68" s="272">
        <f t="shared" si="100"/>
        <v>3</v>
      </c>
      <c r="O68" s="272">
        <f t="shared" si="100"/>
        <v>3</v>
      </c>
      <c r="P68" s="272">
        <f t="shared" si="100"/>
        <v>3</v>
      </c>
      <c r="Q68" s="272">
        <f t="shared" si="100"/>
        <v>3</v>
      </c>
      <c r="R68" s="272">
        <f t="shared" si="100"/>
        <v>3</v>
      </c>
      <c r="S68" s="272">
        <f t="shared" si="100"/>
        <v>3</v>
      </c>
      <c r="T68" s="272">
        <f t="shared" si="100"/>
        <v>3</v>
      </c>
      <c r="U68" s="272">
        <f t="shared" si="100"/>
        <v>3</v>
      </c>
      <c r="V68" s="272">
        <f t="shared" si="100"/>
        <v>3</v>
      </c>
      <c r="W68" s="272">
        <f t="shared" si="100"/>
        <v>3</v>
      </c>
      <c r="X68" s="272">
        <f t="shared" si="100"/>
        <v>3</v>
      </c>
      <c r="Y68" s="2"/>
      <c r="Z68" s="272">
        <f t="shared" si="99"/>
        <v>33</v>
      </c>
      <c r="AA68" s="355">
        <f>Z68</f>
        <v>33</v>
      </c>
      <c r="AB68" s="272">
        <f t="shared" ref="AB68:AV68" si="101">COUNTIF(AB11:AB63,"A.35")</f>
        <v>0</v>
      </c>
      <c r="AC68" s="272">
        <f t="shared" si="101"/>
        <v>0</v>
      </c>
      <c r="AD68" s="272">
        <f t="shared" si="101"/>
        <v>0</v>
      </c>
      <c r="AE68" s="272">
        <f t="shared" si="101"/>
        <v>0</v>
      </c>
      <c r="AF68" s="272">
        <f t="shared" si="101"/>
        <v>0</v>
      </c>
      <c r="AG68" s="272">
        <f t="shared" si="101"/>
        <v>0</v>
      </c>
      <c r="AH68" s="272">
        <f t="shared" si="101"/>
        <v>0</v>
      </c>
      <c r="AI68" s="272">
        <f t="shared" si="101"/>
        <v>0</v>
      </c>
      <c r="AJ68" s="272">
        <f t="shared" si="101"/>
        <v>0</v>
      </c>
      <c r="AK68" s="272">
        <f t="shared" si="101"/>
        <v>0</v>
      </c>
      <c r="AL68" s="272">
        <f t="shared" si="101"/>
        <v>3</v>
      </c>
      <c r="AM68" s="272">
        <f t="shared" si="101"/>
        <v>3</v>
      </c>
      <c r="AN68" s="272">
        <f t="shared" si="101"/>
        <v>3</v>
      </c>
      <c r="AO68" s="272">
        <f t="shared" si="101"/>
        <v>3</v>
      </c>
      <c r="AP68" s="272">
        <f t="shared" si="101"/>
        <v>3</v>
      </c>
      <c r="AQ68" s="272">
        <f t="shared" si="101"/>
        <v>3</v>
      </c>
      <c r="AR68" s="272">
        <f t="shared" si="101"/>
        <v>3</v>
      </c>
      <c r="AS68" s="272">
        <f t="shared" si="101"/>
        <v>3</v>
      </c>
      <c r="AT68" s="272">
        <f t="shared" si="101"/>
        <v>3</v>
      </c>
      <c r="AU68" s="272">
        <f t="shared" si="101"/>
        <v>3</v>
      </c>
      <c r="AV68" s="354">
        <f t="shared" si="101"/>
        <v>3</v>
      </c>
      <c r="AW68" s="354">
        <f t="shared" ref="AW68:AW130" si="102">SUM(AB68:AV68)</f>
        <v>33</v>
      </c>
      <c r="AX68" s="354">
        <f>AW68</f>
        <v>33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82"/>
      <c r="EI68" s="182"/>
      <c r="EJ68" s="7"/>
      <c r="EK68" s="7"/>
      <c r="EL68" s="7"/>
      <c r="EM68" s="7"/>
      <c r="EN68" s="7"/>
      <c r="EO68" s="7"/>
    </row>
    <row r="69" spans="1:145" ht="14.1" hidden="1" customHeight="1" x14ac:dyDescent="0.25">
      <c r="A69" s="356" t="s">
        <v>676</v>
      </c>
      <c r="B69" s="356"/>
      <c r="C69" s="356"/>
      <c r="D69" s="272">
        <f t="shared" ref="D69:X69" si="103">COUNTIF(D12:D64,"A.41")</f>
        <v>3</v>
      </c>
      <c r="E69" s="272">
        <f t="shared" si="103"/>
        <v>3</v>
      </c>
      <c r="F69" s="272">
        <f t="shared" si="103"/>
        <v>3</v>
      </c>
      <c r="G69" s="272">
        <f t="shared" si="103"/>
        <v>3</v>
      </c>
      <c r="H69" s="272">
        <f t="shared" si="103"/>
        <v>3</v>
      </c>
      <c r="I69" s="272">
        <f t="shared" si="103"/>
        <v>3</v>
      </c>
      <c r="J69" s="272">
        <f t="shared" si="103"/>
        <v>3</v>
      </c>
      <c r="K69" s="272">
        <f t="shared" si="103"/>
        <v>3</v>
      </c>
      <c r="L69" s="272">
        <f t="shared" si="103"/>
        <v>3</v>
      </c>
      <c r="M69" s="272">
        <f t="shared" si="103"/>
        <v>3</v>
      </c>
      <c r="N69" s="272">
        <f t="shared" si="103"/>
        <v>0</v>
      </c>
      <c r="O69" s="272">
        <f t="shared" si="103"/>
        <v>0</v>
      </c>
      <c r="P69" s="272">
        <f t="shared" si="103"/>
        <v>0</v>
      </c>
      <c r="Q69" s="272">
        <f t="shared" si="103"/>
        <v>0</v>
      </c>
      <c r="R69" s="272">
        <f t="shared" si="103"/>
        <v>0</v>
      </c>
      <c r="S69" s="272">
        <f t="shared" si="103"/>
        <v>0</v>
      </c>
      <c r="T69" s="272">
        <f t="shared" si="103"/>
        <v>0</v>
      </c>
      <c r="U69" s="272">
        <f t="shared" si="103"/>
        <v>0</v>
      </c>
      <c r="V69" s="272">
        <f t="shared" si="103"/>
        <v>0</v>
      </c>
      <c r="W69" s="272">
        <f t="shared" si="103"/>
        <v>0</v>
      </c>
      <c r="X69" s="272">
        <f t="shared" si="103"/>
        <v>0</v>
      </c>
      <c r="Y69" s="2"/>
      <c r="Z69" s="272">
        <f>SUM(D69:Y69)</f>
        <v>30</v>
      </c>
      <c r="AA69" s="355" t="e">
        <f>Z69+#REF!</f>
        <v>#REF!</v>
      </c>
      <c r="AB69" s="272">
        <f t="shared" ref="AB69:AV69" si="104">COUNTIF(AB11:AB63,"A.41")</f>
        <v>3</v>
      </c>
      <c r="AC69" s="272">
        <f t="shared" si="104"/>
        <v>3</v>
      </c>
      <c r="AD69" s="272">
        <f t="shared" si="104"/>
        <v>3</v>
      </c>
      <c r="AE69" s="272">
        <f t="shared" si="104"/>
        <v>3</v>
      </c>
      <c r="AF69" s="272">
        <f t="shared" si="104"/>
        <v>3</v>
      </c>
      <c r="AG69" s="272">
        <f t="shared" si="104"/>
        <v>3</v>
      </c>
      <c r="AH69" s="272">
        <f t="shared" si="104"/>
        <v>3</v>
      </c>
      <c r="AI69" s="272">
        <f t="shared" si="104"/>
        <v>3</v>
      </c>
      <c r="AJ69" s="272">
        <f t="shared" si="104"/>
        <v>3</v>
      </c>
      <c r="AK69" s="272">
        <f t="shared" si="104"/>
        <v>3</v>
      </c>
      <c r="AL69" s="272">
        <f t="shared" si="104"/>
        <v>0</v>
      </c>
      <c r="AM69" s="272">
        <f t="shared" si="104"/>
        <v>0</v>
      </c>
      <c r="AN69" s="272">
        <f t="shared" si="104"/>
        <v>0</v>
      </c>
      <c r="AO69" s="272">
        <f t="shared" si="104"/>
        <v>0</v>
      </c>
      <c r="AP69" s="272">
        <f t="shared" si="104"/>
        <v>0</v>
      </c>
      <c r="AQ69" s="272">
        <f t="shared" si="104"/>
        <v>0</v>
      </c>
      <c r="AR69" s="272">
        <f t="shared" si="104"/>
        <v>0</v>
      </c>
      <c r="AS69" s="272">
        <f t="shared" si="104"/>
        <v>0</v>
      </c>
      <c r="AT69" s="272">
        <f t="shared" si="104"/>
        <v>0</v>
      </c>
      <c r="AU69" s="272">
        <f t="shared" si="104"/>
        <v>0</v>
      </c>
      <c r="AV69" s="272">
        <f t="shared" si="104"/>
        <v>0</v>
      </c>
      <c r="AW69" s="354">
        <f t="shared" si="102"/>
        <v>30</v>
      </c>
      <c r="AX69" s="354">
        <f>AW69</f>
        <v>30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82"/>
      <c r="EI69" s="182"/>
      <c r="EJ69" s="7"/>
      <c r="EK69" s="7"/>
      <c r="EL69" s="7"/>
      <c r="EM69" s="7"/>
      <c r="EN69" s="7"/>
      <c r="EO69" s="7"/>
    </row>
    <row r="70" spans="1:145" ht="14.1" hidden="1" customHeight="1" x14ac:dyDescent="0.25">
      <c r="A70" s="770" t="s">
        <v>461</v>
      </c>
      <c r="B70" s="770"/>
      <c r="C70" s="770"/>
      <c r="D70" s="272">
        <f t="shared" ref="D70:X70" si="105">COUNTIF(D12:D64,"B.23")</f>
        <v>0</v>
      </c>
      <c r="E70" s="272">
        <f t="shared" si="105"/>
        <v>0</v>
      </c>
      <c r="F70" s="272">
        <f t="shared" si="105"/>
        <v>0</v>
      </c>
      <c r="G70" s="272">
        <f t="shared" si="105"/>
        <v>0</v>
      </c>
      <c r="H70" s="272">
        <f t="shared" si="105"/>
        <v>0</v>
      </c>
      <c r="I70" s="272">
        <f t="shared" si="105"/>
        <v>0</v>
      </c>
      <c r="J70" s="272">
        <f t="shared" si="105"/>
        <v>0</v>
      </c>
      <c r="K70" s="272">
        <f t="shared" si="105"/>
        <v>2</v>
      </c>
      <c r="L70" s="272">
        <f t="shared" si="105"/>
        <v>2</v>
      </c>
      <c r="M70" s="272">
        <f t="shared" si="105"/>
        <v>2</v>
      </c>
      <c r="N70" s="272">
        <f t="shared" si="105"/>
        <v>2</v>
      </c>
      <c r="O70" s="272">
        <f t="shared" si="105"/>
        <v>2</v>
      </c>
      <c r="P70" s="272">
        <f t="shared" si="105"/>
        <v>0</v>
      </c>
      <c r="Q70" s="272">
        <f t="shared" si="105"/>
        <v>0</v>
      </c>
      <c r="R70" s="272">
        <f t="shared" si="105"/>
        <v>2</v>
      </c>
      <c r="S70" s="272">
        <f t="shared" si="105"/>
        <v>2</v>
      </c>
      <c r="T70" s="272">
        <f t="shared" si="105"/>
        <v>2</v>
      </c>
      <c r="U70" s="272">
        <f t="shared" si="105"/>
        <v>2</v>
      </c>
      <c r="V70" s="272">
        <f t="shared" si="105"/>
        <v>2</v>
      </c>
      <c r="W70" s="272">
        <f t="shared" si="105"/>
        <v>2</v>
      </c>
      <c r="X70" s="272">
        <f t="shared" si="105"/>
        <v>2</v>
      </c>
      <c r="Y70" s="2"/>
      <c r="Z70" s="272">
        <f t="shared" si="99"/>
        <v>24</v>
      </c>
      <c r="AA70" s="355">
        <f>Z70</f>
        <v>24</v>
      </c>
      <c r="AB70" s="272">
        <f t="shared" ref="AB70:AV70" si="106">COUNTIF(AB11:AB63,"B.23")</f>
        <v>0</v>
      </c>
      <c r="AC70" s="272">
        <f t="shared" si="106"/>
        <v>0</v>
      </c>
      <c r="AD70" s="272">
        <f t="shared" si="106"/>
        <v>0</v>
      </c>
      <c r="AE70" s="272">
        <f t="shared" si="106"/>
        <v>0</v>
      </c>
      <c r="AF70" s="272">
        <f t="shared" si="106"/>
        <v>0</v>
      </c>
      <c r="AG70" s="272">
        <f t="shared" si="106"/>
        <v>0</v>
      </c>
      <c r="AH70" s="272">
        <f t="shared" si="106"/>
        <v>0</v>
      </c>
      <c r="AI70" s="272">
        <f t="shared" si="106"/>
        <v>2</v>
      </c>
      <c r="AJ70" s="272">
        <f t="shared" si="106"/>
        <v>2</v>
      </c>
      <c r="AK70" s="272">
        <f t="shared" si="106"/>
        <v>2</v>
      </c>
      <c r="AL70" s="272">
        <f t="shared" si="106"/>
        <v>2</v>
      </c>
      <c r="AM70" s="272">
        <f t="shared" si="106"/>
        <v>2</v>
      </c>
      <c r="AN70" s="272">
        <f t="shared" si="106"/>
        <v>0</v>
      </c>
      <c r="AO70" s="272">
        <f t="shared" si="106"/>
        <v>0</v>
      </c>
      <c r="AP70" s="272">
        <f t="shared" si="106"/>
        <v>2</v>
      </c>
      <c r="AQ70" s="272">
        <f t="shared" si="106"/>
        <v>2</v>
      </c>
      <c r="AR70" s="272">
        <f t="shared" si="106"/>
        <v>2</v>
      </c>
      <c r="AS70" s="272">
        <f t="shared" si="106"/>
        <v>2</v>
      </c>
      <c r="AT70" s="272">
        <f t="shared" si="106"/>
        <v>2</v>
      </c>
      <c r="AU70" s="272">
        <f t="shared" si="106"/>
        <v>2</v>
      </c>
      <c r="AV70" s="354">
        <f t="shared" si="106"/>
        <v>2</v>
      </c>
      <c r="AW70" s="354">
        <f t="shared" si="102"/>
        <v>24</v>
      </c>
      <c r="AX70" s="354">
        <f>AW70</f>
        <v>24</v>
      </c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82"/>
      <c r="EI70" s="182"/>
      <c r="EJ70" s="7"/>
      <c r="EK70" s="7"/>
      <c r="EL70" s="7"/>
      <c r="EM70" s="7"/>
      <c r="EN70" s="7"/>
      <c r="EO70" s="7"/>
    </row>
    <row r="71" spans="1:145" ht="14.1" hidden="1" customHeight="1" x14ac:dyDescent="0.25">
      <c r="A71" s="772" t="s">
        <v>563</v>
      </c>
      <c r="B71" s="772"/>
      <c r="C71" s="772"/>
      <c r="D71" s="272">
        <f t="shared" ref="D71:X71" si="107">COUNTIF(D12:D64,"B.26")</f>
        <v>2</v>
      </c>
      <c r="E71" s="272">
        <f t="shared" si="107"/>
        <v>2</v>
      </c>
      <c r="F71" s="272">
        <f t="shared" si="107"/>
        <v>2</v>
      </c>
      <c r="G71" s="272">
        <f t="shared" si="107"/>
        <v>2</v>
      </c>
      <c r="H71" s="272">
        <f t="shared" si="107"/>
        <v>2</v>
      </c>
      <c r="I71" s="272">
        <f t="shared" si="107"/>
        <v>2</v>
      </c>
      <c r="J71" s="272">
        <f t="shared" si="107"/>
        <v>2</v>
      </c>
      <c r="K71" s="272">
        <f t="shared" si="107"/>
        <v>0</v>
      </c>
      <c r="L71" s="272">
        <f t="shared" si="107"/>
        <v>0</v>
      </c>
      <c r="M71" s="272">
        <f t="shared" si="107"/>
        <v>0</v>
      </c>
      <c r="N71" s="272">
        <f t="shared" si="107"/>
        <v>0</v>
      </c>
      <c r="O71" s="272">
        <f t="shared" si="107"/>
        <v>0</v>
      </c>
      <c r="P71" s="272">
        <f t="shared" si="107"/>
        <v>2</v>
      </c>
      <c r="Q71" s="272">
        <f t="shared" si="107"/>
        <v>2</v>
      </c>
      <c r="R71" s="272">
        <f t="shared" si="107"/>
        <v>0</v>
      </c>
      <c r="S71" s="272">
        <f t="shared" si="107"/>
        <v>0</v>
      </c>
      <c r="T71" s="272">
        <f t="shared" si="107"/>
        <v>0</v>
      </c>
      <c r="U71" s="272">
        <f t="shared" si="107"/>
        <v>0</v>
      </c>
      <c r="V71" s="272">
        <f t="shared" si="107"/>
        <v>0</v>
      </c>
      <c r="W71" s="272">
        <f t="shared" si="107"/>
        <v>0</v>
      </c>
      <c r="X71" s="272">
        <f t="shared" si="107"/>
        <v>0</v>
      </c>
      <c r="Y71" s="2"/>
      <c r="Z71" s="272">
        <f t="shared" si="99"/>
        <v>18</v>
      </c>
      <c r="AA71" s="355">
        <f>Z71</f>
        <v>18</v>
      </c>
      <c r="AB71" s="272">
        <f t="shared" ref="AB71:AV71" si="108">COUNTIF(AB11:AB63,"B.26")</f>
        <v>2</v>
      </c>
      <c r="AC71" s="272">
        <f t="shared" si="108"/>
        <v>2</v>
      </c>
      <c r="AD71" s="272">
        <f t="shared" si="108"/>
        <v>2</v>
      </c>
      <c r="AE71" s="272">
        <f t="shared" si="108"/>
        <v>2</v>
      </c>
      <c r="AF71" s="272">
        <f t="shared" si="108"/>
        <v>2</v>
      </c>
      <c r="AG71" s="272">
        <f t="shared" si="108"/>
        <v>2</v>
      </c>
      <c r="AH71" s="272">
        <f t="shared" si="108"/>
        <v>2</v>
      </c>
      <c r="AI71" s="272">
        <f t="shared" si="108"/>
        <v>0</v>
      </c>
      <c r="AJ71" s="272">
        <f t="shared" si="108"/>
        <v>0</v>
      </c>
      <c r="AK71" s="272">
        <f t="shared" si="108"/>
        <v>0</v>
      </c>
      <c r="AL71" s="272">
        <f t="shared" si="108"/>
        <v>0</v>
      </c>
      <c r="AM71" s="272">
        <f t="shared" si="108"/>
        <v>0</v>
      </c>
      <c r="AN71" s="272">
        <f t="shared" si="108"/>
        <v>2</v>
      </c>
      <c r="AO71" s="272">
        <f t="shared" si="108"/>
        <v>2</v>
      </c>
      <c r="AP71" s="272">
        <f t="shared" si="108"/>
        <v>0</v>
      </c>
      <c r="AQ71" s="272">
        <f t="shared" si="108"/>
        <v>0</v>
      </c>
      <c r="AR71" s="272">
        <f t="shared" si="108"/>
        <v>0</v>
      </c>
      <c r="AS71" s="272">
        <f t="shared" si="108"/>
        <v>0</v>
      </c>
      <c r="AT71" s="272">
        <f t="shared" si="108"/>
        <v>0</v>
      </c>
      <c r="AU71" s="272">
        <f t="shared" si="108"/>
        <v>0</v>
      </c>
      <c r="AV71" s="354">
        <f t="shared" si="108"/>
        <v>0</v>
      </c>
      <c r="AW71" s="354">
        <f t="shared" si="102"/>
        <v>18</v>
      </c>
      <c r="AX71" s="766">
        <f>AW71+AW72</f>
        <v>26</v>
      </c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82"/>
      <c r="EI71" s="182"/>
      <c r="EJ71" s="7"/>
      <c r="EK71" s="7"/>
      <c r="EL71" s="7"/>
      <c r="EM71" s="7"/>
      <c r="EN71" s="7"/>
      <c r="EO71" s="7"/>
    </row>
    <row r="72" spans="1:145" ht="14.1" hidden="1" customHeight="1" x14ac:dyDescent="0.25">
      <c r="A72" s="357" t="s">
        <v>690</v>
      </c>
      <c r="B72" s="357"/>
      <c r="C72" s="357"/>
      <c r="D72" s="272">
        <f>COUNTIF(D12:D64,"O.26")</f>
        <v>0</v>
      </c>
      <c r="E72" s="272">
        <f t="shared" ref="E72:X72" si="109">COUNTIF(E12:E64,"O.26")</f>
        <v>0</v>
      </c>
      <c r="F72" s="272">
        <f t="shared" si="109"/>
        <v>0</v>
      </c>
      <c r="G72" s="272">
        <f t="shared" si="109"/>
        <v>0</v>
      </c>
      <c r="H72" s="272">
        <f t="shared" si="109"/>
        <v>0</v>
      </c>
      <c r="I72" s="272">
        <f t="shared" si="109"/>
        <v>0</v>
      </c>
      <c r="J72" s="272">
        <f t="shared" si="109"/>
        <v>0</v>
      </c>
      <c r="K72" s="272">
        <f t="shared" si="109"/>
        <v>0</v>
      </c>
      <c r="L72" s="272">
        <f t="shared" si="109"/>
        <v>0</v>
      </c>
      <c r="M72" s="272">
        <f t="shared" si="109"/>
        <v>0</v>
      </c>
      <c r="N72" s="272">
        <f t="shared" si="109"/>
        <v>4</v>
      </c>
      <c r="O72" s="272">
        <f t="shared" si="109"/>
        <v>4</v>
      </c>
      <c r="P72" s="272">
        <f t="shared" si="109"/>
        <v>0</v>
      </c>
      <c r="Q72" s="272">
        <f t="shared" si="109"/>
        <v>0</v>
      </c>
      <c r="R72" s="272">
        <f t="shared" si="109"/>
        <v>0</v>
      </c>
      <c r="S72" s="272">
        <f t="shared" si="109"/>
        <v>0</v>
      </c>
      <c r="T72" s="272">
        <f t="shared" si="109"/>
        <v>0</v>
      </c>
      <c r="U72" s="272">
        <f t="shared" si="109"/>
        <v>0</v>
      </c>
      <c r="V72" s="272">
        <f t="shared" si="109"/>
        <v>0</v>
      </c>
      <c r="W72" s="272">
        <f t="shared" si="109"/>
        <v>0</v>
      </c>
      <c r="X72" s="272">
        <f t="shared" si="109"/>
        <v>0</v>
      </c>
      <c r="Y72" s="2"/>
      <c r="Z72" s="272">
        <f t="shared" si="99"/>
        <v>8</v>
      </c>
      <c r="AA72" s="355"/>
      <c r="AB72" s="272">
        <f>COUNTIF(AB11:AB63,"O.26")</f>
        <v>0</v>
      </c>
      <c r="AC72" s="272">
        <f t="shared" ref="AC72:AV72" si="110">COUNTIF(AC11:AC63,"O.26")</f>
        <v>0</v>
      </c>
      <c r="AD72" s="272">
        <f t="shared" si="110"/>
        <v>0</v>
      </c>
      <c r="AE72" s="272">
        <f t="shared" si="110"/>
        <v>0</v>
      </c>
      <c r="AF72" s="272">
        <f t="shared" si="110"/>
        <v>0</v>
      </c>
      <c r="AG72" s="272">
        <f t="shared" si="110"/>
        <v>0</v>
      </c>
      <c r="AH72" s="272">
        <f t="shared" si="110"/>
        <v>0</v>
      </c>
      <c r="AI72" s="272">
        <f t="shared" si="110"/>
        <v>0</v>
      </c>
      <c r="AJ72" s="272">
        <f t="shared" si="110"/>
        <v>0</v>
      </c>
      <c r="AK72" s="272">
        <f t="shared" si="110"/>
        <v>0</v>
      </c>
      <c r="AL72" s="272">
        <f t="shared" si="110"/>
        <v>4</v>
      </c>
      <c r="AM72" s="272">
        <f t="shared" si="110"/>
        <v>4</v>
      </c>
      <c r="AN72" s="272">
        <f t="shared" si="110"/>
        <v>0</v>
      </c>
      <c r="AO72" s="272">
        <f t="shared" si="110"/>
        <v>0</v>
      </c>
      <c r="AP72" s="272">
        <f t="shared" si="110"/>
        <v>0</v>
      </c>
      <c r="AQ72" s="272">
        <f t="shared" si="110"/>
        <v>0</v>
      </c>
      <c r="AR72" s="272">
        <f t="shared" si="110"/>
        <v>0</v>
      </c>
      <c r="AS72" s="272">
        <f t="shared" si="110"/>
        <v>0</v>
      </c>
      <c r="AT72" s="272">
        <f t="shared" si="110"/>
        <v>0</v>
      </c>
      <c r="AU72" s="272">
        <f t="shared" si="110"/>
        <v>0</v>
      </c>
      <c r="AV72" s="272">
        <f t="shared" si="110"/>
        <v>0</v>
      </c>
      <c r="AW72" s="354">
        <f t="shared" si="102"/>
        <v>8</v>
      </c>
      <c r="AX72" s="766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82"/>
      <c r="EI72" s="182"/>
      <c r="EJ72" s="7"/>
      <c r="EK72" s="7"/>
      <c r="EL72" s="7"/>
      <c r="EM72" s="7"/>
      <c r="EN72" s="7"/>
      <c r="EO72" s="7"/>
    </row>
    <row r="73" spans="1:145" ht="14.1" hidden="1" customHeight="1" x14ac:dyDescent="0.25">
      <c r="A73" s="770" t="s">
        <v>462</v>
      </c>
      <c r="B73" s="770"/>
      <c r="C73" s="770"/>
      <c r="D73" s="272">
        <f t="shared" ref="D73:X73" si="111">COUNTIF(D12:D64,"C.20")</f>
        <v>4</v>
      </c>
      <c r="E73" s="272">
        <f t="shared" si="111"/>
        <v>4</v>
      </c>
      <c r="F73" s="272">
        <f t="shared" si="111"/>
        <v>4</v>
      </c>
      <c r="G73" s="272">
        <f t="shared" si="111"/>
        <v>4</v>
      </c>
      <c r="H73" s="272">
        <f t="shared" si="111"/>
        <v>4</v>
      </c>
      <c r="I73" s="272">
        <f t="shared" si="111"/>
        <v>4</v>
      </c>
      <c r="J73" s="272">
        <f t="shared" si="111"/>
        <v>4</v>
      </c>
      <c r="K73" s="272">
        <f t="shared" si="111"/>
        <v>0</v>
      </c>
      <c r="L73" s="272">
        <f t="shared" si="111"/>
        <v>0</v>
      </c>
      <c r="M73" s="272">
        <f t="shared" si="111"/>
        <v>0</v>
      </c>
      <c r="N73" s="272">
        <f t="shared" si="111"/>
        <v>0</v>
      </c>
      <c r="O73" s="272">
        <f t="shared" si="111"/>
        <v>0</v>
      </c>
      <c r="P73" s="272">
        <f t="shared" si="111"/>
        <v>0</v>
      </c>
      <c r="Q73" s="272">
        <f t="shared" si="111"/>
        <v>0</v>
      </c>
      <c r="R73" s="272">
        <f t="shared" si="111"/>
        <v>0</v>
      </c>
      <c r="S73" s="272">
        <f t="shared" si="111"/>
        <v>0</v>
      </c>
      <c r="T73" s="272">
        <f t="shared" si="111"/>
        <v>0</v>
      </c>
      <c r="U73" s="272">
        <f t="shared" si="111"/>
        <v>0</v>
      </c>
      <c r="V73" s="272">
        <f t="shared" si="111"/>
        <v>0</v>
      </c>
      <c r="W73" s="272">
        <f t="shared" si="111"/>
        <v>0</v>
      </c>
      <c r="X73" s="272">
        <f t="shared" si="111"/>
        <v>0</v>
      </c>
      <c r="Y73" s="2"/>
      <c r="Z73" s="272">
        <f t="shared" si="99"/>
        <v>28</v>
      </c>
      <c r="AA73" s="767">
        <f>Z73+Z74</f>
        <v>36</v>
      </c>
      <c r="AB73" s="272">
        <f t="shared" ref="AB73:AV73" si="112">COUNTIF(AB11:AB63,"C.20")</f>
        <v>4</v>
      </c>
      <c r="AC73" s="272">
        <f t="shared" si="112"/>
        <v>4</v>
      </c>
      <c r="AD73" s="272">
        <f t="shared" si="112"/>
        <v>4</v>
      </c>
      <c r="AE73" s="272">
        <f t="shared" si="112"/>
        <v>4</v>
      </c>
      <c r="AF73" s="272">
        <f t="shared" si="112"/>
        <v>4</v>
      </c>
      <c r="AG73" s="272">
        <f t="shared" si="112"/>
        <v>4</v>
      </c>
      <c r="AH73" s="272">
        <f t="shared" si="112"/>
        <v>4</v>
      </c>
      <c r="AI73" s="272">
        <f t="shared" si="112"/>
        <v>0</v>
      </c>
      <c r="AJ73" s="272">
        <f t="shared" si="112"/>
        <v>0</v>
      </c>
      <c r="AK73" s="272">
        <f t="shared" si="112"/>
        <v>0</v>
      </c>
      <c r="AL73" s="272">
        <f t="shared" si="112"/>
        <v>0</v>
      </c>
      <c r="AM73" s="272">
        <f t="shared" si="112"/>
        <v>0</v>
      </c>
      <c r="AN73" s="272">
        <f t="shared" si="112"/>
        <v>0</v>
      </c>
      <c r="AO73" s="272">
        <f t="shared" si="112"/>
        <v>0</v>
      </c>
      <c r="AP73" s="272">
        <f t="shared" si="112"/>
        <v>0</v>
      </c>
      <c r="AQ73" s="272">
        <f t="shared" si="112"/>
        <v>0</v>
      </c>
      <c r="AR73" s="272">
        <f t="shared" si="112"/>
        <v>0</v>
      </c>
      <c r="AS73" s="272">
        <f t="shared" si="112"/>
        <v>0</v>
      </c>
      <c r="AT73" s="272">
        <f t="shared" si="112"/>
        <v>0</v>
      </c>
      <c r="AU73" s="272">
        <f t="shared" si="112"/>
        <v>0</v>
      </c>
      <c r="AV73" s="272">
        <f t="shared" si="112"/>
        <v>0</v>
      </c>
      <c r="AW73" s="354">
        <f t="shared" si="102"/>
        <v>28</v>
      </c>
      <c r="AX73" s="766">
        <f>AW73+AW74</f>
        <v>36</v>
      </c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82"/>
      <c r="EI73" s="182"/>
      <c r="EJ73" s="7"/>
      <c r="EK73" s="7"/>
      <c r="EL73" s="7"/>
      <c r="EM73" s="7"/>
      <c r="EN73" s="7"/>
      <c r="EO73" s="7"/>
    </row>
    <row r="74" spans="1:145" ht="14.1" hidden="1" customHeight="1" x14ac:dyDescent="0.25">
      <c r="A74" s="770" t="s">
        <v>528</v>
      </c>
      <c r="B74" s="770"/>
      <c r="C74" s="770"/>
      <c r="D74" s="272">
        <f t="shared" ref="D74:X74" si="113">COUNTIF(D12:D64,"CP.20")</f>
        <v>0</v>
      </c>
      <c r="E74" s="272">
        <f t="shared" si="113"/>
        <v>0</v>
      </c>
      <c r="F74" s="272">
        <f t="shared" si="113"/>
        <v>0</v>
      </c>
      <c r="G74" s="272">
        <f t="shared" si="113"/>
        <v>0</v>
      </c>
      <c r="H74" s="272">
        <f t="shared" si="113"/>
        <v>0</v>
      </c>
      <c r="I74" s="272">
        <f t="shared" si="113"/>
        <v>0</v>
      </c>
      <c r="J74" s="272">
        <f t="shared" si="113"/>
        <v>0</v>
      </c>
      <c r="K74" s="272">
        <f t="shared" si="113"/>
        <v>0</v>
      </c>
      <c r="L74" s="272">
        <f t="shared" si="113"/>
        <v>0</v>
      </c>
      <c r="M74" s="272">
        <f t="shared" si="113"/>
        <v>0</v>
      </c>
      <c r="N74" s="272">
        <f t="shared" si="113"/>
        <v>0</v>
      </c>
      <c r="O74" s="272">
        <f t="shared" si="113"/>
        <v>0</v>
      </c>
      <c r="P74" s="272">
        <f t="shared" si="113"/>
        <v>4</v>
      </c>
      <c r="Q74" s="272">
        <f t="shared" si="113"/>
        <v>4</v>
      </c>
      <c r="R74" s="272">
        <f t="shared" si="113"/>
        <v>0</v>
      </c>
      <c r="S74" s="272">
        <f t="shared" si="113"/>
        <v>0</v>
      </c>
      <c r="T74" s="272">
        <f t="shared" si="113"/>
        <v>0</v>
      </c>
      <c r="U74" s="272">
        <f t="shared" si="113"/>
        <v>0</v>
      </c>
      <c r="V74" s="272">
        <f t="shared" si="113"/>
        <v>0</v>
      </c>
      <c r="W74" s="272">
        <f t="shared" si="113"/>
        <v>0</v>
      </c>
      <c r="X74" s="272">
        <f t="shared" si="113"/>
        <v>0</v>
      </c>
      <c r="Y74" s="2"/>
      <c r="Z74" s="272">
        <f t="shared" si="99"/>
        <v>8</v>
      </c>
      <c r="AA74" s="767"/>
      <c r="AB74" s="272">
        <f t="shared" ref="AB74:AV74" si="114">COUNTIF(AB11:AB63,"CP.20")</f>
        <v>0</v>
      </c>
      <c r="AC74" s="272">
        <f t="shared" si="114"/>
        <v>0</v>
      </c>
      <c r="AD74" s="272">
        <f t="shared" si="114"/>
        <v>0</v>
      </c>
      <c r="AE74" s="272">
        <f t="shared" si="114"/>
        <v>0</v>
      </c>
      <c r="AF74" s="272">
        <f t="shared" si="114"/>
        <v>0</v>
      </c>
      <c r="AG74" s="272">
        <f t="shared" si="114"/>
        <v>0</v>
      </c>
      <c r="AH74" s="272">
        <f t="shared" si="114"/>
        <v>0</v>
      </c>
      <c r="AI74" s="272">
        <f t="shared" si="114"/>
        <v>0</v>
      </c>
      <c r="AJ74" s="272">
        <f t="shared" si="114"/>
        <v>0</v>
      </c>
      <c r="AK74" s="272">
        <f t="shared" si="114"/>
        <v>0</v>
      </c>
      <c r="AL74" s="272">
        <f t="shared" si="114"/>
        <v>0</v>
      </c>
      <c r="AM74" s="272">
        <f t="shared" si="114"/>
        <v>0</v>
      </c>
      <c r="AN74" s="272">
        <f t="shared" si="114"/>
        <v>4</v>
      </c>
      <c r="AO74" s="272">
        <f t="shared" si="114"/>
        <v>4</v>
      </c>
      <c r="AP74" s="272">
        <f t="shared" si="114"/>
        <v>0</v>
      </c>
      <c r="AQ74" s="272">
        <f t="shared" si="114"/>
        <v>0</v>
      </c>
      <c r="AR74" s="272">
        <f t="shared" si="114"/>
        <v>0</v>
      </c>
      <c r="AS74" s="272">
        <f t="shared" si="114"/>
        <v>0</v>
      </c>
      <c r="AT74" s="272">
        <f t="shared" si="114"/>
        <v>0</v>
      </c>
      <c r="AU74" s="272">
        <f t="shared" si="114"/>
        <v>0</v>
      </c>
      <c r="AV74" s="272">
        <f t="shared" si="114"/>
        <v>0</v>
      </c>
      <c r="AW74" s="354">
        <f t="shared" si="102"/>
        <v>8</v>
      </c>
      <c r="AX74" s="766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82"/>
      <c r="EI74" s="182"/>
      <c r="EJ74" s="7"/>
      <c r="EK74" s="7"/>
      <c r="EL74" s="7"/>
      <c r="EM74" s="7"/>
      <c r="EN74" s="7"/>
      <c r="EO74" s="7"/>
    </row>
    <row r="75" spans="1:145" ht="14.1" hidden="1" customHeight="1" x14ac:dyDescent="0.25">
      <c r="A75" s="770" t="s">
        <v>463</v>
      </c>
      <c r="B75" s="770"/>
      <c r="C75" s="770"/>
      <c r="D75" s="272">
        <f t="shared" ref="D75:X75" si="115">COUNTIF(D12:D64,"C.13")</f>
        <v>0</v>
      </c>
      <c r="E75" s="272">
        <f t="shared" si="115"/>
        <v>0</v>
      </c>
      <c r="F75" s="272">
        <f t="shared" si="115"/>
        <v>0</v>
      </c>
      <c r="G75" s="272">
        <f t="shared" si="115"/>
        <v>0</v>
      </c>
      <c r="H75" s="272">
        <f t="shared" si="115"/>
        <v>0</v>
      </c>
      <c r="I75" s="272">
        <f t="shared" si="115"/>
        <v>0</v>
      </c>
      <c r="J75" s="272">
        <f t="shared" si="115"/>
        <v>0</v>
      </c>
      <c r="K75" s="272">
        <f t="shared" si="115"/>
        <v>0</v>
      </c>
      <c r="L75" s="272">
        <f t="shared" si="115"/>
        <v>0</v>
      </c>
      <c r="M75" s="272">
        <f t="shared" si="115"/>
        <v>0</v>
      </c>
      <c r="N75" s="272">
        <f t="shared" si="115"/>
        <v>0</v>
      </c>
      <c r="O75" s="272">
        <f t="shared" si="115"/>
        <v>0</v>
      </c>
      <c r="P75" s="272">
        <f t="shared" si="115"/>
        <v>0</v>
      </c>
      <c r="Q75" s="272">
        <f t="shared" si="115"/>
        <v>0</v>
      </c>
      <c r="R75" s="272">
        <f t="shared" si="115"/>
        <v>4</v>
      </c>
      <c r="S75" s="272">
        <f t="shared" si="115"/>
        <v>4</v>
      </c>
      <c r="T75" s="272">
        <f t="shared" si="115"/>
        <v>4</v>
      </c>
      <c r="U75" s="272">
        <f t="shared" si="115"/>
        <v>4</v>
      </c>
      <c r="V75" s="272">
        <f t="shared" si="115"/>
        <v>4</v>
      </c>
      <c r="W75" s="272">
        <f t="shared" si="115"/>
        <v>4</v>
      </c>
      <c r="X75" s="272">
        <f t="shared" si="115"/>
        <v>4</v>
      </c>
      <c r="Y75" s="2"/>
      <c r="Z75" s="272">
        <f t="shared" si="99"/>
        <v>28</v>
      </c>
      <c r="AA75" s="767">
        <f>Z75+Z76</f>
        <v>34</v>
      </c>
      <c r="AB75" s="272">
        <f t="shared" ref="AB75:AV75" si="116">COUNTIF(AB11:AB63,"C.13")</f>
        <v>0</v>
      </c>
      <c r="AC75" s="272">
        <f t="shared" si="116"/>
        <v>0</v>
      </c>
      <c r="AD75" s="272">
        <f t="shared" si="116"/>
        <v>0</v>
      </c>
      <c r="AE75" s="272">
        <f t="shared" si="116"/>
        <v>0</v>
      </c>
      <c r="AF75" s="272">
        <f t="shared" si="116"/>
        <v>0</v>
      </c>
      <c r="AG75" s="272">
        <f t="shared" si="116"/>
        <v>0</v>
      </c>
      <c r="AH75" s="272">
        <f t="shared" si="116"/>
        <v>0</v>
      </c>
      <c r="AI75" s="272">
        <f t="shared" si="116"/>
        <v>0</v>
      </c>
      <c r="AJ75" s="272">
        <f t="shared" si="116"/>
        <v>0</v>
      </c>
      <c r="AK75" s="272">
        <f t="shared" si="116"/>
        <v>0</v>
      </c>
      <c r="AL75" s="272">
        <f t="shared" si="116"/>
        <v>0</v>
      </c>
      <c r="AM75" s="272">
        <f t="shared" si="116"/>
        <v>0</v>
      </c>
      <c r="AN75" s="272">
        <f t="shared" si="116"/>
        <v>0</v>
      </c>
      <c r="AO75" s="272">
        <f t="shared" si="116"/>
        <v>0</v>
      </c>
      <c r="AP75" s="272">
        <f t="shared" si="116"/>
        <v>4</v>
      </c>
      <c r="AQ75" s="272">
        <f t="shared" si="116"/>
        <v>4</v>
      </c>
      <c r="AR75" s="272">
        <f t="shared" si="116"/>
        <v>4</v>
      </c>
      <c r="AS75" s="272">
        <f t="shared" si="116"/>
        <v>4</v>
      </c>
      <c r="AT75" s="272">
        <f t="shared" si="116"/>
        <v>4</v>
      </c>
      <c r="AU75" s="272">
        <f t="shared" si="116"/>
        <v>4</v>
      </c>
      <c r="AV75" s="354">
        <f t="shared" si="116"/>
        <v>4</v>
      </c>
      <c r="AW75" s="354">
        <f t="shared" si="102"/>
        <v>28</v>
      </c>
      <c r="AX75" s="766">
        <f>AW75+AW76</f>
        <v>34</v>
      </c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82"/>
      <c r="EI75" s="182"/>
      <c r="EJ75" s="7"/>
      <c r="EK75" s="7"/>
      <c r="EL75" s="7"/>
      <c r="EM75" s="7"/>
      <c r="EN75" s="7"/>
      <c r="EO75" s="7"/>
    </row>
    <row r="76" spans="1:145" ht="14.1" hidden="1" customHeight="1" x14ac:dyDescent="0.25">
      <c r="A76" s="770" t="s">
        <v>487</v>
      </c>
      <c r="B76" s="770"/>
      <c r="C76" s="770"/>
      <c r="D76" s="272">
        <f t="shared" ref="D76:X76" si="117">COUNTIF(D12:D64,"CP.13")</f>
        <v>0</v>
      </c>
      <c r="E76" s="272">
        <f t="shared" si="117"/>
        <v>0</v>
      </c>
      <c r="F76" s="272">
        <f t="shared" si="117"/>
        <v>0</v>
      </c>
      <c r="G76" s="272">
        <f t="shared" si="117"/>
        <v>0</v>
      </c>
      <c r="H76" s="272">
        <f t="shared" si="117"/>
        <v>0</v>
      </c>
      <c r="I76" s="272">
        <f t="shared" si="117"/>
        <v>3</v>
      </c>
      <c r="J76" s="272">
        <f t="shared" si="117"/>
        <v>3</v>
      </c>
      <c r="K76" s="272">
        <f t="shared" si="117"/>
        <v>0</v>
      </c>
      <c r="L76" s="272">
        <f t="shared" si="117"/>
        <v>0</v>
      </c>
      <c r="M76" s="272">
        <f t="shared" si="117"/>
        <v>0</v>
      </c>
      <c r="N76" s="222">
        <f t="shared" si="117"/>
        <v>0</v>
      </c>
      <c r="O76" s="222">
        <f t="shared" si="117"/>
        <v>0</v>
      </c>
      <c r="P76" s="272">
        <f t="shared" si="117"/>
        <v>0</v>
      </c>
      <c r="Q76" s="272">
        <f t="shared" si="117"/>
        <v>0</v>
      </c>
      <c r="R76" s="272">
        <f t="shared" si="117"/>
        <v>0</v>
      </c>
      <c r="S76" s="272">
        <f t="shared" si="117"/>
        <v>0</v>
      </c>
      <c r="T76" s="272">
        <f t="shared" si="117"/>
        <v>0</v>
      </c>
      <c r="U76" s="272">
        <f t="shared" si="117"/>
        <v>0</v>
      </c>
      <c r="V76" s="272">
        <f t="shared" si="117"/>
        <v>0</v>
      </c>
      <c r="W76" s="272">
        <f t="shared" si="117"/>
        <v>0</v>
      </c>
      <c r="X76" s="272">
        <f t="shared" si="117"/>
        <v>0</v>
      </c>
      <c r="Y76" s="2"/>
      <c r="Z76" s="272">
        <f t="shared" si="99"/>
        <v>6</v>
      </c>
      <c r="AA76" s="767"/>
      <c r="AB76" s="272">
        <f t="shared" ref="AB76:AV76" si="118">COUNTIF(AB11:AB63,"CP.13")</f>
        <v>0</v>
      </c>
      <c r="AC76" s="272">
        <f t="shared" si="118"/>
        <v>0</v>
      </c>
      <c r="AD76" s="272">
        <f t="shared" si="118"/>
        <v>0</v>
      </c>
      <c r="AE76" s="272">
        <f t="shared" si="118"/>
        <v>0</v>
      </c>
      <c r="AF76" s="272">
        <f t="shared" si="118"/>
        <v>0</v>
      </c>
      <c r="AG76" s="272">
        <f t="shared" si="118"/>
        <v>3</v>
      </c>
      <c r="AH76" s="272">
        <f t="shared" si="118"/>
        <v>3</v>
      </c>
      <c r="AI76" s="272">
        <f t="shared" si="118"/>
        <v>0</v>
      </c>
      <c r="AJ76" s="272">
        <f t="shared" si="118"/>
        <v>0</v>
      </c>
      <c r="AK76" s="272">
        <f t="shared" si="118"/>
        <v>0</v>
      </c>
      <c r="AL76" s="272">
        <f t="shared" si="118"/>
        <v>0</v>
      </c>
      <c r="AM76" s="272">
        <f t="shared" si="118"/>
        <v>0</v>
      </c>
      <c r="AN76" s="272">
        <f t="shared" si="118"/>
        <v>0</v>
      </c>
      <c r="AO76" s="272">
        <f t="shared" si="118"/>
        <v>0</v>
      </c>
      <c r="AP76" s="272">
        <f t="shared" si="118"/>
        <v>0</v>
      </c>
      <c r="AQ76" s="272">
        <f t="shared" si="118"/>
        <v>0</v>
      </c>
      <c r="AR76" s="272">
        <f t="shared" si="118"/>
        <v>0</v>
      </c>
      <c r="AS76" s="272">
        <f t="shared" si="118"/>
        <v>0</v>
      </c>
      <c r="AT76" s="272">
        <f t="shared" si="118"/>
        <v>0</v>
      </c>
      <c r="AU76" s="272">
        <f t="shared" si="118"/>
        <v>0</v>
      </c>
      <c r="AV76" s="272">
        <f t="shared" si="118"/>
        <v>0</v>
      </c>
      <c r="AW76" s="354">
        <f t="shared" si="102"/>
        <v>6</v>
      </c>
      <c r="AX76" s="766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82"/>
      <c r="EI76" s="182"/>
      <c r="EJ76" s="7"/>
      <c r="EK76" s="7"/>
      <c r="EL76" s="7"/>
      <c r="EM76" s="7"/>
      <c r="EN76" s="7"/>
      <c r="EO76" s="7"/>
    </row>
    <row r="77" spans="1:145" ht="14.1" hidden="1" customHeight="1" x14ac:dyDescent="0.25">
      <c r="A77" s="770" t="s">
        <v>464</v>
      </c>
      <c r="B77" s="770"/>
      <c r="C77" s="770"/>
      <c r="D77" s="272">
        <f t="shared" ref="D77:X77" si="119">COUNTIF(D12:D64,"C.7")</f>
        <v>0</v>
      </c>
      <c r="E77" s="272">
        <f t="shared" si="119"/>
        <v>0</v>
      </c>
      <c r="F77" s="272">
        <f t="shared" si="119"/>
        <v>0</v>
      </c>
      <c r="G77" s="272">
        <f t="shared" si="119"/>
        <v>0</v>
      </c>
      <c r="H77" s="272">
        <f t="shared" si="119"/>
        <v>0</v>
      </c>
      <c r="I77" s="272">
        <f t="shared" si="119"/>
        <v>0</v>
      </c>
      <c r="J77" s="272">
        <f t="shared" si="119"/>
        <v>0</v>
      </c>
      <c r="K77" s="272">
        <f t="shared" si="119"/>
        <v>4</v>
      </c>
      <c r="L77" s="272">
        <f t="shared" si="119"/>
        <v>4</v>
      </c>
      <c r="M77" s="272">
        <f t="shared" si="119"/>
        <v>4</v>
      </c>
      <c r="N77" s="222">
        <f t="shared" si="119"/>
        <v>4</v>
      </c>
      <c r="O77" s="222">
        <f t="shared" si="119"/>
        <v>4</v>
      </c>
      <c r="P77" s="272">
        <f t="shared" si="119"/>
        <v>4</v>
      </c>
      <c r="Q77" s="272">
        <f t="shared" si="119"/>
        <v>4</v>
      </c>
      <c r="R77" s="272">
        <f t="shared" si="119"/>
        <v>0</v>
      </c>
      <c r="S77" s="272">
        <f t="shared" si="119"/>
        <v>0</v>
      </c>
      <c r="T77" s="272">
        <f t="shared" si="119"/>
        <v>0</v>
      </c>
      <c r="U77" s="272">
        <f t="shared" si="119"/>
        <v>0</v>
      </c>
      <c r="V77" s="272">
        <f t="shared" si="119"/>
        <v>0</v>
      </c>
      <c r="W77" s="272">
        <f t="shared" si="119"/>
        <v>0</v>
      </c>
      <c r="X77" s="272">
        <f t="shared" si="119"/>
        <v>0</v>
      </c>
      <c r="Y77" s="2"/>
      <c r="Z77" s="272">
        <f t="shared" si="99"/>
        <v>28</v>
      </c>
      <c r="AA77" s="767">
        <f>Z77+Z78</f>
        <v>36</v>
      </c>
      <c r="AB77" s="272">
        <f t="shared" ref="AB77:AV77" si="120">COUNTIF(AB11:AB63,"C.7")</f>
        <v>0</v>
      </c>
      <c r="AC77" s="272">
        <f t="shared" si="120"/>
        <v>0</v>
      </c>
      <c r="AD77" s="272">
        <f t="shared" si="120"/>
        <v>0</v>
      </c>
      <c r="AE77" s="272">
        <f t="shared" si="120"/>
        <v>0</v>
      </c>
      <c r="AF77" s="272">
        <f t="shared" si="120"/>
        <v>0</v>
      </c>
      <c r="AG77" s="272">
        <f t="shared" si="120"/>
        <v>0</v>
      </c>
      <c r="AH77" s="272">
        <f t="shared" si="120"/>
        <v>0</v>
      </c>
      <c r="AI77" s="272">
        <f t="shared" si="120"/>
        <v>4</v>
      </c>
      <c r="AJ77" s="272">
        <f t="shared" si="120"/>
        <v>4</v>
      </c>
      <c r="AK77" s="272">
        <f t="shared" si="120"/>
        <v>4</v>
      </c>
      <c r="AL77" s="272">
        <f t="shared" si="120"/>
        <v>4</v>
      </c>
      <c r="AM77" s="272">
        <f t="shared" si="120"/>
        <v>4</v>
      </c>
      <c r="AN77" s="272">
        <f t="shared" si="120"/>
        <v>4</v>
      </c>
      <c r="AO77" s="272">
        <f t="shared" si="120"/>
        <v>4</v>
      </c>
      <c r="AP77" s="272">
        <f t="shared" si="120"/>
        <v>0</v>
      </c>
      <c r="AQ77" s="272">
        <f t="shared" si="120"/>
        <v>0</v>
      </c>
      <c r="AR77" s="272">
        <f t="shared" si="120"/>
        <v>0</v>
      </c>
      <c r="AS77" s="272">
        <f t="shared" si="120"/>
        <v>0</v>
      </c>
      <c r="AT77" s="272">
        <f t="shared" si="120"/>
        <v>0</v>
      </c>
      <c r="AU77" s="272">
        <f t="shared" si="120"/>
        <v>0</v>
      </c>
      <c r="AV77" s="354">
        <f t="shared" si="120"/>
        <v>0</v>
      </c>
      <c r="AW77" s="354">
        <f t="shared" si="102"/>
        <v>28</v>
      </c>
      <c r="AX77" s="766">
        <f>AW77+AW78</f>
        <v>36</v>
      </c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82"/>
      <c r="EI77" s="182"/>
      <c r="EJ77" s="7"/>
      <c r="EK77" s="7"/>
      <c r="EL77" s="7"/>
      <c r="EM77" s="7"/>
      <c r="EN77" s="7"/>
      <c r="EO77" s="7"/>
    </row>
    <row r="78" spans="1:145" ht="14.1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X78" si="121">COUNTIF(E12:E64,"CP.7")</f>
        <v>0</v>
      </c>
      <c r="F78" s="272">
        <f t="shared" si="121"/>
        <v>0</v>
      </c>
      <c r="G78" s="272">
        <f t="shared" si="121"/>
        <v>0</v>
      </c>
      <c r="H78" s="272">
        <f t="shared" si="121"/>
        <v>0</v>
      </c>
      <c r="I78" s="272">
        <f t="shared" si="121"/>
        <v>0</v>
      </c>
      <c r="J78" s="272">
        <f t="shared" si="121"/>
        <v>0</v>
      </c>
      <c r="K78" s="272">
        <f t="shared" si="121"/>
        <v>0</v>
      </c>
      <c r="L78" s="272">
        <f t="shared" si="121"/>
        <v>0</v>
      </c>
      <c r="M78" s="272">
        <f t="shared" si="121"/>
        <v>0</v>
      </c>
      <c r="N78" s="272">
        <f t="shared" si="121"/>
        <v>0</v>
      </c>
      <c r="O78" s="272">
        <f t="shared" si="121"/>
        <v>0</v>
      </c>
      <c r="P78" s="272">
        <f t="shared" si="121"/>
        <v>0</v>
      </c>
      <c r="Q78" s="272">
        <f t="shared" si="121"/>
        <v>0</v>
      </c>
      <c r="R78" s="272">
        <f t="shared" si="121"/>
        <v>0</v>
      </c>
      <c r="S78" s="272">
        <f t="shared" si="121"/>
        <v>0</v>
      </c>
      <c r="T78" s="272">
        <f t="shared" si="121"/>
        <v>0</v>
      </c>
      <c r="U78" s="272">
        <f t="shared" si="121"/>
        <v>0</v>
      </c>
      <c r="V78" s="272">
        <f t="shared" si="121"/>
        <v>0</v>
      </c>
      <c r="W78" s="272">
        <f t="shared" si="121"/>
        <v>4</v>
      </c>
      <c r="X78" s="272">
        <f t="shared" si="121"/>
        <v>4</v>
      </c>
      <c r="Y78" s="2"/>
      <c r="Z78" s="272">
        <f t="shared" si="99"/>
        <v>8</v>
      </c>
      <c r="AA78" s="767"/>
      <c r="AB78" s="272">
        <f>COUNTIF(AB11:AB63,"CP.7")</f>
        <v>0</v>
      </c>
      <c r="AC78" s="272">
        <f t="shared" ref="AC78:AV78" si="122">COUNTIF(AC11:AC63,"CP.7")</f>
        <v>0</v>
      </c>
      <c r="AD78" s="272">
        <f t="shared" si="122"/>
        <v>0</v>
      </c>
      <c r="AE78" s="272">
        <f t="shared" si="122"/>
        <v>0</v>
      </c>
      <c r="AF78" s="272">
        <f t="shared" si="122"/>
        <v>0</v>
      </c>
      <c r="AG78" s="272">
        <f t="shared" si="122"/>
        <v>0</v>
      </c>
      <c r="AH78" s="272">
        <f t="shared" si="122"/>
        <v>0</v>
      </c>
      <c r="AI78" s="272">
        <f t="shared" si="122"/>
        <v>0</v>
      </c>
      <c r="AJ78" s="272">
        <f t="shared" si="122"/>
        <v>0</v>
      </c>
      <c r="AK78" s="272">
        <f t="shared" si="122"/>
        <v>0</v>
      </c>
      <c r="AL78" s="272">
        <f t="shared" si="122"/>
        <v>0</v>
      </c>
      <c r="AM78" s="272">
        <f t="shared" si="122"/>
        <v>0</v>
      </c>
      <c r="AN78" s="272">
        <f t="shared" si="122"/>
        <v>0</v>
      </c>
      <c r="AO78" s="272">
        <f t="shared" si="122"/>
        <v>0</v>
      </c>
      <c r="AP78" s="272">
        <f t="shared" si="122"/>
        <v>0</v>
      </c>
      <c r="AQ78" s="272">
        <f t="shared" si="122"/>
        <v>0</v>
      </c>
      <c r="AR78" s="272">
        <f t="shared" si="122"/>
        <v>0</v>
      </c>
      <c r="AS78" s="272">
        <f t="shared" si="122"/>
        <v>0</v>
      </c>
      <c r="AT78" s="272">
        <f t="shared" si="122"/>
        <v>0</v>
      </c>
      <c r="AU78" s="272">
        <f t="shared" si="122"/>
        <v>4</v>
      </c>
      <c r="AV78" s="272">
        <f t="shared" si="122"/>
        <v>4</v>
      </c>
      <c r="AW78" s="354">
        <f t="shared" si="102"/>
        <v>8</v>
      </c>
      <c r="AX78" s="766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82"/>
      <c r="EI78" s="182"/>
      <c r="EJ78" s="7"/>
      <c r="EK78" s="7"/>
      <c r="EL78" s="7"/>
      <c r="EM78" s="7"/>
      <c r="EN78" s="7"/>
      <c r="EO78" s="7"/>
    </row>
    <row r="79" spans="1:145" ht="14.1" hidden="1" customHeight="1" x14ac:dyDescent="0.25">
      <c r="A79" s="770" t="s">
        <v>465</v>
      </c>
      <c r="B79" s="770"/>
      <c r="C79" s="770"/>
      <c r="D79" s="272">
        <f t="shared" ref="D79:X79" si="123">COUNTIF(D12:D64,"E.28")</f>
        <v>2</v>
      </c>
      <c r="E79" s="272">
        <f t="shared" si="123"/>
        <v>2</v>
      </c>
      <c r="F79" s="272">
        <f t="shared" si="123"/>
        <v>2</v>
      </c>
      <c r="G79" s="272">
        <f t="shared" si="123"/>
        <v>2</v>
      </c>
      <c r="H79" s="272">
        <f t="shared" si="123"/>
        <v>2</v>
      </c>
      <c r="I79" s="272">
        <f t="shared" si="123"/>
        <v>2</v>
      </c>
      <c r="J79" s="272">
        <f t="shared" si="123"/>
        <v>2</v>
      </c>
      <c r="K79" s="272">
        <f t="shared" si="123"/>
        <v>0</v>
      </c>
      <c r="L79" s="272">
        <f t="shared" si="123"/>
        <v>0</v>
      </c>
      <c r="M79" s="272">
        <f t="shared" si="123"/>
        <v>0</v>
      </c>
      <c r="N79" s="272">
        <f t="shared" si="123"/>
        <v>0</v>
      </c>
      <c r="O79" s="272">
        <f t="shared" si="123"/>
        <v>0</v>
      </c>
      <c r="P79" s="272">
        <f t="shared" si="123"/>
        <v>0</v>
      </c>
      <c r="Q79" s="272">
        <f t="shared" si="123"/>
        <v>0</v>
      </c>
      <c r="R79" s="272">
        <f t="shared" si="123"/>
        <v>0</v>
      </c>
      <c r="S79" s="272">
        <f t="shared" si="123"/>
        <v>0</v>
      </c>
      <c r="T79" s="272">
        <f t="shared" si="123"/>
        <v>0</v>
      </c>
      <c r="U79" s="272">
        <f t="shared" si="123"/>
        <v>0</v>
      </c>
      <c r="V79" s="272">
        <f t="shared" si="123"/>
        <v>0</v>
      </c>
      <c r="W79" s="272">
        <f t="shared" si="123"/>
        <v>0</v>
      </c>
      <c r="X79" s="272">
        <f t="shared" si="123"/>
        <v>0</v>
      </c>
      <c r="Y79" s="2"/>
      <c r="Z79" s="272">
        <f t="shared" si="99"/>
        <v>14</v>
      </c>
      <c r="AA79" s="767">
        <f>Z79+Z80</f>
        <v>26</v>
      </c>
      <c r="AB79" s="272">
        <f t="shared" ref="AB79:AV79" si="124">COUNTIF(AB11:AB63,"E.28")</f>
        <v>2</v>
      </c>
      <c r="AC79" s="272">
        <f t="shared" si="124"/>
        <v>2</v>
      </c>
      <c r="AD79" s="272">
        <f t="shared" si="124"/>
        <v>2</v>
      </c>
      <c r="AE79" s="272">
        <f t="shared" si="124"/>
        <v>2</v>
      </c>
      <c r="AF79" s="272">
        <f t="shared" si="124"/>
        <v>2</v>
      </c>
      <c r="AG79" s="272">
        <f t="shared" si="124"/>
        <v>2</v>
      </c>
      <c r="AH79" s="272">
        <f t="shared" si="124"/>
        <v>2</v>
      </c>
      <c r="AI79" s="272">
        <f t="shared" si="124"/>
        <v>0</v>
      </c>
      <c r="AJ79" s="272">
        <f t="shared" si="124"/>
        <v>0</v>
      </c>
      <c r="AK79" s="272">
        <f t="shared" si="124"/>
        <v>0</v>
      </c>
      <c r="AL79" s="272">
        <f t="shared" si="124"/>
        <v>0</v>
      </c>
      <c r="AM79" s="272">
        <f t="shared" si="124"/>
        <v>0</v>
      </c>
      <c r="AN79" s="272">
        <f t="shared" si="124"/>
        <v>0</v>
      </c>
      <c r="AO79" s="272">
        <f t="shared" si="124"/>
        <v>0</v>
      </c>
      <c r="AP79" s="272">
        <f t="shared" si="124"/>
        <v>0</v>
      </c>
      <c r="AQ79" s="272">
        <f t="shared" si="124"/>
        <v>0</v>
      </c>
      <c r="AR79" s="272">
        <f t="shared" si="124"/>
        <v>0</v>
      </c>
      <c r="AS79" s="272">
        <f t="shared" si="124"/>
        <v>0</v>
      </c>
      <c r="AT79" s="272">
        <f t="shared" si="124"/>
        <v>0</v>
      </c>
      <c r="AU79" s="272">
        <f t="shared" si="124"/>
        <v>0</v>
      </c>
      <c r="AV79" s="354">
        <f t="shared" si="124"/>
        <v>0</v>
      </c>
      <c r="AW79" s="354">
        <f t="shared" si="102"/>
        <v>14</v>
      </c>
      <c r="AX79" s="766">
        <f>AW79+AW80</f>
        <v>26</v>
      </c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82"/>
      <c r="EI79" s="182"/>
      <c r="EJ79" s="7"/>
      <c r="EK79" s="7"/>
      <c r="EL79" s="7"/>
      <c r="EM79" s="7"/>
      <c r="EN79" s="7"/>
      <c r="EO79" s="7"/>
    </row>
    <row r="80" spans="1:145" ht="14.1" hidden="1" customHeight="1" x14ac:dyDescent="0.25">
      <c r="A80" s="356" t="s">
        <v>598</v>
      </c>
      <c r="B80" s="356"/>
      <c r="C80" s="356"/>
      <c r="D80" s="272">
        <f t="shared" ref="D80:X80" si="125">COUNTIF(D12:D64,"EL.28")</f>
        <v>0</v>
      </c>
      <c r="E80" s="272">
        <f t="shared" si="125"/>
        <v>0</v>
      </c>
      <c r="F80" s="272">
        <f t="shared" si="125"/>
        <v>0</v>
      </c>
      <c r="G80" s="272">
        <f t="shared" si="125"/>
        <v>0</v>
      </c>
      <c r="H80" s="272">
        <f t="shared" si="125"/>
        <v>0</v>
      </c>
      <c r="I80" s="272">
        <f t="shared" si="125"/>
        <v>0</v>
      </c>
      <c r="J80" s="272">
        <f t="shared" si="125"/>
        <v>0</v>
      </c>
      <c r="K80" s="272">
        <f t="shared" si="125"/>
        <v>4</v>
      </c>
      <c r="L80" s="272">
        <f t="shared" si="125"/>
        <v>4</v>
      </c>
      <c r="M80" s="272">
        <f t="shared" si="125"/>
        <v>4</v>
      </c>
      <c r="N80" s="272">
        <f t="shared" si="125"/>
        <v>0</v>
      </c>
      <c r="O80" s="272">
        <f t="shared" si="125"/>
        <v>0</v>
      </c>
      <c r="P80" s="272">
        <f t="shared" si="125"/>
        <v>0</v>
      </c>
      <c r="Q80" s="272">
        <f t="shared" si="125"/>
        <v>0</v>
      </c>
      <c r="R80" s="272">
        <f t="shared" si="125"/>
        <v>0</v>
      </c>
      <c r="S80" s="272">
        <f t="shared" si="125"/>
        <v>0</v>
      </c>
      <c r="T80" s="272">
        <f t="shared" si="125"/>
        <v>0</v>
      </c>
      <c r="U80" s="272">
        <f t="shared" si="125"/>
        <v>0</v>
      </c>
      <c r="V80" s="272">
        <f t="shared" si="125"/>
        <v>0</v>
      </c>
      <c r="W80" s="272">
        <f t="shared" si="125"/>
        <v>0</v>
      </c>
      <c r="X80" s="272">
        <f t="shared" si="125"/>
        <v>0</v>
      </c>
      <c r="Y80" s="2"/>
      <c r="Z80" s="272">
        <f t="shared" si="99"/>
        <v>12</v>
      </c>
      <c r="AA80" s="767"/>
      <c r="AB80" s="272">
        <f t="shared" ref="AB80:AV80" si="126">COUNTIF(AB12:AB64,"EL.28")</f>
        <v>0</v>
      </c>
      <c r="AC80" s="272">
        <f t="shared" si="126"/>
        <v>0</v>
      </c>
      <c r="AD80" s="272">
        <f t="shared" si="126"/>
        <v>0</v>
      </c>
      <c r="AE80" s="272">
        <f t="shared" si="126"/>
        <v>0</v>
      </c>
      <c r="AF80" s="272">
        <f t="shared" si="126"/>
        <v>0</v>
      </c>
      <c r="AG80" s="272">
        <f t="shared" si="126"/>
        <v>0</v>
      </c>
      <c r="AH80" s="272">
        <f t="shared" si="126"/>
        <v>0</v>
      </c>
      <c r="AI80" s="272">
        <f t="shared" si="126"/>
        <v>4</v>
      </c>
      <c r="AJ80" s="272">
        <f t="shared" si="126"/>
        <v>4</v>
      </c>
      <c r="AK80" s="272">
        <f t="shared" si="126"/>
        <v>4</v>
      </c>
      <c r="AL80" s="272">
        <f t="shared" si="126"/>
        <v>0</v>
      </c>
      <c r="AM80" s="272">
        <f t="shared" si="126"/>
        <v>0</v>
      </c>
      <c r="AN80" s="272">
        <f t="shared" si="126"/>
        <v>0</v>
      </c>
      <c r="AO80" s="272">
        <f t="shared" si="126"/>
        <v>0</v>
      </c>
      <c r="AP80" s="272">
        <f t="shared" si="126"/>
        <v>0</v>
      </c>
      <c r="AQ80" s="272">
        <f t="shared" si="126"/>
        <v>0</v>
      </c>
      <c r="AR80" s="272">
        <f t="shared" si="126"/>
        <v>0</v>
      </c>
      <c r="AS80" s="272">
        <f t="shared" si="126"/>
        <v>0</v>
      </c>
      <c r="AT80" s="272">
        <f t="shared" si="126"/>
        <v>0</v>
      </c>
      <c r="AU80" s="272">
        <f t="shared" si="126"/>
        <v>0</v>
      </c>
      <c r="AV80" s="354">
        <f t="shared" si="126"/>
        <v>0</v>
      </c>
      <c r="AW80" s="354">
        <f t="shared" si="102"/>
        <v>12</v>
      </c>
      <c r="AX80" s="766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82"/>
      <c r="EI80" s="182"/>
      <c r="EJ80" s="7"/>
      <c r="EK80" s="7"/>
      <c r="EL80" s="7"/>
      <c r="EM80" s="7"/>
      <c r="EN80" s="7"/>
      <c r="EO80" s="7"/>
    </row>
    <row r="81" spans="1:145" ht="14.1" hidden="1" customHeight="1" x14ac:dyDescent="0.25">
      <c r="A81" s="770" t="s">
        <v>466</v>
      </c>
      <c r="B81" s="770"/>
      <c r="C81" s="770"/>
      <c r="D81" s="272">
        <f t="shared" ref="D81:X81" si="127">COUNTIF(D12:D64,"E.19")</f>
        <v>0</v>
      </c>
      <c r="E81" s="272">
        <f t="shared" si="127"/>
        <v>0</v>
      </c>
      <c r="F81" s="272">
        <f t="shared" si="127"/>
        <v>0</v>
      </c>
      <c r="G81" s="272">
        <f t="shared" si="127"/>
        <v>0</v>
      </c>
      <c r="H81" s="272">
        <f t="shared" si="127"/>
        <v>0</v>
      </c>
      <c r="I81" s="272">
        <f t="shared" si="127"/>
        <v>0</v>
      </c>
      <c r="J81" s="272">
        <f t="shared" si="127"/>
        <v>0</v>
      </c>
      <c r="K81" s="272">
        <f t="shared" si="127"/>
        <v>2</v>
      </c>
      <c r="L81" s="272">
        <f t="shared" si="127"/>
        <v>2</v>
      </c>
      <c r="M81" s="272">
        <f t="shared" si="127"/>
        <v>2</v>
      </c>
      <c r="N81" s="272">
        <f t="shared" si="127"/>
        <v>2</v>
      </c>
      <c r="O81" s="272">
        <f t="shared" si="127"/>
        <v>2</v>
      </c>
      <c r="P81" s="272">
        <f t="shared" si="127"/>
        <v>2</v>
      </c>
      <c r="Q81" s="272">
        <f t="shared" si="127"/>
        <v>2</v>
      </c>
      <c r="R81" s="272">
        <f t="shared" si="127"/>
        <v>0</v>
      </c>
      <c r="S81" s="272">
        <f t="shared" si="127"/>
        <v>0</v>
      </c>
      <c r="T81" s="272">
        <f t="shared" si="127"/>
        <v>0</v>
      </c>
      <c r="U81" s="272">
        <f t="shared" si="127"/>
        <v>0</v>
      </c>
      <c r="V81" s="272">
        <f t="shared" si="127"/>
        <v>0</v>
      </c>
      <c r="W81" s="272">
        <f t="shared" si="127"/>
        <v>0</v>
      </c>
      <c r="X81" s="272">
        <f t="shared" si="127"/>
        <v>0</v>
      </c>
      <c r="Y81" s="2"/>
      <c r="Z81" s="272">
        <f t="shared" si="99"/>
        <v>14</v>
      </c>
      <c r="AA81" s="767">
        <f>Z81+Z82</f>
        <v>31</v>
      </c>
      <c r="AB81" s="272">
        <f t="shared" ref="AB81:AV81" si="128">COUNTIF(AB11:AB63,"E.19")</f>
        <v>0</v>
      </c>
      <c r="AC81" s="272">
        <f t="shared" si="128"/>
        <v>0</v>
      </c>
      <c r="AD81" s="272">
        <f t="shared" si="128"/>
        <v>0</v>
      </c>
      <c r="AE81" s="272">
        <f t="shared" si="128"/>
        <v>0</v>
      </c>
      <c r="AF81" s="272">
        <f t="shared" si="128"/>
        <v>0</v>
      </c>
      <c r="AG81" s="272">
        <f t="shared" si="128"/>
        <v>0</v>
      </c>
      <c r="AH81" s="272">
        <f t="shared" si="128"/>
        <v>0</v>
      </c>
      <c r="AI81" s="272">
        <f t="shared" si="128"/>
        <v>2</v>
      </c>
      <c r="AJ81" s="272">
        <f t="shared" si="128"/>
        <v>2</v>
      </c>
      <c r="AK81" s="272">
        <f t="shared" si="128"/>
        <v>2</v>
      </c>
      <c r="AL81" s="272">
        <f t="shared" si="128"/>
        <v>2</v>
      </c>
      <c r="AM81" s="272">
        <f t="shared" si="128"/>
        <v>2</v>
      </c>
      <c r="AN81" s="272">
        <f t="shared" si="128"/>
        <v>2</v>
      </c>
      <c r="AO81" s="272">
        <f t="shared" si="128"/>
        <v>2</v>
      </c>
      <c r="AP81" s="272">
        <f t="shared" si="128"/>
        <v>0</v>
      </c>
      <c r="AQ81" s="272">
        <f t="shared" si="128"/>
        <v>0</v>
      </c>
      <c r="AR81" s="272">
        <f t="shared" si="128"/>
        <v>0</v>
      </c>
      <c r="AS81" s="272">
        <f t="shared" si="128"/>
        <v>0</v>
      </c>
      <c r="AT81" s="272">
        <f t="shared" si="128"/>
        <v>0</v>
      </c>
      <c r="AU81" s="272">
        <f t="shared" si="128"/>
        <v>0</v>
      </c>
      <c r="AV81" s="354">
        <f t="shared" si="128"/>
        <v>0</v>
      </c>
      <c r="AW81" s="354">
        <f t="shared" si="102"/>
        <v>14</v>
      </c>
      <c r="AX81" s="766">
        <f>AW81+AW82</f>
        <v>31</v>
      </c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82"/>
      <c r="EI81" s="182"/>
      <c r="EJ81" s="7"/>
      <c r="EK81" s="7"/>
      <c r="EL81" s="7"/>
      <c r="EM81" s="7"/>
      <c r="EN81" s="7"/>
      <c r="EO81" s="7"/>
    </row>
    <row r="82" spans="1:145" ht="14.1" hidden="1" customHeight="1" x14ac:dyDescent="0.25">
      <c r="A82" s="356" t="s">
        <v>532</v>
      </c>
      <c r="B82" s="356"/>
      <c r="C82" s="356"/>
      <c r="D82" s="272">
        <f t="shared" ref="D82:O82" si="129">COUNTIF(D12:D64,"EL.19")</f>
        <v>3</v>
      </c>
      <c r="E82" s="272">
        <f t="shared" si="129"/>
        <v>3</v>
      </c>
      <c r="F82" s="272">
        <f t="shared" si="129"/>
        <v>3</v>
      </c>
      <c r="G82" s="272">
        <f t="shared" si="129"/>
        <v>0</v>
      </c>
      <c r="H82" s="272">
        <f t="shared" si="129"/>
        <v>0</v>
      </c>
      <c r="I82" s="272">
        <f t="shared" si="129"/>
        <v>0</v>
      </c>
      <c r="J82" s="272">
        <f t="shared" si="129"/>
        <v>0</v>
      </c>
      <c r="K82" s="272">
        <f t="shared" si="129"/>
        <v>0</v>
      </c>
      <c r="L82" s="272">
        <f t="shared" si="129"/>
        <v>0</v>
      </c>
      <c r="M82" s="272">
        <f t="shared" si="129"/>
        <v>0</v>
      </c>
      <c r="N82" s="272">
        <f t="shared" si="129"/>
        <v>0</v>
      </c>
      <c r="O82" s="272">
        <f t="shared" si="129"/>
        <v>0</v>
      </c>
      <c r="P82" s="272">
        <f>COUNTIF(P12:P64,"EP.19")</f>
        <v>4</v>
      </c>
      <c r="Q82" s="272">
        <f>COUNTIF(Q12:Q64,"EP.19")</f>
        <v>4</v>
      </c>
      <c r="R82" s="272">
        <f t="shared" ref="R82:X82" si="130">COUNTIF(R12:R64,"EL.19")</f>
        <v>0</v>
      </c>
      <c r="S82" s="272">
        <f t="shared" si="130"/>
        <v>0</v>
      </c>
      <c r="T82" s="272">
        <f t="shared" si="130"/>
        <v>0</v>
      </c>
      <c r="U82" s="272">
        <f t="shared" si="130"/>
        <v>0</v>
      </c>
      <c r="V82" s="272">
        <f t="shared" si="130"/>
        <v>0</v>
      </c>
      <c r="W82" s="272">
        <f t="shared" si="130"/>
        <v>0</v>
      </c>
      <c r="X82" s="272">
        <f t="shared" si="130"/>
        <v>0</v>
      </c>
      <c r="Y82" s="2"/>
      <c r="Z82" s="272">
        <f t="shared" si="99"/>
        <v>17</v>
      </c>
      <c r="AA82" s="767"/>
      <c r="AB82" s="272">
        <f t="shared" ref="AB82:AM82" si="131">COUNTIF(AB11:AB63,"EL.19")</f>
        <v>3</v>
      </c>
      <c r="AC82" s="272">
        <f t="shared" si="131"/>
        <v>3</v>
      </c>
      <c r="AD82" s="272">
        <f t="shared" si="131"/>
        <v>3</v>
      </c>
      <c r="AE82" s="272">
        <f t="shared" si="131"/>
        <v>0</v>
      </c>
      <c r="AF82" s="272">
        <f t="shared" si="131"/>
        <v>0</v>
      </c>
      <c r="AG82" s="272">
        <f t="shared" si="131"/>
        <v>0</v>
      </c>
      <c r="AH82" s="272">
        <f t="shared" si="131"/>
        <v>0</v>
      </c>
      <c r="AI82" s="272">
        <f t="shared" si="131"/>
        <v>0</v>
      </c>
      <c r="AJ82" s="272">
        <f t="shared" si="131"/>
        <v>0</v>
      </c>
      <c r="AK82" s="272">
        <f t="shared" si="131"/>
        <v>0</v>
      </c>
      <c r="AL82" s="272">
        <f t="shared" si="131"/>
        <v>0</v>
      </c>
      <c r="AM82" s="272">
        <f t="shared" si="131"/>
        <v>0</v>
      </c>
      <c r="AN82" s="272">
        <f t="shared" ref="AN82:AV82" si="132">COUNTIF(AN11:AN63,"EP.19")</f>
        <v>4</v>
      </c>
      <c r="AO82" s="272">
        <f t="shared" si="132"/>
        <v>4</v>
      </c>
      <c r="AP82" s="272">
        <f t="shared" si="132"/>
        <v>0</v>
      </c>
      <c r="AQ82" s="272">
        <f t="shared" si="132"/>
        <v>0</v>
      </c>
      <c r="AR82" s="272">
        <f t="shared" si="132"/>
        <v>0</v>
      </c>
      <c r="AS82" s="272">
        <f t="shared" si="132"/>
        <v>0</v>
      </c>
      <c r="AT82" s="272">
        <f t="shared" si="132"/>
        <v>0</v>
      </c>
      <c r="AU82" s="272">
        <f t="shared" si="132"/>
        <v>0</v>
      </c>
      <c r="AV82" s="354">
        <f t="shared" si="132"/>
        <v>0</v>
      </c>
      <c r="AW82" s="354">
        <f t="shared" si="102"/>
        <v>17</v>
      </c>
      <c r="AX82" s="766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82"/>
      <c r="EI82" s="182"/>
      <c r="EJ82" s="7"/>
      <c r="EK82" s="7"/>
      <c r="EL82" s="7"/>
      <c r="EM82" s="7"/>
      <c r="EN82" s="7"/>
      <c r="EO82" s="7"/>
    </row>
    <row r="83" spans="1:145" ht="14.1" hidden="1" customHeight="1" x14ac:dyDescent="0.25">
      <c r="A83" s="770" t="s">
        <v>467</v>
      </c>
      <c r="B83" s="770"/>
      <c r="C83" s="770"/>
      <c r="D83" s="272">
        <f>COUNTIF(D12:D64,"E.10")</f>
        <v>0</v>
      </c>
      <c r="E83" s="272">
        <f t="shared" ref="E83:X83" si="133">COUNTIF(E12:E64,"E.10")</f>
        <v>0</v>
      </c>
      <c r="F83" s="272">
        <f t="shared" si="133"/>
        <v>0</v>
      </c>
      <c r="G83" s="272">
        <f t="shared" si="133"/>
        <v>0</v>
      </c>
      <c r="H83" s="272">
        <f t="shared" si="133"/>
        <v>0</v>
      </c>
      <c r="I83" s="272">
        <f t="shared" si="133"/>
        <v>0</v>
      </c>
      <c r="J83" s="272">
        <f t="shared" si="133"/>
        <v>0</v>
      </c>
      <c r="K83" s="272">
        <f t="shared" si="133"/>
        <v>0</v>
      </c>
      <c r="L83" s="272">
        <f t="shared" si="133"/>
        <v>0</v>
      </c>
      <c r="M83" s="272">
        <f t="shared" si="133"/>
        <v>0</v>
      </c>
      <c r="N83" s="272">
        <f t="shared" si="133"/>
        <v>0</v>
      </c>
      <c r="O83" s="272">
        <f t="shared" si="133"/>
        <v>0</v>
      </c>
      <c r="P83" s="272">
        <f t="shared" si="133"/>
        <v>0</v>
      </c>
      <c r="Q83" s="272">
        <f t="shared" si="133"/>
        <v>0</v>
      </c>
      <c r="R83" s="272">
        <f t="shared" si="133"/>
        <v>0</v>
      </c>
      <c r="S83" s="272">
        <f t="shared" si="133"/>
        <v>0</v>
      </c>
      <c r="T83" s="272">
        <f t="shared" si="133"/>
        <v>0</v>
      </c>
      <c r="U83" s="272">
        <f t="shared" si="133"/>
        <v>0</v>
      </c>
      <c r="V83" s="272">
        <f t="shared" si="133"/>
        <v>0</v>
      </c>
      <c r="W83" s="272">
        <f t="shared" si="133"/>
        <v>0</v>
      </c>
      <c r="X83" s="272">
        <f t="shared" si="133"/>
        <v>0</v>
      </c>
      <c r="Y83" s="2"/>
      <c r="Z83" s="272">
        <f t="shared" si="99"/>
        <v>0</v>
      </c>
      <c r="AA83" s="767">
        <f>Z83+Z84</f>
        <v>0</v>
      </c>
      <c r="AB83" s="272">
        <f>COUNTIF(AB11:AB63,"E.10")</f>
        <v>0</v>
      </c>
      <c r="AC83" s="272">
        <f t="shared" ref="AC83:AV83" si="134">COUNTIF(AC11:AC63,"E.10")</f>
        <v>0</v>
      </c>
      <c r="AD83" s="272">
        <f t="shared" si="134"/>
        <v>0</v>
      </c>
      <c r="AE83" s="272">
        <f t="shared" si="134"/>
        <v>0</v>
      </c>
      <c r="AF83" s="272">
        <f t="shared" si="134"/>
        <v>0</v>
      </c>
      <c r="AG83" s="272">
        <f t="shared" si="134"/>
        <v>0</v>
      </c>
      <c r="AH83" s="272">
        <f t="shared" si="134"/>
        <v>0</v>
      </c>
      <c r="AI83" s="272">
        <f t="shared" si="134"/>
        <v>0</v>
      </c>
      <c r="AJ83" s="272">
        <f t="shared" si="134"/>
        <v>0</v>
      </c>
      <c r="AK83" s="272">
        <f t="shared" si="134"/>
        <v>0</v>
      </c>
      <c r="AL83" s="272">
        <f t="shared" si="134"/>
        <v>0</v>
      </c>
      <c r="AM83" s="272">
        <f t="shared" si="134"/>
        <v>0</v>
      </c>
      <c r="AN83" s="272">
        <f t="shared" si="134"/>
        <v>0</v>
      </c>
      <c r="AO83" s="272">
        <f t="shared" si="134"/>
        <v>0</v>
      </c>
      <c r="AP83" s="272">
        <f t="shared" si="134"/>
        <v>0</v>
      </c>
      <c r="AQ83" s="272">
        <f t="shared" si="134"/>
        <v>0</v>
      </c>
      <c r="AR83" s="272">
        <f t="shared" si="134"/>
        <v>0</v>
      </c>
      <c r="AS83" s="272">
        <f t="shared" si="134"/>
        <v>0</v>
      </c>
      <c r="AT83" s="272">
        <f t="shared" si="134"/>
        <v>0</v>
      </c>
      <c r="AU83" s="272">
        <f t="shared" si="134"/>
        <v>0</v>
      </c>
      <c r="AV83" s="272">
        <f t="shared" si="134"/>
        <v>0</v>
      </c>
      <c r="AW83" s="354">
        <f t="shared" si="102"/>
        <v>0</v>
      </c>
      <c r="AX83" s="766">
        <f>AW83+AW84</f>
        <v>0</v>
      </c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82"/>
      <c r="EI83" s="182"/>
      <c r="EJ83" s="7"/>
      <c r="EK83" s="7"/>
      <c r="EL83" s="7"/>
      <c r="EM83" s="7"/>
      <c r="EN83" s="7"/>
      <c r="EO83" s="7"/>
    </row>
    <row r="84" spans="1:145" ht="14.1" hidden="1" customHeight="1" x14ac:dyDescent="0.25">
      <c r="A84" s="770" t="s">
        <v>486</v>
      </c>
      <c r="B84" s="770"/>
      <c r="C84" s="770"/>
      <c r="D84" s="272">
        <f>COUNTIF(D12:D64,"EP.10")</f>
        <v>0</v>
      </c>
      <c r="E84" s="272">
        <f t="shared" ref="E84:X84" si="135">COUNTIF(E12:E64,"EP.10")</f>
        <v>0</v>
      </c>
      <c r="F84" s="272">
        <f t="shared" si="135"/>
        <v>0</v>
      </c>
      <c r="G84" s="272">
        <f t="shared" si="135"/>
        <v>0</v>
      </c>
      <c r="H84" s="272">
        <f t="shared" si="135"/>
        <v>0</v>
      </c>
      <c r="I84" s="272">
        <f t="shared" si="135"/>
        <v>0</v>
      </c>
      <c r="J84" s="272">
        <f t="shared" si="135"/>
        <v>0</v>
      </c>
      <c r="K84" s="272">
        <f t="shared" si="135"/>
        <v>0</v>
      </c>
      <c r="L84" s="272">
        <f t="shared" si="135"/>
        <v>0</v>
      </c>
      <c r="M84" s="272">
        <f t="shared" si="135"/>
        <v>0</v>
      </c>
      <c r="N84" s="272">
        <f t="shared" si="135"/>
        <v>0</v>
      </c>
      <c r="O84" s="272">
        <f t="shared" si="135"/>
        <v>0</v>
      </c>
      <c r="P84" s="272">
        <f t="shared" si="135"/>
        <v>0</v>
      </c>
      <c r="Q84" s="272">
        <f t="shared" si="135"/>
        <v>0</v>
      </c>
      <c r="R84" s="272">
        <f t="shared" si="135"/>
        <v>0</v>
      </c>
      <c r="S84" s="272">
        <f t="shared" si="135"/>
        <v>0</v>
      </c>
      <c r="T84" s="272">
        <f t="shared" si="135"/>
        <v>0</v>
      </c>
      <c r="U84" s="272">
        <f t="shared" si="135"/>
        <v>0</v>
      </c>
      <c r="V84" s="272">
        <f t="shared" si="135"/>
        <v>0</v>
      </c>
      <c r="W84" s="272">
        <f t="shared" si="135"/>
        <v>0</v>
      </c>
      <c r="X84" s="272">
        <f t="shared" si="135"/>
        <v>0</v>
      </c>
      <c r="Y84" s="2"/>
      <c r="Z84" s="272">
        <f t="shared" si="99"/>
        <v>0</v>
      </c>
      <c r="AA84" s="767"/>
      <c r="AB84" s="272">
        <f>COUNTIF(AB11:AB63,"EP.10")</f>
        <v>0</v>
      </c>
      <c r="AC84" s="272">
        <f t="shared" ref="AC84:AV84" si="136">COUNTIF(AC11:AC63,"EP.10")</f>
        <v>0</v>
      </c>
      <c r="AD84" s="272">
        <f t="shared" si="136"/>
        <v>0</v>
      </c>
      <c r="AE84" s="272">
        <f t="shared" si="136"/>
        <v>0</v>
      </c>
      <c r="AF84" s="272">
        <f t="shared" si="136"/>
        <v>0</v>
      </c>
      <c r="AG84" s="272">
        <f t="shared" si="136"/>
        <v>0</v>
      </c>
      <c r="AH84" s="272">
        <f t="shared" si="136"/>
        <v>0</v>
      </c>
      <c r="AI84" s="272">
        <f t="shared" si="136"/>
        <v>0</v>
      </c>
      <c r="AJ84" s="272">
        <f t="shared" si="136"/>
        <v>0</v>
      </c>
      <c r="AK84" s="272">
        <f t="shared" si="136"/>
        <v>0</v>
      </c>
      <c r="AL84" s="272">
        <f t="shared" si="136"/>
        <v>0</v>
      </c>
      <c r="AM84" s="272">
        <f t="shared" si="136"/>
        <v>0</v>
      </c>
      <c r="AN84" s="272">
        <f t="shared" si="136"/>
        <v>0</v>
      </c>
      <c r="AO84" s="272">
        <f t="shared" si="136"/>
        <v>0</v>
      </c>
      <c r="AP84" s="272">
        <f t="shared" si="136"/>
        <v>0</v>
      </c>
      <c r="AQ84" s="272">
        <f t="shared" si="136"/>
        <v>0</v>
      </c>
      <c r="AR84" s="272">
        <f t="shared" si="136"/>
        <v>0</v>
      </c>
      <c r="AS84" s="272">
        <f t="shared" si="136"/>
        <v>0</v>
      </c>
      <c r="AT84" s="272">
        <f t="shared" si="136"/>
        <v>0</v>
      </c>
      <c r="AU84" s="272">
        <f t="shared" si="136"/>
        <v>0</v>
      </c>
      <c r="AV84" s="272">
        <f t="shared" si="136"/>
        <v>0</v>
      </c>
      <c r="AW84" s="354">
        <f t="shared" si="102"/>
        <v>0</v>
      </c>
      <c r="AX84" s="766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82"/>
      <c r="EI84" s="182"/>
      <c r="EJ84" s="7"/>
      <c r="EK84" s="7"/>
      <c r="EL84" s="7"/>
      <c r="EM84" s="7"/>
      <c r="EN84" s="7"/>
      <c r="EO84" s="7"/>
    </row>
    <row r="85" spans="1:145" ht="14.1" hidden="1" customHeight="1" x14ac:dyDescent="0.25">
      <c r="A85" s="361" t="s">
        <v>693</v>
      </c>
      <c r="B85" s="361"/>
      <c r="C85" s="361"/>
      <c r="D85" s="272">
        <f>COUNTIF(D12:D64,"E.43")</f>
        <v>0</v>
      </c>
      <c r="E85" s="272">
        <f t="shared" ref="E85:X85" si="137">COUNTIF(E12:E64,"E.43")</f>
        <v>0</v>
      </c>
      <c r="F85" s="272">
        <f t="shared" si="137"/>
        <v>0</v>
      </c>
      <c r="G85" s="272">
        <f t="shared" si="137"/>
        <v>0</v>
      </c>
      <c r="H85" s="272">
        <f t="shared" si="137"/>
        <v>0</v>
      </c>
      <c r="I85" s="272">
        <f t="shared" si="137"/>
        <v>0</v>
      </c>
      <c r="J85" s="272">
        <f t="shared" si="137"/>
        <v>0</v>
      </c>
      <c r="K85" s="272">
        <f t="shared" si="137"/>
        <v>0</v>
      </c>
      <c r="L85" s="272">
        <f t="shared" si="137"/>
        <v>0</v>
      </c>
      <c r="M85" s="272">
        <f t="shared" si="137"/>
        <v>0</v>
      </c>
      <c r="N85" s="272">
        <f t="shared" si="137"/>
        <v>0</v>
      </c>
      <c r="O85" s="272">
        <f t="shared" si="137"/>
        <v>0</v>
      </c>
      <c r="P85" s="272">
        <f t="shared" si="137"/>
        <v>0</v>
      </c>
      <c r="Q85" s="272">
        <f t="shared" si="137"/>
        <v>0</v>
      </c>
      <c r="R85" s="272">
        <f t="shared" si="137"/>
        <v>2</v>
      </c>
      <c r="S85" s="272">
        <f t="shared" si="137"/>
        <v>2</v>
      </c>
      <c r="T85" s="272">
        <f t="shared" si="137"/>
        <v>2</v>
      </c>
      <c r="U85" s="272">
        <f t="shared" si="137"/>
        <v>2</v>
      </c>
      <c r="V85" s="272">
        <f t="shared" si="137"/>
        <v>2</v>
      </c>
      <c r="W85" s="272">
        <f t="shared" si="137"/>
        <v>2</v>
      </c>
      <c r="X85" s="272">
        <f t="shared" si="137"/>
        <v>2</v>
      </c>
      <c r="Y85" s="2"/>
      <c r="Z85" s="272">
        <f t="shared" si="99"/>
        <v>14</v>
      </c>
      <c r="AA85" s="363"/>
      <c r="AB85" s="272">
        <f>COUNTIF(AB11:AB63,"E.43")</f>
        <v>0</v>
      </c>
      <c r="AC85" s="272">
        <f t="shared" ref="AC85:AV85" si="138">COUNTIF(AC11:AC63,"E.43")</f>
        <v>0</v>
      </c>
      <c r="AD85" s="272">
        <f t="shared" si="138"/>
        <v>0</v>
      </c>
      <c r="AE85" s="272">
        <f t="shared" si="138"/>
        <v>0</v>
      </c>
      <c r="AF85" s="272">
        <f t="shared" si="138"/>
        <v>0</v>
      </c>
      <c r="AG85" s="272">
        <f t="shared" si="138"/>
        <v>0</v>
      </c>
      <c r="AH85" s="272">
        <f t="shared" si="138"/>
        <v>0</v>
      </c>
      <c r="AI85" s="272">
        <f t="shared" si="138"/>
        <v>0</v>
      </c>
      <c r="AJ85" s="272">
        <f t="shared" si="138"/>
        <v>0</v>
      </c>
      <c r="AK85" s="272">
        <f t="shared" si="138"/>
        <v>0</v>
      </c>
      <c r="AL85" s="272">
        <f t="shared" si="138"/>
        <v>0</v>
      </c>
      <c r="AM85" s="272">
        <f t="shared" si="138"/>
        <v>0</v>
      </c>
      <c r="AN85" s="272">
        <f t="shared" si="138"/>
        <v>0</v>
      </c>
      <c r="AO85" s="272">
        <f t="shared" si="138"/>
        <v>0</v>
      </c>
      <c r="AP85" s="272">
        <f t="shared" si="138"/>
        <v>2</v>
      </c>
      <c r="AQ85" s="272">
        <f t="shared" si="138"/>
        <v>2</v>
      </c>
      <c r="AR85" s="272">
        <f t="shared" si="138"/>
        <v>2</v>
      </c>
      <c r="AS85" s="272">
        <f t="shared" si="138"/>
        <v>2</v>
      </c>
      <c r="AT85" s="272">
        <f t="shared" si="138"/>
        <v>2</v>
      </c>
      <c r="AU85" s="272">
        <f t="shared" si="138"/>
        <v>2</v>
      </c>
      <c r="AV85" s="272">
        <f t="shared" si="138"/>
        <v>2</v>
      </c>
      <c r="AW85" s="364">
        <f t="shared" si="102"/>
        <v>14</v>
      </c>
      <c r="AX85" s="766">
        <f>AW85+AW86</f>
        <v>28</v>
      </c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82"/>
      <c r="EI85" s="182"/>
      <c r="EJ85" s="7"/>
      <c r="EK85" s="7"/>
      <c r="EL85" s="7"/>
      <c r="EM85" s="7"/>
      <c r="EN85" s="7"/>
      <c r="EO85" s="7"/>
    </row>
    <row r="86" spans="1:145" ht="14.1" hidden="1" customHeight="1" x14ac:dyDescent="0.25">
      <c r="A86" s="361" t="s">
        <v>694</v>
      </c>
      <c r="B86" s="361"/>
      <c r="C86" s="361"/>
      <c r="D86" s="272">
        <f>COUNTIF(D12:D64,"EP.43")</f>
        <v>0</v>
      </c>
      <c r="E86" s="272">
        <f t="shared" ref="E86:X86" si="139">COUNTIF(E12:E64,"EP.43")</f>
        <v>0</v>
      </c>
      <c r="F86" s="272">
        <f t="shared" si="139"/>
        <v>0</v>
      </c>
      <c r="G86" s="272">
        <f t="shared" si="139"/>
        <v>0</v>
      </c>
      <c r="H86" s="272">
        <f t="shared" si="139"/>
        <v>0</v>
      </c>
      <c r="I86" s="272">
        <f t="shared" si="139"/>
        <v>3</v>
      </c>
      <c r="J86" s="272">
        <f t="shared" si="139"/>
        <v>3</v>
      </c>
      <c r="K86" s="272">
        <f t="shared" si="139"/>
        <v>0</v>
      </c>
      <c r="L86" s="272">
        <f t="shared" si="139"/>
        <v>0</v>
      </c>
      <c r="M86" s="272">
        <f t="shared" si="139"/>
        <v>0</v>
      </c>
      <c r="N86" s="272">
        <f t="shared" si="139"/>
        <v>0</v>
      </c>
      <c r="O86" s="272">
        <f t="shared" si="139"/>
        <v>0</v>
      </c>
      <c r="P86" s="272">
        <f t="shared" si="139"/>
        <v>0</v>
      </c>
      <c r="Q86" s="272">
        <f t="shared" si="139"/>
        <v>0</v>
      </c>
      <c r="R86" s="272">
        <f t="shared" si="139"/>
        <v>0</v>
      </c>
      <c r="S86" s="272">
        <f t="shared" si="139"/>
        <v>0</v>
      </c>
      <c r="T86" s="272">
        <f t="shared" si="139"/>
        <v>0</v>
      </c>
      <c r="U86" s="272">
        <f t="shared" si="139"/>
        <v>0</v>
      </c>
      <c r="V86" s="272">
        <f t="shared" si="139"/>
        <v>0</v>
      </c>
      <c r="W86" s="272">
        <f t="shared" si="139"/>
        <v>4</v>
      </c>
      <c r="X86" s="272">
        <f t="shared" si="139"/>
        <v>4</v>
      </c>
      <c r="Y86" s="2"/>
      <c r="Z86" s="272">
        <f t="shared" si="99"/>
        <v>14</v>
      </c>
      <c r="AA86" s="363"/>
      <c r="AB86" s="272">
        <f>COUNTIF(AB11:AB63,"EP.43")</f>
        <v>0</v>
      </c>
      <c r="AC86" s="272">
        <f t="shared" ref="AC86:AV86" si="140">COUNTIF(AC11:AC63,"EP.43")</f>
        <v>0</v>
      </c>
      <c r="AD86" s="272">
        <f t="shared" si="140"/>
        <v>0</v>
      </c>
      <c r="AE86" s="272">
        <f t="shared" si="140"/>
        <v>0</v>
      </c>
      <c r="AF86" s="272">
        <f t="shared" si="140"/>
        <v>0</v>
      </c>
      <c r="AG86" s="272">
        <f t="shared" si="140"/>
        <v>3</v>
      </c>
      <c r="AH86" s="272">
        <f t="shared" si="140"/>
        <v>3</v>
      </c>
      <c r="AI86" s="272">
        <f t="shared" si="140"/>
        <v>0</v>
      </c>
      <c r="AJ86" s="272">
        <f t="shared" si="140"/>
        <v>0</v>
      </c>
      <c r="AK86" s="272">
        <f t="shared" si="140"/>
        <v>0</v>
      </c>
      <c r="AL86" s="272">
        <f t="shared" si="140"/>
        <v>0</v>
      </c>
      <c r="AM86" s="272">
        <f t="shared" si="140"/>
        <v>0</v>
      </c>
      <c r="AN86" s="272">
        <f t="shared" si="140"/>
        <v>0</v>
      </c>
      <c r="AO86" s="272">
        <f t="shared" si="140"/>
        <v>0</v>
      </c>
      <c r="AP86" s="272">
        <f t="shared" si="140"/>
        <v>0</v>
      </c>
      <c r="AQ86" s="272">
        <f t="shared" si="140"/>
        <v>0</v>
      </c>
      <c r="AR86" s="272">
        <f t="shared" si="140"/>
        <v>0</v>
      </c>
      <c r="AS86" s="272">
        <f t="shared" si="140"/>
        <v>0</v>
      </c>
      <c r="AT86" s="272">
        <f t="shared" si="140"/>
        <v>0</v>
      </c>
      <c r="AU86" s="272">
        <f t="shared" si="140"/>
        <v>4</v>
      </c>
      <c r="AV86" s="272">
        <f t="shared" si="140"/>
        <v>4</v>
      </c>
      <c r="AW86" s="364">
        <f t="shared" si="102"/>
        <v>14</v>
      </c>
      <c r="AX86" s="766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82"/>
      <c r="EI86" s="182"/>
      <c r="EJ86" s="7"/>
      <c r="EK86" s="7"/>
      <c r="EL86" s="7"/>
      <c r="EM86" s="7"/>
      <c r="EN86" s="7"/>
      <c r="EO86" s="7"/>
    </row>
    <row r="87" spans="1:145" ht="14.1" hidden="1" customHeight="1" x14ac:dyDescent="0.25">
      <c r="A87" s="770" t="s">
        <v>468</v>
      </c>
      <c r="B87" s="770"/>
      <c r="C87" s="770"/>
      <c r="D87" s="272">
        <f t="shared" ref="D87:X87" si="141">COUNTIF(D12:D64,"G.3")</f>
        <v>0</v>
      </c>
      <c r="E87" s="272">
        <f t="shared" si="141"/>
        <v>0</v>
      </c>
      <c r="F87" s="272">
        <f t="shared" si="141"/>
        <v>0</v>
      </c>
      <c r="G87" s="272">
        <f t="shared" si="141"/>
        <v>0</v>
      </c>
      <c r="H87" s="272">
        <f t="shared" si="141"/>
        <v>0</v>
      </c>
      <c r="I87" s="272">
        <f t="shared" si="141"/>
        <v>0</v>
      </c>
      <c r="J87" s="272">
        <f t="shared" si="141"/>
        <v>0</v>
      </c>
      <c r="K87" s="272">
        <f t="shared" si="141"/>
        <v>0</v>
      </c>
      <c r="L87" s="272">
        <f t="shared" si="141"/>
        <v>0</v>
      </c>
      <c r="M87" s="272">
        <f t="shared" si="141"/>
        <v>0</v>
      </c>
      <c r="N87" s="222">
        <f t="shared" si="141"/>
        <v>0</v>
      </c>
      <c r="O87" s="222">
        <f t="shared" si="141"/>
        <v>0</v>
      </c>
      <c r="P87" s="272">
        <f t="shared" si="141"/>
        <v>0</v>
      </c>
      <c r="Q87" s="272">
        <f t="shared" si="141"/>
        <v>0</v>
      </c>
      <c r="R87" s="272">
        <f t="shared" si="141"/>
        <v>0</v>
      </c>
      <c r="S87" s="272">
        <f t="shared" si="141"/>
        <v>0</v>
      </c>
      <c r="T87" s="272">
        <f t="shared" si="141"/>
        <v>0</v>
      </c>
      <c r="U87" s="272">
        <f t="shared" si="141"/>
        <v>4</v>
      </c>
      <c r="V87" s="272">
        <f t="shared" si="141"/>
        <v>4</v>
      </c>
      <c r="W87" s="272">
        <f t="shared" si="141"/>
        <v>4</v>
      </c>
      <c r="X87" s="272">
        <f t="shared" si="141"/>
        <v>4</v>
      </c>
      <c r="Y87" s="2"/>
      <c r="Z87" s="272">
        <f t="shared" si="99"/>
        <v>16</v>
      </c>
      <c r="AA87" s="767">
        <f>Z87+Z88</f>
        <v>28</v>
      </c>
      <c r="AB87" s="272">
        <f t="shared" ref="AB87:AV87" si="142">COUNTIF(AB11:AB63,"G.3")</f>
        <v>0</v>
      </c>
      <c r="AC87" s="272">
        <f t="shared" si="142"/>
        <v>0</v>
      </c>
      <c r="AD87" s="272">
        <f t="shared" si="142"/>
        <v>0</v>
      </c>
      <c r="AE87" s="272">
        <f t="shared" si="142"/>
        <v>0</v>
      </c>
      <c r="AF87" s="272">
        <f t="shared" si="142"/>
        <v>0</v>
      </c>
      <c r="AG87" s="272">
        <f t="shared" si="142"/>
        <v>0</v>
      </c>
      <c r="AH87" s="272">
        <f t="shared" si="142"/>
        <v>0</v>
      </c>
      <c r="AI87" s="272">
        <f t="shared" si="142"/>
        <v>0</v>
      </c>
      <c r="AJ87" s="272">
        <f t="shared" si="142"/>
        <v>0</v>
      </c>
      <c r="AK87" s="272">
        <f t="shared" si="142"/>
        <v>0</v>
      </c>
      <c r="AL87" s="272">
        <f t="shared" si="142"/>
        <v>0</v>
      </c>
      <c r="AM87" s="272">
        <f t="shared" si="142"/>
        <v>0</v>
      </c>
      <c r="AN87" s="272">
        <f t="shared" si="142"/>
        <v>0</v>
      </c>
      <c r="AO87" s="272">
        <f t="shared" si="142"/>
        <v>0</v>
      </c>
      <c r="AP87" s="272">
        <f t="shared" si="142"/>
        <v>0</v>
      </c>
      <c r="AQ87" s="272">
        <f t="shared" si="142"/>
        <v>0</v>
      </c>
      <c r="AR87" s="272">
        <f t="shared" si="142"/>
        <v>0</v>
      </c>
      <c r="AS87" s="272">
        <f t="shared" si="142"/>
        <v>4</v>
      </c>
      <c r="AT87" s="272">
        <f t="shared" si="142"/>
        <v>4</v>
      </c>
      <c r="AU87" s="272">
        <f t="shared" si="142"/>
        <v>4</v>
      </c>
      <c r="AV87" s="354">
        <f t="shared" si="142"/>
        <v>4</v>
      </c>
      <c r="AW87" s="354">
        <f t="shared" si="102"/>
        <v>16</v>
      </c>
      <c r="AX87" s="766">
        <f>AW87+AW88</f>
        <v>28</v>
      </c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82"/>
      <c r="EI87" s="182"/>
      <c r="EJ87" s="7"/>
      <c r="EK87" s="7"/>
      <c r="EL87" s="7"/>
      <c r="EM87" s="7"/>
      <c r="EN87" s="7"/>
      <c r="EO87" s="7"/>
    </row>
    <row r="88" spans="1:145" ht="14.1" hidden="1" customHeight="1" x14ac:dyDescent="0.25">
      <c r="A88" s="770" t="s">
        <v>483</v>
      </c>
      <c r="B88" s="770"/>
      <c r="C88" s="770"/>
      <c r="D88" s="272">
        <f t="shared" ref="D88:X88" si="143">COUNTIF(D12:D64,"GP.3")</f>
        <v>0</v>
      </c>
      <c r="E88" s="272">
        <f t="shared" si="143"/>
        <v>0</v>
      </c>
      <c r="F88" s="272">
        <f t="shared" si="143"/>
        <v>0</v>
      </c>
      <c r="G88" s="272">
        <f t="shared" si="143"/>
        <v>0</v>
      </c>
      <c r="H88" s="272">
        <f t="shared" si="143"/>
        <v>0</v>
      </c>
      <c r="I88" s="272">
        <f t="shared" si="143"/>
        <v>0</v>
      </c>
      <c r="J88" s="272">
        <f t="shared" si="143"/>
        <v>0</v>
      </c>
      <c r="K88" s="272">
        <f t="shared" si="143"/>
        <v>0</v>
      </c>
      <c r="L88" s="272">
        <f t="shared" si="143"/>
        <v>0</v>
      </c>
      <c r="M88" s="272">
        <f t="shared" si="143"/>
        <v>0</v>
      </c>
      <c r="N88" s="222">
        <f t="shared" si="143"/>
        <v>0</v>
      </c>
      <c r="O88" s="222">
        <f t="shared" si="143"/>
        <v>0</v>
      </c>
      <c r="P88" s="272">
        <f t="shared" si="143"/>
        <v>0</v>
      </c>
      <c r="Q88" s="272">
        <f t="shared" si="143"/>
        <v>0</v>
      </c>
      <c r="R88" s="272">
        <f t="shared" si="143"/>
        <v>4</v>
      </c>
      <c r="S88" s="272">
        <f t="shared" si="143"/>
        <v>4</v>
      </c>
      <c r="T88" s="272">
        <f t="shared" si="143"/>
        <v>4</v>
      </c>
      <c r="U88" s="272">
        <f t="shared" si="143"/>
        <v>0</v>
      </c>
      <c r="V88" s="272">
        <f t="shared" si="143"/>
        <v>0</v>
      </c>
      <c r="W88" s="272">
        <f t="shared" si="143"/>
        <v>0</v>
      </c>
      <c r="X88" s="272">
        <f t="shared" si="143"/>
        <v>0</v>
      </c>
      <c r="Y88" s="2"/>
      <c r="Z88" s="272">
        <f t="shared" si="99"/>
        <v>12</v>
      </c>
      <c r="AA88" s="767"/>
      <c r="AB88" s="272">
        <f t="shared" ref="AB88:AV88" si="144">COUNTIF(AB11:AB63,"GP.3")</f>
        <v>0</v>
      </c>
      <c r="AC88" s="272">
        <f t="shared" si="144"/>
        <v>0</v>
      </c>
      <c r="AD88" s="272">
        <f t="shared" si="144"/>
        <v>0</v>
      </c>
      <c r="AE88" s="272">
        <f t="shared" si="144"/>
        <v>0</v>
      </c>
      <c r="AF88" s="272">
        <f t="shared" si="144"/>
        <v>0</v>
      </c>
      <c r="AG88" s="272">
        <f t="shared" si="144"/>
        <v>0</v>
      </c>
      <c r="AH88" s="272">
        <f t="shared" si="144"/>
        <v>0</v>
      </c>
      <c r="AI88" s="272">
        <f t="shared" si="144"/>
        <v>0</v>
      </c>
      <c r="AJ88" s="272">
        <f t="shared" si="144"/>
        <v>0</v>
      </c>
      <c r="AK88" s="272">
        <f t="shared" si="144"/>
        <v>0</v>
      </c>
      <c r="AL88" s="272">
        <f t="shared" si="144"/>
        <v>0</v>
      </c>
      <c r="AM88" s="272">
        <f t="shared" si="144"/>
        <v>0</v>
      </c>
      <c r="AN88" s="272">
        <f t="shared" si="144"/>
        <v>0</v>
      </c>
      <c r="AO88" s="272">
        <f t="shared" si="144"/>
        <v>0</v>
      </c>
      <c r="AP88" s="272">
        <f t="shared" si="144"/>
        <v>4</v>
      </c>
      <c r="AQ88" s="272">
        <f t="shared" si="144"/>
        <v>4</v>
      </c>
      <c r="AR88" s="272">
        <f t="shared" si="144"/>
        <v>4</v>
      </c>
      <c r="AS88" s="272">
        <f t="shared" si="144"/>
        <v>0</v>
      </c>
      <c r="AT88" s="272">
        <f t="shared" si="144"/>
        <v>0</v>
      </c>
      <c r="AU88" s="272">
        <f t="shared" si="144"/>
        <v>0</v>
      </c>
      <c r="AV88" s="354">
        <f t="shared" si="144"/>
        <v>0</v>
      </c>
      <c r="AW88" s="354">
        <f t="shared" si="102"/>
        <v>12</v>
      </c>
      <c r="AX88" s="766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82"/>
      <c r="EI88" s="182"/>
      <c r="EJ88" s="7"/>
      <c r="EK88" s="7"/>
      <c r="EL88" s="7"/>
      <c r="EM88" s="7"/>
      <c r="EN88" s="7"/>
      <c r="EO88" s="7"/>
    </row>
    <row r="89" spans="1:145" ht="14.1" hidden="1" customHeight="1" x14ac:dyDescent="0.25">
      <c r="A89" s="770" t="s">
        <v>469</v>
      </c>
      <c r="B89" s="770"/>
      <c r="C89" s="770"/>
      <c r="D89" s="272">
        <f t="shared" ref="D89:X89" si="145">COUNTIF(D12:D64,"G.21")</f>
        <v>4</v>
      </c>
      <c r="E89" s="272">
        <f t="shared" si="145"/>
        <v>4</v>
      </c>
      <c r="F89" s="272">
        <f t="shared" si="145"/>
        <v>4</v>
      </c>
      <c r="G89" s="272">
        <f t="shared" si="145"/>
        <v>4</v>
      </c>
      <c r="H89" s="272">
        <f t="shared" si="145"/>
        <v>4</v>
      </c>
      <c r="I89" s="272">
        <f t="shared" si="145"/>
        <v>4</v>
      </c>
      <c r="J89" s="272">
        <f t="shared" si="145"/>
        <v>4</v>
      </c>
      <c r="K89" s="272">
        <f t="shared" si="145"/>
        <v>0</v>
      </c>
      <c r="L89" s="272">
        <f t="shared" si="145"/>
        <v>0</v>
      </c>
      <c r="M89" s="272">
        <f t="shared" si="145"/>
        <v>0</v>
      </c>
      <c r="N89" s="272">
        <f t="shared" si="145"/>
        <v>0</v>
      </c>
      <c r="O89" s="272">
        <f t="shared" si="145"/>
        <v>0</v>
      </c>
      <c r="P89" s="272">
        <f t="shared" si="145"/>
        <v>0</v>
      </c>
      <c r="Q89" s="272">
        <f t="shared" si="145"/>
        <v>0</v>
      </c>
      <c r="R89" s="272">
        <f t="shared" si="145"/>
        <v>0</v>
      </c>
      <c r="S89" s="272">
        <f t="shared" si="145"/>
        <v>0</v>
      </c>
      <c r="T89" s="272">
        <f t="shared" si="145"/>
        <v>0</v>
      </c>
      <c r="U89" s="272">
        <f t="shared" si="145"/>
        <v>0</v>
      </c>
      <c r="V89" s="272">
        <f t="shared" si="145"/>
        <v>0</v>
      </c>
      <c r="W89" s="272">
        <f t="shared" si="145"/>
        <v>0</v>
      </c>
      <c r="X89" s="272">
        <f t="shared" si="145"/>
        <v>0</v>
      </c>
      <c r="Y89" s="2"/>
      <c r="Z89" s="272">
        <f t="shared" si="99"/>
        <v>28</v>
      </c>
      <c r="AA89" s="355">
        <f>Z89</f>
        <v>28</v>
      </c>
      <c r="AB89" s="272">
        <f t="shared" ref="AB89:AV89" si="146">COUNTIF(AB11:AB63,"G.21")</f>
        <v>4</v>
      </c>
      <c r="AC89" s="272">
        <f t="shared" si="146"/>
        <v>4</v>
      </c>
      <c r="AD89" s="272">
        <f t="shared" si="146"/>
        <v>4</v>
      </c>
      <c r="AE89" s="272">
        <f t="shared" si="146"/>
        <v>4</v>
      </c>
      <c r="AF89" s="272">
        <f t="shared" si="146"/>
        <v>4</v>
      </c>
      <c r="AG89" s="272">
        <f t="shared" si="146"/>
        <v>4</v>
      </c>
      <c r="AH89" s="272">
        <f t="shared" si="146"/>
        <v>4</v>
      </c>
      <c r="AI89" s="272">
        <f t="shared" si="146"/>
        <v>0</v>
      </c>
      <c r="AJ89" s="272">
        <f t="shared" si="146"/>
        <v>0</v>
      </c>
      <c r="AK89" s="272">
        <f t="shared" si="146"/>
        <v>0</v>
      </c>
      <c r="AL89" s="272">
        <f t="shared" si="146"/>
        <v>0</v>
      </c>
      <c r="AM89" s="272">
        <f t="shared" si="146"/>
        <v>0</v>
      </c>
      <c r="AN89" s="272">
        <f t="shared" si="146"/>
        <v>0</v>
      </c>
      <c r="AO89" s="272">
        <f t="shared" si="146"/>
        <v>0</v>
      </c>
      <c r="AP89" s="272">
        <f t="shared" si="146"/>
        <v>0</v>
      </c>
      <c r="AQ89" s="272">
        <f t="shared" si="146"/>
        <v>0</v>
      </c>
      <c r="AR89" s="272">
        <f t="shared" si="146"/>
        <v>0</v>
      </c>
      <c r="AS89" s="272">
        <f t="shared" si="146"/>
        <v>0</v>
      </c>
      <c r="AT89" s="272">
        <f t="shared" si="146"/>
        <v>0</v>
      </c>
      <c r="AU89" s="272">
        <f t="shared" si="146"/>
        <v>0</v>
      </c>
      <c r="AV89" s="354">
        <f t="shared" si="146"/>
        <v>0</v>
      </c>
      <c r="AW89" s="354">
        <f t="shared" si="102"/>
        <v>28</v>
      </c>
      <c r="AX89" s="354">
        <f>AW89</f>
        <v>28</v>
      </c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82"/>
      <c r="EI89" s="182"/>
      <c r="EJ89" s="7"/>
      <c r="EK89" s="7"/>
      <c r="EL89" s="7"/>
      <c r="EM89" s="7"/>
      <c r="EN89" s="7"/>
      <c r="EO89" s="7"/>
    </row>
    <row r="90" spans="1:145" ht="14.1" hidden="1" customHeight="1" x14ac:dyDescent="0.25">
      <c r="A90" s="356" t="s">
        <v>677</v>
      </c>
      <c r="B90" s="356"/>
      <c r="C90" s="356"/>
      <c r="D90" s="272">
        <f>COUNTIF(D12:D64,"G.38")</f>
        <v>0</v>
      </c>
      <c r="E90" s="272">
        <f t="shared" ref="E90:X90" si="147">COUNTIF(E12:E64,"G.38")</f>
        <v>0</v>
      </c>
      <c r="F90" s="272">
        <f t="shared" si="147"/>
        <v>0</v>
      </c>
      <c r="G90" s="272">
        <f t="shared" si="147"/>
        <v>0</v>
      </c>
      <c r="H90" s="272">
        <f t="shared" si="147"/>
        <v>0</v>
      </c>
      <c r="I90" s="272">
        <f t="shared" si="147"/>
        <v>0</v>
      </c>
      <c r="J90" s="272">
        <f t="shared" si="147"/>
        <v>0</v>
      </c>
      <c r="K90" s="272">
        <f t="shared" si="147"/>
        <v>4</v>
      </c>
      <c r="L90" s="272">
        <f t="shared" si="147"/>
        <v>4</v>
      </c>
      <c r="M90" s="272">
        <f t="shared" si="147"/>
        <v>4</v>
      </c>
      <c r="N90" s="272">
        <f t="shared" si="147"/>
        <v>4</v>
      </c>
      <c r="O90" s="272">
        <f t="shared" si="147"/>
        <v>4</v>
      </c>
      <c r="P90" s="272">
        <f t="shared" si="147"/>
        <v>4</v>
      </c>
      <c r="Q90" s="272">
        <f t="shared" si="147"/>
        <v>0</v>
      </c>
      <c r="R90" s="272">
        <f t="shared" si="147"/>
        <v>0</v>
      </c>
      <c r="S90" s="272">
        <f t="shared" si="147"/>
        <v>0</v>
      </c>
      <c r="T90" s="272">
        <f t="shared" si="147"/>
        <v>0</v>
      </c>
      <c r="U90" s="272">
        <f t="shared" si="147"/>
        <v>0</v>
      </c>
      <c r="V90" s="272">
        <f t="shared" si="147"/>
        <v>0</v>
      </c>
      <c r="W90" s="272">
        <f t="shared" si="147"/>
        <v>0</v>
      </c>
      <c r="X90" s="272">
        <f t="shared" si="147"/>
        <v>0</v>
      </c>
      <c r="Y90" s="2"/>
      <c r="Z90" s="272">
        <f t="shared" si="99"/>
        <v>24</v>
      </c>
      <c r="AA90" s="767">
        <f>Z90+Z91</f>
        <v>45</v>
      </c>
      <c r="AB90" s="272">
        <f>COUNTIF(AB12:AB64,"G.38")</f>
        <v>0</v>
      </c>
      <c r="AC90" s="272">
        <f t="shared" ref="AC90:AV90" si="148">COUNTIF(AC12:AC64,"G.38")</f>
        <v>0</v>
      </c>
      <c r="AD90" s="272">
        <f t="shared" si="148"/>
        <v>0</v>
      </c>
      <c r="AE90" s="272">
        <f t="shared" si="148"/>
        <v>0</v>
      </c>
      <c r="AF90" s="272">
        <f t="shared" si="148"/>
        <v>0</v>
      </c>
      <c r="AG90" s="272">
        <f t="shared" si="148"/>
        <v>0</v>
      </c>
      <c r="AH90" s="272">
        <f t="shared" si="148"/>
        <v>0</v>
      </c>
      <c r="AI90" s="272">
        <f t="shared" si="148"/>
        <v>4</v>
      </c>
      <c r="AJ90" s="272">
        <f t="shared" si="148"/>
        <v>4</v>
      </c>
      <c r="AK90" s="272">
        <f t="shared" si="148"/>
        <v>4</v>
      </c>
      <c r="AL90" s="272">
        <f t="shared" si="148"/>
        <v>4</v>
      </c>
      <c r="AM90" s="272">
        <f t="shared" si="148"/>
        <v>4</v>
      </c>
      <c r="AN90" s="272">
        <f t="shared" si="148"/>
        <v>4</v>
      </c>
      <c r="AO90" s="272">
        <f t="shared" si="148"/>
        <v>0</v>
      </c>
      <c r="AP90" s="272">
        <f t="shared" si="148"/>
        <v>0</v>
      </c>
      <c r="AQ90" s="272">
        <f t="shared" si="148"/>
        <v>0</v>
      </c>
      <c r="AR90" s="272">
        <f t="shared" si="148"/>
        <v>0</v>
      </c>
      <c r="AS90" s="272">
        <f t="shared" si="148"/>
        <v>0</v>
      </c>
      <c r="AT90" s="272">
        <f t="shared" si="148"/>
        <v>0</v>
      </c>
      <c r="AU90" s="272">
        <f t="shared" si="148"/>
        <v>0</v>
      </c>
      <c r="AV90" s="272">
        <f t="shared" si="148"/>
        <v>0</v>
      </c>
      <c r="AW90" s="354">
        <f t="shared" si="102"/>
        <v>24</v>
      </c>
      <c r="AX90" s="354">
        <f>AW90</f>
        <v>24</v>
      </c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82"/>
      <c r="EI90" s="182"/>
      <c r="EJ90" s="7"/>
      <c r="EK90" s="7"/>
      <c r="EL90" s="7"/>
      <c r="EM90" s="7"/>
      <c r="EN90" s="7"/>
      <c r="EO90" s="7"/>
    </row>
    <row r="91" spans="1:145" ht="14.1" hidden="1" customHeight="1" x14ac:dyDescent="0.25">
      <c r="A91" s="356" t="s">
        <v>679</v>
      </c>
      <c r="B91" s="356"/>
      <c r="C91" s="356"/>
      <c r="D91" s="272">
        <f>COUNTIF(D12:D64,"GP.39")</f>
        <v>3</v>
      </c>
      <c r="E91" s="272">
        <f t="shared" ref="E91:X91" si="149">COUNTIF(E12:E64,"GP.39")</f>
        <v>3</v>
      </c>
      <c r="F91" s="272">
        <f t="shared" si="149"/>
        <v>3</v>
      </c>
      <c r="G91" s="272">
        <f t="shared" si="149"/>
        <v>0</v>
      </c>
      <c r="H91" s="272">
        <f t="shared" si="149"/>
        <v>0</v>
      </c>
      <c r="I91" s="272">
        <f t="shared" si="149"/>
        <v>0</v>
      </c>
      <c r="J91" s="272">
        <f t="shared" si="149"/>
        <v>0</v>
      </c>
      <c r="K91" s="272">
        <f t="shared" si="149"/>
        <v>4</v>
      </c>
      <c r="L91" s="272">
        <f t="shared" si="149"/>
        <v>4</v>
      </c>
      <c r="M91" s="272">
        <f t="shared" si="149"/>
        <v>4</v>
      </c>
      <c r="N91" s="272">
        <f t="shared" si="149"/>
        <v>0</v>
      </c>
      <c r="O91" s="272">
        <f t="shared" si="149"/>
        <v>0</v>
      </c>
      <c r="P91" s="272">
        <f t="shared" si="149"/>
        <v>0</v>
      </c>
      <c r="Q91" s="272">
        <f t="shared" si="149"/>
        <v>0</v>
      </c>
      <c r="R91" s="272">
        <f t="shared" si="149"/>
        <v>0</v>
      </c>
      <c r="S91" s="272">
        <f t="shared" si="149"/>
        <v>0</v>
      </c>
      <c r="T91" s="272">
        <f t="shared" si="149"/>
        <v>0</v>
      </c>
      <c r="U91" s="272">
        <f t="shared" si="149"/>
        <v>0</v>
      </c>
      <c r="V91" s="272">
        <f t="shared" si="149"/>
        <v>0</v>
      </c>
      <c r="W91" s="272">
        <f t="shared" si="149"/>
        <v>0</v>
      </c>
      <c r="X91" s="272">
        <f t="shared" si="149"/>
        <v>0</v>
      </c>
      <c r="Y91" s="2"/>
      <c r="Z91" s="272">
        <f t="shared" si="99"/>
        <v>21</v>
      </c>
      <c r="AA91" s="767"/>
      <c r="AB91" s="272">
        <f>COUNTIF(AB12:AB64,"GP.39")</f>
        <v>3</v>
      </c>
      <c r="AC91" s="272">
        <f t="shared" ref="AC91:AV91" si="150">COUNTIF(AC12:AC64,"GP.39")</f>
        <v>3</v>
      </c>
      <c r="AD91" s="272">
        <f t="shared" si="150"/>
        <v>3</v>
      </c>
      <c r="AE91" s="272">
        <f t="shared" si="150"/>
        <v>0</v>
      </c>
      <c r="AF91" s="272">
        <f t="shared" si="150"/>
        <v>0</v>
      </c>
      <c r="AG91" s="272">
        <f t="shared" si="150"/>
        <v>0</v>
      </c>
      <c r="AH91" s="272">
        <f t="shared" si="150"/>
        <v>0</v>
      </c>
      <c r="AI91" s="272">
        <f t="shared" si="150"/>
        <v>4</v>
      </c>
      <c r="AJ91" s="272">
        <f t="shared" si="150"/>
        <v>4</v>
      </c>
      <c r="AK91" s="272">
        <f t="shared" si="150"/>
        <v>4</v>
      </c>
      <c r="AL91" s="272">
        <f t="shared" si="150"/>
        <v>0</v>
      </c>
      <c r="AM91" s="272">
        <f t="shared" si="150"/>
        <v>0</v>
      </c>
      <c r="AN91" s="272">
        <f t="shared" si="150"/>
        <v>0</v>
      </c>
      <c r="AO91" s="272">
        <f t="shared" si="150"/>
        <v>0</v>
      </c>
      <c r="AP91" s="272">
        <f t="shared" si="150"/>
        <v>0</v>
      </c>
      <c r="AQ91" s="272">
        <f t="shared" si="150"/>
        <v>0</v>
      </c>
      <c r="AR91" s="272">
        <f t="shared" si="150"/>
        <v>0</v>
      </c>
      <c r="AS91" s="272">
        <f t="shared" si="150"/>
        <v>0</v>
      </c>
      <c r="AT91" s="272">
        <f t="shared" si="150"/>
        <v>0</v>
      </c>
      <c r="AU91" s="272">
        <f t="shared" si="150"/>
        <v>0</v>
      </c>
      <c r="AV91" s="272">
        <f t="shared" si="150"/>
        <v>0</v>
      </c>
      <c r="AW91" s="354">
        <f t="shared" si="102"/>
        <v>21</v>
      </c>
      <c r="AX91" s="766">
        <f>AW91+AW92</f>
        <v>25</v>
      </c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82"/>
      <c r="EI91" s="182"/>
      <c r="EJ91" s="7"/>
      <c r="EK91" s="7"/>
      <c r="EL91" s="7"/>
      <c r="EM91" s="7"/>
      <c r="EN91" s="7"/>
      <c r="EO91" s="7"/>
    </row>
    <row r="92" spans="1:145" ht="14.1" hidden="1" customHeight="1" x14ac:dyDescent="0.25">
      <c r="A92" s="356" t="s">
        <v>678</v>
      </c>
      <c r="B92" s="356"/>
      <c r="C92" s="356"/>
      <c r="D92" s="272">
        <f>COUNTIF(D12:D64,"G.39")</f>
        <v>0</v>
      </c>
      <c r="E92" s="272">
        <f t="shared" ref="E92:X92" si="151">COUNTIF(E12:E64,"G.39")</f>
        <v>0</v>
      </c>
      <c r="F92" s="272">
        <f t="shared" si="151"/>
        <v>0</v>
      </c>
      <c r="G92" s="272">
        <f t="shared" si="151"/>
        <v>0</v>
      </c>
      <c r="H92" s="272">
        <f t="shared" si="151"/>
        <v>0</v>
      </c>
      <c r="I92" s="272">
        <f t="shared" si="151"/>
        <v>0</v>
      </c>
      <c r="J92" s="272">
        <f t="shared" si="151"/>
        <v>0</v>
      </c>
      <c r="K92" s="272">
        <f t="shared" si="151"/>
        <v>0</v>
      </c>
      <c r="L92" s="272">
        <f t="shared" si="151"/>
        <v>0</v>
      </c>
      <c r="M92" s="272">
        <f t="shared" si="151"/>
        <v>0</v>
      </c>
      <c r="N92" s="272">
        <f t="shared" si="151"/>
        <v>0</v>
      </c>
      <c r="O92" s="272">
        <f t="shared" si="151"/>
        <v>0</v>
      </c>
      <c r="P92" s="272">
        <f t="shared" si="151"/>
        <v>0</v>
      </c>
      <c r="Q92" s="272">
        <f t="shared" si="151"/>
        <v>4</v>
      </c>
      <c r="R92" s="272">
        <f t="shared" si="151"/>
        <v>0</v>
      </c>
      <c r="S92" s="272">
        <f t="shared" si="151"/>
        <v>0</v>
      </c>
      <c r="T92" s="272">
        <f t="shared" si="151"/>
        <v>0</v>
      </c>
      <c r="U92" s="272">
        <f t="shared" si="151"/>
        <v>0</v>
      </c>
      <c r="V92" s="272">
        <f t="shared" si="151"/>
        <v>0</v>
      </c>
      <c r="W92" s="272">
        <f t="shared" si="151"/>
        <v>0</v>
      </c>
      <c r="X92" s="272">
        <f t="shared" si="151"/>
        <v>0</v>
      </c>
      <c r="Y92" s="2"/>
      <c r="Z92" s="272">
        <f t="shared" si="99"/>
        <v>4</v>
      </c>
      <c r="AA92" s="355"/>
      <c r="AB92" s="272">
        <f>COUNTIF(AB12:AB64,"G.39")</f>
        <v>0</v>
      </c>
      <c r="AC92" s="272">
        <f t="shared" ref="AC92:AV92" si="152">COUNTIF(AC12:AC64,"G.39")</f>
        <v>0</v>
      </c>
      <c r="AD92" s="272">
        <f t="shared" si="152"/>
        <v>0</v>
      </c>
      <c r="AE92" s="272">
        <f t="shared" si="152"/>
        <v>0</v>
      </c>
      <c r="AF92" s="272">
        <f t="shared" si="152"/>
        <v>0</v>
      </c>
      <c r="AG92" s="272">
        <f t="shared" si="152"/>
        <v>0</v>
      </c>
      <c r="AH92" s="272">
        <f t="shared" si="152"/>
        <v>0</v>
      </c>
      <c r="AI92" s="272">
        <f t="shared" si="152"/>
        <v>0</v>
      </c>
      <c r="AJ92" s="272">
        <f t="shared" si="152"/>
        <v>0</v>
      </c>
      <c r="AK92" s="272">
        <f t="shared" si="152"/>
        <v>0</v>
      </c>
      <c r="AL92" s="272">
        <f t="shared" si="152"/>
        <v>0</v>
      </c>
      <c r="AM92" s="272">
        <f t="shared" si="152"/>
        <v>0</v>
      </c>
      <c r="AN92" s="272">
        <f t="shared" si="152"/>
        <v>0</v>
      </c>
      <c r="AO92" s="272">
        <f t="shared" si="152"/>
        <v>4</v>
      </c>
      <c r="AP92" s="272">
        <f t="shared" si="152"/>
        <v>0</v>
      </c>
      <c r="AQ92" s="272">
        <f t="shared" si="152"/>
        <v>0</v>
      </c>
      <c r="AR92" s="272">
        <f t="shared" si="152"/>
        <v>0</v>
      </c>
      <c r="AS92" s="272">
        <f t="shared" si="152"/>
        <v>0</v>
      </c>
      <c r="AT92" s="272">
        <f t="shared" si="152"/>
        <v>0</v>
      </c>
      <c r="AU92" s="272">
        <f t="shared" si="152"/>
        <v>0</v>
      </c>
      <c r="AV92" s="272">
        <f t="shared" si="152"/>
        <v>0</v>
      </c>
      <c r="AW92" s="354">
        <f t="shared" si="102"/>
        <v>4</v>
      </c>
      <c r="AX92" s="766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82"/>
      <c r="EI92" s="182"/>
      <c r="EJ92" s="7"/>
      <c r="EK92" s="7"/>
      <c r="EL92" s="7"/>
      <c r="EM92" s="7"/>
      <c r="EN92" s="7"/>
      <c r="EO92" s="7"/>
    </row>
    <row r="93" spans="1:145" ht="14.1" hidden="1" customHeight="1" x14ac:dyDescent="0.25">
      <c r="A93" s="770" t="s">
        <v>470</v>
      </c>
      <c r="B93" s="770"/>
      <c r="C93" s="770"/>
      <c r="D93" s="272">
        <f t="shared" ref="D93:X93" si="153">COUNTIF(D12:D64,"G.30")</f>
        <v>0</v>
      </c>
      <c r="E93" s="272">
        <f t="shared" si="153"/>
        <v>0</v>
      </c>
      <c r="F93" s="272">
        <f t="shared" si="153"/>
        <v>0</v>
      </c>
      <c r="G93" s="272">
        <f t="shared" si="153"/>
        <v>0</v>
      </c>
      <c r="H93" s="272">
        <f t="shared" si="153"/>
        <v>0</v>
      </c>
      <c r="I93" s="272">
        <f t="shared" si="153"/>
        <v>0</v>
      </c>
      <c r="J93" s="272">
        <f t="shared" si="153"/>
        <v>0</v>
      </c>
      <c r="K93" s="272">
        <f t="shared" si="153"/>
        <v>0</v>
      </c>
      <c r="L93" s="272">
        <f t="shared" si="153"/>
        <v>0</v>
      </c>
      <c r="M93" s="272">
        <f t="shared" si="153"/>
        <v>0</v>
      </c>
      <c r="N93" s="272">
        <f t="shared" si="153"/>
        <v>0</v>
      </c>
      <c r="O93" s="272">
        <f t="shared" si="153"/>
        <v>0</v>
      </c>
      <c r="P93" s="272">
        <f t="shared" si="153"/>
        <v>0</v>
      </c>
      <c r="Q93" s="272">
        <f t="shared" si="153"/>
        <v>0</v>
      </c>
      <c r="R93" s="272">
        <f t="shared" si="153"/>
        <v>4</v>
      </c>
      <c r="S93" s="272">
        <f t="shared" si="153"/>
        <v>4</v>
      </c>
      <c r="T93" s="272">
        <f t="shared" si="153"/>
        <v>4</v>
      </c>
      <c r="U93" s="272">
        <f t="shared" si="153"/>
        <v>0</v>
      </c>
      <c r="V93" s="272">
        <f t="shared" si="153"/>
        <v>0</v>
      </c>
      <c r="W93" s="272">
        <f t="shared" si="153"/>
        <v>0</v>
      </c>
      <c r="X93" s="272">
        <f t="shared" si="153"/>
        <v>0</v>
      </c>
      <c r="Y93" s="2"/>
      <c r="Z93" s="272">
        <f t="shared" si="99"/>
        <v>12</v>
      </c>
      <c r="AA93" s="767">
        <f>Z93+Z94</f>
        <v>28</v>
      </c>
      <c r="AB93" s="272">
        <f t="shared" ref="AB93:AV93" si="154">COUNTIF(AB12:AB64,"G.30")</f>
        <v>0</v>
      </c>
      <c r="AC93" s="272">
        <f t="shared" si="154"/>
        <v>0</v>
      </c>
      <c r="AD93" s="272">
        <f t="shared" si="154"/>
        <v>0</v>
      </c>
      <c r="AE93" s="272">
        <f t="shared" si="154"/>
        <v>0</v>
      </c>
      <c r="AF93" s="272">
        <f t="shared" si="154"/>
        <v>0</v>
      </c>
      <c r="AG93" s="272">
        <f t="shared" si="154"/>
        <v>0</v>
      </c>
      <c r="AH93" s="272">
        <f t="shared" si="154"/>
        <v>0</v>
      </c>
      <c r="AI93" s="272">
        <f t="shared" si="154"/>
        <v>0</v>
      </c>
      <c r="AJ93" s="272">
        <f t="shared" si="154"/>
        <v>0</v>
      </c>
      <c r="AK93" s="272">
        <f t="shared" si="154"/>
        <v>0</v>
      </c>
      <c r="AL93" s="272">
        <f t="shared" si="154"/>
        <v>0</v>
      </c>
      <c r="AM93" s="272">
        <f t="shared" si="154"/>
        <v>0</v>
      </c>
      <c r="AN93" s="272">
        <f t="shared" si="154"/>
        <v>0</v>
      </c>
      <c r="AO93" s="272">
        <f t="shared" si="154"/>
        <v>0</v>
      </c>
      <c r="AP93" s="272">
        <f t="shared" si="154"/>
        <v>4</v>
      </c>
      <c r="AQ93" s="272">
        <f t="shared" si="154"/>
        <v>4</v>
      </c>
      <c r="AR93" s="272">
        <f t="shared" si="154"/>
        <v>4</v>
      </c>
      <c r="AS93" s="272">
        <f t="shared" si="154"/>
        <v>0</v>
      </c>
      <c r="AT93" s="272">
        <f t="shared" si="154"/>
        <v>0</v>
      </c>
      <c r="AU93" s="272">
        <f t="shared" si="154"/>
        <v>0</v>
      </c>
      <c r="AV93" s="354">
        <f t="shared" si="154"/>
        <v>0</v>
      </c>
      <c r="AW93" s="354">
        <f t="shared" si="102"/>
        <v>12</v>
      </c>
      <c r="AX93" s="766">
        <f>AW93+AW94</f>
        <v>28</v>
      </c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82"/>
      <c r="EI93" s="182"/>
      <c r="EJ93" s="7"/>
      <c r="EK93" s="7"/>
      <c r="EL93" s="7"/>
      <c r="EM93" s="7"/>
      <c r="EN93" s="7"/>
      <c r="EO93" s="7"/>
    </row>
    <row r="94" spans="1:145" ht="14.1" hidden="1" customHeight="1" x14ac:dyDescent="0.25">
      <c r="A94" s="356" t="s">
        <v>529</v>
      </c>
      <c r="B94" s="356"/>
      <c r="C94" s="356"/>
      <c r="D94" s="272">
        <f t="shared" ref="D94:X94" si="155">COUNTIF(D12:D64,"HL.30")</f>
        <v>0</v>
      </c>
      <c r="E94" s="272">
        <f t="shared" si="155"/>
        <v>0</v>
      </c>
      <c r="F94" s="272">
        <f t="shared" si="155"/>
        <v>0</v>
      </c>
      <c r="G94" s="272">
        <f t="shared" si="155"/>
        <v>0</v>
      </c>
      <c r="H94" s="272">
        <f t="shared" si="155"/>
        <v>0</v>
      </c>
      <c r="I94" s="272">
        <f t="shared" si="155"/>
        <v>0</v>
      </c>
      <c r="J94" s="272">
        <f t="shared" si="155"/>
        <v>0</v>
      </c>
      <c r="K94" s="272">
        <f t="shared" si="155"/>
        <v>0</v>
      </c>
      <c r="L94" s="272">
        <f t="shared" si="155"/>
        <v>0</v>
      </c>
      <c r="M94" s="272">
        <f t="shared" si="155"/>
        <v>0</v>
      </c>
      <c r="N94" s="272">
        <f t="shared" si="155"/>
        <v>0</v>
      </c>
      <c r="O94" s="272">
        <f t="shared" si="155"/>
        <v>0</v>
      </c>
      <c r="P94" s="272">
        <f t="shared" si="155"/>
        <v>4</v>
      </c>
      <c r="Q94" s="272">
        <f t="shared" si="155"/>
        <v>4</v>
      </c>
      <c r="R94" s="272">
        <f t="shared" si="155"/>
        <v>0</v>
      </c>
      <c r="S94" s="272">
        <f t="shared" si="155"/>
        <v>0</v>
      </c>
      <c r="T94" s="272">
        <f t="shared" si="155"/>
        <v>0</v>
      </c>
      <c r="U94" s="272">
        <f t="shared" si="155"/>
        <v>0</v>
      </c>
      <c r="V94" s="272">
        <f t="shared" si="155"/>
        <v>0</v>
      </c>
      <c r="W94" s="272">
        <f t="shared" si="155"/>
        <v>4</v>
      </c>
      <c r="X94" s="272">
        <f t="shared" si="155"/>
        <v>4</v>
      </c>
      <c r="Y94" s="2"/>
      <c r="Z94" s="272">
        <f t="shared" si="99"/>
        <v>16</v>
      </c>
      <c r="AA94" s="767"/>
      <c r="AB94" s="272">
        <f t="shared" ref="AB94:AV94" si="156">COUNTIF(AB12:AB64,"HL.30")</f>
        <v>0</v>
      </c>
      <c r="AC94" s="272">
        <f t="shared" si="156"/>
        <v>0</v>
      </c>
      <c r="AD94" s="272">
        <f t="shared" si="156"/>
        <v>0</v>
      </c>
      <c r="AE94" s="272">
        <f t="shared" si="156"/>
        <v>0</v>
      </c>
      <c r="AF94" s="272">
        <f t="shared" si="156"/>
        <v>0</v>
      </c>
      <c r="AG94" s="272">
        <f t="shared" si="156"/>
        <v>0</v>
      </c>
      <c r="AH94" s="272">
        <f t="shared" si="156"/>
        <v>0</v>
      </c>
      <c r="AI94" s="272">
        <f t="shared" si="156"/>
        <v>0</v>
      </c>
      <c r="AJ94" s="272">
        <f t="shared" si="156"/>
        <v>0</v>
      </c>
      <c r="AK94" s="272">
        <f t="shared" si="156"/>
        <v>0</v>
      </c>
      <c r="AL94" s="272">
        <f t="shared" si="156"/>
        <v>0</v>
      </c>
      <c r="AM94" s="272">
        <f t="shared" si="156"/>
        <v>0</v>
      </c>
      <c r="AN94" s="272">
        <f t="shared" si="156"/>
        <v>4</v>
      </c>
      <c r="AO94" s="272">
        <f t="shared" si="156"/>
        <v>4</v>
      </c>
      <c r="AP94" s="272">
        <f t="shared" si="156"/>
        <v>0</v>
      </c>
      <c r="AQ94" s="272">
        <f t="shared" si="156"/>
        <v>0</v>
      </c>
      <c r="AR94" s="272">
        <f t="shared" si="156"/>
        <v>0</v>
      </c>
      <c r="AS94" s="272">
        <f t="shared" si="156"/>
        <v>0</v>
      </c>
      <c r="AT94" s="272">
        <f t="shared" si="156"/>
        <v>0</v>
      </c>
      <c r="AU94" s="272">
        <f t="shared" si="156"/>
        <v>4</v>
      </c>
      <c r="AV94" s="354">
        <f t="shared" si="156"/>
        <v>4</v>
      </c>
      <c r="AW94" s="354">
        <f t="shared" si="102"/>
        <v>16</v>
      </c>
      <c r="AX94" s="766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82"/>
      <c r="EI94" s="182"/>
      <c r="EJ94" s="7"/>
      <c r="EK94" s="7"/>
      <c r="EL94" s="7"/>
      <c r="EM94" s="7"/>
      <c r="EN94" s="7"/>
      <c r="EO94" s="7"/>
    </row>
    <row r="95" spans="1:145" ht="14.1" hidden="1" customHeight="1" x14ac:dyDescent="0.25">
      <c r="A95" s="770" t="s">
        <v>471</v>
      </c>
      <c r="B95" s="770"/>
      <c r="C95" s="770"/>
      <c r="D95" s="272">
        <f t="shared" ref="D95:X95" si="157">COUNTIF(D12:D64,"D.12")</f>
        <v>0</v>
      </c>
      <c r="E95" s="272">
        <f t="shared" si="157"/>
        <v>0</v>
      </c>
      <c r="F95" s="272">
        <f t="shared" si="157"/>
        <v>0</v>
      </c>
      <c r="G95" s="272">
        <f t="shared" si="157"/>
        <v>0</v>
      </c>
      <c r="H95" s="272">
        <f t="shared" si="157"/>
        <v>0</v>
      </c>
      <c r="I95" s="272">
        <f t="shared" si="157"/>
        <v>0</v>
      </c>
      <c r="J95" s="272">
        <f t="shared" si="157"/>
        <v>0</v>
      </c>
      <c r="K95" s="272">
        <f t="shared" si="157"/>
        <v>2</v>
      </c>
      <c r="L95" s="272">
        <f t="shared" si="157"/>
        <v>2</v>
      </c>
      <c r="M95" s="272">
        <f t="shared" si="157"/>
        <v>2</v>
      </c>
      <c r="N95" s="222">
        <f t="shared" si="157"/>
        <v>2</v>
      </c>
      <c r="O95" s="222">
        <f t="shared" si="157"/>
        <v>2</v>
      </c>
      <c r="P95" s="272">
        <f t="shared" si="157"/>
        <v>2</v>
      </c>
      <c r="Q95" s="272">
        <f t="shared" si="157"/>
        <v>2</v>
      </c>
      <c r="R95" s="272">
        <f t="shared" si="157"/>
        <v>2</v>
      </c>
      <c r="S95" s="272">
        <f t="shared" si="157"/>
        <v>2</v>
      </c>
      <c r="T95" s="272">
        <f t="shared" si="157"/>
        <v>2</v>
      </c>
      <c r="U95" s="272">
        <f t="shared" si="157"/>
        <v>2</v>
      </c>
      <c r="V95" s="272">
        <f t="shared" si="157"/>
        <v>2</v>
      </c>
      <c r="W95" s="272">
        <f t="shared" si="157"/>
        <v>2</v>
      </c>
      <c r="X95" s="272">
        <f t="shared" si="157"/>
        <v>2</v>
      </c>
      <c r="Y95" s="2"/>
      <c r="Z95" s="272">
        <f t="shared" si="99"/>
        <v>28</v>
      </c>
      <c r="AA95" s="767">
        <f>Z95+Z96</f>
        <v>36</v>
      </c>
      <c r="AB95" s="272">
        <f t="shared" ref="AB95:AV95" si="158">COUNTIF(AB11:AB63,"D.12")</f>
        <v>0</v>
      </c>
      <c r="AC95" s="272">
        <f t="shared" si="158"/>
        <v>0</v>
      </c>
      <c r="AD95" s="272">
        <f t="shared" si="158"/>
        <v>0</v>
      </c>
      <c r="AE95" s="272">
        <f t="shared" si="158"/>
        <v>0</v>
      </c>
      <c r="AF95" s="272">
        <f t="shared" si="158"/>
        <v>0</v>
      </c>
      <c r="AG95" s="272">
        <f t="shared" si="158"/>
        <v>0</v>
      </c>
      <c r="AH95" s="272">
        <f t="shared" si="158"/>
        <v>0</v>
      </c>
      <c r="AI95" s="272">
        <f t="shared" si="158"/>
        <v>2</v>
      </c>
      <c r="AJ95" s="272">
        <f t="shared" si="158"/>
        <v>2</v>
      </c>
      <c r="AK95" s="272">
        <f t="shared" si="158"/>
        <v>2</v>
      </c>
      <c r="AL95" s="272">
        <f t="shared" si="158"/>
        <v>2</v>
      </c>
      <c r="AM95" s="272">
        <f t="shared" si="158"/>
        <v>2</v>
      </c>
      <c r="AN95" s="272">
        <f t="shared" si="158"/>
        <v>2</v>
      </c>
      <c r="AO95" s="272">
        <f t="shared" si="158"/>
        <v>2</v>
      </c>
      <c r="AP95" s="272">
        <f t="shared" si="158"/>
        <v>2</v>
      </c>
      <c r="AQ95" s="272">
        <f t="shared" si="158"/>
        <v>2</v>
      </c>
      <c r="AR95" s="272">
        <f t="shared" si="158"/>
        <v>2</v>
      </c>
      <c r="AS95" s="272">
        <f t="shared" si="158"/>
        <v>2</v>
      </c>
      <c r="AT95" s="272">
        <f t="shared" si="158"/>
        <v>2</v>
      </c>
      <c r="AU95" s="272">
        <f t="shared" si="158"/>
        <v>2</v>
      </c>
      <c r="AV95" s="354">
        <f t="shared" si="158"/>
        <v>2</v>
      </c>
      <c r="AW95" s="354">
        <f t="shared" si="102"/>
        <v>28</v>
      </c>
      <c r="AX95" s="766">
        <f>AW95+AW96</f>
        <v>36</v>
      </c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82"/>
      <c r="EI95" s="182"/>
      <c r="EJ95" s="7"/>
      <c r="EK95" s="7"/>
      <c r="EL95" s="7"/>
      <c r="EM95" s="7"/>
      <c r="EN95" s="7"/>
      <c r="EO95" s="7"/>
    </row>
    <row r="96" spans="1:145" ht="14.1" hidden="1" customHeight="1" x14ac:dyDescent="0.25">
      <c r="A96" s="770" t="s">
        <v>489</v>
      </c>
      <c r="B96" s="770"/>
      <c r="C96" s="770"/>
      <c r="D96" s="272">
        <f t="shared" ref="D96:X96" si="159">COUNTIF(D12:D64,"DP.12")</f>
        <v>0</v>
      </c>
      <c r="E96" s="272">
        <f t="shared" si="159"/>
        <v>0</v>
      </c>
      <c r="F96" s="272">
        <f t="shared" si="159"/>
        <v>0</v>
      </c>
      <c r="G96" s="272">
        <f t="shared" si="159"/>
        <v>0</v>
      </c>
      <c r="H96" s="272">
        <f t="shared" si="159"/>
        <v>0</v>
      </c>
      <c r="I96" s="272">
        <f t="shared" si="159"/>
        <v>0</v>
      </c>
      <c r="J96" s="272">
        <f t="shared" si="159"/>
        <v>0</v>
      </c>
      <c r="K96" s="272">
        <f t="shared" si="159"/>
        <v>0</v>
      </c>
      <c r="L96" s="272">
        <f t="shared" si="159"/>
        <v>0</v>
      </c>
      <c r="M96" s="272">
        <f t="shared" si="159"/>
        <v>0</v>
      </c>
      <c r="N96" s="222">
        <f t="shared" si="159"/>
        <v>0</v>
      </c>
      <c r="O96" s="222">
        <f t="shared" si="159"/>
        <v>0</v>
      </c>
      <c r="P96" s="272">
        <f t="shared" si="159"/>
        <v>0</v>
      </c>
      <c r="Q96" s="272">
        <f t="shared" si="159"/>
        <v>0</v>
      </c>
      <c r="R96" s="272">
        <f t="shared" si="159"/>
        <v>0</v>
      </c>
      <c r="S96" s="272">
        <f t="shared" si="159"/>
        <v>0</v>
      </c>
      <c r="T96" s="272">
        <f t="shared" si="159"/>
        <v>0</v>
      </c>
      <c r="U96" s="272">
        <f t="shared" si="159"/>
        <v>4</v>
      </c>
      <c r="V96" s="272">
        <f t="shared" si="159"/>
        <v>4</v>
      </c>
      <c r="W96" s="272">
        <f t="shared" si="159"/>
        <v>0</v>
      </c>
      <c r="X96" s="272">
        <f t="shared" si="159"/>
        <v>0</v>
      </c>
      <c r="Y96" s="2"/>
      <c r="Z96" s="272">
        <f t="shared" si="99"/>
        <v>8</v>
      </c>
      <c r="AA96" s="767"/>
      <c r="AB96" s="272">
        <f t="shared" ref="AB96:AV96" si="160">COUNTIF(AB11:AB63,"DP.12")</f>
        <v>0</v>
      </c>
      <c r="AC96" s="272">
        <f t="shared" si="160"/>
        <v>0</v>
      </c>
      <c r="AD96" s="272">
        <f t="shared" si="160"/>
        <v>0</v>
      </c>
      <c r="AE96" s="272">
        <f t="shared" si="160"/>
        <v>0</v>
      </c>
      <c r="AF96" s="272">
        <f t="shared" si="160"/>
        <v>0</v>
      </c>
      <c r="AG96" s="272">
        <f t="shared" si="160"/>
        <v>0</v>
      </c>
      <c r="AH96" s="272">
        <f t="shared" si="160"/>
        <v>0</v>
      </c>
      <c r="AI96" s="272">
        <f t="shared" si="160"/>
        <v>0</v>
      </c>
      <c r="AJ96" s="272">
        <f t="shared" si="160"/>
        <v>0</v>
      </c>
      <c r="AK96" s="272">
        <f t="shared" si="160"/>
        <v>0</v>
      </c>
      <c r="AL96" s="272">
        <f t="shared" si="160"/>
        <v>0</v>
      </c>
      <c r="AM96" s="272">
        <f t="shared" si="160"/>
        <v>0</v>
      </c>
      <c r="AN96" s="272">
        <f t="shared" si="160"/>
        <v>0</v>
      </c>
      <c r="AO96" s="272">
        <f t="shared" si="160"/>
        <v>0</v>
      </c>
      <c r="AP96" s="272">
        <f t="shared" si="160"/>
        <v>0</v>
      </c>
      <c r="AQ96" s="272">
        <f t="shared" si="160"/>
        <v>0</v>
      </c>
      <c r="AR96" s="272">
        <f t="shared" si="160"/>
        <v>0</v>
      </c>
      <c r="AS96" s="272">
        <f t="shared" si="160"/>
        <v>4</v>
      </c>
      <c r="AT96" s="272">
        <f t="shared" si="160"/>
        <v>4</v>
      </c>
      <c r="AU96" s="272">
        <f t="shared" si="160"/>
        <v>0</v>
      </c>
      <c r="AV96" s="354">
        <f t="shared" si="160"/>
        <v>0</v>
      </c>
      <c r="AW96" s="354">
        <f t="shared" si="102"/>
        <v>8</v>
      </c>
      <c r="AX96" s="766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82"/>
      <c r="EI96" s="182"/>
      <c r="EJ96" s="7"/>
      <c r="EK96" s="7"/>
      <c r="EL96" s="7"/>
      <c r="EM96" s="7"/>
      <c r="EN96" s="7"/>
      <c r="EO96" s="7"/>
    </row>
    <row r="97" spans="1:145" ht="14.1" hidden="1" customHeight="1" x14ac:dyDescent="0.25">
      <c r="A97" s="356" t="s">
        <v>623</v>
      </c>
      <c r="B97" s="356"/>
      <c r="C97" s="356"/>
      <c r="D97" s="272">
        <f>COUNTIF(D12:D64,"DP.37")</f>
        <v>0</v>
      </c>
      <c r="E97" s="272">
        <f t="shared" ref="E97:X97" si="161">COUNTIF(E12:E64,"DP.37")</f>
        <v>0</v>
      </c>
      <c r="F97" s="272">
        <f t="shared" si="161"/>
        <v>0</v>
      </c>
      <c r="G97" s="272">
        <f t="shared" si="161"/>
        <v>3</v>
      </c>
      <c r="H97" s="272">
        <f t="shared" si="161"/>
        <v>3</v>
      </c>
      <c r="I97" s="272">
        <f t="shared" si="161"/>
        <v>0</v>
      </c>
      <c r="J97" s="272">
        <f t="shared" si="161"/>
        <v>0</v>
      </c>
      <c r="K97" s="272">
        <f t="shared" si="161"/>
        <v>0</v>
      </c>
      <c r="L97" s="272">
        <f t="shared" si="161"/>
        <v>0</v>
      </c>
      <c r="M97" s="272">
        <f t="shared" si="161"/>
        <v>0</v>
      </c>
      <c r="N97" s="272">
        <f t="shared" si="161"/>
        <v>4</v>
      </c>
      <c r="O97" s="272">
        <f t="shared" si="161"/>
        <v>4</v>
      </c>
      <c r="P97" s="272">
        <f t="shared" si="161"/>
        <v>0</v>
      </c>
      <c r="Q97" s="272">
        <f t="shared" si="161"/>
        <v>0</v>
      </c>
      <c r="R97" s="272">
        <f t="shared" si="161"/>
        <v>0</v>
      </c>
      <c r="S97" s="272">
        <f t="shared" si="161"/>
        <v>0</v>
      </c>
      <c r="T97" s="272">
        <f t="shared" si="161"/>
        <v>0</v>
      </c>
      <c r="U97" s="272">
        <f t="shared" si="161"/>
        <v>0</v>
      </c>
      <c r="V97" s="272">
        <f t="shared" si="161"/>
        <v>0</v>
      </c>
      <c r="W97" s="272">
        <f t="shared" si="161"/>
        <v>0</v>
      </c>
      <c r="X97" s="272">
        <f t="shared" si="161"/>
        <v>0</v>
      </c>
      <c r="Y97" s="2"/>
      <c r="Z97" s="272">
        <f t="shared" si="99"/>
        <v>14</v>
      </c>
      <c r="AA97" s="355"/>
      <c r="AB97" s="272">
        <f>COUNTIF(AB11:AB63,"D.37")</f>
        <v>2</v>
      </c>
      <c r="AC97" s="272">
        <f t="shared" ref="AC97:AV97" si="162">COUNTIF(AC11:AC63,"D.37")</f>
        <v>2</v>
      </c>
      <c r="AD97" s="272">
        <f t="shared" si="162"/>
        <v>2</v>
      </c>
      <c r="AE97" s="272">
        <f t="shared" si="162"/>
        <v>2</v>
      </c>
      <c r="AF97" s="272">
        <f t="shared" si="162"/>
        <v>2</v>
      </c>
      <c r="AG97" s="272">
        <f t="shared" si="162"/>
        <v>2</v>
      </c>
      <c r="AH97" s="272">
        <f t="shared" si="162"/>
        <v>2</v>
      </c>
      <c r="AI97" s="272">
        <f t="shared" si="162"/>
        <v>0</v>
      </c>
      <c r="AJ97" s="272">
        <f t="shared" si="162"/>
        <v>0</v>
      </c>
      <c r="AK97" s="272">
        <f t="shared" si="162"/>
        <v>0</v>
      </c>
      <c r="AL97" s="272">
        <f t="shared" si="162"/>
        <v>0</v>
      </c>
      <c r="AM97" s="272">
        <f t="shared" si="162"/>
        <v>0</v>
      </c>
      <c r="AN97" s="272">
        <f t="shared" si="162"/>
        <v>0</v>
      </c>
      <c r="AO97" s="272">
        <f t="shared" si="162"/>
        <v>0</v>
      </c>
      <c r="AP97" s="272">
        <f t="shared" si="162"/>
        <v>0</v>
      </c>
      <c r="AQ97" s="272">
        <f t="shared" si="162"/>
        <v>0</v>
      </c>
      <c r="AR97" s="272">
        <f t="shared" si="162"/>
        <v>0</v>
      </c>
      <c r="AS97" s="272">
        <f t="shared" si="162"/>
        <v>0</v>
      </c>
      <c r="AT97" s="272">
        <f t="shared" si="162"/>
        <v>0</v>
      </c>
      <c r="AU97" s="272">
        <f t="shared" si="162"/>
        <v>0</v>
      </c>
      <c r="AV97" s="272">
        <f t="shared" si="162"/>
        <v>0</v>
      </c>
      <c r="AW97" s="354">
        <f t="shared" si="102"/>
        <v>14</v>
      </c>
      <c r="AX97" s="766">
        <f>AW97+AW98+AW99</f>
        <v>36</v>
      </c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82"/>
      <c r="EI97" s="182"/>
      <c r="EJ97" s="7"/>
      <c r="EK97" s="7"/>
      <c r="EL97" s="7"/>
      <c r="EM97" s="7"/>
      <c r="EN97" s="7"/>
      <c r="EO97" s="7"/>
    </row>
    <row r="98" spans="1:145" ht="14.1" hidden="1" customHeight="1" x14ac:dyDescent="0.25">
      <c r="A98" s="356" t="s">
        <v>623</v>
      </c>
      <c r="B98" s="356"/>
      <c r="C98" s="356"/>
      <c r="D98" s="272">
        <f t="shared" ref="D98:X98" si="163">COUNTIF(D12:D64,"D.37")</f>
        <v>2</v>
      </c>
      <c r="E98" s="272">
        <f t="shared" si="163"/>
        <v>2</v>
      </c>
      <c r="F98" s="272">
        <f t="shared" si="163"/>
        <v>2</v>
      </c>
      <c r="G98" s="272">
        <f t="shared" si="163"/>
        <v>2</v>
      </c>
      <c r="H98" s="272">
        <f t="shared" si="163"/>
        <v>2</v>
      </c>
      <c r="I98" s="272">
        <f t="shared" si="163"/>
        <v>2</v>
      </c>
      <c r="J98" s="272">
        <f t="shared" si="163"/>
        <v>2</v>
      </c>
      <c r="K98" s="272">
        <f t="shared" si="163"/>
        <v>0</v>
      </c>
      <c r="L98" s="272">
        <f t="shared" si="163"/>
        <v>0</v>
      </c>
      <c r="M98" s="272">
        <f t="shared" si="163"/>
        <v>0</v>
      </c>
      <c r="N98" s="272">
        <f t="shared" si="163"/>
        <v>0</v>
      </c>
      <c r="O98" s="272">
        <f t="shared" si="163"/>
        <v>0</v>
      </c>
      <c r="P98" s="272">
        <f t="shared" si="163"/>
        <v>0</v>
      </c>
      <c r="Q98" s="272">
        <f t="shared" si="163"/>
        <v>0</v>
      </c>
      <c r="R98" s="272">
        <f t="shared" si="163"/>
        <v>0</v>
      </c>
      <c r="S98" s="272">
        <f t="shared" si="163"/>
        <v>0</v>
      </c>
      <c r="T98" s="272">
        <f t="shared" si="163"/>
        <v>0</v>
      </c>
      <c r="U98" s="272">
        <f t="shared" si="163"/>
        <v>0</v>
      </c>
      <c r="V98" s="272">
        <f t="shared" si="163"/>
        <v>0</v>
      </c>
      <c r="W98" s="272">
        <f t="shared" si="163"/>
        <v>0</v>
      </c>
      <c r="X98" s="272">
        <f t="shared" si="163"/>
        <v>0</v>
      </c>
      <c r="Y98" s="2"/>
      <c r="Z98" s="272">
        <f t="shared" si="99"/>
        <v>14</v>
      </c>
      <c r="AA98" s="355"/>
      <c r="AB98" s="272">
        <f>COUNTIF(AB11:AB63,"DP.37")</f>
        <v>0</v>
      </c>
      <c r="AC98" s="272">
        <f t="shared" ref="AC98:AV98" si="164">COUNTIF(AC11:AC63,"DP.37")</f>
        <v>0</v>
      </c>
      <c r="AD98" s="272">
        <f t="shared" si="164"/>
        <v>0</v>
      </c>
      <c r="AE98" s="272">
        <f t="shared" si="164"/>
        <v>3</v>
      </c>
      <c r="AF98" s="272">
        <f t="shared" si="164"/>
        <v>3</v>
      </c>
      <c r="AG98" s="272">
        <f t="shared" si="164"/>
        <v>0</v>
      </c>
      <c r="AH98" s="272">
        <f t="shared" si="164"/>
        <v>0</v>
      </c>
      <c r="AI98" s="272">
        <f t="shared" si="164"/>
        <v>0</v>
      </c>
      <c r="AJ98" s="272">
        <f t="shared" si="164"/>
        <v>0</v>
      </c>
      <c r="AK98" s="272">
        <f t="shared" si="164"/>
        <v>0</v>
      </c>
      <c r="AL98" s="272">
        <f t="shared" si="164"/>
        <v>4</v>
      </c>
      <c r="AM98" s="272">
        <f t="shared" si="164"/>
        <v>4</v>
      </c>
      <c r="AN98" s="272">
        <f t="shared" si="164"/>
        <v>0</v>
      </c>
      <c r="AO98" s="272">
        <f t="shared" si="164"/>
        <v>0</v>
      </c>
      <c r="AP98" s="272">
        <f t="shared" si="164"/>
        <v>0</v>
      </c>
      <c r="AQ98" s="272">
        <f t="shared" si="164"/>
        <v>0</v>
      </c>
      <c r="AR98" s="272">
        <f t="shared" si="164"/>
        <v>0</v>
      </c>
      <c r="AS98" s="272">
        <f t="shared" si="164"/>
        <v>0</v>
      </c>
      <c r="AT98" s="272">
        <f t="shared" si="164"/>
        <v>0</v>
      </c>
      <c r="AU98" s="272">
        <f t="shared" si="164"/>
        <v>0</v>
      </c>
      <c r="AV98" s="272">
        <f t="shared" si="164"/>
        <v>0</v>
      </c>
      <c r="AW98" s="354">
        <f t="shared" si="102"/>
        <v>14</v>
      </c>
      <c r="AX98" s="766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82"/>
      <c r="EI98" s="182"/>
      <c r="EJ98" s="7"/>
      <c r="EK98" s="7"/>
      <c r="EL98" s="7"/>
      <c r="EM98" s="7"/>
      <c r="EN98" s="7"/>
      <c r="EO98" s="7"/>
    </row>
    <row r="99" spans="1:145" ht="14.1" hidden="1" customHeight="1" x14ac:dyDescent="0.25">
      <c r="A99" s="356" t="s">
        <v>623</v>
      </c>
      <c r="B99" s="356"/>
      <c r="C99" s="356"/>
      <c r="D99" s="272">
        <f>COUNTIF(D12:D64,"O.37")</f>
        <v>0</v>
      </c>
      <c r="E99" s="272">
        <f t="shared" ref="E99:X99" si="165">COUNTIF(E12:E64,"O.37")</f>
        <v>0</v>
      </c>
      <c r="F99" s="272">
        <f t="shared" si="165"/>
        <v>0</v>
      </c>
      <c r="G99" s="272">
        <f t="shared" si="165"/>
        <v>0</v>
      </c>
      <c r="H99" s="272">
        <f t="shared" si="165"/>
        <v>0</v>
      </c>
      <c r="I99" s="272">
        <f t="shared" si="165"/>
        <v>0</v>
      </c>
      <c r="J99" s="272">
        <f t="shared" si="165"/>
        <v>0</v>
      </c>
      <c r="K99" s="272">
        <f t="shared" si="165"/>
        <v>0</v>
      </c>
      <c r="L99" s="272">
        <f t="shared" si="165"/>
        <v>0</v>
      </c>
      <c r="M99" s="272">
        <f t="shared" si="165"/>
        <v>0</v>
      </c>
      <c r="N99" s="272">
        <f t="shared" si="165"/>
        <v>0</v>
      </c>
      <c r="O99" s="272">
        <f t="shared" si="165"/>
        <v>0</v>
      </c>
      <c r="P99" s="272">
        <f t="shared" si="165"/>
        <v>0</v>
      </c>
      <c r="Q99" s="272">
        <f t="shared" si="165"/>
        <v>0</v>
      </c>
      <c r="R99" s="272">
        <f t="shared" si="165"/>
        <v>0</v>
      </c>
      <c r="S99" s="272">
        <f t="shared" si="165"/>
        <v>0</v>
      </c>
      <c r="T99" s="272">
        <f t="shared" si="165"/>
        <v>0</v>
      </c>
      <c r="U99" s="272">
        <f t="shared" si="165"/>
        <v>4</v>
      </c>
      <c r="V99" s="272">
        <f t="shared" si="165"/>
        <v>4</v>
      </c>
      <c r="W99" s="272">
        <f t="shared" si="165"/>
        <v>0</v>
      </c>
      <c r="X99" s="272">
        <f t="shared" si="165"/>
        <v>0</v>
      </c>
      <c r="Y99" s="2"/>
      <c r="Z99" s="272">
        <f t="shared" si="99"/>
        <v>8</v>
      </c>
      <c r="AA99" s="355"/>
      <c r="AB99" s="272">
        <f>COUNTIF(AB11:AB63,"O.37")</f>
        <v>0</v>
      </c>
      <c r="AC99" s="272">
        <f t="shared" ref="AC99:AV99" si="166">COUNTIF(AC11:AC63,"O.37")</f>
        <v>0</v>
      </c>
      <c r="AD99" s="272">
        <f t="shared" si="166"/>
        <v>0</v>
      </c>
      <c r="AE99" s="272">
        <f t="shared" si="166"/>
        <v>0</v>
      </c>
      <c r="AF99" s="272">
        <f t="shared" si="166"/>
        <v>0</v>
      </c>
      <c r="AG99" s="272">
        <f t="shared" si="166"/>
        <v>0</v>
      </c>
      <c r="AH99" s="272">
        <f t="shared" si="166"/>
        <v>0</v>
      </c>
      <c r="AI99" s="272">
        <f t="shared" si="166"/>
        <v>0</v>
      </c>
      <c r="AJ99" s="272">
        <f t="shared" si="166"/>
        <v>0</v>
      </c>
      <c r="AK99" s="272">
        <f t="shared" si="166"/>
        <v>0</v>
      </c>
      <c r="AL99" s="272">
        <f t="shared" si="166"/>
        <v>0</v>
      </c>
      <c r="AM99" s="272">
        <f t="shared" si="166"/>
        <v>0</v>
      </c>
      <c r="AN99" s="272">
        <f t="shared" si="166"/>
        <v>0</v>
      </c>
      <c r="AO99" s="272">
        <f t="shared" si="166"/>
        <v>0</v>
      </c>
      <c r="AP99" s="272">
        <f t="shared" si="166"/>
        <v>0</v>
      </c>
      <c r="AQ99" s="272">
        <f t="shared" si="166"/>
        <v>0</v>
      </c>
      <c r="AR99" s="272">
        <f t="shared" si="166"/>
        <v>0</v>
      </c>
      <c r="AS99" s="272">
        <f t="shared" si="166"/>
        <v>4</v>
      </c>
      <c r="AT99" s="272">
        <f t="shared" si="166"/>
        <v>4</v>
      </c>
      <c r="AU99" s="272">
        <f t="shared" si="166"/>
        <v>0</v>
      </c>
      <c r="AV99" s="272">
        <f t="shared" si="166"/>
        <v>0</v>
      </c>
      <c r="AW99" s="354">
        <f t="shared" si="102"/>
        <v>8</v>
      </c>
      <c r="AX99" s="766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82"/>
      <c r="EI99" s="182"/>
      <c r="EJ99" s="7"/>
      <c r="EK99" s="7"/>
      <c r="EL99" s="7"/>
      <c r="EM99" s="7"/>
      <c r="EN99" s="7"/>
      <c r="EO99" s="7"/>
    </row>
    <row r="100" spans="1:145" ht="14.1" hidden="1" customHeight="1" x14ac:dyDescent="0.25">
      <c r="A100" s="770" t="s">
        <v>473</v>
      </c>
      <c r="B100" s="770"/>
      <c r="C100" s="770"/>
      <c r="D100" s="272">
        <f t="shared" ref="D100:X100" si="167">COUNTIF(D12:D64,"H.6")</f>
        <v>0</v>
      </c>
      <c r="E100" s="272">
        <f t="shared" si="167"/>
        <v>0</v>
      </c>
      <c r="F100" s="272">
        <f t="shared" si="167"/>
        <v>0</v>
      </c>
      <c r="G100" s="272">
        <f t="shared" si="167"/>
        <v>0</v>
      </c>
      <c r="H100" s="272">
        <f t="shared" si="167"/>
        <v>0</v>
      </c>
      <c r="I100" s="272">
        <f t="shared" si="167"/>
        <v>0</v>
      </c>
      <c r="J100" s="272">
        <f t="shared" si="167"/>
        <v>0</v>
      </c>
      <c r="K100" s="272">
        <f t="shared" si="167"/>
        <v>0</v>
      </c>
      <c r="L100" s="272">
        <f t="shared" si="167"/>
        <v>0</v>
      </c>
      <c r="M100" s="272">
        <f t="shared" si="167"/>
        <v>0</v>
      </c>
      <c r="N100" s="222">
        <f t="shared" si="167"/>
        <v>0</v>
      </c>
      <c r="O100" s="222">
        <f t="shared" si="167"/>
        <v>0</v>
      </c>
      <c r="P100" s="272">
        <f t="shared" si="167"/>
        <v>0</v>
      </c>
      <c r="Q100" s="272">
        <f t="shared" si="167"/>
        <v>0</v>
      </c>
      <c r="R100" s="272">
        <f t="shared" si="167"/>
        <v>4</v>
      </c>
      <c r="S100" s="272">
        <f t="shared" si="167"/>
        <v>4</v>
      </c>
      <c r="T100" s="272">
        <f t="shared" si="167"/>
        <v>4</v>
      </c>
      <c r="U100" s="272">
        <f t="shared" si="167"/>
        <v>0</v>
      </c>
      <c r="V100" s="272">
        <f t="shared" si="167"/>
        <v>0</v>
      </c>
      <c r="W100" s="272">
        <f t="shared" si="167"/>
        <v>0</v>
      </c>
      <c r="X100" s="272">
        <f t="shared" si="167"/>
        <v>0</v>
      </c>
      <c r="Y100" s="2"/>
      <c r="Z100" s="272">
        <f t="shared" si="99"/>
        <v>12</v>
      </c>
      <c r="AA100" s="355">
        <f>Z100</f>
        <v>12</v>
      </c>
      <c r="AB100" s="272">
        <f t="shared" ref="AB100:AV100" si="168">COUNTIF(AB11:AB63,"H.6")</f>
        <v>0</v>
      </c>
      <c r="AC100" s="272">
        <f t="shared" si="168"/>
        <v>0</v>
      </c>
      <c r="AD100" s="272">
        <f t="shared" si="168"/>
        <v>0</v>
      </c>
      <c r="AE100" s="272">
        <f t="shared" si="168"/>
        <v>0</v>
      </c>
      <c r="AF100" s="272">
        <f t="shared" si="168"/>
        <v>0</v>
      </c>
      <c r="AG100" s="272">
        <f t="shared" si="168"/>
        <v>0</v>
      </c>
      <c r="AH100" s="272">
        <f t="shared" si="168"/>
        <v>0</v>
      </c>
      <c r="AI100" s="272">
        <f t="shared" si="168"/>
        <v>0</v>
      </c>
      <c r="AJ100" s="272">
        <f t="shared" si="168"/>
        <v>0</v>
      </c>
      <c r="AK100" s="272">
        <f t="shared" si="168"/>
        <v>0</v>
      </c>
      <c r="AL100" s="272">
        <f t="shared" si="168"/>
        <v>0</v>
      </c>
      <c r="AM100" s="272">
        <f t="shared" si="168"/>
        <v>0</v>
      </c>
      <c r="AN100" s="272">
        <f t="shared" si="168"/>
        <v>0</v>
      </c>
      <c r="AO100" s="272">
        <f t="shared" si="168"/>
        <v>0</v>
      </c>
      <c r="AP100" s="272">
        <f t="shared" si="168"/>
        <v>4</v>
      </c>
      <c r="AQ100" s="272">
        <f t="shared" si="168"/>
        <v>4</v>
      </c>
      <c r="AR100" s="272">
        <f t="shared" si="168"/>
        <v>4</v>
      </c>
      <c r="AS100" s="272">
        <f t="shared" si="168"/>
        <v>0</v>
      </c>
      <c r="AT100" s="272">
        <f t="shared" si="168"/>
        <v>0</v>
      </c>
      <c r="AU100" s="272">
        <f t="shared" si="168"/>
        <v>0</v>
      </c>
      <c r="AV100" s="354">
        <f t="shared" si="168"/>
        <v>0</v>
      </c>
      <c r="AW100" s="354">
        <f t="shared" si="102"/>
        <v>12</v>
      </c>
      <c r="AX100" s="354">
        <f>AW100</f>
        <v>12</v>
      </c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82"/>
      <c r="EI100" s="182"/>
      <c r="EJ100" s="7"/>
      <c r="EK100" s="7"/>
      <c r="EL100" s="7"/>
      <c r="EM100" s="7"/>
      <c r="EN100" s="7"/>
      <c r="EO100" s="7"/>
    </row>
    <row r="101" spans="1:145" ht="14.1" hidden="1" customHeight="1" x14ac:dyDescent="0.25">
      <c r="A101" s="770" t="s">
        <v>531</v>
      </c>
      <c r="B101" s="770"/>
      <c r="C101" s="770"/>
      <c r="D101" s="272">
        <f t="shared" ref="D101:X101" si="169">COUNTIF(D12:D64,"HL.17")</f>
        <v>0</v>
      </c>
      <c r="E101" s="272">
        <f t="shared" si="169"/>
        <v>0</v>
      </c>
      <c r="F101" s="272">
        <f t="shared" si="169"/>
        <v>0</v>
      </c>
      <c r="G101" s="272">
        <f t="shared" si="169"/>
        <v>0</v>
      </c>
      <c r="H101" s="272">
        <f t="shared" si="169"/>
        <v>0</v>
      </c>
      <c r="I101" s="272">
        <f t="shared" si="169"/>
        <v>3</v>
      </c>
      <c r="J101" s="272">
        <f t="shared" si="169"/>
        <v>3</v>
      </c>
      <c r="K101" s="272">
        <f t="shared" si="169"/>
        <v>0</v>
      </c>
      <c r="L101" s="272">
        <f t="shared" si="169"/>
        <v>0</v>
      </c>
      <c r="M101" s="272">
        <f t="shared" si="169"/>
        <v>0</v>
      </c>
      <c r="N101" s="272">
        <f t="shared" si="169"/>
        <v>0</v>
      </c>
      <c r="O101" s="272">
        <f t="shared" si="169"/>
        <v>0</v>
      </c>
      <c r="P101" s="272">
        <f t="shared" si="169"/>
        <v>0</v>
      </c>
      <c r="Q101" s="272">
        <f t="shared" si="169"/>
        <v>0</v>
      </c>
      <c r="R101" s="272">
        <f t="shared" si="169"/>
        <v>0</v>
      </c>
      <c r="S101" s="272">
        <f t="shared" si="169"/>
        <v>0</v>
      </c>
      <c r="T101" s="272">
        <f t="shared" si="169"/>
        <v>0</v>
      </c>
      <c r="U101" s="272">
        <f t="shared" si="169"/>
        <v>0</v>
      </c>
      <c r="V101" s="272">
        <f t="shared" si="169"/>
        <v>0</v>
      </c>
      <c r="W101" s="272">
        <f t="shared" si="169"/>
        <v>0</v>
      </c>
      <c r="X101" s="272">
        <f t="shared" si="169"/>
        <v>0</v>
      </c>
      <c r="Y101" s="2"/>
      <c r="Z101" s="272">
        <f t="shared" si="99"/>
        <v>6</v>
      </c>
      <c r="AA101" s="767">
        <f>Z102+Z101</f>
        <v>27</v>
      </c>
      <c r="AB101" s="272">
        <f t="shared" ref="AB101:AV101" si="170">COUNTIF(AB12:AB64,"HL.17")</f>
        <v>0</v>
      </c>
      <c r="AC101" s="272">
        <f t="shared" si="170"/>
        <v>0</v>
      </c>
      <c r="AD101" s="272">
        <f t="shared" si="170"/>
        <v>0</v>
      </c>
      <c r="AE101" s="272">
        <f t="shared" si="170"/>
        <v>0</v>
      </c>
      <c r="AF101" s="272">
        <f t="shared" si="170"/>
        <v>0</v>
      </c>
      <c r="AG101" s="272">
        <f t="shared" si="170"/>
        <v>3</v>
      </c>
      <c r="AH101" s="272">
        <f t="shared" si="170"/>
        <v>3</v>
      </c>
      <c r="AI101" s="272">
        <f t="shared" si="170"/>
        <v>0</v>
      </c>
      <c r="AJ101" s="272">
        <f t="shared" si="170"/>
        <v>0</v>
      </c>
      <c r="AK101" s="272">
        <f t="shared" si="170"/>
        <v>0</v>
      </c>
      <c r="AL101" s="272">
        <f t="shared" si="170"/>
        <v>0</v>
      </c>
      <c r="AM101" s="272">
        <f t="shared" si="170"/>
        <v>0</v>
      </c>
      <c r="AN101" s="272">
        <f t="shared" si="170"/>
        <v>0</v>
      </c>
      <c r="AO101" s="272">
        <f t="shared" si="170"/>
        <v>0</v>
      </c>
      <c r="AP101" s="272">
        <f t="shared" si="170"/>
        <v>0</v>
      </c>
      <c r="AQ101" s="272">
        <f t="shared" si="170"/>
        <v>0</v>
      </c>
      <c r="AR101" s="272">
        <f t="shared" si="170"/>
        <v>0</v>
      </c>
      <c r="AS101" s="272">
        <f t="shared" si="170"/>
        <v>0</v>
      </c>
      <c r="AT101" s="272">
        <f t="shared" si="170"/>
        <v>0</v>
      </c>
      <c r="AU101" s="272">
        <f t="shared" si="170"/>
        <v>0</v>
      </c>
      <c r="AV101" s="354">
        <f t="shared" si="170"/>
        <v>0</v>
      </c>
      <c r="AW101" s="354">
        <f t="shared" si="102"/>
        <v>6</v>
      </c>
      <c r="AX101" s="766">
        <f>AW101+AW102</f>
        <v>27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82"/>
      <c r="EI101" s="182"/>
      <c r="EJ101" s="7"/>
      <c r="EK101" s="7"/>
      <c r="EL101" s="7"/>
      <c r="EM101" s="7"/>
      <c r="EN101" s="7"/>
      <c r="EO101" s="7"/>
    </row>
    <row r="102" spans="1:145" ht="14.1" hidden="1" customHeight="1" x14ac:dyDescent="0.25">
      <c r="A102" s="770" t="s">
        <v>530</v>
      </c>
      <c r="B102" s="770"/>
      <c r="C102" s="770"/>
      <c r="D102" s="272">
        <f t="shared" ref="D102:X102" si="171">COUNTIF(D12:D64,"H.17")</f>
        <v>3</v>
      </c>
      <c r="E102" s="272">
        <f t="shared" si="171"/>
        <v>3</v>
      </c>
      <c r="F102" s="272">
        <f t="shared" si="171"/>
        <v>3</v>
      </c>
      <c r="G102" s="272">
        <f t="shared" si="171"/>
        <v>0</v>
      </c>
      <c r="H102" s="272">
        <f t="shared" si="171"/>
        <v>0</v>
      </c>
      <c r="I102" s="272">
        <f t="shared" si="171"/>
        <v>0</v>
      </c>
      <c r="J102" s="272">
        <f t="shared" si="171"/>
        <v>0</v>
      </c>
      <c r="K102" s="272">
        <f t="shared" si="171"/>
        <v>4</v>
      </c>
      <c r="L102" s="272">
        <f t="shared" si="171"/>
        <v>4</v>
      </c>
      <c r="M102" s="272">
        <f t="shared" si="171"/>
        <v>4</v>
      </c>
      <c r="N102" s="272">
        <f t="shared" si="171"/>
        <v>0</v>
      </c>
      <c r="O102" s="272">
        <f t="shared" si="171"/>
        <v>0</v>
      </c>
      <c r="P102" s="272">
        <f t="shared" si="171"/>
        <v>0</v>
      </c>
      <c r="Q102" s="272">
        <f t="shared" si="171"/>
        <v>0</v>
      </c>
      <c r="R102" s="272">
        <f t="shared" si="171"/>
        <v>0</v>
      </c>
      <c r="S102" s="272">
        <f t="shared" si="171"/>
        <v>0</v>
      </c>
      <c r="T102" s="272">
        <f t="shared" si="171"/>
        <v>0</v>
      </c>
      <c r="U102" s="272">
        <f t="shared" si="171"/>
        <v>0</v>
      </c>
      <c r="V102" s="272">
        <f t="shared" si="171"/>
        <v>0</v>
      </c>
      <c r="W102" s="272">
        <f t="shared" si="171"/>
        <v>0</v>
      </c>
      <c r="X102" s="272">
        <f t="shared" si="171"/>
        <v>0</v>
      </c>
      <c r="Y102" s="2"/>
      <c r="Z102" s="272">
        <f t="shared" si="99"/>
        <v>21</v>
      </c>
      <c r="AA102" s="767"/>
      <c r="AB102" s="272">
        <f t="shared" ref="AB102:AV102" si="172">COUNTIF(AB12:AB64,"H.17")</f>
        <v>3</v>
      </c>
      <c r="AC102" s="272">
        <f t="shared" si="172"/>
        <v>3</v>
      </c>
      <c r="AD102" s="272">
        <f t="shared" si="172"/>
        <v>3</v>
      </c>
      <c r="AE102" s="272">
        <f t="shared" si="172"/>
        <v>0</v>
      </c>
      <c r="AF102" s="272">
        <f t="shared" si="172"/>
        <v>0</v>
      </c>
      <c r="AG102" s="272">
        <f t="shared" si="172"/>
        <v>0</v>
      </c>
      <c r="AH102" s="272">
        <f t="shared" si="172"/>
        <v>0</v>
      </c>
      <c r="AI102" s="272">
        <f t="shared" si="172"/>
        <v>4</v>
      </c>
      <c r="AJ102" s="272">
        <f t="shared" si="172"/>
        <v>4</v>
      </c>
      <c r="AK102" s="272">
        <f t="shared" si="172"/>
        <v>4</v>
      </c>
      <c r="AL102" s="272">
        <f t="shared" si="172"/>
        <v>0</v>
      </c>
      <c r="AM102" s="272">
        <f t="shared" si="172"/>
        <v>0</v>
      </c>
      <c r="AN102" s="272">
        <f t="shared" si="172"/>
        <v>0</v>
      </c>
      <c r="AO102" s="272">
        <f t="shared" si="172"/>
        <v>0</v>
      </c>
      <c r="AP102" s="272">
        <f t="shared" si="172"/>
        <v>0</v>
      </c>
      <c r="AQ102" s="272">
        <f t="shared" si="172"/>
        <v>0</v>
      </c>
      <c r="AR102" s="272">
        <f t="shared" si="172"/>
        <v>0</v>
      </c>
      <c r="AS102" s="272">
        <f t="shared" si="172"/>
        <v>0</v>
      </c>
      <c r="AT102" s="272">
        <f t="shared" si="172"/>
        <v>0</v>
      </c>
      <c r="AU102" s="272">
        <f t="shared" si="172"/>
        <v>0</v>
      </c>
      <c r="AV102" s="354">
        <f t="shared" si="172"/>
        <v>0</v>
      </c>
      <c r="AW102" s="354">
        <f t="shared" si="102"/>
        <v>21</v>
      </c>
      <c r="AX102" s="766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82"/>
      <c r="EI102" s="182"/>
      <c r="EJ102" s="7"/>
      <c r="EK102" s="7"/>
      <c r="EL102" s="7"/>
      <c r="EM102" s="7"/>
      <c r="EN102" s="7"/>
      <c r="EO102" s="7"/>
    </row>
    <row r="103" spans="1:145" ht="14.1" hidden="1" customHeight="1" x14ac:dyDescent="0.25">
      <c r="A103" s="770" t="s">
        <v>474</v>
      </c>
      <c r="B103" s="770"/>
      <c r="C103" s="770"/>
      <c r="D103" s="272">
        <f t="shared" ref="D103:X103" si="173">COUNTIF(D12:D64,"I.2")</f>
        <v>0</v>
      </c>
      <c r="E103" s="272">
        <f t="shared" si="173"/>
        <v>0</v>
      </c>
      <c r="F103" s="272">
        <f t="shared" si="173"/>
        <v>0</v>
      </c>
      <c r="G103" s="272">
        <f t="shared" si="173"/>
        <v>0</v>
      </c>
      <c r="H103" s="272">
        <f t="shared" si="173"/>
        <v>0</v>
      </c>
      <c r="I103" s="272">
        <f t="shared" si="173"/>
        <v>0</v>
      </c>
      <c r="J103" s="272">
        <f t="shared" si="173"/>
        <v>0</v>
      </c>
      <c r="K103" s="272">
        <f t="shared" si="173"/>
        <v>0</v>
      </c>
      <c r="L103" s="272">
        <f t="shared" si="173"/>
        <v>0</v>
      </c>
      <c r="M103" s="272">
        <f t="shared" si="173"/>
        <v>0</v>
      </c>
      <c r="N103" s="222">
        <f t="shared" si="173"/>
        <v>0</v>
      </c>
      <c r="O103" s="222">
        <f t="shared" si="173"/>
        <v>0</v>
      </c>
      <c r="P103" s="272">
        <f t="shared" si="173"/>
        <v>0</v>
      </c>
      <c r="Q103" s="272">
        <f t="shared" si="173"/>
        <v>0</v>
      </c>
      <c r="R103" s="272">
        <f t="shared" si="173"/>
        <v>4</v>
      </c>
      <c r="S103" s="272">
        <f t="shared" si="173"/>
        <v>4</v>
      </c>
      <c r="T103" s="272">
        <f t="shared" si="173"/>
        <v>4</v>
      </c>
      <c r="U103" s="272">
        <f t="shared" si="173"/>
        <v>0</v>
      </c>
      <c r="V103" s="272">
        <f t="shared" si="173"/>
        <v>0</v>
      </c>
      <c r="W103" s="272">
        <f t="shared" si="173"/>
        <v>0</v>
      </c>
      <c r="X103" s="272">
        <f t="shared" si="173"/>
        <v>0</v>
      </c>
      <c r="Y103" s="2"/>
      <c r="Z103" s="272">
        <f t="shared" si="99"/>
        <v>12</v>
      </c>
      <c r="AA103" s="355">
        <f>Z103</f>
        <v>12</v>
      </c>
      <c r="AB103" s="272">
        <f t="shared" ref="AB103:AV103" si="174">COUNTIF(AB11:AB63,"I.2")</f>
        <v>0</v>
      </c>
      <c r="AC103" s="272">
        <f t="shared" si="174"/>
        <v>0</v>
      </c>
      <c r="AD103" s="272">
        <f t="shared" si="174"/>
        <v>0</v>
      </c>
      <c r="AE103" s="272">
        <f t="shared" si="174"/>
        <v>0</v>
      </c>
      <c r="AF103" s="272">
        <f t="shared" si="174"/>
        <v>0</v>
      </c>
      <c r="AG103" s="272">
        <f t="shared" si="174"/>
        <v>0</v>
      </c>
      <c r="AH103" s="272">
        <f t="shared" si="174"/>
        <v>0</v>
      </c>
      <c r="AI103" s="272">
        <f t="shared" si="174"/>
        <v>0</v>
      </c>
      <c r="AJ103" s="272">
        <f t="shared" si="174"/>
        <v>0</v>
      </c>
      <c r="AK103" s="272">
        <f t="shared" si="174"/>
        <v>0</v>
      </c>
      <c r="AL103" s="272">
        <f t="shared" si="174"/>
        <v>0</v>
      </c>
      <c r="AM103" s="272">
        <f t="shared" si="174"/>
        <v>0</v>
      </c>
      <c r="AN103" s="272">
        <f t="shared" si="174"/>
        <v>0</v>
      </c>
      <c r="AO103" s="272">
        <f t="shared" si="174"/>
        <v>0</v>
      </c>
      <c r="AP103" s="272">
        <f t="shared" si="174"/>
        <v>4</v>
      </c>
      <c r="AQ103" s="272">
        <f t="shared" si="174"/>
        <v>4</v>
      </c>
      <c r="AR103" s="272">
        <f t="shared" si="174"/>
        <v>4</v>
      </c>
      <c r="AS103" s="272">
        <f t="shared" si="174"/>
        <v>0</v>
      </c>
      <c r="AT103" s="272">
        <f t="shared" si="174"/>
        <v>0</v>
      </c>
      <c r="AU103" s="272">
        <f t="shared" si="174"/>
        <v>0</v>
      </c>
      <c r="AV103" s="354">
        <f t="shared" si="174"/>
        <v>0</v>
      </c>
      <c r="AW103" s="354">
        <f t="shared" si="102"/>
        <v>12</v>
      </c>
      <c r="AX103" s="354">
        <f>AW103</f>
        <v>12</v>
      </c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82"/>
      <c r="EI103" s="182"/>
      <c r="EJ103" s="7"/>
      <c r="EK103" s="7"/>
      <c r="EL103" s="7"/>
      <c r="EM103" s="7"/>
      <c r="EN103" s="7"/>
      <c r="EO103" s="7"/>
    </row>
    <row r="104" spans="1:145" ht="14.1" hidden="1" customHeight="1" x14ac:dyDescent="0.25">
      <c r="A104" s="770" t="s">
        <v>568</v>
      </c>
      <c r="B104" s="770"/>
      <c r="C104" s="770"/>
      <c r="D104" s="272">
        <f t="shared" ref="D104:X104" si="175">COUNTIF(D12:D64,"I.22")</f>
        <v>3</v>
      </c>
      <c r="E104" s="272">
        <f t="shared" si="175"/>
        <v>3</v>
      </c>
      <c r="F104" s="272">
        <f t="shared" si="175"/>
        <v>3</v>
      </c>
      <c r="G104" s="272">
        <f t="shared" si="175"/>
        <v>0</v>
      </c>
      <c r="H104" s="272">
        <f t="shared" si="175"/>
        <v>0</v>
      </c>
      <c r="I104" s="272">
        <f t="shared" si="175"/>
        <v>0</v>
      </c>
      <c r="J104" s="272">
        <f t="shared" si="175"/>
        <v>0</v>
      </c>
      <c r="K104" s="272">
        <f t="shared" si="175"/>
        <v>4</v>
      </c>
      <c r="L104" s="272">
        <f t="shared" si="175"/>
        <v>4</v>
      </c>
      <c r="M104" s="272">
        <f t="shared" si="175"/>
        <v>4</v>
      </c>
      <c r="N104" s="272">
        <f t="shared" si="175"/>
        <v>0</v>
      </c>
      <c r="O104" s="272">
        <f t="shared" si="175"/>
        <v>0</v>
      </c>
      <c r="P104" s="272">
        <f t="shared" si="175"/>
        <v>0</v>
      </c>
      <c r="Q104" s="272">
        <f t="shared" si="175"/>
        <v>0</v>
      </c>
      <c r="R104" s="272">
        <f t="shared" si="175"/>
        <v>0</v>
      </c>
      <c r="S104" s="272">
        <f t="shared" si="175"/>
        <v>0</v>
      </c>
      <c r="T104" s="272">
        <f t="shared" si="175"/>
        <v>0</v>
      </c>
      <c r="U104" s="272">
        <f t="shared" si="175"/>
        <v>0</v>
      </c>
      <c r="V104" s="272">
        <f t="shared" si="175"/>
        <v>0</v>
      </c>
      <c r="W104" s="272">
        <f t="shared" si="175"/>
        <v>0</v>
      </c>
      <c r="X104" s="272">
        <f t="shared" si="175"/>
        <v>0</v>
      </c>
      <c r="Y104" s="2"/>
      <c r="Z104" s="272">
        <f t="shared" si="99"/>
        <v>21</v>
      </c>
      <c r="AA104" s="767">
        <f>Z104+Z105</f>
        <v>27</v>
      </c>
      <c r="AB104" s="272">
        <f t="shared" ref="AB104:AV104" si="176">COUNTIF(AB12:AB64,"I.22")</f>
        <v>3</v>
      </c>
      <c r="AC104" s="272">
        <f t="shared" si="176"/>
        <v>3</v>
      </c>
      <c r="AD104" s="272">
        <f t="shared" si="176"/>
        <v>3</v>
      </c>
      <c r="AE104" s="272">
        <f t="shared" si="176"/>
        <v>0</v>
      </c>
      <c r="AF104" s="272">
        <f t="shared" si="176"/>
        <v>0</v>
      </c>
      <c r="AG104" s="272">
        <f t="shared" si="176"/>
        <v>0</v>
      </c>
      <c r="AH104" s="272">
        <f t="shared" si="176"/>
        <v>0</v>
      </c>
      <c r="AI104" s="272">
        <f t="shared" si="176"/>
        <v>4</v>
      </c>
      <c r="AJ104" s="272">
        <f t="shared" si="176"/>
        <v>4</v>
      </c>
      <c r="AK104" s="272">
        <f t="shared" si="176"/>
        <v>4</v>
      </c>
      <c r="AL104" s="272">
        <f t="shared" si="176"/>
        <v>0</v>
      </c>
      <c r="AM104" s="272">
        <f t="shared" si="176"/>
        <v>0</v>
      </c>
      <c r="AN104" s="272">
        <f t="shared" si="176"/>
        <v>0</v>
      </c>
      <c r="AO104" s="272">
        <f t="shared" si="176"/>
        <v>0</v>
      </c>
      <c r="AP104" s="272">
        <f t="shared" si="176"/>
        <v>0</v>
      </c>
      <c r="AQ104" s="272">
        <f t="shared" si="176"/>
        <v>0</v>
      </c>
      <c r="AR104" s="272">
        <f t="shared" si="176"/>
        <v>0</v>
      </c>
      <c r="AS104" s="272">
        <f t="shared" si="176"/>
        <v>0</v>
      </c>
      <c r="AT104" s="272">
        <f t="shared" si="176"/>
        <v>0</v>
      </c>
      <c r="AU104" s="272">
        <f t="shared" si="176"/>
        <v>0</v>
      </c>
      <c r="AV104" s="354">
        <f t="shared" si="176"/>
        <v>0</v>
      </c>
      <c r="AW104" s="354">
        <f t="shared" si="102"/>
        <v>21</v>
      </c>
      <c r="AX104" s="766">
        <f>AW104+AW105</f>
        <v>27</v>
      </c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82"/>
      <c r="EI104" s="182"/>
      <c r="EJ104" s="7"/>
      <c r="EK104" s="7"/>
      <c r="EL104" s="7"/>
      <c r="EM104" s="7"/>
      <c r="EN104" s="7"/>
      <c r="EO104" s="7"/>
    </row>
    <row r="105" spans="1:145" ht="14.1" hidden="1" customHeight="1" x14ac:dyDescent="0.25">
      <c r="A105" s="356" t="s">
        <v>568</v>
      </c>
      <c r="B105" s="356"/>
      <c r="C105" s="356"/>
      <c r="D105" s="272">
        <f t="shared" ref="D105:X105" si="177">COUNTIF(D12:D64,"T.22")</f>
        <v>0</v>
      </c>
      <c r="E105" s="272">
        <f t="shared" si="177"/>
        <v>0</v>
      </c>
      <c r="F105" s="272">
        <f t="shared" si="177"/>
        <v>0</v>
      </c>
      <c r="G105" s="272">
        <f t="shared" si="177"/>
        <v>0</v>
      </c>
      <c r="H105" s="272">
        <f t="shared" si="177"/>
        <v>0</v>
      </c>
      <c r="I105" s="272">
        <f t="shared" si="177"/>
        <v>0</v>
      </c>
      <c r="J105" s="272">
        <f t="shared" si="177"/>
        <v>0</v>
      </c>
      <c r="K105" s="272">
        <f t="shared" si="177"/>
        <v>0</v>
      </c>
      <c r="L105" s="272">
        <f t="shared" si="177"/>
        <v>0</v>
      </c>
      <c r="M105" s="272">
        <f t="shared" si="177"/>
        <v>0</v>
      </c>
      <c r="N105" s="272">
        <f t="shared" si="177"/>
        <v>0</v>
      </c>
      <c r="O105" s="272">
        <f t="shared" si="177"/>
        <v>0</v>
      </c>
      <c r="P105" s="272">
        <f t="shared" si="177"/>
        <v>0</v>
      </c>
      <c r="Q105" s="272">
        <f t="shared" si="177"/>
        <v>0</v>
      </c>
      <c r="R105" s="272">
        <f t="shared" si="177"/>
        <v>0</v>
      </c>
      <c r="S105" s="272">
        <f t="shared" si="177"/>
        <v>0</v>
      </c>
      <c r="T105" s="272">
        <f t="shared" si="177"/>
        <v>0</v>
      </c>
      <c r="U105" s="272">
        <f t="shared" si="177"/>
        <v>0</v>
      </c>
      <c r="V105" s="272">
        <f t="shared" si="177"/>
        <v>2</v>
      </c>
      <c r="W105" s="272">
        <f t="shared" si="177"/>
        <v>2</v>
      </c>
      <c r="X105" s="272">
        <f t="shared" si="177"/>
        <v>2</v>
      </c>
      <c r="Y105" s="2"/>
      <c r="Z105" s="272">
        <f t="shared" si="99"/>
        <v>6</v>
      </c>
      <c r="AA105" s="767"/>
      <c r="AB105" s="272">
        <f t="shared" ref="AB105:AV105" si="178">COUNTIF(AB12:AB64,"T.22")</f>
        <v>0</v>
      </c>
      <c r="AC105" s="272">
        <f t="shared" si="178"/>
        <v>0</v>
      </c>
      <c r="AD105" s="272">
        <f t="shared" si="178"/>
        <v>0</v>
      </c>
      <c r="AE105" s="272">
        <f t="shared" si="178"/>
        <v>0</v>
      </c>
      <c r="AF105" s="272">
        <f t="shared" si="178"/>
        <v>0</v>
      </c>
      <c r="AG105" s="272">
        <f t="shared" si="178"/>
        <v>0</v>
      </c>
      <c r="AH105" s="272">
        <f t="shared" si="178"/>
        <v>0</v>
      </c>
      <c r="AI105" s="272">
        <f t="shared" si="178"/>
        <v>0</v>
      </c>
      <c r="AJ105" s="272">
        <f t="shared" si="178"/>
        <v>0</v>
      </c>
      <c r="AK105" s="272">
        <f t="shared" si="178"/>
        <v>0</v>
      </c>
      <c r="AL105" s="272">
        <f t="shared" si="178"/>
        <v>0</v>
      </c>
      <c r="AM105" s="272">
        <f t="shared" si="178"/>
        <v>0</v>
      </c>
      <c r="AN105" s="272">
        <f t="shared" si="178"/>
        <v>0</v>
      </c>
      <c r="AO105" s="272">
        <f t="shared" si="178"/>
        <v>0</v>
      </c>
      <c r="AP105" s="272">
        <f t="shared" si="178"/>
        <v>0</v>
      </c>
      <c r="AQ105" s="272">
        <f t="shared" si="178"/>
        <v>0</v>
      </c>
      <c r="AR105" s="272">
        <f t="shared" si="178"/>
        <v>0</v>
      </c>
      <c r="AS105" s="272">
        <f t="shared" si="178"/>
        <v>0</v>
      </c>
      <c r="AT105" s="272">
        <f t="shared" si="178"/>
        <v>2</v>
      </c>
      <c r="AU105" s="272">
        <f t="shared" si="178"/>
        <v>2</v>
      </c>
      <c r="AV105" s="354">
        <f t="shared" si="178"/>
        <v>2</v>
      </c>
      <c r="AW105" s="354">
        <f t="shared" si="102"/>
        <v>6</v>
      </c>
      <c r="AX105" s="766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82"/>
      <c r="EI105" s="182"/>
      <c r="EJ105" s="7"/>
      <c r="EK105" s="7"/>
      <c r="EL105" s="7"/>
      <c r="EM105" s="7"/>
      <c r="EN105" s="7"/>
      <c r="EO105" s="7"/>
    </row>
    <row r="106" spans="1:145" ht="14.1" hidden="1" customHeight="1" x14ac:dyDescent="0.25">
      <c r="A106" s="770" t="s">
        <v>475</v>
      </c>
      <c r="B106" s="770"/>
      <c r="C106" s="770"/>
      <c r="D106" s="272">
        <f t="shared" ref="D106:X106" si="179">COUNTIF(D12:D64,"J.4")</f>
        <v>3</v>
      </c>
      <c r="E106" s="272">
        <f t="shared" si="179"/>
        <v>3</v>
      </c>
      <c r="F106" s="272">
        <f t="shared" si="179"/>
        <v>3</v>
      </c>
      <c r="G106" s="272">
        <f t="shared" si="179"/>
        <v>0</v>
      </c>
      <c r="H106" s="272">
        <f t="shared" si="179"/>
        <v>0</v>
      </c>
      <c r="I106" s="272">
        <f t="shared" si="179"/>
        <v>0</v>
      </c>
      <c r="J106" s="272">
        <f t="shared" si="179"/>
        <v>0</v>
      </c>
      <c r="K106" s="272">
        <f t="shared" si="179"/>
        <v>0</v>
      </c>
      <c r="L106" s="272">
        <f t="shared" si="179"/>
        <v>0</v>
      </c>
      <c r="M106" s="272">
        <f t="shared" si="179"/>
        <v>0</v>
      </c>
      <c r="N106" s="222">
        <f t="shared" si="179"/>
        <v>0</v>
      </c>
      <c r="O106" s="222">
        <f t="shared" si="179"/>
        <v>0</v>
      </c>
      <c r="P106" s="272">
        <f t="shared" si="179"/>
        <v>0</v>
      </c>
      <c r="Q106" s="272">
        <f t="shared" si="179"/>
        <v>0</v>
      </c>
      <c r="R106" s="272">
        <f t="shared" si="179"/>
        <v>4</v>
      </c>
      <c r="S106" s="272">
        <f t="shared" si="179"/>
        <v>4</v>
      </c>
      <c r="T106" s="272">
        <f t="shared" si="179"/>
        <v>4</v>
      </c>
      <c r="U106" s="272">
        <f t="shared" si="179"/>
        <v>0</v>
      </c>
      <c r="V106" s="272">
        <f t="shared" si="179"/>
        <v>0</v>
      </c>
      <c r="W106" s="272">
        <f t="shared" si="179"/>
        <v>0</v>
      </c>
      <c r="X106" s="272">
        <f t="shared" si="179"/>
        <v>0</v>
      </c>
      <c r="Y106" s="2"/>
      <c r="Z106" s="272">
        <f t="shared" si="99"/>
        <v>21</v>
      </c>
      <c r="AA106" s="767">
        <f>Z106+Z107</f>
        <v>24</v>
      </c>
      <c r="AB106" s="272">
        <f t="shared" ref="AB106:AV106" si="180">COUNTIF(AB11:AB63,"J.4")</f>
        <v>3</v>
      </c>
      <c r="AC106" s="272">
        <f t="shared" si="180"/>
        <v>3</v>
      </c>
      <c r="AD106" s="272">
        <f t="shared" si="180"/>
        <v>3</v>
      </c>
      <c r="AE106" s="272">
        <f t="shared" si="180"/>
        <v>0</v>
      </c>
      <c r="AF106" s="272">
        <f t="shared" si="180"/>
        <v>0</v>
      </c>
      <c r="AG106" s="272">
        <f t="shared" si="180"/>
        <v>0</v>
      </c>
      <c r="AH106" s="272">
        <f t="shared" si="180"/>
        <v>0</v>
      </c>
      <c r="AI106" s="272">
        <f t="shared" si="180"/>
        <v>0</v>
      </c>
      <c r="AJ106" s="272">
        <f t="shared" si="180"/>
        <v>0</v>
      </c>
      <c r="AK106" s="272">
        <f t="shared" si="180"/>
        <v>0</v>
      </c>
      <c r="AL106" s="272">
        <f t="shared" si="180"/>
        <v>0</v>
      </c>
      <c r="AM106" s="272">
        <f t="shared" si="180"/>
        <v>0</v>
      </c>
      <c r="AN106" s="272">
        <f t="shared" si="180"/>
        <v>0</v>
      </c>
      <c r="AO106" s="272">
        <f t="shared" si="180"/>
        <v>0</v>
      </c>
      <c r="AP106" s="272">
        <f t="shared" si="180"/>
        <v>4</v>
      </c>
      <c r="AQ106" s="272">
        <f t="shared" si="180"/>
        <v>4</v>
      </c>
      <c r="AR106" s="272">
        <f t="shared" si="180"/>
        <v>4</v>
      </c>
      <c r="AS106" s="272">
        <f t="shared" si="180"/>
        <v>0</v>
      </c>
      <c r="AT106" s="272">
        <f t="shared" si="180"/>
        <v>0</v>
      </c>
      <c r="AU106" s="272">
        <f t="shared" si="180"/>
        <v>0</v>
      </c>
      <c r="AV106" s="354">
        <f t="shared" si="180"/>
        <v>0</v>
      </c>
      <c r="AW106" s="354">
        <f t="shared" si="102"/>
        <v>21</v>
      </c>
      <c r="AX106" s="766">
        <f>AW106+AW107</f>
        <v>24</v>
      </c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82"/>
      <c r="EI106" s="182"/>
      <c r="EJ106" s="7"/>
      <c r="EK106" s="7"/>
      <c r="EL106" s="7"/>
      <c r="EM106" s="7"/>
      <c r="EN106" s="7"/>
      <c r="EO106" s="7"/>
    </row>
    <row r="107" spans="1:145" ht="14.1" hidden="1" customHeight="1" x14ac:dyDescent="0.25">
      <c r="A107" s="356" t="s">
        <v>599</v>
      </c>
      <c r="B107" s="356"/>
      <c r="C107" s="356"/>
      <c r="D107" s="272">
        <f>COUNTIF(D12:D64,"JL.4")</f>
        <v>0</v>
      </c>
      <c r="E107" s="272">
        <f t="shared" ref="E107:X107" si="181">COUNTIF(E12:E64,"JL.4")</f>
        <v>0</v>
      </c>
      <c r="F107" s="272">
        <f t="shared" si="181"/>
        <v>0</v>
      </c>
      <c r="G107" s="272">
        <f t="shared" si="181"/>
        <v>3</v>
      </c>
      <c r="H107" s="272">
        <f t="shared" si="181"/>
        <v>0</v>
      </c>
      <c r="I107" s="272">
        <f t="shared" si="181"/>
        <v>0</v>
      </c>
      <c r="J107" s="272">
        <f t="shared" si="181"/>
        <v>0</v>
      </c>
      <c r="K107" s="272">
        <f t="shared" si="181"/>
        <v>0</v>
      </c>
      <c r="L107" s="272">
        <f t="shared" si="181"/>
        <v>0</v>
      </c>
      <c r="M107" s="272">
        <f t="shared" si="181"/>
        <v>0</v>
      </c>
      <c r="N107" s="272">
        <f t="shared" si="181"/>
        <v>0</v>
      </c>
      <c r="O107" s="272">
        <f t="shared" si="181"/>
        <v>0</v>
      </c>
      <c r="P107" s="272">
        <f t="shared" si="181"/>
        <v>0</v>
      </c>
      <c r="Q107" s="272">
        <f t="shared" si="181"/>
        <v>0</v>
      </c>
      <c r="R107" s="272">
        <f t="shared" si="181"/>
        <v>0</v>
      </c>
      <c r="S107" s="272">
        <f t="shared" si="181"/>
        <v>0</v>
      </c>
      <c r="T107" s="272">
        <f t="shared" si="181"/>
        <v>0</v>
      </c>
      <c r="U107" s="272">
        <f t="shared" si="181"/>
        <v>0</v>
      </c>
      <c r="V107" s="272">
        <f t="shared" si="181"/>
        <v>0</v>
      </c>
      <c r="W107" s="272">
        <f t="shared" si="181"/>
        <v>0</v>
      </c>
      <c r="X107" s="272">
        <f t="shared" si="181"/>
        <v>0</v>
      </c>
      <c r="Y107" s="2"/>
      <c r="Z107" s="272">
        <f t="shared" si="99"/>
        <v>3</v>
      </c>
      <c r="AA107" s="767"/>
      <c r="AB107" s="272">
        <f>COUNTIF(AB12:AB64,"JL.4")</f>
        <v>0</v>
      </c>
      <c r="AC107" s="272">
        <f t="shared" ref="AC107:AV107" si="182">COUNTIF(AC12:AC64,"JL.4")</f>
        <v>0</v>
      </c>
      <c r="AD107" s="272">
        <f t="shared" si="182"/>
        <v>0</v>
      </c>
      <c r="AE107" s="272">
        <f t="shared" si="182"/>
        <v>3</v>
      </c>
      <c r="AF107" s="272">
        <f t="shared" si="182"/>
        <v>0</v>
      </c>
      <c r="AG107" s="272">
        <f t="shared" si="182"/>
        <v>0</v>
      </c>
      <c r="AH107" s="272">
        <f t="shared" si="182"/>
        <v>0</v>
      </c>
      <c r="AI107" s="272">
        <f t="shared" si="182"/>
        <v>0</v>
      </c>
      <c r="AJ107" s="272">
        <f t="shared" si="182"/>
        <v>0</v>
      </c>
      <c r="AK107" s="272">
        <f t="shared" si="182"/>
        <v>0</v>
      </c>
      <c r="AL107" s="272">
        <f t="shared" si="182"/>
        <v>0</v>
      </c>
      <c r="AM107" s="272">
        <f t="shared" si="182"/>
        <v>0</v>
      </c>
      <c r="AN107" s="272">
        <f t="shared" si="182"/>
        <v>0</v>
      </c>
      <c r="AO107" s="272">
        <f t="shared" si="182"/>
        <v>0</v>
      </c>
      <c r="AP107" s="272">
        <f t="shared" si="182"/>
        <v>0</v>
      </c>
      <c r="AQ107" s="272">
        <f t="shared" si="182"/>
        <v>0</v>
      </c>
      <c r="AR107" s="272">
        <f t="shared" si="182"/>
        <v>0</v>
      </c>
      <c r="AS107" s="272">
        <f t="shared" si="182"/>
        <v>0</v>
      </c>
      <c r="AT107" s="272">
        <f t="shared" si="182"/>
        <v>0</v>
      </c>
      <c r="AU107" s="272">
        <f t="shared" si="182"/>
        <v>0</v>
      </c>
      <c r="AV107" s="354">
        <f t="shared" si="182"/>
        <v>0</v>
      </c>
      <c r="AW107" s="354">
        <f t="shared" si="102"/>
        <v>3</v>
      </c>
      <c r="AX107" s="766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82"/>
      <c r="EI107" s="182"/>
      <c r="EJ107" s="7"/>
      <c r="EK107" s="7"/>
      <c r="EL107" s="7"/>
      <c r="EM107" s="7"/>
      <c r="EN107" s="7"/>
      <c r="EO107" s="7"/>
    </row>
    <row r="108" spans="1:145" ht="14.1" hidden="1" customHeight="1" x14ac:dyDescent="0.25">
      <c r="A108" s="770" t="s">
        <v>476</v>
      </c>
      <c r="B108" s="770"/>
      <c r="C108" s="770"/>
      <c r="D108" s="272">
        <f t="shared" ref="D108:X108" si="183">COUNTIF(D12:D64,"J.11")</f>
        <v>0</v>
      </c>
      <c r="E108" s="272">
        <f t="shared" si="183"/>
        <v>0</v>
      </c>
      <c r="F108" s="272">
        <f t="shared" si="183"/>
        <v>0</v>
      </c>
      <c r="G108" s="272">
        <f t="shared" si="183"/>
        <v>0</v>
      </c>
      <c r="H108" s="272">
        <f t="shared" si="183"/>
        <v>0</v>
      </c>
      <c r="I108" s="272">
        <f t="shared" si="183"/>
        <v>0</v>
      </c>
      <c r="J108" s="272">
        <f t="shared" si="183"/>
        <v>0</v>
      </c>
      <c r="K108" s="272">
        <f t="shared" si="183"/>
        <v>4</v>
      </c>
      <c r="L108" s="272">
        <f t="shared" si="183"/>
        <v>4</v>
      </c>
      <c r="M108" s="272">
        <f t="shared" si="183"/>
        <v>4</v>
      </c>
      <c r="N108" s="272">
        <f t="shared" si="183"/>
        <v>0</v>
      </c>
      <c r="O108" s="272">
        <f t="shared" si="183"/>
        <v>0</v>
      </c>
      <c r="P108" s="272">
        <f t="shared" si="183"/>
        <v>0</v>
      </c>
      <c r="Q108" s="272">
        <f t="shared" si="183"/>
        <v>0</v>
      </c>
      <c r="R108" s="272">
        <f t="shared" si="183"/>
        <v>0</v>
      </c>
      <c r="S108" s="272">
        <f t="shared" si="183"/>
        <v>0</v>
      </c>
      <c r="T108" s="272">
        <f t="shared" si="183"/>
        <v>0</v>
      </c>
      <c r="U108" s="272">
        <f t="shared" si="183"/>
        <v>0</v>
      </c>
      <c r="V108" s="272">
        <f t="shared" si="183"/>
        <v>0</v>
      </c>
      <c r="W108" s="272">
        <f t="shared" si="183"/>
        <v>0</v>
      </c>
      <c r="X108" s="272">
        <f t="shared" si="183"/>
        <v>0</v>
      </c>
      <c r="Y108" s="2"/>
      <c r="Z108" s="272">
        <f t="shared" si="99"/>
        <v>12</v>
      </c>
      <c r="AA108" s="767">
        <f>Z108+Z109</f>
        <v>12</v>
      </c>
      <c r="AB108" s="272">
        <f t="shared" ref="AB108:AV108" si="184">COUNTIF(AB11:AB63,"J.11")</f>
        <v>0</v>
      </c>
      <c r="AC108" s="272">
        <f t="shared" si="184"/>
        <v>0</v>
      </c>
      <c r="AD108" s="272">
        <f t="shared" si="184"/>
        <v>0</v>
      </c>
      <c r="AE108" s="272">
        <f t="shared" si="184"/>
        <v>0</v>
      </c>
      <c r="AF108" s="272">
        <f t="shared" si="184"/>
        <v>0</v>
      </c>
      <c r="AG108" s="272">
        <f t="shared" si="184"/>
        <v>0</v>
      </c>
      <c r="AH108" s="272">
        <f t="shared" si="184"/>
        <v>0</v>
      </c>
      <c r="AI108" s="272">
        <f t="shared" si="184"/>
        <v>4</v>
      </c>
      <c r="AJ108" s="272">
        <f t="shared" si="184"/>
        <v>4</v>
      </c>
      <c r="AK108" s="272">
        <f t="shared" si="184"/>
        <v>4</v>
      </c>
      <c r="AL108" s="272">
        <f t="shared" si="184"/>
        <v>0</v>
      </c>
      <c r="AM108" s="272">
        <f t="shared" si="184"/>
        <v>0</v>
      </c>
      <c r="AN108" s="272">
        <f t="shared" si="184"/>
        <v>0</v>
      </c>
      <c r="AO108" s="272">
        <f t="shared" si="184"/>
        <v>0</v>
      </c>
      <c r="AP108" s="272">
        <f t="shared" si="184"/>
        <v>0</v>
      </c>
      <c r="AQ108" s="272">
        <f t="shared" si="184"/>
        <v>0</v>
      </c>
      <c r="AR108" s="272">
        <f t="shared" si="184"/>
        <v>0</v>
      </c>
      <c r="AS108" s="272">
        <f t="shared" si="184"/>
        <v>0</v>
      </c>
      <c r="AT108" s="272">
        <f t="shared" si="184"/>
        <v>0</v>
      </c>
      <c r="AU108" s="272">
        <f t="shared" si="184"/>
        <v>0</v>
      </c>
      <c r="AV108" s="354">
        <f t="shared" si="184"/>
        <v>0</v>
      </c>
      <c r="AW108" s="354">
        <f t="shared" si="102"/>
        <v>12</v>
      </c>
      <c r="AX108" s="766">
        <f>AW108+AW109</f>
        <v>12</v>
      </c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82"/>
      <c r="EI108" s="182"/>
      <c r="EJ108" s="7"/>
      <c r="EK108" s="7"/>
      <c r="EL108" s="7"/>
      <c r="EM108" s="7"/>
      <c r="EN108" s="7"/>
      <c r="EO108" s="7"/>
    </row>
    <row r="109" spans="1:145" ht="14.1" hidden="1" customHeight="1" x14ac:dyDescent="0.25">
      <c r="A109" s="770" t="s">
        <v>482</v>
      </c>
      <c r="B109" s="770"/>
      <c r="C109" s="770"/>
      <c r="D109" s="272">
        <f t="shared" ref="D109:X109" si="185">COUNTIF(D12:D64,"JL.11")</f>
        <v>0</v>
      </c>
      <c r="E109" s="272">
        <f t="shared" si="185"/>
        <v>0</v>
      </c>
      <c r="F109" s="272">
        <f t="shared" si="185"/>
        <v>0</v>
      </c>
      <c r="G109" s="272">
        <f t="shared" si="185"/>
        <v>0</v>
      </c>
      <c r="H109" s="272">
        <f t="shared" si="185"/>
        <v>0</v>
      </c>
      <c r="I109" s="272">
        <f t="shared" si="185"/>
        <v>0</v>
      </c>
      <c r="J109" s="272">
        <f t="shared" si="185"/>
        <v>0</v>
      </c>
      <c r="K109" s="272">
        <f t="shared" si="185"/>
        <v>0</v>
      </c>
      <c r="L109" s="272">
        <f t="shared" si="185"/>
        <v>0</v>
      </c>
      <c r="M109" s="272">
        <f t="shared" si="185"/>
        <v>0</v>
      </c>
      <c r="N109" s="272">
        <f t="shared" si="185"/>
        <v>0</v>
      </c>
      <c r="O109" s="272">
        <f t="shared" si="185"/>
        <v>0</v>
      </c>
      <c r="P109" s="272">
        <f t="shared" si="185"/>
        <v>0</v>
      </c>
      <c r="Q109" s="272">
        <f t="shared" si="185"/>
        <v>0</v>
      </c>
      <c r="R109" s="272">
        <f t="shared" si="185"/>
        <v>0</v>
      </c>
      <c r="S109" s="272">
        <f t="shared" si="185"/>
        <v>0</v>
      </c>
      <c r="T109" s="272">
        <f t="shared" si="185"/>
        <v>0</v>
      </c>
      <c r="U109" s="272">
        <f t="shared" si="185"/>
        <v>0</v>
      </c>
      <c r="V109" s="272">
        <f t="shared" si="185"/>
        <v>0</v>
      </c>
      <c r="W109" s="272">
        <f t="shared" si="185"/>
        <v>0</v>
      </c>
      <c r="X109" s="272">
        <f t="shared" si="185"/>
        <v>0</v>
      </c>
      <c r="Y109" s="2"/>
      <c r="Z109" s="272">
        <f t="shared" si="99"/>
        <v>0</v>
      </c>
      <c r="AA109" s="767"/>
      <c r="AB109" s="272">
        <f t="shared" ref="AB109:AV109" si="186">COUNTIF(AB11:AB63,"JL.11")</f>
        <v>0</v>
      </c>
      <c r="AC109" s="272">
        <f t="shared" si="186"/>
        <v>0</v>
      </c>
      <c r="AD109" s="272">
        <f t="shared" si="186"/>
        <v>0</v>
      </c>
      <c r="AE109" s="272">
        <f t="shared" si="186"/>
        <v>0</v>
      </c>
      <c r="AF109" s="272">
        <f t="shared" si="186"/>
        <v>0</v>
      </c>
      <c r="AG109" s="272">
        <f t="shared" si="186"/>
        <v>0</v>
      </c>
      <c r="AH109" s="272">
        <f t="shared" si="186"/>
        <v>0</v>
      </c>
      <c r="AI109" s="272">
        <f t="shared" si="186"/>
        <v>0</v>
      </c>
      <c r="AJ109" s="272">
        <f t="shared" si="186"/>
        <v>0</v>
      </c>
      <c r="AK109" s="272">
        <f t="shared" si="186"/>
        <v>0</v>
      </c>
      <c r="AL109" s="272">
        <f t="shared" si="186"/>
        <v>0</v>
      </c>
      <c r="AM109" s="272">
        <f t="shared" si="186"/>
        <v>0</v>
      </c>
      <c r="AN109" s="272">
        <f t="shared" si="186"/>
        <v>0</v>
      </c>
      <c r="AO109" s="272">
        <f t="shared" si="186"/>
        <v>0</v>
      </c>
      <c r="AP109" s="272">
        <f t="shared" si="186"/>
        <v>0</v>
      </c>
      <c r="AQ109" s="272">
        <f t="shared" si="186"/>
        <v>0</v>
      </c>
      <c r="AR109" s="272">
        <f t="shared" si="186"/>
        <v>0</v>
      </c>
      <c r="AS109" s="272">
        <f t="shared" si="186"/>
        <v>0</v>
      </c>
      <c r="AT109" s="272">
        <f t="shared" si="186"/>
        <v>0</v>
      </c>
      <c r="AU109" s="272">
        <f t="shared" si="186"/>
        <v>0</v>
      </c>
      <c r="AV109" s="354">
        <f t="shared" si="186"/>
        <v>0</v>
      </c>
      <c r="AW109" s="354">
        <f t="shared" si="102"/>
        <v>0</v>
      </c>
      <c r="AX109" s="766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82"/>
      <c r="EI109" s="182"/>
      <c r="EJ109" s="7"/>
      <c r="EK109" s="7"/>
      <c r="EL109" s="7"/>
      <c r="EM109" s="7"/>
      <c r="EN109" s="7"/>
      <c r="EO109" s="7"/>
    </row>
    <row r="110" spans="1:145" ht="14.1" hidden="1" customHeight="1" x14ac:dyDescent="0.25">
      <c r="A110" s="356" t="s">
        <v>566</v>
      </c>
      <c r="B110" s="356"/>
      <c r="C110" s="356"/>
      <c r="D110" s="272">
        <f t="shared" ref="D110:X110" si="187">COUNTIF(D12:D64,"JL.16")</f>
        <v>0</v>
      </c>
      <c r="E110" s="272">
        <f t="shared" si="187"/>
        <v>0</v>
      </c>
      <c r="F110" s="272">
        <f t="shared" si="187"/>
        <v>0</v>
      </c>
      <c r="G110" s="272">
        <f t="shared" si="187"/>
        <v>0</v>
      </c>
      <c r="H110" s="272">
        <f t="shared" si="187"/>
        <v>3</v>
      </c>
      <c r="I110" s="272">
        <f t="shared" si="187"/>
        <v>0</v>
      </c>
      <c r="J110" s="272">
        <f t="shared" si="187"/>
        <v>0</v>
      </c>
      <c r="K110" s="272">
        <f t="shared" si="187"/>
        <v>0</v>
      </c>
      <c r="L110" s="272">
        <f t="shared" si="187"/>
        <v>0</v>
      </c>
      <c r="M110" s="272">
        <f t="shared" si="187"/>
        <v>0</v>
      </c>
      <c r="N110" s="272">
        <f t="shared" si="187"/>
        <v>4</v>
      </c>
      <c r="O110" s="272">
        <f t="shared" si="187"/>
        <v>4</v>
      </c>
      <c r="P110" s="272">
        <f t="shared" si="187"/>
        <v>0</v>
      </c>
      <c r="Q110" s="272">
        <f t="shared" si="187"/>
        <v>0</v>
      </c>
      <c r="R110" s="272">
        <f t="shared" si="187"/>
        <v>0</v>
      </c>
      <c r="S110" s="272">
        <f t="shared" si="187"/>
        <v>0</v>
      </c>
      <c r="T110" s="272">
        <f t="shared" si="187"/>
        <v>0</v>
      </c>
      <c r="U110" s="272">
        <f t="shared" si="187"/>
        <v>4</v>
      </c>
      <c r="V110" s="272">
        <f t="shared" si="187"/>
        <v>4</v>
      </c>
      <c r="W110" s="272">
        <f t="shared" si="187"/>
        <v>0</v>
      </c>
      <c r="X110" s="272">
        <f t="shared" si="187"/>
        <v>0</v>
      </c>
      <c r="Y110" s="2"/>
      <c r="Z110" s="272">
        <f t="shared" si="99"/>
        <v>19</v>
      </c>
      <c r="AA110" s="767">
        <f>Z110+Z111</f>
        <v>27</v>
      </c>
      <c r="AB110" s="272">
        <f t="shared" ref="AB110:AV110" si="188">COUNTIF(AB12:AB64,"JL.16")</f>
        <v>0</v>
      </c>
      <c r="AC110" s="272">
        <f t="shared" si="188"/>
        <v>0</v>
      </c>
      <c r="AD110" s="272">
        <f t="shared" si="188"/>
        <v>0</v>
      </c>
      <c r="AE110" s="272">
        <f t="shared" si="188"/>
        <v>0</v>
      </c>
      <c r="AF110" s="272">
        <f t="shared" si="188"/>
        <v>3</v>
      </c>
      <c r="AG110" s="272">
        <f t="shared" si="188"/>
        <v>0</v>
      </c>
      <c r="AH110" s="272">
        <f t="shared" si="188"/>
        <v>0</v>
      </c>
      <c r="AI110" s="272">
        <f t="shared" si="188"/>
        <v>0</v>
      </c>
      <c r="AJ110" s="272">
        <f t="shared" si="188"/>
        <v>0</v>
      </c>
      <c r="AK110" s="272">
        <f t="shared" si="188"/>
        <v>0</v>
      </c>
      <c r="AL110" s="272">
        <f t="shared" si="188"/>
        <v>4</v>
      </c>
      <c r="AM110" s="272">
        <f t="shared" si="188"/>
        <v>4</v>
      </c>
      <c r="AN110" s="272">
        <f t="shared" si="188"/>
        <v>0</v>
      </c>
      <c r="AO110" s="272">
        <f t="shared" si="188"/>
        <v>0</v>
      </c>
      <c r="AP110" s="272">
        <f t="shared" si="188"/>
        <v>0</v>
      </c>
      <c r="AQ110" s="272">
        <f t="shared" si="188"/>
        <v>0</v>
      </c>
      <c r="AR110" s="272">
        <f t="shared" si="188"/>
        <v>0</v>
      </c>
      <c r="AS110" s="272">
        <f t="shared" si="188"/>
        <v>4</v>
      </c>
      <c r="AT110" s="272">
        <f t="shared" si="188"/>
        <v>4</v>
      </c>
      <c r="AU110" s="272">
        <f t="shared" si="188"/>
        <v>0</v>
      </c>
      <c r="AV110" s="354">
        <f t="shared" si="188"/>
        <v>0</v>
      </c>
      <c r="AW110" s="354">
        <f t="shared" si="102"/>
        <v>19</v>
      </c>
      <c r="AX110" s="766">
        <f>AW110+AW111</f>
        <v>27</v>
      </c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82"/>
      <c r="EI110" s="182"/>
      <c r="EJ110" s="7"/>
      <c r="EK110" s="7"/>
      <c r="EL110" s="7"/>
      <c r="EM110" s="7"/>
      <c r="EN110" s="7"/>
      <c r="EO110" s="7"/>
    </row>
    <row r="111" spans="1:145" ht="14.1" hidden="1" customHeight="1" x14ac:dyDescent="0.25">
      <c r="A111" s="356" t="s">
        <v>567</v>
      </c>
      <c r="B111" s="356"/>
      <c r="C111" s="356"/>
      <c r="D111" s="272">
        <f t="shared" ref="D111:X111" si="189">COUNTIF(D12:D64,"T.16")</f>
        <v>0</v>
      </c>
      <c r="E111" s="272">
        <f t="shared" si="189"/>
        <v>0</v>
      </c>
      <c r="F111" s="272">
        <f t="shared" si="189"/>
        <v>0</v>
      </c>
      <c r="G111" s="272">
        <f t="shared" si="189"/>
        <v>0</v>
      </c>
      <c r="H111" s="272">
        <f t="shared" si="189"/>
        <v>0</v>
      </c>
      <c r="I111" s="272">
        <f t="shared" si="189"/>
        <v>0</v>
      </c>
      <c r="J111" s="272">
        <f t="shared" si="189"/>
        <v>0</v>
      </c>
      <c r="K111" s="272">
        <f t="shared" si="189"/>
        <v>0</v>
      </c>
      <c r="L111" s="272">
        <f t="shared" si="189"/>
        <v>0</v>
      </c>
      <c r="M111" s="272">
        <f t="shared" si="189"/>
        <v>0</v>
      </c>
      <c r="N111" s="272">
        <f t="shared" si="189"/>
        <v>0</v>
      </c>
      <c r="O111" s="272">
        <f t="shared" si="189"/>
        <v>0</v>
      </c>
      <c r="P111" s="272">
        <f t="shared" si="189"/>
        <v>0</v>
      </c>
      <c r="Q111" s="272">
        <f t="shared" si="189"/>
        <v>0</v>
      </c>
      <c r="R111" s="272">
        <f t="shared" si="189"/>
        <v>2</v>
      </c>
      <c r="S111" s="272">
        <f t="shared" si="189"/>
        <v>2</v>
      </c>
      <c r="T111" s="272">
        <f t="shared" si="189"/>
        <v>2</v>
      </c>
      <c r="U111" s="272">
        <f t="shared" si="189"/>
        <v>2</v>
      </c>
      <c r="V111" s="272">
        <f t="shared" si="189"/>
        <v>0</v>
      </c>
      <c r="W111" s="272">
        <f t="shared" si="189"/>
        <v>0</v>
      </c>
      <c r="X111" s="272">
        <f t="shared" si="189"/>
        <v>0</v>
      </c>
      <c r="Y111" s="2"/>
      <c r="Z111" s="272">
        <f>SUM(D111:Y111)</f>
        <v>8</v>
      </c>
      <c r="AA111" s="767"/>
      <c r="AB111" s="272">
        <f t="shared" ref="AB111:AV111" si="190">COUNTIF(AB12:AB64,"T.16")</f>
        <v>0</v>
      </c>
      <c r="AC111" s="272">
        <f t="shared" si="190"/>
        <v>0</v>
      </c>
      <c r="AD111" s="272">
        <f t="shared" si="190"/>
        <v>0</v>
      </c>
      <c r="AE111" s="272">
        <f t="shared" si="190"/>
        <v>0</v>
      </c>
      <c r="AF111" s="272">
        <f t="shared" si="190"/>
        <v>0</v>
      </c>
      <c r="AG111" s="272">
        <f t="shared" si="190"/>
        <v>0</v>
      </c>
      <c r="AH111" s="272">
        <f t="shared" si="190"/>
        <v>0</v>
      </c>
      <c r="AI111" s="272">
        <f t="shared" si="190"/>
        <v>0</v>
      </c>
      <c r="AJ111" s="272">
        <f t="shared" si="190"/>
        <v>0</v>
      </c>
      <c r="AK111" s="272">
        <f t="shared" si="190"/>
        <v>0</v>
      </c>
      <c r="AL111" s="272">
        <f t="shared" si="190"/>
        <v>0</v>
      </c>
      <c r="AM111" s="272">
        <f t="shared" si="190"/>
        <v>0</v>
      </c>
      <c r="AN111" s="272">
        <f t="shared" si="190"/>
        <v>0</v>
      </c>
      <c r="AO111" s="272">
        <f t="shared" si="190"/>
        <v>0</v>
      </c>
      <c r="AP111" s="272">
        <f t="shared" si="190"/>
        <v>2</v>
      </c>
      <c r="AQ111" s="272">
        <f t="shared" si="190"/>
        <v>2</v>
      </c>
      <c r="AR111" s="272">
        <f t="shared" si="190"/>
        <v>2</v>
      </c>
      <c r="AS111" s="272">
        <f t="shared" si="190"/>
        <v>2</v>
      </c>
      <c r="AT111" s="272">
        <f t="shared" si="190"/>
        <v>0</v>
      </c>
      <c r="AU111" s="272">
        <f t="shared" si="190"/>
        <v>0</v>
      </c>
      <c r="AV111" s="354">
        <f t="shared" si="190"/>
        <v>0</v>
      </c>
      <c r="AW111" s="354">
        <f t="shared" si="102"/>
        <v>8</v>
      </c>
      <c r="AX111" s="766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82"/>
      <c r="EI111" s="182"/>
      <c r="EJ111" s="7"/>
      <c r="EK111" s="7"/>
      <c r="EL111" s="7"/>
      <c r="EM111" s="7"/>
      <c r="EN111" s="7"/>
      <c r="EO111" s="7"/>
    </row>
    <row r="112" spans="1:145" ht="14.1" hidden="1" customHeight="1" x14ac:dyDescent="0.25">
      <c r="A112" s="770" t="s">
        <v>478</v>
      </c>
      <c r="B112" s="770"/>
      <c r="C112" s="770"/>
      <c r="D112" s="272">
        <f t="shared" ref="D112:X112" si="191">COUNTIF(D12:D64,"K.5")</f>
        <v>0</v>
      </c>
      <c r="E112" s="272">
        <f t="shared" si="191"/>
        <v>0</v>
      </c>
      <c r="F112" s="272">
        <f t="shared" si="191"/>
        <v>0</v>
      </c>
      <c r="G112" s="272">
        <f t="shared" si="191"/>
        <v>0</v>
      </c>
      <c r="H112" s="272">
        <f t="shared" si="191"/>
        <v>0</v>
      </c>
      <c r="I112" s="272">
        <f t="shared" si="191"/>
        <v>0</v>
      </c>
      <c r="J112" s="272">
        <f t="shared" si="191"/>
        <v>0</v>
      </c>
      <c r="K112" s="272">
        <f t="shared" si="191"/>
        <v>0</v>
      </c>
      <c r="L112" s="272">
        <f t="shared" si="191"/>
        <v>0</v>
      </c>
      <c r="M112" s="272">
        <f t="shared" si="191"/>
        <v>0</v>
      </c>
      <c r="N112" s="222">
        <f t="shared" si="191"/>
        <v>4</v>
      </c>
      <c r="O112" s="222">
        <f t="shared" si="191"/>
        <v>4</v>
      </c>
      <c r="P112" s="272">
        <f t="shared" si="191"/>
        <v>0</v>
      </c>
      <c r="Q112" s="272">
        <f t="shared" si="191"/>
        <v>0</v>
      </c>
      <c r="R112" s="272">
        <f t="shared" si="191"/>
        <v>0</v>
      </c>
      <c r="S112" s="272">
        <f t="shared" si="191"/>
        <v>0</v>
      </c>
      <c r="T112" s="272">
        <f t="shared" si="191"/>
        <v>0</v>
      </c>
      <c r="U112" s="272">
        <f t="shared" si="191"/>
        <v>4</v>
      </c>
      <c r="V112" s="272">
        <f t="shared" si="191"/>
        <v>4</v>
      </c>
      <c r="W112" s="272">
        <f t="shared" si="191"/>
        <v>0</v>
      </c>
      <c r="X112" s="272">
        <f t="shared" si="191"/>
        <v>0</v>
      </c>
      <c r="Y112" s="2"/>
      <c r="Z112" s="272">
        <f t="shared" si="99"/>
        <v>16</v>
      </c>
      <c r="AA112" s="767">
        <f>Z112+Z113</f>
        <v>25</v>
      </c>
      <c r="AB112" s="272">
        <f t="shared" ref="AB112:AV112" si="192">COUNTIF(AB11:AB63,"K.5")</f>
        <v>0</v>
      </c>
      <c r="AC112" s="272">
        <f t="shared" si="192"/>
        <v>0</v>
      </c>
      <c r="AD112" s="272">
        <f t="shared" si="192"/>
        <v>0</v>
      </c>
      <c r="AE112" s="272">
        <f t="shared" si="192"/>
        <v>0</v>
      </c>
      <c r="AF112" s="272">
        <f t="shared" si="192"/>
        <v>0</v>
      </c>
      <c r="AG112" s="272">
        <f t="shared" si="192"/>
        <v>0</v>
      </c>
      <c r="AH112" s="272">
        <f t="shared" si="192"/>
        <v>0</v>
      </c>
      <c r="AI112" s="272">
        <f t="shared" si="192"/>
        <v>0</v>
      </c>
      <c r="AJ112" s="272">
        <f t="shared" si="192"/>
        <v>0</v>
      </c>
      <c r="AK112" s="272">
        <f t="shared" si="192"/>
        <v>0</v>
      </c>
      <c r="AL112" s="272">
        <f t="shared" si="192"/>
        <v>4</v>
      </c>
      <c r="AM112" s="272">
        <f t="shared" si="192"/>
        <v>4</v>
      </c>
      <c r="AN112" s="272">
        <f t="shared" si="192"/>
        <v>0</v>
      </c>
      <c r="AO112" s="272">
        <f t="shared" si="192"/>
        <v>0</v>
      </c>
      <c r="AP112" s="272">
        <f t="shared" si="192"/>
        <v>0</v>
      </c>
      <c r="AQ112" s="272">
        <f t="shared" si="192"/>
        <v>0</v>
      </c>
      <c r="AR112" s="272">
        <f t="shared" si="192"/>
        <v>0</v>
      </c>
      <c r="AS112" s="272">
        <f t="shared" si="192"/>
        <v>4</v>
      </c>
      <c r="AT112" s="272">
        <f t="shared" si="192"/>
        <v>4</v>
      </c>
      <c r="AU112" s="272">
        <f t="shared" si="192"/>
        <v>0</v>
      </c>
      <c r="AV112" s="354">
        <f t="shared" si="192"/>
        <v>0</v>
      </c>
      <c r="AW112" s="354">
        <f t="shared" si="102"/>
        <v>16</v>
      </c>
      <c r="AX112" s="354">
        <f>AW112</f>
        <v>16</v>
      </c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82"/>
      <c r="EI112" s="182"/>
      <c r="EJ112" s="7"/>
      <c r="EK112" s="7"/>
      <c r="EL112" s="7"/>
      <c r="EM112" s="7"/>
      <c r="EN112" s="7"/>
      <c r="EO112" s="7"/>
    </row>
    <row r="113" spans="1:145" ht="14.1" hidden="1" customHeight="1" x14ac:dyDescent="0.25">
      <c r="A113" s="770" t="s">
        <v>618</v>
      </c>
      <c r="B113" s="770"/>
      <c r="C113" s="770"/>
      <c r="D113" s="272">
        <f t="shared" ref="D113:X113" si="193">COUNTIF(D12:D64,"KL.36")</f>
        <v>3</v>
      </c>
      <c r="E113" s="272">
        <f t="shared" si="193"/>
        <v>3</v>
      </c>
      <c r="F113" s="272">
        <f t="shared" si="193"/>
        <v>3</v>
      </c>
      <c r="G113" s="272">
        <f t="shared" si="193"/>
        <v>0</v>
      </c>
      <c r="H113" s="272">
        <f t="shared" si="193"/>
        <v>0</v>
      </c>
      <c r="I113" s="272">
        <f t="shared" si="193"/>
        <v>0</v>
      </c>
      <c r="J113" s="272">
        <f t="shared" si="193"/>
        <v>0</v>
      </c>
      <c r="K113" s="272">
        <f t="shared" si="193"/>
        <v>0</v>
      </c>
      <c r="L113" s="272">
        <f t="shared" si="193"/>
        <v>0</v>
      </c>
      <c r="M113" s="272">
        <f t="shared" si="193"/>
        <v>0</v>
      </c>
      <c r="N113" s="272">
        <f t="shared" si="193"/>
        <v>0</v>
      </c>
      <c r="O113" s="272">
        <f t="shared" si="193"/>
        <v>0</v>
      </c>
      <c r="P113" s="272">
        <f t="shared" si="193"/>
        <v>0</v>
      </c>
      <c r="Q113" s="272">
        <f t="shared" si="193"/>
        <v>0</v>
      </c>
      <c r="R113" s="272">
        <f t="shared" si="193"/>
        <v>0</v>
      </c>
      <c r="S113" s="272">
        <f t="shared" si="193"/>
        <v>0</v>
      </c>
      <c r="T113" s="272">
        <f t="shared" si="193"/>
        <v>0</v>
      </c>
      <c r="U113" s="272">
        <f t="shared" si="193"/>
        <v>0</v>
      </c>
      <c r="V113" s="272">
        <f t="shared" si="193"/>
        <v>0</v>
      </c>
      <c r="W113" s="272">
        <f t="shared" si="193"/>
        <v>0</v>
      </c>
      <c r="X113" s="272">
        <f t="shared" si="193"/>
        <v>0</v>
      </c>
      <c r="Y113" s="2"/>
      <c r="Z113" s="272">
        <f t="shared" si="99"/>
        <v>9</v>
      </c>
      <c r="AA113" s="767"/>
      <c r="AB113" s="272">
        <f>COUNTIF(AB11:AB63,"KL.36")</f>
        <v>3</v>
      </c>
      <c r="AC113" s="272">
        <f t="shared" ref="AC113:AV113" si="194">COUNTIF(AC11:AC63,"KL.36")</f>
        <v>3</v>
      </c>
      <c r="AD113" s="272">
        <f t="shared" si="194"/>
        <v>3</v>
      </c>
      <c r="AE113" s="272">
        <f t="shared" si="194"/>
        <v>0</v>
      </c>
      <c r="AF113" s="272">
        <f t="shared" si="194"/>
        <v>0</v>
      </c>
      <c r="AG113" s="272">
        <f t="shared" si="194"/>
        <v>0</v>
      </c>
      <c r="AH113" s="272">
        <f t="shared" si="194"/>
        <v>0</v>
      </c>
      <c r="AI113" s="272">
        <f t="shared" si="194"/>
        <v>0</v>
      </c>
      <c r="AJ113" s="272">
        <f t="shared" si="194"/>
        <v>0</v>
      </c>
      <c r="AK113" s="272">
        <f t="shared" si="194"/>
        <v>0</v>
      </c>
      <c r="AL113" s="272">
        <f t="shared" si="194"/>
        <v>0</v>
      </c>
      <c r="AM113" s="272">
        <f t="shared" si="194"/>
        <v>0</v>
      </c>
      <c r="AN113" s="272">
        <f t="shared" si="194"/>
        <v>0</v>
      </c>
      <c r="AO113" s="272">
        <f t="shared" si="194"/>
        <v>0</v>
      </c>
      <c r="AP113" s="272">
        <f t="shared" si="194"/>
        <v>0</v>
      </c>
      <c r="AQ113" s="272">
        <f t="shared" si="194"/>
        <v>0</v>
      </c>
      <c r="AR113" s="272">
        <f t="shared" si="194"/>
        <v>0</v>
      </c>
      <c r="AS113" s="272">
        <f t="shared" si="194"/>
        <v>0</v>
      </c>
      <c r="AT113" s="272">
        <f t="shared" si="194"/>
        <v>0</v>
      </c>
      <c r="AU113" s="272">
        <f t="shared" si="194"/>
        <v>0</v>
      </c>
      <c r="AV113" s="272">
        <f t="shared" si="194"/>
        <v>0</v>
      </c>
      <c r="AW113" s="354">
        <f t="shared" si="102"/>
        <v>9</v>
      </c>
      <c r="AX113" s="766">
        <f>AW114+AW113</f>
        <v>15</v>
      </c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82"/>
      <c r="EI113" s="182"/>
      <c r="EJ113" s="7"/>
      <c r="EK113" s="7"/>
      <c r="EL113" s="7"/>
      <c r="EM113" s="7"/>
      <c r="EN113" s="7"/>
      <c r="EO113" s="7"/>
    </row>
    <row r="114" spans="1:145" ht="14.1" hidden="1" customHeight="1" x14ac:dyDescent="0.25">
      <c r="A114" s="770" t="s">
        <v>619</v>
      </c>
      <c r="B114" s="770"/>
      <c r="C114" s="770"/>
      <c r="D114" s="272">
        <f t="shared" ref="D114:X114" si="195">COUNTIF(D12:D64,"K.36")</f>
        <v>0</v>
      </c>
      <c r="E114" s="272">
        <f t="shared" si="195"/>
        <v>0</v>
      </c>
      <c r="F114" s="272">
        <f t="shared" si="195"/>
        <v>0</v>
      </c>
      <c r="G114" s="272">
        <f t="shared" si="195"/>
        <v>3</v>
      </c>
      <c r="H114" s="272">
        <f t="shared" si="195"/>
        <v>3</v>
      </c>
      <c r="I114" s="272">
        <f t="shared" si="195"/>
        <v>0</v>
      </c>
      <c r="J114" s="272">
        <f t="shared" si="195"/>
        <v>0</v>
      </c>
      <c r="K114" s="272">
        <f t="shared" si="195"/>
        <v>0</v>
      </c>
      <c r="L114" s="272">
        <f t="shared" si="195"/>
        <v>0</v>
      </c>
      <c r="M114" s="272">
        <f t="shared" si="195"/>
        <v>0</v>
      </c>
      <c r="N114" s="272">
        <f t="shared" si="195"/>
        <v>0</v>
      </c>
      <c r="O114" s="272">
        <f t="shared" si="195"/>
        <v>0</v>
      </c>
      <c r="P114" s="272">
        <f t="shared" si="195"/>
        <v>0</v>
      </c>
      <c r="Q114" s="272">
        <f t="shared" si="195"/>
        <v>0</v>
      </c>
      <c r="R114" s="272">
        <f t="shared" si="195"/>
        <v>0</v>
      </c>
      <c r="S114" s="272">
        <f t="shared" si="195"/>
        <v>0</v>
      </c>
      <c r="T114" s="272">
        <f t="shared" si="195"/>
        <v>0</v>
      </c>
      <c r="U114" s="272">
        <f t="shared" si="195"/>
        <v>0</v>
      </c>
      <c r="V114" s="272">
        <f t="shared" si="195"/>
        <v>0</v>
      </c>
      <c r="W114" s="272">
        <f t="shared" si="195"/>
        <v>0</v>
      </c>
      <c r="X114" s="272">
        <f t="shared" si="195"/>
        <v>0</v>
      </c>
      <c r="Y114" s="2"/>
      <c r="Z114" s="272">
        <f t="shared" si="99"/>
        <v>6</v>
      </c>
      <c r="AA114" s="355">
        <f>Z114</f>
        <v>6</v>
      </c>
      <c r="AB114" s="272">
        <f t="shared" ref="AB114:AV114" si="196">COUNTIF(AB11:AB63,"K.36")</f>
        <v>0</v>
      </c>
      <c r="AC114" s="272">
        <f t="shared" si="196"/>
        <v>0</v>
      </c>
      <c r="AD114" s="272">
        <f t="shared" si="196"/>
        <v>0</v>
      </c>
      <c r="AE114" s="272">
        <f t="shared" si="196"/>
        <v>3</v>
      </c>
      <c r="AF114" s="272">
        <f t="shared" si="196"/>
        <v>3</v>
      </c>
      <c r="AG114" s="272">
        <f t="shared" si="196"/>
        <v>0</v>
      </c>
      <c r="AH114" s="272">
        <f t="shared" si="196"/>
        <v>0</v>
      </c>
      <c r="AI114" s="272">
        <f t="shared" si="196"/>
        <v>0</v>
      </c>
      <c r="AJ114" s="272">
        <f t="shared" si="196"/>
        <v>0</v>
      </c>
      <c r="AK114" s="272">
        <f t="shared" si="196"/>
        <v>0</v>
      </c>
      <c r="AL114" s="272">
        <f t="shared" si="196"/>
        <v>0</v>
      </c>
      <c r="AM114" s="272">
        <f t="shared" si="196"/>
        <v>0</v>
      </c>
      <c r="AN114" s="272">
        <f t="shared" si="196"/>
        <v>0</v>
      </c>
      <c r="AO114" s="272">
        <f t="shared" si="196"/>
        <v>0</v>
      </c>
      <c r="AP114" s="272">
        <f t="shared" si="196"/>
        <v>0</v>
      </c>
      <c r="AQ114" s="272">
        <f t="shared" si="196"/>
        <v>0</v>
      </c>
      <c r="AR114" s="272">
        <f t="shared" si="196"/>
        <v>0</v>
      </c>
      <c r="AS114" s="272">
        <f t="shared" si="196"/>
        <v>0</v>
      </c>
      <c r="AT114" s="272">
        <f t="shared" si="196"/>
        <v>0</v>
      </c>
      <c r="AU114" s="272">
        <f t="shared" si="196"/>
        <v>0</v>
      </c>
      <c r="AV114" s="354">
        <f t="shared" si="196"/>
        <v>0</v>
      </c>
      <c r="AW114" s="354">
        <f t="shared" si="102"/>
        <v>6</v>
      </c>
      <c r="AX114" s="766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82"/>
      <c r="EI114" s="182"/>
      <c r="EJ114" s="7"/>
      <c r="EK114" s="7"/>
      <c r="EL114" s="7"/>
      <c r="EM114" s="7"/>
      <c r="EN114" s="7"/>
      <c r="EO114" s="7"/>
    </row>
    <row r="115" spans="1:145" ht="14.1" hidden="1" customHeight="1" x14ac:dyDescent="0.25">
      <c r="A115" s="770" t="s">
        <v>484</v>
      </c>
      <c r="B115" s="770"/>
      <c r="C115" s="770"/>
      <c r="D115" s="272">
        <f>COUNTIF(D12:D64,"L.9")</f>
        <v>0</v>
      </c>
      <c r="E115" s="272">
        <f t="shared" ref="E115:X115" si="197">COUNTIF(E12:E64,"L.9")</f>
        <v>0</v>
      </c>
      <c r="F115" s="272">
        <f t="shared" si="197"/>
        <v>0</v>
      </c>
      <c r="G115" s="272">
        <f t="shared" si="197"/>
        <v>3</v>
      </c>
      <c r="H115" s="272">
        <f t="shared" si="197"/>
        <v>3</v>
      </c>
      <c r="I115" s="272">
        <f t="shared" si="197"/>
        <v>0</v>
      </c>
      <c r="J115" s="272">
        <f t="shared" si="197"/>
        <v>0</v>
      </c>
      <c r="K115" s="272">
        <f t="shared" si="197"/>
        <v>0</v>
      </c>
      <c r="L115" s="272">
        <f t="shared" si="197"/>
        <v>0</v>
      </c>
      <c r="M115" s="272">
        <f t="shared" si="197"/>
        <v>0</v>
      </c>
      <c r="N115" s="272">
        <f t="shared" si="197"/>
        <v>4</v>
      </c>
      <c r="O115" s="272">
        <f t="shared" si="197"/>
        <v>4</v>
      </c>
      <c r="P115" s="272">
        <f t="shared" si="197"/>
        <v>0</v>
      </c>
      <c r="Q115" s="272">
        <f t="shared" si="197"/>
        <v>0</v>
      </c>
      <c r="R115" s="272">
        <f t="shared" si="197"/>
        <v>0</v>
      </c>
      <c r="S115" s="272">
        <f t="shared" si="197"/>
        <v>0</v>
      </c>
      <c r="T115" s="272">
        <f t="shared" si="197"/>
        <v>0</v>
      </c>
      <c r="U115" s="272">
        <f t="shared" si="197"/>
        <v>4</v>
      </c>
      <c r="V115" s="272">
        <f t="shared" si="197"/>
        <v>4</v>
      </c>
      <c r="W115" s="272">
        <f t="shared" si="197"/>
        <v>0</v>
      </c>
      <c r="X115" s="272">
        <f t="shared" si="197"/>
        <v>0</v>
      </c>
      <c r="Y115" s="2"/>
      <c r="Z115" s="272">
        <f t="shared" si="99"/>
        <v>22</v>
      </c>
      <c r="AA115" s="767">
        <f>Z115+Z116</f>
        <v>28</v>
      </c>
      <c r="AB115" s="272">
        <f t="shared" ref="AB115:AV115" si="198">COUNTIF(AB11:AB63,"L.9")</f>
        <v>0</v>
      </c>
      <c r="AC115" s="272">
        <f t="shared" si="198"/>
        <v>0</v>
      </c>
      <c r="AD115" s="272">
        <f t="shared" si="198"/>
        <v>0</v>
      </c>
      <c r="AE115" s="272">
        <f t="shared" si="198"/>
        <v>3</v>
      </c>
      <c r="AF115" s="272">
        <f t="shared" si="198"/>
        <v>3</v>
      </c>
      <c r="AG115" s="272">
        <f t="shared" si="198"/>
        <v>0</v>
      </c>
      <c r="AH115" s="272">
        <f t="shared" si="198"/>
        <v>0</v>
      </c>
      <c r="AI115" s="272">
        <f t="shared" si="198"/>
        <v>0</v>
      </c>
      <c r="AJ115" s="272">
        <f t="shared" si="198"/>
        <v>0</v>
      </c>
      <c r="AK115" s="272">
        <f t="shared" si="198"/>
        <v>0</v>
      </c>
      <c r="AL115" s="272">
        <f t="shared" si="198"/>
        <v>4</v>
      </c>
      <c r="AM115" s="272">
        <f t="shared" si="198"/>
        <v>4</v>
      </c>
      <c r="AN115" s="272">
        <f t="shared" si="198"/>
        <v>0</v>
      </c>
      <c r="AO115" s="272">
        <f t="shared" si="198"/>
        <v>0</v>
      </c>
      <c r="AP115" s="272">
        <f t="shared" si="198"/>
        <v>0</v>
      </c>
      <c r="AQ115" s="272">
        <f t="shared" si="198"/>
        <v>0</v>
      </c>
      <c r="AR115" s="272">
        <f t="shared" si="198"/>
        <v>0</v>
      </c>
      <c r="AS115" s="272">
        <f t="shared" si="198"/>
        <v>4</v>
      </c>
      <c r="AT115" s="272">
        <f t="shared" si="198"/>
        <v>4</v>
      </c>
      <c r="AU115" s="272">
        <f t="shared" si="198"/>
        <v>0</v>
      </c>
      <c r="AV115" s="354">
        <f t="shared" si="198"/>
        <v>0</v>
      </c>
      <c r="AW115" s="354">
        <f t="shared" si="102"/>
        <v>22</v>
      </c>
      <c r="AX115" s="766">
        <f>AW115+AW116</f>
        <v>28</v>
      </c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82"/>
      <c r="EI115" s="182"/>
      <c r="EJ115" s="7"/>
      <c r="EK115" s="7"/>
      <c r="EL115" s="7"/>
      <c r="EM115" s="7"/>
      <c r="EN115" s="7"/>
      <c r="EO115" s="7"/>
    </row>
    <row r="116" spans="1:145" ht="14.1" hidden="1" customHeight="1" x14ac:dyDescent="0.25">
      <c r="A116" s="770" t="s">
        <v>477</v>
      </c>
      <c r="B116" s="770"/>
      <c r="C116" s="770"/>
      <c r="D116" s="272">
        <f>COUNTIF(D12:D64,"LL.9")</f>
        <v>0</v>
      </c>
      <c r="E116" s="272">
        <f t="shared" ref="E116:X116" si="199">COUNTIF(E12:E64,"LL.9")</f>
        <v>0</v>
      </c>
      <c r="F116" s="272">
        <f t="shared" si="199"/>
        <v>0</v>
      </c>
      <c r="G116" s="272">
        <f t="shared" si="199"/>
        <v>0</v>
      </c>
      <c r="H116" s="272">
        <f t="shared" si="199"/>
        <v>0</v>
      </c>
      <c r="I116" s="272">
        <f t="shared" si="199"/>
        <v>3</v>
      </c>
      <c r="J116" s="272">
        <f t="shared" si="199"/>
        <v>3</v>
      </c>
      <c r="K116" s="272">
        <f t="shared" si="199"/>
        <v>0</v>
      </c>
      <c r="L116" s="272">
        <f t="shared" si="199"/>
        <v>0</v>
      </c>
      <c r="M116" s="272">
        <f t="shared" si="199"/>
        <v>0</v>
      </c>
      <c r="N116" s="272">
        <f t="shared" si="199"/>
        <v>0</v>
      </c>
      <c r="O116" s="272">
        <f t="shared" si="199"/>
        <v>0</v>
      </c>
      <c r="P116" s="272">
        <f t="shared" si="199"/>
        <v>0</v>
      </c>
      <c r="Q116" s="272">
        <f t="shared" si="199"/>
        <v>0</v>
      </c>
      <c r="R116" s="272">
        <f t="shared" si="199"/>
        <v>0</v>
      </c>
      <c r="S116" s="272">
        <f t="shared" si="199"/>
        <v>0</v>
      </c>
      <c r="T116" s="272">
        <f t="shared" si="199"/>
        <v>0</v>
      </c>
      <c r="U116" s="272">
        <f t="shared" si="199"/>
        <v>0</v>
      </c>
      <c r="V116" s="272">
        <f t="shared" si="199"/>
        <v>0</v>
      </c>
      <c r="W116" s="272">
        <f t="shared" si="199"/>
        <v>0</v>
      </c>
      <c r="X116" s="272">
        <f t="shared" si="199"/>
        <v>0</v>
      </c>
      <c r="Y116" s="2"/>
      <c r="Z116" s="272">
        <f>SUM(D116:Y116)</f>
        <v>6</v>
      </c>
      <c r="AA116" s="767"/>
      <c r="AB116" s="272">
        <f t="shared" ref="AB116:AV116" si="200">COUNTIF(AB11:AB63,"LL.9")</f>
        <v>0</v>
      </c>
      <c r="AC116" s="272">
        <f t="shared" si="200"/>
        <v>0</v>
      </c>
      <c r="AD116" s="272">
        <f t="shared" si="200"/>
        <v>0</v>
      </c>
      <c r="AE116" s="272">
        <f t="shared" si="200"/>
        <v>0</v>
      </c>
      <c r="AF116" s="272">
        <f t="shared" si="200"/>
        <v>0</v>
      </c>
      <c r="AG116" s="272">
        <f t="shared" si="200"/>
        <v>3</v>
      </c>
      <c r="AH116" s="272">
        <f t="shared" si="200"/>
        <v>3</v>
      </c>
      <c r="AI116" s="272">
        <f t="shared" si="200"/>
        <v>0</v>
      </c>
      <c r="AJ116" s="272">
        <f t="shared" si="200"/>
        <v>0</v>
      </c>
      <c r="AK116" s="272">
        <f t="shared" si="200"/>
        <v>0</v>
      </c>
      <c r="AL116" s="272">
        <f t="shared" si="200"/>
        <v>0</v>
      </c>
      <c r="AM116" s="272">
        <f t="shared" si="200"/>
        <v>0</v>
      </c>
      <c r="AN116" s="272">
        <f t="shared" si="200"/>
        <v>0</v>
      </c>
      <c r="AO116" s="272">
        <f t="shared" si="200"/>
        <v>0</v>
      </c>
      <c r="AP116" s="272">
        <f t="shared" si="200"/>
        <v>0</v>
      </c>
      <c r="AQ116" s="272">
        <f t="shared" si="200"/>
        <v>0</v>
      </c>
      <c r="AR116" s="272">
        <f t="shared" si="200"/>
        <v>0</v>
      </c>
      <c r="AS116" s="272">
        <f t="shared" si="200"/>
        <v>0</v>
      </c>
      <c r="AT116" s="272">
        <f t="shared" si="200"/>
        <v>0</v>
      </c>
      <c r="AU116" s="272">
        <f t="shared" si="200"/>
        <v>0</v>
      </c>
      <c r="AV116" s="354">
        <f t="shared" si="200"/>
        <v>0</v>
      </c>
      <c r="AW116" s="354">
        <f t="shared" si="102"/>
        <v>6</v>
      </c>
      <c r="AX116" s="766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82"/>
      <c r="EI116" s="182"/>
      <c r="EJ116" s="7"/>
      <c r="EK116" s="7"/>
      <c r="EL116" s="7"/>
      <c r="EM116" s="7"/>
      <c r="EN116" s="7"/>
      <c r="EO116" s="7"/>
    </row>
    <row r="117" spans="1:145" ht="14.1" hidden="1" customHeight="1" x14ac:dyDescent="0.25">
      <c r="A117" s="770" t="s">
        <v>480</v>
      </c>
      <c r="B117" s="770"/>
      <c r="C117" s="770"/>
      <c r="D117" s="272">
        <f t="shared" ref="D117:X117" si="201">COUNTIF(D12:D64,"P.15")</f>
        <v>0</v>
      </c>
      <c r="E117" s="272">
        <f t="shared" si="201"/>
        <v>0</v>
      </c>
      <c r="F117" s="272">
        <f t="shared" si="201"/>
        <v>0</v>
      </c>
      <c r="G117" s="272">
        <f t="shared" si="201"/>
        <v>0</v>
      </c>
      <c r="H117" s="272">
        <f t="shared" si="201"/>
        <v>0</v>
      </c>
      <c r="I117" s="272">
        <f t="shared" si="201"/>
        <v>3</v>
      </c>
      <c r="J117" s="272">
        <f t="shared" si="201"/>
        <v>3</v>
      </c>
      <c r="K117" s="272">
        <f t="shared" si="201"/>
        <v>0</v>
      </c>
      <c r="L117" s="272">
        <f t="shared" si="201"/>
        <v>0</v>
      </c>
      <c r="M117" s="272">
        <f t="shared" si="201"/>
        <v>0</v>
      </c>
      <c r="N117" s="222">
        <f t="shared" si="201"/>
        <v>0</v>
      </c>
      <c r="O117" s="222">
        <f t="shared" si="201"/>
        <v>0</v>
      </c>
      <c r="P117" s="272">
        <f t="shared" si="201"/>
        <v>4</v>
      </c>
      <c r="Q117" s="272">
        <f t="shared" si="201"/>
        <v>4</v>
      </c>
      <c r="R117" s="272">
        <f t="shared" si="201"/>
        <v>0</v>
      </c>
      <c r="S117" s="272">
        <f t="shared" si="201"/>
        <v>0</v>
      </c>
      <c r="T117" s="272">
        <f t="shared" si="201"/>
        <v>0</v>
      </c>
      <c r="U117" s="272">
        <f t="shared" si="201"/>
        <v>0</v>
      </c>
      <c r="V117" s="272">
        <f t="shared" si="201"/>
        <v>0</v>
      </c>
      <c r="W117" s="272">
        <f t="shared" si="201"/>
        <v>4</v>
      </c>
      <c r="X117" s="272">
        <f t="shared" si="201"/>
        <v>4</v>
      </c>
      <c r="Y117" s="2"/>
      <c r="Z117" s="272">
        <f t="shared" si="99"/>
        <v>22</v>
      </c>
      <c r="AA117" s="767">
        <f>Z117+Z118</f>
        <v>34</v>
      </c>
      <c r="AB117" s="272">
        <f t="shared" ref="AB117:AV117" si="202">COUNTIF(AB11:AB63,"P.15")</f>
        <v>0</v>
      </c>
      <c r="AC117" s="272">
        <f t="shared" si="202"/>
        <v>0</v>
      </c>
      <c r="AD117" s="272">
        <f t="shared" si="202"/>
        <v>0</v>
      </c>
      <c r="AE117" s="272">
        <f t="shared" si="202"/>
        <v>0</v>
      </c>
      <c r="AF117" s="272">
        <f t="shared" si="202"/>
        <v>0</v>
      </c>
      <c r="AG117" s="272">
        <f t="shared" si="202"/>
        <v>3</v>
      </c>
      <c r="AH117" s="272">
        <f t="shared" si="202"/>
        <v>3</v>
      </c>
      <c r="AI117" s="272">
        <f t="shared" si="202"/>
        <v>0</v>
      </c>
      <c r="AJ117" s="272">
        <f t="shared" si="202"/>
        <v>0</v>
      </c>
      <c r="AK117" s="272">
        <f t="shared" si="202"/>
        <v>0</v>
      </c>
      <c r="AL117" s="272">
        <f t="shared" si="202"/>
        <v>0</v>
      </c>
      <c r="AM117" s="272">
        <f t="shared" si="202"/>
        <v>0</v>
      </c>
      <c r="AN117" s="272">
        <f t="shared" si="202"/>
        <v>4</v>
      </c>
      <c r="AO117" s="272">
        <f t="shared" si="202"/>
        <v>4</v>
      </c>
      <c r="AP117" s="272">
        <f t="shared" si="202"/>
        <v>0</v>
      </c>
      <c r="AQ117" s="272">
        <f t="shared" si="202"/>
        <v>0</v>
      </c>
      <c r="AR117" s="272">
        <f t="shared" si="202"/>
        <v>0</v>
      </c>
      <c r="AS117" s="272">
        <f t="shared" si="202"/>
        <v>0</v>
      </c>
      <c r="AT117" s="272">
        <f t="shared" si="202"/>
        <v>0</v>
      </c>
      <c r="AU117" s="272">
        <f t="shared" si="202"/>
        <v>4</v>
      </c>
      <c r="AV117" s="354">
        <f t="shared" si="202"/>
        <v>4</v>
      </c>
      <c r="AW117" s="354">
        <f t="shared" si="102"/>
        <v>22</v>
      </c>
      <c r="AX117" s="766">
        <f>AW117+AW118</f>
        <v>34</v>
      </c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82"/>
      <c r="EI117" s="182"/>
      <c r="EJ117" s="7"/>
      <c r="EK117" s="7"/>
      <c r="EL117" s="7"/>
      <c r="EM117" s="7"/>
      <c r="EN117" s="7"/>
      <c r="EO117" s="7"/>
    </row>
    <row r="118" spans="1:145" ht="14.1" hidden="1" customHeight="1" x14ac:dyDescent="0.25">
      <c r="A118" s="770" t="s">
        <v>491</v>
      </c>
      <c r="B118" s="770"/>
      <c r="C118" s="770"/>
      <c r="D118" s="272">
        <f t="shared" ref="D118:X118" si="203">COUNTIF(D12:D64,"PL.15")</f>
        <v>0</v>
      </c>
      <c r="E118" s="272">
        <f t="shared" si="203"/>
        <v>0</v>
      </c>
      <c r="F118" s="272">
        <f t="shared" si="203"/>
        <v>0</v>
      </c>
      <c r="G118" s="272">
        <f t="shared" si="203"/>
        <v>0</v>
      </c>
      <c r="H118" s="272">
        <f t="shared" si="203"/>
        <v>0</v>
      </c>
      <c r="I118" s="272">
        <f t="shared" si="203"/>
        <v>0</v>
      </c>
      <c r="J118" s="272">
        <f t="shared" si="203"/>
        <v>0</v>
      </c>
      <c r="K118" s="272">
        <f t="shared" si="203"/>
        <v>0</v>
      </c>
      <c r="L118" s="272">
        <f t="shared" si="203"/>
        <v>0</v>
      </c>
      <c r="M118" s="272">
        <f t="shared" si="203"/>
        <v>0</v>
      </c>
      <c r="N118" s="222">
        <f t="shared" si="203"/>
        <v>0</v>
      </c>
      <c r="O118" s="222">
        <f t="shared" si="203"/>
        <v>0</v>
      </c>
      <c r="P118" s="272">
        <f t="shared" si="203"/>
        <v>0</v>
      </c>
      <c r="Q118" s="272">
        <f t="shared" si="203"/>
        <v>0</v>
      </c>
      <c r="R118" s="272">
        <f t="shared" si="203"/>
        <v>4</v>
      </c>
      <c r="S118" s="272">
        <f t="shared" si="203"/>
        <v>4</v>
      </c>
      <c r="T118" s="272">
        <f t="shared" si="203"/>
        <v>4</v>
      </c>
      <c r="U118" s="272">
        <f t="shared" si="203"/>
        <v>0</v>
      </c>
      <c r="V118" s="272">
        <f t="shared" si="203"/>
        <v>0</v>
      </c>
      <c r="W118" s="272">
        <f t="shared" si="203"/>
        <v>0</v>
      </c>
      <c r="X118" s="272">
        <f t="shared" si="203"/>
        <v>0</v>
      </c>
      <c r="Y118" s="2"/>
      <c r="Z118" s="272">
        <f t="shared" si="99"/>
        <v>12</v>
      </c>
      <c r="AA118" s="767"/>
      <c r="AB118" s="272">
        <f t="shared" ref="AB118:AV118" si="204">COUNTIF(AB11:AB63,"PL.15")</f>
        <v>0</v>
      </c>
      <c r="AC118" s="272">
        <f t="shared" si="204"/>
        <v>0</v>
      </c>
      <c r="AD118" s="272">
        <f t="shared" si="204"/>
        <v>0</v>
      </c>
      <c r="AE118" s="272">
        <f t="shared" si="204"/>
        <v>0</v>
      </c>
      <c r="AF118" s="272">
        <f t="shared" si="204"/>
        <v>0</v>
      </c>
      <c r="AG118" s="272">
        <f t="shared" si="204"/>
        <v>0</v>
      </c>
      <c r="AH118" s="272">
        <f t="shared" si="204"/>
        <v>0</v>
      </c>
      <c r="AI118" s="272">
        <f t="shared" si="204"/>
        <v>0</v>
      </c>
      <c r="AJ118" s="272">
        <f t="shared" si="204"/>
        <v>0</v>
      </c>
      <c r="AK118" s="272">
        <f t="shared" si="204"/>
        <v>0</v>
      </c>
      <c r="AL118" s="272">
        <f t="shared" si="204"/>
        <v>0</v>
      </c>
      <c r="AM118" s="272">
        <f t="shared" si="204"/>
        <v>0</v>
      </c>
      <c r="AN118" s="272">
        <f t="shared" si="204"/>
        <v>0</v>
      </c>
      <c r="AO118" s="272">
        <f t="shared" si="204"/>
        <v>0</v>
      </c>
      <c r="AP118" s="272">
        <f t="shared" si="204"/>
        <v>4</v>
      </c>
      <c r="AQ118" s="272">
        <f t="shared" si="204"/>
        <v>4</v>
      </c>
      <c r="AR118" s="272">
        <f t="shared" si="204"/>
        <v>4</v>
      </c>
      <c r="AS118" s="272">
        <f t="shared" si="204"/>
        <v>0</v>
      </c>
      <c r="AT118" s="272">
        <f t="shared" si="204"/>
        <v>0</v>
      </c>
      <c r="AU118" s="272">
        <f t="shared" si="204"/>
        <v>0</v>
      </c>
      <c r="AV118" s="354">
        <f t="shared" si="204"/>
        <v>0</v>
      </c>
      <c r="AW118" s="354">
        <f t="shared" si="102"/>
        <v>12</v>
      </c>
      <c r="AX118" s="766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82"/>
      <c r="EI118" s="182"/>
      <c r="EJ118" s="7"/>
      <c r="EK118" s="7"/>
      <c r="EL118" s="7"/>
      <c r="EM118" s="7"/>
      <c r="EN118" s="7"/>
      <c r="EO118" s="7"/>
    </row>
    <row r="119" spans="1:145" ht="14.1" hidden="1" customHeight="1" x14ac:dyDescent="0.25">
      <c r="A119" s="770" t="s">
        <v>481</v>
      </c>
      <c r="B119" s="770"/>
      <c r="C119" s="770"/>
      <c r="D119" s="272">
        <f t="shared" ref="D119:X119" si="205">COUNTIF(D12:D64,"R.14")</f>
        <v>0</v>
      </c>
      <c r="E119" s="272">
        <f t="shared" si="205"/>
        <v>0</v>
      </c>
      <c r="F119" s="272">
        <f t="shared" si="205"/>
        <v>0</v>
      </c>
      <c r="G119" s="272">
        <f t="shared" si="205"/>
        <v>0</v>
      </c>
      <c r="H119" s="272">
        <f t="shared" si="205"/>
        <v>0</v>
      </c>
      <c r="I119" s="272">
        <f t="shared" si="205"/>
        <v>3</v>
      </c>
      <c r="J119" s="272">
        <f t="shared" si="205"/>
        <v>3</v>
      </c>
      <c r="K119" s="272">
        <f t="shared" si="205"/>
        <v>0</v>
      </c>
      <c r="L119" s="272">
        <f t="shared" si="205"/>
        <v>0</v>
      </c>
      <c r="M119" s="272">
        <f t="shared" si="205"/>
        <v>0</v>
      </c>
      <c r="N119" s="222">
        <f t="shared" si="205"/>
        <v>0</v>
      </c>
      <c r="O119" s="222">
        <f t="shared" si="205"/>
        <v>0</v>
      </c>
      <c r="P119" s="272">
        <f t="shared" si="205"/>
        <v>4</v>
      </c>
      <c r="Q119" s="272">
        <f t="shared" si="205"/>
        <v>4</v>
      </c>
      <c r="R119" s="272">
        <f t="shared" si="205"/>
        <v>0</v>
      </c>
      <c r="S119" s="272">
        <f t="shared" si="205"/>
        <v>0</v>
      </c>
      <c r="T119" s="272">
        <f t="shared" si="205"/>
        <v>0</v>
      </c>
      <c r="U119" s="272">
        <f t="shared" si="205"/>
        <v>0</v>
      </c>
      <c r="V119" s="272">
        <f t="shared" si="205"/>
        <v>0</v>
      </c>
      <c r="W119" s="272">
        <f t="shared" si="205"/>
        <v>4</v>
      </c>
      <c r="X119" s="272">
        <f t="shared" si="205"/>
        <v>4</v>
      </c>
      <c r="Y119" s="2"/>
      <c r="Z119" s="272">
        <f t="shared" si="99"/>
        <v>22</v>
      </c>
      <c r="AA119" s="767">
        <f>Z119+Z120</f>
        <v>28</v>
      </c>
      <c r="AB119" s="272">
        <f t="shared" ref="AB119:AV119" si="206">COUNTIF(AB11:AB63,"R.14")</f>
        <v>0</v>
      </c>
      <c r="AC119" s="272">
        <f t="shared" si="206"/>
        <v>0</v>
      </c>
      <c r="AD119" s="272">
        <f t="shared" si="206"/>
        <v>0</v>
      </c>
      <c r="AE119" s="272">
        <f t="shared" si="206"/>
        <v>0</v>
      </c>
      <c r="AF119" s="272">
        <f t="shared" si="206"/>
        <v>0</v>
      </c>
      <c r="AG119" s="272">
        <f t="shared" si="206"/>
        <v>3</v>
      </c>
      <c r="AH119" s="272">
        <f t="shared" si="206"/>
        <v>3</v>
      </c>
      <c r="AI119" s="272">
        <f t="shared" si="206"/>
        <v>0</v>
      </c>
      <c r="AJ119" s="272">
        <f t="shared" si="206"/>
        <v>0</v>
      </c>
      <c r="AK119" s="272">
        <f t="shared" si="206"/>
        <v>0</v>
      </c>
      <c r="AL119" s="272">
        <f t="shared" si="206"/>
        <v>0</v>
      </c>
      <c r="AM119" s="272">
        <f t="shared" si="206"/>
        <v>0</v>
      </c>
      <c r="AN119" s="272">
        <f t="shared" si="206"/>
        <v>4</v>
      </c>
      <c r="AO119" s="272">
        <f t="shared" si="206"/>
        <v>4</v>
      </c>
      <c r="AP119" s="272">
        <f t="shared" si="206"/>
        <v>0</v>
      </c>
      <c r="AQ119" s="272">
        <f t="shared" si="206"/>
        <v>0</v>
      </c>
      <c r="AR119" s="272">
        <f t="shared" si="206"/>
        <v>0</v>
      </c>
      <c r="AS119" s="272">
        <f t="shared" si="206"/>
        <v>0</v>
      </c>
      <c r="AT119" s="272">
        <f t="shared" si="206"/>
        <v>0</v>
      </c>
      <c r="AU119" s="272">
        <f t="shared" si="206"/>
        <v>4</v>
      </c>
      <c r="AV119" s="354">
        <f t="shared" si="206"/>
        <v>4</v>
      </c>
      <c r="AW119" s="354">
        <f t="shared" si="102"/>
        <v>22</v>
      </c>
      <c r="AX119" s="766">
        <f>AW119+AW120</f>
        <v>28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82"/>
      <c r="EI119" s="182"/>
      <c r="EJ119" s="7"/>
      <c r="EK119" s="7"/>
      <c r="EL119" s="7"/>
      <c r="EM119" s="7"/>
      <c r="EN119" s="7"/>
      <c r="EO119" s="7"/>
    </row>
    <row r="120" spans="1:145" ht="14.1" hidden="1" customHeight="1" x14ac:dyDescent="0.25">
      <c r="A120" s="770" t="s">
        <v>492</v>
      </c>
      <c r="B120" s="770"/>
      <c r="C120" s="770"/>
      <c r="D120" s="272">
        <f t="shared" ref="D120:X120" si="207">COUNTIF(D12:D64,"RL.14")</f>
        <v>0</v>
      </c>
      <c r="E120" s="272">
        <f t="shared" si="207"/>
        <v>0</v>
      </c>
      <c r="F120" s="272">
        <f t="shared" si="207"/>
        <v>0</v>
      </c>
      <c r="G120" s="272">
        <f t="shared" si="207"/>
        <v>3</v>
      </c>
      <c r="H120" s="272">
        <f t="shared" si="207"/>
        <v>3</v>
      </c>
      <c r="I120" s="272">
        <f t="shared" si="207"/>
        <v>0</v>
      </c>
      <c r="J120" s="272">
        <f t="shared" si="207"/>
        <v>0</v>
      </c>
      <c r="K120" s="272">
        <f t="shared" si="207"/>
        <v>0</v>
      </c>
      <c r="L120" s="272">
        <f t="shared" si="207"/>
        <v>0</v>
      </c>
      <c r="M120" s="272">
        <f t="shared" si="207"/>
        <v>0</v>
      </c>
      <c r="N120" s="222">
        <f t="shared" si="207"/>
        <v>0</v>
      </c>
      <c r="O120" s="222">
        <f t="shared" si="207"/>
        <v>0</v>
      </c>
      <c r="P120" s="272">
        <f t="shared" si="207"/>
        <v>0</v>
      </c>
      <c r="Q120" s="272">
        <f t="shared" si="207"/>
        <v>0</v>
      </c>
      <c r="R120" s="272">
        <f t="shared" si="207"/>
        <v>0</v>
      </c>
      <c r="S120" s="272">
        <f t="shared" si="207"/>
        <v>0</v>
      </c>
      <c r="T120" s="272">
        <f t="shared" si="207"/>
        <v>0</v>
      </c>
      <c r="U120" s="272">
        <f t="shared" si="207"/>
        <v>0</v>
      </c>
      <c r="V120" s="272">
        <f t="shared" si="207"/>
        <v>0</v>
      </c>
      <c r="W120" s="272">
        <f t="shared" si="207"/>
        <v>0</v>
      </c>
      <c r="X120" s="272">
        <f t="shared" si="207"/>
        <v>0</v>
      </c>
      <c r="Y120" s="2"/>
      <c r="Z120" s="272">
        <f t="shared" si="99"/>
        <v>6</v>
      </c>
      <c r="AA120" s="767"/>
      <c r="AB120" s="272">
        <f t="shared" ref="AB120:AV120" si="208">COUNTIF(AB11:AB63,"RL.14")</f>
        <v>0</v>
      </c>
      <c r="AC120" s="272">
        <f t="shared" si="208"/>
        <v>0</v>
      </c>
      <c r="AD120" s="272">
        <f t="shared" si="208"/>
        <v>0</v>
      </c>
      <c r="AE120" s="272">
        <f t="shared" si="208"/>
        <v>3</v>
      </c>
      <c r="AF120" s="272">
        <f t="shared" si="208"/>
        <v>3</v>
      </c>
      <c r="AG120" s="272">
        <f t="shared" si="208"/>
        <v>0</v>
      </c>
      <c r="AH120" s="272">
        <f t="shared" si="208"/>
        <v>0</v>
      </c>
      <c r="AI120" s="272">
        <f t="shared" si="208"/>
        <v>0</v>
      </c>
      <c r="AJ120" s="272">
        <f t="shared" si="208"/>
        <v>0</v>
      </c>
      <c r="AK120" s="272">
        <f t="shared" si="208"/>
        <v>0</v>
      </c>
      <c r="AL120" s="272">
        <f t="shared" si="208"/>
        <v>0</v>
      </c>
      <c r="AM120" s="272">
        <f t="shared" si="208"/>
        <v>0</v>
      </c>
      <c r="AN120" s="272">
        <f t="shared" si="208"/>
        <v>0</v>
      </c>
      <c r="AO120" s="272">
        <f t="shared" si="208"/>
        <v>0</v>
      </c>
      <c r="AP120" s="272">
        <f t="shared" si="208"/>
        <v>0</v>
      </c>
      <c r="AQ120" s="272">
        <f t="shared" si="208"/>
        <v>0</v>
      </c>
      <c r="AR120" s="272">
        <f t="shared" si="208"/>
        <v>0</v>
      </c>
      <c r="AS120" s="272">
        <f t="shared" si="208"/>
        <v>0</v>
      </c>
      <c r="AT120" s="272">
        <f t="shared" si="208"/>
        <v>0</v>
      </c>
      <c r="AU120" s="272">
        <f t="shared" si="208"/>
        <v>0</v>
      </c>
      <c r="AV120" s="354">
        <f t="shared" si="208"/>
        <v>0</v>
      </c>
      <c r="AW120" s="354">
        <f t="shared" si="102"/>
        <v>6</v>
      </c>
      <c r="AX120" s="766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82"/>
      <c r="EI120" s="182"/>
      <c r="EJ120" s="7"/>
      <c r="EK120" s="7"/>
      <c r="EL120" s="7"/>
      <c r="EM120" s="7"/>
      <c r="EN120" s="7"/>
      <c r="EO120" s="7"/>
    </row>
    <row r="121" spans="1:145" ht="14.1" hidden="1" customHeight="1" x14ac:dyDescent="0.25">
      <c r="A121" s="770" t="s">
        <v>493</v>
      </c>
      <c r="B121" s="770"/>
      <c r="C121" s="770"/>
      <c r="D121" s="272">
        <f t="shared" ref="D121:X121" si="209">COUNTIF(D12:D64,"F.27")</f>
        <v>0</v>
      </c>
      <c r="E121" s="272">
        <f t="shared" si="209"/>
        <v>0</v>
      </c>
      <c r="F121" s="272">
        <f t="shared" si="209"/>
        <v>0</v>
      </c>
      <c r="G121" s="272">
        <f t="shared" si="209"/>
        <v>0</v>
      </c>
      <c r="H121" s="272">
        <f t="shared" si="209"/>
        <v>0</v>
      </c>
      <c r="I121" s="272">
        <f t="shared" si="209"/>
        <v>0</v>
      </c>
      <c r="J121" s="272">
        <f t="shared" si="209"/>
        <v>0</v>
      </c>
      <c r="K121" s="272">
        <f t="shared" si="209"/>
        <v>0</v>
      </c>
      <c r="L121" s="272">
        <f t="shared" si="209"/>
        <v>0</v>
      </c>
      <c r="M121" s="272">
        <f t="shared" si="209"/>
        <v>0</v>
      </c>
      <c r="N121" s="272">
        <f t="shared" si="209"/>
        <v>3</v>
      </c>
      <c r="O121" s="272">
        <f t="shared" si="209"/>
        <v>3</v>
      </c>
      <c r="P121" s="272">
        <f t="shared" si="209"/>
        <v>3</v>
      </c>
      <c r="Q121" s="272">
        <f t="shared" si="209"/>
        <v>3</v>
      </c>
      <c r="R121" s="272">
        <f t="shared" si="209"/>
        <v>3</v>
      </c>
      <c r="S121" s="272">
        <f t="shared" si="209"/>
        <v>3</v>
      </c>
      <c r="T121" s="272">
        <f t="shared" si="209"/>
        <v>3</v>
      </c>
      <c r="U121" s="272">
        <f t="shared" si="209"/>
        <v>3</v>
      </c>
      <c r="V121" s="272">
        <f t="shared" si="209"/>
        <v>3</v>
      </c>
      <c r="W121" s="272">
        <f t="shared" si="209"/>
        <v>3</v>
      </c>
      <c r="X121" s="272">
        <f t="shared" si="209"/>
        <v>3</v>
      </c>
      <c r="Y121" s="2"/>
      <c r="Z121" s="272">
        <f t="shared" si="99"/>
        <v>33</v>
      </c>
      <c r="AA121" s="355">
        <f t="shared" ref="AA121:AA130" si="210">Z121</f>
        <v>33</v>
      </c>
      <c r="AB121" s="272">
        <f t="shared" ref="AB121:AV121" si="211">COUNTIF(AB11:AB63,"F.27")</f>
        <v>0</v>
      </c>
      <c r="AC121" s="272">
        <f t="shared" si="211"/>
        <v>0</v>
      </c>
      <c r="AD121" s="272">
        <f t="shared" si="211"/>
        <v>0</v>
      </c>
      <c r="AE121" s="272">
        <f t="shared" si="211"/>
        <v>0</v>
      </c>
      <c r="AF121" s="272">
        <f t="shared" si="211"/>
        <v>0</v>
      </c>
      <c r="AG121" s="272">
        <f t="shared" si="211"/>
        <v>0</v>
      </c>
      <c r="AH121" s="272">
        <f t="shared" si="211"/>
        <v>0</v>
      </c>
      <c r="AI121" s="272">
        <f t="shared" si="211"/>
        <v>0</v>
      </c>
      <c r="AJ121" s="272">
        <f t="shared" si="211"/>
        <v>0</v>
      </c>
      <c r="AK121" s="272">
        <f t="shared" si="211"/>
        <v>0</v>
      </c>
      <c r="AL121" s="272">
        <f t="shared" si="211"/>
        <v>3</v>
      </c>
      <c r="AM121" s="272">
        <f t="shared" si="211"/>
        <v>3</v>
      </c>
      <c r="AN121" s="272">
        <f t="shared" si="211"/>
        <v>3</v>
      </c>
      <c r="AO121" s="272">
        <f t="shared" si="211"/>
        <v>3</v>
      </c>
      <c r="AP121" s="272">
        <f t="shared" si="211"/>
        <v>3</v>
      </c>
      <c r="AQ121" s="272">
        <f t="shared" si="211"/>
        <v>3</v>
      </c>
      <c r="AR121" s="272">
        <f t="shared" si="211"/>
        <v>3</v>
      </c>
      <c r="AS121" s="272">
        <f t="shared" si="211"/>
        <v>3</v>
      </c>
      <c r="AT121" s="272">
        <f t="shared" si="211"/>
        <v>3</v>
      </c>
      <c r="AU121" s="272">
        <f t="shared" si="211"/>
        <v>3</v>
      </c>
      <c r="AV121" s="354">
        <f t="shared" si="211"/>
        <v>3</v>
      </c>
      <c r="AW121" s="354">
        <f t="shared" si="102"/>
        <v>33</v>
      </c>
      <c r="AX121" s="766">
        <f>AW121+AW122</f>
        <v>39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82"/>
      <c r="EI121" s="182"/>
      <c r="EJ121" s="7"/>
      <c r="EK121" s="7"/>
      <c r="EL121" s="7"/>
      <c r="EM121" s="7"/>
      <c r="EN121" s="7"/>
      <c r="EO121" s="7"/>
    </row>
    <row r="122" spans="1:145" ht="14.1" hidden="1" customHeight="1" x14ac:dyDescent="0.25">
      <c r="A122" s="356" t="s">
        <v>691</v>
      </c>
      <c r="B122" s="356"/>
      <c r="C122" s="356"/>
      <c r="D122" s="272">
        <f>COUNTIF(D12:D64,"O.27")</f>
        <v>0</v>
      </c>
      <c r="E122" s="272">
        <f t="shared" ref="E122:X122" si="212">COUNTIF(E12:E64,"O.27")</f>
        <v>0</v>
      </c>
      <c r="F122" s="272">
        <f t="shared" si="212"/>
        <v>0</v>
      </c>
      <c r="G122" s="272">
        <f t="shared" si="212"/>
        <v>3</v>
      </c>
      <c r="H122" s="272">
        <f t="shared" si="212"/>
        <v>3</v>
      </c>
      <c r="I122" s="272">
        <f t="shared" si="212"/>
        <v>0</v>
      </c>
      <c r="J122" s="272">
        <f t="shared" si="212"/>
        <v>0</v>
      </c>
      <c r="K122" s="272">
        <f t="shared" si="212"/>
        <v>0</v>
      </c>
      <c r="L122" s="272">
        <f t="shared" si="212"/>
        <v>0</v>
      </c>
      <c r="M122" s="272">
        <f t="shared" si="212"/>
        <v>0</v>
      </c>
      <c r="N122" s="272">
        <f t="shared" si="212"/>
        <v>0</v>
      </c>
      <c r="O122" s="272">
        <f t="shared" si="212"/>
        <v>0</v>
      </c>
      <c r="P122" s="272">
        <f t="shared" si="212"/>
        <v>0</v>
      </c>
      <c r="Q122" s="272">
        <f t="shared" si="212"/>
        <v>0</v>
      </c>
      <c r="R122" s="272">
        <f t="shared" si="212"/>
        <v>0</v>
      </c>
      <c r="S122" s="272">
        <f t="shared" si="212"/>
        <v>0</v>
      </c>
      <c r="T122" s="272">
        <f t="shared" si="212"/>
        <v>0</v>
      </c>
      <c r="U122" s="272">
        <f t="shared" si="212"/>
        <v>0</v>
      </c>
      <c r="V122" s="272">
        <f t="shared" si="212"/>
        <v>0</v>
      </c>
      <c r="W122" s="272">
        <f t="shared" si="212"/>
        <v>0</v>
      </c>
      <c r="X122" s="272">
        <f t="shared" si="212"/>
        <v>0</v>
      </c>
      <c r="Y122" s="2"/>
      <c r="Z122" s="272">
        <f t="shared" si="99"/>
        <v>6</v>
      </c>
      <c r="AA122" s="355"/>
      <c r="AB122" s="272">
        <f>COUNTIF(AB11:AB63,"O.27")</f>
        <v>0</v>
      </c>
      <c r="AC122" s="272">
        <f t="shared" ref="AC122:AV122" si="213">COUNTIF(AC11:AC63,"O.27")</f>
        <v>0</v>
      </c>
      <c r="AD122" s="272">
        <f t="shared" si="213"/>
        <v>0</v>
      </c>
      <c r="AE122" s="272">
        <f t="shared" si="213"/>
        <v>3</v>
      </c>
      <c r="AF122" s="272">
        <f t="shared" si="213"/>
        <v>3</v>
      </c>
      <c r="AG122" s="272">
        <f t="shared" si="213"/>
        <v>0</v>
      </c>
      <c r="AH122" s="272">
        <f t="shared" si="213"/>
        <v>0</v>
      </c>
      <c r="AI122" s="272">
        <f t="shared" si="213"/>
        <v>0</v>
      </c>
      <c r="AJ122" s="272">
        <f t="shared" si="213"/>
        <v>0</v>
      </c>
      <c r="AK122" s="272">
        <f t="shared" si="213"/>
        <v>0</v>
      </c>
      <c r="AL122" s="272">
        <f t="shared" si="213"/>
        <v>0</v>
      </c>
      <c r="AM122" s="272">
        <f t="shared" si="213"/>
        <v>0</v>
      </c>
      <c r="AN122" s="272">
        <f t="shared" si="213"/>
        <v>0</v>
      </c>
      <c r="AO122" s="272">
        <f t="shared" si="213"/>
        <v>0</v>
      </c>
      <c r="AP122" s="272">
        <f t="shared" si="213"/>
        <v>0</v>
      </c>
      <c r="AQ122" s="272">
        <f t="shared" si="213"/>
        <v>0</v>
      </c>
      <c r="AR122" s="272">
        <f t="shared" si="213"/>
        <v>0</v>
      </c>
      <c r="AS122" s="272">
        <f t="shared" si="213"/>
        <v>0</v>
      </c>
      <c r="AT122" s="272">
        <f t="shared" si="213"/>
        <v>0</v>
      </c>
      <c r="AU122" s="272">
        <f t="shared" si="213"/>
        <v>0</v>
      </c>
      <c r="AV122" s="272">
        <f t="shared" si="213"/>
        <v>0</v>
      </c>
      <c r="AW122" s="354">
        <f t="shared" si="102"/>
        <v>6</v>
      </c>
      <c r="AX122" s="766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82"/>
      <c r="EI122" s="182"/>
      <c r="EJ122" s="7"/>
      <c r="EK122" s="7"/>
      <c r="EL122" s="7"/>
      <c r="EM122" s="7"/>
      <c r="EN122" s="7"/>
      <c r="EO122" s="7"/>
    </row>
    <row r="123" spans="1:145" ht="14.1" hidden="1" customHeight="1" x14ac:dyDescent="0.25">
      <c r="A123" s="770" t="s">
        <v>494</v>
      </c>
      <c r="B123" s="770"/>
      <c r="C123" s="770"/>
      <c r="D123" s="272">
        <f t="shared" ref="D123:X123" si="214">COUNTIF(D12:D64,"F.32")</f>
        <v>3</v>
      </c>
      <c r="E123" s="272">
        <f t="shared" si="214"/>
        <v>3</v>
      </c>
      <c r="F123" s="272">
        <f t="shared" si="214"/>
        <v>3</v>
      </c>
      <c r="G123" s="272">
        <f t="shared" si="214"/>
        <v>3</v>
      </c>
      <c r="H123" s="272">
        <f t="shared" si="214"/>
        <v>3</v>
      </c>
      <c r="I123" s="272">
        <f t="shared" si="214"/>
        <v>3</v>
      </c>
      <c r="J123" s="272">
        <f t="shared" si="214"/>
        <v>3</v>
      </c>
      <c r="K123" s="272">
        <f t="shared" si="214"/>
        <v>3</v>
      </c>
      <c r="L123" s="272">
        <f t="shared" si="214"/>
        <v>3</v>
      </c>
      <c r="M123" s="272">
        <f t="shared" si="214"/>
        <v>3</v>
      </c>
      <c r="N123" s="272">
        <f t="shared" si="214"/>
        <v>0</v>
      </c>
      <c r="O123" s="272">
        <f t="shared" si="214"/>
        <v>0</v>
      </c>
      <c r="P123" s="272">
        <f t="shared" si="214"/>
        <v>0</v>
      </c>
      <c r="Q123" s="272">
        <f t="shared" si="214"/>
        <v>0</v>
      </c>
      <c r="R123" s="272">
        <f t="shared" si="214"/>
        <v>0</v>
      </c>
      <c r="S123" s="272">
        <f t="shared" si="214"/>
        <v>0</v>
      </c>
      <c r="T123" s="272">
        <f t="shared" si="214"/>
        <v>0</v>
      </c>
      <c r="U123" s="272">
        <f t="shared" si="214"/>
        <v>0</v>
      </c>
      <c r="V123" s="272">
        <f t="shared" si="214"/>
        <v>0</v>
      </c>
      <c r="W123" s="272">
        <f t="shared" si="214"/>
        <v>0</v>
      </c>
      <c r="X123" s="272">
        <f t="shared" si="214"/>
        <v>0</v>
      </c>
      <c r="Y123" s="2"/>
      <c r="Z123" s="272">
        <f t="shared" si="99"/>
        <v>30</v>
      </c>
      <c r="AA123" s="355">
        <f t="shared" si="210"/>
        <v>30</v>
      </c>
      <c r="AB123" s="272">
        <f t="shared" ref="AB123:AV123" si="215">COUNTIF(AB11:AB63,"F.32")</f>
        <v>3</v>
      </c>
      <c r="AC123" s="272">
        <f t="shared" si="215"/>
        <v>3</v>
      </c>
      <c r="AD123" s="272">
        <f t="shared" si="215"/>
        <v>3</v>
      </c>
      <c r="AE123" s="272">
        <f t="shared" si="215"/>
        <v>3</v>
      </c>
      <c r="AF123" s="272">
        <f t="shared" si="215"/>
        <v>3</v>
      </c>
      <c r="AG123" s="272">
        <f t="shared" si="215"/>
        <v>3</v>
      </c>
      <c r="AH123" s="272">
        <f t="shared" si="215"/>
        <v>3</v>
      </c>
      <c r="AI123" s="272">
        <f t="shared" si="215"/>
        <v>3</v>
      </c>
      <c r="AJ123" s="272">
        <f t="shared" si="215"/>
        <v>3</v>
      </c>
      <c r="AK123" s="272">
        <f t="shared" si="215"/>
        <v>3</v>
      </c>
      <c r="AL123" s="272">
        <f t="shared" si="215"/>
        <v>0</v>
      </c>
      <c r="AM123" s="272">
        <f t="shared" si="215"/>
        <v>0</v>
      </c>
      <c r="AN123" s="272">
        <f t="shared" si="215"/>
        <v>0</v>
      </c>
      <c r="AO123" s="272">
        <f t="shared" si="215"/>
        <v>0</v>
      </c>
      <c r="AP123" s="272">
        <f t="shared" si="215"/>
        <v>0</v>
      </c>
      <c r="AQ123" s="272">
        <f t="shared" si="215"/>
        <v>0</v>
      </c>
      <c r="AR123" s="272">
        <f t="shared" si="215"/>
        <v>0</v>
      </c>
      <c r="AS123" s="272">
        <f t="shared" si="215"/>
        <v>0</v>
      </c>
      <c r="AT123" s="272">
        <f t="shared" si="215"/>
        <v>0</v>
      </c>
      <c r="AU123" s="272">
        <f t="shared" si="215"/>
        <v>0</v>
      </c>
      <c r="AV123" s="354">
        <f t="shared" si="215"/>
        <v>0</v>
      </c>
      <c r="AW123" s="354">
        <f t="shared" si="102"/>
        <v>30</v>
      </c>
      <c r="AX123" s="354">
        <f t="shared" ref="AX123:AX129" si="216">AW123</f>
        <v>30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82"/>
      <c r="EI123" s="182"/>
      <c r="EJ123" s="7"/>
      <c r="EK123" s="7"/>
      <c r="EL123" s="7"/>
      <c r="EM123" s="7"/>
      <c r="EN123" s="7"/>
      <c r="EO123" s="7"/>
    </row>
    <row r="124" spans="1:145" ht="14.1" hidden="1" customHeight="1" x14ac:dyDescent="0.25">
      <c r="A124" s="770" t="s">
        <v>495</v>
      </c>
      <c r="B124" s="770"/>
      <c r="C124" s="770"/>
      <c r="D124" s="272">
        <f t="shared" ref="D124:X124" si="217">COUNTIF(D12:D64,"M.18")</f>
        <v>0</v>
      </c>
      <c r="E124" s="272">
        <f t="shared" si="217"/>
        <v>0</v>
      </c>
      <c r="F124" s="272">
        <f t="shared" si="217"/>
        <v>0</v>
      </c>
      <c r="G124" s="272">
        <f t="shared" si="217"/>
        <v>0</v>
      </c>
      <c r="H124" s="272">
        <f t="shared" si="217"/>
        <v>0</v>
      </c>
      <c r="I124" s="272">
        <f t="shared" si="217"/>
        <v>0</v>
      </c>
      <c r="J124" s="272">
        <f t="shared" si="217"/>
        <v>0</v>
      </c>
      <c r="K124" s="272">
        <f t="shared" si="217"/>
        <v>0</v>
      </c>
      <c r="L124" s="272">
        <f t="shared" si="217"/>
        <v>0</v>
      </c>
      <c r="M124" s="272">
        <f t="shared" si="217"/>
        <v>0</v>
      </c>
      <c r="N124" s="272">
        <f t="shared" si="217"/>
        <v>2</v>
      </c>
      <c r="O124" s="272">
        <f t="shared" si="217"/>
        <v>2</v>
      </c>
      <c r="P124" s="272">
        <f t="shared" si="217"/>
        <v>2</v>
      </c>
      <c r="Q124" s="272">
        <f t="shared" si="217"/>
        <v>2</v>
      </c>
      <c r="R124" s="272">
        <f t="shared" si="217"/>
        <v>0</v>
      </c>
      <c r="S124" s="272">
        <f t="shared" si="217"/>
        <v>0</v>
      </c>
      <c r="T124" s="272">
        <f t="shared" si="217"/>
        <v>0</v>
      </c>
      <c r="U124" s="272">
        <f t="shared" si="217"/>
        <v>2</v>
      </c>
      <c r="V124" s="272">
        <f t="shared" si="217"/>
        <v>2</v>
      </c>
      <c r="W124" s="272">
        <f t="shared" si="217"/>
        <v>2</v>
      </c>
      <c r="X124" s="272">
        <f t="shared" si="217"/>
        <v>2</v>
      </c>
      <c r="Y124" s="2"/>
      <c r="Z124" s="272">
        <f t="shared" si="99"/>
        <v>16</v>
      </c>
      <c r="AA124" s="355">
        <f t="shared" si="210"/>
        <v>16</v>
      </c>
      <c r="AB124" s="272">
        <f t="shared" ref="AB124:AV124" si="218">COUNTIF(AB11:AB63,"M.18")</f>
        <v>0</v>
      </c>
      <c r="AC124" s="272">
        <f t="shared" si="218"/>
        <v>0</v>
      </c>
      <c r="AD124" s="272">
        <f t="shared" si="218"/>
        <v>0</v>
      </c>
      <c r="AE124" s="272">
        <f t="shared" si="218"/>
        <v>0</v>
      </c>
      <c r="AF124" s="272">
        <f t="shared" si="218"/>
        <v>0</v>
      </c>
      <c r="AG124" s="272">
        <f t="shared" si="218"/>
        <v>0</v>
      </c>
      <c r="AH124" s="272">
        <f t="shared" si="218"/>
        <v>0</v>
      </c>
      <c r="AI124" s="272">
        <f t="shared" si="218"/>
        <v>0</v>
      </c>
      <c r="AJ124" s="272">
        <f t="shared" si="218"/>
        <v>0</v>
      </c>
      <c r="AK124" s="272">
        <f t="shared" si="218"/>
        <v>0</v>
      </c>
      <c r="AL124" s="272">
        <f t="shared" si="218"/>
        <v>2</v>
      </c>
      <c r="AM124" s="272">
        <f t="shared" si="218"/>
        <v>2</v>
      </c>
      <c r="AN124" s="272">
        <f t="shared" si="218"/>
        <v>2</v>
      </c>
      <c r="AO124" s="272">
        <f t="shared" si="218"/>
        <v>2</v>
      </c>
      <c r="AP124" s="272">
        <f t="shared" si="218"/>
        <v>0</v>
      </c>
      <c r="AQ124" s="272">
        <f t="shared" si="218"/>
        <v>0</v>
      </c>
      <c r="AR124" s="272">
        <f t="shared" si="218"/>
        <v>0</v>
      </c>
      <c r="AS124" s="272">
        <f t="shared" si="218"/>
        <v>2</v>
      </c>
      <c r="AT124" s="272">
        <f t="shared" si="218"/>
        <v>2</v>
      </c>
      <c r="AU124" s="272">
        <f t="shared" si="218"/>
        <v>2</v>
      </c>
      <c r="AV124" s="354">
        <f t="shared" si="218"/>
        <v>2</v>
      </c>
      <c r="AW124" s="354">
        <f t="shared" si="102"/>
        <v>16</v>
      </c>
      <c r="AX124" s="354">
        <f t="shared" si="216"/>
        <v>16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82"/>
      <c r="EI124" s="182"/>
      <c r="EJ124" s="7"/>
      <c r="EK124" s="7"/>
      <c r="EL124" s="7"/>
      <c r="EM124" s="7"/>
      <c r="EN124" s="7"/>
      <c r="EO124" s="7"/>
    </row>
    <row r="125" spans="1:145" ht="14.1" hidden="1" customHeight="1" x14ac:dyDescent="0.25">
      <c r="A125" s="770" t="s">
        <v>496</v>
      </c>
      <c r="B125" s="770"/>
      <c r="C125" s="770"/>
      <c r="D125" s="272">
        <f t="shared" ref="D125:X125" si="219">COUNTIF(D12:D64,"M.25")</f>
        <v>2</v>
      </c>
      <c r="E125" s="272">
        <f t="shared" si="219"/>
        <v>2</v>
      </c>
      <c r="F125" s="272">
        <f t="shared" si="219"/>
        <v>2</v>
      </c>
      <c r="G125" s="272">
        <f t="shared" si="219"/>
        <v>2</v>
      </c>
      <c r="H125" s="272">
        <f t="shared" si="219"/>
        <v>2</v>
      </c>
      <c r="I125" s="272">
        <f t="shared" si="219"/>
        <v>2</v>
      </c>
      <c r="J125" s="272">
        <f t="shared" si="219"/>
        <v>2</v>
      </c>
      <c r="K125" s="272">
        <f t="shared" si="219"/>
        <v>2</v>
      </c>
      <c r="L125" s="272">
        <f t="shared" si="219"/>
        <v>2</v>
      </c>
      <c r="M125" s="272">
        <f t="shared" si="219"/>
        <v>2</v>
      </c>
      <c r="N125" s="272">
        <f t="shared" si="219"/>
        <v>0</v>
      </c>
      <c r="O125" s="272">
        <f t="shared" si="219"/>
        <v>0</v>
      </c>
      <c r="P125" s="272">
        <f t="shared" si="219"/>
        <v>0</v>
      </c>
      <c r="Q125" s="272">
        <f t="shared" si="219"/>
        <v>0</v>
      </c>
      <c r="R125" s="272">
        <f t="shared" si="219"/>
        <v>2</v>
      </c>
      <c r="S125" s="272">
        <f t="shared" si="219"/>
        <v>2</v>
      </c>
      <c r="T125" s="272">
        <f t="shared" si="219"/>
        <v>2</v>
      </c>
      <c r="U125" s="272">
        <f t="shared" si="219"/>
        <v>0</v>
      </c>
      <c r="V125" s="272">
        <f t="shared" si="219"/>
        <v>0</v>
      </c>
      <c r="W125" s="272">
        <f t="shared" si="219"/>
        <v>0</v>
      </c>
      <c r="X125" s="272">
        <f t="shared" si="219"/>
        <v>0</v>
      </c>
      <c r="Y125" s="2"/>
      <c r="Z125" s="272">
        <f t="shared" si="99"/>
        <v>26</v>
      </c>
      <c r="AA125" s="355">
        <f t="shared" si="210"/>
        <v>26</v>
      </c>
      <c r="AB125" s="272">
        <f t="shared" ref="AB125:AV125" si="220">COUNTIF(AB11:AB63,"M.25")</f>
        <v>2</v>
      </c>
      <c r="AC125" s="272">
        <f t="shared" si="220"/>
        <v>2</v>
      </c>
      <c r="AD125" s="272">
        <f t="shared" si="220"/>
        <v>2</v>
      </c>
      <c r="AE125" s="272">
        <f t="shared" si="220"/>
        <v>2</v>
      </c>
      <c r="AF125" s="272">
        <f t="shared" si="220"/>
        <v>2</v>
      </c>
      <c r="AG125" s="272">
        <f t="shared" si="220"/>
        <v>2</v>
      </c>
      <c r="AH125" s="272">
        <f t="shared" si="220"/>
        <v>2</v>
      </c>
      <c r="AI125" s="272">
        <f t="shared" si="220"/>
        <v>2</v>
      </c>
      <c r="AJ125" s="272">
        <f t="shared" si="220"/>
        <v>2</v>
      </c>
      <c r="AK125" s="272">
        <f t="shared" si="220"/>
        <v>2</v>
      </c>
      <c r="AL125" s="272">
        <f t="shared" si="220"/>
        <v>0</v>
      </c>
      <c r="AM125" s="272">
        <f t="shared" si="220"/>
        <v>0</v>
      </c>
      <c r="AN125" s="272">
        <f t="shared" si="220"/>
        <v>0</v>
      </c>
      <c r="AO125" s="272">
        <f t="shared" si="220"/>
        <v>0</v>
      </c>
      <c r="AP125" s="272">
        <f t="shared" si="220"/>
        <v>2</v>
      </c>
      <c r="AQ125" s="272">
        <f t="shared" si="220"/>
        <v>2</v>
      </c>
      <c r="AR125" s="272">
        <f t="shared" si="220"/>
        <v>2</v>
      </c>
      <c r="AS125" s="272">
        <f t="shared" si="220"/>
        <v>0</v>
      </c>
      <c r="AT125" s="272">
        <f t="shared" si="220"/>
        <v>0</v>
      </c>
      <c r="AU125" s="272">
        <f t="shared" si="220"/>
        <v>0</v>
      </c>
      <c r="AV125" s="354">
        <f t="shared" si="220"/>
        <v>0</v>
      </c>
      <c r="AW125" s="354">
        <f t="shared" si="102"/>
        <v>26</v>
      </c>
      <c r="AX125" s="354">
        <f t="shared" si="216"/>
        <v>26</v>
      </c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82"/>
      <c r="EI125" s="182"/>
      <c r="EJ125" s="7"/>
      <c r="EK125" s="7"/>
      <c r="EL125" s="7"/>
      <c r="EM125" s="7"/>
      <c r="EN125" s="7"/>
      <c r="EO125" s="7"/>
    </row>
    <row r="126" spans="1:145" ht="14.1" hidden="1" customHeight="1" x14ac:dyDescent="0.25">
      <c r="A126" s="770" t="s">
        <v>498</v>
      </c>
      <c r="B126" s="770"/>
      <c r="C126" s="770"/>
      <c r="D126" s="272">
        <f t="shared" ref="D126:X126" si="221">COUNTIF(D12:D64,"T.31")</f>
        <v>2</v>
      </c>
      <c r="E126" s="272">
        <f t="shared" si="221"/>
        <v>2</v>
      </c>
      <c r="F126" s="272">
        <f t="shared" si="221"/>
        <v>2</v>
      </c>
      <c r="G126" s="272">
        <f t="shared" si="221"/>
        <v>2</v>
      </c>
      <c r="H126" s="272">
        <f t="shared" si="221"/>
        <v>2</v>
      </c>
      <c r="I126" s="272">
        <f t="shared" si="221"/>
        <v>2</v>
      </c>
      <c r="J126" s="272">
        <f t="shared" si="221"/>
        <v>2</v>
      </c>
      <c r="K126" s="272">
        <f t="shared" si="221"/>
        <v>2</v>
      </c>
      <c r="L126" s="272">
        <f t="shared" si="221"/>
        <v>2</v>
      </c>
      <c r="M126" s="272">
        <f t="shared" si="221"/>
        <v>2</v>
      </c>
      <c r="N126" s="272">
        <f t="shared" si="221"/>
        <v>2</v>
      </c>
      <c r="O126" s="272">
        <f t="shared" si="221"/>
        <v>2</v>
      </c>
      <c r="P126" s="272">
        <f t="shared" si="221"/>
        <v>2</v>
      </c>
      <c r="Q126" s="272">
        <f t="shared" si="221"/>
        <v>2</v>
      </c>
      <c r="R126" s="272">
        <f t="shared" si="221"/>
        <v>0</v>
      </c>
      <c r="S126" s="272">
        <f t="shared" si="221"/>
        <v>0</v>
      </c>
      <c r="T126" s="272">
        <f t="shared" si="221"/>
        <v>0</v>
      </c>
      <c r="U126" s="272">
        <f t="shared" si="221"/>
        <v>0</v>
      </c>
      <c r="V126" s="272">
        <f t="shared" si="221"/>
        <v>0</v>
      </c>
      <c r="W126" s="272">
        <f t="shared" si="221"/>
        <v>0</v>
      </c>
      <c r="X126" s="272">
        <f t="shared" si="221"/>
        <v>0</v>
      </c>
      <c r="Y126" s="2"/>
      <c r="Z126" s="272">
        <f t="shared" si="99"/>
        <v>28</v>
      </c>
      <c r="AA126" s="355">
        <f t="shared" si="210"/>
        <v>28</v>
      </c>
      <c r="AB126" s="272">
        <f t="shared" ref="AB126:AV126" si="222">COUNTIF(AB11:AB63,"T.31")</f>
        <v>2</v>
      </c>
      <c r="AC126" s="272">
        <f t="shared" si="222"/>
        <v>2</v>
      </c>
      <c r="AD126" s="272">
        <f t="shared" si="222"/>
        <v>2</v>
      </c>
      <c r="AE126" s="272">
        <f t="shared" si="222"/>
        <v>2</v>
      </c>
      <c r="AF126" s="272">
        <f t="shared" si="222"/>
        <v>2</v>
      </c>
      <c r="AG126" s="272">
        <f t="shared" si="222"/>
        <v>2</v>
      </c>
      <c r="AH126" s="272">
        <f t="shared" si="222"/>
        <v>2</v>
      </c>
      <c r="AI126" s="272">
        <f t="shared" si="222"/>
        <v>2</v>
      </c>
      <c r="AJ126" s="272">
        <f t="shared" si="222"/>
        <v>2</v>
      </c>
      <c r="AK126" s="272">
        <f t="shared" si="222"/>
        <v>2</v>
      </c>
      <c r="AL126" s="272">
        <f t="shared" si="222"/>
        <v>2</v>
      </c>
      <c r="AM126" s="272">
        <f t="shared" si="222"/>
        <v>2</v>
      </c>
      <c r="AN126" s="272">
        <f t="shared" si="222"/>
        <v>2</v>
      </c>
      <c r="AO126" s="272">
        <f t="shared" si="222"/>
        <v>2</v>
      </c>
      <c r="AP126" s="272">
        <f t="shared" si="222"/>
        <v>0</v>
      </c>
      <c r="AQ126" s="272">
        <f t="shared" si="222"/>
        <v>0</v>
      </c>
      <c r="AR126" s="272">
        <f t="shared" si="222"/>
        <v>0</v>
      </c>
      <c r="AS126" s="272">
        <f t="shared" si="222"/>
        <v>0</v>
      </c>
      <c r="AT126" s="272">
        <f t="shared" si="222"/>
        <v>0</v>
      </c>
      <c r="AU126" s="272">
        <f t="shared" si="222"/>
        <v>0</v>
      </c>
      <c r="AV126" s="354">
        <f t="shared" si="222"/>
        <v>0</v>
      </c>
      <c r="AW126" s="354">
        <f t="shared" si="102"/>
        <v>28</v>
      </c>
      <c r="AX126" s="354">
        <f t="shared" si="216"/>
        <v>28</v>
      </c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82"/>
      <c r="EI126" s="182"/>
      <c r="EJ126" s="7"/>
      <c r="EK126" s="7"/>
      <c r="EL126" s="7"/>
      <c r="EM126" s="7"/>
      <c r="EN126" s="7"/>
      <c r="EO126" s="7"/>
    </row>
    <row r="127" spans="1:145" ht="14.1" hidden="1" customHeight="1" x14ac:dyDescent="0.25">
      <c r="A127" s="770" t="s">
        <v>497</v>
      </c>
      <c r="B127" s="770"/>
      <c r="C127" s="770"/>
      <c r="D127" s="272">
        <f t="shared" ref="D127:X127" si="223">COUNTIF(D12:D64,"X.34")</f>
        <v>2</v>
      </c>
      <c r="E127" s="272">
        <f t="shared" si="223"/>
        <v>2</v>
      </c>
      <c r="F127" s="272">
        <f t="shared" si="223"/>
        <v>2</v>
      </c>
      <c r="G127" s="272">
        <f t="shared" si="223"/>
        <v>2</v>
      </c>
      <c r="H127" s="272">
        <f t="shared" si="223"/>
        <v>2</v>
      </c>
      <c r="I127" s="272">
        <f t="shared" si="223"/>
        <v>2</v>
      </c>
      <c r="J127" s="272">
        <f t="shared" si="223"/>
        <v>2</v>
      </c>
      <c r="K127" s="272">
        <f t="shared" si="223"/>
        <v>0</v>
      </c>
      <c r="L127" s="272">
        <f t="shared" si="223"/>
        <v>0</v>
      </c>
      <c r="M127" s="272">
        <f t="shared" si="223"/>
        <v>0</v>
      </c>
      <c r="N127" s="272">
        <f t="shared" si="223"/>
        <v>0</v>
      </c>
      <c r="O127" s="272">
        <f t="shared" si="223"/>
        <v>0</v>
      </c>
      <c r="P127" s="272">
        <f t="shared" si="223"/>
        <v>0</v>
      </c>
      <c r="Q127" s="272">
        <f t="shared" si="223"/>
        <v>0</v>
      </c>
      <c r="R127" s="272">
        <f t="shared" si="223"/>
        <v>0</v>
      </c>
      <c r="S127" s="272">
        <f t="shared" si="223"/>
        <v>0</v>
      </c>
      <c r="T127" s="272">
        <f t="shared" si="223"/>
        <v>0</v>
      </c>
      <c r="U127" s="272">
        <f t="shared" si="223"/>
        <v>0</v>
      </c>
      <c r="V127" s="272">
        <f t="shared" si="223"/>
        <v>0</v>
      </c>
      <c r="W127" s="272">
        <f t="shared" si="223"/>
        <v>0</v>
      </c>
      <c r="X127" s="272">
        <f t="shared" si="223"/>
        <v>0</v>
      </c>
      <c r="Y127" s="2"/>
      <c r="Z127" s="272">
        <f t="shared" si="99"/>
        <v>14</v>
      </c>
      <c r="AA127" s="355">
        <f t="shared" si="210"/>
        <v>14</v>
      </c>
      <c r="AB127" s="272">
        <f t="shared" ref="AB127:AV127" si="224">COUNTIF(AB11:AB63,"X.34")</f>
        <v>2</v>
      </c>
      <c r="AC127" s="272">
        <f t="shared" si="224"/>
        <v>2</v>
      </c>
      <c r="AD127" s="272">
        <f t="shared" si="224"/>
        <v>2</v>
      </c>
      <c r="AE127" s="272">
        <f t="shared" si="224"/>
        <v>2</v>
      </c>
      <c r="AF127" s="272">
        <f t="shared" si="224"/>
        <v>2</v>
      </c>
      <c r="AG127" s="272">
        <f t="shared" si="224"/>
        <v>2</v>
      </c>
      <c r="AH127" s="272">
        <f t="shared" si="224"/>
        <v>2</v>
      </c>
      <c r="AI127" s="272">
        <f t="shared" si="224"/>
        <v>0</v>
      </c>
      <c r="AJ127" s="272">
        <f t="shared" si="224"/>
        <v>0</v>
      </c>
      <c r="AK127" s="272">
        <f t="shared" si="224"/>
        <v>0</v>
      </c>
      <c r="AL127" s="272">
        <f t="shared" si="224"/>
        <v>0</v>
      </c>
      <c r="AM127" s="272">
        <f t="shared" si="224"/>
        <v>0</v>
      </c>
      <c r="AN127" s="272">
        <f t="shared" si="224"/>
        <v>0</v>
      </c>
      <c r="AO127" s="272">
        <f t="shared" si="224"/>
        <v>0</v>
      </c>
      <c r="AP127" s="272">
        <f t="shared" si="224"/>
        <v>0</v>
      </c>
      <c r="AQ127" s="272">
        <f t="shared" si="224"/>
        <v>0</v>
      </c>
      <c r="AR127" s="272">
        <f t="shared" si="224"/>
        <v>0</v>
      </c>
      <c r="AS127" s="272">
        <f t="shared" si="224"/>
        <v>0</v>
      </c>
      <c r="AT127" s="272">
        <f t="shared" si="224"/>
        <v>0</v>
      </c>
      <c r="AU127" s="272">
        <f t="shared" si="224"/>
        <v>0</v>
      </c>
      <c r="AV127" s="354">
        <f t="shared" si="224"/>
        <v>0</v>
      </c>
      <c r="AW127" s="354">
        <f t="shared" si="102"/>
        <v>14</v>
      </c>
      <c r="AX127" s="354">
        <f t="shared" si="216"/>
        <v>14</v>
      </c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82"/>
      <c r="EI127" s="182"/>
      <c r="EJ127" s="7"/>
      <c r="EK127" s="7"/>
      <c r="EL127" s="7"/>
      <c r="EM127" s="7"/>
      <c r="EN127" s="7"/>
      <c r="EO127" s="7"/>
    </row>
    <row r="128" spans="1:145" ht="14.1" hidden="1" customHeight="1" x14ac:dyDescent="0.25">
      <c r="A128" s="770" t="s">
        <v>499</v>
      </c>
      <c r="B128" s="770"/>
      <c r="C128" s="770"/>
      <c r="D128" s="272">
        <f t="shared" ref="D128:X128" si="225">COUNTIF(D12:D64,"N.29")</f>
        <v>0</v>
      </c>
      <c r="E128" s="272">
        <f t="shared" si="225"/>
        <v>0</v>
      </c>
      <c r="F128" s="272">
        <f t="shared" si="225"/>
        <v>0</v>
      </c>
      <c r="G128" s="272">
        <f t="shared" si="225"/>
        <v>0</v>
      </c>
      <c r="H128" s="272">
        <f t="shared" si="225"/>
        <v>0</v>
      </c>
      <c r="I128" s="272">
        <f t="shared" si="225"/>
        <v>0</v>
      </c>
      <c r="J128" s="272">
        <f t="shared" si="225"/>
        <v>0</v>
      </c>
      <c r="K128" s="272">
        <f t="shared" si="225"/>
        <v>2</v>
      </c>
      <c r="L128" s="272">
        <f t="shared" si="225"/>
        <v>2</v>
      </c>
      <c r="M128" s="272">
        <f t="shared" si="225"/>
        <v>2</v>
      </c>
      <c r="N128" s="272">
        <f t="shared" si="225"/>
        <v>0</v>
      </c>
      <c r="O128" s="272">
        <f t="shared" si="225"/>
        <v>0</v>
      </c>
      <c r="P128" s="272">
        <f t="shared" si="225"/>
        <v>2</v>
      </c>
      <c r="Q128" s="272">
        <f t="shared" si="225"/>
        <v>2</v>
      </c>
      <c r="R128" s="272">
        <f t="shared" si="225"/>
        <v>2</v>
      </c>
      <c r="S128" s="272">
        <f t="shared" si="225"/>
        <v>2</v>
      </c>
      <c r="T128" s="272">
        <f t="shared" si="225"/>
        <v>2</v>
      </c>
      <c r="U128" s="272">
        <f t="shared" si="225"/>
        <v>2</v>
      </c>
      <c r="V128" s="272">
        <f t="shared" si="225"/>
        <v>2</v>
      </c>
      <c r="W128" s="272">
        <f t="shared" si="225"/>
        <v>2</v>
      </c>
      <c r="X128" s="272">
        <f t="shared" si="225"/>
        <v>2</v>
      </c>
      <c r="Y128" s="2"/>
      <c r="Z128" s="272">
        <f t="shared" si="99"/>
        <v>24</v>
      </c>
      <c r="AA128" s="355">
        <f t="shared" si="210"/>
        <v>24</v>
      </c>
      <c r="AB128" s="272">
        <f t="shared" ref="AB128:AV128" si="226">COUNTIF(AB11:AB63,"N.29")</f>
        <v>0</v>
      </c>
      <c r="AC128" s="272">
        <f t="shared" si="226"/>
        <v>0</v>
      </c>
      <c r="AD128" s="272">
        <f t="shared" si="226"/>
        <v>0</v>
      </c>
      <c r="AE128" s="272">
        <f t="shared" si="226"/>
        <v>0</v>
      </c>
      <c r="AF128" s="272">
        <f t="shared" si="226"/>
        <v>0</v>
      </c>
      <c r="AG128" s="272">
        <f t="shared" si="226"/>
        <v>0</v>
      </c>
      <c r="AH128" s="272">
        <f t="shared" si="226"/>
        <v>0</v>
      </c>
      <c r="AI128" s="272">
        <f t="shared" si="226"/>
        <v>2</v>
      </c>
      <c r="AJ128" s="272">
        <f t="shared" si="226"/>
        <v>2</v>
      </c>
      <c r="AK128" s="272">
        <f t="shared" si="226"/>
        <v>2</v>
      </c>
      <c r="AL128" s="272">
        <f t="shared" si="226"/>
        <v>0</v>
      </c>
      <c r="AM128" s="272">
        <f t="shared" si="226"/>
        <v>0</v>
      </c>
      <c r="AN128" s="272">
        <f t="shared" si="226"/>
        <v>2</v>
      </c>
      <c r="AO128" s="272">
        <f t="shared" si="226"/>
        <v>2</v>
      </c>
      <c r="AP128" s="272">
        <f t="shared" si="226"/>
        <v>2</v>
      </c>
      <c r="AQ128" s="272">
        <f t="shared" si="226"/>
        <v>2</v>
      </c>
      <c r="AR128" s="272">
        <f t="shared" si="226"/>
        <v>2</v>
      </c>
      <c r="AS128" s="272">
        <f t="shared" si="226"/>
        <v>2</v>
      </c>
      <c r="AT128" s="272">
        <f t="shared" si="226"/>
        <v>2</v>
      </c>
      <c r="AU128" s="272">
        <f t="shared" si="226"/>
        <v>2</v>
      </c>
      <c r="AV128" s="354">
        <f t="shared" si="226"/>
        <v>2</v>
      </c>
      <c r="AW128" s="354">
        <f t="shared" si="102"/>
        <v>24</v>
      </c>
      <c r="AX128" s="354">
        <f t="shared" si="216"/>
        <v>24</v>
      </c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82"/>
      <c r="EI128" s="182"/>
      <c r="EJ128" s="7"/>
      <c r="EK128" s="7"/>
      <c r="EL128" s="7"/>
      <c r="EM128" s="7"/>
      <c r="EN128" s="7"/>
      <c r="EO128" s="7"/>
    </row>
    <row r="129" spans="1:145" ht="14.1" hidden="1" customHeight="1" x14ac:dyDescent="0.25">
      <c r="A129" s="356" t="s">
        <v>680</v>
      </c>
      <c r="B129" s="356"/>
      <c r="C129" s="356"/>
      <c r="D129" s="272">
        <f>COUNTIF(D12:D64,"N.40")</f>
        <v>2</v>
      </c>
      <c r="E129" s="272">
        <f t="shared" ref="E129:X129" si="227">COUNTIF(E12:E64,"N.40")</f>
        <v>2</v>
      </c>
      <c r="F129" s="272">
        <f t="shared" si="227"/>
        <v>2</v>
      </c>
      <c r="G129" s="272">
        <f t="shared" si="227"/>
        <v>2</v>
      </c>
      <c r="H129" s="272">
        <f t="shared" si="227"/>
        <v>2</v>
      </c>
      <c r="I129" s="272">
        <f t="shared" si="227"/>
        <v>2</v>
      </c>
      <c r="J129" s="272">
        <f t="shared" si="227"/>
        <v>2</v>
      </c>
      <c r="K129" s="272">
        <f t="shared" si="227"/>
        <v>0</v>
      </c>
      <c r="L129" s="272">
        <f t="shared" si="227"/>
        <v>0</v>
      </c>
      <c r="M129" s="272">
        <f t="shared" si="227"/>
        <v>0</v>
      </c>
      <c r="N129" s="272">
        <f t="shared" si="227"/>
        <v>2</v>
      </c>
      <c r="O129" s="272">
        <f t="shared" si="227"/>
        <v>2</v>
      </c>
      <c r="P129" s="272">
        <f t="shared" si="227"/>
        <v>0</v>
      </c>
      <c r="Q129" s="272">
        <f t="shared" si="227"/>
        <v>0</v>
      </c>
      <c r="R129" s="272">
        <f t="shared" si="227"/>
        <v>0</v>
      </c>
      <c r="S129" s="272">
        <f t="shared" si="227"/>
        <v>0</v>
      </c>
      <c r="T129" s="272">
        <f t="shared" si="227"/>
        <v>0</v>
      </c>
      <c r="U129" s="272">
        <f t="shared" si="227"/>
        <v>0</v>
      </c>
      <c r="V129" s="272">
        <f t="shared" si="227"/>
        <v>0</v>
      </c>
      <c r="W129" s="272">
        <f t="shared" si="227"/>
        <v>0</v>
      </c>
      <c r="X129" s="272">
        <f t="shared" si="227"/>
        <v>0</v>
      </c>
      <c r="Y129" s="2"/>
      <c r="Z129" s="272">
        <f t="shared" si="99"/>
        <v>18</v>
      </c>
      <c r="AA129" s="355"/>
      <c r="AB129" s="272">
        <f>COUNTIF(AB11:AB63,"N.40")</f>
        <v>2</v>
      </c>
      <c r="AC129" s="272">
        <f t="shared" ref="AC129:AV129" si="228">COUNTIF(AC11:AC63,"N.40")</f>
        <v>2</v>
      </c>
      <c r="AD129" s="272">
        <f t="shared" si="228"/>
        <v>2</v>
      </c>
      <c r="AE129" s="272">
        <f t="shared" si="228"/>
        <v>2</v>
      </c>
      <c r="AF129" s="272">
        <f t="shared" si="228"/>
        <v>2</v>
      </c>
      <c r="AG129" s="272">
        <f t="shared" si="228"/>
        <v>2</v>
      </c>
      <c r="AH129" s="272">
        <f t="shared" si="228"/>
        <v>2</v>
      </c>
      <c r="AI129" s="272">
        <f t="shared" si="228"/>
        <v>0</v>
      </c>
      <c r="AJ129" s="272">
        <f t="shared" si="228"/>
        <v>0</v>
      </c>
      <c r="AK129" s="272">
        <f t="shared" si="228"/>
        <v>0</v>
      </c>
      <c r="AL129" s="272">
        <f t="shared" si="228"/>
        <v>2</v>
      </c>
      <c r="AM129" s="272">
        <f t="shared" si="228"/>
        <v>2</v>
      </c>
      <c r="AN129" s="272">
        <f t="shared" si="228"/>
        <v>0</v>
      </c>
      <c r="AO129" s="272">
        <f t="shared" si="228"/>
        <v>0</v>
      </c>
      <c r="AP129" s="272">
        <f t="shared" si="228"/>
        <v>0</v>
      </c>
      <c r="AQ129" s="272">
        <f t="shared" si="228"/>
        <v>0</v>
      </c>
      <c r="AR129" s="272">
        <f t="shared" si="228"/>
        <v>0</v>
      </c>
      <c r="AS129" s="272">
        <f t="shared" si="228"/>
        <v>0</v>
      </c>
      <c r="AT129" s="272">
        <f t="shared" si="228"/>
        <v>0</v>
      </c>
      <c r="AU129" s="272">
        <f t="shared" si="228"/>
        <v>0</v>
      </c>
      <c r="AV129" s="272">
        <f t="shared" si="228"/>
        <v>0</v>
      </c>
      <c r="AW129" s="354">
        <f t="shared" si="102"/>
        <v>18</v>
      </c>
      <c r="AX129" s="354">
        <f t="shared" si="216"/>
        <v>18</v>
      </c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82"/>
      <c r="EI129" s="182"/>
      <c r="EJ129" s="7"/>
      <c r="EK129" s="7"/>
      <c r="EL129" s="7"/>
      <c r="EM129" s="7"/>
      <c r="EN129" s="7"/>
      <c r="EO129" s="7"/>
    </row>
    <row r="130" spans="1:145" ht="14.1" hidden="1" customHeight="1" x14ac:dyDescent="0.25">
      <c r="A130" s="770" t="s">
        <v>403</v>
      </c>
      <c r="B130" s="770"/>
      <c r="C130" s="770"/>
      <c r="D130" s="272">
        <f t="shared" ref="D130:X130" si="229">COUNTIF(D12:D64,"Y")</f>
        <v>0</v>
      </c>
      <c r="E130" s="272">
        <f t="shared" si="229"/>
        <v>0</v>
      </c>
      <c r="F130" s="272">
        <f t="shared" si="229"/>
        <v>0</v>
      </c>
      <c r="G130" s="272">
        <f t="shared" si="229"/>
        <v>0</v>
      </c>
      <c r="H130" s="272">
        <f t="shared" si="229"/>
        <v>0</v>
      </c>
      <c r="I130" s="272">
        <f t="shared" si="229"/>
        <v>0</v>
      </c>
      <c r="J130" s="272">
        <f t="shared" si="229"/>
        <v>0</v>
      </c>
      <c r="K130" s="272">
        <f t="shared" si="229"/>
        <v>0</v>
      </c>
      <c r="L130" s="272">
        <f t="shared" si="229"/>
        <v>0</v>
      </c>
      <c r="M130" s="272">
        <f t="shared" si="229"/>
        <v>0</v>
      </c>
      <c r="N130" s="222">
        <f t="shared" si="229"/>
        <v>0</v>
      </c>
      <c r="O130" s="222">
        <f t="shared" si="229"/>
        <v>0</v>
      </c>
      <c r="P130" s="272">
        <f t="shared" si="229"/>
        <v>0</v>
      </c>
      <c r="Q130" s="272">
        <f t="shared" si="229"/>
        <v>0</v>
      </c>
      <c r="R130" s="272">
        <f t="shared" si="229"/>
        <v>0</v>
      </c>
      <c r="S130" s="272">
        <f t="shared" si="229"/>
        <v>0</v>
      </c>
      <c r="T130" s="272">
        <f t="shared" si="229"/>
        <v>0</v>
      </c>
      <c r="U130" s="272">
        <f t="shared" si="229"/>
        <v>0</v>
      </c>
      <c r="V130" s="272">
        <f t="shared" si="229"/>
        <v>0</v>
      </c>
      <c r="W130" s="272">
        <f t="shared" si="229"/>
        <v>0</v>
      </c>
      <c r="X130" s="272">
        <f t="shared" si="229"/>
        <v>0</v>
      </c>
      <c r="Y130" s="2"/>
      <c r="Z130" s="272">
        <f>SUM(D130:Y130)</f>
        <v>0</v>
      </c>
      <c r="AA130" s="355">
        <f t="shared" si="210"/>
        <v>0</v>
      </c>
      <c r="AB130" s="272">
        <f t="shared" ref="AB130:AV130" si="230">COUNTIF(AB11:AB63,"Y")</f>
        <v>0</v>
      </c>
      <c r="AC130" s="272">
        <f t="shared" si="230"/>
        <v>0</v>
      </c>
      <c r="AD130" s="272">
        <f t="shared" si="230"/>
        <v>0</v>
      </c>
      <c r="AE130" s="272">
        <f t="shared" si="230"/>
        <v>0</v>
      </c>
      <c r="AF130" s="272">
        <f t="shared" si="230"/>
        <v>0</v>
      </c>
      <c r="AG130" s="272">
        <f t="shared" si="230"/>
        <v>0</v>
      </c>
      <c r="AH130" s="272">
        <f t="shared" si="230"/>
        <v>0</v>
      </c>
      <c r="AI130" s="272">
        <f t="shared" si="230"/>
        <v>0</v>
      </c>
      <c r="AJ130" s="272">
        <f t="shared" si="230"/>
        <v>0</v>
      </c>
      <c r="AK130" s="272">
        <f t="shared" si="230"/>
        <v>0</v>
      </c>
      <c r="AL130" s="272">
        <f t="shared" si="230"/>
        <v>0</v>
      </c>
      <c r="AM130" s="272">
        <f t="shared" si="230"/>
        <v>0</v>
      </c>
      <c r="AN130" s="272">
        <f t="shared" si="230"/>
        <v>0</v>
      </c>
      <c r="AO130" s="272">
        <f t="shared" si="230"/>
        <v>0</v>
      </c>
      <c r="AP130" s="272">
        <f t="shared" si="230"/>
        <v>0</v>
      </c>
      <c r="AQ130" s="272">
        <f t="shared" si="230"/>
        <v>0</v>
      </c>
      <c r="AR130" s="272">
        <f t="shared" si="230"/>
        <v>0</v>
      </c>
      <c r="AS130" s="272">
        <f t="shared" si="230"/>
        <v>0</v>
      </c>
      <c r="AT130" s="272">
        <f t="shared" si="230"/>
        <v>0</v>
      </c>
      <c r="AU130" s="272">
        <f t="shared" si="230"/>
        <v>0</v>
      </c>
      <c r="AV130" s="354">
        <f t="shared" si="230"/>
        <v>0</v>
      </c>
      <c r="AW130" s="354">
        <f t="shared" si="102"/>
        <v>0</v>
      </c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82"/>
      <c r="EI130" s="182"/>
      <c r="EJ130" s="7"/>
      <c r="EK130" s="7"/>
      <c r="EL130" s="7"/>
      <c r="EM130" s="7"/>
      <c r="EN130" s="7"/>
      <c r="EO130" s="7"/>
    </row>
    <row r="131" spans="1:145" ht="14.1" hidden="1" customHeight="1" x14ac:dyDescent="0.25">
      <c r="A131" s="770" t="s">
        <v>500</v>
      </c>
      <c r="B131" s="770"/>
      <c r="C131" s="770"/>
      <c r="D131" s="272">
        <f t="shared" ref="D131:X131" si="231">SUM(D68:D130)</f>
        <v>46</v>
      </c>
      <c r="E131" s="272">
        <f t="shared" si="231"/>
        <v>46</v>
      </c>
      <c r="F131" s="272">
        <f t="shared" si="231"/>
        <v>46</v>
      </c>
      <c r="G131" s="272">
        <f t="shared" si="231"/>
        <v>46</v>
      </c>
      <c r="H131" s="272">
        <f t="shared" si="231"/>
        <v>46</v>
      </c>
      <c r="I131" s="272">
        <f t="shared" si="231"/>
        <v>46</v>
      </c>
      <c r="J131" s="272">
        <f t="shared" si="231"/>
        <v>46</v>
      </c>
      <c r="K131" s="272">
        <f t="shared" si="231"/>
        <v>46</v>
      </c>
      <c r="L131" s="272">
        <f t="shared" si="231"/>
        <v>46</v>
      </c>
      <c r="M131" s="272">
        <f t="shared" si="231"/>
        <v>46</v>
      </c>
      <c r="N131" s="272">
        <f t="shared" si="231"/>
        <v>46</v>
      </c>
      <c r="O131" s="272">
        <f t="shared" si="231"/>
        <v>46</v>
      </c>
      <c r="P131" s="272">
        <f t="shared" si="231"/>
        <v>46</v>
      </c>
      <c r="Q131" s="272">
        <f t="shared" si="231"/>
        <v>46</v>
      </c>
      <c r="R131" s="272">
        <f t="shared" si="231"/>
        <v>46</v>
      </c>
      <c r="S131" s="272">
        <f t="shared" si="231"/>
        <v>46</v>
      </c>
      <c r="T131" s="272">
        <f t="shared" si="231"/>
        <v>46</v>
      </c>
      <c r="U131" s="272">
        <f t="shared" si="231"/>
        <v>46</v>
      </c>
      <c r="V131" s="272">
        <f t="shared" si="231"/>
        <v>46</v>
      </c>
      <c r="W131" s="272">
        <f t="shared" si="231"/>
        <v>46</v>
      </c>
      <c r="X131" s="272">
        <f t="shared" si="231"/>
        <v>46</v>
      </c>
      <c r="Y131" s="272"/>
      <c r="Z131" s="272">
        <f>SUM(D131:X131)</f>
        <v>966</v>
      </c>
      <c r="AA131" s="272">
        <f>SUM(E131:Y131)</f>
        <v>920</v>
      </c>
      <c r="AB131" s="272">
        <f t="shared" ref="AB131:AX131" si="232">SUM(AB68:AB130)</f>
        <v>46</v>
      </c>
      <c r="AC131" s="272">
        <f t="shared" si="232"/>
        <v>46</v>
      </c>
      <c r="AD131" s="272">
        <f t="shared" si="232"/>
        <v>46</v>
      </c>
      <c r="AE131" s="272">
        <f t="shared" si="232"/>
        <v>46</v>
      </c>
      <c r="AF131" s="272">
        <f t="shared" si="232"/>
        <v>46</v>
      </c>
      <c r="AG131" s="272">
        <f t="shared" si="232"/>
        <v>46</v>
      </c>
      <c r="AH131" s="272">
        <f t="shared" si="232"/>
        <v>46</v>
      </c>
      <c r="AI131" s="272">
        <f t="shared" si="232"/>
        <v>46</v>
      </c>
      <c r="AJ131" s="272">
        <f t="shared" si="232"/>
        <v>46</v>
      </c>
      <c r="AK131" s="272">
        <f t="shared" si="232"/>
        <v>46</v>
      </c>
      <c r="AL131" s="272">
        <f t="shared" si="232"/>
        <v>46</v>
      </c>
      <c r="AM131" s="272">
        <f t="shared" si="232"/>
        <v>46</v>
      </c>
      <c r="AN131" s="272">
        <f t="shared" si="232"/>
        <v>46</v>
      </c>
      <c r="AO131" s="272">
        <f t="shared" si="232"/>
        <v>46</v>
      </c>
      <c r="AP131" s="272">
        <f t="shared" si="232"/>
        <v>46</v>
      </c>
      <c r="AQ131" s="272">
        <f t="shared" si="232"/>
        <v>46</v>
      </c>
      <c r="AR131" s="272">
        <f t="shared" si="232"/>
        <v>46</v>
      </c>
      <c r="AS131" s="272">
        <f t="shared" si="232"/>
        <v>46</v>
      </c>
      <c r="AT131" s="272">
        <f t="shared" si="232"/>
        <v>46</v>
      </c>
      <c r="AU131" s="272">
        <f t="shared" si="232"/>
        <v>46</v>
      </c>
      <c r="AV131" s="272">
        <f t="shared" si="232"/>
        <v>46</v>
      </c>
      <c r="AW131" s="272">
        <f t="shared" si="232"/>
        <v>966</v>
      </c>
      <c r="AX131" s="272">
        <f t="shared" si="232"/>
        <v>966</v>
      </c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82"/>
      <c r="EI131" s="182"/>
      <c r="EJ131" s="7"/>
      <c r="EK131" s="7"/>
      <c r="EL131" s="7"/>
      <c r="EM131" s="7"/>
      <c r="EN131" s="7"/>
      <c r="EO131" s="7"/>
    </row>
    <row r="132" spans="1:145" ht="21" customHeight="1" thickBot="1" x14ac:dyDescent="0.3">
      <c r="A132" s="25" t="s">
        <v>78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S132" s="771" t="s">
        <v>544</v>
      </c>
      <c r="T132" s="771"/>
      <c r="U132" s="771"/>
      <c r="V132" s="771"/>
      <c r="W132" s="771"/>
      <c r="X132" s="771"/>
      <c r="Y132" s="771"/>
      <c r="Z132" s="265" t="s">
        <v>422</v>
      </c>
      <c r="AA132" s="272">
        <f>Z131-AA131</f>
        <v>46</v>
      </c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82"/>
      <c r="EI132" s="182"/>
      <c r="EJ132" s="7"/>
      <c r="EK132" s="7"/>
      <c r="EL132" s="7"/>
      <c r="EM132" s="7"/>
      <c r="EN132" s="7"/>
      <c r="EO132" s="7"/>
    </row>
    <row r="133" spans="1:145" ht="17.100000000000001" customHeight="1" thickTop="1" x14ac:dyDescent="0.25">
      <c r="A133" s="22">
        <v>1</v>
      </c>
      <c r="B133" s="21" t="s">
        <v>235</v>
      </c>
      <c r="C133" s="23"/>
      <c r="D133" s="23"/>
      <c r="E133" s="23"/>
      <c r="F133" s="22">
        <v>16</v>
      </c>
      <c r="G133" s="21" t="s">
        <v>628</v>
      </c>
      <c r="L133" s="6"/>
      <c r="M133" s="22">
        <v>31</v>
      </c>
      <c r="N133" s="21" t="s">
        <v>185</v>
      </c>
      <c r="O133" s="21"/>
      <c r="Q133" s="227"/>
      <c r="R133" s="227"/>
      <c r="T133" s="37"/>
      <c r="U133" s="779" t="s">
        <v>14</v>
      </c>
      <c r="V133" s="779"/>
      <c r="W133" s="779" t="s">
        <v>129</v>
      </c>
      <c r="X133" s="779"/>
      <c r="Y133" s="779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82"/>
      <c r="EI133" s="182"/>
      <c r="EJ133" s="7"/>
      <c r="EK133" s="7"/>
      <c r="EL133" s="7"/>
      <c r="EM133" s="7"/>
      <c r="EN133" s="7"/>
      <c r="EO133" s="7"/>
    </row>
    <row r="134" spans="1:145" ht="17.100000000000001" customHeight="1" thickBot="1" x14ac:dyDescent="0.3">
      <c r="A134" s="22">
        <v>2</v>
      </c>
      <c r="B134" s="21" t="s">
        <v>87</v>
      </c>
      <c r="C134" s="23"/>
      <c r="D134" s="23"/>
      <c r="E134" s="23"/>
      <c r="F134" s="22">
        <v>17</v>
      </c>
      <c r="G134" s="21" t="s">
        <v>124</v>
      </c>
      <c r="I134" s="23"/>
      <c r="K134" s="23"/>
      <c r="L134" s="6"/>
      <c r="M134" s="22">
        <v>32</v>
      </c>
      <c r="N134" s="21" t="s">
        <v>186</v>
      </c>
      <c r="O134" s="21"/>
      <c r="Q134" s="37"/>
      <c r="R134" s="37"/>
      <c r="S134" s="37"/>
      <c r="U134" s="780"/>
      <c r="V134" s="780"/>
      <c r="W134" s="780"/>
      <c r="X134" s="780"/>
      <c r="Y134" s="780"/>
      <c r="Z134" s="226" t="s">
        <v>699</v>
      </c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82"/>
      <c r="EI134" s="182"/>
      <c r="EJ134" s="7"/>
      <c r="EK134" s="7"/>
      <c r="EL134" s="7"/>
      <c r="EM134" s="7"/>
      <c r="EN134" s="7"/>
      <c r="EO134" s="7"/>
    </row>
    <row r="135" spans="1:145" ht="17.100000000000001" customHeight="1" thickTop="1" x14ac:dyDescent="0.25">
      <c r="A135" s="22">
        <v>3</v>
      </c>
      <c r="B135" s="1" t="s">
        <v>80</v>
      </c>
      <c r="C135" s="23"/>
      <c r="D135" s="23"/>
      <c r="E135" s="23"/>
      <c r="F135" s="22">
        <v>18</v>
      </c>
      <c r="G135" s="21" t="s">
        <v>93</v>
      </c>
      <c r="I135" s="23"/>
      <c r="J135" s="23"/>
      <c r="K135" s="23"/>
      <c r="L135" s="6"/>
      <c r="M135" s="22">
        <v>33</v>
      </c>
      <c r="N135" s="21" t="s">
        <v>170</v>
      </c>
      <c r="O135" s="21"/>
      <c r="U135" s="768">
        <v>0</v>
      </c>
      <c r="V135" s="768"/>
      <c r="W135" s="768" t="s">
        <v>550</v>
      </c>
      <c r="X135" s="768"/>
      <c r="Y135" s="768"/>
      <c r="Z135" s="231" t="s">
        <v>103</v>
      </c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354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82"/>
      <c r="EH135" s="182"/>
      <c r="EI135" s="7"/>
      <c r="EJ135" s="7"/>
      <c r="EK135" s="7"/>
      <c r="EL135" s="7"/>
      <c r="EM135" s="7"/>
      <c r="EN135" s="7"/>
    </row>
    <row r="136" spans="1:145" ht="17.100000000000001" customHeight="1" x14ac:dyDescent="0.25">
      <c r="A136" s="22">
        <v>4</v>
      </c>
      <c r="B136" s="23" t="s">
        <v>81</v>
      </c>
      <c r="C136" s="23"/>
      <c r="D136" s="23"/>
      <c r="E136" s="23"/>
      <c r="F136" s="22">
        <v>19</v>
      </c>
      <c r="G136" s="23" t="s">
        <v>94</v>
      </c>
      <c r="I136" s="23"/>
      <c r="J136" s="23"/>
      <c r="K136" s="23"/>
      <c r="L136" s="6"/>
      <c r="M136" s="22">
        <v>34</v>
      </c>
      <c r="N136" s="21" t="s">
        <v>421</v>
      </c>
      <c r="O136" s="21"/>
      <c r="U136" s="769">
        <v>1</v>
      </c>
      <c r="V136" s="769"/>
      <c r="W136" s="769" t="s">
        <v>553</v>
      </c>
      <c r="X136" s="769"/>
      <c r="Y136" s="769"/>
      <c r="Z136" s="225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354"/>
      <c r="AX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82"/>
      <c r="EH136" s="182"/>
      <c r="EI136" s="7"/>
      <c r="EJ136" s="7"/>
      <c r="EK136" s="7"/>
      <c r="EL136" s="7"/>
      <c r="EM136" s="7"/>
      <c r="EN136" s="7"/>
    </row>
    <row r="137" spans="1:145" ht="17.100000000000001" customHeight="1" x14ac:dyDescent="0.25">
      <c r="A137" s="22">
        <v>5</v>
      </c>
      <c r="B137" s="23" t="s">
        <v>82</v>
      </c>
      <c r="C137" s="23"/>
      <c r="D137" s="23"/>
      <c r="E137" s="23"/>
      <c r="F137" s="22">
        <v>20</v>
      </c>
      <c r="G137" s="21" t="s">
        <v>114</v>
      </c>
      <c r="I137" s="23"/>
      <c r="J137" s="23"/>
      <c r="K137" s="23"/>
      <c r="L137" s="6"/>
      <c r="M137" s="22">
        <v>35</v>
      </c>
      <c r="N137" s="21" t="s">
        <v>449</v>
      </c>
      <c r="O137" s="21"/>
      <c r="U137" s="769">
        <v>2</v>
      </c>
      <c r="V137" s="769"/>
      <c r="W137" s="769" t="s">
        <v>608</v>
      </c>
      <c r="X137" s="769"/>
      <c r="Y137" s="769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354"/>
      <c r="AU137" s="354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82"/>
      <c r="EG137" s="182"/>
      <c r="EH137" s="7"/>
      <c r="EI137" s="7"/>
      <c r="EJ137" s="7"/>
      <c r="EK137" s="7"/>
      <c r="EL137" s="7"/>
      <c r="EM137" s="7"/>
    </row>
    <row r="138" spans="1:145" ht="17.100000000000001" customHeight="1" x14ac:dyDescent="0.25">
      <c r="A138" s="22">
        <v>6</v>
      </c>
      <c r="B138" s="23" t="s">
        <v>84</v>
      </c>
      <c r="C138" s="23"/>
      <c r="D138" s="23"/>
      <c r="E138" s="23"/>
      <c r="F138" s="22">
        <v>21</v>
      </c>
      <c r="G138" s="21" t="s">
        <v>95</v>
      </c>
      <c r="J138" s="23"/>
      <c r="K138" s="23"/>
      <c r="L138" s="6"/>
      <c r="M138" s="22">
        <v>36</v>
      </c>
      <c r="N138" s="21" t="s">
        <v>412</v>
      </c>
      <c r="O138" s="21"/>
      <c r="U138" s="769">
        <v>3</v>
      </c>
      <c r="V138" s="769"/>
      <c r="W138" s="769" t="s">
        <v>609</v>
      </c>
      <c r="X138" s="769"/>
      <c r="Y138" s="769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354"/>
      <c r="AU138" s="354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82"/>
      <c r="EG138" s="182"/>
      <c r="EH138" s="7"/>
      <c r="EI138" s="7"/>
      <c r="EJ138" s="7"/>
      <c r="EK138" s="7"/>
      <c r="EL138" s="7"/>
      <c r="EM138" s="7"/>
    </row>
    <row r="139" spans="1:145" ht="17.100000000000001" customHeight="1" x14ac:dyDescent="0.25">
      <c r="A139" s="22">
        <v>7</v>
      </c>
      <c r="B139" s="23" t="s">
        <v>85</v>
      </c>
      <c r="C139" s="23"/>
      <c r="D139" s="23"/>
      <c r="E139" s="23"/>
      <c r="F139" s="22">
        <v>22</v>
      </c>
      <c r="G139" s="21" t="s">
        <v>452</v>
      </c>
      <c r="I139" s="23"/>
      <c r="J139" s="23"/>
      <c r="K139" s="23"/>
      <c r="L139" s="6"/>
      <c r="M139" s="22">
        <v>37</v>
      </c>
      <c r="N139" s="21" t="s">
        <v>622</v>
      </c>
      <c r="O139" s="21"/>
      <c r="U139" s="769">
        <v>4</v>
      </c>
      <c r="V139" s="769"/>
      <c r="W139" s="769" t="s">
        <v>610</v>
      </c>
      <c r="X139" s="769"/>
      <c r="Y139" s="769"/>
      <c r="Z139" s="226" t="s">
        <v>235</v>
      </c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354"/>
      <c r="AU139" s="354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82"/>
      <c r="EG139" s="182"/>
      <c r="EH139" s="7"/>
      <c r="EI139" s="7"/>
      <c r="EJ139" s="7"/>
      <c r="EK139" s="7"/>
      <c r="EL139" s="7"/>
      <c r="EM139" s="7"/>
    </row>
    <row r="140" spans="1:145" ht="17.100000000000001" customHeight="1" x14ac:dyDescent="0.25">
      <c r="A140" s="22">
        <v>8</v>
      </c>
      <c r="B140" s="23" t="s">
        <v>86</v>
      </c>
      <c r="C140" s="21"/>
      <c r="D140" s="23"/>
      <c r="E140" s="23"/>
      <c r="F140" s="22">
        <v>23</v>
      </c>
      <c r="G140" s="21" t="s">
        <v>107</v>
      </c>
      <c r="I140" s="23"/>
      <c r="J140" s="23"/>
      <c r="K140" s="23"/>
      <c r="L140" s="6"/>
      <c r="M140" s="22">
        <v>38</v>
      </c>
      <c r="N140" s="21" t="s">
        <v>669</v>
      </c>
      <c r="O140" s="21"/>
      <c r="U140" s="697" t="s">
        <v>27</v>
      </c>
      <c r="V140" s="698"/>
      <c r="W140" s="698"/>
      <c r="X140" s="698"/>
      <c r="Y140" s="699"/>
      <c r="Z140" s="226" t="s">
        <v>302</v>
      </c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354"/>
      <c r="AU140" s="354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82"/>
      <c r="EG140" s="182"/>
      <c r="EH140" s="7"/>
      <c r="EI140" s="7"/>
      <c r="EJ140" s="7"/>
      <c r="EK140" s="7"/>
      <c r="EL140" s="7"/>
      <c r="EM140" s="7"/>
    </row>
    <row r="141" spans="1:145" ht="17.100000000000001" customHeight="1" x14ac:dyDescent="0.25">
      <c r="A141" s="22">
        <v>9</v>
      </c>
      <c r="B141" s="21" t="s">
        <v>125</v>
      </c>
      <c r="C141" s="21"/>
      <c r="D141" s="23"/>
      <c r="E141" s="23"/>
      <c r="F141" s="22">
        <v>24</v>
      </c>
      <c r="G141" s="21" t="s">
        <v>109</v>
      </c>
      <c r="I141" s="23"/>
      <c r="J141" s="23"/>
      <c r="K141" s="23"/>
      <c r="L141" s="6"/>
      <c r="M141" s="22">
        <v>39</v>
      </c>
      <c r="N141" s="21" t="s">
        <v>670</v>
      </c>
      <c r="O141" s="21"/>
      <c r="U141" s="769">
        <v>5</v>
      </c>
      <c r="V141" s="769"/>
      <c r="W141" s="769" t="s">
        <v>611</v>
      </c>
      <c r="X141" s="769"/>
      <c r="Y141" s="769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354"/>
      <c r="AU141" s="354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82"/>
      <c r="EG141" s="182"/>
      <c r="EH141" s="7"/>
      <c r="EI141" s="7"/>
      <c r="EJ141" s="7"/>
      <c r="EK141" s="7"/>
      <c r="EL141" s="7"/>
      <c r="EM141" s="7"/>
    </row>
    <row r="142" spans="1:145" ht="17.100000000000001" customHeight="1" x14ac:dyDescent="0.25">
      <c r="A142" s="22">
        <v>10</v>
      </c>
      <c r="B142" s="21" t="s">
        <v>128</v>
      </c>
      <c r="C142" s="21"/>
      <c r="D142" s="21"/>
      <c r="E142" s="21"/>
      <c r="F142" s="22">
        <v>25</v>
      </c>
      <c r="G142" s="21" t="s">
        <v>97</v>
      </c>
      <c r="I142" s="23"/>
      <c r="J142" s="23"/>
      <c r="K142" s="21"/>
      <c r="L142" s="7"/>
      <c r="M142" s="22">
        <v>40</v>
      </c>
      <c r="N142" s="21" t="s">
        <v>684</v>
      </c>
      <c r="O142" s="21"/>
      <c r="U142" s="769">
        <v>6</v>
      </c>
      <c r="V142" s="769"/>
      <c r="W142" s="769" t="s">
        <v>612</v>
      </c>
      <c r="X142" s="769"/>
      <c r="Y142" s="769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354"/>
      <c r="AU142" s="354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82"/>
      <c r="EG142" s="182"/>
      <c r="EH142" s="7"/>
      <c r="EI142" s="7"/>
      <c r="EJ142" s="7"/>
      <c r="EK142" s="7"/>
      <c r="EL142" s="7"/>
      <c r="EM142" s="7"/>
    </row>
    <row r="143" spans="1:145" ht="17.100000000000001" customHeight="1" x14ac:dyDescent="0.25">
      <c r="A143" s="22">
        <v>11</v>
      </c>
      <c r="B143" s="21" t="s">
        <v>90</v>
      </c>
      <c r="C143" s="21"/>
      <c r="D143" s="21"/>
      <c r="E143" s="21"/>
      <c r="F143" s="22">
        <v>26</v>
      </c>
      <c r="G143" s="21" t="s">
        <v>533</v>
      </c>
      <c r="I143" s="21"/>
      <c r="J143" s="21"/>
      <c r="K143" s="21"/>
      <c r="L143" s="7"/>
      <c r="M143" s="22">
        <v>41</v>
      </c>
      <c r="N143" s="21" t="s">
        <v>672</v>
      </c>
      <c r="O143" s="21"/>
      <c r="U143" s="769">
        <v>7</v>
      </c>
      <c r="V143" s="769"/>
      <c r="W143" s="769" t="s">
        <v>613</v>
      </c>
      <c r="X143" s="769"/>
      <c r="Y143" s="769"/>
      <c r="AT143" s="354"/>
      <c r="AU143" s="354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82"/>
      <c r="EG143" s="182"/>
      <c r="EH143" s="7"/>
      <c r="EI143" s="7"/>
      <c r="EJ143" s="7"/>
      <c r="EK143" s="7"/>
      <c r="EL143" s="7"/>
      <c r="EM143" s="7"/>
    </row>
    <row r="144" spans="1:145" ht="17.100000000000001" customHeight="1" x14ac:dyDescent="0.25">
      <c r="A144" s="348">
        <v>12</v>
      </c>
      <c r="B144" s="21" t="s">
        <v>126</v>
      </c>
      <c r="C144" s="347"/>
      <c r="D144" s="347"/>
      <c r="E144" s="347"/>
      <c r="F144" s="22">
        <v>27</v>
      </c>
      <c r="G144" s="21" t="s">
        <v>427</v>
      </c>
      <c r="I144" s="21"/>
      <c r="J144" s="21"/>
      <c r="K144" s="21"/>
      <c r="L144" s="7"/>
      <c r="M144" s="354">
        <v>42</v>
      </c>
      <c r="N144" s="360" t="s">
        <v>687</v>
      </c>
      <c r="O144" s="21"/>
      <c r="U144" s="769">
        <v>8</v>
      </c>
      <c r="V144" s="769"/>
      <c r="W144" s="769" t="s">
        <v>614</v>
      </c>
      <c r="X144" s="769"/>
      <c r="Y144" s="769"/>
      <c r="AT144" s="354"/>
      <c r="AU144" s="354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82"/>
      <c r="EG144" s="182"/>
      <c r="EH144" s="7"/>
      <c r="EI144" s="7"/>
      <c r="EJ144" s="7"/>
      <c r="EK144" s="7"/>
      <c r="EL144" s="7"/>
      <c r="EM144" s="7"/>
    </row>
    <row r="145" spans="1:145" ht="17.100000000000001" customHeight="1" x14ac:dyDescent="0.25">
      <c r="A145" s="22">
        <v>13</v>
      </c>
      <c r="B145" s="21" t="s">
        <v>106</v>
      </c>
      <c r="C145" s="21"/>
      <c r="D145" s="21"/>
      <c r="E145" s="21"/>
      <c r="F145" s="22">
        <v>28</v>
      </c>
      <c r="G145" s="21" t="s">
        <v>142</v>
      </c>
      <c r="I145" s="21"/>
      <c r="J145" s="21"/>
      <c r="K145" s="21"/>
      <c r="M145" s="354">
        <v>43</v>
      </c>
      <c r="N145" s="21" t="s">
        <v>686</v>
      </c>
      <c r="U145" s="697" t="s">
        <v>27</v>
      </c>
      <c r="V145" s="698"/>
      <c r="W145" s="698"/>
      <c r="X145" s="698"/>
      <c r="Y145" s="699"/>
      <c r="AT145" s="354"/>
      <c r="AU145" s="354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</row>
    <row r="146" spans="1:145" ht="17.100000000000001" customHeight="1" x14ac:dyDescent="0.25">
      <c r="A146" s="22">
        <v>14</v>
      </c>
      <c r="B146" s="21" t="s">
        <v>96</v>
      </c>
      <c r="C146" s="21"/>
      <c r="D146" s="21"/>
      <c r="E146" s="21"/>
      <c r="F146" s="22">
        <v>29</v>
      </c>
      <c r="G146" s="23" t="s">
        <v>501</v>
      </c>
      <c r="I146" s="21"/>
      <c r="J146" s="21"/>
      <c r="K146" s="21"/>
      <c r="M146" s="354"/>
      <c r="U146" s="769">
        <v>9</v>
      </c>
      <c r="V146" s="769"/>
      <c r="W146" s="769" t="s">
        <v>615</v>
      </c>
      <c r="X146" s="769"/>
      <c r="Y146" s="769"/>
      <c r="AT146" s="354"/>
      <c r="AU146" s="354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</row>
    <row r="147" spans="1:145" ht="17.100000000000001" customHeight="1" thickBot="1" x14ac:dyDescent="0.3">
      <c r="A147" s="22">
        <v>15</v>
      </c>
      <c r="B147" s="21" t="s">
        <v>92</v>
      </c>
      <c r="C147" s="21"/>
      <c r="D147" s="21"/>
      <c r="E147" s="21"/>
      <c r="F147" s="22">
        <v>30</v>
      </c>
      <c r="G147" s="21" t="s">
        <v>184</v>
      </c>
      <c r="I147" s="21"/>
      <c r="J147" s="21"/>
      <c r="K147" s="21"/>
      <c r="U147" s="821">
        <v>10</v>
      </c>
      <c r="V147" s="821"/>
      <c r="W147" s="821" t="s">
        <v>616</v>
      </c>
      <c r="X147" s="821"/>
      <c r="Y147" s="821"/>
      <c r="AT147" s="354"/>
      <c r="AU147" s="354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</row>
    <row r="148" spans="1:145" ht="17.100000000000001" customHeight="1" thickTop="1" x14ac:dyDescent="0.25">
      <c r="C148" s="21"/>
      <c r="D148" s="21"/>
      <c r="E148" s="21"/>
      <c r="I148" s="21"/>
      <c r="J148" s="21"/>
      <c r="K148" s="21"/>
      <c r="P148" s="631"/>
      <c r="Q148" s="631"/>
      <c r="R148" s="223"/>
      <c r="S148" s="223"/>
      <c r="U148" s="223"/>
      <c r="V148" s="223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</row>
    <row r="149" spans="1:145" ht="17.100000000000001" customHeight="1" x14ac:dyDescent="0.25">
      <c r="C149" s="21"/>
      <c r="D149" s="21"/>
      <c r="E149" s="21"/>
      <c r="I149" s="21"/>
      <c r="J149" s="21"/>
      <c r="K149" s="21"/>
      <c r="P149" s="631"/>
      <c r="Q149" s="631"/>
      <c r="R149" s="223"/>
      <c r="S149" s="223"/>
      <c r="T149" s="223"/>
      <c r="U149" s="223"/>
      <c r="V149" s="223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</row>
    <row r="150" spans="1:145" ht="17.100000000000001" customHeight="1" x14ac:dyDescent="0.25">
      <c r="C150" s="21"/>
      <c r="D150" s="21"/>
      <c r="E150" s="21"/>
      <c r="I150" s="21"/>
      <c r="J150" s="21"/>
      <c r="K150" s="21"/>
      <c r="P150" s="631"/>
      <c r="Q150" s="631"/>
      <c r="R150" s="223"/>
      <c r="S150" s="223"/>
      <c r="T150" s="223"/>
      <c r="U150" s="223"/>
      <c r="V150" s="223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</row>
    <row r="151" spans="1:145" ht="17.100000000000001" customHeight="1" x14ac:dyDescent="0.25">
      <c r="C151" s="21"/>
      <c r="D151" s="21"/>
      <c r="E151" s="21"/>
      <c r="I151" s="21"/>
      <c r="J151" s="21"/>
      <c r="K151" s="21"/>
      <c r="P151" s="631"/>
      <c r="Q151" s="631"/>
      <c r="R151" s="223"/>
      <c r="S151" s="223"/>
      <c r="T151" s="223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</row>
    <row r="152" spans="1:145" ht="17.100000000000001" customHeight="1" x14ac:dyDescent="0.25">
      <c r="C152" s="23"/>
      <c r="D152" s="21"/>
      <c r="E152" s="21"/>
      <c r="I152" s="21"/>
      <c r="J152" s="21"/>
      <c r="K152" s="21"/>
      <c r="P152" s="631"/>
      <c r="Q152" s="631"/>
      <c r="R152" s="223"/>
      <c r="S152" s="223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83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5"/>
      <c r="CJ152" s="185"/>
      <c r="CK152" s="185"/>
      <c r="CL152" s="7"/>
      <c r="CM152" s="7"/>
      <c r="CN152" s="7"/>
      <c r="CO152" s="7"/>
      <c r="CP152" s="7"/>
      <c r="CQ152" s="7"/>
      <c r="CR152" s="185"/>
      <c r="CS152" s="185"/>
      <c r="CT152" s="185"/>
      <c r="CU152" s="185"/>
      <c r="CV152" s="185"/>
      <c r="CW152" s="185"/>
      <c r="CX152" s="185" t="s">
        <v>349</v>
      </c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</row>
    <row r="153" spans="1:145" ht="17.100000000000001" customHeight="1" x14ac:dyDescent="0.25">
      <c r="D153" s="21"/>
      <c r="E153" s="21"/>
      <c r="I153" s="21"/>
      <c r="J153" s="21"/>
      <c r="K153" s="21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118"/>
      <c r="BX153" s="118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 t="s">
        <v>134</v>
      </c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</row>
    <row r="154" spans="1:145" ht="17.100000000000001" customHeight="1" x14ac:dyDescent="0.25">
      <c r="A154" s="22"/>
      <c r="B154" s="21"/>
      <c r="D154" s="23"/>
      <c r="E154" s="21"/>
      <c r="F154" s="21"/>
      <c r="G154" s="22"/>
      <c r="K154" s="21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118"/>
      <c r="BX154" s="118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357"/>
      <c r="CJ154" s="362"/>
      <c r="CK154" s="357"/>
      <c r="CL154" s="357"/>
      <c r="CM154" s="357"/>
      <c r="CN154" s="357"/>
      <c r="CO154" s="357"/>
      <c r="CP154" s="357"/>
      <c r="CQ154" s="357"/>
      <c r="CR154" s="357"/>
      <c r="CS154" s="357"/>
      <c r="CT154" s="357"/>
      <c r="CU154" s="357"/>
      <c r="CV154" s="357"/>
      <c r="CW154" s="357"/>
      <c r="CX154" s="357" t="s">
        <v>451</v>
      </c>
      <c r="CY154" s="357"/>
      <c r="CZ154" s="357"/>
      <c r="DA154" s="357"/>
      <c r="DB154" s="357"/>
      <c r="DC154" s="357"/>
      <c r="DD154" s="357"/>
      <c r="DE154" s="357"/>
      <c r="DF154" s="357"/>
      <c r="DG154" s="357"/>
      <c r="DH154" s="357"/>
      <c r="DI154" s="357"/>
      <c r="DJ154" s="357"/>
      <c r="DK154" s="357"/>
      <c r="DL154" s="357"/>
      <c r="DM154" s="357"/>
      <c r="DN154" s="357"/>
      <c r="DO154" s="357"/>
      <c r="DP154" s="35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</row>
    <row r="155" spans="1:145" ht="17.100000000000001" customHeight="1" x14ac:dyDescent="0.25">
      <c r="A155" s="24"/>
      <c r="G155" s="24"/>
      <c r="H155" s="21"/>
      <c r="I155" s="21"/>
      <c r="J155" s="21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118"/>
      <c r="BX155" s="118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 t="s">
        <v>450</v>
      </c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</row>
    <row r="156" spans="1:145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18"/>
      <c r="BX156" s="118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</row>
    <row r="157" spans="1:145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18"/>
      <c r="CT157" s="118"/>
      <c r="CU157" s="118"/>
      <c r="CV157" s="118"/>
      <c r="CW157" s="118"/>
      <c r="CX157" s="187" t="s">
        <v>140</v>
      </c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18"/>
      <c r="DM157" s="118"/>
      <c r="DN157" s="118"/>
      <c r="DO157" s="118"/>
      <c r="DP157" s="118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</row>
    <row r="158" spans="1:145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18"/>
      <c r="CJ158" s="118"/>
      <c r="CK158" s="118"/>
      <c r="CL158" s="118"/>
      <c r="CM158" s="118"/>
      <c r="CN158" s="118"/>
      <c r="CO158" s="118"/>
      <c r="CP158" s="118"/>
      <c r="CQ158" s="118"/>
      <c r="CR158" s="118"/>
      <c r="CS158" s="118"/>
      <c r="CT158" s="118"/>
      <c r="CU158" s="118"/>
      <c r="CV158" s="118"/>
      <c r="CW158" s="118"/>
      <c r="CX158" s="185" t="s">
        <v>134</v>
      </c>
      <c r="CY158" s="185"/>
      <c r="CZ158" s="185"/>
      <c r="DA158" s="185"/>
      <c r="DB158" s="185"/>
      <c r="DC158" s="185"/>
      <c r="DD158" s="187"/>
      <c r="DE158" s="187"/>
      <c r="DF158" s="187"/>
      <c r="DG158" s="187"/>
      <c r="DH158" s="187"/>
      <c r="DI158" s="187"/>
      <c r="DJ158" s="187"/>
      <c r="DK158" s="187"/>
      <c r="DL158" s="118"/>
      <c r="DM158" s="118"/>
      <c r="DN158" s="118"/>
      <c r="DO158" s="118"/>
      <c r="DP158" s="118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</row>
    <row r="159" spans="1:145" ht="15.95" customHeight="1" x14ac:dyDescent="0.25"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18"/>
      <c r="CJ159" s="118"/>
      <c r="CK159" s="118"/>
      <c r="CL159" s="118"/>
      <c r="CM159" s="118"/>
      <c r="CN159" s="118"/>
      <c r="CO159" s="118"/>
      <c r="CP159" s="118"/>
      <c r="CQ159" s="118"/>
      <c r="CR159" s="118"/>
      <c r="CS159" s="118"/>
      <c r="CT159" s="118"/>
      <c r="CU159" s="118"/>
      <c r="CV159" s="118"/>
      <c r="CW159" s="118"/>
      <c r="CX159" s="118"/>
      <c r="CY159" s="118"/>
      <c r="CZ159" s="118"/>
      <c r="DA159" s="118"/>
      <c r="DB159" s="118"/>
      <c r="DC159" s="118"/>
      <c r="DD159" s="118"/>
      <c r="DE159" s="118"/>
      <c r="DF159" s="118"/>
      <c r="DG159" s="118"/>
      <c r="DH159" s="118"/>
      <c r="DI159" s="118"/>
      <c r="DJ159" s="118"/>
      <c r="DK159" s="118"/>
      <c r="DL159" s="118"/>
      <c r="DM159" s="118"/>
      <c r="DN159" s="118"/>
      <c r="DO159" s="118"/>
      <c r="DP159" s="118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</row>
    <row r="160" spans="1:145" ht="15.95" customHeight="1" x14ac:dyDescent="0.25"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18"/>
      <c r="DM160" s="118"/>
      <c r="DN160" s="118"/>
      <c r="DO160" s="118"/>
      <c r="DP160" s="118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</row>
    <row r="161" spans="2:145" ht="15.95" customHeight="1" x14ac:dyDescent="0.25"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18"/>
      <c r="CJ161" s="118"/>
      <c r="CK161" s="118"/>
      <c r="CL161" s="118"/>
      <c r="CM161" s="118"/>
      <c r="CN161" s="118"/>
      <c r="CO161" s="118"/>
      <c r="CP161" s="118"/>
      <c r="CQ161" s="118"/>
      <c r="CR161" s="118"/>
      <c r="CS161" s="118"/>
      <c r="CT161" s="118"/>
      <c r="CU161" s="118"/>
      <c r="CV161" s="118"/>
      <c r="CW161" s="118"/>
      <c r="CX161" s="187" t="s">
        <v>144</v>
      </c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18"/>
      <c r="DM161" s="118"/>
      <c r="DN161" s="118"/>
      <c r="DO161" s="118"/>
      <c r="DP161" s="118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</row>
    <row r="162" spans="2:145" ht="15.95" customHeight="1" x14ac:dyDescent="0.25"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18"/>
      <c r="DM162" s="118"/>
      <c r="DN162" s="118"/>
      <c r="DO162" s="118"/>
      <c r="DP162" s="118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</row>
    <row r="163" spans="2:145" ht="15.95" customHeight="1" x14ac:dyDescent="0.25"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88"/>
      <c r="BZ163" s="188"/>
      <c r="CA163" s="188"/>
      <c r="CB163" s="188"/>
      <c r="CC163" s="188"/>
      <c r="CD163" s="188"/>
      <c r="CE163" s="188"/>
      <c r="CF163" s="188"/>
      <c r="CG163" s="188"/>
      <c r="CH163" s="188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187"/>
      <c r="DM163" s="187"/>
      <c r="DN163" s="187"/>
      <c r="DO163" s="187"/>
      <c r="DP163" s="18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</row>
    <row r="164" spans="2:145" ht="15.95" customHeight="1" x14ac:dyDescent="0.25"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</row>
    <row r="165" spans="2:145" ht="15.95" customHeight="1" x14ac:dyDescent="0.25"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18"/>
      <c r="CJ165" s="118"/>
      <c r="CK165" s="118"/>
      <c r="CL165" s="118"/>
      <c r="CM165" s="118"/>
      <c r="CN165" s="118"/>
      <c r="CO165" s="118"/>
      <c r="CP165" s="118"/>
      <c r="CQ165" s="118"/>
      <c r="CR165" s="118"/>
      <c r="CS165" s="118"/>
      <c r="CT165" s="118"/>
      <c r="CU165" s="118"/>
      <c r="CV165" s="118"/>
      <c r="CW165" s="118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18"/>
      <c r="DM165" s="118"/>
      <c r="DN165" s="118"/>
      <c r="DO165" s="118"/>
      <c r="DP165" s="118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</row>
    <row r="166" spans="2:145" ht="15.95" customHeight="1" x14ac:dyDescent="0.25">
      <c r="B166" s="105"/>
      <c r="C166" s="105"/>
      <c r="D166" s="105"/>
      <c r="E166" s="105"/>
      <c r="F166" s="105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88"/>
      <c r="BZ166" s="188"/>
      <c r="CA166" s="188"/>
      <c r="CB166" s="188"/>
      <c r="CC166" s="188"/>
      <c r="CD166" s="188"/>
      <c r="CE166" s="188"/>
      <c r="CF166" s="188"/>
      <c r="CG166" s="188"/>
      <c r="CH166" s="188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</row>
    <row r="167" spans="2:145" ht="15.95" customHeight="1" x14ac:dyDescent="0.25">
      <c r="B167" s="105"/>
      <c r="C167" s="105"/>
      <c r="E167" s="105"/>
      <c r="F167" s="105"/>
      <c r="G167" s="105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</row>
    <row r="168" spans="2:145" ht="15.95" customHeight="1" x14ac:dyDescent="0.25">
      <c r="B168" s="105"/>
      <c r="C168" s="105"/>
      <c r="E168" s="105"/>
      <c r="F168" s="105"/>
      <c r="G168" s="105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</row>
    <row r="169" spans="2:145" ht="15.95" customHeight="1" x14ac:dyDescent="0.25">
      <c r="B169" s="105"/>
      <c r="C169" s="105"/>
      <c r="E169" s="105"/>
      <c r="F169" s="105"/>
      <c r="G169" s="105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</row>
    <row r="170" spans="2:145" ht="15.95" customHeight="1" x14ac:dyDescent="0.25">
      <c r="B170" s="105"/>
      <c r="C170" s="105"/>
      <c r="E170" s="105"/>
      <c r="F170" s="105"/>
      <c r="G170" s="105"/>
    </row>
    <row r="171" spans="2:145" ht="15.95" customHeight="1" x14ac:dyDescent="0.25">
      <c r="B171" s="105"/>
      <c r="C171" s="105"/>
      <c r="E171" s="105"/>
      <c r="F171" s="105"/>
      <c r="G171" s="105"/>
    </row>
    <row r="172" spans="2:145" ht="15.95" customHeight="1" x14ac:dyDescent="0.25">
      <c r="B172" s="105"/>
      <c r="C172" s="105"/>
      <c r="E172" s="105"/>
      <c r="F172" s="105"/>
      <c r="G172" s="105"/>
    </row>
    <row r="173" spans="2:145" ht="15.95" customHeight="1" x14ac:dyDescent="0.25">
      <c r="B173" s="105"/>
      <c r="C173" s="105"/>
      <c r="D173" s="105"/>
      <c r="E173" s="105"/>
      <c r="F173" s="105"/>
    </row>
    <row r="174" spans="2:145" ht="15.95" customHeight="1" x14ac:dyDescent="0.25">
      <c r="B174" s="105"/>
      <c r="C174" s="105"/>
      <c r="D174" s="105"/>
      <c r="E174" s="105"/>
      <c r="F174" s="105"/>
    </row>
    <row r="175" spans="2:145" ht="15.95" customHeight="1" x14ac:dyDescent="0.25">
      <c r="B175" s="105"/>
      <c r="C175" s="105"/>
      <c r="E175" s="105"/>
      <c r="F175" s="105"/>
    </row>
    <row r="176" spans="2:145" ht="15.95" customHeight="1" x14ac:dyDescent="0.25">
      <c r="B176" s="105"/>
      <c r="C176" s="105"/>
      <c r="E176" s="105"/>
      <c r="F176" s="105"/>
    </row>
    <row r="177" spans="2:6" ht="15.95" customHeight="1" x14ac:dyDescent="0.25">
      <c r="B177" s="105"/>
      <c r="C177" s="105"/>
      <c r="E177" s="105"/>
      <c r="F177" s="105"/>
    </row>
  </sheetData>
  <mergeCells count="168">
    <mergeCell ref="AX85:AX86"/>
    <mergeCell ref="A1:Z1"/>
    <mergeCell ref="A6:A9"/>
    <mergeCell ref="B6:B9"/>
    <mergeCell ref="C6:C9"/>
    <mergeCell ref="D6:X6"/>
    <mergeCell ref="Y6:Z9"/>
    <mergeCell ref="D7:J7"/>
    <mergeCell ref="K7:Q7"/>
    <mergeCell ref="R7:X7"/>
    <mergeCell ref="U8:V8"/>
    <mergeCell ref="AP7:AV7"/>
    <mergeCell ref="D8:F8"/>
    <mergeCell ref="G8:H8"/>
    <mergeCell ref="I8:J8"/>
    <mergeCell ref="K8:M8"/>
    <mergeCell ref="N8:O8"/>
    <mergeCell ref="P8:Q8"/>
    <mergeCell ref="R8:T8"/>
    <mergeCell ref="AB8:AD8"/>
    <mergeCell ref="AG8:AH8"/>
    <mergeCell ref="AI8:AK8"/>
    <mergeCell ref="AL8:AM8"/>
    <mergeCell ref="AB7:AH7"/>
    <mergeCell ref="AI7:AO7"/>
    <mergeCell ref="AN8:AO8"/>
    <mergeCell ref="AP8:AR8"/>
    <mergeCell ref="AS8:AT8"/>
    <mergeCell ref="AU8:AV8"/>
    <mergeCell ref="A10:A20"/>
    <mergeCell ref="B10:B20"/>
    <mergeCell ref="D10:X11"/>
    <mergeCell ref="Y10:Z10"/>
    <mergeCell ref="Y18:Z18"/>
    <mergeCell ref="W8:X8"/>
    <mergeCell ref="AE8:AF8"/>
    <mergeCell ref="A21:A31"/>
    <mergeCell ref="B21:B31"/>
    <mergeCell ref="Y23:Z23"/>
    <mergeCell ref="A33:A42"/>
    <mergeCell ref="B33:B42"/>
    <mergeCell ref="A43:A53"/>
    <mergeCell ref="B43:B53"/>
    <mergeCell ref="A54:A64"/>
    <mergeCell ref="B54:B64"/>
    <mergeCell ref="D61:X62"/>
    <mergeCell ref="D63:X64"/>
    <mergeCell ref="A65:C65"/>
    <mergeCell ref="Y65:Z65"/>
    <mergeCell ref="A67:C67"/>
    <mergeCell ref="A68:C68"/>
    <mergeCell ref="A70:C70"/>
    <mergeCell ref="A71:C71"/>
    <mergeCell ref="A73:C73"/>
    <mergeCell ref="AA73:AA74"/>
    <mergeCell ref="AX73:AX74"/>
    <mergeCell ref="A74:C74"/>
    <mergeCell ref="A75:C75"/>
    <mergeCell ref="AA75:AA76"/>
    <mergeCell ref="AX75:AX76"/>
    <mergeCell ref="A76:C76"/>
    <mergeCell ref="A77:C77"/>
    <mergeCell ref="AA77:AA78"/>
    <mergeCell ref="AX77:AX78"/>
    <mergeCell ref="A78:C78"/>
    <mergeCell ref="A79:C79"/>
    <mergeCell ref="AA79:AA80"/>
    <mergeCell ref="AX79:AX80"/>
    <mergeCell ref="A81:C81"/>
    <mergeCell ref="AA81:AA82"/>
    <mergeCell ref="AX81:AX82"/>
    <mergeCell ref="A83:C83"/>
    <mergeCell ref="AA83:AA84"/>
    <mergeCell ref="AX83:AX84"/>
    <mergeCell ref="A84:C84"/>
    <mergeCell ref="A87:C87"/>
    <mergeCell ref="AA87:AA88"/>
    <mergeCell ref="AX87:AX88"/>
    <mergeCell ref="A88:C88"/>
    <mergeCell ref="A89:C89"/>
    <mergeCell ref="AA90:AA91"/>
    <mergeCell ref="AX91:AX92"/>
    <mergeCell ref="A100:C100"/>
    <mergeCell ref="A93:C93"/>
    <mergeCell ref="AA93:AA94"/>
    <mergeCell ref="AX93:AX94"/>
    <mergeCell ref="A95:C95"/>
    <mergeCell ref="AA95:AA96"/>
    <mergeCell ref="AX95:AX96"/>
    <mergeCell ref="A96:C96"/>
    <mergeCell ref="A101:C101"/>
    <mergeCell ref="AA101:AA102"/>
    <mergeCell ref="AX101:AX102"/>
    <mergeCell ref="A102:C102"/>
    <mergeCell ref="A103:C103"/>
    <mergeCell ref="A104:C104"/>
    <mergeCell ref="AA104:AA105"/>
    <mergeCell ref="AX104:AX105"/>
    <mergeCell ref="A106:C106"/>
    <mergeCell ref="AA106:AA107"/>
    <mergeCell ref="AX106:AX107"/>
    <mergeCell ref="A108:C108"/>
    <mergeCell ref="AA108:AA109"/>
    <mergeCell ref="AX108:AX109"/>
    <mergeCell ref="A109:C109"/>
    <mergeCell ref="AA110:AA111"/>
    <mergeCell ref="AX110:AX111"/>
    <mergeCell ref="A112:C112"/>
    <mergeCell ref="AA112:AA113"/>
    <mergeCell ref="A113:C113"/>
    <mergeCell ref="AX113:AX114"/>
    <mergeCell ref="A114:C114"/>
    <mergeCell ref="A115:C115"/>
    <mergeCell ref="AA115:AA116"/>
    <mergeCell ref="AX115:AX116"/>
    <mergeCell ref="A116:C116"/>
    <mergeCell ref="A117:C117"/>
    <mergeCell ref="AA117:AA118"/>
    <mergeCell ref="AX117:AX118"/>
    <mergeCell ref="A118:C118"/>
    <mergeCell ref="A119:C119"/>
    <mergeCell ref="AA119:AA120"/>
    <mergeCell ref="AX119:AX120"/>
    <mergeCell ref="A120:C120"/>
    <mergeCell ref="A121:C121"/>
    <mergeCell ref="A123:C123"/>
    <mergeCell ref="A124:C124"/>
    <mergeCell ref="A125:C125"/>
    <mergeCell ref="A126:C126"/>
    <mergeCell ref="A127:C127"/>
    <mergeCell ref="A128:C128"/>
    <mergeCell ref="A130:C130"/>
    <mergeCell ref="A131:C131"/>
    <mergeCell ref="S132:Y132"/>
    <mergeCell ref="U133:V134"/>
    <mergeCell ref="W133:Y134"/>
    <mergeCell ref="U135:V135"/>
    <mergeCell ref="W135:Y135"/>
    <mergeCell ref="U136:V136"/>
    <mergeCell ref="W136:Y136"/>
    <mergeCell ref="U137:V137"/>
    <mergeCell ref="W137:Y137"/>
    <mergeCell ref="U138:V138"/>
    <mergeCell ref="W138:Y138"/>
    <mergeCell ref="U139:V139"/>
    <mergeCell ref="W139:Y139"/>
    <mergeCell ref="U140:Y140"/>
    <mergeCell ref="U141:V141"/>
    <mergeCell ref="W141:Y141"/>
    <mergeCell ref="U142:V142"/>
    <mergeCell ref="W142:Y142"/>
    <mergeCell ref="U143:V143"/>
    <mergeCell ref="W143:Y143"/>
    <mergeCell ref="U144:V144"/>
    <mergeCell ref="W144:Y144"/>
    <mergeCell ref="U145:Y145"/>
    <mergeCell ref="U146:V146"/>
    <mergeCell ref="W146:Y146"/>
    <mergeCell ref="P152:Q152"/>
    <mergeCell ref="AX97:AX99"/>
    <mergeCell ref="AX71:AX72"/>
    <mergeCell ref="AX121:AX122"/>
    <mergeCell ref="U147:V147"/>
    <mergeCell ref="W147:Y147"/>
    <mergeCell ref="P148:Q148"/>
    <mergeCell ref="P149:Q149"/>
    <mergeCell ref="P150:Q150"/>
    <mergeCell ref="P151:Q151"/>
  </mergeCells>
  <conditionalFormatting sqref="AY12:EK64">
    <cfRule type="cellIs" dxfId="7" priority="1" stopIfTrue="1" operator="greaterThan">
      <formula>1</formula>
    </cfRule>
  </conditionalFormatting>
  <pageMargins left="0.3" right="0.19685039370078741" top="0.28000000000000003" bottom="0.28999999999999998" header="0.27" footer="0.25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67585" r:id="rId4">
          <objectPr defaultSize="0" autoPict="0" r:id="rId5">
            <anchor moveWithCells="1" sizeWithCells="1">
              <from>
                <xdr:col>25</xdr:col>
                <xdr:colOff>161925</xdr:colOff>
                <xdr:row>135</xdr:row>
                <xdr:rowOff>104775</xdr:rowOff>
              </from>
              <to>
                <xdr:col>25</xdr:col>
                <xdr:colOff>1238250</xdr:colOff>
                <xdr:row>138</xdr:row>
                <xdr:rowOff>19050</xdr:rowOff>
              </to>
            </anchor>
          </objectPr>
        </oleObject>
      </mc:Choice>
      <mc:Fallback>
        <oleObject progId="PBrush" shapeId="675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77"/>
  <sheetViews>
    <sheetView topLeftCell="A7" zoomScale="60" zoomScaleNormal="60" workbookViewId="0">
      <pane xSplit="2" ySplit="4" topLeftCell="C11" activePane="bottomRight" state="frozen"/>
      <selection activeCell="A7" sqref="A7"/>
      <selection pane="topRight" activeCell="C7" sqref="C7"/>
      <selection pane="bottomLeft" activeCell="A11" sqref="A11"/>
      <selection pane="bottomRight" activeCell="O26" sqref="O26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5" width="5.7109375" style="1" customWidth="1"/>
    <col min="6" max="6" width="6.140625" style="1" customWidth="1"/>
    <col min="7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1" width="5.7109375" style="1" customWidth="1"/>
    <col min="22" max="22" width="5.85546875" style="1" customWidth="1"/>
    <col min="23" max="24" width="5.7109375" style="1" customWidth="1"/>
    <col min="25" max="25" width="5.140625" style="1" customWidth="1"/>
    <col min="26" max="26" width="31.28515625" style="1" customWidth="1"/>
    <col min="27" max="27" width="0.7109375" style="1" customWidth="1"/>
    <col min="28" max="47" width="6.7109375" style="1" hidden="1" customWidth="1"/>
    <col min="48" max="49" width="6.7109375" style="374" hidden="1" customWidth="1"/>
    <col min="50" max="50" width="5.140625" style="374" hidden="1" customWidth="1"/>
    <col min="51" max="66" width="4.7109375" style="374" customWidth="1"/>
    <col min="67" max="73" width="4.7109375" style="1" customWidth="1"/>
    <col min="74" max="75" width="5.7109375" style="1" customWidth="1"/>
    <col min="76" max="95" width="4.7109375" style="1" customWidth="1"/>
    <col min="96" max="96" width="6.140625" style="1" customWidth="1"/>
    <col min="97" max="117" width="4.7109375" style="1" customWidth="1"/>
    <col min="118" max="118" width="6.42578125" style="1" customWidth="1"/>
    <col min="119" max="120" width="5.85546875" style="1" customWidth="1"/>
    <col min="121" max="140" width="4.7109375" style="1" customWidth="1"/>
    <col min="141" max="141" width="3.7109375" style="1" customWidth="1"/>
    <col min="142" max="163" width="5.28515625" style="1" customWidth="1"/>
    <col min="164" max="16384" width="9.140625" style="1"/>
  </cols>
  <sheetData>
    <row r="1" spans="1:175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</row>
    <row r="2" spans="1:175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  <c r="AN2" s="374"/>
      <c r="AO2" s="374"/>
      <c r="AP2" s="374"/>
      <c r="AQ2" s="374"/>
      <c r="AR2" s="374"/>
      <c r="AS2" s="374"/>
      <c r="AT2" s="374"/>
      <c r="AU2" s="374"/>
    </row>
    <row r="3" spans="1:175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  <c r="AN3" s="374"/>
      <c r="AO3" s="374"/>
      <c r="AP3" s="374"/>
      <c r="AQ3" s="374"/>
      <c r="AR3" s="374"/>
      <c r="AS3" s="374"/>
      <c r="AT3" s="374"/>
      <c r="AU3" s="374"/>
    </row>
    <row r="4" spans="1:175" ht="15.75" customHeight="1" x14ac:dyDescent="0.25">
      <c r="A4" s="224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374"/>
      <c r="AO4" s="374"/>
      <c r="AP4" s="374"/>
      <c r="AQ4" s="374"/>
      <c r="AR4" s="374"/>
      <c r="AS4" s="374"/>
      <c r="AT4" s="374"/>
      <c r="AU4" s="374"/>
    </row>
    <row r="5" spans="1:175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75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44" t="s">
        <v>15</v>
      </c>
      <c r="Z6" s="845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75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46"/>
      <c r="Z7" s="847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77"/>
      <c r="AX7" s="277"/>
    </row>
    <row r="8" spans="1:175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46"/>
      <c r="Z8" s="847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77"/>
      <c r="AX8" s="277"/>
    </row>
    <row r="9" spans="1:175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48"/>
      <c r="Z9" s="849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631</v>
      </c>
      <c r="AZ9" s="118" t="s">
        <v>675</v>
      </c>
      <c r="BA9" s="197" t="s">
        <v>453</v>
      </c>
      <c r="BB9" s="118" t="s">
        <v>651</v>
      </c>
      <c r="BC9" s="118" t="s">
        <v>275</v>
      </c>
      <c r="BD9" s="118" t="s">
        <v>689</v>
      </c>
      <c r="BE9" s="197" t="s">
        <v>453</v>
      </c>
      <c r="BF9" s="118" t="s">
        <v>341</v>
      </c>
      <c r="BG9" s="118" t="s">
        <v>301</v>
      </c>
      <c r="BH9" s="197" t="s">
        <v>453</v>
      </c>
      <c r="BI9" s="118" t="s">
        <v>274</v>
      </c>
      <c r="BJ9" s="118" t="s">
        <v>510</v>
      </c>
      <c r="BK9" s="197" t="s">
        <v>453</v>
      </c>
      <c r="BL9" s="118" t="s">
        <v>645</v>
      </c>
      <c r="BM9" s="196" t="s">
        <v>646</v>
      </c>
      <c r="BN9" s="197" t="s">
        <v>453</v>
      </c>
      <c r="BO9" s="118" t="s">
        <v>632</v>
      </c>
      <c r="BP9" s="118" t="s">
        <v>683</v>
      </c>
      <c r="BQ9" s="197" t="s">
        <v>453</v>
      </c>
      <c r="BR9" s="118" t="s">
        <v>663</v>
      </c>
      <c r="BS9" s="118" t="s">
        <v>662</v>
      </c>
      <c r="BT9" s="197" t="s">
        <v>453</v>
      </c>
      <c r="BU9" s="118" t="s">
        <v>667</v>
      </c>
      <c r="BV9" s="118" t="s">
        <v>668</v>
      </c>
      <c r="BW9" s="118" t="s">
        <v>688</v>
      </c>
      <c r="BX9" s="197" t="s">
        <v>453</v>
      </c>
      <c r="BY9" s="118" t="s">
        <v>695</v>
      </c>
      <c r="BZ9" s="118" t="s">
        <v>696</v>
      </c>
      <c r="CA9" s="197" t="s">
        <v>453</v>
      </c>
      <c r="CB9" s="118" t="s">
        <v>643</v>
      </c>
      <c r="CC9" s="118" t="s">
        <v>682</v>
      </c>
      <c r="CD9" s="118" t="s">
        <v>644</v>
      </c>
      <c r="CE9" s="197" t="s">
        <v>453</v>
      </c>
      <c r="CF9" s="118" t="s">
        <v>654</v>
      </c>
      <c r="CG9" s="118" t="s">
        <v>655</v>
      </c>
      <c r="CH9" s="197" t="s">
        <v>453</v>
      </c>
      <c r="CI9" s="118" t="s">
        <v>653</v>
      </c>
      <c r="CJ9" s="118" t="s">
        <v>692</v>
      </c>
      <c r="CK9" s="118" t="s">
        <v>661</v>
      </c>
      <c r="CL9" s="118" t="s">
        <v>237</v>
      </c>
      <c r="CM9" s="118" t="s">
        <v>514</v>
      </c>
      <c r="CN9" s="197" t="s">
        <v>453</v>
      </c>
      <c r="CO9" s="118" t="s">
        <v>647</v>
      </c>
      <c r="CP9" s="118" t="s">
        <v>579</v>
      </c>
      <c r="CQ9" s="118" t="s">
        <v>673</v>
      </c>
      <c r="CR9" s="118" t="s">
        <v>674</v>
      </c>
      <c r="CS9" s="197" t="s">
        <v>453</v>
      </c>
      <c r="CT9" s="118" t="s">
        <v>658</v>
      </c>
      <c r="CU9" s="118" t="s">
        <v>582</v>
      </c>
      <c r="CV9" s="118" t="s">
        <v>659</v>
      </c>
      <c r="CW9" s="197" t="s">
        <v>453</v>
      </c>
      <c r="CX9" s="118" t="s">
        <v>241</v>
      </c>
      <c r="CY9" s="118" t="s">
        <v>244</v>
      </c>
      <c r="CZ9" s="197" t="s">
        <v>453</v>
      </c>
      <c r="DA9" s="118" t="s">
        <v>640</v>
      </c>
      <c r="DB9" s="118" t="s">
        <v>641</v>
      </c>
      <c r="DC9" s="197" t="s">
        <v>453</v>
      </c>
      <c r="DD9" s="118" t="s">
        <v>515</v>
      </c>
      <c r="DE9" s="118" t="s">
        <v>649</v>
      </c>
      <c r="DF9" s="118" t="s">
        <v>650</v>
      </c>
      <c r="DG9" s="197" t="s">
        <v>453</v>
      </c>
      <c r="DH9" s="118" t="s">
        <v>516</v>
      </c>
      <c r="DI9" s="118" t="s">
        <v>587</v>
      </c>
      <c r="DJ9" s="197" t="s">
        <v>453</v>
      </c>
      <c r="DK9" s="118" t="s">
        <v>517</v>
      </c>
      <c r="DL9" s="118" t="s">
        <v>518</v>
      </c>
      <c r="DM9" s="197" t="s">
        <v>453</v>
      </c>
      <c r="DN9" s="24" t="s">
        <v>638</v>
      </c>
      <c r="DO9" s="24" t="s">
        <v>639</v>
      </c>
      <c r="DP9" s="197" t="s">
        <v>453</v>
      </c>
      <c r="DQ9" s="118" t="s">
        <v>519</v>
      </c>
      <c r="DR9" s="118" t="s">
        <v>520</v>
      </c>
      <c r="DS9" s="197" t="s">
        <v>453</v>
      </c>
      <c r="DT9" s="118" t="s">
        <v>666</v>
      </c>
      <c r="DU9" s="118" t="s">
        <v>665</v>
      </c>
      <c r="DV9" s="197" t="s">
        <v>453</v>
      </c>
      <c r="DW9" s="118" t="s">
        <v>268</v>
      </c>
      <c r="DX9" s="118" t="s">
        <v>267</v>
      </c>
      <c r="DY9" s="197" t="s">
        <v>453</v>
      </c>
      <c r="DZ9" s="118" t="s">
        <v>642</v>
      </c>
      <c r="EA9" s="118" t="s">
        <v>652</v>
      </c>
      <c r="EB9" s="118" t="s">
        <v>657</v>
      </c>
      <c r="EC9" s="118" t="s">
        <v>604</v>
      </c>
      <c r="ED9" s="118" t="s">
        <v>636</v>
      </c>
      <c r="EE9" s="118" t="s">
        <v>637</v>
      </c>
      <c r="EF9" s="197" t="s">
        <v>453</v>
      </c>
      <c r="EG9" s="118" t="s">
        <v>633</v>
      </c>
      <c r="EH9" s="118" t="s">
        <v>634</v>
      </c>
      <c r="EI9" s="197" t="s">
        <v>453</v>
      </c>
      <c r="EJ9" s="118" t="s">
        <v>660</v>
      </c>
      <c r="EK9" s="118" t="s">
        <v>664</v>
      </c>
      <c r="EL9" s="118"/>
      <c r="EM9" s="118"/>
      <c r="EN9" s="118"/>
      <c r="EO9" s="118"/>
      <c r="EP9" s="374"/>
      <c r="EQ9" s="374"/>
      <c r="ER9" s="374"/>
      <c r="ES9" s="374"/>
      <c r="ET9" s="374"/>
      <c r="EU9" s="374"/>
      <c r="EV9" s="374"/>
      <c r="EW9" s="374"/>
      <c r="EX9" s="374"/>
      <c r="EY9" s="374"/>
      <c r="EZ9" s="374"/>
      <c r="FA9" s="374"/>
      <c r="FB9" s="374"/>
      <c r="FC9" s="374"/>
      <c r="FD9" s="374"/>
      <c r="FE9" s="374"/>
      <c r="FF9" s="374"/>
      <c r="FG9" s="374"/>
      <c r="FH9" s="374"/>
      <c r="FI9" s="374"/>
      <c r="FJ9" s="374"/>
      <c r="FK9" s="374"/>
      <c r="FL9" s="374"/>
      <c r="FM9" s="374"/>
      <c r="FN9" s="374"/>
      <c r="FO9" s="374"/>
      <c r="FP9" s="374"/>
      <c r="FQ9" s="374"/>
      <c r="FR9" s="374"/>
      <c r="FS9" s="374"/>
    </row>
    <row r="10" spans="1:175" ht="20.25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4"/>
      <c r="Y10" s="836" t="s">
        <v>697</v>
      </c>
      <c r="Z10" s="837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18"/>
      <c r="BG10" s="118"/>
      <c r="BH10" s="197"/>
      <c r="BI10" s="118"/>
      <c r="BJ10" s="118"/>
      <c r="BK10" s="197"/>
      <c r="BL10" s="118"/>
      <c r="BM10" s="196"/>
      <c r="BN10" s="197"/>
      <c r="BO10" s="118"/>
      <c r="BP10" s="118"/>
      <c r="BQ10" s="197"/>
      <c r="BR10" s="118"/>
      <c r="BS10" s="118"/>
      <c r="BT10" s="197"/>
      <c r="BU10" s="197"/>
      <c r="BV10" s="197"/>
      <c r="BW10" s="197"/>
      <c r="BX10" s="197"/>
      <c r="BY10" s="118"/>
      <c r="BZ10" s="118"/>
      <c r="CA10" s="197"/>
      <c r="CB10" s="118"/>
      <c r="CC10" s="118"/>
      <c r="CD10" s="118"/>
      <c r="CE10" s="197"/>
      <c r="CF10" s="118"/>
      <c r="CG10" s="118"/>
      <c r="CH10" s="197"/>
      <c r="CI10" s="118"/>
      <c r="CJ10" s="118"/>
      <c r="CK10" s="118"/>
      <c r="CL10" s="118"/>
      <c r="CM10" s="118"/>
      <c r="CN10" s="197"/>
      <c r="CO10" s="118"/>
      <c r="CP10" s="118"/>
      <c r="CQ10" s="118"/>
      <c r="CR10" s="118"/>
      <c r="CS10" s="197"/>
      <c r="CT10" s="118"/>
      <c r="CU10" s="118"/>
      <c r="CV10" s="118"/>
      <c r="CW10" s="197"/>
      <c r="CX10" s="118"/>
      <c r="CY10" s="118"/>
      <c r="CZ10" s="197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97"/>
      <c r="DN10" s="24"/>
      <c r="DO10" s="24"/>
      <c r="DP10" s="24"/>
      <c r="DQ10" s="118"/>
      <c r="DR10" s="118"/>
      <c r="DS10" s="197"/>
      <c r="DT10" s="118"/>
      <c r="DU10" s="118"/>
      <c r="DV10" s="118"/>
      <c r="DW10" s="118"/>
      <c r="DX10" s="118"/>
      <c r="DY10" s="197"/>
      <c r="DZ10" s="118"/>
      <c r="EA10" s="118"/>
      <c r="EB10" s="118"/>
      <c r="EC10" s="118"/>
      <c r="ED10" s="118"/>
      <c r="EE10" s="118"/>
      <c r="EF10" s="197"/>
      <c r="EG10" s="118"/>
      <c r="EH10" s="118"/>
      <c r="EI10" s="197"/>
      <c r="EJ10" s="118"/>
      <c r="EK10" s="118"/>
      <c r="EL10" s="118"/>
      <c r="EM10" s="118"/>
      <c r="EN10" s="118"/>
      <c r="EO10" s="118"/>
      <c r="EP10" s="374"/>
      <c r="EQ10" s="374"/>
      <c r="ER10" s="374"/>
      <c r="ES10" s="374"/>
      <c r="ET10" s="374"/>
      <c r="EU10" s="374"/>
      <c r="EV10" s="374"/>
      <c r="EW10" s="374"/>
      <c r="EX10" s="374"/>
      <c r="EY10" s="374"/>
      <c r="EZ10" s="374"/>
      <c r="FA10" s="374"/>
      <c r="FB10" s="374"/>
      <c r="FC10" s="374"/>
      <c r="FD10" s="374"/>
      <c r="FE10" s="374"/>
      <c r="FF10" s="374"/>
      <c r="FG10" s="374"/>
      <c r="FH10" s="374"/>
      <c r="FI10" s="374"/>
      <c r="FJ10" s="374"/>
      <c r="FK10" s="374"/>
      <c r="FL10" s="374"/>
      <c r="FM10" s="374"/>
      <c r="FN10" s="374"/>
      <c r="FO10" s="374"/>
      <c r="FP10" s="374"/>
      <c r="FQ10" s="374"/>
      <c r="FR10" s="374"/>
      <c r="FS10" s="374"/>
    </row>
    <row r="11" spans="1:175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7"/>
      <c r="Y11" s="47" t="s">
        <v>127</v>
      </c>
      <c r="Z11" s="32"/>
      <c r="AA11" s="2"/>
      <c r="AB11" s="279" t="s">
        <v>675</v>
      </c>
      <c r="AC11" s="279" t="s">
        <v>675</v>
      </c>
      <c r="AD11" s="279" t="s">
        <v>675</v>
      </c>
      <c r="AE11" s="279" t="s">
        <v>675</v>
      </c>
      <c r="AF11" s="279" t="s">
        <v>675</v>
      </c>
      <c r="AG11" s="279" t="s">
        <v>675</v>
      </c>
      <c r="AH11" s="279" t="s">
        <v>675</v>
      </c>
      <c r="AI11" s="279" t="s">
        <v>675</v>
      </c>
      <c r="AJ11" s="279" t="s">
        <v>675</v>
      </c>
      <c r="AK11" s="279" t="s">
        <v>675</v>
      </c>
      <c r="AL11" s="279" t="s">
        <v>631</v>
      </c>
      <c r="AM11" s="279" t="s">
        <v>631</v>
      </c>
      <c r="AN11" s="279" t="s">
        <v>631</v>
      </c>
      <c r="AO11" s="279" t="s">
        <v>631</v>
      </c>
      <c r="AP11" s="279" t="s">
        <v>631</v>
      </c>
      <c r="AQ11" s="279" t="s">
        <v>631</v>
      </c>
      <c r="AR11" s="279" t="s">
        <v>631</v>
      </c>
      <c r="AS11" s="279" t="s">
        <v>631</v>
      </c>
      <c r="AT11" s="279" t="s">
        <v>631</v>
      </c>
      <c r="AU11" s="279" t="s">
        <v>631</v>
      </c>
      <c r="AV11" s="279" t="s">
        <v>631</v>
      </c>
      <c r="AY11" s="118"/>
      <c r="AZ11" s="118"/>
      <c r="BA11" s="118"/>
      <c r="BB11" s="118"/>
      <c r="BC11" s="118"/>
      <c r="BD11" s="118"/>
      <c r="BE11" s="118"/>
      <c r="BF11" s="118"/>
      <c r="BG11" s="7"/>
      <c r="BH11" s="118"/>
      <c r="BI11" s="118"/>
      <c r="BJ11" s="7"/>
      <c r="BK11" s="118"/>
      <c r="BL11" s="118"/>
      <c r="BM11" s="118"/>
      <c r="BN11" s="118"/>
      <c r="BO11" s="118"/>
      <c r="BP11" s="118"/>
      <c r="BQ11" s="118"/>
      <c r="BR11" s="118"/>
      <c r="BS11" s="27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27"/>
      <c r="EA11" s="118"/>
      <c r="EB11" s="27"/>
      <c r="EC11" s="27"/>
      <c r="ED11" s="27"/>
      <c r="EE11" s="27"/>
      <c r="EF11" s="27"/>
      <c r="EG11" s="27"/>
      <c r="EH11" s="27"/>
      <c r="EI11" s="27"/>
      <c r="EJ11" s="7"/>
      <c r="EK11" s="7"/>
      <c r="EL11" s="7"/>
      <c r="EM11" s="7"/>
      <c r="EN11" s="7"/>
      <c r="EO11" s="7"/>
    </row>
    <row r="12" spans="1:175" ht="17.100000000000001" customHeight="1" x14ac:dyDescent="0.25">
      <c r="A12" s="774"/>
      <c r="B12" s="777"/>
      <c r="C12" s="172">
        <v>2</v>
      </c>
      <c r="D12" s="157" t="s">
        <v>516</v>
      </c>
      <c r="E12" s="150" t="s">
        <v>640</v>
      </c>
      <c r="F12" s="161" t="s">
        <v>675</v>
      </c>
      <c r="G12" s="163" t="s">
        <v>667</v>
      </c>
      <c r="H12" s="160" t="s">
        <v>654</v>
      </c>
      <c r="I12" s="159" t="s">
        <v>647</v>
      </c>
      <c r="J12" s="151" t="s">
        <v>645</v>
      </c>
      <c r="K12" s="149" t="s">
        <v>579</v>
      </c>
      <c r="L12" s="150" t="s">
        <v>341</v>
      </c>
      <c r="M12" s="160" t="s">
        <v>649</v>
      </c>
      <c r="N12" s="163" t="s">
        <v>631</v>
      </c>
      <c r="O12" s="160" t="s">
        <v>268</v>
      </c>
      <c r="P12" s="159" t="s">
        <v>636</v>
      </c>
      <c r="Q12" s="151" t="s">
        <v>642</v>
      </c>
      <c r="R12" s="157" t="s">
        <v>695</v>
      </c>
      <c r="S12" s="166" t="s">
        <v>639</v>
      </c>
      <c r="T12" s="160" t="s">
        <v>658</v>
      </c>
      <c r="U12" s="163" t="s">
        <v>237</v>
      </c>
      <c r="V12" s="160" t="s">
        <v>519</v>
      </c>
      <c r="W12" s="159" t="s">
        <v>632</v>
      </c>
      <c r="X12" s="151" t="s">
        <v>274</v>
      </c>
      <c r="Y12" s="26" t="s">
        <v>541</v>
      </c>
      <c r="Z12" s="8"/>
      <c r="AA12" s="2"/>
      <c r="AB12" s="279" t="s">
        <v>675</v>
      </c>
      <c r="AC12" s="279" t="s">
        <v>675</v>
      </c>
      <c r="AD12" s="279" t="s">
        <v>675</v>
      </c>
      <c r="AE12" s="279" t="s">
        <v>675</v>
      </c>
      <c r="AF12" s="279" t="s">
        <v>675</v>
      </c>
      <c r="AG12" s="279" t="s">
        <v>675</v>
      </c>
      <c r="AH12" s="279" t="s">
        <v>675</v>
      </c>
      <c r="AI12" s="279" t="s">
        <v>675</v>
      </c>
      <c r="AJ12" s="279" t="s">
        <v>675</v>
      </c>
      <c r="AK12" s="279" t="s">
        <v>675</v>
      </c>
      <c r="AL12" s="279" t="s">
        <v>631</v>
      </c>
      <c r="AM12" s="279" t="s">
        <v>631</v>
      </c>
      <c r="AN12" s="279" t="s">
        <v>631</v>
      </c>
      <c r="AO12" s="279" t="s">
        <v>631</v>
      </c>
      <c r="AP12" s="279" t="s">
        <v>631</v>
      </c>
      <c r="AQ12" s="279" t="s">
        <v>631</v>
      </c>
      <c r="AR12" s="279" t="s">
        <v>631</v>
      </c>
      <c r="AS12" s="279" t="s">
        <v>631</v>
      </c>
      <c r="AT12" s="279" t="s">
        <v>631</v>
      </c>
      <c r="AU12" s="279" t="s">
        <v>631</v>
      </c>
      <c r="AV12" s="279" t="s">
        <v>631</v>
      </c>
      <c r="AY12" s="118">
        <f t="shared" ref="AY12:AY64" si="0">COUNTIF(D12:X12,"A.35")</f>
        <v>1</v>
      </c>
      <c r="AZ12" s="118">
        <f t="shared" ref="AZ12:AZ64" si="1">COUNTIF(D12:X12,"A.41")</f>
        <v>1</v>
      </c>
      <c r="BA12" s="118">
        <f t="shared" ref="BA12:BA64" si="2">SUM(AZ12:AZ12)</f>
        <v>1</v>
      </c>
      <c r="BB12" s="118">
        <f t="shared" ref="BB12:BB64" si="3">COUNTIF(D12:X12,"B.23")</f>
        <v>0</v>
      </c>
      <c r="BC12" s="118">
        <f t="shared" ref="BC12:BC64" si="4">COUNTIF(D12:X12,"B.26")</f>
        <v>0</v>
      </c>
      <c r="BD12" s="118">
        <f>COUNTIF(D12:X12,"O.26")</f>
        <v>0</v>
      </c>
      <c r="BE12" s="118">
        <f>SUM(BC12:BD12)</f>
        <v>0</v>
      </c>
      <c r="BF12" s="118">
        <f t="shared" ref="BF12:BF64" si="5">COUNTIF(D12:X12,"C.7")</f>
        <v>1</v>
      </c>
      <c r="BG12" s="117">
        <f>COUNTIF(D12:X12,"CP.7")</f>
        <v>0</v>
      </c>
      <c r="BH12" s="118">
        <f t="shared" ref="BH12:BH64" si="6">SUM(BF12:BG12)</f>
        <v>1</v>
      </c>
      <c r="BI12" s="118">
        <f t="shared" ref="BI12:BI64" si="7">COUNTIF(D12:X12,"C.13")</f>
        <v>1</v>
      </c>
      <c r="BJ12" s="117">
        <f t="shared" ref="BJ12:BJ64" si="8">COUNTIF(D12:X12,"CP.13")</f>
        <v>0</v>
      </c>
      <c r="BK12" s="118">
        <f t="shared" ref="BK12:BK64" si="9">SUM(BI12:BJ12)</f>
        <v>1</v>
      </c>
      <c r="BL12" s="118">
        <f t="shared" ref="BL12:BL64" si="10">COUNTIF(D12:X12,"C.20")</f>
        <v>1</v>
      </c>
      <c r="BM12" s="118">
        <f t="shared" ref="BM12:BM64" si="11">COUNTIF(D12:X12,"CP.20")</f>
        <v>0</v>
      </c>
      <c r="BN12" s="118">
        <f t="shared" ref="BN12:BN64" si="12">SUM(BL12:BM12)</f>
        <v>1</v>
      </c>
      <c r="BO12" s="117">
        <f t="shared" ref="BO12:BO64" si="13">COUNTIF(D12:X12,"D.12")</f>
        <v>1</v>
      </c>
      <c r="BP12" s="117">
        <f t="shared" ref="BP12:BP64" si="14">COUNTIF(D12:X12,"DP.12")</f>
        <v>0</v>
      </c>
      <c r="BQ12" s="117">
        <f t="shared" ref="BQ12:BQ64" si="15">SUM(BO12:BP12)</f>
        <v>1</v>
      </c>
      <c r="BR12" s="117">
        <f t="shared" ref="BR12:BR64" si="16">COUNTIF(D12:X12,"DP.33")</f>
        <v>0</v>
      </c>
      <c r="BS12" s="117">
        <f t="shared" ref="BS12:BS64" si="17">COUNTIF(D12:X12,"O.33")</f>
        <v>0</v>
      </c>
      <c r="BT12" s="117">
        <f t="shared" ref="BT12:BT64" si="18">SUM(BR12:BS12)</f>
        <v>0</v>
      </c>
      <c r="BU12" s="117">
        <f t="shared" ref="BU12:BU64" si="19">COUNTIF(D12:X12,"D.37")</f>
        <v>1</v>
      </c>
      <c r="BV12" s="117">
        <f t="shared" ref="BV12:BV64" si="20">COUNTIF(D12:X12,"DP.37")</f>
        <v>0</v>
      </c>
      <c r="BW12" s="117">
        <f>COUNTIF(D12:X12,"O.37")</f>
        <v>0</v>
      </c>
      <c r="BX12" s="117">
        <f>SUM(BU12:BW12)</f>
        <v>1</v>
      </c>
      <c r="BY12" s="117">
        <f t="shared" ref="BY12:BY64" si="21">COUNTIF(D12:X12,"E.43")</f>
        <v>1</v>
      </c>
      <c r="BZ12" s="117">
        <f t="shared" ref="BZ12:BZ64" si="22">COUNTIF(D12:X12,"EP.43")</f>
        <v>0</v>
      </c>
      <c r="CA12" s="117">
        <f t="shared" ref="CA12:CA64" si="23">SUM(BY12:BZ12)</f>
        <v>1</v>
      </c>
      <c r="CB12" s="117">
        <f t="shared" ref="CB12:CB64" si="24">COUNTIF(D12:X12,"E.19")</f>
        <v>0</v>
      </c>
      <c r="CC12" s="117">
        <f t="shared" ref="CC12:CC64" si="25">COUNTIF(D12:X12,"EL.19")</f>
        <v>0</v>
      </c>
      <c r="CD12" s="117">
        <f t="shared" ref="CD12:CD64" si="26">COUNTIF(D12:X12,"EP.19")</f>
        <v>0</v>
      </c>
      <c r="CE12" s="117">
        <f t="shared" ref="CE12:CE64" si="27">SUM(CB12:CD12)</f>
        <v>0</v>
      </c>
      <c r="CF12" s="117">
        <f t="shared" ref="CF12:CF64" si="28">COUNTIF(D12:X12,"E.28")</f>
        <v>1</v>
      </c>
      <c r="CG12" s="117">
        <f t="shared" ref="CG12:CG64" si="29">COUNTIF(D12:X12,"EL.28")</f>
        <v>0</v>
      </c>
      <c r="CH12" s="117">
        <f t="shared" ref="CH12:CH64" si="30">SUM(CF12:CG12)</f>
        <v>1</v>
      </c>
      <c r="CI12" s="117">
        <f t="shared" ref="CI12:CI64" si="31">COUNTIF(D12:X12,"F.27")</f>
        <v>0</v>
      </c>
      <c r="CJ12" s="117">
        <f>COUNTIF(D12:X12,"O.27")</f>
        <v>0</v>
      </c>
      <c r="CK12" s="117">
        <f t="shared" ref="CK12:CK64" si="32">COUNTIF(D12:X12,"F.32")</f>
        <v>0</v>
      </c>
      <c r="CL12" s="117">
        <f t="shared" ref="CL12:CL64" si="33">COUNTIF(D12:X12,"G.3")</f>
        <v>1</v>
      </c>
      <c r="CM12" s="117">
        <f t="shared" ref="CM12:CM64" si="34">COUNTIF(D12:X12,"GP.3")</f>
        <v>0</v>
      </c>
      <c r="CN12" s="117">
        <f t="shared" ref="CN12:CN64" si="35">SUM(CL12:CM12)</f>
        <v>1</v>
      </c>
      <c r="CO12" s="117">
        <f t="shared" ref="CO12:CO64" si="36">COUNTIF(D12:X12,"G.21")</f>
        <v>1</v>
      </c>
      <c r="CP12" s="117">
        <f>COUNTIF(D12:X12,"G.38")</f>
        <v>1</v>
      </c>
      <c r="CQ12" s="117">
        <f>COUNTIF(D12:X12,"G.39")</f>
        <v>0</v>
      </c>
      <c r="CR12" s="117">
        <f>COUNTIF(D12:X12,"GP.39")</f>
        <v>0</v>
      </c>
      <c r="CS12" s="117">
        <f>SUM(CQ12:CR12)</f>
        <v>0</v>
      </c>
      <c r="CT12" s="117">
        <f t="shared" ref="CT12:CT64" si="37">COUNTIF(D12:X12,"G.30")</f>
        <v>1</v>
      </c>
      <c r="CU12" s="117">
        <f>COUNTIF(D12:X12,"GP.31")</f>
        <v>0</v>
      </c>
      <c r="CV12" s="117">
        <f t="shared" ref="CV12:CV64" si="38">COUNTIF(D12:X12,"HL.30")</f>
        <v>0</v>
      </c>
      <c r="CW12" s="117">
        <f>SUM(CT12:CV12)</f>
        <v>1</v>
      </c>
      <c r="CX12" s="117">
        <f t="shared" ref="CX12:CX64" si="39">COUNTIF(D12:X12,"H.6")</f>
        <v>0</v>
      </c>
      <c r="CY12" s="117">
        <f t="shared" ref="CY12:CY64" si="40">COUNTIF(D12:X12,"HL.6")</f>
        <v>0</v>
      </c>
      <c r="CZ12" s="117">
        <f t="shared" ref="CZ12:CZ64" si="41">SUM(CX12:CY12)</f>
        <v>0</v>
      </c>
      <c r="DA12" s="117">
        <f t="shared" ref="DA12:DA64" si="42">COUNTIF(D12:X12,"H.17")</f>
        <v>1</v>
      </c>
      <c r="DB12" s="117">
        <f t="shared" ref="DB12:DB64" si="43">COUNTIF(D12:X12,"HL.17")</f>
        <v>0</v>
      </c>
      <c r="DC12" s="117">
        <f t="shared" ref="DC12:DC64" si="44">SUM(DA12:DB12)</f>
        <v>1</v>
      </c>
      <c r="DD12" s="117">
        <f t="shared" ref="DD12:DD64" si="45">COUNTIF(D12:X12,"I.2")</f>
        <v>0</v>
      </c>
      <c r="DE12" s="117">
        <f t="shared" ref="DE12:DE64" si="46">COUNTIF(D12:X12,"I.22")</f>
        <v>1</v>
      </c>
      <c r="DF12" s="117">
        <f t="shared" ref="DF12:DF64" si="47">COUNTIF(D12:X12,"T.22")</f>
        <v>0</v>
      </c>
      <c r="DG12" s="117">
        <f>SUM(DE12:DF12)</f>
        <v>1</v>
      </c>
      <c r="DH12" s="117">
        <f t="shared" ref="DH12:DH64" si="48">COUNTIF(D12:X12,"J.4")</f>
        <v>1</v>
      </c>
      <c r="DI12" s="117">
        <f>COUNTIF(D12:X12,"JL.4")</f>
        <v>0</v>
      </c>
      <c r="DJ12" s="117">
        <f>SUM(DH12:DI12)</f>
        <v>1</v>
      </c>
      <c r="DK12" s="117">
        <f t="shared" ref="DK12:DK64" si="49">COUNTIF(D12:X12,"J.11")</f>
        <v>0</v>
      </c>
      <c r="DL12" s="117">
        <f t="shared" ref="DL12:DL64" si="50">COUNTIF(D12:X12,"JL.11")</f>
        <v>0</v>
      </c>
      <c r="DM12" s="117">
        <f t="shared" ref="DM12:DM64" si="51">SUM(DK12:DL12)</f>
        <v>0</v>
      </c>
      <c r="DN12" s="117">
        <f t="shared" ref="DN12:DN64" si="52">COUNTIF(D12:X12,"JL.16")</f>
        <v>0</v>
      </c>
      <c r="DO12" s="117">
        <f t="shared" ref="DO12:DO64" si="53">COUNTIF(D12:X12,"T.16")</f>
        <v>1</v>
      </c>
      <c r="DP12" s="117">
        <f>SUM(DN12:DO12)</f>
        <v>1</v>
      </c>
      <c r="DQ12" s="117">
        <f t="shared" ref="DQ12:DQ64" si="54">COUNTIF(D12:X12,"K.5")</f>
        <v>1</v>
      </c>
      <c r="DR12" s="117">
        <f t="shared" ref="DR12:DR64" si="55">COUNTIF(D12:X12,"KL.5")</f>
        <v>0</v>
      </c>
      <c r="DS12" s="117">
        <f t="shared" ref="DS12:DS64" si="56">SUM(DQ12:DR12)</f>
        <v>1</v>
      </c>
      <c r="DT12" s="117">
        <f t="shared" ref="DT12:DT64" si="57">COUNTIF(D12:X12,"K.36")</f>
        <v>0</v>
      </c>
      <c r="DU12" s="117">
        <f t="shared" ref="DU12:DU64" si="58">COUNTIF(D12:X12,"KL.36")</f>
        <v>0</v>
      </c>
      <c r="DV12" s="117">
        <f>SUM(DT12:DU12)</f>
        <v>0</v>
      </c>
      <c r="DW12" s="117">
        <f t="shared" ref="DW12:DW64" si="59">COUNTIF(D12:X12,"L.9")</f>
        <v>1</v>
      </c>
      <c r="DX12" s="117">
        <f t="shared" ref="DX12:DX64" si="60">COUNTIF(D12:X12,"LL.9")</f>
        <v>0</v>
      </c>
      <c r="DY12" s="117">
        <f t="shared" ref="DY12:DY64" si="61">SUM(DW12:DX12)</f>
        <v>1</v>
      </c>
      <c r="DZ12" s="117">
        <f t="shared" ref="DZ12:DZ64" si="62">COUNTIF(D12:X12,"M.18")</f>
        <v>1</v>
      </c>
      <c r="EA12" s="117">
        <f t="shared" ref="EA12:EA64" si="63">COUNTIF(D12:X12,"M.25")</f>
        <v>0</v>
      </c>
      <c r="EB12" s="117">
        <f t="shared" ref="EB12:EB64" si="64">COUNTIF(D12:X12,"N.29")</f>
        <v>0</v>
      </c>
      <c r="EC12" s="117">
        <f>COUNTIF(D12:X12,"N.40")</f>
        <v>0</v>
      </c>
      <c r="ED12" s="117">
        <f t="shared" ref="ED12:ED64" si="65">COUNTIF(D12:X12,"P.15")</f>
        <v>1</v>
      </c>
      <c r="EE12" s="117">
        <f t="shared" ref="EE12:EE64" si="66">COUNTIF(D12:X12,"PL.15")</f>
        <v>0</v>
      </c>
      <c r="EF12" s="117">
        <f t="shared" ref="EF12:EF64" si="67">SUM(ED12:EE12)</f>
        <v>1</v>
      </c>
      <c r="EG12" s="117">
        <f t="shared" ref="EG12:EG64" si="68">COUNTIF(D12:X12,"R.14")</f>
        <v>0</v>
      </c>
      <c r="EH12" s="117">
        <f t="shared" ref="EH12:EH64" si="69">COUNTIF(D12:X12,"RL.14")</f>
        <v>0</v>
      </c>
      <c r="EI12" s="117">
        <f t="shared" ref="EI12:EI64" si="70">SUM(EG12:EH12)</f>
        <v>0</v>
      </c>
      <c r="EJ12" s="118">
        <f t="shared" ref="EJ12:EJ64" si="71">COUNTIF(D12:X12,"T.31")</f>
        <v>0</v>
      </c>
      <c r="EK12" s="118">
        <f t="shared" ref="EK12:EK64" si="72">COUNTIF(D12:X12,"X.34")</f>
        <v>0</v>
      </c>
      <c r="EL12" s="7"/>
      <c r="EM12" s="7"/>
      <c r="EN12" s="7"/>
      <c r="EO12" s="7"/>
    </row>
    <row r="13" spans="1:175" ht="17.100000000000001" customHeight="1" x14ac:dyDescent="0.25">
      <c r="A13" s="774"/>
      <c r="B13" s="777"/>
      <c r="C13" s="172">
        <v>3</v>
      </c>
      <c r="D13" s="127" t="s">
        <v>516</v>
      </c>
      <c r="E13" s="72" t="s">
        <v>640</v>
      </c>
      <c r="F13" s="161" t="s">
        <v>675</v>
      </c>
      <c r="G13" s="211" t="s">
        <v>667</v>
      </c>
      <c r="H13" s="201" t="s">
        <v>654</v>
      </c>
      <c r="I13" s="145" t="s">
        <v>647</v>
      </c>
      <c r="J13" s="91" t="s">
        <v>645</v>
      </c>
      <c r="K13" s="61" t="s">
        <v>579</v>
      </c>
      <c r="L13" s="72" t="s">
        <v>341</v>
      </c>
      <c r="M13" s="201" t="s">
        <v>649</v>
      </c>
      <c r="N13" s="211" t="s">
        <v>631</v>
      </c>
      <c r="O13" s="201" t="s">
        <v>268</v>
      </c>
      <c r="P13" s="145" t="s">
        <v>636</v>
      </c>
      <c r="Q13" s="91" t="s">
        <v>642</v>
      </c>
      <c r="R13" s="127" t="s">
        <v>695</v>
      </c>
      <c r="S13" s="153" t="s">
        <v>639</v>
      </c>
      <c r="T13" s="201" t="s">
        <v>658</v>
      </c>
      <c r="U13" s="211" t="s">
        <v>237</v>
      </c>
      <c r="V13" s="201" t="s">
        <v>519</v>
      </c>
      <c r="W13" s="145" t="s">
        <v>632</v>
      </c>
      <c r="X13" s="91" t="s">
        <v>274</v>
      </c>
      <c r="Y13" s="368" t="s">
        <v>118</v>
      </c>
      <c r="Z13" s="20" t="s">
        <v>561</v>
      </c>
      <c r="AA13" s="23"/>
      <c r="AB13" s="279" t="s">
        <v>675</v>
      </c>
      <c r="AC13" s="279" t="s">
        <v>675</v>
      </c>
      <c r="AD13" s="279" t="s">
        <v>675</v>
      </c>
      <c r="AE13" s="279" t="s">
        <v>675</v>
      </c>
      <c r="AF13" s="279" t="s">
        <v>675</v>
      </c>
      <c r="AG13" s="279" t="s">
        <v>675</v>
      </c>
      <c r="AH13" s="279" t="s">
        <v>675</v>
      </c>
      <c r="AI13" s="279" t="s">
        <v>675</v>
      </c>
      <c r="AJ13" s="279" t="s">
        <v>675</v>
      </c>
      <c r="AK13" s="279" t="s">
        <v>675</v>
      </c>
      <c r="AL13" s="279" t="s">
        <v>631</v>
      </c>
      <c r="AM13" s="279" t="s">
        <v>631</v>
      </c>
      <c r="AN13" s="279" t="s">
        <v>631</v>
      </c>
      <c r="AO13" s="279" t="s">
        <v>631</v>
      </c>
      <c r="AP13" s="279" t="s">
        <v>631</v>
      </c>
      <c r="AQ13" s="279" t="s">
        <v>631</v>
      </c>
      <c r="AR13" s="279" t="s">
        <v>631</v>
      </c>
      <c r="AS13" s="279" t="s">
        <v>631</v>
      </c>
      <c r="AT13" s="279" t="s">
        <v>631</v>
      </c>
      <c r="AU13" s="279" t="s">
        <v>631</v>
      </c>
      <c r="AV13" s="279" t="s">
        <v>631</v>
      </c>
      <c r="AX13" s="273"/>
      <c r="AY13" s="118">
        <f t="shared" si="0"/>
        <v>1</v>
      </c>
      <c r="AZ13" s="118">
        <f t="shared" si="1"/>
        <v>1</v>
      </c>
      <c r="BA13" s="118">
        <f t="shared" si="2"/>
        <v>1</v>
      </c>
      <c r="BB13" s="118">
        <f t="shared" si="3"/>
        <v>0</v>
      </c>
      <c r="BC13" s="118">
        <f t="shared" si="4"/>
        <v>0</v>
      </c>
      <c r="BD13" s="118">
        <f t="shared" ref="BD13:BD64" si="73">COUNTIF(D13:X13,"O.26")</f>
        <v>0</v>
      </c>
      <c r="BE13" s="118">
        <f t="shared" ref="BE13:BE64" si="74">SUM(BC13:BD13)</f>
        <v>0</v>
      </c>
      <c r="BF13" s="118">
        <f t="shared" si="5"/>
        <v>1</v>
      </c>
      <c r="BG13" s="117">
        <f t="shared" ref="BG13:BG64" si="75">COUNTIF(D13:X13,"CP.7")</f>
        <v>0</v>
      </c>
      <c r="BH13" s="118">
        <f t="shared" si="6"/>
        <v>1</v>
      </c>
      <c r="BI13" s="118">
        <f t="shared" si="7"/>
        <v>1</v>
      </c>
      <c r="BJ13" s="117">
        <f t="shared" si="8"/>
        <v>0</v>
      </c>
      <c r="BK13" s="118">
        <f t="shared" si="9"/>
        <v>1</v>
      </c>
      <c r="BL13" s="118">
        <f t="shared" si="10"/>
        <v>1</v>
      </c>
      <c r="BM13" s="118">
        <f t="shared" si="11"/>
        <v>0</v>
      </c>
      <c r="BN13" s="118">
        <f t="shared" si="12"/>
        <v>1</v>
      </c>
      <c r="BO13" s="117">
        <f t="shared" si="13"/>
        <v>1</v>
      </c>
      <c r="BP13" s="117">
        <f t="shared" si="14"/>
        <v>0</v>
      </c>
      <c r="BQ13" s="117">
        <f t="shared" si="15"/>
        <v>1</v>
      </c>
      <c r="BR13" s="117">
        <f t="shared" si="16"/>
        <v>0</v>
      </c>
      <c r="BS13" s="117">
        <f t="shared" si="17"/>
        <v>0</v>
      </c>
      <c r="BT13" s="117">
        <f t="shared" si="18"/>
        <v>0</v>
      </c>
      <c r="BU13" s="117">
        <f t="shared" si="19"/>
        <v>1</v>
      </c>
      <c r="BV13" s="117">
        <f t="shared" si="20"/>
        <v>0</v>
      </c>
      <c r="BW13" s="117">
        <f t="shared" ref="BW13:BW64" si="76">COUNTIF(D13:X13,"O.37")</f>
        <v>0</v>
      </c>
      <c r="BX13" s="117">
        <f t="shared" ref="BX13:BX64" si="77">SUM(BU13:BW13)</f>
        <v>1</v>
      </c>
      <c r="BY13" s="117">
        <f t="shared" si="21"/>
        <v>1</v>
      </c>
      <c r="BZ13" s="117">
        <f t="shared" si="22"/>
        <v>0</v>
      </c>
      <c r="CA13" s="117">
        <f t="shared" si="23"/>
        <v>1</v>
      </c>
      <c r="CB13" s="117">
        <f t="shared" si="24"/>
        <v>0</v>
      </c>
      <c r="CC13" s="117">
        <f t="shared" si="25"/>
        <v>0</v>
      </c>
      <c r="CD13" s="117">
        <f t="shared" si="26"/>
        <v>0</v>
      </c>
      <c r="CE13" s="117">
        <f t="shared" si="27"/>
        <v>0</v>
      </c>
      <c r="CF13" s="117">
        <f t="shared" si="28"/>
        <v>1</v>
      </c>
      <c r="CG13" s="117">
        <f t="shared" si="29"/>
        <v>0</v>
      </c>
      <c r="CH13" s="117">
        <f t="shared" si="30"/>
        <v>1</v>
      </c>
      <c r="CI13" s="117">
        <f t="shared" si="31"/>
        <v>0</v>
      </c>
      <c r="CJ13" s="117">
        <f t="shared" ref="CJ13:CJ64" si="78">COUNTIF(D13:X13,"O.27")</f>
        <v>0</v>
      </c>
      <c r="CK13" s="117">
        <f t="shared" si="32"/>
        <v>0</v>
      </c>
      <c r="CL13" s="117">
        <f t="shared" si="33"/>
        <v>1</v>
      </c>
      <c r="CM13" s="117">
        <f t="shared" si="34"/>
        <v>0</v>
      </c>
      <c r="CN13" s="117">
        <f t="shared" si="35"/>
        <v>1</v>
      </c>
      <c r="CO13" s="117">
        <f t="shared" si="36"/>
        <v>1</v>
      </c>
      <c r="CP13" s="117">
        <f t="shared" ref="CP13:CP64" si="79">COUNTIF(D13:X13,"G.38")</f>
        <v>1</v>
      </c>
      <c r="CQ13" s="117">
        <f t="shared" ref="CQ13:CQ64" si="80">COUNTIF(D13:X13,"G.39")</f>
        <v>0</v>
      </c>
      <c r="CR13" s="117">
        <f t="shared" ref="CR13:CR64" si="81">COUNTIF(D13:X13,"GP.39")</f>
        <v>0</v>
      </c>
      <c r="CS13" s="117">
        <f t="shared" ref="CS13:CS64" si="82">SUM(CQ13:CR13)</f>
        <v>0</v>
      </c>
      <c r="CT13" s="117">
        <f t="shared" si="37"/>
        <v>1</v>
      </c>
      <c r="CU13" s="117">
        <f t="shared" ref="CU13:CU64" si="83">COUNTIF(D13:X13,"GP.31")</f>
        <v>0</v>
      </c>
      <c r="CV13" s="117">
        <f t="shared" si="38"/>
        <v>0</v>
      </c>
      <c r="CW13" s="117">
        <f t="shared" ref="CW13:CW64" si="84">SUM(CT13:CV13)</f>
        <v>1</v>
      </c>
      <c r="CX13" s="117">
        <f t="shared" si="39"/>
        <v>0</v>
      </c>
      <c r="CY13" s="117">
        <f t="shared" si="40"/>
        <v>0</v>
      </c>
      <c r="CZ13" s="117">
        <f t="shared" si="41"/>
        <v>0</v>
      </c>
      <c r="DA13" s="117">
        <f t="shared" si="42"/>
        <v>1</v>
      </c>
      <c r="DB13" s="117">
        <f t="shared" si="43"/>
        <v>0</v>
      </c>
      <c r="DC13" s="117">
        <f t="shared" si="44"/>
        <v>1</v>
      </c>
      <c r="DD13" s="117">
        <f t="shared" si="45"/>
        <v>0</v>
      </c>
      <c r="DE13" s="117">
        <f t="shared" si="46"/>
        <v>1</v>
      </c>
      <c r="DF13" s="117">
        <f t="shared" si="47"/>
        <v>0</v>
      </c>
      <c r="DG13" s="117">
        <f>SUM(DE13:DF13)</f>
        <v>1</v>
      </c>
      <c r="DH13" s="117">
        <f t="shared" si="48"/>
        <v>1</v>
      </c>
      <c r="DI13" s="117">
        <f t="shared" ref="DI13:DI64" si="85">COUNTIF(D13:X13,"JL.4")</f>
        <v>0</v>
      </c>
      <c r="DJ13" s="117">
        <f t="shared" ref="DJ13:DJ64" si="86">SUM(DH13:DI13)</f>
        <v>1</v>
      </c>
      <c r="DK13" s="117">
        <f t="shared" si="49"/>
        <v>0</v>
      </c>
      <c r="DL13" s="117">
        <f t="shared" si="50"/>
        <v>0</v>
      </c>
      <c r="DM13" s="117">
        <f t="shared" si="51"/>
        <v>0</v>
      </c>
      <c r="DN13" s="117">
        <f t="shared" si="52"/>
        <v>0</v>
      </c>
      <c r="DO13" s="117">
        <f t="shared" si="53"/>
        <v>1</v>
      </c>
      <c r="DP13" s="117">
        <f t="shared" ref="DP13:DP64" si="87">SUM(DN13:DO13)</f>
        <v>1</v>
      </c>
      <c r="DQ13" s="117">
        <f t="shared" si="54"/>
        <v>1</v>
      </c>
      <c r="DR13" s="117">
        <f t="shared" si="55"/>
        <v>0</v>
      </c>
      <c r="DS13" s="117">
        <f t="shared" si="56"/>
        <v>1</v>
      </c>
      <c r="DT13" s="117">
        <f t="shared" si="57"/>
        <v>0</v>
      </c>
      <c r="DU13" s="117">
        <f t="shared" si="58"/>
        <v>0</v>
      </c>
      <c r="DV13" s="117">
        <f t="shared" ref="DV13:DV64" si="88">SUM(DT13:DU13)</f>
        <v>0</v>
      </c>
      <c r="DW13" s="117">
        <f t="shared" si="59"/>
        <v>1</v>
      </c>
      <c r="DX13" s="117">
        <f t="shared" si="60"/>
        <v>0</v>
      </c>
      <c r="DY13" s="117">
        <f t="shared" si="61"/>
        <v>1</v>
      </c>
      <c r="DZ13" s="117">
        <f t="shared" si="62"/>
        <v>1</v>
      </c>
      <c r="EA13" s="117">
        <f t="shared" si="63"/>
        <v>0</v>
      </c>
      <c r="EB13" s="117">
        <f t="shared" si="64"/>
        <v>0</v>
      </c>
      <c r="EC13" s="117">
        <f t="shared" ref="EC13:EC64" si="89">COUNTIF(D13:X13,"N.40")</f>
        <v>0</v>
      </c>
      <c r="ED13" s="117">
        <f t="shared" si="65"/>
        <v>1</v>
      </c>
      <c r="EE13" s="117">
        <f t="shared" si="66"/>
        <v>0</v>
      </c>
      <c r="EF13" s="117">
        <f t="shared" si="67"/>
        <v>1</v>
      </c>
      <c r="EG13" s="117">
        <f t="shared" si="68"/>
        <v>0</v>
      </c>
      <c r="EH13" s="117">
        <f t="shared" si="69"/>
        <v>0</v>
      </c>
      <c r="EI13" s="117">
        <f t="shared" si="70"/>
        <v>0</v>
      </c>
      <c r="EJ13" s="118">
        <f t="shared" si="71"/>
        <v>0</v>
      </c>
      <c r="EK13" s="118">
        <f t="shared" si="72"/>
        <v>0</v>
      </c>
      <c r="EL13" s="7"/>
      <c r="EM13" s="7"/>
      <c r="EN13" s="7"/>
      <c r="EO13" s="7"/>
    </row>
    <row r="14" spans="1:175" ht="17.100000000000001" customHeight="1" x14ac:dyDescent="0.25">
      <c r="A14" s="774"/>
      <c r="B14" s="777"/>
      <c r="C14" s="172">
        <v>4</v>
      </c>
      <c r="D14" s="78" t="s">
        <v>516</v>
      </c>
      <c r="E14" s="65" t="s">
        <v>640</v>
      </c>
      <c r="F14" s="161" t="s">
        <v>675</v>
      </c>
      <c r="G14" s="164" t="s">
        <v>654</v>
      </c>
      <c r="H14" s="161" t="s">
        <v>647</v>
      </c>
      <c r="I14" s="146" t="s">
        <v>667</v>
      </c>
      <c r="J14" s="85" t="s">
        <v>633</v>
      </c>
      <c r="K14" s="63" t="s">
        <v>649</v>
      </c>
      <c r="L14" s="65" t="s">
        <v>579</v>
      </c>
      <c r="M14" s="161" t="s">
        <v>341</v>
      </c>
      <c r="N14" s="164" t="s">
        <v>631</v>
      </c>
      <c r="O14" s="161" t="s">
        <v>268</v>
      </c>
      <c r="P14" s="146" t="s">
        <v>644</v>
      </c>
      <c r="Q14" s="85" t="s">
        <v>636</v>
      </c>
      <c r="R14" s="78" t="s">
        <v>658</v>
      </c>
      <c r="S14" s="154" t="s">
        <v>652</v>
      </c>
      <c r="T14" s="161" t="s">
        <v>639</v>
      </c>
      <c r="U14" s="164" t="s">
        <v>519</v>
      </c>
      <c r="V14" s="161" t="s">
        <v>695</v>
      </c>
      <c r="W14" s="146" t="s">
        <v>274</v>
      </c>
      <c r="X14" s="85" t="s">
        <v>632</v>
      </c>
      <c r="Y14" s="368" t="s">
        <v>22</v>
      </c>
      <c r="Z14" s="20" t="s">
        <v>502</v>
      </c>
      <c r="AA14" s="23"/>
      <c r="AB14" s="279" t="s">
        <v>275</v>
      </c>
      <c r="AC14" s="279" t="s">
        <v>275</v>
      </c>
      <c r="AD14" s="279" t="s">
        <v>275</v>
      </c>
      <c r="AE14" s="279" t="s">
        <v>275</v>
      </c>
      <c r="AF14" s="279" t="s">
        <v>275</v>
      </c>
      <c r="AG14" s="279" t="s">
        <v>275</v>
      </c>
      <c r="AH14" s="279" t="s">
        <v>275</v>
      </c>
      <c r="AI14" s="279" t="s">
        <v>651</v>
      </c>
      <c r="AJ14" s="279" t="s">
        <v>651</v>
      </c>
      <c r="AK14" s="279" t="s">
        <v>651</v>
      </c>
      <c r="AL14" s="279" t="s">
        <v>651</v>
      </c>
      <c r="AM14" s="279" t="s">
        <v>651</v>
      </c>
      <c r="AN14" s="279" t="s">
        <v>275</v>
      </c>
      <c r="AO14" s="279" t="s">
        <v>275</v>
      </c>
      <c r="AP14" s="279" t="s">
        <v>651</v>
      </c>
      <c r="AQ14" s="279" t="s">
        <v>651</v>
      </c>
      <c r="AR14" s="279" t="s">
        <v>651</v>
      </c>
      <c r="AS14" s="279" t="s">
        <v>651</v>
      </c>
      <c r="AT14" s="279" t="s">
        <v>651</v>
      </c>
      <c r="AU14" s="279" t="s">
        <v>651</v>
      </c>
      <c r="AV14" s="279" t="s">
        <v>651</v>
      </c>
      <c r="AX14" s="273"/>
      <c r="AY14" s="118">
        <f t="shared" si="0"/>
        <v>1</v>
      </c>
      <c r="AZ14" s="118">
        <f t="shared" si="1"/>
        <v>1</v>
      </c>
      <c r="BA14" s="118">
        <f t="shared" si="2"/>
        <v>1</v>
      </c>
      <c r="BB14" s="118">
        <f t="shared" si="3"/>
        <v>0</v>
      </c>
      <c r="BC14" s="118">
        <f t="shared" si="4"/>
        <v>0</v>
      </c>
      <c r="BD14" s="118">
        <f t="shared" si="73"/>
        <v>0</v>
      </c>
      <c r="BE14" s="118">
        <f t="shared" si="74"/>
        <v>0</v>
      </c>
      <c r="BF14" s="118">
        <f t="shared" si="5"/>
        <v>1</v>
      </c>
      <c r="BG14" s="117">
        <f t="shared" si="75"/>
        <v>0</v>
      </c>
      <c r="BH14" s="118">
        <f t="shared" si="6"/>
        <v>1</v>
      </c>
      <c r="BI14" s="118">
        <f t="shared" si="7"/>
        <v>1</v>
      </c>
      <c r="BJ14" s="117">
        <f t="shared" si="8"/>
        <v>0</v>
      </c>
      <c r="BK14" s="118">
        <f t="shared" si="9"/>
        <v>1</v>
      </c>
      <c r="BL14" s="118">
        <f t="shared" si="10"/>
        <v>0</v>
      </c>
      <c r="BM14" s="118">
        <f t="shared" si="11"/>
        <v>0</v>
      </c>
      <c r="BN14" s="118">
        <f t="shared" si="12"/>
        <v>0</v>
      </c>
      <c r="BO14" s="117">
        <f t="shared" si="13"/>
        <v>1</v>
      </c>
      <c r="BP14" s="117">
        <f t="shared" si="14"/>
        <v>0</v>
      </c>
      <c r="BQ14" s="117">
        <f t="shared" si="15"/>
        <v>1</v>
      </c>
      <c r="BR14" s="117">
        <f t="shared" si="16"/>
        <v>0</v>
      </c>
      <c r="BS14" s="117">
        <f t="shared" si="17"/>
        <v>0</v>
      </c>
      <c r="BT14" s="117">
        <f t="shared" si="18"/>
        <v>0</v>
      </c>
      <c r="BU14" s="117">
        <f t="shared" si="19"/>
        <v>1</v>
      </c>
      <c r="BV14" s="117">
        <f t="shared" si="20"/>
        <v>0</v>
      </c>
      <c r="BW14" s="117">
        <f t="shared" si="76"/>
        <v>0</v>
      </c>
      <c r="BX14" s="117">
        <f t="shared" si="77"/>
        <v>1</v>
      </c>
      <c r="BY14" s="117">
        <f t="shared" si="21"/>
        <v>1</v>
      </c>
      <c r="BZ14" s="117">
        <f t="shared" si="22"/>
        <v>0</v>
      </c>
      <c r="CA14" s="117">
        <f t="shared" si="23"/>
        <v>1</v>
      </c>
      <c r="CB14" s="117">
        <f t="shared" si="24"/>
        <v>0</v>
      </c>
      <c r="CC14" s="117">
        <f t="shared" si="25"/>
        <v>0</v>
      </c>
      <c r="CD14" s="117">
        <f t="shared" si="26"/>
        <v>1</v>
      </c>
      <c r="CE14" s="117">
        <f t="shared" si="27"/>
        <v>1</v>
      </c>
      <c r="CF14" s="117">
        <f t="shared" si="28"/>
        <v>1</v>
      </c>
      <c r="CG14" s="117">
        <f t="shared" si="29"/>
        <v>0</v>
      </c>
      <c r="CH14" s="117">
        <f t="shared" si="30"/>
        <v>1</v>
      </c>
      <c r="CI14" s="117">
        <f t="shared" si="31"/>
        <v>0</v>
      </c>
      <c r="CJ14" s="117">
        <f t="shared" si="78"/>
        <v>0</v>
      </c>
      <c r="CK14" s="117">
        <f t="shared" si="32"/>
        <v>0</v>
      </c>
      <c r="CL14" s="117">
        <f t="shared" si="33"/>
        <v>0</v>
      </c>
      <c r="CM14" s="117">
        <f t="shared" si="34"/>
        <v>0</v>
      </c>
      <c r="CN14" s="117">
        <f t="shared" si="35"/>
        <v>0</v>
      </c>
      <c r="CO14" s="117">
        <f t="shared" si="36"/>
        <v>1</v>
      </c>
      <c r="CP14" s="117">
        <f t="shared" si="79"/>
        <v>1</v>
      </c>
      <c r="CQ14" s="117">
        <f t="shared" si="80"/>
        <v>0</v>
      </c>
      <c r="CR14" s="117">
        <f t="shared" si="81"/>
        <v>0</v>
      </c>
      <c r="CS14" s="117">
        <f t="shared" si="82"/>
        <v>0</v>
      </c>
      <c r="CT14" s="117">
        <f t="shared" si="37"/>
        <v>1</v>
      </c>
      <c r="CU14" s="117">
        <f t="shared" si="83"/>
        <v>0</v>
      </c>
      <c r="CV14" s="117">
        <f t="shared" si="38"/>
        <v>0</v>
      </c>
      <c r="CW14" s="117">
        <f t="shared" si="84"/>
        <v>1</v>
      </c>
      <c r="CX14" s="117">
        <f t="shared" si="39"/>
        <v>0</v>
      </c>
      <c r="CY14" s="117">
        <f t="shared" si="40"/>
        <v>0</v>
      </c>
      <c r="CZ14" s="117">
        <f t="shared" si="41"/>
        <v>0</v>
      </c>
      <c r="DA14" s="117">
        <f t="shared" si="42"/>
        <v>1</v>
      </c>
      <c r="DB14" s="117">
        <f t="shared" si="43"/>
        <v>0</v>
      </c>
      <c r="DC14" s="117">
        <f t="shared" si="44"/>
        <v>1</v>
      </c>
      <c r="DD14" s="117">
        <f t="shared" si="45"/>
        <v>0</v>
      </c>
      <c r="DE14" s="117">
        <f t="shared" si="46"/>
        <v>1</v>
      </c>
      <c r="DF14" s="117">
        <f t="shared" si="47"/>
        <v>0</v>
      </c>
      <c r="DG14" s="117">
        <f>SUM(DE14:DF14)</f>
        <v>1</v>
      </c>
      <c r="DH14" s="117">
        <f t="shared" si="48"/>
        <v>1</v>
      </c>
      <c r="DI14" s="117">
        <f t="shared" si="85"/>
        <v>0</v>
      </c>
      <c r="DJ14" s="117">
        <f t="shared" si="86"/>
        <v>1</v>
      </c>
      <c r="DK14" s="117">
        <f t="shared" si="49"/>
        <v>0</v>
      </c>
      <c r="DL14" s="117">
        <f t="shared" si="50"/>
        <v>0</v>
      </c>
      <c r="DM14" s="117">
        <f t="shared" si="51"/>
        <v>0</v>
      </c>
      <c r="DN14" s="117">
        <f t="shared" si="52"/>
        <v>0</v>
      </c>
      <c r="DO14" s="117">
        <f t="shared" si="53"/>
        <v>1</v>
      </c>
      <c r="DP14" s="117">
        <f t="shared" si="87"/>
        <v>1</v>
      </c>
      <c r="DQ14" s="117">
        <f t="shared" si="54"/>
        <v>1</v>
      </c>
      <c r="DR14" s="117">
        <f t="shared" si="55"/>
        <v>0</v>
      </c>
      <c r="DS14" s="117">
        <f t="shared" si="56"/>
        <v>1</v>
      </c>
      <c r="DT14" s="117">
        <f t="shared" si="57"/>
        <v>0</v>
      </c>
      <c r="DU14" s="117">
        <f t="shared" si="58"/>
        <v>0</v>
      </c>
      <c r="DV14" s="117">
        <f t="shared" si="88"/>
        <v>0</v>
      </c>
      <c r="DW14" s="117">
        <f t="shared" si="59"/>
        <v>1</v>
      </c>
      <c r="DX14" s="117">
        <f t="shared" si="60"/>
        <v>0</v>
      </c>
      <c r="DY14" s="117">
        <f t="shared" si="61"/>
        <v>1</v>
      </c>
      <c r="DZ14" s="117">
        <f t="shared" si="62"/>
        <v>0</v>
      </c>
      <c r="EA14" s="117">
        <f t="shared" si="63"/>
        <v>1</v>
      </c>
      <c r="EB14" s="117">
        <f t="shared" si="64"/>
        <v>0</v>
      </c>
      <c r="EC14" s="117">
        <f t="shared" si="89"/>
        <v>0</v>
      </c>
      <c r="ED14" s="117">
        <f t="shared" si="65"/>
        <v>1</v>
      </c>
      <c r="EE14" s="117">
        <f t="shared" si="66"/>
        <v>0</v>
      </c>
      <c r="EF14" s="117">
        <f t="shared" si="67"/>
        <v>1</v>
      </c>
      <c r="EG14" s="117">
        <f t="shared" si="68"/>
        <v>1</v>
      </c>
      <c r="EH14" s="117">
        <f t="shared" si="69"/>
        <v>0</v>
      </c>
      <c r="EI14" s="117">
        <f t="shared" si="70"/>
        <v>1</v>
      </c>
      <c r="EJ14" s="118">
        <f t="shared" si="71"/>
        <v>0</v>
      </c>
      <c r="EK14" s="118">
        <f t="shared" si="72"/>
        <v>0</v>
      </c>
      <c r="EL14" s="7"/>
      <c r="EM14" s="7"/>
      <c r="EN14" s="7"/>
      <c r="EO14" s="7"/>
    </row>
    <row r="15" spans="1:175" ht="17.100000000000001" customHeight="1" x14ac:dyDescent="0.25">
      <c r="A15" s="774"/>
      <c r="B15" s="777"/>
      <c r="C15" s="172">
        <v>5</v>
      </c>
      <c r="D15" s="78" t="s">
        <v>674</v>
      </c>
      <c r="E15" s="65" t="s">
        <v>665</v>
      </c>
      <c r="F15" s="161" t="s">
        <v>640</v>
      </c>
      <c r="G15" s="164" t="s">
        <v>654</v>
      </c>
      <c r="H15" s="161" t="s">
        <v>647</v>
      </c>
      <c r="I15" s="146" t="s">
        <v>667</v>
      </c>
      <c r="J15" s="85" t="s">
        <v>633</v>
      </c>
      <c r="K15" s="63" t="s">
        <v>649</v>
      </c>
      <c r="L15" s="65" t="s">
        <v>579</v>
      </c>
      <c r="M15" s="161" t="s">
        <v>341</v>
      </c>
      <c r="N15" s="164" t="s">
        <v>268</v>
      </c>
      <c r="O15" s="161" t="s">
        <v>631</v>
      </c>
      <c r="P15" s="146" t="s">
        <v>644</v>
      </c>
      <c r="Q15" s="85" t="s">
        <v>636</v>
      </c>
      <c r="R15" s="78" t="s">
        <v>658</v>
      </c>
      <c r="S15" s="154" t="s">
        <v>652</v>
      </c>
      <c r="T15" s="161" t="s">
        <v>639</v>
      </c>
      <c r="U15" s="164" t="s">
        <v>519</v>
      </c>
      <c r="V15" s="161" t="s">
        <v>695</v>
      </c>
      <c r="W15" s="146" t="s">
        <v>274</v>
      </c>
      <c r="X15" s="85" t="s">
        <v>632</v>
      </c>
      <c r="Y15" s="368" t="s">
        <v>28</v>
      </c>
      <c r="Z15" s="20" t="s">
        <v>503</v>
      </c>
      <c r="AA15" s="23"/>
      <c r="AB15" s="279" t="s">
        <v>275</v>
      </c>
      <c r="AC15" s="279" t="s">
        <v>275</v>
      </c>
      <c r="AD15" s="279" t="s">
        <v>275</v>
      </c>
      <c r="AE15" s="279" t="s">
        <v>275</v>
      </c>
      <c r="AF15" s="279" t="s">
        <v>275</v>
      </c>
      <c r="AG15" s="279" t="s">
        <v>275</v>
      </c>
      <c r="AH15" s="279" t="s">
        <v>275</v>
      </c>
      <c r="AI15" s="279" t="s">
        <v>651</v>
      </c>
      <c r="AJ15" s="279" t="s">
        <v>651</v>
      </c>
      <c r="AK15" s="279" t="s">
        <v>651</v>
      </c>
      <c r="AL15" s="279" t="s">
        <v>651</v>
      </c>
      <c r="AM15" s="279" t="s">
        <v>651</v>
      </c>
      <c r="AN15" s="279" t="s">
        <v>275</v>
      </c>
      <c r="AO15" s="279" t="s">
        <v>275</v>
      </c>
      <c r="AP15" s="279" t="s">
        <v>651</v>
      </c>
      <c r="AQ15" s="279" t="s">
        <v>651</v>
      </c>
      <c r="AR15" s="279" t="s">
        <v>651</v>
      </c>
      <c r="AS15" s="279" t="s">
        <v>651</v>
      </c>
      <c r="AT15" s="279" t="s">
        <v>651</v>
      </c>
      <c r="AU15" s="279" t="s">
        <v>651</v>
      </c>
      <c r="AV15" s="279" t="s">
        <v>651</v>
      </c>
      <c r="AX15" s="273"/>
      <c r="AY15" s="118">
        <f t="shared" si="0"/>
        <v>1</v>
      </c>
      <c r="AZ15" s="118">
        <f t="shared" si="1"/>
        <v>0</v>
      </c>
      <c r="BA15" s="118">
        <f t="shared" si="2"/>
        <v>0</v>
      </c>
      <c r="BB15" s="118">
        <f t="shared" si="3"/>
        <v>0</v>
      </c>
      <c r="BC15" s="118">
        <f t="shared" si="4"/>
        <v>0</v>
      </c>
      <c r="BD15" s="118">
        <f t="shared" si="73"/>
        <v>0</v>
      </c>
      <c r="BE15" s="118">
        <f t="shared" si="74"/>
        <v>0</v>
      </c>
      <c r="BF15" s="118">
        <f t="shared" si="5"/>
        <v>1</v>
      </c>
      <c r="BG15" s="117">
        <f t="shared" si="75"/>
        <v>0</v>
      </c>
      <c r="BH15" s="118">
        <f t="shared" si="6"/>
        <v>1</v>
      </c>
      <c r="BI15" s="118">
        <f t="shared" si="7"/>
        <v>1</v>
      </c>
      <c r="BJ15" s="117">
        <f t="shared" si="8"/>
        <v>0</v>
      </c>
      <c r="BK15" s="118">
        <f t="shared" si="9"/>
        <v>1</v>
      </c>
      <c r="BL15" s="118">
        <f t="shared" si="10"/>
        <v>0</v>
      </c>
      <c r="BM15" s="118">
        <f t="shared" si="11"/>
        <v>0</v>
      </c>
      <c r="BN15" s="118">
        <f t="shared" si="12"/>
        <v>0</v>
      </c>
      <c r="BO15" s="117">
        <f t="shared" si="13"/>
        <v>1</v>
      </c>
      <c r="BP15" s="117">
        <f t="shared" si="14"/>
        <v>0</v>
      </c>
      <c r="BQ15" s="117">
        <f t="shared" si="15"/>
        <v>1</v>
      </c>
      <c r="BR15" s="117">
        <f t="shared" si="16"/>
        <v>0</v>
      </c>
      <c r="BS15" s="117">
        <f t="shared" si="17"/>
        <v>0</v>
      </c>
      <c r="BT15" s="117">
        <f t="shared" si="18"/>
        <v>0</v>
      </c>
      <c r="BU15" s="117">
        <f t="shared" si="19"/>
        <v>1</v>
      </c>
      <c r="BV15" s="117">
        <f t="shared" si="20"/>
        <v>0</v>
      </c>
      <c r="BW15" s="117">
        <f t="shared" si="76"/>
        <v>0</v>
      </c>
      <c r="BX15" s="117">
        <f t="shared" si="77"/>
        <v>1</v>
      </c>
      <c r="BY15" s="117">
        <f t="shared" si="21"/>
        <v>1</v>
      </c>
      <c r="BZ15" s="117">
        <f t="shared" si="22"/>
        <v>0</v>
      </c>
      <c r="CA15" s="117">
        <f t="shared" si="23"/>
        <v>1</v>
      </c>
      <c r="CB15" s="117">
        <f t="shared" si="24"/>
        <v>0</v>
      </c>
      <c r="CC15" s="117">
        <f t="shared" si="25"/>
        <v>0</v>
      </c>
      <c r="CD15" s="117">
        <f t="shared" si="26"/>
        <v>1</v>
      </c>
      <c r="CE15" s="117">
        <f t="shared" si="27"/>
        <v>1</v>
      </c>
      <c r="CF15" s="117">
        <f t="shared" si="28"/>
        <v>1</v>
      </c>
      <c r="CG15" s="117">
        <f t="shared" si="29"/>
        <v>0</v>
      </c>
      <c r="CH15" s="117">
        <f t="shared" si="30"/>
        <v>1</v>
      </c>
      <c r="CI15" s="117">
        <f t="shared" si="31"/>
        <v>0</v>
      </c>
      <c r="CJ15" s="117">
        <f t="shared" si="78"/>
        <v>0</v>
      </c>
      <c r="CK15" s="117">
        <f t="shared" si="32"/>
        <v>0</v>
      </c>
      <c r="CL15" s="117">
        <f t="shared" si="33"/>
        <v>0</v>
      </c>
      <c r="CM15" s="117">
        <f t="shared" si="34"/>
        <v>0</v>
      </c>
      <c r="CN15" s="117">
        <f t="shared" si="35"/>
        <v>0</v>
      </c>
      <c r="CO15" s="117">
        <f t="shared" si="36"/>
        <v>1</v>
      </c>
      <c r="CP15" s="117">
        <f t="shared" si="79"/>
        <v>1</v>
      </c>
      <c r="CQ15" s="117">
        <f t="shared" si="80"/>
        <v>0</v>
      </c>
      <c r="CR15" s="117">
        <f t="shared" si="81"/>
        <v>1</v>
      </c>
      <c r="CS15" s="117">
        <f t="shared" si="82"/>
        <v>1</v>
      </c>
      <c r="CT15" s="117">
        <f t="shared" si="37"/>
        <v>1</v>
      </c>
      <c r="CU15" s="117">
        <f t="shared" si="83"/>
        <v>0</v>
      </c>
      <c r="CV15" s="117">
        <f t="shared" si="38"/>
        <v>0</v>
      </c>
      <c r="CW15" s="117">
        <f t="shared" si="84"/>
        <v>1</v>
      </c>
      <c r="CX15" s="117">
        <f t="shared" si="39"/>
        <v>0</v>
      </c>
      <c r="CY15" s="117">
        <f t="shared" si="40"/>
        <v>0</v>
      </c>
      <c r="CZ15" s="117">
        <f t="shared" si="41"/>
        <v>0</v>
      </c>
      <c r="DA15" s="117">
        <f t="shared" si="42"/>
        <v>1</v>
      </c>
      <c r="DB15" s="117">
        <f t="shared" si="43"/>
        <v>0</v>
      </c>
      <c r="DC15" s="117">
        <f t="shared" si="44"/>
        <v>1</v>
      </c>
      <c r="DD15" s="117">
        <f t="shared" si="45"/>
        <v>0</v>
      </c>
      <c r="DE15" s="117">
        <f t="shared" si="46"/>
        <v>1</v>
      </c>
      <c r="DF15" s="117">
        <f t="shared" si="47"/>
        <v>0</v>
      </c>
      <c r="DG15" s="117">
        <f t="shared" ref="DG15:DG64" si="90">SUM(DE15:DF15)</f>
        <v>1</v>
      </c>
      <c r="DH15" s="117">
        <f t="shared" si="48"/>
        <v>0</v>
      </c>
      <c r="DI15" s="117">
        <f t="shared" si="85"/>
        <v>0</v>
      </c>
      <c r="DJ15" s="117">
        <f t="shared" si="86"/>
        <v>0</v>
      </c>
      <c r="DK15" s="117">
        <f t="shared" si="49"/>
        <v>0</v>
      </c>
      <c r="DL15" s="117">
        <f t="shared" si="50"/>
        <v>0</v>
      </c>
      <c r="DM15" s="117">
        <f t="shared" si="51"/>
        <v>0</v>
      </c>
      <c r="DN15" s="117">
        <f t="shared" si="52"/>
        <v>0</v>
      </c>
      <c r="DO15" s="117">
        <f t="shared" si="53"/>
        <v>1</v>
      </c>
      <c r="DP15" s="117">
        <f t="shared" si="87"/>
        <v>1</v>
      </c>
      <c r="DQ15" s="117">
        <f t="shared" si="54"/>
        <v>1</v>
      </c>
      <c r="DR15" s="117">
        <f t="shared" si="55"/>
        <v>0</v>
      </c>
      <c r="DS15" s="117">
        <f t="shared" si="56"/>
        <v>1</v>
      </c>
      <c r="DT15" s="117">
        <f t="shared" si="57"/>
        <v>0</v>
      </c>
      <c r="DU15" s="117">
        <f t="shared" si="58"/>
        <v>1</v>
      </c>
      <c r="DV15" s="117">
        <f t="shared" si="88"/>
        <v>1</v>
      </c>
      <c r="DW15" s="117">
        <f t="shared" si="59"/>
        <v>1</v>
      </c>
      <c r="DX15" s="117">
        <f t="shared" si="60"/>
        <v>0</v>
      </c>
      <c r="DY15" s="117">
        <f t="shared" si="61"/>
        <v>1</v>
      </c>
      <c r="DZ15" s="117">
        <f t="shared" si="62"/>
        <v>0</v>
      </c>
      <c r="EA15" s="117">
        <f t="shared" si="63"/>
        <v>1</v>
      </c>
      <c r="EB15" s="117">
        <f t="shared" si="64"/>
        <v>0</v>
      </c>
      <c r="EC15" s="117">
        <f t="shared" si="89"/>
        <v>0</v>
      </c>
      <c r="ED15" s="117">
        <f t="shared" si="65"/>
        <v>1</v>
      </c>
      <c r="EE15" s="117">
        <f t="shared" si="66"/>
        <v>0</v>
      </c>
      <c r="EF15" s="117">
        <f t="shared" si="67"/>
        <v>1</v>
      </c>
      <c r="EG15" s="117">
        <f t="shared" si="68"/>
        <v>1</v>
      </c>
      <c r="EH15" s="117">
        <f t="shared" si="69"/>
        <v>0</v>
      </c>
      <c r="EI15" s="117">
        <f t="shared" si="70"/>
        <v>1</v>
      </c>
      <c r="EJ15" s="118">
        <f t="shared" si="71"/>
        <v>0</v>
      </c>
      <c r="EK15" s="118">
        <f t="shared" si="72"/>
        <v>0</v>
      </c>
      <c r="EL15" s="7"/>
      <c r="EM15" s="7"/>
      <c r="EN15" s="7"/>
      <c r="EO15" s="7"/>
    </row>
    <row r="16" spans="1:175" ht="17.100000000000001" customHeight="1" x14ac:dyDescent="0.25">
      <c r="A16" s="774"/>
      <c r="B16" s="777"/>
      <c r="C16" s="172">
        <v>6</v>
      </c>
      <c r="D16" s="78" t="s">
        <v>674</v>
      </c>
      <c r="E16" s="65" t="s">
        <v>665</v>
      </c>
      <c r="F16" s="161" t="s">
        <v>640</v>
      </c>
      <c r="G16" s="164" t="s">
        <v>645</v>
      </c>
      <c r="H16" s="161" t="s">
        <v>604</v>
      </c>
      <c r="I16" s="146" t="s">
        <v>636</v>
      </c>
      <c r="J16" s="85" t="s">
        <v>633</v>
      </c>
      <c r="K16" s="63" t="s">
        <v>341</v>
      </c>
      <c r="L16" s="65" t="s">
        <v>517</v>
      </c>
      <c r="M16" s="161" t="s">
        <v>579</v>
      </c>
      <c r="N16" s="164" t="s">
        <v>268</v>
      </c>
      <c r="O16" s="161" t="s">
        <v>631</v>
      </c>
      <c r="P16" s="146" t="s">
        <v>659</v>
      </c>
      <c r="Q16" s="85" t="s">
        <v>643</v>
      </c>
      <c r="R16" s="158" t="s">
        <v>632</v>
      </c>
      <c r="S16" s="154" t="s">
        <v>241</v>
      </c>
      <c r="T16" s="161" t="s">
        <v>515</v>
      </c>
      <c r="U16" s="164" t="s">
        <v>519</v>
      </c>
      <c r="V16" s="161" t="s">
        <v>688</v>
      </c>
      <c r="W16" s="146" t="s">
        <v>695</v>
      </c>
      <c r="X16" s="85" t="s">
        <v>237</v>
      </c>
      <c r="Y16" s="368" t="s">
        <v>29</v>
      </c>
      <c r="Z16" s="20" t="s">
        <v>504</v>
      </c>
      <c r="AA16" s="23"/>
      <c r="AB16" s="279" t="s">
        <v>645</v>
      </c>
      <c r="AC16" s="279" t="s">
        <v>645</v>
      </c>
      <c r="AD16" s="279" t="s">
        <v>645</v>
      </c>
      <c r="AE16" s="279" t="s">
        <v>645</v>
      </c>
      <c r="AF16" s="279" t="s">
        <v>645</v>
      </c>
      <c r="AG16" s="279" t="s">
        <v>645</v>
      </c>
      <c r="AH16" s="279" t="s">
        <v>645</v>
      </c>
      <c r="AI16" s="279" t="s">
        <v>341</v>
      </c>
      <c r="AJ16" s="279" t="s">
        <v>341</v>
      </c>
      <c r="AK16" s="279" t="s">
        <v>341</v>
      </c>
      <c r="AL16" s="279" t="s">
        <v>341</v>
      </c>
      <c r="AM16" s="279" t="s">
        <v>341</v>
      </c>
      <c r="AN16" s="279" t="s">
        <v>341</v>
      </c>
      <c r="AO16" s="279" t="s">
        <v>341</v>
      </c>
      <c r="AP16" s="279" t="s">
        <v>274</v>
      </c>
      <c r="AQ16" s="279" t="s">
        <v>274</v>
      </c>
      <c r="AR16" s="279" t="s">
        <v>274</v>
      </c>
      <c r="AS16" s="279" t="s">
        <v>274</v>
      </c>
      <c r="AT16" s="279" t="s">
        <v>274</v>
      </c>
      <c r="AU16" s="279" t="s">
        <v>274</v>
      </c>
      <c r="AV16" s="279" t="s">
        <v>274</v>
      </c>
      <c r="AX16" s="273"/>
      <c r="AY16" s="118">
        <f t="shared" si="0"/>
        <v>1</v>
      </c>
      <c r="AZ16" s="118">
        <f t="shared" si="1"/>
        <v>0</v>
      </c>
      <c r="BA16" s="118">
        <f t="shared" si="2"/>
        <v>0</v>
      </c>
      <c r="BB16" s="118">
        <f t="shared" si="3"/>
        <v>0</v>
      </c>
      <c r="BC16" s="118">
        <f t="shared" si="4"/>
        <v>0</v>
      </c>
      <c r="BD16" s="118">
        <f t="shared" si="73"/>
        <v>0</v>
      </c>
      <c r="BE16" s="118">
        <f t="shared" si="74"/>
        <v>0</v>
      </c>
      <c r="BF16" s="118">
        <f t="shared" si="5"/>
        <v>1</v>
      </c>
      <c r="BG16" s="117">
        <f t="shared" si="75"/>
        <v>0</v>
      </c>
      <c r="BH16" s="118">
        <f t="shared" si="6"/>
        <v>1</v>
      </c>
      <c r="BI16" s="118">
        <f t="shared" si="7"/>
        <v>0</v>
      </c>
      <c r="BJ16" s="117">
        <f t="shared" si="8"/>
        <v>0</v>
      </c>
      <c r="BK16" s="118">
        <f t="shared" si="9"/>
        <v>0</v>
      </c>
      <c r="BL16" s="118">
        <f t="shared" si="10"/>
        <v>1</v>
      </c>
      <c r="BM16" s="118">
        <f t="shared" si="11"/>
        <v>0</v>
      </c>
      <c r="BN16" s="118">
        <f t="shared" si="12"/>
        <v>1</v>
      </c>
      <c r="BO16" s="117">
        <f t="shared" si="13"/>
        <v>1</v>
      </c>
      <c r="BP16" s="117">
        <f t="shared" si="14"/>
        <v>0</v>
      </c>
      <c r="BQ16" s="117">
        <f t="shared" si="15"/>
        <v>1</v>
      </c>
      <c r="BR16" s="117">
        <f t="shared" si="16"/>
        <v>0</v>
      </c>
      <c r="BS16" s="117">
        <f t="shared" si="17"/>
        <v>0</v>
      </c>
      <c r="BT16" s="117">
        <f t="shared" si="18"/>
        <v>0</v>
      </c>
      <c r="BU16" s="117">
        <f t="shared" si="19"/>
        <v>0</v>
      </c>
      <c r="BV16" s="117">
        <f t="shared" si="20"/>
        <v>0</v>
      </c>
      <c r="BW16" s="117">
        <f t="shared" si="76"/>
        <v>1</v>
      </c>
      <c r="BX16" s="117">
        <f t="shared" si="77"/>
        <v>1</v>
      </c>
      <c r="BY16" s="117">
        <f t="shared" si="21"/>
        <v>1</v>
      </c>
      <c r="BZ16" s="117">
        <f t="shared" si="22"/>
        <v>0</v>
      </c>
      <c r="CA16" s="117">
        <f t="shared" si="23"/>
        <v>1</v>
      </c>
      <c r="CB16" s="117">
        <f t="shared" si="24"/>
        <v>1</v>
      </c>
      <c r="CC16" s="117">
        <f t="shared" si="25"/>
        <v>0</v>
      </c>
      <c r="CD16" s="117">
        <f t="shared" si="26"/>
        <v>0</v>
      </c>
      <c r="CE16" s="117">
        <f t="shared" si="27"/>
        <v>1</v>
      </c>
      <c r="CF16" s="117">
        <f t="shared" si="28"/>
        <v>0</v>
      </c>
      <c r="CG16" s="117">
        <f t="shared" si="29"/>
        <v>0</v>
      </c>
      <c r="CH16" s="117">
        <f t="shared" si="30"/>
        <v>0</v>
      </c>
      <c r="CI16" s="117">
        <f t="shared" si="31"/>
        <v>0</v>
      </c>
      <c r="CJ16" s="117">
        <f t="shared" si="78"/>
        <v>0</v>
      </c>
      <c r="CK16" s="117">
        <f t="shared" si="32"/>
        <v>0</v>
      </c>
      <c r="CL16" s="117">
        <f t="shared" si="33"/>
        <v>1</v>
      </c>
      <c r="CM16" s="117">
        <f t="shared" si="34"/>
        <v>0</v>
      </c>
      <c r="CN16" s="117">
        <f t="shared" si="35"/>
        <v>1</v>
      </c>
      <c r="CO16" s="117">
        <f t="shared" si="36"/>
        <v>0</v>
      </c>
      <c r="CP16" s="117">
        <f t="shared" si="79"/>
        <v>1</v>
      </c>
      <c r="CQ16" s="117">
        <f t="shared" si="80"/>
        <v>0</v>
      </c>
      <c r="CR16" s="117">
        <f t="shared" si="81"/>
        <v>1</v>
      </c>
      <c r="CS16" s="117">
        <f t="shared" si="82"/>
        <v>1</v>
      </c>
      <c r="CT16" s="117">
        <f t="shared" si="37"/>
        <v>0</v>
      </c>
      <c r="CU16" s="117">
        <f t="shared" si="83"/>
        <v>0</v>
      </c>
      <c r="CV16" s="117">
        <f t="shared" si="38"/>
        <v>1</v>
      </c>
      <c r="CW16" s="117">
        <f t="shared" si="84"/>
        <v>1</v>
      </c>
      <c r="CX16" s="117">
        <f t="shared" si="39"/>
        <v>1</v>
      </c>
      <c r="CY16" s="117">
        <f t="shared" si="40"/>
        <v>0</v>
      </c>
      <c r="CZ16" s="117">
        <f t="shared" si="41"/>
        <v>1</v>
      </c>
      <c r="DA16" s="117">
        <f t="shared" si="42"/>
        <v>1</v>
      </c>
      <c r="DB16" s="117">
        <f t="shared" si="43"/>
        <v>0</v>
      </c>
      <c r="DC16" s="117">
        <f t="shared" si="44"/>
        <v>1</v>
      </c>
      <c r="DD16" s="117">
        <f t="shared" si="45"/>
        <v>1</v>
      </c>
      <c r="DE16" s="117">
        <f t="shared" si="46"/>
        <v>0</v>
      </c>
      <c r="DF16" s="117">
        <f t="shared" si="47"/>
        <v>0</v>
      </c>
      <c r="DG16" s="117">
        <f t="shared" si="90"/>
        <v>0</v>
      </c>
      <c r="DH16" s="117">
        <f t="shared" si="48"/>
        <v>0</v>
      </c>
      <c r="DI16" s="117">
        <f t="shared" si="85"/>
        <v>0</v>
      </c>
      <c r="DJ16" s="117">
        <f t="shared" si="86"/>
        <v>0</v>
      </c>
      <c r="DK16" s="117">
        <f t="shared" si="49"/>
        <v>1</v>
      </c>
      <c r="DL16" s="117">
        <f t="shared" si="50"/>
        <v>0</v>
      </c>
      <c r="DM16" s="117">
        <f t="shared" si="51"/>
        <v>1</v>
      </c>
      <c r="DN16" s="117">
        <f t="shared" si="52"/>
        <v>0</v>
      </c>
      <c r="DO16" s="117">
        <f t="shared" si="53"/>
        <v>0</v>
      </c>
      <c r="DP16" s="117">
        <f t="shared" si="87"/>
        <v>0</v>
      </c>
      <c r="DQ16" s="117">
        <f t="shared" si="54"/>
        <v>1</v>
      </c>
      <c r="DR16" s="117">
        <f t="shared" si="55"/>
        <v>0</v>
      </c>
      <c r="DS16" s="117">
        <f t="shared" si="56"/>
        <v>1</v>
      </c>
      <c r="DT16" s="117">
        <f t="shared" si="57"/>
        <v>0</v>
      </c>
      <c r="DU16" s="117">
        <f t="shared" si="58"/>
        <v>1</v>
      </c>
      <c r="DV16" s="117">
        <f t="shared" si="88"/>
        <v>1</v>
      </c>
      <c r="DW16" s="117">
        <f t="shared" si="59"/>
        <v>1</v>
      </c>
      <c r="DX16" s="117">
        <f t="shared" si="60"/>
        <v>0</v>
      </c>
      <c r="DY16" s="117">
        <f t="shared" si="61"/>
        <v>1</v>
      </c>
      <c r="DZ16" s="117">
        <f t="shared" si="62"/>
        <v>0</v>
      </c>
      <c r="EA16" s="117">
        <f t="shared" si="63"/>
        <v>0</v>
      </c>
      <c r="EB16" s="117">
        <f t="shared" si="64"/>
        <v>0</v>
      </c>
      <c r="EC16" s="117">
        <f t="shared" si="89"/>
        <v>1</v>
      </c>
      <c r="ED16" s="117">
        <f t="shared" si="65"/>
        <v>1</v>
      </c>
      <c r="EE16" s="117">
        <f t="shared" si="66"/>
        <v>0</v>
      </c>
      <c r="EF16" s="117">
        <f t="shared" si="67"/>
        <v>1</v>
      </c>
      <c r="EG16" s="117">
        <f t="shared" si="68"/>
        <v>1</v>
      </c>
      <c r="EH16" s="117">
        <f t="shared" si="69"/>
        <v>0</v>
      </c>
      <c r="EI16" s="117">
        <f t="shared" si="70"/>
        <v>1</v>
      </c>
      <c r="EJ16" s="118">
        <f t="shared" si="71"/>
        <v>0</v>
      </c>
      <c r="EK16" s="118">
        <f t="shared" si="72"/>
        <v>0</v>
      </c>
      <c r="EL16" s="7"/>
      <c r="EM16" s="7"/>
      <c r="EN16" s="7"/>
      <c r="EO16" s="7"/>
    </row>
    <row r="17" spans="1:145" ht="17.100000000000001" customHeight="1" x14ac:dyDescent="0.25">
      <c r="A17" s="774"/>
      <c r="B17" s="777"/>
      <c r="C17" s="172">
        <v>7</v>
      </c>
      <c r="D17" s="78" t="s">
        <v>674</v>
      </c>
      <c r="E17" s="65" t="s">
        <v>665</v>
      </c>
      <c r="F17" s="161" t="s">
        <v>640</v>
      </c>
      <c r="G17" s="164" t="s">
        <v>645</v>
      </c>
      <c r="H17" s="161" t="s">
        <v>604</v>
      </c>
      <c r="I17" s="146" t="s">
        <v>636</v>
      </c>
      <c r="J17" s="85" t="s">
        <v>654</v>
      </c>
      <c r="K17" s="63" t="s">
        <v>341</v>
      </c>
      <c r="L17" s="65" t="s">
        <v>652</v>
      </c>
      <c r="M17" s="161" t="s">
        <v>579</v>
      </c>
      <c r="N17" s="164" t="s">
        <v>660</v>
      </c>
      <c r="O17" s="161" t="s">
        <v>631</v>
      </c>
      <c r="P17" s="146" t="s">
        <v>659</v>
      </c>
      <c r="Q17" s="85" t="s">
        <v>643</v>
      </c>
      <c r="R17" s="78" t="s">
        <v>632</v>
      </c>
      <c r="S17" s="154" t="s">
        <v>241</v>
      </c>
      <c r="T17" s="161" t="s">
        <v>515</v>
      </c>
      <c r="U17" s="164" t="s">
        <v>688</v>
      </c>
      <c r="V17" s="161" t="s">
        <v>274</v>
      </c>
      <c r="W17" s="146" t="s">
        <v>695</v>
      </c>
      <c r="X17" s="85" t="s">
        <v>237</v>
      </c>
      <c r="Y17" s="368" t="s">
        <v>30</v>
      </c>
      <c r="Z17" s="20" t="s">
        <v>505</v>
      </c>
      <c r="AA17" s="23"/>
      <c r="AB17" s="279" t="s">
        <v>645</v>
      </c>
      <c r="AC17" s="279" t="s">
        <v>645</v>
      </c>
      <c r="AD17" s="279" t="s">
        <v>645</v>
      </c>
      <c r="AE17" s="279" t="s">
        <v>645</v>
      </c>
      <c r="AF17" s="279" t="s">
        <v>645</v>
      </c>
      <c r="AG17" s="279" t="s">
        <v>645</v>
      </c>
      <c r="AH17" s="279" t="s">
        <v>645</v>
      </c>
      <c r="AI17" s="279" t="s">
        <v>341</v>
      </c>
      <c r="AJ17" s="279" t="s">
        <v>341</v>
      </c>
      <c r="AK17" s="279" t="s">
        <v>341</v>
      </c>
      <c r="AL17" s="279" t="s">
        <v>341</v>
      </c>
      <c r="AM17" s="279" t="s">
        <v>341</v>
      </c>
      <c r="AN17" s="279" t="s">
        <v>341</v>
      </c>
      <c r="AO17" s="279" t="s">
        <v>341</v>
      </c>
      <c r="AP17" s="279" t="s">
        <v>274</v>
      </c>
      <c r="AQ17" s="279" t="s">
        <v>274</v>
      </c>
      <c r="AR17" s="279" t="s">
        <v>274</v>
      </c>
      <c r="AS17" s="279" t="s">
        <v>274</v>
      </c>
      <c r="AT17" s="279" t="s">
        <v>274</v>
      </c>
      <c r="AU17" s="279" t="s">
        <v>274</v>
      </c>
      <c r="AV17" s="279" t="s">
        <v>274</v>
      </c>
      <c r="AX17" s="118"/>
      <c r="AY17" s="118">
        <f t="shared" si="0"/>
        <v>1</v>
      </c>
      <c r="AZ17" s="118">
        <f t="shared" si="1"/>
        <v>0</v>
      </c>
      <c r="BA17" s="118">
        <f t="shared" si="2"/>
        <v>0</v>
      </c>
      <c r="BB17" s="118">
        <f t="shared" si="3"/>
        <v>0</v>
      </c>
      <c r="BC17" s="118">
        <f t="shared" si="4"/>
        <v>0</v>
      </c>
      <c r="BD17" s="118">
        <f t="shared" si="73"/>
        <v>0</v>
      </c>
      <c r="BE17" s="118">
        <f t="shared" si="74"/>
        <v>0</v>
      </c>
      <c r="BF17" s="118">
        <f t="shared" si="5"/>
        <v>1</v>
      </c>
      <c r="BG17" s="117">
        <f t="shared" si="75"/>
        <v>0</v>
      </c>
      <c r="BH17" s="118">
        <f t="shared" si="6"/>
        <v>1</v>
      </c>
      <c r="BI17" s="118">
        <f t="shared" si="7"/>
        <v>1</v>
      </c>
      <c r="BJ17" s="117">
        <f t="shared" si="8"/>
        <v>0</v>
      </c>
      <c r="BK17" s="118">
        <f t="shared" si="9"/>
        <v>1</v>
      </c>
      <c r="BL17" s="118">
        <f t="shared" si="10"/>
        <v>1</v>
      </c>
      <c r="BM17" s="118">
        <f t="shared" si="11"/>
        <v>0</v>
      </c>
      <c r="BN17" s="118">
        <f t="shared" si="12"/>
        <v>1</v>
      </c>
      <c r="BO17" s="117">
        <f t="shared" si="13"/>
        <v>1</v>
      </c>
      <c r="BP17" s="117">
        <f t="shared" si="14"/>
        <v>0</v>
      </c>
      <c r="BQ17" s="117">
        <f t="shared" si="15"/>
        <v>1</v>
      </c>
      <c r="BR17" s="117">
        <f t="shared" si="16"/>
        <v>0</v>
      </c>
      <c r="BS17" s="117">
        <f t="shared" si="17"/>
        <v>0</v>
      </c>
      <c r="BT17" s="117">
        <f t="shared" si="18"/>
        <v>0</v>
      </c>
      <c r="BU17" s="117">
        <f t="shared" si="19"/>
        <v>0</v>
      </c>
      <c r="BV17" s="117">
        <f t="shared" si="20"/>
        <v>0</v>
      </c>
      <c r="BW17" s="117">
        <f t="shared" si="76"/>
        <v>1</v>
      </c>
      <c r="BX17" s="117">
        <f t="shared" si="77"/>
        <v>1</v>
      </c>
      <c r="BY17" s="117">
        <f t="shared" si="21"/>
        <v>1</v>
      </c>
      <c r="BZ17" s="117">
        <f t="shared" si="22"/>
        <v>0</v>
      </c>
      <c r="CA17" s="117">
        <f t="shared" si="23"/>
        <v>1</v>
      </c>
      <c r="CB17" s="117">
        <f t="shared" si="24"/>
        <v>1</v>
      </c>
      <c r="CC17" s="117">
        <f t="shared" si="25"/>
        <v>0</v>
      </c>
      <c r="CD17" s="117">
        <f t="shared" si="26"/>
        <v>0</v>
      </c>
      <c r="CE17" s="117">
        <f t="shared" si="27"/>
        <v>1</v>
      </c>
      <c r="CF17" s="117">
        <f t="shared" si="28"/>
        <v>1</v>
      </c>
      <c r="CG17" s="117">
        <f t="shared" si="29"/>
        <v>0</v>
      </c>
      <c r="CH17" s="117">
        <f t="shared" si="30"/>
        <v>1</v>
      </c>
      <c r="CI17" s="117">
        <f t="shared" si="31"/>
        <v>0</v>
      </c>
      <c r="CJ17" s="117">
        <f t="shared" si="78"/>
        <v>0</v>
      </c>
      <c r="CK17" s="117">
        <f t="shared" si="32"/>
        <v>0</v>
      </c>
      <c r="CL17" s="117">
        <f t="shared" si="33"/>
        <v>1</v>
      </c>
      <c r="CM17" s="117">
        <f t="shared" si="34"/>
        <v>0</v>
      </c>
      <c r="CN17" s="117">
        <f t="shared" si="35"/>
        <v>1</v>
      </c>
      <c r="CO17" s="117">
        <f t="shared" si="36"/>
        <v>0</v>
      </c>
      <c r="CP17" s="117">
        <f t="shared" si="79"/>
        <v>1</v>
      </c>
      <c r="CQ17" s="117">
        <f t="shared" si="80"/>
        <v>0</v>
      </c>
      <c r="CR17" s="117">
        <f t="shared" si="81"/>
        <v>1</v>
      </c>
      <c r="CS17" s="117">
        <f t="shared" si="82"/>
        <v>1</v>
      </c>
      <c r="CT17" s="117">
        <f t="shared" si="37"/>
        <v>0</v>
      </c>
      <c r="CU17" s="117">
        <f t="shared" si="83"/>
        <v>0</v>
      </c>
      <c r="CV17" s="117">
        <f t="shared" si="38"/>
        <v>1</v>
      </c>
      <c r="CW17" s="117">
        <f t="shared" si="84"/>
        <v>1</v>
      </c>
      <c r="CX17" s="117">
        <f t="shared" si="39"/>
        <v>1</v>
      </c>
      <c r="CY17" s="117">
        <f t="shared" si="40"/>
        <v>0</v>
      </c>
      <c r="CZ17" s="117">
        <f t="shared" si="41"/>
        <v>1</v>
      </c>
      <c r="DA17" s="117">
        <f t="shared" si="42"/>
        <v>1</v>
      </c>
      <c r="DB17" s="117">
        <f t="shared" si="43"/>
        <v>0</v>
      </c>
      <c r="DC17" s="117">
        <f t="shared" si="44"/>
        <v>1</v>
      </c>
      <c r="DD17" s="117">
        <f t="shared" si="45"/>
        <v>1</v>
      </c>
      <c r="DE17" s="117">
        <f t="shared" si="46"/>
        <v>0</v>
      </c>
      <c r="DF17" s="117">
        <f t="shared" si="47"/>
        <v>0</v>
      </c>
      <c r="DG17" s="117">
        <f t="shared" si="90"/>
        <v>0</v>
      </c>
      <c r="DH17" s="117">
        <f t="shared" si="48"/>
        <v>0</v>
      </c>
      <c r="DI17" s="117">
        <f t="shared" si="85"/>
        <v>0</v>
      </c>
      <c r="DJ17" s="117">
        <f t="shared" si="86"/>
        <v>0</v>
      </c>
      <c r="DK17" s="117">
        <f t="shared" si="49"/>
        <v>0</v>
      </c>
      <c r="DL17" s="117">
        <f t="shared" si="50"/>
        <v>0</v>
      </c>
      <c r="DM17" s="117">
        <f t="shared" si="51"/>
        <v>0</v>
      </c>
      <c r="DN17" s="117">
        <f t="shared" si="52"/>
        <v>0</v>
      </c>
      <c r="DO17" s="117">
        <f t="shared" si="53"/>
        <v>0</v>
      </c>
      <c r="DP17" s="117">
        <f t="shared" si="87"/>
        <v>0</v>
      </c>
      <c r="DQ17" s="117">
        <f t="shared" si="54"/>
        <v>0</v>
      </c>
      <c r="DR17" s="117">
        <f t="shared" si="55"/>
        <v>0</v>
      </c>
      <c r="DS17" s="117">
        <f t="shared" si="56"/>
        <v>0</v>
      </c>
      <c r="DT17" s="117">
        <f t="shared" si="57"/>
        <v>0</v>
      </c>
      <c r="DU17" s="117">
        <f t="shared" si="58"/>
        <v>1</v>
      </c>
      <c r="DV17" s="117">
        <f t="shared" si="88"/>
        <v>1</v>
      </c>
      <c r="DW17" s="117">
        <f t="shared" si="59"/>
        <v>0</v>
      </c>
      <c r="DX17" s="117">
        <f t="shared" si="60"/>
        <v>0</v>
      </c>
      <c r="DY17" s="117">
        <f t="shared" si="61"/>
        <v>0</v>
      </c>
      <c r="DZ17" s="117">
        <f t="shared" si="62"/>
        <v>0</v>
      </c>
      <c r="EA17" s="117">
        <f t="shared" si="63"/>
        <v>1</v>
      </c>
      <c r="EB17" s="117">
        <f t="shared" si="64"/>
        <v>0</v>
      </c>
      <c r="EC17" s="117">
        <f t="shared" si="89"/>
        <v>1</v>
      </c>
      <c r="ED17" s="117">
        <f t="shared" si="65"/>
        <v>1</v>
      </c>
      <c r="EE17" s="117">
        <f t="shared" si="66"/>
        <v>0</v>
      </c>
      <c r="EF17" s="117">
        <f t="shared" si="67"/>
        <v>1</v>
      </c>
      <c r="EG17" s="117">
        <f t="shared" si="68"/>
        <v>0</v>
      </c>
      <c r="EH17" s="117">
        <f t="shared" si="69"/>
        <v>0</v>
      </c>
      <c r="EI17" s="117">
        <f t="shared" si="70"/>
        <v>0</v>
      </c>
      <c r="EJ17" s="118">
        <f t="shared" si="71"/>
        <v>1</v>
      </c>
      <c r="EK17" s="118">
        <f t="shared" si="72"/>
        <v>0</v>
      </c>
      <c r="EL17" s="7"/>
      <c r="EM17" s="7"/>
      <c r="EN17" s="7"/>
      <c r="EO17" s="7"/>
    </row>
    <row r="18" spans="1:145" ht="17.100000000000001" customHeight="1" x14ac:dyDescent="0.25">
      <c r="A18" s="774"/>
      <c r="B18" s="777"/>
      <c r="C18" s="172">
        <v>8</v>
      </c>
      <c r="D18" s="130" t="s">
        <v>665</v>
      </c>
      <c r="E18" s="76" t="s">
        <v>674</v>
      </c>
      <c r="F18" s="170" t="s">
        <v>647</v>
      </c>
      <c r="G18" s="171" t="s">
        <v>268</v>
      </c>
      <c r="H18" s="170" t="s">
        <v>634</v>
      </c>
      <c r="I18" s="148" t="s">
        <v>636</v>
      </c>
      <c r="J18" s="113" t="s">
        <v>654</v>
      </c>
      <c r="K18" s="112" t="s">
        <v>517</v>
      </c>
      <c r="L18" s="76" t="s">
        <v>652</v>
      </c>
      <c r="M18" s="170" t="s">
        <v>640</v>
      </c>
      <c r="N18" s="171" t="s">
        <v>660</v>
      </c>
      <c r="O18" s="170" t="s">
        <v>638</v>
      </c>
      <c r="P18" s="148" t="s">
        <v>631</v>
      </c>
      <c r="Q18" s="113" t="s">
        <v>341</v>
      </c>
      <c r="R18" s="130" t="s">
        <v>516</v>
      </c>
      <c r="S18" s="156" t="s">
        <v>241</v>
      </c>
      <c r="T18" s="170" t="s">
        <v>515</v>
      </c>
      <c r="U18" s="171" t="s">
        <v>688</v>
      </c>
      <c r="V18" s="170" t="s">
        <v>274</v>
      </c>
      <c r="W18" s="148" t="s">
        <v>651</v>
      </c>
      <c r="X18" s="113" t="s">
        <v>237</v>
      </c>
      <c r="Y18" s="733" t="s">
        <v>27</v>
      </c>
      <c r="Z18" s="732"/>
      <c r="AA18" s="23"/>
      <c r="AB18" s="279" t="s">
        <v>645</v>
      </c>
      <c r="AC18" s="279" t="s">
        <v>645</v>
      </c>
      <c r="AD18" s="279" t="s">
        <v>645</v>
      </c>
      <c r="AE18" s="279" t="s">
        <v>645</v>
      </c>
      <c r="AF18" s="279" t="s">
        <v>645</v>
      </c>
      <c r="AG18" s="279" t="s">
        <v>645</v>
      </c>
      <c r="AH18" s="279" t="s">
        <v>645</v>
      </c>
      <c r="AI18" s="279" t="s">
        <v>341</v>
      </c>
      <c r="AJ18" s="279" t="s">
        <v>341</v>
      </c>
      <c r="AK18" s="279" t="s">
        <v>341</v>
      </c>
      <c r="AL18" s="279" t="s">
        <v>341</v>
      </c>
      <c r="AM18" s="279" t="s">
        <v>341</v>
      </c>
      <c r="AN18" s="279" t="s">
        <v>341</v>
      </c>
      <c r="AO18" s="279" t="s">
        <v>341</v>
      </c>
      <c r="AP18" s="279" t="s">
        <v>274</v>
      </c>
      <c r="AQ18" s="279" t="s">
        <v>274</v>
      </c>
      <c r="AR18" s="279" t="s">
        <v>274</v>
      </c>
      <c r="AS18" s="279" t="s">
        <v>274</v>
      </c>
      <c r="AT18" s="279" t="s">
        <v>274</v>
      </c>
      <c r="AU18" s="279" t="s">
        <v>274</v>
      </c>
      <c r="AV18" s="279" t="s">
        <v>274</v>
      </c>
      <c r="AX18" s="118"/>
      <c r="AY18" s="118">
        <f t="shared" si="0"/>
        <v>1</v>
      </c>
      <c r="AZ18" s="118">
        <f t="shared" si="1"/>
        <v>0</v>
      </c>
      <c r="BA18" s="118">
        <f t="shared" si="2"/>
        <v>0</v>
      </c>
      <c r="BB18" s="118">
        <f t="shared" si="3"/>
        <v>1</v>
      </c>
      <c r="BC18" s="118">
        <f t="shared" si="4"/>
        <v>0</v>
      </c>
      <c r="BD18" s="118">
        <f t="shared" si="73"/>
        <v>0</v>
      </c>
      <c r="BE18" s="118">
        <f t="shared" si="74"/>
        <v>0</v>
      </c>
      <c r="BF18" s="118">
        <f t="shared" si="5"/>
        <v>1</v>
      </c>
      <c r="BG18" s="117">
        <f t="shared" si="75"/>
        <v>0</v>
      </c>
      <c r="BH18" s="118">
        <f t="shared" si="6"/>
        <v>1</v>
      </c>
      <c r="BI18" s="118">
        <f t="shared" si="7"/>
        <v>1</v>
      </c>
      <c r="BJ18" s="117">
        <f t="shared" si="8"/>
        <v>0</v>
      </c>
      <c r="BK18" s="118">
        <f t="shared" si="9"/>
        <v>1</v>
      </c>
      <c r="BL18" s="118">
        <f t="shared" si="10"/>
        <v>0</v>
      </c>
      <c r="BM18" s="118">
        <f t="shared" si="11"/>
        <v>0</v>
      </c>
      <c r="BN18" s="118">
        <f t="shared" si="12"/>
        <v>0</v>
      </c>
      <c r="BO18" s="117">
        <f t="shared" si="13"/>
        <v>0</v>
      </c>
      <c r="BP18" s="117">
        <f t="shared" si="14"/>
        <v>0</v>
      </c>
      <c r="BQ18" s="117">
        <f t="shared" si="15"/>
        <v>0</v>
      </c>
      <c r="BR18" s="117">
        <f t="shared" si="16"/>
        <v>0</v>
      </c>
      <c r="BS18" s="117">
        <f t="shared" si="17"/>
        <v>0</v>
      </c>
      <c r="BT18" s="117">
        <f t="shared" si="18"/>
        <v>0</v>
      </c>
      <c r="BU18" s="117">
        <f t="shared" si="19"/>
        <v>0</v>
      </c>
      <c r="BV18" s="117">
        <f t="shared" si="20"/>
        <v>0</v>
      </c>
      <c r="BW18" s="117">
        <f t="shared" si="76"/>
        <v>1</v>
      </c>
      <c r="BX18" s="117">
        <f t="shared" si="77"/>
        <v>1</v>
      </c>
      <c r="BY18" s="117">
        <f t="shared" si="21"/>
        <v>0</v>
      </c>
      <c r="BZ18" s="117">
        <f t="shared" si="22"/>
        <v>0</v>
      </c>
      <c r="CA18" s="117">
        <f t="shared" si="23"/>
        <v>0</v>
      </c>
      <c r="CB18" s="117">
        <f t="shared" si="24"/>
        <v>0</v>
      </c>
      <c r="CC18" s="117">
        <f t="shared" si="25"/>
        <v>0</v>
      </c>
      <c r="CD18" s="117">
        <f t="shared" si="26"/>
        <v>0</v>
      </c>
      <c r="CE18" s="117">
        <f t="shared" si="27"/>
        <v>0</v>
      </c>
      <c r="CF18" s="117">
        <f t="shared" si="28"/>
        <v>1</v>
      </c>
      <c r="CG18" s="117">
        <f t="shared" si="29"/>
        <v>0</v>
      </c>
      <c r="CH18" s="117">
        <f t="shared" si="30"/>
        <v>1</v>
      </c>
      <c r="CI18" s="117">
        <f t="shared" si="31"/>
        <v>0</v>
      </c>
      <c r="CJ18" s="117">
        <f t="shared" si="78"/>
        <v>0</v>
      </c>
      <c r="CK18" s="117">
        <f t="shared" si="32"/>
        <v>0</v>
      </c>
      <c r="CL18" s="117">
        <f t="shared" si="33"/>
        <v>1</v>
      </c>
      <c r="CM18" s="117">
        <f t="shared" si="34"/>
        <v>0</v>
      </c>
      <c r="CN18" s="117">
        <f t="shared" si="35"/>
        <v>1</v>
      </c>
      <c r="CO18" s="117">
        <f t="shared" si="36"/>
        <v>1</v>
      </c>
      <c r="CP18" s="117">
        <f t="shared" si="79"/>
        <v>0</v>
      </c>
      <c r="CQ18" s="117">
        <f t="shared" si="80"/>
        <v>0</v>
      </c>
      <c r="CR18" s="117">
        <f t="shared" si="81"/>
        <v>1</v>
      </c>
      <c r="CS18" s="117">
        <f t="shared" si="82"/>
        <v>1</v>
      </c>
      <c r="CT18" s="117">
        <f t="shared" si="37"/>
        <v>0</v>
      </c>
      <c r="CU18" s="117">
        <f t="shared" si="83"/>
        <v>0</v>
      </c>
      <c r="CV18" s="117">
        <f t="shared" si="38"/>
        <v>0</v>
      </c>
      <c r="CW18" s="117">
        <f t="shared" si="84"/>
        <v>0</v>
      </c>
      <c r="CX18" s="117">
        <f t="shared" si="39"/>
        <v>1</v>
      </c>
      <c r="CY18" s="117">
        <f t="shared" si="40"/>
        <v>0</v>
      </c>
      <c r="CZ18" s="117">
        <f t="shared" si="41"/>
        <v>1</v>
      </c>
      <c r="DA18" s="117">
        <f t="shared" si="42"/>
        <v>1</v>
      </c>
      <c r="DB18" s="117">
        <f t="shared" si="43"/>
        <v>0</v>
      </c>
      <c r="DC18" s="117">
        <f t="shared" si="44"/>
        <v>1</v>
      </c>
      <c r="DD18" s="117">
        <f t="shared" si="45"/>
        <v>1</v>
      </c>
      <c r="DE18" s="117">
        <f t="shared" si="46"/>
        <v>0</v>
      </c>
      <c r="DF18" s="117">
        <f t="shared" si="47"/>
        <v>0</v>
      </c>
      <c r="DG18" s="117">
        <f t="shared" si="90"/>
        <v>0</v>
      </c>
      <c r="DH18" s="117">
        <f t="shared" si="48"/>
        <v>1</v>
      </c>
      <c r="DI18" s="117">
        <f t="shared" si="85"/>
        <v>0</v>
      </c>
      <c r="DJ18" s="117">
        <f t="shared" si="86"/>
        <v>1</v>
      </c>
      <c r="DK18" s="117">
        <f t="shared" si="49"/>
        <v>1</v>
      </c>
      <c r="DL18" s="117">
        <f t="shared" si="50"/>
        <v>0</v>
      </c>
      <c r="DM18" s="117">
        <f t="shared" si="51"/>
        <v>1</v>
      </c>
      <c r="DN18" s="117">
        <f t="shared" si="52"/>
        <v>1</v>
      </c>
      <c r="DO18" s="117">
        <f t="shared" si="53"/>
        <v>0</v>
      </c>
      <c r="DP18" s="117">
        <f t="shared" si="87"/>
        <v>1</v>
      </c>
      <c r="DQ18" s="117">
        <f t="shared" si="54"/>
        <v>0</v>
      </c>
      <c r="DR18" s="117">
        <f t="shared" si="55"/>
        <v>0</v>
      </c>
      <c r="DS18" s="117">
        <f t="shared" si="56"/>
        <v>0</v>
      </c>
      <c r="DT18" s="117">
        <f t="shared" si="57"/>
        <v>0</v>
      </c>
      <c r="DU18" s="117">
        <f t="shared" si="58"/>
        <v>1</v>
      </c>
      <c r="DV18" s="117">
        <f t="shared" si="88"/>
        <v>1</v>
      </c>
      <c r="DW18" s="117">
        <f t="shared" si="59"/>
        <v>1</v>
      </c>
      <c r="DX18" s="117">
        <f t="shared" si="60"/>
        <v>0</v>
      </c>
      <c r="DY18" s="117">
        <f t="shared" si="61"/>
        <v>1</v>
      </c>
      <c r="DZ18" s="117">
        <f t="shared" si="62"/>
        <v>0</v>
      </c>
      <c r="EA18" s="117">
        <f t="shared" si="63"/>
        <v>1</v>
      </c>
      <c r="EB18" s="117">
        <f t="shared" si="64"/>
        <v>0</v>
      </c>
      <c r="EC18" s="117">
        <f t="shared" si="89"/>
        <v>0</v>
      </c>
      <c r="ED18" s="117">
        <f t="shared" si="65"/>
        <v>1</v>
      </c>
      <c r="EE18" s="117">
        <f t="shared" si="66"/>
        <v>0</v>
      </c>
      <c r="EF18" s="117">
        <f t="shared" si="67"/>
        <v>1</v>
      </c>
      <c r="EG18" s="117">
        <f t="shared" si="68"/>
        <v>0</v>
      </c>
      <c r="EH18" s="117">
        <f t="shared" si="69"/>
        <v>1</v>
      </c>
      <c r="EI18" s="117">
        <f t="shared" si="70"/>
        <v>1</v>
      </c>
      <c r="EJ18" s="118">
        <f t="shared" si="71"/>
        <v>1</v>
      </c>
      <c r="EK18" s="118">
        <f t="shared" si="72"/>
        <v>0</v>
      </c>
      <c r="EL18" s="7"/>
      <c r="EM18" s="7"/>
      <c r="EN18" s="7"/>
      <c r="EO18" s="7"/>
    </row>
    <row r="19" spans="1:145" ht="17.100000000000001" customHeight="1" x14ac:dyDescent="0.25">
      <c r="A19" s="774"/>
      <c r="B19" s="777"/>
      <c r="C19" s="172">
        <v>9</v>
      </c>
      <c r="D19" s="130" t="s">
        <v>665</v>
      </c>
      <c r="E19" s="76" t="s">
        <v>674</v>
      </c>
      <c r="F19" s="170" t="s">
        <v>652</v>
      </c>
      <c r="G19" s="171" t="s">
        <v>268</v>
      </c>
      <c r="H19" s="170" t="s">
        <v>634</v>
      </c>
      <c r="I19" s="148" t="s">
        <v>645</v>
      </c>
      <c r="J19" s="113" t="s">
        <v>660</v>
      </c>
      <c r="K19" s="112" t="s">
        <v>517</v>
      </c>
      <c r="L19" s="76" t="s">
        <v>643</v>
      </c>
      <c r="M19" s="170" t="s">
        <v>640</v>
      </c>
      <c r="N19" s="171" t="s">
        <v>642</v>
      </c>
      <c r="O19" s="170" t="s">
        <v>638</v>
      </c>
      <c r="P19" s="148" t="s">
        <v>631</v>
      </c>
      <c r="Q19" s="113" t="s">
        <v>341</v>
      </c>
      <c r="R19" s="130" t="s">
        <v>516</v>
      </c>
      <c r="S19" s="156" t="s">
        <v>632</v>
      </c>
      <c r="T19" s="170" t="s">
        <v>695</v>
      </c>
      <c r="U19" s="171" t="s">
        <v>274</v>
      </c>
      <c r="V19" s="170" t="s">
        <v>237</v>
      </c>
      <c r="W19" s="148" t="s">
        <v>651</v>
      </c>
      <c r="X19" s="113" t="s">
        <v>650</v>
      </c>
      <c r="Y19" s="368" t="s">
        <v>31</v>
      </c>
      <c r="Z19" s="20" t="s">
        <v>506</v>
      </c>
      <c r="AA19" s="23"/>
      <c r="AB19" s="279" t="s">
        <v>645</v>
      </c>
      <c r="AC19" s="279" t="s">
        <v>645</v>
      </c>
      <c r="AD19" s="279" t="s">
        <v>645</v>
      </c>
      <c r="AE19" s="279" t="s">
        <v>645</v>
      </c>
      <c r="AF19" s="279" t="s">
        <v>645</v>
      </c>
      <c r="AG19" s="279" t="s">
        <v>645</v>
      </c>
      <c r="AH19" s="279" t="s">
        <v>645</v>
      </c>
      <c r="AI19" s="279" t="s">
        <v>341</v>
      </c>
      <c r="AJ19" s="279" t="s">
        <v>341</v>
      </c>
      <c r="AK19" s="279" t="s">
        <v>341</v>
      </c>
      <c r="AL19" s="279" t="s">
        <v>341</v>
      </c>
      <c r="AM19" s="279" t="s">
        <v>341</v>
      </c>
      <c r="AN19" s="279" t="s">
        <v>341</v>
      </c>
      <c r="AO19" s="279" t="s">
        <v>341</v>
      </c>
      <c r="AP19" s="279" t="s">
        <v>274</v>
      </c>
      <c r="AQ19" s="279" t="s">
        <v>274</v>
      </c>
      <c r="AR19" s="279" t="s">
        <v>274</v>
      </c>
      <c r="AS19" s="279" t="s">
        <v>274</v>
      </c>
      <c r="AT19" s="279" t="s">
        <v>274</v>
      </c>
      <c r="AU19" s="279" t="s">
        <v>274</v>
      </c>
      <c r="AV19" s="279" t="s">
        <v>274</v>
      </c>
      <c r="AX19" s="118"/>
      <c r="AY19" s="118">
        <f t="shared" si="0"/>
        <v>1</v>
      </c>
      <c r="AZ19" s="118">
        <f t="shared" si="1"/>
        <v>0</v>
      </c>
      <c r="BA19" s="118">
        <f t="shared" si="2"/>
        <v>0</v>
      </c>
      <c r="BB19" s="118">
        <f t="shared" si="3"/>
        <v>1</v>
      </c>
      <c r="BC19" s="118">
        <f t="shared" si="4"/>
        <v>0</v>
      </c>
      <c r="BD19" s="118">
        <f t="shared" si="73"/>
        <v>0</v>
      </c>
      <c r="BE19" s="118">
        <f t="shared" si="74"/>
        <v>0</v>
      </c>
      <c r="BF19" s="118">
        <f t="shared" si="5"/>
        <v>1</v>
      </c>
      <c r="BG19" s="117">
        <f t="shared" si="75"/>
        <v>0</v>
      </c>
      <c r="BH19" s="118">
        <f t="shared" si="6"/>
        <v>1</v>
      </c>
      <c r="BI19" s="118">
        <f t="shared" si="7"/>
        <v>1</v>
      </c>
      <c r="BJ19" s="117">
        <f t="shared" si="8"/>
        <v>0</v>
      </c>
      <c r="BK19" s="118">
        <f t="shared" si="9"/>
        <v>1</v>
      </c>
      <c r="BL19" s="118">
        <f t="shared" si="10"/>
        <v>1</v>
      </c>
      <c r="BM19" s="118">
        <f t="shared" si="11"/>
        <v>0</v>
      </c>
      <c r="BN19" s="118">
        <f t="shared" si="12"/>
        <v>1</v>
      </c>
      <c r="BO19" s="117">
        <f t="shared" si="13"/>
        <v>1</v>
      </c>
      <c r="BP19" s="117">
        <f t="shared" si="14"/>
        <v>0</v>
      </c>
      <c r="BQ19" s="117">
        <f t="shared" si="15"/>
        <v>1</v>
      </c>
      <c r="BR19" s="117">
        <f t="shared" si="16"/>
        <v>0</v>
      </c>
      <c r="BS19" s="117">
        <f t="shared" si="17"/>
        <v>0</v>
      </c>
      <c r="BT19" s="117">
        <f t="shared" si="18"/>
        <v>0</v>
      </c>
      <c r="BU19" s="117">
        <f t="shared" si="19"/>
        <v>0</v>
      </c>
      <c r="BV19" s="117">
        <f t="shared" si="20"/>
        <v>0</v>
      </c>
      <c r="BW19" s="117">
        <f t="shared" si="76"/>
        <v>0</v>
      </c>
      <c r="BX19" s="117">
        <f t="shared" si="77"/>
        <v>0</v>
      </c>
      <c r="BY19" s="117">
        <f t="shared" si="21"/>
        <v>1</v>
      </c>
      <c r="BZ19" s="117">
        <f t="shared" si="22"/>
        <v>0</v>
      </c>
      <c r="CA19" s="117">
        <f t="shared" si="23"/>
        <v>1</v>
      </c>
      <c r="CB19" s="117">
        <f t="shared" si="24"/>
        <v>1</v>
      </c>
      <c r="CC19" s="117">
        <f t="shared" si="25"/>
        <v>0</v>
      </c>
      <c r="CD19" s="117">
        <f t="shared" si="26"/>
        <v>0</v>
      </c>
      <c r="CE19" s="117">
        <f t="shared" si="27"/>
        <v>1</v>
      </c>
      <c r="CF19" s="117">
        <f t="shared" si="28"/>
        <v>0</v>
      </c>
      <c r="CG19" s="117">
        <f t="shared" si="29"/>
        <v>0</v>
      </c>
      <c r="CH19" s="117">
        <f t="shared" si="30"/>
        <v>0</v>
      </c>
      <c r="CI19" s="117">
        <f t="shared" si="31"/>
        <v>0</v>
      </c>
      <c r="CJ19" s="117">
        <f t="shared" si="78"/>
        <v>0</v>
      </c>
      <c r="CK19" s="117">
        <f t="shared" si="32"/>
        <v>0</v>
      </c>
      <c r="CL19" s="117">
        <f t="shared" si="33"/>
        <v>1</v>
      </c>
      <c r="CM19" s="117">
        <f t="shared" si="34"/>
        <v>0</v>
      </c>
      <c r="CN19" s="117">
        <f t="shared" si="35"/>
        <v>1</v>
      </c>
      <c r="CO19" s="117">
        <f t="shared" si="36"/>
        <v>0</v>
      </c>
      <c r="CP19" s="117">
        <f t="shared" si="79"/>
        <v>0</v>
      </c>
      <c r="CQ19" s="117">
        <f t="shared" si="80"/>
        <v>0</v>
      </c>
      <c r="CR19" s="117">
        <f t="shared" si="81"/>
        <v>1</v>
      </c>
      <c r="CS19" s="117">
        <f t="shared" si="82"/>
        <v>1</v>
      </c>
      <c r="CT19" s="117">
        <f t="shared" si="37"/>
        <v>0</v>
      </c>
      <c r="CU19" s="117">
        <f t="shared" si="83"/>
        <v>0</v>
      </c>
      <c r="CV19" s="117">
        <f t="shared" si="38"/>
        <v>0</v>
      </c>
      <c r="CW19" s="117">
        <f t="shared" si="84"/>
        <v>0</v>
      </c>
      <c r="CX19" s="117">
        <f t="shared" si="39"/>
        <v>0</v>
      </c>
      <c r="CY19" s="117">
        <f t="shared" si="40"/>
        <v>0</v>
      </c>
      <c r="CZ19" s="117">
        <f t="shared" si="41"/>
        <v>0</v>
      </c>
      <c r="DA19" s="117">
        <f t="shared" si="42"/>
        <v>1</v>
      </c>
      <c r="DB19" s="117">
        <f t="shared" si="43"/>
        <v>0</v>
      </c>
      <c r="DC19" s="117">
        <f t="shared" si="44"/>
        <v>1</v>
      </c>
      <c r="DD19" s="117">
        <f t="shared" si="45"/>
        <v>0</v>
      </c>
      <c r="DE19" s="117">
        <f t="shared" si="46"/>
        <v>0</v>
      </c>
      <c r="DF19" s="117">
        <f t="shared" si="47"/>
        <v>1</v>
      </c>
      <c r="DG19" s="117">
        <f t="shared" si="90"/>
        <v>1</v>
      </c>
      <c r="DH19" s="117">
        <f t="shared" si="48"/>
        <v>1</v>
      </c>
      <c r="DI19" s="117">
        <f t="shared" si="85"/>
        <v>0</v>
      </c>
      <c r="DJ19" s="117">
        <f t="shared" si="86"/>
        <v>1</v>
      </c>
      <c r="DK19" s="117">
        <f t="shared" si="49"/>
        <v>1</v>
      </c>
      <c r="DL19" s="117">
        <f t="shared" si="50"/>
        <v>0</v>
      </c>
      <c r="DM19" s="117">
        <f t="shared" si="51"/>
        <v>1</v>
      </c>
      <c r="DN19" s="117">
        <f t="shared" si="52"/>
        <v>1</v>
      </c>
      <c r="DO19" s="117">
        <f t="shared" si="53"/>
        <v>0</v>
      </c>
      <c r="DP19" s="117">
        <f t="shared" si="87"/>
        <v>1</v>
      </c>
      <c r="DQ19" s="117">
        <f t="shared" si="54"/>
        <v>0</v>
      </c>
      <c r="DR19" s="117">
        <f t="shared" si="55"/>
        <v>0</v>
      </c>
      <c r="DS19" s="117">
        <f t="shared" si="56"/>
        <v>0</v>
      </c>
      <c r="DT19" s="117">
        <f t="shared" si="57"/>
        <v>0</v>
      </c>
      <c r="DU19" s="117">
        <f t="shared" si="58"/>
        <v>1</v>
      </c>
      <c r="DV19" s="117">
        <f t="shared" si="88"/>
        <v>1</v>
      </c>
      <c r="DW19" s="117">
        <f t="shared" si="59"/>
        <v>1</v>
      </c>
      <c r="DX19" s="117">
        <f t="shared" si="60"/>
        <v>0</v>
      </c>
      <c r="DY19" s="117">
        <f t="shared" si="61"/>
        <v>1</v>
      </c>
      <c r="DZ19" s="117">
        <f t="shared" si="62"/>
        <v>1</v>
      </c>
      <c r="EA19" s="117">
        <f t="shared" si="63"/>
        <v>1</v>
      </c>
      <c r="EB19" s="117">
        <f t="shared" si="64"/>
        <v>0</v>
      </c>
      <c r="EC19" s="117">
        <f t="shared" si="89"/>
        <v>0</v>
      </c>
      <c r="ED19" s="117">
        <f t="shared" si="65"/>
        <v>0</v>
      </c>
      <c r="EE19" s="117">
        <f t="shared" si="66"/>
        <v>0</v>
      </c>
      <c r="EF19" s="117">
        <f t="shared" si="67"/>
        <v>0</v>
      </c>
      <c r="EG19" s="117">
        <f t="shared" si="68"/>
        <v>0</v>
      </c>
      <c r="EH19" s="117">
        <f t="shared" si="69"/>
        <v>1</v>
      </c>
      <c r="EI19" s="117">
        <f t="shared" si="70"/>
        <v>1</v>
      </c>
      <c r="EJ19" s="118">
        <f t="shared" si="71"/>
        <v>1</v>
      </c>
      <c r="EK19" s="118">
        <f t="shared" si="72"/>
        <v>0</v>
      </c>
      <c r="EL19" s="7"/>
      <c r="EM19" s="7"/>
      <c r="EN19" s="7"/>
      <c r="EO19" s="7"/>
    </row>
    <row r="20" spans="1:145" ht="17.100000000000001" customHeight="1" thickBot="1" x14ac:dyDescent="0.3">
      <c r="A20" s="775"/>
      <c r="B20" s="778"/>
      <c r="C20" s="173">
        <v>10</v>
      </c>
      <c r="D20" s="129" t="s">
        <v>665</v>
      </c>
      <c r="E20" s="73" t="s">
        <v>674</v>
      </c>
      <c r="F20" s="162" t="s">
        <v>652</v>
      </c>
      <c r="G20" s="165" t="s">
        <v>268</v>
      </c>
      <c r="H20" s="162" t="s">
        <v>634</v>
      </c>
      <c r="I20" s="147" t="s">
        <v>645</v>
      </c>
      <c r="J20" s="86" t="s">
        <v>660</v>
      </c>
      <c r="K20" s="108" t="s">
        <v>517</v>
      </c>
      <c r="L20" s="73" t="s">
        <v>643</v>
      </c>
      <c r="M20" s="203" t="s">
        <v>640</v>
      </c>
      <c r="N20" s="165" t="s">
        <v>642</v>
      </c>
      <c r="O20" s="162" t="s">
        <v>638</v>
      </c>
      <c r="P20" s="147" t="s">
        <v>631</v>
      </c>
      <c r="Q20" s="86" t="s">
        <v>341</v>
      </c>
      <c r="R20" s="129" t="s">
        <v>516</v>
      </c>
      <c r="S20" s="155" t="s">
        <v>632</v>
      </c>
      <c r="T20" s="162" t="s">
        <v>695</v>
      </c>
      <c r="U20" s="165" t="s">
        <v>274</v>
      </c>
      <c r="V20" s="162" t="s">
        <v>237</v>
      </c>
      <c r="W20" s="147" t="s">
        <v>636</v>
      </c>
      <c r="X20" s="86" t="s">
        <v>650</v>
      </c>
      <c r="Y20" s="45" t="s">
        <v>32</v>
      </c>
      <c r="Z20" s="33" t="s">
        <v>507</v>
      </c>
      <c r="AA20" s="190"/>
      <c r="AB20" s="279" t="s">
        <v>667</v>
      </c>
      <c r="AC20" s="279" t="s">
        <v>667</v>
      </c>
      <c r="AD20" s="279" t="s">
        <v>667</v>
      </c>
      <c r="AE20" s="279" t="s">
        <v>667</v>
      </c>
      <c r="AF20" s="279" t="s">
        <v>667</v>
      </c>
      <c r="AG20" s="279" t="s">
        <v>635</v>
      </c>
      <c r="AH20" s="279" t="s">
        <v>635</v>
      </c>
      <c r="AI20" s="279" t="s">
        <v>632</v>
      </c>
      <c r="AJ20" s="279" t="s">
        <v>632</v>
      </c>
      <c r="AK20" s="279" t="s">
        <v>632</v>
      </c>
      <c r="AL20" s="279" t="s">
        <v>632</v>
      </c>
      <c r="AM20" s="279" t="s">
        <v>632</v>
      </c>
      <c r="AN20" s="279" t="s">
        <v>646</v>
      </c>
      <c r="AO20" s="279" t="s">
        <v>646</v>
      </c>
      <c r="AP20" s="279" t="s">
        <v>632</v>
      </c>
      <c r="AQ20" s="279" t="s">
        <v>632</v>
      </c>
      <c r="AR20" s="279" t="s">
        <v>632</v>
      </c>
      <c r="AS20" s="279" t="s">
        <v>632</v>
      </c>
      <c r="AT20" s="279" t="s">
        <v>632</v>
      </c>
      <c r="AU20" s="279" t="s">
        <v>301</v>
      </c>
      <c r="AV20" s="279" t="s">
        <v>301</v>
      </c>
      <c r="AX20" s="118"/>
      <c r="AY20" s="118">
        <f t="shared" si="0"/>
        <v>1</v>
      </c>
      <c r="AZ20" s="118">
        <f t="shared" si="1"/>
        <v>0</v>
      </c>
      <c r="BA20" s="118">
        <f t="shared" si="2"/>
        <v>0</v>
      </c>
      <c r="BB20" s="118">
        <f t="shared" si="3"/>
        <v>0</v>
      </c>
      <c r="BC20" s="118">
        <f t="shared" si="4"/>
        <v>0</v>
      </c>
      <c r="BD20" s="118">
        <f t="shared" si="73"/>
        <v>0</v>
      </c>
      <c r="BE20" s="118">
        <f t="shared" si="74"/>
        <v>0</v>
      </c>
      <c r="BF20" s="118">
        <f t="shared" si="5"/>
        <v>1</v>
      </c>
      <c r="BG20" s="117">
        <f t="shared" si="75"/>
        <v>0</v>
      </c>
      <c r="BH20" s="118">
        <f t="shared" si="6"/>
        <v>1</v>
      </c>
      <c r="BI20" s="118">
        <f t="shared" si="7"/>
        <v>1</v>
      </c>
      <c r="BJ20" s="117">
        <f t="shared" si="8"/>
        <v>0</v>
      </c>
      <c r="BK20" s="118">
        <f t="shared" si="9"/>
        <v>1</v>
      </c>
      <c r="BL20" s="118">
        <f t="shared" si="10"/>
        <v>1</v>
      </c>
      <c r="BM20" s="118">
        <f t="shared" si="11"/>
        <v>0</v>
      </c>
      <c r="BN20" s="118">
        <f t="shared" si="12"/>
        <v>1</v>
      </c>
      <c r="BO20" s="117">
        <f t="shared" si="13"/>
        <v>1</v>
      </c>
      <c r="BP20" s="117">
        <f t="shared" si="14"/>
        <v>0</v>
      </c>
      <c r="BQ20" s="117">
        <f t="shared" si="15"/>
        <v>1</v>
      </c>
      <c r="BR20" s="117">
        <f t="shared" si="16"/>
        <v>0</v>
      </c>
      <c r="BS20" s="117">
        <f t="shared" si="17"/>
        <v>0</v>
      </c>
      <c r="BT20" s="117">
        <f t="shared" si="18"/>
        <v>0</v>
      </c>
      <c r="BU20" s="117">
        <f t="shared" si="19"/>
        <v>0</v>
      </c>
      <c r="BV20" s="117">
        <f t="shared" si="20"/>
        <v>0</v>
      </c>
      <c r="BW20" s="117">
        <f t="shared" si="76"/>
        <v>0</v>
      </c>
      <c r="BX20" s="117">
        <f t="shared" si="77"/>
        <v>0</v>
      </c>
      <c r="BY20" s="117">
        <f t="shared" si="21"/>
        <v>1</v>
      </c>
      <c r="BZ20" s="117">
        <f t="shared" si="22"/>
        <v>0</v>
      </c>
      <c r="CA20" s="117">
        <f t="shared" si="23"/>
        <v>1</v>
      </c>
      <c r="CB20" s="117">
        <f t="shared" si="24"/>
        <v>1</v>
      </c>
      <c r="CC20" s="117">
        <f t="shared" si="25"/>
        <v>0</v>
      </c>
      <c r="CD20" s="117">
        <f t="shared" si="26"/>
        <v>0</v>
      </c>
      <c r="CE20" s="117">
        <f t="shared" si="27"/>
        <v>1</v>
      </c>
      <c r="CF20" s="117">
        <f t="shared" si="28"/>
        <v>0</v>
      </c>
      <c r="CG20" s="117">
        <f t="shared" si="29"/>
        <v>0</v>
      </c>
      <c r="CH20" s="117">
        <f t="shared" si="30"/>
        <v>0</v>
      </c>
      <c r="CI20" s="117">
        <f t="shared" si="31"/>
        <v>0</v>
      </c>
      <c r="CJ20" s="117">
        <f t="shared" si="78"/>
        <v>0</v>
      </c>
      <c r="CK20" s="117">
        <f t="shared" si="32"/>
        <v>0</v>
      </c>
      <c r="CL20" s="117">
        <f t="shared" si="33"/>
        <v>1</v>
      </c>
      <c r="CM20" s="117">
        <f t="shared" si="34"/>
        <v>0</v>
      </c>
      <c r="CN20" s="117">
        <f t="shared" si="35"/>
        <v>1</v>
      </c>
      <c r="CO20" s="117">
        <f t="shared" si="36"/>
        <v>0</v>
      </c>
      <c r="CP20" s="117">
        <f t="shared" si="79"/>
        <v>0</v>
      </c>
      <c r="CQ20" s="117">
        <f t="shared" si="80"/>
        <v>0</v>
      </c>
      <c r="CR20" s="117">
        <f t="shared" si="81"/>
        <v>1</v>
      </c>
      <c r="CS20" s="117">
        <f t="shared" si="82"/>
        <v>1</v>
      </c>
      <c r="CT20" s="117">
        <f t="shared" si="37"/>
        <v>0</v>
      </c>
      <c r="CU20" s="117">
        <f t="shared" si="83"/>
        <v>0</v>
      </c>
      <c r="CV20" s="117">
        <f t="shared" si="38"/>
        <v>0</v>
      </c>
      <c r="CW20" s="117">
        <f t="shared" si="84"/>
        <v>0</v>
      </c>
      <c r="CX20" s="117">
        <f t="shared" si="39"/>
        <v>0</v>
      </c>
      <c r="CY20" s="117">
        <f t="shared" si="40"/>
        <v>0</v>
      </c>
      <c r="CZ20" s="117">
        <f t="shared" si="41"/>
        <v>0</v>
      </c>
      <c r="DA20" s="117">
        <f t="shared" si="42"/>
        <v>1</v>
      </c>
      <c r="DB20" s="117">
        <f t="shared" si="43"/>
        <v>0</v>
      </c>
      <c r="DC20" s="117">
        <f t="shared" si="44"/>
        <v>1</v>
      </c>
      <c r="DD20" s="117">
        <f t="shared" si="45"/>
        <v>0</v>
      </c>
      <c r="DE20" s="117">
        <f t="shared" si="46"/>
        <v>0</v>
      </c>
      <c r="DF20" s="117">
        <f t="shared" si="47"/>
        <v>1</v>
      </c>
      <c r="DG20" s="117">
        <f t="shared" si="90"/>
        <v>1</v>
      </c>
      <c r="DH20" s="117">
        <f t="shared" si="48"/>
        <v>1</v>
      </c>
      <c r="DI20" s="117">
        <f t="shared" si="85"/>
        <v>0</v>
      </c>
      <c r="DJ20" s="117">
        <f t="shared" si="86"/>
        <v>1</v>
      </c>
      <c r="DK20" s="117">
        <f t="shared" si="49"/>
        <v>1</v>
      </c>
      <c r="DL20" s="117">
        <f t="shared" si="50"/>
        <v>0</v>
      </c>
      <c r="DM20" s="117">
        <f t="shared" si="51"/>
        <v>1</v>
      </c>
      <c r="DN20" s="117">
        <f t="shared" si="52"/>
        <v>1</v>
      </c>
      <c r="DO20" s="117">
        <f t="shared" si="53"/>
        <v>0</v>
      </c>
      <c r="DP20" s="117">
        <f t="shared" si="87"/>
        <v>1</v>
      </c>
      <c r="DQ20" s="117">
        <f t="shared" si="54"/>
        <v>0</v>
      </c>
      <c r="DR20" s="117">
        <f t="shared" si="55"/>
        <v>0</v>
      </c>
      <c r="DS20" s="117">
        <f t="shared" si="56"/>
        <v>0</v>
      </c>
      <c r="DT20" s="117">
        <f t="shared" si="57"/>
        <v>0</v>
      </c>
      <c r="DU20" s="117">
        <f t="shared" si="58"/>
        <v>1</v>
      </c>
      <c r="DV20" s="117">
        <f t="shared" si="88"/>
        <v>1</v>
      </c>
      <c r="DW20" s="117">
        <f t="shared" si="59"/>
        <v>1</v>
      </c>
      <c r="DX20" s="117">
        <f t="shared" si="60"/>
        <v>0</v>
      </c>
      <c r="DY20" s="117">
        <f t="shared" si="61"/>
        <v>1</v>
      </c>
      <c r="DZ20" s="117">
        <f t="shared" si="62"/>
        <v>1</v>
      </c>
      <c r="EA20" s="117">
        <f t="shared" si="63"/>
        <v>1</v>
      </c>
      <c r="EB20" s="117">
        <f t="shared" si="64"/>
        <v>0</v>
      </c>
      <c r="EC20" s="117">
        <f t="shared" si="89"/>
        <v>0</v>
      </c>
      <c r="ED20" s="117">
        <f t="shared" si="65"/>
        <v>1</v>
      </c>
      <c r="EE20" s="117">
        <f t="shared" si="66"/>
        <v>0</v>
      </c>
      <c r="EF20" s="117">
        <f t="shared" si="67"/>
        <v>1</v>
      </c>
      <c r="EG20" s="117">
        <f t="shared" si="68"/>
        <v>0</v>
      </c>
      <c r="EH20" s="117">
        <f t="shared" si="69"/>
        <v>1</v>
      </c>
      <c r="EI20" s="117">
        <f t="shared" si="70"/>
        <v>1</v>
      </c>
      <c r="EJ20" s="118">
        <f t="shared" si="71"/>
        <v>1</v>
      </c>
      <c r="EK20" s="118">
        <f t="shared" si="72"/>
        <v>0</v>
      </c>
      <c r="EL20" s="7"/>
      <c r="EM20" s="7"/>
      <c r="EN20" s="7"/>
      <c r="EO20" s="7"/>
    </row>
    <row r="21" spans="1:145" ht="16.5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12"/>
      <c r="I21" s="313"/>
      <c r="J21" s="314"/>
      <c r="K21" s="308" t="s">
        <v>661</v>
      </c>
      <c r="L21" s="315" t="s">
        <v>661</v>
      </c>
      <c r="M21" s="310" t="s">
        <v>661</v>
      </c>
      <c r="N21" s="316"/>
      <c r="O21" s="312"/>
      <c r="P21" s="313"/>
      <c r="Q21" s="314"/>
      <c r="R21" s="317" t="s">
        <v>653</v>
      </c>
      <c r="S21" s="318"/>
      <c r="T21" s="312" t="s">
        <v>653</v>
      </c>
      <c r="U21" s="316" t="s">
        <v>653</v>
      </c>
      <c r="V21" s="312"/>
      <c r="W21" s="313" t="s">
        <v>653</v>
      </c>
      <c r="X21" s="314"/>
      <c r="Y21" s="368" t="s">
        <v>33</v>
      </c>
      <c r="Z21" s="20" t="s">
        <v>546</v>
      </c>
      <c r="AA21" s="190"/>
      <c r="AB21" s="279" t="s">
        <v>667</v>
      </c>
      <c r="AC21" s="279" t="s">
        <v>667</v>
      </c>
      <c r="AD21" s="279" t="s">
        <v>667</v>
      </c>
      <c r="AE21" s="279" t="s">
        <v>667</v>
      </c>
      <c r="AF21" s="279" t="s">
        <v>667</v>
      </c>
      <c r="AG21" s="279" t="s">
        <v>635</v>
      </c>
      <c r="AH21" s="279" t="s">
        <v>635</v>
      </c>
      <c r="AI21" s="279" t="s">
        <v>632</v>
      </c>
      <c r="AJ21" s="279" t="s">
        <v>632</v>
      </c>
      <c r="AK21" s="279" t="s">
        <v>632</v>
      </c>
      <c r="AL21" s="279" t="s">
        <v>632</v>
      </c>
      <c r="AM21" s="279" t="s">
        <v>632</v>
      </c>
      <c r="AN21" s="279" t="s">
        <v>646</v>
      </c>
      <c r="AO21" s="279" t="s">
        <v>646</v>
      </c>
      <c r="AP21" s="279" t="s">
        <v>632</v>
      </c>
      <c r="AQ21" s="279" t="s">
        <v>632</v>
      </c>
      <c r="AR21" s="279" t="s">
        <v>632</v>
      </c>
      <c r="AS21" s="279" t="s">
        <v>632</v>
      </c>
      <c r="AT21" s="279" t="s">
        <v>632</v>
      </c>
      <c r="AU21" s="279" t="s">
        <v>301</v>
      </c>
      <c r="AV21" s="279" t="s">
        <v>301</v>
      </c>
      <c r="AX21" s="118"/>
      <c r="AY21" s="118">
        <f t="shared" si="0"/>
        <v>0</v>
      </c>
      <c r="AZ21" s="118">
        <f t="shared" si="1"/>
        <v>0</v>
      </c>
      <c r="BA21" s="118">
        <f t="shared" si="2"/>
        <v>0</v>
      </c>
      <c r="BB21" s="118">
        <f t="shared" si="3"/>
        <v>0</v>
      </c>
      <c r="BC21" s="118">
        <f t="shared" si="4"/>
        <v>0</v>
      </c>
      <c r="BD21" s="118">
        <f t="shared" si="73"/>
        <v>0</v>
      </c>
      <c r="BE21" s="118">
        <f t="shared" si="74"/>
        <v>0</v>
      </c>
      <c r="BF21" s="118">
        <f t="shared" si="5"/>
        <v>0</v>
      </c>
      <c r="BG21" s="117">
        <f t="shared" si="75"/>
        <v>0</v>
      </c>
      <c r="BH21" s="118">
        <f t="shared" si="6"/>
        <v>0</v>
      </c>
      <c r="BI21" s="118">
        <f t="shared" si="7"/>
        <v>0</v>
      </c>
      <c r="BJ21" s="117">
        <f t="shared" si="8"/>
        <v>0</v>
      </c>
      <c r="BK21" s="118">
        <f t="shared" si="9"/>
        <v>0</v>
      </c>
      <c r="BL21" s="118">
        <f t="shared" si="10"/>
        <v>0</v>
      </c>
      <c r="BM21" s="118">
        <f t="shared" si="11"/>
        <v>0</v>
      </c>
      <c r="BN21" s="118">
        <f t="shared" si="12"/>
        <v>0</v>
      </c>
      <c r="BO21" s="117">
        <f t="shared" si="13"/>
        <v>0</v>
      </c>
      <c r="BP21" s="117">
        <f t="shared" si="14"/>
        <v>0</v>
      </c>
      <c r="BQ21" s="117">
        <f t="shared" si="15"/>
        <v>0</v>
      </c>
      <c r="BR21" s="117">
        <f t="shared" si="16"/>
        <v>0</v>
      </c>
      <c r="BS21" s="117">
        <f t="shared" si="17"/>
        <v>0</v>
      </c>
      <c r="BT21" s="117">
        <f t="shared" si="18"/>
        <v>0</v>
      </c>
      <c r="BU21" s="117">
        <f t="shared" si="19"/>
        <v>0</v>
      </c>
      <c r="BV21" s="117">
        <f t="shared" si="20"/>
        <v>0</v>
      </c>
      <c r="BW21" s="117">
        <f t="shared" si="76"/>
        <v>0</v>
      </c>
      <c r="BX21" s="117">
        <f t="shared" si="77"/>
        <v>0</v>
      </c>
      <c r="BY21" s="117">
        <f t="shared" si="21"/>
        <v>0</v>
      </c>
      <c r="BZ21" s="117">
        <f t="shared" si="22"/>
        <v>0</v>
      </c>
      <c r="CA21" s="117">
        <f t="shared" si="23"/>
        <v>0</v>
      </c>
      <c r="CB21" s="117">
        <f t="shared" si="24"/>
        <v>0</v>
      </c>
      <c r="CC21" s="117">
        <f t="shared" si="25"/>
        <v>0</v>
      </c>
      <c r="CD21" s="117">
        <f t="shared" si="26"/>
        <v>0</v>
      </c>
      <c r="CE21" s="117">
        <f t="shared" si="27"/>
        <v>0</v>
      </c>
      <c r="CF21" s="117">
        <f t="shared" si="28"/>
        <v>0</v>
      </c>
      <c r="CG21" s="117">
        <f t="shared" si="29"/>
        <v>0</v>
      </c>
      <c r="CH21" s="117">
        <f t="shared" si="30"/>
        <v>0</v>
      </c>
      <c r="CI21" s="117">
        <f t="shared" si="31"/>
        <v>4</v>
      </c>
      <c r="CJ21" s="117">
        <f t="shared" si="78"/>
        <v>0</v>
      </c>
      <c r="CK21" s="117">
        <f t="shared" si="32"/>
        <v>3</v>
      </c>
      <c r="CL21" s="117">
        <f t="shared" si="33"/>
        <v>0</v>
      </c>
      <c r="CM21" s="117">
        <f t="shared" si="34"/>
        <v>0</v>
      </c>
      <c r="CN21" s="117">
        <f t="shared" si="35"/>
        <v>0</v>
      </c>
      <c r="CO21" s="117">
        <f t="shared" si="36"/>
        <v>0</v>
      </c>
      <c r="CP21" s="117">
        <f t="shared" si="79"/>
        <v>0</v>
      </c>
      <c r="CQ21" s="117">
        <f t="shared" si="80"/>
        <v>0</v>
      </c>
      <c r="CR21" s="117">
        <f t="shared" si="81"/>
        <v>0</v>
      </c>
      <c r="CS21" s="117">
        <f t="shared" si="82"/>
        <v>0</v>
      </c>
      <c r="CT21" s="117">
        <f t="shared" si="37"/>
        <v>0</v>
      </c>
      <c r="CU21" s="117">
        <f t="shared" si="83"/>
        <v>0</v>
      </c>
      <c r="CV21" s="117">
        <f t="shared" si="38"/>
        <v>0</v>
      </c>
      <c r="CW21" s="117">
        <f t="shared" si="84"/>
        <v>0</v>
      </c>
      <c r="CX21" s="117">
        <f t="shared" si="39"/>
        <v>0</v>
      </c>
      <c r="CY21" s="117">
        <f t="shared" si="40"/>
        <v>0</v>
      </c>
      <c r="CZ21" s="117">
        <f t="shared" si="41"/>
        <v>0</v>
      </c>
      <c r="DA21" s="117">
        <f t="shared" si="42"/>
        <v>0</v>
      </c>
      <c r="DB21" s="117">
        <f t="shared" si="43"/>
        <v>0</v>
      </c>
      <c r="DC21" s="117">
        <f t="shared" si="44"/>
        <v>0</v>
      </c>
      <c r="DD21" s="117">
        <f t="shared" si="45"/>
        <v>0</v>
      </c>
      <c r="DE21" s="117">
        <f t="shared" si="46"/>
        <v>0</v>
      </c>
      <c r="DF21" s="117">
        <f t="shared" si="47"/>
        <v>0</v>
      </c>
      <c r="DG21" s="117">
        <f t="shared" si="90"/>
        <v>0</v>
      </c>
      <c r="DH21" s="117">
        <f t="shared" si="48"/>
        <v>0</v>
      </c>
      <c r="DI21" s="117">
        <f t="shared" si="85"/>
        <v>0</v>
      </c>
      <c r="DJ21" s="117">
        <f t="shared" si="86"/>
        <v>0</v>
      </c>
      <c r="DK21" s="117">
        <f t="shared" si="49"/>
        <v>0</v>
      </c>
      <c r="DL21" s="117">
        <f t="shared" si="50"/>
        <v>0</v>
      </c>
      <c r="DM21" s="117">
        <f t="shared" si="51"/>
        <v>0</v>
      </c>
      <c r="DN21" s="117">
        <f t="shared" si="52"/>
        <v>0</v>
      </c>
      <c r="DO21" s="117">
        <f t="shared" si="53"/>
        <v>0</v>
      </c>
      <c r="DP21" s="117">
        <f t="shared" si="87"/>
        <v>0</v>
      </c>
      <c r="DQ21" s="117">
        <f t="shared" si="54"/>
        <v>0</v>
      </c>
      <c r="DR21" s="117">
        <f t="shared" si="55"/>
        <v>0</v>
      </c>
      <c r="DS21" s="117">
        <f t="shared" si="56"/>
        <v>0</v>
      </c>
      <c r="DT21" s="117">
        <f t="shared" si="57"/>
        <v>0</v>
      </c>
      <c r="DU21" s="117">
        <f t="shared" si="58"/>
        <v>0</v>
      </c>
      <c r="DV21" s="117">
        <f t="shared" si="88"/>
        <v>0</v>
      </c>
      <c r="DW21" s="117">
        <f t="shared" si="59"/>
        <v>0</v>
      </c>
      <c r="DX21" s="117">
        <f t="shared" si="60"/>
        <v>0</v>
      </c>
      <c r="DY21" s="117">
        <f t="shared" si="61"/>
        <v>0</v>
      </c>
      <c r="DZ21" s="117">
        <f t="shared" si="62"/>
        <v>0</v>
      </c>
      <c r="EA21" s="117">
        <f t="shared" si="63"/>
        <v>0</v>
      </c>
      <c r="EB21" s="117">
        <f t="shared" si="64"/>
        <v>0</v>
      </c>
      <c r="EC21" s="117">
        <f t="shared" si="89"/>
        <v>0</v>
      </c>
      <c r="ED21" s="117">
        <f t="shared" si="65"/>
        <v>0</v>
      </c>
      <c r="EE21" s="117">
        <f t="shared" si="66"/>
        <v>0</v>
      </c>
      <c r="EF21" s="117">
        <f t="shared" si="67"/>
        <v>0</v>
      </c>
      <c r="EG21" s="117">
        <f t="shared" si="68"/>
        <v>0</v>
      </c>
      <c r="EH21" s="117">
        <f t="shared" si="69"/>
        <v>0</v>
      </c>
      <c r="EI21" s="117">
        <f t="shared" si="70"/>
        <v>0</v>
      </c>
      <c r="EJ21" s="118">
        <f t="shared" si="71"/>
        <v>0</v>
      </c>
      <c r="EK21" s="118">
        <f t="shared" si="72"/>
        <v>0</v>
      </c>
      <c r="EL21" s="7"/>
      <c r="EM21" s="7"/>
      <c r="EN21" s="7"/>
      <c r="EO21" s="7"/>
    </row>
    <row r="22" spans="1:145" ht="17.100000000000001" customHeight="1" x14ac:dyDescent="0.25">
      <c r="A22" s="774"/>
      <c r="B22" s="777"/>
      <c r="C22" s="174">
        <v>1</v>
      </c>
      <c r="D22" s="127" t="s">
        <v>675</v>
      </c>
      <c r="E22" s="72" t="s">
        <v>682</v>
      </c>
      <c r="F22" s="201" t="s">
        <v>645</v>
      </c>
      <c r="G22" s="211" t="s">
        <v>666</v>
      </c>
      <c r="H22" s="201" t="s">
        <v>268</v>
      </c>
      <c r="I22" s="145" t="s">
        <v>604</v>
      </c>
      <c r="J22" s="91" t="s">
        <v>667</v>
      </c>
      <c r="K22" s="61" t="s">
        <v>661</v>
      </c>
      <c r="L22" s="72" t="s">
        <v>661</v>
      </c>
      <c r="M22" s="201" t="s">
        <v>661</v>
      </c>
      <c r="N22" s="211" t="s">
        <v>579</v>
      </c>
      <c r="O22" s="201" t="s">
        <v>689</v>
      </c>
      <c r="P22" s="145" t="s">
        <v>657</v>
      </c>
      <c r="Q22" s="91" t="s">
        <v>631</v>
      </c>
      <c r="R22" s="127" t="s">
        <v>653</v>
      </c>
      <c r="S22" s="153" t="s">
        <v>637</v>
      </c>
      <c r="T22" s="201" t="s">
        <v>653</v>
      </c>
      <c r="U22" s="211" t="s">
        <v>653</v>
      </c>
      <c r="V22" s="201" t="s">
        <v>683</v>
      </c>
      <c r="W22" s="145" t="s">
        <v>653</v>
      </c>
      <c r="X22" s="91" t="s">
        <v>633</v>
      </c>
      <c r="Y22" s="45" t="s">
        <v>34</v>
      </c>
      <c r="Z22" s="33" t="s">
        <v>547</v>
      </c>
      <c r="AA22" s="23"/>
      <c r="AB22" s="279" t="s">
        <v>654</v>
      </c>
      <c r="AC22" s="279" t="s">
        <v>654</v>
      </c>
      <c r="AD22" s="279" t="s">
        <v>654</v>
      </c>
      <c r="AE22" s="279" t="s">
        <v>668</v>
      </c>
      <c r="AF22" s="279" t="s">
        <v>668</v>
      </c>
      <c r="AG22" s="279" t="s">
        <v>635</v>
      </c>
      <c r="AH22" s="279" t="s">
        <v>635</v>
      </c>
      <c r="AI22" s="279" t="s">
        <v>643</v>
      </c>
      <c r="AJ22" s="279" t="s">
        <v>643</v>
      </c>
      <c r="AK22" s="279" t="s">
        <v>643</v>
      </c>
      <c r="AL22" s="279" t="s">
        <v>668</v>
      </c>
      <c r="AM22" s="279" t="s">
        <v>668</v>
      </c>
      <c r="AN22" s="279" t="s">
        <v>646</v>
      </c>
      <c r="AO22" s="279" t="s">
        <v>646</v>
      </c>
      <c r="AP22" s="279" t="s">
        <v>695</v>
      </c>
      <c r="AQ22" s="279" t="s">
        <v>695</v>
      </c>
      <c r="AR22" s="279" t="s">
        <v>695</v>
      </c>
      <c r="AS22" s="279" t="s">
        <v>683</v>
      </c>
      <c r="AT22" s="279" t="s">
        <v>683</v>
      </c>
      <c r="AU22" s="279" t="s">
        <v>301</v>
      </c>
      <c r="AV22" s="279" t="s">
        <v>301</v>
      </c>
      <c r="AX22" s="118"/>
      <c r="AY22" s="118">
        <f t="shared" si="0"/>
        <v>1</v>
      </c>
      <c r="AZ22" s="118">
        <f t="shared" si="1"/>
        <v>1</v>
      </c>
      <c r="BA22" s="118">
        <f t="shared" si="2"/>
        <v>1</v>
      </c>
      <c r="BB22" s="118">
        <f t="shared" si="3"/>
        <v>0</v>
      </c>
      <c r="BC22" s="118">
        <f t="shared" si="4"/>
        <v>0</v>
      </c>
      <c r="BD22" s="118">
        <f t="shared" si="73"/>
        <v>1</v>
      </c>
      <c r="BE22" s="118">
        <f t="shared" si="74"/>
        <v>1</v>
      </c>
      <c r="BF22" s="118">
        <f t="shared" si="5"/>
        <v>0</v>
      </c>
      <c r="BG22" s="117">
        <f t="shared" si="75"/>
        <v>0</v>
      </c>
      <c r="BH22" s="118">
        <f t="shared" si="6"/>
        <v>0</v>
      </c>
      <c r="BI22" s="118">
        <f t="shared" si="7"/>
        <v>0</v>
      </c>
      <c r="BJ22" s="117">
        <f t="shared" si="8"/>
        <v>0</v>
      </c>
      <c r="BK22" s="118">
        <f t="shared" si="9"/>
        <v>0</v>
      </c>
      <c r="BL22" s="118">
        <f t="shared" si="10"/>
        <v>1</v>
      </c>
      <c r="BM22" s="118">
        <f t="shared" si="11"/>
        <v>0</v>
      </c>
      <c r="BN22" s="118">
        <f t="shared" si="12"/>
        <v>1</v>
      </c>
      <c r="BO22" s="117">
        <f t="shared" si="13"/>
        <v>0</v>
      </c>
      <c r="BP22" s="117">
        <f t="shared" si="14"/>
        <v>1</v>
      </c>
      <c r="BQ22" s="117">
        <f t="shared" si="15"/>
        <v>1</v>
      </c>
      <c r="BR22" s="117">
        <f t="shared" si="16"/>
        <v>0</v>
      </c>
      <c r="BS22" s="117">
        <f t="shared" si="17"/>
        <v>0</v>
      </c>
      <c r="BT22" s="117">
        <f t="shared" si="18"/>
        <v>0</v>
      </c>
      <c r="BU22" s="117">
        <f t="shared" si="19"/>
        <v>1</v>
      </c>
      <c r="BV22" s="117">
        <f t="shared" si="20"/>
        <v>0</v>
      </c>
      <c r="BW22" s="117">
        <f t="shared" si="76"/>
        <v>0</v>
      </c>
      <c r="BX22" s="117">
        <f t="shared" si="77"/>
        <v>1</v>
      </c>
      <c r="BY22" s="117">
        <f t="shared" si="21"/>
        <v>0</v>
      </c>
      <c r="BZ22" s="117">
        <f t="shared" si="22"/>
        <v>0</v>
      </c>
      <c r="CA22" s="117">
        <f t="shared" si="23"/>
        <v>0</v>
      </c>
      <c r="CB22" s="117">
        <f t="shared" si="24"/>
        <v>0</v>
      </c>
      <c r="CC22" s="117">
        <f t="shared" si="25"/>
        <v>1</v>
      </c>
      <c r="CD22" s="117">
        <f t="shared" si="26"/>
        <v>0</v>
      </c>
      <c r="CE22" s="117">
        <f t="shared" si="27"/>
        <v>1</v>
      </c>
      <c r="CF22" s="117">
        <f t="shared" si="28"/>
        <v>0</v>
      </c>
      <c r="CG22" s="117">
        <f t="shared" si="29"/>
        <v>0</v>
      </c>
      <c r="CH22" s="117">
        <f t="shared" si="30"/>
        <v>0</v>
      </c>
      <c r="CI22" s="117">
        <f t="shared" si="31"/>
        <v>4</v>
      </c>
      <c r="CJ22" s="117">
        <f t="shared" si="78"/>
        <v>0</v>
      </c>
      <c r="CK22" s="117">
        <f t="shared" si="32"/>
        <v>3</v>
      </c>
      <c r="CL22" s="117">
        <f t="shared" si="33"/>
        <v>0</v>
      </c>
      <c r="CM22" s="117">
        <f t="shared" si="34"/>
        <v>0</v>
      </c>
      <c r="CN22" s="117">
        <f t="shared" si="35"/>
        <v>0</v>
      </c>
      <c r="CO22" s="117">
        <f t="shared" si="36"/>
        <v>0</v>
      </c>
      <c r="CP22" s="117">
        <f t="shared" si="79"/>
        <v>1</v>
      </c>
      <c r="CQ22" s="117">
        <f t="shared" si="80"/>
        <v>0</v>
      </c>
      <c r="CR22" s="117">
        <f t="shared" si="81"/>
        <v>0</v>
      </c>
      <c r="CS22" s="117">
        <f t="shared" si="82"/>
        <v>0</v>
      </c>
      <c r="CT22" s="117">
        <f t="shared" si="37"/>
        <v>0</v>
      </c>
      <c r="CU22" s="117">
        <f t="shared" si="83"/>
        <v>0</v>
      </c>
      <c r="CV22" s="117">
        <f t="shared" si="38"/>
        <v>0</v>
      </c>
      <c r="CW22" s="117">
        <f t="shared" si="84"/>
        <v>0</v>
      </c>
      <c r="CX22" s="117">
        <f t="shared" si="39"/>
        <v>0</v>
      </c>
      <c r="CY22" s="117">
        <f t="shared" si="40"/>
        <v>0</v>
      </c>
      <c r="CZ22" s="117">
        <f t="shared" si="41"/>
        <v>0</v>
      </c>
      <c r="DA22" s="117">
        <f t="shared" si="42"/>
        <v>0</v>
      </c>
      <c r="DB22" s="117">
        <f t="shared" si="43"/>
        <v>0</v>
      </c>
      <c r="DC22" s="117">
        <f t="shared" si="44"/>
        <v>0</v>
      </c>
      <c r="DD22" s="117">
        <f t="shared" si="45"/>
        <v>0</v>
      </c>
      <c r="DE22" s="117">
        <f t="shared" si="46"/>
        <v>0</v>
      </c>
      <c r="DF22" s="117">
        <f t="shared" si="47"/>
        <v>0</v>
      </c>
      <c r="DG22" s="117">
        <f t="shared" si="90"/>
        <v>0</v>
      </c>
      <c r="DH22" s="117">
        <f t="shared" si="48"/>
        <v>0</v>
      </c>
      <c r="DI22" s="117">
        <f t="shared" si="85"/>
        <v>0</v>
      </c>
      <c r="DJ22" s="117">
        <f t="shared" si="86"/>
        <v>0</v>
      </c>
      <c r="DK22" s="117">
        <f t="shared" si="49"/>
        <v>0</v>
      </c>
      <c r="DL22" s="117">
        <f t="shared" si="50"/>
        <v>0</v>
      </c>
      <c r="DM22" s="117">
        <f t="shared" si="51"/>
        <v>0</v>
      </c>
      <c r="DN22" s="117">
        <f t="shared" si="52"/>
        <v>0</v>
      </c>
      <c r="DO22" s="117">
        <f t="shared" si="53"/>
        <v>0</v>
      </c>
      <c r="DP22" s="117">
        <f t="shared" si="87"/>
        <v>0</v>
      </c>
      <c r="DQ22" s="117">
        <f t="shared" si="54"/>
        <v>0</v>
      </c>
      <c r="DR22" s="117">
        <f t="shared" si="55"/>
        <v>0</v>
      </c>
      <c r="DS22" s="117">
        <f t="shared" si="56"/>
        <v>0</v>
      </c>
      <c r="DT22" s="117">
        <f t="shared" si="57"/>
        <v>1</v>
      </c>
      <c r="DU22" s="117">
        <f t="shared" si="58"/>
        <v>0</v>
      </c>
      <c r="DV22" s="117">
        <f t="shared" si="88"/>
        <v>1</v>
      </c>
      <c r="DW22" s="117">
        <f t="shared" si="59"/>
        <v>1</v>
      </c>
      <c r="DX22" s="117">
        <f t="shared" si="60"/>
        <v>0</v>
      </c>
      <c r="DY22" s="117">
        <f t="shared" si="61"/>
        <v>1</v>
      </c>
      <c r="DZ22" s="117">
        <f t="shared" si="62"/>
        <v>0</v>
      </c>
      <c r="EA22" s="117">
        <f t="shared" si="63"/>
        <v>0</v>
      </c>
      <c r="EB22" s="117">
        <f t="shared" si="64"/>
        <v>1</v>
      </c>
      <c r="EC22" s="117">
        <f t="shared" si="89"/>
        <v>1</v>
      </c>
      <c r="ED22" s="117">
        <f t="shared" si="65"/>
        <v>0</v>
      </c>
      <c r="EE22" s="117">
        <f t="shared" si="66"/>
        <v>1</v>
      </c>
      <c r="EF22" s="117">
        <f t="shared" si="67"/>
        <v>1</v>
      </c>
      <c r="EG22" s="117">
        <f t="shared" si="68"/>
        <v>1</v>
      </c>
      <c r="EH22" s="117">
        <f t="shared" si="69"/>
        <v>0</v>
      </c>
      <c r="EI22" s="117">
        <f t="shared" si="70"/>
        <v>1</v>
      </c>
      <c r="EJ22" s="118">
        <f t="shared" si="71"/>
        <v>0</v>
      </c>
      <c r="EK22" s="118">
        <f t="shared" si="72"/>
        <v>0</v>
      </c>
      <c r="EL22" s="7"/>
      <c r="EM22" s="7"/>
      <c r="EN22" s="7"/>
      <c r="EO22" s="7"/>
    </row>
    <row r="23" spans="1:145" ht="17.100000000000001" customHeight="1" x14ac:dyDescent="0.25">
      <c r="A23" s="774"/>
      <c r="B23" s="777"/>
      <c r="C23" s="172">
        <v>2</v>
      </c>
      <c r="D23" s="78" t="s">
        <v>675</v>
      </c>
      <c r="E23" s="65" t="s">
        <v>682</v>
      </c>
      <c r="F23" s="161" t="s">
        <v>645</v>
      </c>
      <c r="G23" s="164" t="s">
        <v>666</v>
      </c>
      <c r="H23" s="161" t="s">
        <v>268</v>
      </c>
      <c r="I23" s="146" t="s">
        <v>604</v>
      </c>
      <c r="J23" s="85" t="s">
        <v>667</v>
      </c>
      <c r="K23" s="63" t="s">
        <v>661</v>
      </c>
      <c r="L23" s="65" t="s">
        <v>661</v>
      </c>
      <c r="M23" s="161" t="s">
        <v>661</v>
      </c>
      <c r="N23" s="164" t="s">
        <v>579</v>
      </c>
      <c r="O23" s="161" t="s">
        <v>689</v>
      </c>
      <c r="P23" s="146" t="s">
        <v>657</v>
      </c>
      <c r="Q23" s="85" t="s">
        <v>631</v>
      </c>
      <c r="R23" s="78" t="s">
        <v>653</v>
      </c>
      <c r="S23" s="154" t="s">
        <v>637</v>
      </c>
      <c r="T23" s="161" t="s">
        <v>653</v>
      </c>
      <c r="U23" s="164" t="s">
        <v>653</v>
      </c>
      <c r="V23" s="161" t="s">
        <v>683</v>
      </c>
      <c r="W23" s="146" t="s">
        <v>653</v>
      </c>
      <c r="X23" s="85" t="s">
        <v>633</v>
      </c>
      <c r="Y23" s="733" t="s">
        <v>27</v>
      </c>
      <c r="Z23" s="732"/>
      <c r="AA23" s="23"/>
      <c r="AB23" s="279" t="s">
        <v>654</v>
      </c>
      <c r="AC23" s="279" t="s">
        <v>654</v>
      </c>
      <c r="AD23" s="279" t="s">
        <v>654</v>
      </c>
      <c r="AE23" s="279" t="s">
        <v>668</v>
      </c>
      <c r="AF23" s="279" t="s">
        <v>668</v>
      </c>
      <c r="AG23" s="279" t="s">
        <v>667</v>
      </c>
      <c r="AH23" s="279" t="s">
        <v>667</v>
      </c>
      <c r="AI23" s="279" t="s">
        <v>643</v>
      </c>
      <c r="AJ23" s="279" t="s">
        <v>643</v>
      </c>
      <c r="AK23" s="279" t="s">
        <v>643</v>
      </c>
      <c r="AL23" s="279" t="s">
        <v>668</v>
      </c>
      <c r="AM23" s="279" t="s">
        <v>668</v>
      </c>
      <c r="AN23" s="279" t="s">
        <v>646</v>
      </c>
      <c r="AO23" s="279" t="s">
        <v>646</v>
      </c>
      <c r="AP23" s="279" t="s">
        <v>695</v>
      </c>
      <c r="AQ23" s="279" t="s">
        <v>695</v>
      </c>
      <c r="AR23" s="279" t="s">
        <v>695</v>
      </c>
      <c r="AS23" s="279" t="s">
        <v>683</v>
      </c>
      <c r="AT23" s="279" t="s">
        <v>683</v>
      </c>
      <c r="AU23" s="279" t="s">
        <v>301</v>
      </c>
      <c r="AV23" s="279" t="s">
        <v>301</v>
      </c>
      <c r="AX23" s="118"/>
      <c r="AY23" s="118">
        <f t="shared" si="0"/>
        <v>1</v>
      </c>
      <c r="AZ23" s="118">
        <f t="shared" si="1"/>
        <v>1</v>
      </c>
      <c r="BA23" s="118">
        <f t="shared" si="2"/>
        <v>1</v>
      </c>
      <c r="BB23" s="118">
        <f t="shared" si="3"/>
        <v>0</v>
      </c>
      <c r="BC23" s="118">
        <f t="shared" si="4"/>
        <v>0</v>
      </c>
      <c r="BD23" s="118">
        <f t="shared" si="73"/>
        <v>1</v>
      </c>
      <c r="BE23" s="118">
        <f t="shared" si="74"/>
        <v>1</v>
      </c>
      <c r="BF23" s="118">
        <f t="shared" si="5"/>
        <v>0</v>
      </c>
      <c r="BG23" s="117">
        <f t="shared" si="75"/>
        <v>0</v>
      </c>
      <c r="BH23" s="118">
        <f t="shared" si="6"/>
        <v>0</v>
      </c>
      <c r="BI23" s="118">
        <f t="shared" si="7"/>
        <v>0</v>
      </c>
      <c r="BJ23" s="117">
        <f t="shared" si="8"/>
        <v>0</v>
      </c>
      <c r="BK23" s="118">
        <f t="shared" si="9"/>
        <v>0</v>
      </c>
      <c r="BL23" s="118">
        <f t="shared" si="10"/>
        <v>1</v>
      </c>
      <c r="BM23" s="118">
        <f t="shared" si="11"/>
        <v>0</v>
      </c>
      <c r="BN23" s="118">
        <f t="shared" si="12"/>
        <v>1</v>
      </c>
      <c r="BO23" s="117">
        <f t="shared" si="13"/>
        <v>0</v>
      </c>
      <c r="BP23" s="117">
        <f t="shared" si="14"/>
        <v>1</v>
      </c>
      <c r="BQ23" s="117">
        <f t="shared" si="15"/>
        <v>1</v>
      </c>
      <c r="BR23" s="117">
        <f t="shared" si="16"/>
        <v>0</v>
      </c>
      <c r="BS23" s="117">
        <f t="shared" si="17"/>
        <v>0</v>
      </c>
      <c r="BT23" s="117">
        <f t="shared" si="18"/>
        <v>0</v>
      </c>
      <c r="BU23" s="117">
        <f t="shared" si="19"/>
        <v>1</v>
      </c>
      <c r="BV23" s="117">
        <f t="shared" si="20"/>
        <v>0</v>
      </c>
      <c r="BW23" s="117">
        <f t="shared" si="76"/>
        <v>0</v>
      </c>
      <c r="BX23" s="117">
        <f t="shared" si="77"/>
        <v>1</v>
      </c>
      <c r="BY23" s="117">
        <f t="shared" si="21"/>
        <v>0</v>
      </c>
      <c r="BZ23" s="117">
        <f t="shared" si="22"/>
        <v>0</v>
      </c>
      <c r="CA23" s="117">
        <f t="shared" si="23"/>
        <v>0</v>
      </c>
      <c r="CB23" s="117">
        <f t="shared" si="24"/>
        <v>0</v>
      </c>
      <c r="CC23" s="117">
        <f t="shared" si="25"/>
        <v>1</v>
      </c>
      <c r="CD23" s="117">
        <f t="shared" si="26"/>
        <v>0</v>
      </c>
      <c r="CE23" s="117">
        <f t="shared" si="27"/>
        <v>1</v>
      </c>
      <c r="CF23" s="117">
        <f t="shared" si="28"/>
        <v>0</v>
      </c>
      <c r="CG23" s="117">
        <f t="shared" si="29"/>
        <v>0</v>
      </c>
      <c r="CH23" s="117">
        <f t="shared" si="30"/>
        <v>0</v>
      </c>
      <c r="CI23" s="117">
        <f t="shared" si="31"/>
        <v>4</v>
      </c>
      <c r="CJ23" s="117">
        <f t="shared" si="78"/>
        <v>0</v>
      </c>
      <c r="CK23" s="117">
        <f t="shared" si="32"/>
        <v>3</v>
      </c>
      <c r="CL23" s="117">
        <f t="shared" si="33"/>
        <v>0</v>
      </c>
      <c r="CM23" s="117">
        <f t="shared" si="34"/>
        <v>0</v>
      </c>
      <c r="CN23" s="117">
        <f t="shared" si="35"/>
        <v>0</v>
      </c>
      <c r="CO23" s="117">
        <f t="shared" si="36"/>
        <v>0</v>
      </c>
      <c r="CP23" s="117">
        <f t="shared" si="79"/>
        <v>1</v>
      </c>
      <c r="CQ23" s="117">
        <f t="shared" si="80"/>
        <v>0</v>
      </c>
      <c r="CR23" s="117">
        <f t="shared" si="81"/>
        <v>0</v>
      </c>
      <c r="CS23" s="117">
        <f t="shared" si="82"/>
        <v>0</v>
      </c>
      <c r="CT23" s="117">
        <f t="shared" si="37"/>
        <v>0</v>
      </c>
      <c r="CU23" s="117">
        <f t="shared" si="83"/>
        <v>0</v>
      </c>
      <c r="CV23" s="117">
        <f t="shared" si="38"/>
        <v>0</v>
      </c>
      <c r="CW23" s="117">
        <f t="shared" si="84"/>
        <v>0</v>
      </c>
      <c r="CX23" s="117">
        <f t="shared" si="39"/>
        <v>0</v>
      </c>
      <c r="CY23" s="117">
        <f t="shared" si="40"/>
        <v>0</v>
      </c>
      <c r="CZ23" s="117">
        <f t="shared" si="41"/>
        <v>0</v>
      </c>
      <c r="DA23" s="117">
        <f t="shared" si="42"/>
        <v>0</v>
      </c>
      <c r="DB23" s="117">
        <f t="shared" si="43"/>
        <v>0</v>
      </c>
      <c r="DC23" s="117">
        <f t="shared" si="44"/>
        <v>0</v>
      </c>
      <c r="DD23" s="117">
        <f t="shared" si="45"/>
        <v>0</v>
      </c>
      <c r="DE23" s="117">
        <f t="shared" si="46"/>
        <v>0</v>
      </c>
      <c r="DF23" s="117">
        <f t="shared" si="47"/>
        <v>0</v>
      </c>
      <c r="DG23" s="117">
        <f t="shared" si="90"/>
        <v>0</v>
      </c>
      <c r="DH23" s="117">
        <f t="shared" si="48"/>
        <v>0</v>
      </c>
      <c r="DI23" s="117">
        <f t="shared" si="85"/>
        <v>0</v>
      </c>
      <c r="DJ23" s="117">
        <f t="shared" si="86"/>
        <v>0</v>
      </c>
      <c r="DK23" s="117">
        <f t="shared" si="49"/>
        <v>0</v>
      </c>
      <c r="DL23" s="117">
        <f t="shared" si="50"/>
        <v>0</v>
      </c>
      <c r="DM23" s="117">
        <f t="shared" si="51"/>
        <v>0</v>
      </c>
      <c r="DN23" s="117">
        <f t="shared" si="52"/>
        <v>0</v>
      </c>
      <c r="DO23" s="117">
        <f t="shared" si="53"/>
        <v>0</v>
      </c>
      <c r="DP23" s="117">
        <f t="shared" si="87"/>
        <v>0</v>
      </c>
      <c r="DQ23" s="117">
        <f t="shared" si="54"/>
        <v>0</v>
      </c>
      <c r="DR23" s="117">
        <f t="shared" si="55"/>
        <v>0</v>
      </c>
      <c r="DS23" s="117">
        <f t="shared" si="56"/>
        <v>0</v>
      </c>
      <c r="DT23" s="117">
        <f t="shared" si="57"/>
        <v>1</v>
      </c>
      <c r="DU23" s="117">
        <f t="shared" si="58"/>
        <v>0</v>
      </c>
      <c r="DV23" s="117">
        <f t="shared" si="88"/>
        <v>1</v>
      </c>
      <c r="DW23" s="117">
        <f t="shared" si="59"/>
        <v>1</v>
      </c>
      <c r="DX23" s="117">
        <f t="shared" si="60"/>
        <v>0</v>
      </c>
      <c r="DY23" s="117">
        <f t="shared" si="61"/>
        <v>1</v>
      </c>
      <c r="DZ23" s="117">
        <f t="shared" si="62"/>
        <v>0</v>
      </c>
      <c r="EA23" s="117">
        <f t="shared" si="63"/>
        <v>0</v>
      </c>
      <c r="EB23" s="117">
        <f t="shared" si="64"/>
        <v>1</v>
      </c>
      <c r="EC23" s="117">
        <f t="shared" si="89"/>
        <v>1</v>
      </c>
      <c r="ED23" s="117">
        <f t="shared" si="65"/>
        <v>0</v>
      </c>
      <c r="EE23" s="117">
        <f t="shared" si="66"/>
        <v>1</v>
      </c>
      <c r="EF23" s="117">
        <f t="shared" si="67"/>
        <v>1</v>
      </c>
      <c r="EG23" s="117">
        <f t="shared" si="68"/>
        <v>1</v>
      </c>
      <c r="EH23" s="117">
        <f t="shared" si="69"/>
        <v>0</v>
      </c>
      <c r="EI23" s="117">
        <f t="shared" si="70"/>
        <v>1</v>
      </c>
      <c r="EJ23" s="118">
        <f t="shared" si="71"/>
        <v>0</v>
      </c>
      <c r="EK23" s="118">
        <f t="shared" si="72"/>
        <v>0</v>
      </c>
      <c r="EL23" s="7"/>
      <c r="EM23" s="7"/>
      <c r="EN23" s="7"/>
      <c r="EO23" s="7"/>
    </row>
    <row r="24" spans="1:145" ht="17.100000000000001" customHeight="1" x14ac:dyDescent="0.25">
      <c r="A24" s="774"/>
      <c r="B24" s="777"/>
      <c r="C24" s="172">
        <v>3</v>
      </c>
      <c r="D24" s="78" t="s">
        <v>675</v>
      </c>
      <c r="E24" s="65" t="s">
        <v>682</v>
      </c>
      <c r="F24" s="161" t="s">
        <v>667</v>
      </c>
      <c r="G24" s="164" t="s">
        <v>666</v>
      </c>
      <c r="H24" s="161" t="s">
        <v>268</v>
      </c>
      <c r="I24" s="146" t="s">
        <v>645</v>
      </c>
      <c r="J24" s="85" t="s">
        <v>604</v>
      </c>
      <c r="K24" s="63" t="s">
        <v>674</v>
      </c>
      <c r="L24" s="65" t="s">
        <v>649</v>
      </c>
      <c r="M24" s="161" t="s">
        <v>656</v>
      </c>
      <c r="N24" s="153" t="s">
        <v>638</v>
      </c>
      <c r="O24" s="161" t="s">
        <v>579</v>
      </c>
      <c r="P24" s="146" t="s">
        <v>341</v>
      </c>
      <c r="Q24" s="85" t="s">
        <v>631</v>
      </c>
      <c r="R24" s="78" t="s">
        <v>637</v>
      </c>
      <c r="S24" s="154" t="s">
        <v>274</v>
      </c>
      <c r="T24" s="161" t="s">
        <v>658</v>
      </c>
      <c r="U24" s="164" t="s">
        <v>642</v>
      </c>
      <c r="V24" s="161" t="s">
        <v>519</v>
      </c>
      <c r="W24" s="146" t="s">
        <v>237</v>
      </c>
      <c r="X24" s="85" t="s">
        <v>695</v>
      </c>
      <c r="Y24" s="368" t="s">
        <v>537</v>
      </c>
      <c r="Z24" s="20" t="s">
        <v>548</v>
      </c>
      <c r="AA24" s="190"/>
      <c r="AB24" s="279" t="s">
        <v>682</v>
      </c>
      <c r="AC24" s="279" t="s">
        <v>682</v>
      </c>
      <c r="AD24" s="279" t="s">
        <v>682</v>
      </c>
      <c r="AE24" s="279" t="s">
        <v>668</v>
      </c>
      <c r="AF24" s="279" t="s">
        <v>668</v>
      </c>
      <c r="AG24" s="279" t="s">
        <v>667</v>
      </c>
      <c r="AH24" s="279" t="s">
        <v>667</v>
      </c>
      <c r="AI24" s="279" t="s">
        <v>656</v>
      </c>
      <c r="AJ24" s="279" t="s">
        <v>656</v>
      </c>
      <c r="AK24" s="279" t="s">
        <v>656</v>
      </c>
      <c r="AL24" s="279" t="s">
        <v>668</v>
      </c>
      <c r="AM24" s="279" t="s">
        <v>668</v>
      </c>
      <c r="AN24" s="279" t="s">
        <v>632</v>
      </c>
      <c r="AO24" s="279" t="s">
        <v>632</v>
      </c>
      <c r="AP24" s="279" t="s">
        <v>514</v>
      </c>
      <c r="AQ24" s="279" t="s">
        <v>514</v>
      </c>
      <c r="AR24" s="279" t="s">
        <v>514</v>
      </c>
      <c r="AS24" s="279" t="s">
        <v>683</v>
      </c>
      <c r="AT24" s="279" t="s">
        <v>683</v>
      </c>
      <c r="AU24" s="279" t="s">
        <v>632</v>
      </c>
      <c r="AV24" s="279" t="s">
        <v>632</v>
      </c>
      <c r="AX24" s="118"/>
      <c r="AY24" s="118">
        <f t="shared" si="0"/>
        <v>1</v>
      </c>
      <c r="AZ24" s="118">
        <f t="shared" si="1"/>
        <v>1</v>
      </c>
      <c r="BA24" s="118">
        <f t="shared" si="2"/>
        <v>1</v>
      </c>
      <c r="BB24" s="118">
        <f t="shared" si="3"/>
        <v>0</v>
      </c>
      <c r="BC24" s="118">
        <f t="shared" si="4"/>
        <v>0</v>
      </c>
      <c r="BD24" s="118">
        <f t="shared" si="73"/>
        <v>0</v>
      </c>
      <c r="BE24" s="118">
        <f t="shared" si="74"/>
        <v>0</v>
      </c>
      <c r="BF24" s="118">
        <f t="shared" si="5"/>
        <v>1</v>
      </c>
      <c r="BG24" s="117">
        <f t="shared" si="75"/>
        <v>0</v>
      </c>
      <c r="BH24" s="118">
        <f t="shared" si="6"/>
        <v>1</v>
      </c>
      <c r="BI24" s="118">
        <f t="shared" si="7"/>
        <v>1</v>
      </c>
      <c r="BJ24" s="117">
        <f t="shared" si="8"/>
        <v>0</v>
      </c>
      <c r="BK24" s="118">
        <f t="shared" si="9"/>
        <v>1</v>
      </c>
      <c r="BL24" s="118">
        <f t="shared" si="10"/>
        <v>1</v>
      </c>
      <c r="BM24" s="118">
        <f t="shared" si="11"/>
        <v>0</v>
      </c>
      <c r="BN24" s="118">
        <f t="shared" si="12"/>
        <v>1</v>
      </c>
      <c r="BO24" s="117">
        <f t="shared" si="13"/>
        <v>0</v>
      </c>
      <c r="BP24" s="117">
        <f t="shared" si="14"/>
        <v>0</v>
      </c>
      <c r="BQ24" s="117">
        <f t="shared" si="15"/>
        <v>0</v>
      </c>
      <c r="BR24" s="117">
        <f t="shared" si="16"/>
        <v>0</v>
      </c>
      <c r="BS24" s="117">
        <f t="shared" si="17"/>
        <v>0</v>
      </c>
      <c r="BT24" s="117">
        <f t="shared" si="18"/>
        <v>0</v>
      </c>
      <c r="BU24" s="117">
        <f t="shared" si="19"/>
        <v>1</v>
      </c>
      <c r="BV24" s="117">
        <f t="shared" si="20"/>
        <v>0</v>
      </c>
      <c r="BW24" s="117">
        <f t="shared" si="76"/>
        <v>0</v>
      </c>
      <c r="BX24" s="117">
        <f t="shared" si="77"/>
        <v>1</v>
      </c>
      <c r="BY24" s="117">
        <f t="shared" si="21"/>
        <v>1</v>
      </c>
      <c r="BZ24" s="117">
        <f t="shared" si="22"/>
        <v>0</v>
      </c>
      <c r="CA24" s="117">
        <f t="shared" si="23"/>
        <v>1</v>
      </c>
      <c r="CB24" s="117">
        <f t="shared" si="24"/>
        <v>0</v>
      </c>
      <c r="CC24" s="117">
        <f t="shared" si="25"/>
        <v>1</v>
      </c>
      <c r="CD24" s="117">
        <f t="shared" si="26"/>
        <v>0</v>
      </c>
      <c r="CE24" s="117">
        <f t="shared" si="27"/>
        <v>1</v>
      </c>
      <c r="CF24" s="117">
        <f t="shared" si="28"/>
        <v>0</v>
      </c>
      <c r="CG24" s="117">
        <f t="shared" si="29"/>
        <v>1</v>
      </c>
      <c r="CH24" s="117">
        <f t="shared" si="30"/>
        <v>1</v>
      </c>
      <c r="CI24" s="117">
        <f t="shared" si="31"/>
        <v>0</v>
      </c>
      <c r="CJ24" s="117">
        <f t="shared" si="78"/>
        <v>0</v>
      </c>
      <c r="CK24" s="117">
        <f t="shared" si="32"/>
        <v>0</v>
      </c>
      <c r="CL24" s="117">
        <f t="shared" si="33"/>
        <v>1</v>
      </c>
      <c r="CM24" s="117">
        <f t="shared" si="34"/>
        <v>0</v>
      </c>
      <c r="CN24" s="117">
        <f t="shared" si="35"/>
        <v>1</v>
      </c>
      <c r="CO24" s="117">
        <f t="shared" si="36"/>
        <v>0</v>
      </c>
      <c r="CP24" s="117">
        <f t="shared" si="79"/>
        <v>1</v>
      </c>
      <c r="CQ24" s="117">
        <f t="shared" si="80"/>
        <v>0</v>
      </c>
      <c r="CR24" s="117">
        <f t="shared" si="81"/>
        <v>1</v>
      </c>
      <c r="CS24" s="117">
        <f t="shared" si="82"/>
        <v>1</v>
      </c>
      <c r="CT24" s="117">
        <f t="shared" si="37"/>
        <v>1</v>
      </c>
      <c r="CU24" s="117">
        <f t="shared" si="83"/>
        <v>0</v>
      </c>
      <c r="CV24" s="117">
        <f t="shared" si="38"/>
        <v>0</v>
      </c>
      <c r="CW24" s="117">
        <f t="shared" si="84"/>
        <v>1</v>
      </c>
      <c r="CX24" s="117">
        <f t="shared" si="39"/>
        <v>0</v>
      </c>
      <c r="CY24" s="117">
        <f t="shared" si="40"/>
        <v>0</v>
      </c>
      <c r="CZ24" s="117">
        <f t="shared" si="41"/>
        <v>0</v>
      </c>
      <c r="DA24" s="117">
        <f t="shared" si="42"/>
        <v>0</v>
      </c>
      <c r="DB24" s="117">
        <f t="shared" si="43"/>
        <v>0</v>
      </c>
      <c r="DC24" s="117">
        <f t="shared" si="44"/>
        <v>0</v>
      </c>
      <c r="DD24" s="117">
        <f t="shared" si="45"/>
        <v>0</v>
      </c>
      <c r="DE24" s="117">
        <f t="shared" si="46"/>
        <v>1</v>
      </c>
      <c r="DF24" s="117">
        <f t="shared" si="47"/>
        <v>0</v>
      </c>
      <c r="DG24" s="117">
        <f t="shared" si="90"/>
        <v>1</v>
      </c>
      <c r="DH24" s="117">
        <f t="shared" si="48"/>
        <v>0</v>
      </c>
      <c r="DI24" s="117">
        <f t="shared" si="85"/>
        <v>0</v>
      </c>
      <c r="DJ24" s="117">
        <f t="shared" si="86"/>
        <v>0</v>
      </c>
      <c r="DK24" s="117">
        <f t="shared" si="49"/>
        <v>0</v>
      </c>
      <c r="DL24" s="117">
        <f t="shared" si="50"/>
        <v>0</v>
      </c>
      <c r="DM24" s="117">
        <f t="shared" si="51"/>
        <v>0</v>
      </c>
      <c r="DN24" s="117">
        <f t="shared" si="52"/>
        <v>1</v>
      </c>
      <c r="DO24" s="117">
        <f t="shared" si="53"/>
        <v>0</v>
      </c>
      <c r="DP24" s="117">
        <f t="shared" si="87"/>
        <v>1</v>
      </c>
      <c r="DQ24" s="117">
        <f t="shared" si="54"/>
        <v>1</v>
      </c>
      <c r="DR24" s="117">
        <f t="shared" si="55"/>
        <v>0</v>
      </c>
      <c r="DS24" s="117">
        <f t="shared" si="56"/>
        <v>1</v>
      </c>
      <c r="DT24" s="117">
        <f t="shared" si="57"/>
        <v>1</v>
      </c>
      <c r="DU24" s="117">
        <f t="shared" si="58"/>
        <v>0</v>
      </c>
      <c r="DV24" s="117">
        <f t="shared" si="88"/>
        <v>1</v>
      </c>
      <c r="DW24" s="117">
        <f t="shared" si="59"/>
        <v>1</v>
      </c>
      <c r="DX24" s="117">
        <f t="shared" si="60"/>
        <v>0</v>
      </c>
      <c r="DY24" s="117">
        <f t="shared" si="61"/>
        <v>1</v>
      </c>
      <c r="DZ24" s="117">
        <f t="shared" si="62"/>
        <v>1</v>
      </c>
      <c r="EA24" s="117">
        <f t="shared" si="63"/>
        <v>0</v>
      </c>
      <c r="EB24" s="117">
        <f t="shared" si="64"/>
        <v>0</v>
      </c>
      <c r="EC24" s="117">
        <f t="shared" si="89"/>
        <v>1</v>
      </c>
      <c r="ED24" s="117">
        <f t="shared" si="65"/>
        <v>0</v>
      </c>
      <c r="EE24" s="117">
        <f t="shared" si="66"/>
        <v>1</v>
      </c>
      <c r="EF24" s="117">
        <f t="shared" si="67"/>
        <v>1</v>
      </c>
      <c r="EG24" s="117">
        <f t="shared" si="68"/>
        <v>0</v>
      </c>
      <c r="EH24" s="117">
        <f t="shared" si="69"/>
        <v>0</v>
      </c>
      <c r="EI24" s="117">
        <f t="shared" si="70"/>
        <v>0</v>
      </c>
      <c r="EJ24" s="118">
        <f t="shared" si="71"/>
        <v>0</v>
      </c>
      <c r="EK24" s="118">
        <f t="shared" si="72"/>
        <v>0</v>
      </c>
      <c r="EL24" s="7"/>
      <c r="EM24" s="7"/>
      <c r="EN24" s="7"/>
      <c r="EO24" s="7"/>
    </row>
    <row r="25" spans="1:145" ht="17.100000000000001" customHeight="1" x14ac:dyDescent="0.25">
      <c r="A25" s="774"/>
      <c r="B25" s="777"/>
      <c r="C25" s="172">
        <v>4</v>
      </c>
      <c r="D25" s="78" t="s">
        <v>682</v>
      </c>
      <c r="E25" s="65" t="s">
        <v>675</v>
      </c>
      <c r="F25" s="161" t="s">
        <v>667</v>
      </c>
      <c r="G25" s="164" t="s">
        <v>634</v>
      </c>
      <c r="H25" s="161" t="s">
        <v>666</v>
      </c>
      <c r="I25" s="146" t="s">
        <v>645</v>
      </c>
      <c r="J25" s="85" t="s">
        <v>604</v>
      </c>
      <c r="K25" s="63" t="s">
        <v>674</v>
      </c>
      <c r="L25" s="65" t="s">
        <v>649</v>
      </c>
      <c r="M25" s="161" t="s">
        <v>656</v>
      </c>
      <c r="N25" s="154" t="s">
        <v>638</v>
      </c>
      <c r="O25" s="161" t="s">
        <v>579</v>
      </c>
      <c r="P25" s="146" t="s">
        <v>341</v>
      </c>
      <c r="Q25" s="85" t="s">
        <v>657</v>
      </c>
      <c r="R25" s="78" t="s">
        <v>637</v>
      </c>
      <c r="S25" s="154" t="s">
        <v>274</v>
      </c>
      <c r="T25" s="161" t="s">
        <v>658</v>
      </c>
      <c r="U25" s="164" t="s">
        <v>642</v>
      </c>
      <c r="V25" s="161" t="s">
        <v>519</v>
      </c>
      <c r="W25" s="164" t="s">
        <v>237</v>
      </c>
      <c r="X25" s="85" t="s">
        <v>695</v>
      </c>
      <c r="Y25" s="368" t="s">
        <v>538</v>
      </c>
      <c r="Z25" s="20" t="s">
        <v>549</v>
      </c>
      <c r="AA25" s="23"/>
      <c r="AB25" s="279" t="s">
        <v>682</v>
      </c>
      <c r="AC25" s="279" t="s">
        <v>682</v>
      </c>
      <c r="AD25" s="279" t="s">
        <v>682</v>
      </c>
      <c r="AE25" s="279" t="s">
        <v>654</v>
      </c>
      <c r="AF25" s="279" t="s">
        <v>654</v>
      </c>
      <c r="AG25" s="279" t="s">
        <v>654</v>
      </c>
      <c r="AH25" s="279" t="s">
        <v>654</v>
      </c>
      <c r="AI25" s="279" t="s">
        <v>656</v>
      </c>
      <c r="AJ25" s="279" t="s">
        <v>656</v>
      </c>
      <c r="AK25" s="279" t="s">
        <v>656</v>
      </c>
      <c r="AL25" s="279" t="s">
        <v>668</v>
      </c>
      <c r="AM25" s="279" t="s">
        <v>668</v>
      </c>
      <c r="AN25" s="279" t="s">
        <v>632</v>
      </c>
      <c r="AO25" s="279" t="s">
        <v>632</v>
      </c>
      <c r="AP25" s="279" t="s">
        <v>514</v>
      </c>
      <c r="AQ25" s="279" t="s">
        <v>514</v>
      </c>
      <c r="AR25" s="279" t="s">
        <v>514</v>
      </c>
      <c r="AS25" s="279" t="s">
        <v>683</v>
      </c>
      <c r="AT25" s="279" t="s">
        <v>683</v>
      </c>
      <c r="AU25" s="279" t="s">
        <v>632</v>
      </c>
      <c r="AV25" s="279" t="s">
        <v>632</v>
      </c>
      <c r="AX25" s="118"/>
      <c r="AY25" s="118">
        <f t="shared" si="0"/>
        <v>0</v>
      </c>
      <c r="AZ25" s="118">
        <f t="shared" si="1"/>
        <v>1</v>
      </c>
      <c r="BA25" s="118">
        <f t="shared" si="2"/>
        <v>1</v>
      </c>
      <c r="BB25" s="118">
        <f t="shared" si="3"/>
        <v>0</v>
      </c>
      <c r="BC25" s="118">
        <f t="shared" si="4"/>
        <v>0</v>
      </c>
      <c r="BD25" s="118">
        <f t="shared" si="73"/>
        <v>0</v>
      </c>
      <c r="BE25" s="118">
        <f t="shared" si="74"/>
        <v>0</v>
      </c>
      <c r="BF25" s="118">
        <f t="shared" si="5"/>
        <v>1</v>
      </c>
      <c r="BG25" s="117">
        <f t="shared" si="75"/>
        <v>0</v>
      </c>
      <c r="BH25" s="118">
        <f t="shared" si="6"/>
        <v>1</v>
      </c>
      <c r="BI25" s="118">
        <f t="shared" si="7"/>
        <v>1</v>
      </c>
      <c r="BJ25" s="117">
        <f t="shared" si="8"/>
        <v>0</v>
      </c>
      <c r="BK25" s="118">
        <f t="shared" si="9"/>
        <v>1</v>
      </c>
      <c r="BL25" s="118">
        <f t="shared" si="10"/>
        <v>1</v>
      </c>
      <c r="BM25" s="118">
        <f t="shared" si="11"/>
        <v>0</v>
      </c>
      <c r="BN25" s="118">
        <f t="shared" si="12"/>
        <v>1</v>
      </c>
      <c r="BO25" s="117">
        <f t="shared" si="13"/>
        <v>0</v>
      </c>
      <c r="BP25" s="117">
        <f t="shared" si="14"/>
        <v>0</v>
      </c>
      <c r="BQ25" s="117">
        <f t="shared" si="15"/>
        <v>0</v>
      </c>
      <c r="BR25" s="117">
        <f t="shared" si="16"/>
        <v>0</v>
      </c>
      <c r="BS25" s="117">
        <f t="shared" si="17"/>
        <v>0</v>
      </c>
      <c r="BT25" s="117">
        <f t="shared" si="18"/>
        <v>0</v>
      </c>
      <c r="BU25" s="117">
        <f t="shared" si="19"/>
        <v>1</v>
      </c>
      <c r="BV25" s="117">
        <f t="shared" si="20"/>
        <v>0</v>
      </c>
      <c r="BW25" s="117">
        <f t="shared" si="76"/>
        <v>0</v>
      </c>
      <c r="BX25" s="117">
        <f t="shared" si="77"/>
        <v>1</v>
      </c>
      <c r="BY25" s="117">
        <f t="shared" si="21"/>
        <v>1</v>
      </c>
      <c r="BZ25" s="117">
        <f t="shared" si="22"/>
        <v>0</v>
      </c>
      <c r="CA25" s="117">
        <f t="shared" si="23"/>
        <v>1</v>
      </c>
      <c r="CB25" s="117">
        <f t="shared" si="24"/>
        <v>0</v>
      </c>
      <c r="CC25" s="117">
        <f t="shared" si="25"/>
        <v>1</v>
      </c>
      <c r="CD25" s="117">
        <f t="shared" si="26"/>
        <v>0</v>
      </c>
      <c r="CE25" s="117">
        <f t="shared" si="27"/>
        <v>1</v>
      </c>
      <c r="CF25" s="117">
        <f t="shared" si="28"/>
        <v>0</v>
      </c>
      <c r="CG25" s="117">
        <f t="shared" si="29"/>
        <v>1</v>
      </c>
      <c r="CH25" s="117">
        <f t="shared" si="30"/>
        <v>1</v>
      </c>
      <c r="CI25" s="117">
        <f t="shared" si="31"/>
        <v>0</v>
      </c>
      <c r="CJ25" s="117">
        <f t="shared" si="78"/>
        <v>0</v>
      </c>
      <c r="CK25" s="117">
        <f t="shared" si="32"/>
        <v>0</v>
      </c>
      <c r="CL25" s="117">
        <f t="shared" si="33"/>
        <v>1</v>
      </c>
      <c r="CM25" s="117">
        <f t="shared" si="34"/>
        <v>0</v>
      </c>
      <c r="CN25" s="117">
        <f t="shared" si="35"/>
        <v>1</v>
      </c>
      <c r="CO25" s="117">
        <f t="shared" si="36"/>
        <v>0</v>
      </c>
      <c r="CP25" s="117">
        <f t="shared" si="79"/>
        <v>1</v>
      </c>
      <c r="CQ25" s="117">
        <f t="shared" si="80"/>
        <v>0</v>
      </c>
      <c r="CR25" s="117">
        <f t="shared" si="81"/>
        <v>1</v>
      </c>
      <c r="CS25" s="117">
        <f t="shared" si="82"/>
        <v>1</v>
      </c>
      <c r="CT25" s="117">
        <f t="shared" si="37"/>
        <v>1</v>
      </c>
      <c r="CU25" s="117">
        <f t="shared" si="83"/>
        <v>0</v>
      </c>
      <c r="CV25" s="117">
        <f t="shared" si="38"/>
        <v>0</v>
      </c>
      <c r="CW25" s="117">
        <f t="shared" si="84"/>
        <v>1</v>
      </c>
      <c r="CX25" s="117">
        <f t="shared" si="39"/>
        <v>0</v>
      </c>
      <c r="CY25" s="117">
        <f t="shared" si="40"/>
        <v>0</v>
      </c>
      <c r="CZ25" s="117">
        <f t="shared" si="41"/>
        <v>0</v>
      </c>
      <c r="DA25" s="117">
        <f t="shared" si="42"/>
        <v>0</v>
      </c>
      <c r="DB25" s="117">
        <f t="shared" si="43"/>
        <v>0</v>
      </c>
      <c r="DC25" s="117">
        <f t="shared" si="44"/>
        <v>0</v>
      </c>
      <c r="DD25" s="117">
        <f t="shared" si="45"/>
        <v>0</v>
      </c>
      <c r="DE25" s="117">
        <f t="shared" si="46"/>
        <v>1</v>
      </c>
      <c r="DF25" s="117">
        <f t="shared" si="47"/>
        <v>0</v>
      </c>
      <c r="DG25" s="117">
        <f t="shared" si="90"/>
        <v>1</v>
      </c>
      <c r="DH25" s="117">
        <f t="shared" si="48"/>
        <v>0</v>
      </c>
      <c r="DI25" s="117">
        <f t="shared" si="85"/>
        <v>0</v>
      </c>
      <c r="DJ25" s="117">
        <f t="shared" si="86"/>
        <v>0</v>
      </c>
      <c r="DK25" s="117">
        <f t="shared" si="49"/>
        <v>0</v>
      </c>
      <c r="DL25" s="117">
        <f t="shared" si="50"/>
        <v>0</v>
      </c>
      <c r="DM25" s="117">
        <f t="shared" si="51"/>
        <v>0</v>
      </c>
      <c r="DN25" s="117">
        <f t="shared" si="52"/>
        <v>1</v>
      </c>
      <c r="DO25" s="117">
        <f t="shared" si="53"/>
        <v>0</v>
      </c>
      <c r="DP25" s="117">
        <f t="shared" si="87"/>
        <v>1</v>
      </c>
      <c r="DQ25" s="117">
        <f t="shared" si="54"/>
        <v>1</v>
      </c>
      <c r="DR25" s="117">
        <f t="shared" si="55"/>
        <v>0</v>
      </c>
      <c r="DS25" s="117">
        <f t="shared" si="56"/>
        <v>1</v>
      </c>
      <c r="DT25" s="117">
        <f t="shared" si="57"/>
        <v>1</v>
      </c>
      <c r="DU25" s="117">
        <f t="shared" si="58"/>
        <v>0</v>
      </c>
      <c r="DV25" s="117">
        <f t="shared" si="88"/>
        <v>1</v>
      </c>
      <c r="DW25" s="117">
        <f t="shared" si="59"/>
        <v>0</v>
      </c>
      <c r="DX25" s="117">
        <f t="shared" si="60"/>
        <v>0</v>
      </c>
      <c r="DY25" s="117">
        <f t="shared" si="61"/>
        <v>0</v>
      </c>
      <c r="DZ25" s="117">
        <f t="shared" si="62"/>
        <v>1</v>
      </c>
      <c r="EA25" s="117">
        <f t="shared" si="63"/>
        <v>0</v>
      </c>
      <c r="EB25" s="117">
        <f t="shared" si="64"/>
        <v>1</v>
      </c>
      <c r="EC25" s="117">
        <f t="shared" si="89"/>
        <v>1</v>
      </c>
      <c r="ED25" s="117">
        <f t="shared" si="65"/>
        <v>0</v>
      </c>
      <c r="EE25" s="117">
        <f t="shared" si="66"/>
        <v>1</v>
      </c>
      <c r="EF25" s="117">
        <f t="shared" si="67"/>
        <v>1</v>
      </c>
      <c r="EG25" s="117">
        <f t="shared" si="68"/>
        <v>0</v>
      </c>
      <c r="EH25" s="117">
        <f t="shared" si="69"/>
        <v>1</v>
      </c>
      <c r="EI25" s="117">
        <f t="shared" si="70"/>
        <v>1</v>
      </c>
      <c r="EJ25" s="118">
        <f t="shared" si="71"/>
        <v>0</v>
      </c>
      <c r="EK25" s="118">
        <f t="shared" si="72"/>
        <v>0</v>
      </c>
      <c r="EL25" s="7"/>
      <c r="EM25" s="7"/>
      <c r="EN25" s="7"/>
      <c r="EO25" s="7"/>
    </row>
    <row r="26" spans="1:145" ht="17.100000000000001" customHeight="1" x14ac:dyDescent="0.25">
      <c r="A26" s="774"/>
      <c r="B26" s="777"/>
      <c r="C26" s="172">
        <v>5</v>
      </c>
      <c r="D26" s="78" t="s">
        <v>682</v>
      </c>
      <c r="E26" s="65" t="s">
        <v>675</v>
      </c>
      <c r="F26" s="161" t="s">
        <v>516</v>
      </c>
      <c r="G26" s="164" t="s">
        <v>634</v>
      </c>
      <c r="H26" s="161" t="s">
        <v>666</v>
      </c>
      <c r="I26" s="146" t="s">
        <v>647</v>
      </c>
      <c r="J26" s="85" t="s">
        <v>645</v>
      </c>
      <c r="K26" s="63" t="s">
        <v>656</v>
      </c>
      <c r="L26" s="65" t="s">
        <v>674</v>
      </c>
      <c r="M26" s="161" t="s">
        <v>649</v>
      </c>
      <c r="N26" s="164" t="s">
        <v>689</v>
      </c>
      <c r="O26" s="153" t="s">
        <v>668</v>
      </c>
      <c r="P26" s="164" t="s">
        <v>579</v>
      </c>
      <c r="Q26" s="85" t="s">
        <v>657</v>
      </c>
      <c r="R26" s="164" t="s">
        <v>651</v>
      </c>
      <c r="S26" s="154" t="s">
        <v>658</v>
      </c>
      <c r="T26" s="161" t="s">
        <v>274</v>
      </c>
      <c r="U26" s="164" t="s">
        <v>683</v>
      </c>
      <c r="V26" s="161" t="s">
        <v>237</v>
      </c>
      <c r="W26" s="146" t="s">
        <v>636</v>
      </c>
      <c r="X26" s="85" t="s">
        <v>631</v>
      </c>
      <c r="Y26" s="141"/>
      <c r="Z26" s="9"/>
      <c r="AA26" s="23"/>
      <c r="AB26" s="279" t="s">
        <v>682</v>
      </c>
      <c r="AC26" s="279" t="s">
        <v>682</v>
      </c>
      <c r="AD26" s="279" t="s">
        <v>682</v>
      </c>
      <c r="AE26" s="279" t="s">
        <v>654</v>
      </c>
      <c r="AF26" s="279" t="s">
        <v>654</v>
      </c>
      <c r="AG26" s="279" t="s">
        <v>654</v>
      </c>
      <c r="AH26" s="279" t="s">
        <v>654</v>
      </c>
      <c r="AI26" s="279" t="s">
        <v>656</v>
      </c>
      <c r="AJ26" s="279" t="s">
        <v>656</v>
      </c>
      <c r="AK26" s="279" t="s">
        <v>656</v>
      </c>
      <c r="AL26" s="279" t="s">
        <v>643</v>
      </c>
      <c r="AM26" s="279" t="s">
        <v>643</v>
      </c>
      <c r="AN26" s="279" t="s">
        <v>643</v>
      </c>
      <c r="AO26" s="279" t="s">
        <v>643</v>
      </c>
      <c r="AP26" s="279" t="s">
        <v>514</v>
      </c>
      <c r="AQ26" s="279" t="s">
        <v>514</v>
      </c>
      <c r="AR26" s="279" t="s">
        <v>514</v>
      </c>
      <c r="AS26" s="279" t="s">
        <v>695</v>
      </c>
      <c r="AT26" s="279" t="s">
        <v>695</v>
      </c>
      <c r="AU26" s="279" t="s">
        <v>695</v>
      </c>
      <c r="AV26" s="279" t="s">
        <v>695</v>
      </c>
      <c r="AX26" s="118"/>
      <c r="AY26" s="118">
        <f t="shared" si="0"/>
        <v>1</v>
      </c>
      <c r="AZ26" s="118">
        <f t="shared" si="1"/>
        <v>1</v>
      </c>
      <c r="BA26" s="118">
        <f t="shared" si="2"/>
        <v>1</v>
      </c>
      <c r="BB26" s="118">
        <f t="shared" si="3"/>
        <v>1</v>
      </c>
      <c r="BC26" s="118">
        <f t="shared" si="4"/>
        <v>0</v>
      </c>
      <c r="BD26" s="118">
        <f t="shared" si="73"/>
        <v>1</v>
      </c>
      <c r="BE26" s="118">
        <f t="shared" si="74"/>
        <v>1</v>
      </c>
      <c r="BF26" s="118">
        <f t="shared" si="5"/>
        <v>0</v>
      </c>
      <c r="BG26" s="117">
        <f t="shared" si="75"/>
        <v>0</v>
      </c>
      <c r="BH26" s="118">
        <f t="shared" si="6"/>
        <v>0</v>
      </c>
      <c r="BI26" s="118">
        <f t="shared" si="7"/>
        <v>1</v>
      </c>
      <c r="BJ26" s="117">
        <f t="shared" si="8"/>
        <v>0</v>
      </c>
      <c r="BK26" s="118">
        <f t="shared" si="9"/>
        <v>1</v>
      </c>
      <c r="BL26" s="118">
        <f t="shared" si="10"/>
        <v>1</v>
      </c>
      <c r="BM26" s="118">
        <f t="shared" si="11"/>
        <v>0</v>
      </c>
      <c r="BN26" s="118">
        <f t="shared" si="12"/>
        <v>1</v>
      </c>
      <c r="BO26" s="117">
        <f t="shared" si="13"/>
        <v>0</v>
      </c>
      <c r="BP26" s="117">
        <f t="shared" si="14"/>
        <v>1</v>
      </c>
      <c r="BQ26" s="117">
        <f t="shared" si="15"/>
        <v>1</v>
      </c>
      <c r="BR26" s="117">
        <f t="shared" si="16"/>
        <v>0</v>
      </c>
      <c r="BS26" s="117">
        <f t="shared" si="17"/>
        <v>0</v>
      </c>
      <c r="BT26" s="117">
        <f t="shared" si="18"/>
        <v>0</v>
      </c>
      <c r="BU26" s="117">
        <f t="shared" si="19"/>
        <v>0</v>
      </c>
      <c r="BV26" s="117">
        <f t="shared" si="20"/>
        <v>1</v>
      </c>
      <c r="BW26" s="117">
        <f t="shared" si="76"/>
        <v>0</v>
      </c>
      <c r="BX26" s="117">
        <f t="shared" si="77"/>
        <v>1</v>
      </c>
      <c r="BY26" s="117">
        <f t="shared" si="21"/>
        <v>0</v>
      </c>
      <c r="BZ26" s="117">
        <f t="shared" si="22"/>
        <v>0</v>
      </c>
      <c r="CA26" s="117">
        <f t="shared" si="23"/>
        <v>0</v>
      </c>
      <c r="CB26" s="117">
        <f t="shared" si="24"/>
        <v>0</v>
      </c>
      <c r="CC26" s="117">
        <f t="shared" si="25"/>
        <v>1</v>
      </c>
      <c r="CD26" s="117">
        <f t="shared" si="26"/>
        <v>0</v>
      </c>
      <c r="CE26" s="117">
        <f t="shared" si="27"/>
        <v>1</v>
      </c>
      <c r="CF26" s="117">
        <f t="shared" si="28"/>
        <v>0</v>
      </c>
      <c r="CG26" s="117">
        <f t="shared" si="29"/>
        <v>1</v>
      </c>
      <c r="CH26" s="117">
        <f t="shared" si="30"/>
        <v>1</v>
      </c>
      <c r="CI26" s="117">
        <f t="shared" si="31"/>
        <v>0</v>
      </c>
      <c r="CJ26" s="117">
        <f t="shared" si="78"/>
        <v>0</v>
      </c>
      <c r="CK26" s="117">
        <f t="shared" si="32"/>
        <v>0</v>
      </c>
      <c r="CL26" s="117">
        <f t="shared" si="33"/>
        <v>1</v>
      </c>
      <c r="CM26" s="117">
        <f t="shared" si="34"/>
        <v>0</v>
      </c>
      <c r="CN26" s="117">
        <f t="shared" si="35"/>
        <v>1</v>
      </c>
      <c r="CO26" s="117">
        <f t="shared" si="36"/>
        <v>1</v>
      </c>
      <c r="CP26" s="117">
        <f t="shared" si="79"/>
        <v>1</v>
      </c>
      <c r="CQ26" s="117">
        <f t="shared" si="80"/>
        <v>0</v>
      </c>
      <c r="CR26" s="117">
        <f t="shared" si="81"/>
        <v>1</v>
      </c>
      <c r="CS26" s="117">
        <f t="shared" si="82"/>
        <v>1</v>
      </c>
      <c r="CT26" s="117">
        <f t="shared" si="37"/>
        <v>1</v>
      </c>
      <c r="CU26" s="117">
        <f t="shared" si="83"/>
        <v>0</v>
      </c>
      <c r="CV26" s="117">
        <f t="shared" si="38"/>
        <v>0</v>
      </c>
      <c r="CW26" s="117">
        <f t="shared" si="84"/>
        <v>1</v>
      </c>
      <c r="CX26" s="117">
        <f t="shared" si="39"/>
        <v>0</v>
      </c>
      <c r="CY26" s="117">
        <f t="shared" si="40"/>
        <v>0</v>
      </c>
      <c r="CZ26" s="117">
        <f t="shared" si="41"/>
        <v>0</v>
      </c>
      <c r="DA26" s="117">
        <f t="shared" si="42"/>
        <v>0</v>
      </c>
      <c r="DB26" s="117">
        <f t="shared" si="43"/>
        <v>0</v>
      </c>
      <c r="DC26" s="117">
        <f t="shared" si="44"/>
        <v>0</v>
      </c>
      <c r="DD26" s="117">
        <f t="shared" si="45"/>
        <v>0</v>
      </c>
      <c r="DE26" s="117">
        <f t="shared" si="46"/>
        <v>1</v>
      </c>
      <c r="DF26" s="117">
        <f t="shared" si="47"/>
        <v>0</v>
      </c>
      <c r="DG26" s="117">
        <f t="shared" si="90"/>
        <v>1</v>
      </c>
      <c r="DH26" s="117">
        <f t="shared" si="48"/>
        <v>1</v>
      </c>
      <c r="DI26" s="117">
        <f t="shared" si="85"/>
        <v>0</v>
      </c>
      <c r="DJ26" s="117">
        <f t="shared" si="86"/>
        <v>1</v>
      </c>
      <c r="DK26" s="117">
        <f t="shared" si="49"/>
        <v>0</v>
      </c>
      <c r="DL26" s="117">
        <f t="shared" si="50"/>
        <v>0</v>
      </c>
      <c r="DM26" s="117">
        <f t="shared" si="51"/>
        <v>0</v>
      </c>
      <c r="DN26" s="117">
        <f t="shared" si="52"/>
        <v>0</v>
      </c>
      <c r="DO26" s="117">
        <f t="shared" si="53"/>
        <v>0</v>
      </c>
      <c r="DP26" s="117">
        <f t="shared" si="87"/>
        <v>0</v>
      </c>
      <c r="DQ26" s="117">
        <f t="shared" si="54"/>
        <v>0</v>
      </c>
      <c r="DR26" s="117">
        <f t="shared" si="55"/>
        <v>0</v>
      </c>
      <c r="DS26" s="117">
        <f t="shared" si="56"/>
        <v>0</v>
      </c>
      <c r="DT26" s="117">
        <f t="shared" si="57"/>
        <v>1</v>
      </c>
      <c r="DU26" s="117">
        <f t="shared" si="58"/>
        <v>0</v>
      </c>
      <c r="DV26" s="117">
        <f t="shared" si="88"/>
        <v>1</v>
      </c>
      <c r="DW26" s="117">
        <f t="shared" si="59"/>
        <v>0</v>
      </c>
      <c r="DX26" s="117">
        <f t="shared" si="60"/>
        <v>0</v>
      </c>
      <c r="DY26" s="117">
        <f t="shared" si="61"/>
        <v>0</v>
      </c>
      <c r="DZ26" s="117">
        <f t="shared" si="62"/>
        <v>0</v>
      </c>
      <c r="EA26" s="117">
        <f t="shared" si="63"/>
        <v>0</v>
      </c>
      <c r="EB26" s="117">
        <f t="shared" si="64"/>
        <v>1</v>
      </c>
      <c r="EC26" s="117">
        <f t="shared" si="89"/>
        <v>0</v>
      </c>
      <c r="ED26" s="117">
        <f t="shared" si="65"/>
        <v>1</v>
      </c>
      <c r="EE26" s="117">
        <f t="shared" si="66"/>
        <v>0</v>
      </c>
      <c r="EF26" s="117">
        <f t="shared" si="67"/>
        <v>1</v>
      </c>
      <c r="EG26" s="117">
        <f t="shared" si="68"/>
        <v>0</v>
      </c>
      <c r="EH26" s="117">
        <f t="shared" si="69"/>
        <v>1</v>
      </c>
      <c r="EI26" s="117">
        <f t="shared" si="70"/>
        <v>1</v>
      </c>
      <c r="EJ26" s="118">
        <f t="shared" si="71"/>
        <v>0</v>
      </c>
      <c r="EK26" s="118">
        <f t="shared" si="72"/>
        <v>0</v>
      </c>
      <c r="EL26" s="7"/>
      <c r="EM26" s="7"/>
      <c r="EN26" s="7"/>
      <c r="EO26" s="7"/>
    </row>
    <row r="27" spans="1:145" ht="17.100000000000001" customHeight="1" x14ac:dyDescent="0.25">
      <c r="A27" s="774"/>
      <c r="B27" s="777"/>
      <c r="C27" s="172">
        <v>6</v>
      </c>
      <c r="D27" s="78" t="s">
        <v>682</v>
      </c>
      <c r="E27" s="65" t="s">
        <v>675</v>
      </c>
      <c r="F27" s="161" t="s">
        <v>516</v>
      </c>
      <c r="G27" s="164" t="s">
        <v>634</v>
      </c>
      <c r="H27" s="161" t="s">
        <v>666</v>
      </c>
      <c r="I27" s="146" t="s">
        <v>647</v>
      </c>
      <c r="J27" s="85" t="s">
        <v>645</v>
      </c>
      <c r="K27" s="63" t="s">
        <v>656</v>
      </c>
      <c r="L27" s="65" t="s">
        <v>674</v>
      </c>
      <c r="M27" s="161" t="s">
        <v>649</v>
      </c>
      <c r="N27" s="164" t="s">
        <v>689</v>
      </c>
      <c r="O27" s="154" t="s">
        <v>668</v>
      </c>
      <c r="P27" s="164" t="s">
        <v>579</v>
      </c>
      <c r="Q27" s="85" t="s">
        <v>341</v>
      </c>
      <c r="R27" s="78" t="s">
        <v>651</v>
      </c>
      <c r="S27" s="154" t="s">
        <v>658</v>
      </c>
      <c r="T27" s="161" t="s">
        <v>274</v>
      </c>
      <c r="U27" s="164" t="s">
        <v>683</v>
      </c>
      <c r="V27" s="202" t="s">
        <v>237</v>
      </c>
      <c r="W27" s="258" t="s">
        <v>636</v>
      </c>
      <c r="X27" s="85" t="s">
        <v>631</v>
      </c>
      <c r="Y27" s="141"/>
      <c r="Z27" s="9"/>
      <c r="AA27" s="2"/>
      <c r="AB27" s="279" t="s">
        <v>647</v>
      </c>
      <c r="AC27" s="279" t="s">
        <v>647</v>
      </c>
      <c r="AD27" s="279" t="s">
        <v>647</v>
      </c>
      <c r="AE27" s="279" t="s">
        <v>647</v>
      </c>
      <c r="AF27" s="279" t="s">
        <v>647</v>
      </c>
      <c r="AG27" s="279" t="s">
        <v>696</v>
      </c>
      <c r="AH27" s="279" t="s">
        <v>696</v>
      </c>
      <c r="AI27" s="279" t="s">
        <v>656</v>
      </c>
      <c r="AJ27" s="279" t="s">
        <v>656</v>
      </c>
      <c r="AK27" s="279" t="s">
        <v>656</v>
      </c>
      <c r="AL27" s="279" t="s">
        <v>643</v>
      </c>
      <c r="AM27" s="279" t="s">
        <v>643</v>
      </c>
      <c r="AN27" s="279" t="s">
        <v>643</v>
      </c>
      <c r="AO27" s="279" t="s">
        <v>643</v>
      </c>
      <c r="AP27" s="279" t="s">
        <v>514</v>
      </c>
      <c r="AQ27" s="279" t="s">
        <v>514</v>
      </c>
      <c r="AR27" s="279" t="s">
        <v>514</v>
      </c>
      <c r="AS27" s="279" t="s">
        <v>695</v>
      </c>
      <c r="AT27" s="279" t="s">
        <v>695</v>
      </c>
      <c r="AU27" s="279" t="s">
        <v>695</v>
      </c>
      <c r="AV27" s="279" t="s">
        <v>695</v>
      </c>
      <c r="AX27" s="118"/>
      <c r="AY27" s="118">
        <f t="shared" si="0"/>
        <v>1</v>
      </c>
      <c r="AZ27" s="118">
        <f t="shared" si="1"/>
        <v>1</v>
      </c>
      <c r="BA27" s="118">
        <f t="shared" si="2"/>
        <v>1</v>
      </c>
      <c r="BB27" s="118">
        <f t="shared" si="3"/>
        <v>1</v>
      </c>
      <c r="BC27" s="118">
        <f t="shared" si="4"/>
        <v>0</v>
      </c>
      <c r="BD27" s="118">
        <f t="shared" si="73"/>
        <v>1</v>
      </c>
      <c r="BE27" s="118">
        <f t="shared" si="74"/>
        <v>1</v>
      </c>
      <c r="BF27" s="118">
        <f t="shared" si="5"/>
        <v>1</v>
      </c>
      <c r="BG27" s="117">
        <f t="shared" si="75"/>
        <v>0</v>
      </c>
      <c r="BH27" s="118">
        <f t="shared" si="6"/>
        <v>1</v>
      </c>
      <c r="BI27" s="118">
        <f t="shared" si="7"/>
        <v>1</v>
      </c>
      <c r="BJ27" s="117">
        <f t="shared" si="8"/>
        <v>0</v>
      </c>
      <c r="BK27" s="118">
        <f t="shared" si="9"/>
        <v>1</v>
      </c>
      <c r="BL27" s="118">
        <f t="shared" si="10"/>
        <v>1</v>
      </c>
      <c r="BM27" s="118">
        <f t="shared" si="11"/>
        <v>0</v>
      </c>
      <c r="BN27" s="118">
        <f t="shared" si="12"/>
        <v>1</v>
      </c>
      <c r="BO27" s="117">
        <f t="shared" si="13"/>
        <v>0</v>
      </c>
      <c r="BP27" s="117">
        <f t="shared" si="14"/>
        <v>1</v>
      </c>
      <c r="BQ27" s="117">
        <f t="shared" si="15"/>
        <v>1</v>
      </c>
      <c r="BR27" s="117">
        <f t="shared" si="16"/>
        <v>0</v>
      </c>
      <c r="BS27" s="117">
        <f t="shared" si="17"/>
        <v>0</v>
      </c>
      <c r="BT27" s="117">
        <f t="shared" si="18"/>
        <v>0</v>
      </c>
      <c r="BU27" s="117">
        <f t="shared" si="19"/>
        <v>0</v>
      </c>
      <c r="BV27" s="117">
        <f t="shared" si="20"/>
        <v>1</v>
      </c>
      <c r="BW27" s="117">
        <f t="shared" si="76"/>
        <v>0</v>
      </c>
      <c r="BX27" s="117">
        <f t="shared" si="77"/>
        <v>1</v>
      </c>
      <c r="BY27" s="117">
        <f t="shared" si="21"/>
        <v>0</v>
      </c>
      <c r="BZ27" s="117">
        <f t="shared" si="22"/>
        <v>0</v>
      </c>
      <c r="CA27" s="117">
        <f t="shared" si="23"/>
        <v>0</v>
      </c>
      <c r="CB27" s="117">
        <f t="shared" si="24"/>
        <v>0</v>
      </c>
      <c r="CC27" s="117">
        <f t="shared" si="25"/>
        <v>1</v>
      </c>
      <c r="CD27" s="117">
        <f t="shared" si="26"/>
        <v>0</v>
      </c>
      <c r="CE27" s="117">
        <f t="shared" si="27"/>
        <v>1</v>
      </c>
      <c r="CF27" s="117">
        <f t="shared" si="28"/>
        <v>0</v>
      </c>
      <c r="CG27" s="117">
        <f t="shared" si="29"/>
        <v>1</v>
      </c>
      <c r="CH27" s="117">
        <f t="shared" si="30"/>
        <v>1</v>
      </c>
      <c r="CI27" s="117">
        <f t="shared" si="31"/>
        <v>0</v>
      </c>
      <c r="CJ27" s="117">
        <f t="shared" si="78"/>
        <v>0</v>
      </c>
      <c r="CK27" s="117">
        <f t="shared" si="32"/>
        <v>0</v>
      </c>
      <c r="CL27" s="117">
        <f t="shared" si="33"/>
        <v>1</v>
      </c>
      <c r="CM27" s="117">
        <f t="shared" si="34"/>
        <v>0</v>
      </c>
      <c r="CN27" s="117">
        <f t="shared" si="35"/>
        <v>1</v>
      </c>
      <c r="CO27" s="117">
        <f t="shared" si="36"/>
        <v>1</v>
      </c>
      <c r="CP27" s="117">
        <f t="shared" si="79"/>
        <v>1</v>
      </c>
      <c r="CQ27" s="117">
        <f t="shared" si="80"/>
        <v>0</v>
      </c>
      <c r="CR27" s="117">
        <f t="shared" si="81"/>
        <v>1</v>
      </c>
      <c r="CS27" s="117">
        <f t="shared" si="82"/>
        <v>1</v>
      </c>
      <c r="CT27" s="117">
        <f t="shared" si="37"/>
        <v>1</v>
      </c>
      <c r="CU27" s="117">
        <f t="shared" si="83"/>
        <v>0</v>
      </c>
      <c r="CV27" s="117">
        <f t="shared" si="38"/>
        <v>0</v>
      </c>
      <c r="CW27" s="117">
        <f t="shared" si="84"/>
        <v>1</v>
      </c>
      <c r="CX27" s="117">
        <f t="shared" si="39"/>
        <v>0</v>
      </c>
      <c r="CY27" s="117">
        <f t="shared" si="40"/>
        <v>0</v>
      </c>
      <c r="CZ27" s="117">
        <f t="shared" si="41"/>
        <v>0</v>
      </c>
      <c r="DA27" s="117">
        <f t="shared" si="42"/>
        <v>0</v>
      </c>
      <c r="DB27" s="117">
        <f t="shared" si="43"/>
        <v>0</v>
      </c>
      <c r="DC27" s="117">
        <f t="shared" si="44"/>
        <v>0</v>
      </c>
      <c r="DD27" s="117">
        <f t="shared" si="45"/>
        <v>0</v>
      </c>
      <c r="DE27" s="117">
        <f t="shared" si="46"/>
        <v>1</v>
      </c>
      <c r="DF27" s="117">
        <f t="shared" si="47"/>
        <v>0</v>
      </c>
      <c r="DG27" s="117">
        <f t="shared" si="90"/>
        <v>1</v>
      </c>
      <c r="DH27" s="117">
        <f t="shared" si="48"/>
        <v>1</v>
      </c>
      <c r="DI27" s="117">
        <f t="shared" si="85"/>
        <v>0</v>
      </c>
      <c r="DJ27" s="117">
        <f t="shared" si="86"/>
        <v>1</v>
      </c>
      <c r="DK27" s="117">
        <f t="shared" si="49"/>
        <v>0</v>
      </c>
      <c r="DL27" s="117">
        <f t="shared" si="50"/>
        <v>0</v>
      </c>
      <c r="DM27" s="117">
        <f t="shared" si="51"/>
        <v>0</v>
      </c>
      <c r="DN27" s="117">
        <f t="shared" si="52"/>
        <v>0</v>
      </c>
      <c r="DO27" s="117">
        <f t="shared" si="53"/>
        <v>0</v>
      </c>
      <c r="DP27" s="117">
        <f t="shared" si="87"/>
        <v>0</v>
      </c>
      <c r="DQ27" s="117">
        <f t="shared" si="54"/>
        <v>0</v>
      </c>
      <c r="DR27" s="117">
        <f t="shared" si="55"/>
        <v>0</v>
      </c>
      <c r="DS27" s="117">
        <f t="shared" si="56"/>
        <v>0</v>
      </c>
      <c r="DT27" s="117">
        <f t="shared" si="57"/>
        <v>1</v>
      </c>
      <c r="DU27" s="117">
        <f t="shared" si="58"/>
        <v>0</v>
      </c>
      <c r="DV27" s="117">
        <f t="shared" si="88"/>
        <v>1</v>
      </c>
      <c r="DW27" s="117">
        <f t="shared" si="59"/>
        <v>0</v>
      </c>
      <c r="DX27" s="117">
        <f t="shared" si="60"/>
        <v>0</v>
      </c>
      <c r="DY27" s="117">
        <f t="shared" si="61"/>
        <v>0</v>
      </c>
      <c r="DZ27" s="117">
        <f t="shared" si="62"/>
        <v>0</v>
      </c>
      <c r="EA27" s="117">
        <f t="shared" si="63"/>
        <v>0</v>
      </c>
      <c r="EB27" s="117">
        <f t="shared" si="64"/>
        <v>0</v>
      </c>
      <c r="EC27" s="117">
        <f t="shared" si="89"/>
        <v>0</v>
      </c>
      <c r="ED27" s="117">
        <f t="shared" si="65"/>
        <v>1</v>
      </c>
      <c r="EE27" s="117">
        <f t="shared" si="66"/>
        <v>0</v>
      </c>
      <c r="EF27" s="117">
        <f t="shared" si="67"/>
        <v>1</v>
      </c>
      <c r="EG27" s="117">
        <f t="shared" si="68"/>
        <v>0</v>
      </c>
      <c r="EH27" s="117">
        <f t="shared" si="69"/>
        <v>1</v>
      </c>
      <c r="EI27" s="117">
        <f t="shared" si="70"/>
        <v>1</v>
      </c>
      <c r="EJ27" s="118">
        <f t="shared" si="71"/>
        <v>0</v>
      </c>
      <c r="EK27" s="118">
        <f t="shared" si="72"/>
        <v>0</v>
      </c>
      <c r="EL27" s="7"/>
      <c r="EM27" s="7"/>
      <c r="EN27" s="7"/>
      <c r="EO27" s="7"/>
    </row>
    <row r="28" spans="1:145" ht="17.100000000000001" customHeight="1" x14ac:dyDescent="0.25">
      <c r="A28" s="774"/>
      <c r="B28" s="777"/>
      <c r="C28" s="172">
        <v>7</v>
      </c>
      <c r="D28" s="78" t="s">
        <v>275</v>
      </c>
      <c r="E28" s="65" t="s">
        <v>645</v>
      </c>
      <c r="F28" s="161" t="s">
        <v>516</v>
      </c>
      <c r="G28" s="164" t="s">
        <v>647</v>
      </c>
      <c r="H28" s="161" t="s">
        <v>652</v>
      </c>
      <c r="I28" s="146" t="s">
        <v>654</v>
      </c>
      <c r="J28" s="85" t="s">
        <v>664</v>
      </c>
      <c r="K28" s="63" t="s">
        <v>657</v>
      </c>
      <c r="L28" s="65" t="s">
        <v>660</v>
      </c>
      <c r="M28" s="161" t="s">
        <v>674</v>
      </c>
      <c r="N28" s="164" t="s">
        <v>341</v>
      </c>
      <c r="O28" s="161" t="s">
        <v>604</v>
      </c>
      <c r="P28" s="153" t="s">
        <v>642</v>
      </c>
      <c r="Q28" s="85" t="s">
        <v>659</v>
      </c>
      <c r="R28" s="78" t="s">
        <v>274</v>
      </c>
      <c r="S28" s="154" t="s">
        <v>651</v>
      </c>
      <c r="T28" s="161" t="s">
        <v>632</v>
      </c>
      <c r="U28" s="164" t="s">
        <v>639</v>
      </c>
      <c r="V28" s="161" t="s">
        <v>688</v>
      </c>
      <c r="W28" s="146" t="s">
        <v>636</v>
      </c>
      <c r="X28" s="85" t="s">
        <v>631</v>
      </c>
      <c r="Y28" s="141"/>
      <c r="Z28" s="9"/>
      <c r="AA28" s="6"/>
      <c r="AB28" s="279" t="s">
        <v>647</v>
      </c>
      <c r="AC28" s="279" t="s">
        <v>647</v>
      </c>
      <c r="AD28" s="279" t="s">
        <v>647</v>
      </c>
      <c r="AE28" s="279" t="s">
        <v>647</v>
      </c>
      <c r="AF28" s="279" t="s">
        <v>647</v>
      </c>
      <c r="AG28" s="279" t="s">
        <v>696</v>
      </c>
      <c r="AH28" s="279" t="s">
        <v>696</v>
      </c>
      <c r="AI28" s="279" t="s">
        <v>674</v>
      </c>
      <c r="AJ28" s="279" t="s">
        <v>674</v>
      </c>
      <c r="AK28" s="279" t="s">
        <v>674</v>
      </c>
      <c r="AL28" s="279" t="s">
        <v>579</v>
      </c>
      <c r="AM28" s="279" t="s">
        <v>579</v>
      </c>
      <c r="AN28" s="279" t="s">
        <v>644</v>
      </c>
      <c r="AO28" s="279" t="s">
        <v>644</v>
      </c>
      <c r="AP28" s="279" t="s">
        <v>658</v>
      </c>
      <c r="AQ28" s="279" t="s">
        <v>658</v>
      </c>
      <c r="AR28" s="279" t="s">
        <v>658</v>
      </c>
      <c r="AS28" s="279" t="s">
        <v>237</v>
      </c>
      <c r="AT28" s="279" t="s">
        <v>237</v>
      </c>
      <c r="AU28" s="279" t="s">
        <v>696</v>
      </c>
      <c r="AV28" s="279" t="s">
        <v>696</v>
      </c>
      <c r="AX28" s="118"/>
      <c r="AY28" s="118">
        <f t="shared" si="0"/>
        <v>1</v>
      </c>
      <c r="AZ28" s="118">
        <f t="shared" si="1"/>
        <v>0</v>
      </c>
      <c r="BA28" s="118">
        <f t="shared" si="2"/>
        <v>0</v>
      </c>
      <c r="BB28" s="118">
        <f t="shared" si="3"/>
        <v>1</v>
      </c>
      <c r="BC28" s="118">
        <f t="shared" si="4"/>
        <v>1</v>
      </c>
      <c r="BD28" s="118">
        <f t="shared" si="73"/>
        <v>0</v>
      </c>
      <c r="BE28" s="118">
        <f t="shared" si="74"/>
        <v>1</v>
      </c>
      <c r="BF28" s="118">
        <f t="shared" si="5"/>
        <v>1</v>
      </c>
      <c r="BG28" s="117">
        <f t="shared" si="75"/>
        <v>0</v>
      </c>
      <c r="BH28" s="118">
        <f t="shared" si="6"/>
        <v>1</v>
      </c>
      <c r="BI28" s="118">
        <f t="shared" si="7"/>
        <v>1</v>
      </c>
      <c r="BJ28" s="117">
        <f t="shared" si="8"/>
        <v>0</v>
      </c>
      <c r="BK28" s="118">
        <f t="shared" si="9"/>
        <v>1</v>
      </c>
      <c r="BL28" s="118">
        <f t="shared" si="10"/>
        <v>1</v>
      </c>
      <c r="BM28" s="118">
        <f t="shared" si="11"/>
        <v>0</v>
      </c>
      <c r="BN28" s="118">
        <f t="shared" si="12"/>
        <v>1</v>
      </c>
      <c r="BO28" s="117">
        <f t="shared" si="13"/>
        <v>1</v>
      </c>
      <c r="BP28" s="117">
        <f t="shared" si="14"/>
        <v>0</v>
      </c>
      <c r="BQ28" s="117">
        <f t="shared" si="15"/>
        <v>1</v>
      </c>
      <c r="BR28" s="117">
        <f t="shared" si="16"/>
        <v>0</v>
      </c>
      <c r="BS28" s="117">
        <f t="shared" si="17"/>
        <v>0</v>
      </c>
      <c r="BT28" s="117">
        <f t="shared" si="18"/>
        <v>0</v>
      </c>
      <c r="BU28" s="117">
        <f t="shared" si="19"/>
        <v>0</v>
      </c>
      <c r="BV28" s="117">
        <f t="shared" si="20"/>
        <v>0</v>
      </c>
      <c r="BW28" s="117">
        <f t="shared" si="76"/>
        <v>1</v>
      </c>
      <c r="BX28" s="117">
        <f t="shared" si="77"/>
        <v>1</v>
      </c>
      <c r="BY28" s="117">
        <f t="shared" si="21"/>
        <v>0</v>
      </c>
      <c r="BZ28" s="117">
        <f t="shared" si="22"/>
        <v>0</v>
      </c>
      <c r="CA28" s="117">
        <f t="shared" si="23"/>
        <v>0</v>
      </c>
      <c r="CB28" s="117">
        <f t="shared" si="24"/>
        <v>0</v>
      </c>
      <c r="CC28" s="117">
        <f t="shared" si="25"/>
        <v>0</v>
      </c>
      <c r="CD28" s="117">
        <f t="shared" si="26"/>
        <v>0</v>
      </c>
      <c r="CE28" s="117">
        <f t="shared" si="27"/>
        <v>0</v>
      </c>
      <c r="CF28" s="117">
        <f t="shared" si="28"/>
        <v>1</v>
      </c>
      <c r="CG28" s="117">
        <f t="shared" si="29"/>
        <v>0</v>
      </c>
      <c r="CH28" s="117">
        <f t="shared" si="30"/>
        <v>1</v>
      </c>
      <c r="CI28" s="117">
        <f t="shared" si="31"/>
        <v>0</v>
      </c>
      <c r="CJ28" s="117">
        <f t="shared" si="78"/>
        <v>0</v>
      </c>
      <c r="CK28" s="117">
        <f t="shared" si="32"/>
        <v>0</v>
      </c>
      <c r="CL28" s="117">
        <f t="shared" si="33"/>
        <v>0</v>
      </c>
      <c r="CM28" s="117">
        <f t="shared" si="34"/>
        <v>0</v>
      </c>
      <c r="CN28" s="117">
        <f t="shared" si="35"/>
        <v>0</v>
      </c>
      <c r="CO28" s="117">
        <f t="shared" si="36"/>
        <v>1</v>
      </c>
      <c r="CP28" s="117">
        <f t="shared" si="79"/>
        <v>0</v>
      </c>
      <c r="CQ28" s="117">
        <f t="shared" si="80"/>
        <v>0</v>
      </c>
      <c r="CR28" s="117">
        <f t="shared" si="81"/>
        <v>1</v>
      </c>
      <c r="CS28" s="117">
        <f t="shared" si="82"/>
        <v>1</v>
      </c>
      <c r="CT28" s="117">
        <f t="shared" si="37"/>
        <v>0</v>
      </c>
      <c r="CU28" s="117">
        <f t="shared" si="83"/>
        <v>0</v>
      </c>
      <c r="CV28" s="117">
        <f t="shared" si="38"/>
        <v>1</v>
      </c>
      <c r="CW28" s="117">
        <f t="shared" si="84"/>
        <v>1</v>
      </c>
      <c r="CX28" s="117">
        <f t="shared" si="39"/>
        <v>0</v>
      </c>
      <c r="CY28" s="117">
        <f t="shared" si="40"/>
        <v>0</v>
      </c>
      <c r="CZ28" s="117">
        <f t="shared" si="41"/>
        <v>0</v>
      </c>
      <c r="DA28" s="117">
        <f t="shared" si="42"/>
        <v>0</v>
      </c>
      <c r="DB28" s="117">
        <f t="shared" si="43"/>
        <v>0</v>
      </c>
      <c r="DC28" s="117">
        <f t="shared" si="44"/>
        <v>0</v>
      </c>
      <c r="DD28" s="117">
        <f t="shared" si="45"/>
        <v>0</v>
      </c>
      <c r="DE28" s="117">
        <f t="shared" si="46"/>
        <v>0</v>
      </c>
      <c r="DF28" s="117">
        <f t="shared" si="47"/>
        <v>0</v>
      </c>
      <c r="DG28" s="117">
        <f t="shared" si="90"/>
        <v>0</v>
      </c>
      <c r="DH28" s="117">
        <f t="shared" si="48"/>
        <v>1</v>
      </c>
      <c r="DI28" s="117">
        <f t="shared" si="85"/>
        <v>0</v>
      </c>
      <c r="DJ28" s="117">
        <f t="shared" si="86"/>
        <v>1</v>
      </c>
      <c r="DK28" s="117">
        <f t="shared" si="49"/>
        <v>0</v>
      </c>
      <c r="DL28" s="117">
        <f t="shared" si="50"/>
        <v>0</v>
      </c>
      <c r="DM28" s="117">
        <f t="shared" si="51"/>
        <v>0</v>
      </c>
      <c r="DN28" s="117">
        <f t="shared" si="52"/>
        <v>0</v>
      </c>
      <c r="DO28" s="117">
        <f t="shared" si="53"/>
        <v>1</v>
      </c>
      <c r="DP28" s="117">
        <f t="shared" si="87"/>
        <v>1</v>
      </c>
      <c r="DQ28" s="117">
        <f t="shared" si="54"/>
        <v>0</v>
      </c>
      <c r="DR28" s="117">
        <f t="shared" si="55"/>
        <v>0</v>
      </c>
      <c r="DS28" s="117">
        <f t="shared" si="56"/>
        <v>0</v>
      </c>
      <c r="DT28" s="117">
        <f t="shared" si="57"/>
        <v>0</v>
      </c>
      <c r="DU28" s="117">
        <f t="shared" si="58"/>
        <v>0</v>
      </c>
      <c r="DV28" s="117">
        <f t="shared" si="88"/>
        <v>0</v>
      </c>
      <c r="DW28" s="117">
        <f t="shared" si="59"/>
        <v>0</v>
      </c>
      <c r="DX28" s="117">
        <f t="shared" si="60"/>
        <v>0</v>
      </c>
      <c r="DY28" s="117">
        <f t="shared" si="61"/>
        <v>0</v>
      </c>
      <c r="DZ28" s="117">
        <f t="shared" si="62"/>
        <v>1</v>
      </c>
      <c r="EA28" s="117">
        <f t="shared" si="63"/>
        <v>1</v>
      </c>
      <c r="EB28" s="117">
        <f t="shared" si="64"/>
        <v>1</v>
      </c>
      <c r="EC28" s="117">
        <f t="shared" si="89"/>
        <v>1</v>
      </c>
      <c r="ED28" s="117">
        <f t="shared" si="65"/>
        <v>1</v>
      </c>
      <c r="EE28" s="117">
        <f t="shared" si="66"/>
        <v>0</v>
      </c>
      <c r="EF28" s="117">
        <f t="shared" si="67"/>
        <v>1</v>
      </c>
      <c r="EG28" s="117">
        <f t="shared" si="68"/>
        <v>0</v>
      </c>
      <c r="EH28" s="117">
        <f t="shared" si="69"/>
        <v>0</v>
      </c>
      <c r="EI28" s="117">
        <f t="shared" si="70"/>
        <v>0</v>
      </c>
      <c r="EJ28" s="118">
        <f t="shared" si="71"/>
        <v>1</v>
      </c>
      <c r="EK28" s="118">
        <f t="shared" si="72"/>
        <v>1</v>
      </c>
      <c r="EL28" s="7"/>
      <c r="EM28" s="7"/>
      <c r="EN28" s="7"/>
      <c r="EO28" s="7"/>
    </row>
    <row r="29" spans="1:145" ht="17.100000000000001" customHeight="1" x14ac:dyDescent="0.25">
      <c r="A29" s="774"/>
      <c r="B29" s="777"/>
      <c r="C29" s="172">
        <v>8</v>
      </c>
      <c r="D29" s="130" t="s">
        <v>275</v>
      </c>
      <c r="E29" s="76" t="s">
        <v>645</v>
      </c>
      <c r="F29" s="170" t="s">
        <v>649</v>
      </c>
      <c r="G29" s="171" t="s">
        <v>647</v>
      </c>
      <c r="H29" s="170" t="s">
        <v>652</v>
      </c>
      <c r="I29" s="148" t="s">
        <v>654</v>
      </c>
      <c r="J29" s="113" t="s">
        <v>664</v>
      </c>
      <c r="K29" s="112" t="s">
        <v>657</v>
      </c>
      <c r="L29" s="76" t="s">
        <v>660</v>
      </c>
      <c r="M29" s="170" t="s">
        <v>674</v>
      </c>
      <c r="N29" s="171" t="s">
        <v>341</v>
      </c>
      <c r="O29" s="170" t="s">
        <v>604</v>
      </c>
      <c r="P29" s="153" t="s">
        <v>642</v>
      </c>
      <c r="Q29" s="113" t="s">
        <v>659</v>
      </c>
      <c r="R29" s="130" t="s">
        <v>274</v>
      </c>
      <c r="S29" s="156" t="s">
        <v>651</v>
      </c>
      <c r="T29" s="170" t="s">
        <v>632</v>
      </c>
      <c r="U29" s="164" t="s">
        <v>639</v>
      </c>
      <c r="V29" s="170" t="s">
        <v>688</v>
      </c>
      <c r="W29" s="148" t="s">
        <v>631</v>
      </c>
      <c r="X29" s="113" t="s">
        <v>237</v>
      </c>
      <c r="Y29" s="141" t="s">
        <v>157</v>
      </c>
      <c r="Z29" s="9"/>
      <c r="AA29" s="6"/>
      <c r="AB29" s="279" t="s">
        <v>647</v>
      </c>
      <c r="AC29" s="279" t="s">
        <v>647</v>
      </c>
      <c r="AD29" s="279" t="s">
        <v>647</v>
      </c>
      <c r="AE29" s="279" t="s">
        <v>647</v>
      </c>
      <c r="AF29" s="279" t="s">
        <v>647</v>
      </c>
      <c r="AG29" s="279" t="s">
        <v>696</v>
      </c>
      <c r="AH29" s="279" t="s">
        <v>696</v>
      </c>
      <c r="AI29" s="279" t="s">
        <v>674</v>
      </c>
      <c r="AJ29" s="279" t="s">
        <v>674</v>
      </c>
      <c r="AK29" s="279" t="s">
        <v>674</v>
      </c>
      <c r="AL29" s="279" t="s">
        <v>579</v>
      </c>
      <c r="AM29" s="279" t="s">
        <v>579</v>
      </c>
      <c r="AN29" s="279" t="s">
        <v>644</v>
      </c>
      <c r="AO29" s="279" t="s">
        <v>644</v>
      </c>
      <c r="AP29" s="279" t="s">
        <v>658</v>
      </c>
      <c r="AQ29" s="279" t="s">
        <v>658</v>
      </c>
      <c r="AR29" s="279" t="s">
        <v>658</v>
      </c>
      <c r="AS29" s="279" t="s">
        <v>237</v>
      </c>
      <c r="AT29" s="279" t="s">
        <v>237</v>
      </c>
      <c r="AU29" s="279" t="s">
        <v>696</v>
      </c>
      <c r="AV29" s="279" t="s">
        <v>696</v>
      </c>
      <c r="AX29" s="118"/>
      <c r="AY29" s="118">
        <f t="shared" si="0"/>
        <v>1</v>
      </c>
      <c r="AZ29" s="118">
        <f t="shared" si="1"/>
        <v>0</v>
      </c>
      <c r="BA29" s="118">
        <f t="shared" si="2"/>
        <v>0</v>
      </c>
      <c r="BB29" s="118">
        <f t="shared" si="3"/>
        <v>1</v>
      </c>
      <c r="BC29" s="118">
        <f t="shared" si="4"/>
        <v>1</v>
      </c>
      <c r="BD29" s="118">
        <f t="shared" si="73"/>
        <v>0</v>
      </c>
      <c r="BE29" s="118">
        <f t="shared" si="74"/>
        <v>1</v>
      </c>
      <c r="BF29" s="118">
        <f t="shared" si="5"/>
        <v>1</v>
      </c>
      <c r="BG29" s="117">
        <f t="shared" si="75"/>
        <v>0</v>
      </c>
      <c r="BH29" s="118">
        <f t="shared" si="6"/>
        <v>1</v>
      </c>
      <c r="BI29" s="118">
        <f t="shared" si="7"/>
        <v>1</v>
      </c>
      <c r="BJ29" s="117">
        <f t="shared" si="8"/>
        <v>0</v>
      </c>
      <c r="BK29" s="118">
        <f t="shared" si="9"/>
        <v>1</v>
      </c>
      <c r="BL29" s="118">
        <f t="shared" si="10"/>
        <v>1</v>
      </c>
      <c r="BM29" s="118">
        <f t="shared" si="11"/>
        <v>0</v>
      </c>
      <c r="BN29" s="118">
        <f t="shared" si="12"/>
        <v>1</v>
      </c>
      <c r="BO29" s="117">
        <f t="shared" si="13"/>
        <v>1</v>
      </c>
      <c r="BP29" s="117">
        <f t="shared" si="14"/>
        <v>0</v>
      </c>
      <c r="BQ29" s="117">
        <f t="shared" si="15"/>
        <v>1</v>
      </c>
      <c r="BR29" s="117">
        <f t="shared" si="16"/>
        <v>0</v>
      </c>
      <c r="BS29" s="117">
        <f t="shared" si="17"/>
        <v>0</v>
      </c>
      <c r="BT29" s="117">
        <f t="shared" si="18"/>
        <v>0</v>
      </c>
      <c r="BU29" s="117">
        <f t="shared" si="19"/>
        <v>0</v>
      </c>
      <c r="BV29" s="117">
        <f t="shared" si="20"/>
        <v>0</v>
      </c>
      <c r="BW29" s="117">
        <f t="shared" si="76"/>
        <v>1</v>
      </c>
      <c r="BX29" s="117">
        <f t="shared" si="77"/>
        <v>1</v>
      </c>
      <c r="BY29" s="117">
        <f t="shared" si="21"/>
        <v>0</v>
      </c>
      <c r="BZ29" s="117">
        <f t="shared" si="22"/>
        <v>0</v>
      </c>
      <c r="CA29" s="117">
        <f t="shared" si="23"/>
        <v>0</v>
      </c>
      <c r="CB29" s="117">
        <f t="shared" si="24"/>
        <v>0</v>
      </c>
      <c r="CC29" s="117">
        <f t="shared" si="25"/>
        <v>0</v>
      </c>
      <c r="CD29" s="117">
        <f t="shared" si="26"/>
        <v>0</v>
      </c>
      <c r="CE29" s="117">
        <f t="shared" si="27"/>
        <v>0</v>
      </c>
      <c r="CF29" s="117">
        <f t="shared" si="28"/>
        <v>1</v>
      </c>
      <c r="CG29" s="117">
        <f t="shared" si="29"/>
        <v>0</v>
      </c>
      <c r="CH29" s="117">
        <f t="shared" si="30"/>
        <v>1</v>
      </c>
      <c r="CI29" s="117">
        <f t="shared" si="31"/>
        <v>0</v>
      </c>
      <c r="CJ29" s="117">
        <f t="shared" si="78"/>
        <v>0</v>
      </c>
      <c r="CK29" s="117">
        <f t="shared" si="32"/>
        <v>0</v>
      </c>
      <c r="CL29" s="117">
        <f t="shared" si="33"/>
        <v>1</v>
      </c>
      <c r="CM29" s="117">
        <f t="shared" si="34"/>
        <v>0</v>
      </c>
      <c r="CN29" s="117">
        <f t="shared" si="35"/>
        <v>1</v>
      </c>
      <c r="CO29" s="117">
        <f t="shared" si="36"/>
        <v>1</v>
      </c>
      <c r="CP29" s="117">
        <f t="shared" si="79"/>
        <v>0</v>
      </c>
      <c r="CQ29" s="117">
        <f t="shared" si="80"/>
        <v>0</v>
      </c>
      <c r="CR29" s="117">
        <f t="shared" si="81"/>
        <v>1</v>
      </c>
      <c r="CS29" s="117">
        <f t="shared" si="82"/>
        <v>1</v>
      </c>
      <c r="CT29" s="117">
        <f t="shared" si="37"/>
        <v>0</v>
      </c>
      <c r="CU29" s="117">
        <f t="shared" si="83"/>
        <v>0</v>
      </c>
      <c r="CV29" s="117">
        <f t="shared" si="38"/>
        <v>1</v>
      </c>
      <c r="CW29" s="117">
        <f t="shared" si="84"/>
        <v>1</v>
      </c>
      <c r="CX29" s="117">
        <f t="shared" si="39"/>
        <v>0</v>
      </c>
      <c r="CY29" s="117">
        <f t="shared" si="40"/>
        <v>0</v>
      </c>
      <c r="CZ29" s="117">
        <f t="shared" si="41"/>
        <v>0</v>
      </c>
      <c r="DA29" s="117">
        <f t="shared" si="42"/>
        <v>0</v>
      </c>
      <c r="DB29" s="117">
        <f t="shared" si="43"/>
        <v>0</v>
      </c>
      <c r="DC29" s="117">
        <f t="shared" si="44"/>
        <v>0</v>
      </c>
      <c r="DD29" s="117">
        <f t="shared" si="45"/>
        <v>0</v>
      </c>
      <c r="DE29" s="117">
        <f t="shared" si="46"/>
        <v>1</v>
      </c>
      <c r="DF29" s="117">
        <f t="shared" si="47"/>
        <v>0</v>
      </c>
      <c r="DG29" s="117">
        <f t="shared" si="90"/>
        <v>1</v>
      </c>
      <c r="DH29" s="117">
        <f t="shared" si="48"/>
        <v>0</v>
      </c>
      <c r="DI29" s="117">
        <f t="shared" si="85"/>
        <v>0</v>
      </c>
      <c r="DJ29" s="117">
        <f t="shared" si="86"/>
        <v>0</v>
      </c>
      <c r="DK29" s="117">
        <f t="shared" si="49"/>
        <v>0</v>
      </c>
      <c r="DL29" s="117">
        <f t="shared" si="50"/>
        <v>0</v>
      </c>
      <c r="DM29" s="117">
        <f t="shared" si="51"/>
        <v>0</v>
      </c>
      <c r="DN29" s="117">
        <f t="shared" si="52"/>
        <v>0</v>
      </c>
      <c r="DO29" s="117">
        <f t="shared" si="53"/>
        <v>1</v>
      </c>
      <c r="DP29" s="117">
        <f t="shared" si="87"/>
        <v>1</v>
      </c>
      <c r="DQ29" s="117">
        <f t="shared" si="54"/>
        <v>0</v>
      </c>
      <c r="DR29" s="117">
        <f t="shared" si="55"/>
        <v>0</v>
      </c>
      <c r="DS29" s="117">
        <f t="shared" si="56"/>
        <v>0</v>
      </c>
      <c r="DT29" s="117">
        <f t="shared" si="57"/>
        <v>0</v>
      </c>
      <c r="DU29" s="117">
        <f t="shared" si="58"/>
        <v>0</v>
      </c>
      <c r="DV29" s="117">
        <f t="shared" si="88"/>
        <v>0</v>
      </c>
      <c r="DW29" s="117">
        <f t="shared" si="59"/>
        <v>0</v>
      </c>
      <c r="DX29" s="117">
        <f t="shared" si="60"/>
        <v>0</v>
      </c>
      <c r="DY29" s="117">
        <f t="shared" si="61"/>
        <v>0</v>
      </c>
      <c r="DZ29" s="117">
        <f t="shared" si="62"/>
        <v>1</v>
      </c>
      <c r="EA29" s="117">
        <f t="shared" si="63"/>
        <v>1</v>
      </c>
      <c r="EB29" s="117">
        <f t="shared" si="64"/>
        <v>1</v>
      </c>
      <c r="EC29" s="117">
        <f t="shared" si="89"/>
        <v>1</v>
      </c>
      <c r="ED29" s="117">
        <f t="shared" si="65"/>
        <v>0</v>
      </c>
      <c r="EE29" s="117">
        <f t="shared" si="66"/>
        <v>0</v>
      </c>
      <c r="EF29" s="117">
        <f t="shared" si="67"/>
        <v>0</v>
      </c>
      <c r="EG29" s="117">
        <f t="shared" si="68"/>
        <v>0</v>
      </c>
      <c r="EH29" s="117">
        <f t="shared" si="69"/>
        <v>0</v>
      </c>
      <c r="EI29" s="117">
        <f t="shared" si="70"/>
        <v>0</v>
      </c>
      <c r="EJ29" s="118">
        <f t="shared" si="71"/>
        <v>1</v>
      </c>
      <c r="EK29" s="118">
        <f t="shared" si="72"/>
        <v>1</v>
      </c>
      <c r="EL29" s="7"/>
      <c r="EM29" s="7"/>
      <c r="EN29" s="7"/>
      <c r="EO29" s="7"/>
    </row>
    <row r="30" spans="1:145" ht="17.100000000000001" customHeight="1" x14ac:dyDescent="0.25">
      <c r="A30" s="774"/>
      <c r="B30" s="777"/>
      <c r="C30" s="172">
        <v>9</v>
      </c>
      <c r="D30" s="130" t="s">
        <v>645</v>
      </c>
      <c r="E30" s="76" t="s">
        <v>275</v>
      </c>
      <c r="F30" s="170" t="s">
        <v>649</v>
      </c>
      <c r="G30" s="171" t="s">
        <v>652</v>
      </c>
      <c r="H30" s="170" t="s">
        <v>667</v>
      </c>
      <c r="I30" s="148" t="s">
        <v>660</v>
      </c>
      <c r="J30" s="113" t="s">
        <v>647</v>
      </c>
      <c r="K30" s="112" t="s">
        <v>341</v>
      </c>
      <c r="L30" s="76" t="s">
        <v>640</v>
      </c>
      <c r="M30" s="170" t="s">
        <v>657</v>
      </c>
      <c r="N30" s="164" t="s">
        <v>604</v>
      </c>
      <c r="O30" s="170" t="s">
        <v>642</v>
      </c>
      <c r="P30" s="153" t="s">
        <v>643</v>
      </c>
      <c r="Q30" s="113" t="s">
        <v>636</v>
      </c>
      <c r="R30" s="130" t="s">
        <v>658</v>
      </c>
      <c r="S30" s="156" t="s">
        <v>695</v>
      </c>
      <c r="T30" s="170" t="s">
        <v>516</v>
      </c>
      <c r="U30" s="171" t="s">
        <v>632</v>
      </c>
      <c r="V30" s="170" t="s">
        <v>651</v>
      </c>
      <c r="W30" s="148" t="s">
        <v>631</v>
      </c>
      <c r="X30" s="113" t="s">
        <v>274</v>
      </c>
      <c r="Y30" s="141"/>
      <c r="Z30" s="9"/>
      <c r="AA30" s="6"/>
      <c r="AB30" s="279" t="s">
        <v>647</v>
      </c>
      <c r="AC30" s="279" t="s">
        <v>647</v>
      </c>
      <c r="AD30" s="279" t="s">
        <v>647</v>
      </c>
      <c r="AE30" s="279" t="s">
        <v>647</v>
      </c>
      <c r="AF30" s="279" t="s">
        <v>647</v>
      </c>
      <c r="AG30" s="279" t="s">
        <v>647</v>
      </c>
      <c r="AH30" s="279" t="s">
        <v>647</v>
      </c>
      <c r="AI30" s="279" t="s">
        <v>674</v>
      </c>
      <c r="AJ30" s="279" t="s">
        <v>674</v>
      </c>
      <c r="AK30" s="279" t="s">
        <v>674</v>
      </c>
      <c r="AL30" s="279" t="s">
        <v>579</v>
      </c>
      <c r="AM30" s="279" t="s">
        <v>579</v>
      </c>
      <c r="AN30" s="279" t="s">
        <v>644</v>
      </c>
      <c r="AO30" s="279" t="s">
        <v>644</v>
      </c>
      <c r="AP30" s="279" t="s">
        <v>658</v>
      </c>
      <c r="AQ30" s="279" t="s">
        <v>658</v>
      </c>
      <c r="AR30" s="279" t="s">
        <v>658</v>
      </c>
      <c r="AS30" s="279" t="s">
        <v>237</v>
      </c>
      <c r="AT30" s="279" t="s">
        <v>237</v>
      </c>
      <c r="AU30" s="279" t="s">
        <v>696</v>
      </c>
      <c r="AV30" s="279" t="s">
        <v>696</v>
      </c>
      <c r="AX30" s="118"/>
      <c r="AY30" s="118">
        <f t="shared" si="0"/>
        <v>1</v>
      </c>
      <c r="AZ30" s="118">
        <f t="shared" si="1"/>
        <v>0</v>
      </c>
      <c r="BA30" s="118">
        <f t="shared" si="2"/>
        <v>0</v>
      </c>
      <c r="BB30" s="118">
        <f t="shared" si="3"/>
        <v>1</v>
      </c>
      <c r="BC30" s="118">
        <f t="shared" si="4"/>
        <v>1</v>
      </c>
      <c r="BD30" s="118">
        <f t="shared" si="73"/>
        <v>0</v>
      </c>
      <c r="BE30" s="118">
        <f t="shared" si="74"/>
        <v>1</v>
      </c>
      <c r="BF30" s="118">
        <f t="shared" si="5"/>
        <v>1</v>
      </c>
      <c r="BG30" s="117">
        <f t="shared" si="75"/>
        <v>0</v>
      </c>
      <c r="BH30" s="118">
        <f t="shared" si="6"/>
        <v>1</v>
      </c>
      <c r="BI30" s="118">
        <f t="shared" si="7"/>
        <v>1</v>
      </c>
      <c r="BJ30" s="117">
        <f t="shared" si="8"/>
        <v>0</v>
      </c>
      <c r="BK30" s="118">
        <f t="shared" si="9"/>
        <v>1</v>
      </c>
      <c r="BL30" s="118">
        <f t="shared" si="10"/>
        <v>1</v>
      </c>
      <c r="BM30" s="118">
        <f t="shared" si="11"/>
        <v>0</v>
      </c>
      <c r="BN30" s="118">
        <f t="shared" si="12"/>
        <v>1</v>
      </c>
      <c r="BO30" s="117">
        <f t="shared" si="13"/>
        <v>1</v>
      </c>
      <c r="BP30" s="117">
        <f t="shared" si="14"/>
        <v>0</v>
      </c>
      <c r="BQ30" s="117">
        <f t="shared" si="15"/>
        <v>1</v>
      </c>
      <c r="BR30" s="117">
        <f t="shared" si="16"/>
        <v>0</v>
      </c>
      <c r="BS30" s="117">
        <f t="shared" si="17"/>
        <v>0</v>
      </c>
      <c r="BT30" s="117">
        <f t="shared" si="18"/>
        <v>0</v>
      </c>
      <c r="BU30" s="117">
        <f t="shared" si="19"/>
        <v>1</v>
      </c>
      <c r="BV30" s="117">
        <f t="shared" si="20"/>
        <v>0</v>
      </c>
      <c r="BW30" s="117">
        <f t="shared" si="76"/>
        <v>0</v>
      </c>
      <c r="BX30" s="117">
        <f t="shared" si="77"/>
        <v>1</v>
      </c>
      <c r="BY30" s="117">
        <f t="shared" si="21"/>
        <v>1</v>
      </c>
      <c r="BZ30" s="117">
        <f t="shared" si="22"/>
        <v>0</v>
      </c>
      <c r="CA30" s="117">
        <f t="shared" si="23"/>
        <v>1</v>
      </c>
      <c r="CB30" s="117">
        <f t="shared" si="24"/>
        <v>1</v>
      </c>
      <c r="CC30" s="117">
        <f t="shared" si="25"/>
        <v>0</v>
      </c>
      <c r="CD30" s="117">
        <f t="shared" si="26"/>
        <v>0</v>
      </c>
      <c r="CE30" s="117">
        <f t="shared" si="27"/>
        <v>1</v>
      </c>
      <c r="CF30" s="117">
        <f t="shared" si="28"/>
        <v>0</v>
      </c>
      <c r="CG30" s="117">
        <f t="shared" si="29"/>
        <v>0</v>
      </c>
      <c r="CH30" s="117">
        <f t="shared" si="30"/>
        <v>0</v>
      </c>
      <c r="CI30" s="117">
        <f t="shared" si="31"/>
        <v>0</v>
      </c>
      <c r="CJ30" s="117">
        <f t="shared" si="78"/>
        <v>0</v>
      </c>
      <c r="CK30" s="117">
        <f t="shared" si="32"/>
        <v>0</v>
      </c>
      <c r="CL30" s="117">
        <f t="shared" si="33"/>
        <v>0</v>
      </c>
      <c r="CM30" s="117">
        <f t="shared" si="34"/>
        <v>0</v>
      </c>
      <c r="CN30" s="117">
        <f t="shared" si="35"/>
        <v>0</v>
      </c>
      <c r="CO30" s="117">
        <f t="shared" si="36"/>
        <v>1</v>
      </c>
      <c r="CP30" s="117">
        <f t="shared" si="79"/>
        <v>0</v>
      </c>
      <c r="CQ30" s="117">
        <f t="shared" si="80"/>
        <v>0</v>
      </c>
      <c r="CR30" s="117">
        <f t="shared" si="81"/>
        <v>0</v>
      </c>
      <c r="CS30" s="117">
        <f t="shared" si="82"/>
        <v>0</v>
      </c>
      <c r="CT30" s="117">
        <f t="shared" si="37"/>
        <v>1</v>
      </c>
      <c r="CU30" s="117">
        <f t="shared" si="83"/>
        <v>0</v>
      </c>
      <c r="CV30" s="117">
        <f t="shared" si="38"/>
        <v>0</v>
      </c>
      <c r="CW30" s="117">
        <f t="shared" si="84"/>
        <v>1</v>
      </c>
      <c r="CX30" s="117">
        <f t="shared" si="39"/>
        <v>0</v>
      </c>
      <c r="CY30" s="117">
        <f t="shared" si="40"/>
        <v>0</v>
      </c>
      <c r="CZ30" s="117">
        <f t="shared" si="41"/>
        <v>0</v>
      </c>
      <c r="DA30" s="117">
        <f t="shared" si="42"/>
        <v>1</v>
      </c>
      <c r="DB30" s="117">
        <f t="shared" si="43"/>
        <v>0</v>
      </c>
      <c r="DC30" s="117">
        <f t="shared" si="44"/>
        <v>1</v>
      </c>
      <c r="DD30" s="117">
        <f t="shared" si="45"/>
        <v>0</v>
      </c>
      <c r="DE30" s="117">
        <f t="shared" si="46"/>
        <v>1</v>
      </c>
      <c r="DF30" s="117">
        <f t="shared" si="47"/>
        <v>0</v>
      </c>
      <c r="DG30" s="117">
        <f t="shared" si="90"/>
        <v>1</v>
      </c>
      <c r="DH30" s="117">
        <f t="shared" si="48"/>
        <v>1</v>
      </c>
      <c r="DI30" s="117">
        <f t="shared" si="85"/>
        <v>0</v>
      </c>
      <c r="DJ30" s="117">
        <f t="shared" si="86"/>
        <v>1</v>
      </c>
      <c r="DK30" s="117">
        <f t="shared" si="49"/>
        <v>0</v>
      </c>
      <c r="DL30" s="117">
        <f t="shared" si="50"/>
        <v>0</v>
      </c>
      <c r="DM30" s="117">
        <f t="shared" si="51"/>
        <v>0</v>
      </c>
      <c r="DN30" s="117">
        <f t="shared" si="52"/>
        <v>0</v>
      </c>
      <c r="DO30" s="117">
        <f t="shared" si="53"/>
        <v>0</v>
      </c>
      <c r="DP30" s="117">
        <f t="shared" si="87"/>
        <v>0</v>
      </c>
      <c r="DQ30" s="117">
        <f t="shared" si="54"/>
        <v>0</v>
      </c>
      <c r="DR30" s="117">
        <f t="shared" si="55"/>
        <v>0</v>
      </c>
      <c r="DS30" s="117">
        <f t="shared" si="56"/>
        <v>0</v>
      </c>
      <c r="DT30" s="117">
        <f t="shared" si="57"/>
        <v>0</v>
      </c>
      <c r="DU30" s="117">
        <f t="shared" si="58"/>
        <v>0</v>
      </c>
      <c r="DV30" s="117">
        <f t="shared" si="88"/>
        <v>0</v>
      </c>
      <c r="DW30" s="117">
        <f t="shared" si="59"/>
        <v>0</v>
      </c>
      <c r="DX30" s="117">
        <f t="shared" si="60"/>
        <v>0</v>
      </c>
      <c r="DY30" s="117">
        <f t="shared" si="61"/>
        <v>0</v>
      </c>
      <c r="DZ30" s="117">
        <f t="shared" si="62"/>
        <v>1</v>
      </c>
      <c r="EA30" s="117">
        <f t="shared" si="63"/>
        <v>1</v>
      </c>
      <c r="EB30" s="117">
        <f t="shared" si="64"/>
        <v>1</v>
      </c>
      <c r="EC30" s="117">
        <f t="shared" si="89"/>
        <v>1</v>
      </c>
      <c r="ED30" s="117">
        <f t="shared" si="65"/>
        <v>1</v>
      </c>
      <c r="EE30" s="117">
        <f t="shared" si="66"/>
        <v>0</v>
      </c>
      <c r="EF30" s="117">
        <f t="shared" si="67"/>
        <v>1</v>
      </c>
      <c r="EG30" s="117">
        <f t="shared" si="68"/>
        <v>0</v>
      </c>
      <c r="EH30" s="117">
        <f t="shared" si="69"/>
        <v>0</v>
      </c>
      <c r="EI30" s="117">
        <f t="shared" si="70"/>
        <v>0</v>
      </c>
      <c r="EJ30" s="118">
        <f t="shared" si="71"/>
        <v>1</v>
      </c>
      <c r="EK30" s="118">
        <f t="shared" si="72"/>
        <v>0</v>
      </c>
      <c r="EL30" s="7"/>
      <c r="EM30" s="7"/>
      <c r="EN30" s="7"/>
      <c r="EO30" s="7"/>
    </row>
    <row r="31" spans="1:145" ht="17.100000000000001" customHeight="1" thickBot="1" x14ac:dyDescent="0.3">
      <c r="A31" s="775"/>
      <c r="B31" s="778"/>
      <c r="C31" s="173">
        <v>10</v>
      </c>
      <c r="D31" s="129" t="s">
        <v>645</v>
      </c>
      <c r="E31" s="73" t="s">
        <v>275</v>
      </c>
      <c r="F31" s="162" t="s">
        <v>649</v>
      </c>
      <c r="G31" s="165" t="s">
        <v>652</v>
      </c>
      <c r="H31" s="162" t="s">
        <v>667</v>
      </c>
      <c r="I31" s="147" t="s">
        <v>660</v>
      </c>
      <c r="J31" s="86" t="s">
        <v>647</v>
      </c>
      <c r="K31" s="108" t="s">
        <v>341</v>
      </c>
      <c r="L31" s="73" t="s">
        <v>640</v>
      </c>
      <c r="M31" s="162" t="s">
        <v>657</v>
      </c>
      <c r="N31" s="171" t="s">
        <v>604</v>
      </c>
      <c r="O31" s="162" t="s">
        <v>642</v>
      </c>
      <c r="P31" s="154" t="s">
        <v>643</v>
      </c>
      <c r="Q31" s="86" t="s">
        <v>636</v>
      </c>
      <c r="R31" s="129" t="s">
        <v>658</v>
      </c>
      <c r="S31" s="155" t="s">
        <v>695</v>
      </c>
      <c r="T31" s="162" t="s">
        <v>516</v>
      </c>
      <c r="U31" s="165" t="s">
        <v>632</v>
      </c>
      <c r="V31" s="162" t="s">
        <v>651</v>
      </c>
      <c r="W31" s="147" t="s">
        <v>631</v>
      </c>
      <c r="X31" s="86" t="s">
        <v>274</v>
      </c>
      <c r="Y31" s="230" t="s">
        <v>39</v>
      </c>
      <c r="Z31" s="9" t="s">
        <v>429</v>
      </c>
      <c r="AA31" s="191"/>
      <c r="AB31" s="279" t="s">
        <v>674</v>
      </c>
      <c r="AC31" s="279" t="s">
        <v>674</v>
      </c>
      <c r="AD31" s="279" t="s">
        <v>674</v>
      </c>
      <c r="AE31" s="279" t="s">
        <v>661</v>
      </c>
      <c r="AF31" s="279" t="s">
        <v>661</v>
      </c>
      <c r="AG31" s="279" t="s">
        <v>647</v>
      </c>
      <c r="AH31" s="279" t="s">
        <v>647</v>
      </c>
      <c r="AI31" s="279" t="s">
        <v>674</v>
      </c>
      <c r="AJ31" s="279" t="s">
        <v>674</v>
      </c>
      <c r="AK31" s="279" t="s">
        <v>674</v>
      </c>
      <c r="AL31" s="279" t="s">
        <v>579</v>
      </c>
      <c r="AM31" s="279" t="s">
        <v>579</v>
      </c>
      <c r="AN31" s="279" t="s">
        <v>644</v>
      </c>
      <c r="AO31" s="279" t="s">
        <v>644</v>
      </c>
      <c r="AP31" s="279" t="s">
        <v>658</v>
      </c>
      <c r="AQ31" s="279" t="s">
        <v>658</v>
      </c>
      <c r="AR31" s="279" t="s">
        <v>658</v>
      </c>
      <c r="AS31" s="279" t="s">
        <v>237</v>
      </c>
      <c r="AT31" s="279" t="s">
        <v>237</v>
      </c>
      <c r="AU31" s="279" t="s">
        <v>696</v>
      </c>
      <c r="AV31" s="279" t="s">
        <v>696</v>
      </c>
      <c r="AX31" s="118"/>
      <c r="AY31" s="118">
        <f t="shared" si="0"/>
        <v>1</v>
      </c>
      <c r="AZ31" s="118">
        <f t="shared" si="1"/>
        <v>0</v>
      </c>
      <c r="BA31" s="118">
        <f t="shared" si="2"/>
        <v>0</v>
      </c>
      <c r="BB31" s="118">
        <f t="shared" si="3"/>
        <v>1</v>
      </c>
      <c r="BC31" s="118">
        <f t="shared" si="4"/>
        <v>1</v>
      </c>
      <c r="BD31" s="118">
        <f t="shared" si="73"/>
        <v>0</v>
      </c>
      <c r="BE31" s="118">
        <f t="shared" si="74"/>
        <v>1</v>
      </c>
      <c r="BF31" s="118">
        <f t="shared" si="5"/>
        <v>1</v>
      </c>
      <c r="BG31" s="117">
        <f t="shared" si="75"/>
        <v>0</v>
      </c>
      <c r="BH31" s="118">
        <f t="shared" si="6"/>
        <v>1</v>
      </c>
      <c r="BI31" s="118">
        <f t="shared" si="7"/>
        <v>1</v>
      </c>
      <c r="BJ31" s="117">
        <f t="shared" si="8"/>
        <v>0</v>
      </c>
      <c r="BK31" s="118">
        <f t="shared" si="9"/>
        <v>1</v>
      </c>
      <c r="BL31" s="118">
        <f t="shared" si="10"/>
        <v>1</v>
      </c>
      <c r="BM31" s="118">
        <f t="shared" si="11"/>
        <v>0</v>
      </c>
      <c r="BN31" s="118">
        <f t="shared" si="12"/>
        <v>1</v>
      </c>
      <c r="BO31" s="117">
        <f t="shared" si="13"/>
        <v>1</v>
      </c>
      <c r="BP31" s="117">
        <f t="shared" si="14"/>
        <v>0</v>
      </c>
      <c r="BQ31" s="117">
        <f t="shared" si="15"/>
        <v>1</v>
      </c>
      <c r="BR31" s="117">
        <f t="shared" si="16"/>
        <v>0</v>
      </c>
      <c r="BS31" s="117">
        <f t="shared" si="17"/>
        <v>0</v>
      </c>
      <c r="BT31" s="117">
        <f t="shared" si="18"/>
        <v>0</v>
      </c>
      <c r="BU31" s="117">
        <f t="shared" si="19"/>
        <v>1</v>
      </c>
      <c r="BV31" s="117">
        <f t="shared" si="20"/>
        <v>0</v>
      </c>
      <c r="BW31" s="117">
        <f t="shared" si="76"/>
        <v>0</v>
      </c>
      <c r="BX31" s="117">
        <f t="shared" si="77"/>
        <v>1</v>
      </c>
      <c r="BY31" s="117">
        <f t="shared" si="21"/>
        <v>1</v>
      </c>
      <c r="BZ31" s="117">
        <f t="shared" si="22"/>
        <v>0</v>
      </c>
      <c r="CA31" s="117">
        <f t="shared" si="23"/>
        <v>1</v>
      </c>
      <c r="CB31" s="117">
        <f t="shared" si="24"/>
        <v>1</v>
      </c>
      <c r="CC31" s="117">
        <f t="shared" si="25"/>
        <v>0</v>
      </c>
      <c r="CD31" s="117">
        <f t="shared" si="26"/>
        <v>0</v>
      </c>
      <c r="CE31" s="117">
        <f t="shared" si="27"/>
        <v>1</v>
      </c>
      <c r="CF31" s="117">
        <f t="shared" si="28"/>
        <v>0</v>
      </c>
      <c r="CG31" s="117">
        <f t="shared" si="29"/>
        <v>0</v>
      </c>
      <c r="CH31" s="117">
        <f t="shared" si="30"/>
        <v>0</v>
      </c>
      <c r="CI31" s="117">
        <f t="shared" si="31"/>
        <v>0</v>
      </c>
      <c r="CJ31" s="117">
        <f t="shared" si="78"/>
        <v>0</v>
      </c>
      <c r="CK31" s="117">
        <f t="shared" si="32"/>
        <v>0</v>
      </c>
      <c r="CL31" s="117">
        <f t="shared" si="33"/>
        <v>0</v>
      </c>
      <c r="CM31" s="117">
        <f t="shared" si="34"/>
        <v>0</v>
      </c>
      <c r="CN31" s="117">
        <f t="shared" si="35"/>
        <v>0</v>
      </c>
      <c r="CO31" s="117">
        <f t="shared" si="36"/>
        <v>1</v>
      </c>
      <c r="CP31" s="117">
        <f t="shared" si="79"/>
        <v>0</v>
      </c>
      <c r="CQ31" s="117">
        <f t="shared" si="80"/>
        <v>0</v>
      </c>
      <c r="CR31" s="117">
        <f t="shared" si="81"/>
        <v>0</v>
      </c>
      <c r="CS31" s="117">
        <f t="shared" si="82"/>
        <v>0</v>
      </c>
      <c r="CT31" s="117">
        <f t="shared" si="37"/>
        <v>1</v>
      </c>
      <c r="CU31" s="117">
        <f t="shared" si="83"/>
        <v>0</v>
      </c>
      <c r="CV31" s="117">
        <f t="shared" si="38"/>
        <v>0</v>
      </c>
      <c r="CW31" s="117">
        <f t="shared" si="84"/>
        <v>1</v>
      </c>
      <c r="CX31" s="117">
        <f t="shared" si="39"/>
        <v>0</v>
      </c>
      <c r="CY31" s="117">
        <f t="shared" si="40"/>
        <v>0</v>
      </c>
      <c r="CZ31" s="117">
        <f t="shared" si="41"/>
        <v>0</v>
      </c>
      <c r="DA31" s="117">
        <f t="shared" si="42"/>
        <v>1</v>
      </c>
      <c r="DB31" s="117">
        <f t="shared" si="43"/>
        <v>0</v>
      </c>
      <c r="DC31" s="117">
        <f t="shared" si="44"/>
        <v>1</v>
      </c>
      <c r="DD31" s="117">
        <f t="shared" si="45"/>
        <v>0</v>
      </c>
      <c r="DE31" s="117">
        <f t="shared" si="46"/>
        <v>1</v>
      </c>
      <c r="DF31" s="117">
        <f t="shared" si="47"/>
        <v>0</v>
      </c>
      <c r="DG31" s="117">
        <f t="shared" si="90"/>
        <v>1</v>
      </c>
      <c r="DH31" s="117">
        <f t="shared" si="48"/>
        <v>1</v>
      </c>
      <c r="DI31" s="117">
        <f t="shared" si="85"/>
        <v>0</v>
      </c>
      <c r="DJ31" s="117">
        <f t="shared" si="86"/>
        <v>1</v>
      </c>
      <c r="DK31" s="117">
        <f t="shared" si="49"/>
        <v>0</v>
      </c>
      <c r="DL31" s="117">
        <f t="shared" si="50"/>
        <v>0</v>
      </c>
      <c r="DM31" s="117">
        <f t="shared" si="51"/>
        <v>0</v>
      </c>
      <c r="DN31" s="117">
        <f t="shared" si="52"/>
        <v>0</v>
      </c>
      <c r="DO31" s="117">
        <f t="shared" si="53"/>
        <v>0</v>
      </c>
      <c r="DP31" s="117">
        <f t="shared" si="87"/>
        <v>0</v>
      </c>
      <c r="DQ31" s="117">
        <f t="shared" si="54"/>
        <v>0</v>
      </c>
      <c r="DR31" s="117">
        <f t="shared" si="55"/>
        <v>0</v>
      </c>
      <c r="DS31" s="117">
        <f t="shared" si="56"/>
        <v>0</v>
      </c>
      <c r="DT31" s="117">
        <f t="shared" si="57"/>
        <v>0</v>
      </c>
      <c r="DU31" s="117">
        <f t="shared" si="58"/>
        <v>0</v>
      </c>
      <c r="DV31" s="117">
        <f t="shared" si="88"/>
        <v>0</v>
      </c>
      <c r="DW31" s="117">
        <f t="shared" si="59"/>
        <v>0</v>
      </c>
      <c r="DX31" s="117">
        <f t="shared" si="60"/>
        <v>0</v>
      </c>
      <c r="DY31" s="117">
        <f t="shared" si="61"/>
        <v>0</v>
      </c>
      <c r="DZ31" s="117">
        <f t="shared" si="62"/>
        <v>1</v>
      </c>
      <c r="EA31" s="117">
        <f t="shared" si="63"/>
        <v>1</v>
      </c>
      <c r="EB31" s="117">
        <f t="shared" si="64"/>
        <v>1</v>
      </c>
      <c r="EC31" s="117">
        <f t="shared" si="89"/>
        <v>1</v>
      </c>
      <c r="ED31" s="117">
        <f t="shared" si="65"/>
        <v>1</v>
      </c>
      <c r="EE31" s="117">
        <f t="shared" si="66"/>
        <v>0</v>
      </c>
      <c r="EF31" s="117">
        <f t="shared" si="67"/>
        <v>1</v>
      </c>
      <c r="EG31" s="117">
        <f t="shared" si="68"/>
        <v>0</v>
      </c>
      <c r="EH31" s="117">
        <f t="shared" si="69"/>
        <v>0</v>
      </c>
      <c r="EI31" s="117">
        <f t="shared" si="70"/>
        <v>0</v>
      </c>
      <c r="EJ31" s="118">
        <f t="shared" si="71"/>
        <v>1</v>
      </c>
      <c r="EK31" s="118">
        <f t="shared" si="72"/>
        <v>0</v>
      </c>
      <c r="EL31" s="7"/>
      <c r="EM31" s="7"/>
      <c r="EN31" s="7"/>
      <c r="EO31" s="7"/>
    </row>
    <row r="32" spans="1:145" ht="17.100000000000001" customHeight="1" thickTop="1" x14ac:dyDescent="0.25">
      <c r="A32" s="370"/>
      <c r="B32" s="371"/>
      <c r="C32" s="221">
        <v>0</v>
      </c>
      <c r="D32" s="317" t="s">
        <v>661</v>
      </c>
      <c r="E32" s="315"/>
      <c r="F32" s="312"/>
      <c r="G32" s="316" t="s">
        <v>661</v>
      </c>
      <c r="H32" s="312"/>
      <c r="I32" s="313" t="s">
        <v>661</v>
      </c>
      <c r="J32" s="314"/>
      <c r="K32" s="308"/>
      <c r="L32" s="315"/>
      <c r="M32" s="312"/>
      <c r="N32" s="316"/>
      <c r="O32" s="312"/>
      <c r="P32" s="313"/>
      <c r="Q32" s="314"/>
      <c r="R32" s="317"/>
      <c r="S32" s="318" t="s">
        <v>653</v>
      </c>
      <c r="T32" s="312"/>
      <c r="U32" s="316"/>
      <c r="V32" s="312" t="s">
        <v>653</v>
      </c>
      <c r="W32" s="313"/>
      <c r="X32" s="314" t="s">
        <v>653</v>
      </c>
      <c r="Y32" s="42" t="s">
        <v>40</v>
      </c>
      <c r="Z32" s="10" t="s">
        <v>430</v>
      </c>
      <c r="AA32" s="191"/>
      <c r="AB32" s="279" t="s">
        <v>674</v>
      </c>
      <c r="AC32" s="279" t="s">
        <v>674</v>
      </c>
      <c r="AD32" s="279" t="s">
        <v>674</v>
      </c>
      <c r="AE32" s="279" t="s">
        <v>661</v>
      </c>
      <c r="AF32" s="279" t="s">
        <v>661</v>
      </c>
      <c r="AG32" s="279" t="s">
        <v>647</v>
      </c>
      <c r="AH32" s="279" t="s">
        <v>647</v>
      </c>
      <c r="AI32" s="279" t="s">
        <v>579</v>
      </c>
      <c r="AJ32" s="279" t="s">
        <v>579</v>
      </c>
      <c r="AK32" s="279" t="s">
        <v>579</v>
      </c>
      <c r="AL32" s="279" t="s">
        <v>653</v>
      </c>
      <c r="AM32" s="279" t="s">
        <v>653</v>
      </c>
      <c r="AN32" s="279" t="s">
        <v>579</v>
      </c>
      <c r="AO32" s="279" t="s">
        <v>673</v>
      </c>
      <c r="AP32" s="279" t="s">
        <v>653</v>
      </c>
      <c r="AQ32" s="279" t="s">
        <v>653</v>
      </c>
      <c r="AR32" s="279" t="s">
        <v>653</v>
      </c>
      <c r="AS32" s="279" t="s">
        <v>653</v>
      </c>
      <c r="AT32" s="279" t="s">
        <v>653</v>
      </c>
      <c r="AU32" s="279" t="s">
        <v>237</v>
      </c>
      <c r="AV32" s="279" t="s">
        <v>237</v>
      </c>
      <c r="AX32" s="118"/>
      <c r="AY32" s="118">
        <f t="shared" si="0"/>
        <v>0</v>
      </c>
      <c r="AZ32" s="118">
        <f t="shared" si="1"/>
        <v>0</v>
      </c>
      <c r="BA32" s="118">
        <f t="shared" si="2"/>
        <v>0</v>
      </c>
      <c r="BB32" s="118">
        <f t="shared" si="3"/>
        <v>0</v>
      </c>
      <c r="BC32" s="118">
        <f t="shared" si="4"/>
        <v>0</v>
      </c>
      <c r="BD32" s="118">
        <f t="shared" si="73"/>
        <v>0</v>
      </c>
      <c r="BE32" s="118">
        <f t="shared" si="74"/>
        <v>0</v>
      </c>
      <c r="BF32" s="118">
        <f t="shared" si="5"/>
        <v>0</v>
      </c>
      <c r="BG32" s="117">
        <f t="shared" si="75"/>
        <v>0</v>
      </c>
      <c r="BH32" s="118">
        <f t="shared" si="6"/>
        <v>0</v>
      </c>
      <c r="BI32" s="118">
        <f t="shared" si="7"/>
        <v>0</v>
      </c>
      <c r="BJ32" s="117">
        <f t="shared" si="8"/>
        <v>0</v>
      </c>
      <c r="BK32" s="118">
        <f t="shared" si="9"/>
        <v>0</v>
      </c>
      <c r="BL32" s="118">
        <f t="shared" si="10"/>
        <v>0</v>
      </c>
      <c r="BM32" s="118">
        <f t="shared" si="11"/>
        <v>0</v>
      </c>
      <c r="BN32" s="118">
        <f t="shared" si="12"/>
        <v>0</v>
      </c>
      <c r="BO32" s="117">
        <f t="shared" si="13"/>
        <v>0</v>
      </c>
      <c r="BP32" s="117">
        <f t="shared" si="14"/>
        <v>0</v>
      </c>
      <c r="BQ32" s="117">
        <f t="shared" si="15"/>
        <v>0</v>
      </c>
      <c r="BR32" s="117">
        <f t="shared" si="16"/>
        <v>0</v>
      </c>
      <c r="BS32" s="117">
        <f t="shared" si="17"/>
        <v>0</v>
      </c>
      <c r="BT32" s="117">
        <f t="shared" si="18"/>
        <v>0</v>
      </c>
      <c r="BU32" s="117">
        <f t="shared" si="19"/>
        <v>0</v>
      </c>
      <c r="BV32" s="117">
        <f t="shared" si="20"/>
        <v>0</v>
      </c>
      <c r="BW32" s="117">
        <f t="shared" si="76"/>
        <v>0</v>
      </c>
      <c r="BX32" s="117">
        <f t="shared" si="77"/>
        <v>0</v>
      </c>
      <c r="BY32" s="117">
        <f t="shared" si="21"/>
        <v>0</v>
      </c>
      <c r="BZ32" s="117">
        <f t="shared" si="22"/>
        <v>0</v>
      </c>
      <c r="CA32" s="117">
        <f t="shared" si="23"/>
        <v>0</v>
      </c>
      <c r="CB32" s="117">
        <f t="shared" si="24"/>
        <v>0</v>
      </c>
      <c r="CC32" s="117">
        <f t="shared" si="25"/>
        <v>0</v>
      </c>
      <c r="CD32" s="117">
        <f t="shared" si="26"/>
        <v>0</v>
      </c>
      <c r="CE32" s="117">
        <f t="shared" si="27"/>
        <v>0</v>
      </c>
      <c r="CF32" s="117">
        <f t="shared" si="28"/>
        <v>0</v>
      </c>
      <c r="CG32" s="117">
        <f t="shared" si="29"/>
        <v>0</v>
      </c>
      <c r="CH32" s="117">
        <f t="shared" si="30"/>
        <v>0</v>
      </c>
      <c r="CI32" s="117">
        <f t="shared" si="31"/>
        <v>3</v>
      </c>
      <c r="CJ32" s="117">
        <f t="shared" si="78"/>
        <v>0</v>
      </c>
      <c r="CK32" s="117">
        <f t="shared" si="32"/>
        <v>3</v>
      </c>
      <c r="CL32" s="117">
        <f t="shared" si="33"/>
        <v>0</v>
      </c>
      <c r="CM32" s="117">
        <f t="shared" si="34"/>
        <v>0</v>
      </c>
      <c r="CN32" s="117">
        <f t="shared" si="35"/>
        <v>0</v>
      </c>
      <c r="CO32" s="117">
        <f t="shared" si="36"/>
        <v>0</v>
      </c>
      <c r="CP32" s="117">
        <f t="shared" si="79"/>
        <v>0</v>
      </c>
      <c r="CQ32" s="117">
        <f t="shared" si="80"/>
        <v>0</v>
      </c>
      <c r="CR32" s="117">
        <f t="shared" si="81"/>
        <v>0</v>
      </c>
      <c r="CS32" s="117">
        <f t="shared" si="82"/>
        <v>0</v>
      </c>
      <c r="CT32" s="117">
        <f t="shared" si="37"/>
        <v>0</v>
      </c>
      <c r="CU32" s="117">
        <f t="shared" si="83"/>
        <v>0</v>
      </c>
      <c r="CV32" s="117">
        <f t="shared" si="38"/>
        <v>0</v>
      </c>
      <c r="CW32" s="117">
        <f t="shared" si="84"/>
        <v>0</v>
      </c>
      <c r="CX32" s="117">
        <f t="shared" si="39"/>
        <v>0</v>
      </c>
      <c r="CY32" s="117">
        <f t="shared" si="40"/>
        <v>0</v>
      </c>
      <c r="CZ32" s="117">
        <f t="shared" si="41"/>
        <v>0</v>
      </c>
      <c r="DA32" s="117">
        <f t="shared" si="42"/>
        <v>0</v>
      </c>
      <c r="DB32" s="117">
        <f t="shared" si="43"/>
        <v>0</v>
      </c>
      <c r="DC32" s="117">
        <f t="shared" si="44"/>
        <v>0</v>
      </c>
      <c r="DD32" s="117">
        <f t="shared" si="45"/>
        <v>0</v>
      </c>
      <c r="DE32" s="117">
        <f t="shared" si="46"/>
        <v>0</v>
      </c>
      <c r="DF32" s="117">
        <f t="shared" si="47"/>
        <v>0</v>
      </c>
      <c r="DG32" s="117">
        <f t="shared" si="90"/>
        <v>0</v>
      </c>
      <c r="DH32" s="117">
        <f t="shared" si="48"/>
        <v>0</v>
      </c>
      <c r="DI32" s="117">
        <f t="shared" si="85"/>
        <v>0</v>
      </c>
      <c r="DJ32" s="117">
        <f t="shared" si="86"/>
        <v>0</v>
      </c>
      <c r="DK32" s="117">
        <f t="shared" si="49"/>
        <v>0</v>
      </c>
      <c r="DL32" s="117">
        <f t="shared" si="50"/>
        <v>0</v>
      </c>
      <c r="DM32" s="117">
        <f t="shared" si="51"/>
        <v>0</v>
      </c>
      <c r="DN32" s="117">
        <f t="shared" si="52"/>
        <v>0</v>
      </c>
      <c r="DO32" s="117">
        <f t="shared" si="53"/>
        <v>0</v>
      </c>
      <c r="DP32" s="117">
        <f t="shared" si="87"/>
        <v>0</v>
      </c>
      <c r="DQ32" s="117">
        <f t="shared" si="54"/>
        <v>0</v>
      </c>
      <c r="DR32" s="117">
        <f t="shared" si="55"/>
        <v>0</v>
      </c>
      <c r="DS32" s="117">
        <f t="shared" si="56"/>
        <v>0</v>
      </c>
      <c r="DT32" s="117">
        <f t="shared" si="57"/>
        <v>0</v>
      </c>
      <c r="DU32" s="117">
        <f t="shared" si="58"/>
        <v>0</v>
      </c>
      <c r="DV32" s="117">
        <f t="shared" si="88"/>
        <v>0</v>
      </c>
      <c r="DW32" s="117">
        <f t="shared" si="59"/>
        <v>0</v>
      </c>
      <c r="DX32" s="117">
        <f t="shared" si="60"/>
        <v>0</v>
      </c>
      <c r="DY32" s="117">
        <f t="shared" si="61"/>
        <v>0</v>
      </c>
      <c r="DZ32" s="117">
        <f t="shared" si="62"/>
        <v>0</v>
      </c>
      <c r="EA32" s="117">
        <f t="shared" si="63"/>
        <v>0</v>
      </c>
      <c r="EB32" s="117">
        <f t="shared" si="64"/>
        <v>0</v>
      </c>
      <c r="EC32" s="117">
        <f t="shared" si="89"/>
        <v>0</v>
      </c>
      <c r="ED32" s="117">
        <f t="shared" si="65"/>
        <v>0</v>
      </c>
      <c r="EE32" s="117">
        <f t="shared" si="66"/>
        <v>0</v>
      </c>
      <c r="EF32" s="117">
        <f t="shared" si="67"/>
        <v>0</v>
      </c>
      <c r="EG32" s="117">
        <f t="shared" si="68"/>
        <v>0</v>
      </c>
      <c r="EH32" s="117">
        <f t="shared" si="69"/>
        <v>0</v>
      </c>
      <c r="EI32" s="117">
        <f t="shared" si="70"/>
        <v>0</v>
      </c>
      <c r="EJ32" s="118">
        <f t="shared" si="71"/>
        <v>0</v>
      </c>
      <c r="EK32" s="118">
        <f t="shared" si="72"/>
        <v>0</v>
      </c>
      <c r="EL32" s="7"/>
      <c r="EM32" s="7"/>
      <c r="EN32" s="7"/>
      <c r="EO32" s="7"/>
    </row>
    <row r="33" spans="1:145" ht="17.100000000000001" customHeight="1" x14ac:dyDescent="0.25">
      <c r="A33" s="774">
        <v>3</v>
      </c>
      <c r="B33" s="777" t="s">
        <v>18</v>
      </c>
      <c r="C33" s="174">
        <v>1</v>
      </c>
      <c r="D33" s="61" t="s">
        <v>661</v>
      </c>
      <c r="E33" s="72" t="s">
        <v>652</v>
      </c>
      <c r="F33" s="201" t="s">
        <v>275</v>
      </c>
      <c r="G33" s="211" t="s">
        <v>661</v>
      </c>
      <c r="H33" s="201" t="s">
        <v>675</v>
      </c>
      <c r="I33" s="145" t="s">
        <v>661</v>
      </c>
      <c r="J33" s="91" t="s">
        <v>636</v>
      </c>
      <c r="K33" s="127" t="s">
        <v>643</v>
      </c>
      <c r="L33" s="72" t="s">
        <v>657</v>
      </c>
      <c r="M33" s="201" t="s">
        <v>579</v>
      </c>
      <c r="N33" s="211" t="s">
        <v>519</v>
      </c>
      <c r="O33" s="201" t="s">
        <v>632</v>
      </c>
      <c r="P33" s="145" t="s">
        <v>633</v>
      </c>
      <c r="Q33" s="91" t="s">
        <v>646</v>
      </c>
      <c r="R33" s="127" t="s">
        <v>631</v>
      </c>
      <c r="S33" s="153" t="s">
        <v>653</v>
      </c>
      <c r="T33" s="201" t="s">
        <v>241</v>
      </c>
      <c r="U33" s="211" t="s">
        <v>695</v>
      </c>
      <c r="V33" s="201" t="s">
        <v>653</v>
      </c>
      <c r="W33" s="145" t="s">
        <v>301</v>
      </c>
      <c r="X33" s="91" t="s">
        <v>653</v>
      </c>
      <c r="Y33" s="42" t="s">
        <v>41</v>
      </c>
      <c r="Z33" s="10" t="s">
        <v>58</v>
      </c>
      <c r="AA33" s="6"/>
      <c r="AB33" s="279" t="s">
        <v>674</v>
      </c>
      <c r="AC33" s="279" t="s">
        <v>674</v>
      </c>
      <c r="AD33" s="279" t="s">
        <v>674</v>
      </c>
      <c r="AE33" s="279" t="s">
        <v>661</v>
      </c>
      <c r="AF33" s="279" t="s">
        <v>661</v>
      </c>
      <c r="AG33" s="279" t="s">
        <v>647</v>
      </c>
      <c r="AH33" s="279" t="s">
        <v>647</v>
      </c>
      <c r="AI33" s="279" t="s">
        <v>579</v>
      </c>
      <c r="AJ33" s="279" t="s">
        <v>579</v>
      </c>
      <c r="AK33" s="279" t="s">
        <v>579</v>
      </c>
      <c r="AL33" s="279" t="s">
        <v>653</v>
      </c>
      <c r="AM33" s="279" t="s">
        <v>653</v>
      </c>
      <c r="AN33" s="279" t="s">
        <v>579</v>
      </c>
      <c r="AO33" s="279" t="s">
        <v>673</v>
      </c>
      <c r="AP33" s="279" t="s">
        <v>653</v>
      </c>
      <c r="AQ33" s="279" t="s">
        <v>653</v>
      </c>
      <c r="AR33" s="279" t="s">
        <v>653</v>
      </c>
      <c r="AS33" s="279" t="s">
        <v>653</v>
      </c>
      <c r="AT33" s="279" t="s">
        <v>653</v>
      </c>
      <c r="AU33" s="279" t="s">
        <v>237</v>
      </c>
      <c r="AV33" s="279" t="s">
        <v>237</v>
      </c>
      <c r="AX33" s="118"/>
      <c r="AY33" s="118">
        <f t="shared" si="0"/>
        <v>1</v>
      </c>
      <c r="AZ33" s="118">
        <f t="shared" si="1"/>
        <v>1</v>
      </c>
      <c r="BA33" s="118">
        <f t="shared" si="2"/>
        <v>1</v>
      </c>
      <c r="BB33" s="118">
        <f t="shared" si="3"/>
        <v>0</v>
      </c>
      <c r="BC33" s="118">
        <f t="shared" si="4"/>
        <v>1</v>
      </c>
      <c r="BD33" s="118">
        <f t="shared" si="73"/>
        <v>0</v>
      </c>
      <c r="BE33" s="118">
        <f t="shared" si="74"/>
        <v>1</v>
      </c>
      <c r="BF33" s="118">
        <f t="shared" si="5"/>
        <v>0</v>
      </c>
      <c r="BG33" s="117">
        <f t="shared" si="75"/>
        <v>1</v>
      </c>
      <c r="BH33" s="118">
        <f t="shared" si="6"/>
        <v>1</v>
      </c>
      <c r="BI33" s="118">
        <f t="shared" si="7"/>
        <v>0</v>
      </c>
      <c r="BJ33" s="117">
        <f t="shared" si="8"/>
        <v>0</v>
      </c>
      <c r="BK33" s="118">
        <f t="shared" si="9"/>
        <v>0</v>
      </c>
      <c r="BL33" s="118">
        <f t="shared" si="10"/>
        <v>0</v>
      </c>
      <c r="BM33" s="118">
        <f t="shared" si="11"/>
        <v>1</v>
      </c>
      <c r="BN33" s="118">
        <f t="shared" si="12"/>
        <v>1</v>
      </c>
      <c r="BO33" s="117">
        <f t="shared" si="13"/>
        <v>1</v>
      </c>
      <c r="BP33" s="117">
        <f t="shared" si="14"/>
        <v>0</v>
      </c>
      <c r="BQ33" s="117">
        <f t="shared" si="15"/>
        <v>1</v>
      </c>
      <c r="BR33" s="117">
        <f t="shared" si="16"/>
        <v>0</v>
      </c>
      <c r="BS33" s="117">
        <f t="shared" si="17"/>
        <v>0</v>
      </c>
      <c r="BT33" s="117">
        <f t="shared" si="18"/>
        <v>0</v>
      </c>
      <c r="BU33" s="117">
        <f t="shared" si="19"/>
        <v>0</v>
      </c>
      <c r="BV33" s="117">
        <f t="shared" si="20"/>
        <v>0</v>
      </c>
      <c r="BW33" s="117">
        <f t="shared" si="76"/>
        <v>0</v>
      </c>
      <c r="BX33" s="117">
        <f t="shared" si="77"/>
        <v>0</v>
      </c>
      <c r="BY33" s="117">
        <f t="shared" si="21"/>
        <v>1</v>
      </c>
      <c r="BZ33" s="117">
        <f t="shared" si="22"/>
        <v>0</v>
      </c>
      <c r="CA33" s="117">
        <f t="shared" si="23"/>
        <v>1</v>
      </c>
      <c r="CB33" s="117">
        <f t="shared" si="24"/>
        <v>1</v>
      </c>
      <c r="CC33" s="117">
        <f t="shared" si="25"/>
        <v>0</v>
      </c>
      <c r="CD33" s="117">
        <f t="shared" si="26"/>
        <v>0</v>
      </c>
      <c r="CE33" s="117">
        <f t="shared" si="27"/>
        <v>1</v>
      </c>
      <c r="CF33" s="117">
        <f t="shared" si="28"/>
        <v>0</v>
      </c>
      <c r="CG33" s="117">
        <f t="shared" si="29"/>
        <v>0</v>
      </c>
      <c r="CH33" s="117">
        <f t="shared" si="30"/>
        <v>0</v>
      </c>
      <c r="CI33" s="117">
        <f t="shared" si="31"/>
        <v>3</v>
      </c>
      <c r="CJ33" s="117">
        <f t="shared" si="78"/>
        <v>0</v>
      </c>
      <c r="CK33" s="117">
        <f t="shared" si="32"/>
        <v>3</v>
      </c>
      <c r="CL33" s="117">
        <f t="shared" si="33"/>
        <v>0</v>
      </c>
      <c r="CM33" s="117">
        <f t="shared" si="34"/>
        <v>0</v>
      </c>
      <c r="CN33" s="117">
        <f t="shared" si="35"/>
        <v>0</v>
      </c>
      <c r="CO33" s="117">
        <f t="shared" si="36"/>
        <v>0</v>
      </c>
      <c r="CP33" s="117">
        <f t="shared" si="79"/>
        <v>1</v>
      </c>
      <c r="CQ33" s="117">
        <f t="shared" si="80"/>
        <v>0</v>
      </c>
      <c r="CR33" s="117">
        <f t="shared" si="81"/>
        <v>0</v>
      </c>
      <c r="CS33" s="117">
        <f t="shared" si="82"/>
        <v>0</v>
      </c>
      <c r="CT33" s="117">
        <f t="shared" si="37"/>
        <v>0</v>
      </c>
      <c r="CU33" s="117">
        <f t="shared" si="83"/>
        <v>0</v>
      </c>
      <c r="CV33" s="117">
        <f t="shared" si="38"/>
        <v>0</v>
      </c>
      <c r="CW33" s="117">
        <f t="shared" si="84"/>
        <v>0</v>
      </c>
      <c r="CX33" s="117">
        <f t="shared" si="39"/>
        <v>1</v>
      </c>
      <c r="CY33" s="117">
        <f t="shared" si="40"/>
        <v>0</v>
      </c>
      <c r="CZ33" s="117">
        <f t="shared" si="41"/>
        <v>1</v>
      </c>
      <c r="DA33" s="117">
        <f t="shared" si="42"/>
        <v>0</v>
      </c>
      <c r="DB33" s="117">
        <f t="shared" si="43"/>
        <v>0</v>
      </c>
      <c r="DC33" s="117">
        <f t="shared" si="44"/>
        <v>0</v>
      </c>
      <c r="DD33" s="117">
        <f t="shared" si="45"/>
        <v>0</v>
      </c>
      <c r="DE33" s="117">
        <f t="shared" si="46"/>
        <v>0</v>
      </c>
      <c r="DF33" s="117">
        <f t="shared" si="47"/>
        <v>0</v>
      </c>
      <c r="DG33" s="117">
        <f t="shared" si="90"/>
        <v>0</v>
      </c>
      <c r="DH33" s="117">
        <f t="shared" si="48"/>
        <v>0</v>
      </c>
      <c r="DI33" s="117">
        <f t="shared" si="85"/>
        <v>0</v>
      </c>
      <c r="DJ33" s="117">
        <f t="shared" si="86"/>
        <v>0</v>
      </c>
      <c r="DK33" s="117">
        <f t="shared" si="49"/>
        <v>0</v>
      </c>
      <c r="DL33" s="117">
        <f t="shared" si="50"/>
        <v>0</v>
      </c>
      <c r="DM33" s="117">
        <f t="shared" si="51"/>
        <v>0</v>
      </c>
      <c r="DN33" s="117">
        <f t="shared" si="52"/>
        <v>0</v>
      </c>
      <c r="DO33" s="117">
        <f t="shared" si="53"/>
        <v>0</v>
      </c>
      <c r="DP33" s="117">
        <f t="shared" si="87"/>
        <v>0</v>
      </c>
      <c r="DQ33" s="117">
        <f t="shared" si="54"/>
        <v>1</v>
      </c>
      <c r="DR33" s="117">
        <f t="shared" si="55"/>
        <v>0</v>
      </c>
      <c r="DS33" s="117">
        <f t="shared" si="56"/>
        <v>1</v>
      </c>
      <c r="DT33" s="117">
        <f t="shared" si="57"/>
        <v>0</v>
      </c>
      <c r="DU33" s="117">
        <f t="shared" si="58"/>
        <v>0</v>
      </c>
      <c r="DV33" s="117">
        <f t="shared" si="88"/>
        <v>0</v>
      </c>
      <c r="DW33" s="117">
        <f t="shared" si="59"/>
        <v>0</v>
      </c>
      <c r="DX33" s="117">
        <f t="shared" si="60"/>
        <v>0</v>
      </c>
      <c r="DY33" s="117">
        <f t="shared" si="61"/>
        <v>0</v>
      </c>
      <c r="DZ33" s="117">
        <f t="shared" si="62"/>
        <v>0</v>
      </c>
      <c r="EA33" s="117">
        <f t="shared" si="63"/>
        <v>1</v>
      </c>
      <c r="EB33" s="117">
        <f t="shared" si="64"/>
        <v>1</v>
      </c>
      <c r="EC33" s="117">
        <f t="shared" si="89"/>
        <v>0</v>
      </c>
      <c r="ED33" s="117">
        <f t="shared" si="65"/>
        <v>1</v>
      </c>
      <c r="EE33" s="117">
        <f t="shared" si="66"/>
        <v>0</v>
      </c>
      <c r="EF33" s="117">
        <f t="shared" si="67"/>
        <v>1</v>
      </c>
      <c r="EG33" s="117">
        <f t="shared" si="68"/>
        <v>1</v>
      </c>
      <c r="EH33" s="117">
        <f t="shared" si="69"/>
        <v>0</v>
      </c>
      <c r="EI33" s="117">
        <f t="shared" si="70"/>
        <v>1</v>
      </c>
      <c r="EJ33" s="118">
        <f t="shared" si="71"/>
        <v>0</v>
      </c>
      <c r="EK33" s="118">
        <f t="shared" si="72"/>
        <v>0</v>
      </c>
      <c r="EL33" s="7"/>
      <c r="EM33" s="7"/>
      <c r="EN33" s="7"/>
      <c r="EO33" s="7"/>
    </row>
    <row r="34" spans="1:145" ht="17.100000000000001" customHeight="1" x14ac:dyDescent="0.25">
      <c r="A34" s="774"/>
      <c r="B34" s="777"/>
      <c r="C34" s="172">
        <v>2</v>
      </c>
      <c r="D34" s="63" t="s">
        <v>661</v>
      </c>
      <c r="E34" s="65" t="s">
        <v>652</v>
      </c>
      <c r="F34" s="161" t="s">
        <v>275</v>
      </c>
      <c r="G34" s="164" t="s">
        <v>661</v>
      </c>
      <c r="H34" s="161" t="s">
        <v>675</v>
      </c>
      <c r="I34" s="146" t="s">
        <v>661</v>
      </c>
      <c r="J34" s="85" t="s">
        <v>636</v>
      </c>
      <c r="K34" s="78" t="s">
        <v>643</v>
      </c>
      <c r="L34" s="76" t="s">
        <v>657</v>
      </c>
      <c r="M34" s="161" t="s">
        <v>579</v>
      </c>
      <c r="N34" s="164" t="s">
        <v>519</v>
      </c>
      <c r="O34" s="161" t="s">
        <v>632</v>
      </c>
      <c r="P34" s="146" t="s">
        <v>633</v>
      </c>
      <c r="Q34" s="85" t="s">
        <v>646</v>
      </c>
      <c r="R34" s="78" t="s">
        <v>631</v>
      </c>
      <c r="S34" s="154" t="s">
        <v>653</v>
      </c>
      <c r="T34" s="161" t="s">
        <v>241</v>
      </c>
      <c r="U34" s="164" t="s">
        <v>695</v>
      </c>
      <c r="V34" s="161" t="s">
        <v>653</v>
      </c>
      <c r="W34" s="146" t="s">
        <v>301</v>
      </c>
      <c r="X34" s="85" t="s">
        <v>653</v>
      </c>
      <c r="Y34" s="42" t="s">
        <v>42</v>
      </c>
      <c r="Z34" s="10" t="s">
        <v>59</v>
      </c>
      <c r="AA34" s="6"/>
      <c r="AB34" s="279" t="s">
        <v>661</v>
      </c>
      <c r="AC34" s="279" t="s">
        <v>661</v>
      </c>
      <c r="AD34" s="279" t="s">
        <v>661</v>
      </c>
      <c r="AE34" s="279" t="s">
        <v>587</v>
      </c>
      <c r="AF34" s="279" t="s">
        <v>638</v>
      </c>
      <c r="AG34" s="279" t="s">
        <v>661</v>
      </c>
      <c r="AH34" s="279" t="s">
        <v>661</v>
      </c>
      <c r="AI34" s="279" t="s">
        <v>579</v>
      </c>
      <c r="AJ34" s="279" t="s">
        <v>579</v>
      </c>
      <c r="AK34" s="279" t="s">
        <v>579</v>
      </c>
      <c r="AL34" s="279" t="s">
        <v>653</v>
      </c>
      <c r="AM34" s="279" t="s">
        <v>653</v>
      </c>
      <c r="AN34" s="279" t="s">
        <v>579</v>
      </c>
      <c r="AO34" s="279" t="s">
        <v>673</v>
      </c>
      <c r="AP34" s="279" t="s">
        <v>653</v>
      </c>
      <c r="AQ34" s="279" t="s">
        <v>653</v>
      </c>
      <c r="AR34" s="279" t="s">
        <v>653</v>
      </c>
      <c r="AS34" s="279" t="s">
        <v>653</v>
      </c>
      <c r="AT34" s="279" t="s">
        <v>653</v>
      </c>
      <c r="AU34" s="279" t="s">
        <v>237</v>
      </c>
      <c r="AV34" s="279" t="s">
        <v>237</v>
      </c>
      <c r="AX34" s="118"/>
      <c r="AY34" s="118">
        <f t="shared" si="0"/>
        <v>1</v>
      </c>
      <c r="AZ34" s="118">
        <f t="shared" si="1"/>
        <v>1</v>
      </c>
      <c r="BA34" s="118">
        <f t="shared" si="2"/>
        <v>1</v>
      </c>
      <c r="BB34" s="118">
        <f t="shared" si="3"/>
        <v>0</v>
      </c>
      <c r="BC34" s="118">
        <f t="shared" si="4"/>
        <v>1</v>
      </c>
      <c r="BD34" s="118">
        <f t="shared" si="73"/>
        <v>0</v>
      </c>
      <c r="BE34" s="118">
        <f t="shared" si="74"/>
        <v>1</v>
      </c>
      <c r="BF34" s="118">
        <f t="shared" si="5"/>
        <v>0</v>
      </c>
      <c r="BG34" s="117">
        <f t="shared" si="75"/>
        <v>1</v>
      </c>
      <c r="BH34" s="118">
        <f t="shared" si="6"/>
        <v>1</v>
      </c>
      <c r="BI34" s="118">
        <f t="shared" si="7"/>
        <v>0</v>
      </c>
      <c r="BJ34" s="117">
        <f t="shared" si="8"/>
        <v>0</v>
      </c>
      <c r="BK34" s="118">
        <f t="shared" si="9"/>
        <v>0</v>
      </c>
      <c r="BL34" s="118">
        <f t="shared" si="10"/>
        <v>0</v>
      </c>
      <c r="BM34" s="118">
        <f t="shared" si="11"/>
        <v>1</v>
      </c>
      <c r="BN34" s="118">
        <f t="shared" si="12"/>
        <v>1</v>
      </c>
      <c r="BO34" s="117">
        <f t="shared" si="13"/>
        <v>1</v>
      </c>
      <c r="BP34" s="117">
        <f t="shared" si="14"/>
        <v>0</v>
      </c>
      <c r="BQ34" s="117">
        <f t="shared" si="15"/>
        <v>1</v>
      </c>
      <c r="BR34" s="117">
        <f t="shared" si="16"/>
        <v>0</v>
      </c>
      <c r="BS34" s="117">
        <f t="shared" si="17"/>
        <v>0</v>
      </c>
      <c r="BT34" s="117">
        <f t="shared" si="18"/>
        <v>0</v>
      </c>
      <c r="BU34" s="117">
        <f t="shared" si="19"/>
        <v>0</v>
      </c>
      <c r="BV34" s="117">
        <f t="shared" si="20"/>
        <v>0</v>
      </c>
      <c r="BW34" s="117">
        <f t="shared" si="76"/>
        <v>0</v>
      </c>
      <c r="BX34" s="117">
        <f t="shared" si="77"/>
        <v>0</v>
      </c>
      <c r="BY34" s="117">
        <f t="shared" si="21"/>
        <v>1</v>
      </c>
      <c r="BZ34" s="117">
        <f t="shared" si="22"/>
        <v>0</v>
      </c>
      <c r="CA34" s="117">
        <f t="shared" si="23"/>
        <v>1</v>
      </c>
      <c r="CB34" s="117">
        <f t="shared" si="24"/>
        <v>1</v>
      </c>
      <c r="CC34" s="117">
        <f t="shared" si="25"/>
        <v>0</v>
      </c>
      <c r="CD34" s="117">
        <f t="shared" si="26"/>
        <v>0</v>
      </c>
      <c r="CE34" s="117">
        <f t="shared" si="27"/>
        <v>1</v>
      </c>
      <c r="CF34" s="117">
        <f t="shared" si="28"/>
        <v>0</v>
      </c>
      <c r="CG34" s="117">
        <f t="shared" si="29"/>
        <v>0</v>
      </c>
      <c r="CH34" s="117">
        <f t="shared" si="30"/>
        <v>0</v>
      </c>
      <c r="CI34" s="117">
        <f t="shared" si="31"/>
        <v>3</v>
      </c>
      <c r="CJ34" s="117">
        <f t="shared" si="78"/>
        <v>0</v>
      </c>
      <c r="CK34" s="117">
        <f t="shared" si="32"/>
        <v>3</v>
      </c>
      <c r="CL34" s="117">
        <f t="shared" si="33"/>
        <v>0</v>
      </c>
      <c r="CM34" s="117">
        <f t="shared" si="34"/>
        <v>0</v>
      </c>
      <c r="CN34" s="117">
        <f t="shared" si="35"/>
        <v>0</v>
      </c>
      <c r="CO34" s="117">
        <f t="shared" si="36"/>
        <v>0</v>
      </c>
      <c r="CP34" s="117">
        <f t="shared" si="79"/>
        <v>1</v>
      </c>
      <c r="CQ34" s="117">
        <f t="shared" si="80"/>
        <v>0</v>
      </c>
      <c r="CR34" s="117">
        <f t="shared" si="81"/>
        <v>0</v>
      </c>
      <c r="CS34" s="117">
        <f t="shared" si="82"/>
        <v>0</v>
      </c>
      <c r="CT34" s="117">
        <f t="shared" si="37"/>
        <v>0</v>
      </c>
      <c r="CU34" s="117">
        <f t="shared" si="83"/>
        <v>0</v>
      </c>
      <c r="CV34" s="117">
        <f t="shared" si="38"/>
        <v>0</v>
      </c>
      <c r="CW34" s="117">
        <f t="shared" si="84"/>
        <v>0</v>
      </c>
      <c r="CX34" s="117">
        <f t="shared" si="39"/>
        <v>1</v>
      </c>
      <c r="CY34" s="117">
        <f t="shared" si="40"/>
        <v>0</v>
      </c>
      <c r="CZ34" s="117">
        <f t="shared" si="41"/>
        <v>1</v>
      </c>
      <c r="DA34" s="117">
        <f t="shared" si="42"/>
        <v>0</v>
      </c>
      <c r="DB34" s="117">
        <f t="shared" si="43"/>
        <v>0</v>
      </c>
      <c r="DC34" s="117">
        <f t="shared" si="44"/>
        <v>0</v>
      </c>
      <c r="DD34" s="117">
        <f t="shared" si="45"/>
        <v>0</v>
      </c>
      <c r="DE34" s="117">
        <f t="shared" si="46"/>
        <v>0</v>
      </c>
      <c r="DF34" s="117">
        <f t="shared" si="47"/>
        <v>0</v>
      </c>
      <c r="DG34" s="117">
        <f t="shared" si="90"/>
        <v>0</v>
      </c>
      <c r="DH34" s="117">
        <f t="shared" si="48"/>
        <v>0</v>
      </c>
      <c r="DI34" s="117">
        <f t="shared" si="85"/>
        <v>0</v>
      </c>
      <c r="DJ34" s="117">
        <f t="shared" si="86"/>
        <v>0</v>
      </c>
      <c r="DK34" s="117">
        <f t="shared" si="49"/>
        <v>0</v>
      </c>
      <c r="DL34" s="117">
        <f t="shared" si="50"/>
        <v>0</v>
      </c>
      <c r="DM34" s="117">
        <f t="shared" si="51"/>
        <v>0</v>
      </c>
      <c r="DN34" s="117">
        <f t="shared" si="52"/>
        <v>0</v>
      </c>
      <c r="DO34" s="117">
        <f t="shared" si="53"/>
        <v>0</v>
      </c>
      <c r="DP34" s="117">
        <f t="shared" si="87"/>
        <v>0</v>
      </c>
      <c r="DQ34" s="117">
        <f t="shared" si="54"/>
        <v>1</v>
      </c>
      <c r="DR34" s="117">
        <f t="shared" si="55"/>
        <v>0</v>
      </c>
      <c r="DS34" s="117">
        <f t="shared" si="56"/>
        <v>1</v>
      </c>
      <c r="DT34" s="117">
        <f t="shared" si="57"/>
        <v>0</v>
      </c>
      <c r="DU34" s="117">
        <f t="shared" si="58"/>
        <v>0</v>
      </c>
      <c r="DV34" s="117">
        <f t="shared" si="88"/>
        <v>0</v>
      </c>
      <c r="DW34" s="117">
        <f t="shared" si="59"/>
        <v>0</v>
      </c>
      <c r="DX34" s="117">
        <f t="shared" si="60"/>
        <v>0</v>
      </c>
      <c r="DY34" s="117">
        <f t="shared" si="61"/>
        <v>0</v>
      </c>
      <c r="DZ34" s="117">
        <f t="shared" si="62"/>
        <v>0</v>
      </c>
      <c r="EA34" s="117">
        <f t="shared" si="63"/>
        <v>1</v>
      </c>
      <c r="EB34" s="117">
        <f t="shared" si="64"/>
        <v>1</v>
      </c>
      <c r="EC34" s="117">
        <f t="shared" si="89"/>
        <v>0</v>
      </c>
      <c r="ED34" s="117">
        <f t="shared" si="65"/>
        <v>1</v>
      </c>
      <c r="EE34" s="117">
        <f t="shared" si="66"/>
        <v>0</v>
      </c>
      <c r="EF34" s="117">
        <f t="shared" si="67"/>
        <v>1</v>
      </c>
      <c r="EG34" s="117">
        <f t="shared" si="68"/>
        <v>1</v>
      </c>
      <c r="EH34" s="117">
        <f t="shared" si="69"/>
        <v>0</v>
      </c>
      <c r="EI34" s="117">
        <f t="shared" si="70"/>
        <v>1</v>
      </c>
      <c r="EJ34" s="118">
        <f t="shared" si="71"/>
        <v>0</v>
      </c>
      <c r="EK34" s="118">
        <f t="shared" si="72"/>
        <v>0</v>
      </c>
      <c r="EL34" s="7"/>
      <c r="EM34" s="7"/>
      <c r="EN34" s="7"/>
      <c r="EO34" s="7"/>
    </row>
    <row r="35" spans="1:145" ht="17.100000000000001" customHeight="1" x14ac:dyDescent="0.25">
      <c r="A35" s="774"/>
      <c r="B35" s="777"/>
      <c r="C35" s="172">
        <v>3</v>
      </c>
      <c r="D35" s="63" t="s">
        <v>652</v>
      </c>
      <c r="E35" s="65" t="s">
        <v>647</v>
      </c>
      <c r="F35" s="161" t="s">
        <v>604</v>
      </c>
      <c r="G35" s="164" t="s">
        <v>668</v>
      </c>
      <c r="H35" s="161" t="s">
        <v>675</v>
      </c>
      <c r="I35" s="146" t="s">
        <v>275</v>
      </c>
      <c r="J35" s="85" t="s">
        <v>636</v>
      </c>
      <c r="K35" s="259" t="s">
        <v>649</v>
      </c>
      <c r="L35" s="65" t="s">
        <v>579</v>
      </c>
      <c r="M35" s="161" t="s">
        <v>660</v>
      </c>
      <c r="N35" s="164" t="s">
        <v>268</v>
      </c>
      <c r="O35" s="161" t="s">
        <v>519</v>
      </c>
      <c r="P35" s="146" t="s">
        <v>646</v>
      </c>
      <c r="Q35" s="85" t="s">
        <v>659</v>
      </c>
      <c r="R35" s="78" t="s">
        <v>631</v>
      </c>
      <c r="S35" s="154" t="s">
        <v>274</v>
      </c>
      <c r="T35" s="161" t="s">
        <v>515</v>
      </c>
      <c r="U35" s="164" t="s">
        <v>638</v>
      </c>
      <c r="V35" s="161" t="s">
        <v>683</v>
      </c>
      <c r="W35" s="146" t="s">
        <v>237</v>
      </c>
      <c r="X35" s="91" t="s">
        <v>301</v>
      </c>
      <c r="Y35" s="42" t="s">
        <v>317</v>
      </c>
      <c r="Z35" s="10" t="s">
        <v>60</v>
      </c>
      <c r="AA35" s="6"/>
      <c r="AB35" s="279" t="s">
        <v>661</v>
      </c>
      <c r="AC35" s="279" t="s">
        <v>661</v>
      </c>
      <c r="AD35" s="279" t="s">
        <v>661</v>
      </c>
      <c r="AE35" s="279" t="s">
        <v>587</v>
      </c>
      <c r="AF35" s="279" t="s">
        <v>638</v>
      </c>
      <c r="AG35" s="279" t="s">
        <v>661</v>
      </c>
      <c r="AH35" s="279" t="s">
        <v>661</v>
      </c>
      <c r="AI35" s="279" t="s">
        <v>579</v>
      </c>
      <c r="AJ35" s="279" t="s">
        <v>579</v>
      </c>
      <c r="AK35" s="279" t="s">
        <v>579</v>
      </c>
      <c r="AL35" s="279" t="s">
        <v>638</v>
      </c>
      <c r="AM35" s="279" t="s">
        <v>638</v>
      </c>
      <c r="AN35" s="279" t="s">
        <v>579</v>
      </c>
      <c r="AO35" s="279" t="s">
        <v>673</v>
      </c>
      <c r="AP35" s="279" t="s">
        <v>241</v>
      </c>
      <c r="AQ35" s="279" t="s">
        <v>241</v>
      </c>
      <c r="AR35" s="279" t="s">
        <v>241</v>
      </c>
      <c r="AS35" s="279" t="s">
        <v>638</v>
      </c>
      <c r="AT35" s="279" t="s">
        <v>638</v>
      </c>
      <c r="AU35" s="279" t="s">
        <v>237</v>
      </c>
      <c r="AV35" s="279" t="s">
        <v>237</v>
      </c>
      <c r="AX35" s="118"/>
      <c r="AY35" s="118">
        <f t="shared" si="0"/>
        <v>1</v>
      </c>
      <c r="AZ35" s="118">
        <f t="shared" si="1"/>
        <v>1</v>
      </c>
      <c r="BA35" s="118">
        <f t="shared" si="2"/>
        <v>1</v>
      </c>
      <c r="BB35" s="118">
        <f t="shared" si="3"/>
        <v>0</v>
      </c>
      <c r="BC35" s="118">
        <f t="shared" si="4"/>
        <v>1</v>
      </c>
      <c r="BD35" s="118">
        <f t="shared" si="73"/>
        <v>0</v>
      </c>
      <c r="BE35" s="118">
        <f t="shared" si="74"/>
        <v>1</v>
      </c>
      <c r="BF35" s="118">
        <f t="shared" si="5"/>
        <v>0</v>
      </c>
      <c r="BG35" s="117">
        <f t="shared" si="75"/>
        <v>1</v>
      </c>
      <c r="BH35" s="118">
        <f t="shared" si="6"/>
        <v>1</v>
      </c>
      <c r="BI35" s="118">
        <f t="shared" si="7"/>
        <v>1</v>
      </c>
      <c r="BJ35" s="117">
        <f t="shared" si="8"/>
        <v>0</v>
      </c>
      <c r="BK35" s="118">
        <f t="shared" si="9"/>
        <v>1</v>
      </c>
      <c r="BL35" s="118">
        <f t="shared" si="10"/>
        <v>0</v>
      </c>
      <c r="BM35" s="118">
        <f t="shared" si="11"/>
        <v>1</v>
      </c>
      <c r="BN35" s="118">
        <f t="shared" si="12"/>
        <v>1</v>
      </c>
      <c r="BO35" s="117">
        <f t="shared" si="13"/>
        <v>0</v>
      </c>
      <c r="BP35" s="117">
        <f t="shared" si="14"/>
        <v>1</v>
      </c>
      <c r="BQ35" s="117">
        <f t="shared" si="15"/>
        <v>1</v>
      </c>
      <c r="BR35" s="117">
        <f t="shared" si="16"/>
        <v>0</v>
      </c>
      <c r="BS35" s="117">
        <f t="shared" si="17"/>
        <v>0</v>
      </c>
      <c r="BT35" s="117">
        <f t="shared" si="18"/>
        <v>0</v>
      </c>
      <c r="BU35" s="117">
        <f t="shared" si="19"/>
        <v>0</v>
      </c>
      <c r="BV35" s="117">
        <f t="shared" si="20"/>
        <v>1</v>
      </c>
      <c r="BW35" s="117">
        <f t="shared" si="76"/>
        <v>0</v>
      </c>
      <c r="BX35" s="117">
        <f t="shared" si="77"/>
        <v>1</v>
      </c>
      <c r="BY35" s="117">
        <f t="shared" si="21"/>
        <v>0</v>
      </c>
      <c r="BZ35" s="117">
        <f t="shared" si="22"/>
        <v>0</v>
      </c>
      <c r="CA35" s="117">
        <f t="shared" si="23"/>
        <v>0</v>
      </c>
      <c r="CB35" s="117">
        <f t="shared" si="24"/>
        <v>0</v>
      </c>
      <c r="CC35" s="117">
        <f t="shared" si="25"/>
        <v>0</v>
      </c>
      <c r="CD35" s="117">
        <f t="shared" si="26"/>
        <v>0</v>
      </c>
      <c r="CE35" s="117">
        <f t="shared" si="27"/>
        <v>0</v>
      </c>
      <c r="CF35" s="117">
        <f t="shared" si="28"/>
        <v>0</v>
      </c>
      <c r="CG35" s="117">
        <f t="shared" si="29"/>
        <v>0</v>
      </c>
      <c r="CH35" s="117">
        <f t="shared" si="30"/>
        <v>0</v>
      </c>
      <c r="CI35" s="117">
        <f t="shared" si="31"/>
        <v>0</v>
      </c>
      <c r="CJ35" s="117">
        <f t="shared" si="78"/>
        <v>0</v>
      </c>
      <c r="CK35" s="117">
        <f t="shared" si="32"/>
        <v>0</v>
      </c>
      <c r="CL35" s="117">
        <f t="shared" si="33"/>
        <v>1</v>
      </c>
      <c r="CM35" s="117">
        <f t="shared" si="34"/>
        <v>0</v>
      </c>
      <c r="CN35" s="117">
        <f t="shared" si="35"/>
        <v>1</v>
      </c>
      <c r="CO35" s="117">
        <f t="shared" si="36"/>
        <v>1</v>
      </c>
      <c r="CP35" s="117">
        <f t="shared" si="79"/>
        <v>1</v>
      </c>
      <c r="CQ35" s="117">
        <f t="shared" si="80"/>
        <v>0</v>
      </c>
      <c r="CR35" s="117">
        <f t="shared" si="81"/>
        <v>0</v>
      </c>
      <c r="CS35" s="117">
        <f t="shared" si="82"/>
        <v>0</v>
      </c>
      <c r="CT35" s="117">
        <f t="shared" si="37"/>
        <v>0</v>
      </c>
      <c r="CU35" s="117">
        <f t="shared" si="83"/>
        <v>0</v>
      </c>
      <c r="CV35" s="117">
        <f t="shared" si="38"/>
        <v>1</v>
      </c>
      <c r="CW35" s="117">
        <f t="shared" si="84"/>
        <v>1</v>
      </c>
      <c r="CX35" s="117">
        <f t="shared" si="39"/>
        <v>0</v>
      </c>
      <c r="CY35" s="117">
        <f t="shared" si="40"/>
        <v>0</v>
      </c>
      <c r="CZ35" s="117">
        <f t="shared" si="41"/>
        <v>0</v>
      </c>
      <c r="DA35" s="117">
        <f t="shared" si="42"/>
        <v>0</v>
      </c>
      <c r="DB35" s="117">
        <f t="shared" si="43"/>
        <v>0</v>
      </c>
      <c r="DC35" s="117">
        <f t="shared" si="44"/>
        <v>0</v>
      </c>
      <c r="DD35" s="117">
        <f t="shared" si="45"/>
        <v>1</v>
      </c>
      <c r="DE35" s="117">
        <f t="shared" si="46"/>
        <v>1</v>
      </c>
      <c r="DF35" s="117">
        <f t="shared" si="47"/>
        <v>0</v>
      </c>
      <c r="DG35" s="117">
        <f t="shared" si="90"/>
        <v>1</v>
      </c>
      <c r="DH35" s="117">
        <f t="shared" si="48"/>
        <v>0</v>
      </c>
      <c r="DI35" s="117">
        <f t="shared" si="85"/>
        <v>0</v>
      </c>
      <c r="DJ35" s="117">
        <f t="shared" si="86"/>
        <v>0</v>
      </c>
      <c r="DK35" s="117">
        <f t="shared" si="49"/>
        <v>0</v>
      </c>
      <c r="DL35" s="117">
        <f t="shared" si="50"/>
        <v>0</v>
      </c>
      <c r="DM35" s="117">
        <f t="shared" si="51"/>
        <v>0</v>
      </c>
      <c r="DN35" s="117">
        <f t="shared" si="52"/>
        <v>1</v>
      </c>
      <c r="DO35" s="117">
        <f t="shared" si="53"/>
        <v>0</v>
      </c>
      <c r="DP35" s="117">
        <f t="shared" si="87"/>
        <v>1</v>
      </c>
      <c r="DQ35" s="117">
        <f t="shared" si="54"/>
        <v>1</v>
      </c>
      <c r="DR35" s="117">
        <f t="shared" si="55"/>
        <v>0</v>
      </c>
      <c r="DS35" s="117">
        <f t="shared" si="56"/>
        <v>1</v>
      </c>
      <c r="DT35" s="117">
        <f t="shared" si="57"/>
        <v>0</v>
      </c>
      <c r="DU35" s="117">
        <f t="shared" si="58"/>
        <v>0</v>
      </c>
      <c r="DV35" s="117">
        <f t="shared" si="88"/>
        <v>0</v>
      </c>
      <c r="DW35" s="117">
        <f t="shared" si="59"/>
        <v>1</v>
      </c>
      <c r="DX35" s="117">
        <f t="shared" si="60"/>
        <v>0</v>
      </c>
      <c r="DY35" s="117">
        <f t="shared" si="61"/>
        <v>1</v>
      </c>
      <c r="DZ35" s="117">
        <f t="shared" si="62"/>
        <v>0</v>
      </c>
      <c r="EA35" s="117">
        <f t="shared" si="63"/>
        <v>1</v>
      </c>
      <c r="EB35" s="117">
        <f t="shared" si="64"/>
        <v>0</v>
      </c>
      <c r="EC35" s="117">
        <f t="shared" si="89"/>
        <v>1</v>
      </c>
      <c r="ED35" s="117">
        <f t="shared" si="65"/>
        <v>1</v>
      </c>
      <c r="EE35" s="117">
        <f t="shared" si="66"/>
        <v>0</v>
      </c>
      <c r="EF35" s="117">
        <f t="shared" si="67"/>
        <v>1</v>
      </c>
      <c r="EG35" s="117">
        <f t="shared" si="68"/>
        <v>0</v>
      </c>
      <c r="EH35" s="117">
        <f t="shared" si="69"/>
        <v>0</v>
      </c>
      <c r="EI35" s="117">
        <f t="shared" si="70"/>
        <v>0</v>
      </c>
      <c r="EJ35" s="118">
        <f t="shared" si="71"/>
        <v>1</v>
      </c>
      <c r="EK35" s="118">
        <f t="shared" si="72"/>
        <v>0</v>
      </c>
      <c r="EL35" s="7"/>
      <c r="EM35" s="7"/>
      <c r="EN35" s="7"/>
      <c r="EO35" s="7"/>
    </row>
    <row r="36" spans="1:145" ht="17.100000000000001" customHeight="1" x14ac:dyDescent="0.25">
      <c r="A36" s="774"/>
      <c r="B36" s="777"/>
      <c r="C36" s="172">
        <v>4</v>
      </c>
      <c r="D36" s="63" t="s">
        <v>652</v>
      </c>
      <c r="E36" s="65" t="s">
        <v>647</v>
      </c>
      <c r="F36" s="161" t="s">
        <v>604</v>
      </c>
      <c r="G36" s="164" t="s">
        <v>668</v>
      </c>
      <c r="H36" s="161" t="s">
        <v>664</v>
      </c>
      <c r="I36" s="146" t="s">
        <v>275</v>
      </c>
      <c r="J36" s="85" t="s">
        <v>675</v>
      </c>
      <c r="K36" s="259" t="s">
        <v>649</v>
      </c>
      <c r="L36" s="65" t="s">
        <v>579</v>
      </c>
      <c r="M36" s="161" t="s">
        <v>660</v>
      </c>
      <c r="N36" s="164" t="s">
        <v>268</v>
      </c>
      <c r="O36" s="161" t="s">
        <v>519</v>
      </c>
      <c r="P36" s="146" t="s">
        <v>646</v>
      </c>
      <c r="Q36" s="85" t="s">
        <v>659</v>
      </c>
      <c r="R36" s="78" t="s">
        <v>516</v>
      </c>
      <c r="S36" s="154" t="s">
        <v>274</v>
      </c>
      <c r="T36" s="161" t="s">
        <v>631</v>
      </c>
      <c r="U36" s="164" t="s">
        <v>638</v>
      </c>
      <c r="V36" s="161" t="s">
        <v>683</v>
      </c>
      <c r="W36" s="146" t="s">
        <v>237</v>
      </c>
      <c r="X36" s="85" t="s">
        <v>301</v>
      </c>
      <c r="Y36" s="42" t="s">
        <v>43</v>
      </c>
      <c r="Z36" s="10" t="s">
        <v>61</v>
      </c>
      <c r="AA36" s="6"/>
      <c r="AB36" s="279" t="s">
        <v>661</v>
      </c>
      <c r="AC36" s="279" t="s">
        <v>661</v>
      </c>
      <c r="AD36" s="279" t="s">
        <v>661</v>
      </c>
      <c r="AE36" s="279" t="s">
        <v>587</v>
      </c>
      <c r="AF36" s="279" t="s">
        <v>638</v>
      </c>
      <c r="AG36" s="279" t="s">
        <v>661</v>
      </c>
      <c r="AH36" s="279" t="s">
        <v>661</v>
      </c>
      <c r="AI36" s="279" t="s">
        <v>661</v>
      </c>
      <c r="AJ36" s="279" t="s">
        <v>661</v>
      </c>
      <c r="AK36" s="279" t="s">
        <v>661</v>
      </c>
      <c r="AL36" s="279" t="s">
        <v>638</v>
      </c>
      <c r="AM36" s="279" t="s">
        <v>638</v>
      </c>
      <c r="AN36" s="279" t="s">
        <v>653</v>
      </c>
      <c r="AO36" s="279" t="s">
        <v>653</v>
      </c>
      <c r="AP36" s="279" t="s">
        <v>241</v>
      </c>
      <c r="AQ36" s="279" t="s">
        <v>241</v>
      </c>
      <c r="AR36" s="279" t="s">
        <v>241</v>
      </c>
      <c r="AS36" s="279" t="s">
        <v>638</v>
      </c>
      <c r="AT36" s="279" t="s">
        <v>638</v>
      </c>
      <c r="AU36" s="279" t="s">
        <v>653</v>
      </c>
      <c r="AV36" s="279" t="s">
        <v>653</v>
      </c>
      <c r="AX36" s="118"/>
      <c r="AY36" s="118">
        <f t="shared" si="0"/>
        <v>1</v>
      </c>
      <c r="AZ36" s="118">
        <f t="shared" si="1"/>
        <v>1</v>
      </c>
      <c r="BA36" s="118">
        <f t="shared" si="2"/>
        <v>1</v>
      </c>
      <c r="BB36" s="118">
        <f t="shared" si="3"/>
        <v>0</v>
      </c>
      <c r="BC36" s="118">
        <f t="shared" si="4"/>
        <v>1</v>
      </c>
      <c r="BD36" s="118">
        <f t="shared" si="73"/>
        <v>0</v>
      </c>
      <c r="BE36" s="118">
        <f t="shared" si="74"/>
        <v>1</v>
      </c>
      <c r="BF36" s="118">
        <f t="shared" si="5"/>
        <v>0</v>
      </c>
      <c r="BG36" s="117">
        <f t="shared" si="75"/>
        <v>1</v>
      </c>
      <c r="BH36" s="118">
        <f t="shared" si="6"/>
        <v>1</v>
      </c>
      <c r="BI36" s="118">
        <f t="shared" si="7"/>
        <v>1</v>
      </c>
      <c r="BJ36" s="117">
        <f t="shared" si="8"/>
        <v>0</v>
      </c>
      <c r="BK36" s="118">
        <f t="shared" si="9"/>
        <v>1</v>
      </c>
      <c r="BL36" s="118">
        <f t="shared" si="10"/>
        <v>0</v>
      </c>
      <c r="BM36" s="118">
        <f t="shared" si="11"/>
        <v>1</v>
      </c>
      <c r="BN36" s="118">
        <f t="shared" si="12"/>
        <v>1</v>
      </c>
      <c r="BO36" s="117">
        <f t="shared" si="13"/>
        <v>0</v>
      </c>
      <c r="BP36" s="117">
        <f t="shared" si="14"/>
        <v>1</v>
      </c>
      <c r="BQ36" s="117">
        <f t="shared" si="15"/>
        <v>1</v>
      </c>
      <c r="BR36" s="117">
        <f t="shared" si="16"/>
        <v>0</v>
      </c>
      <c r="BS36" s="117">
        <f t="shared" si="17"/>
        <v>0</v>
      </c>
      <c r="BT36" s="117">
        <f t="shared" si="18"/>
        <v>0</v>
      </c>
      <c r="BU36" s="117">
        <f t="shared" si="19"/>
        <v>0</v>
      </c>
      <c r="BV36" s="117">
        <f t="shared" si="20"/>
        <v>1</v>
      </c>
      <c r="BW36" s="117">
        <f t="shared" si="76"/>
        <v>0</v>
      </c>
      <c r="BX36" s="117">
        <f t="shared" si="77"/>
        <v>1</v>
      </c>
      <c r="BY36" s="117">
        <f t="shared" si="21"/>
        <v>0</v>
      </c>
      <c r="BZ36" s="117">
        <f t="shared" si="22"/>
        <v>0</v>
      </c>
      <c r="CA36" s="117">
        <f t="shared" si="23"/>
        <v>0</v>
      </c>
      <c r="CB36" s="117">
        <f t="shared" si="24"/>
        <v>0</v>
      </c>
      <c r="CC36" s="117">
        <f t="shared" si="25"/>
        <v>0</v>
      </c>
      <c r="CD36" s="117">
        <f t="shared" si="26"/>
        <v>0</v>
      </c>
      <c r="CE36" s="117">
        <f t="shared" si="27"/>
        <v>0</v>
      </c>
      <c r="CF36" s="117">
        <f t="shared" si="28"/>
        <v>0</v>
      </c>
      <c r="CG36" s="117">
        <f t="shared" si="29"/>
        <v>0</v>
      </c>
      <c r="CH36" s="117">
        <f t="shared" si="30"/>
        <v>0</v>
      </c>
      <c r="CI36" s="117">
        <f t="shared" si="31"/>
        <v>0</v>
      </c>
      <c r="CJ36" s="117">
        <f t="shared" si="78"/>
        <v>0</v>
      </c>
      <c r="CK36" s="117">
        <f t="shared" si="32"/>
        <v>0</v>
      </c>
      <c r="CL36" s="117">
        <f t="shared" si="33"/>
        <v>1</v>
      </c>
      <c r="CM36" s="117">
        <f t="shared" si="34"/>
        <v>0</v>
      </c>
      <c r="CN36" s="117">
        <f t="shared" si="35"/>
        <v>1</v>
      </c>
      <c r="CO36" s="117">
        <f t="shared" si="36"/>
        <v>1</v>
      </c>
      <c r="CP36" s="117">
        <f t="shared" si="79"/>
        <v>1</v>
      </c>
      <c r="CQ36" s="117">
        <f t="shared" si="80"/>
        <v>0</v>
      </c>
      <c r="CR36" s="117">
        <f t="shared" si="81"/>
        <v>0</v>
      </c>
      <c r="CS36" s="117">
        <f t="shared" si="82"/>
        <v>0</v>
      </c>
      <c r="CT36" s="117">
        <f t="shared" si="37"/>
        <v>0</v>
      </c>
      <c r="CU36" s="117">
        <f t="shared" si="83"/>
        <v>0</v>
      </c>
      <c r="CV36" s="117">
        <f t="shared" si="38"/>
        <v>1</v>
      </c>
      <c r="CW36" s="117">
        <f t="shared" si="84"/>
        <v>1</v>
      </c>
      <c r="CX36" s="117">
        <f t="shared" si="39"/>
        <v>0</v>
      </c>
      <c r="CY36" s="117">
        <f t="shared" si="40"/>
        <v>0</v>
      </c>
      <c r="CZ36" s="117">
        <f t="shared" si="41"/>
        <v>0</v>
      </c>
      <c r="DA36" s="117">
        <f t="shared" si="42"/>
        <v>0</v>
      </c>
      <c r="DB36" s="117">
        <f t="shared" si="43"/>
        <v>0</v>
      </c>
      <c r="DC36" s="117">
        <f t="shared" si="44"/>
        <v>0</v>
      </c>
      <c r="DD36" s="117">
        <f t="shared" si="45"/>
        <v>0</v>
      </c>
      <c r="DE36" s="117">
        <f t="shared" si="46"/>
        <v>1</v>
      </c>
      <c r="DF36" s="117">
        <f t="shared" si="47"/>
        <v>0</v>
      </c>
      <c r="DG36" s="117">
        <f t="shared" si="90"/>
        <v>1</v>
      </c>
      <c r="DH36" s="117">
        <f t="shared" si="48"/>
        <v>1</v>
      </c>
      <c r="DI36" s="117">
        <f t="shared" si="85"/>
        <v>0</v>
      </c>
      <c r="DJ36" s="117">
        <f t="shared" si="86"/>
        <v>1</v>
      </c>
      <c r="DK36" s="117">
        <f t="shared" si="49"/>
        <v>0</v>
      </c>
      <c r="DL36" s="117">
        <f t="shared" si="50"/>
        <v>0</v>
      </c>
      <c r="DM36" s="117">
        <f t="shared" si="51"/>
        <v>0</v>
      </c>
      <c r="DN36" s="117">
        <f t="shared" si="52"/>
        <v>1</v>
      </c>
      <c r="DO36" s="117">
        <f t="shared" si="53"/>
        <v>0</v>
      </c>
      <c r="DP36" s="117">
        <f t="shared" si="87"/>
        <v>1</v>
      </c>
      <c r="DQ36" s="117">
        <f t="shared" si="54"/>
        <v>1</v>
      </c>
      <c r="DR36" s="117">
        <f t="shared" si="55"/>
        <v>0</v>
      </c>
      <c r="DS36" s="117">
        <f t="shared" si="56"/>
        <v>1</v>
      </c>
      <c r="DT36" s="117">
        <f t="shared" si="57"/>
        <v>0</v>
      </c>
      <c r="DU36" s="117">
        <f t="shared" si="58"/>
        <v>0</v>
      </c>
      <c r="DV36" s="117">
        <f t="shared" si="88"/>
        <v>0</v>
      </c>
      <c r="DW36" s="117">
        <f t="shared" si="59"/>
        <v>1</v>
      </c>
      <c r="DX36" s="117">
        <f t="shared" si="60"/>
        <v>0</v>
      </c>
      <c r="DY36" s="117">
        <f t="shared" si="61"/>
        <v>1</v>
      </c>
      <c r="DZ36" s="117">
        <f t="shared" si="62"/>
        <v>0</v>
      </c>
      <c r="EA36" s="117">
        <f t="shared" si="63"/>
        <v>1</v>
      </c>
      <c r="EB36" s="117">
        <f t="shared" si="64"/>
        <v>0</v>
      </c>
      <c r="EC36" s="117">
        <f t="shared" si="89"/>
        <v>1</v>
      </c>
      <c r="ED36" s="117">
        <f t="shared" si="65"/>
        <v>0</v>
      </c>
      <c r="EE36" s="117">
        <f t="shared" si="66"/>
        <v>0</v>
      </c>
      <c r="EF36" s="117">
        <f t="shared" si="67"/>
        <v>0</v>
      </c>
      <c r="EG36" s="117">
        <f t="shared" si="68"/>
        <v>0</v>
      </c>
      <c r="EH36" s="117">
        <f t="shared" si="69"/>
        <v>0</v>
      </c>
      <c r="EI36" s="117">
        <f t="shared" si="70"/>
        <v>0</v>
      </c>
      <c r="EJ36" s="118">
        <f t="shared" si="71"/>
        <v>1</v>
      </c>
      <c r="EK36" s="118">
        <f t="shared" si="72"/>
        <v>1</v>
      </c>
      <c r="EL36" s="7"/>
      <c r="EM36" s="7"/>
      <c r="EN36" s="7"/>
      <c r="EO36" s="7"/>
    </row>
    <row r="37" spans="1:145" ht="17.100000000000001" customHeight="1" x14ac:dyDescent="0.25">
      <c r="A37" s="774"/>
      <c r="B37" s="777"/>
      <c r="C37" s="172">
        <v>5</v>
      </c>
      <c r="D37" s="63" t="s">
        <v>647</v>
      </c>
      <c r="E37" s="65" t="s">
        <v>604</v>
      </c>
      <c r="F37" s="161" t="s">
        <v>645</v>
      </c>
      <c r="G37" s="164" t="s">
        <v>668</v>
      </c>
      <c r="H37" s="161" t="s">
        <v>664</v>
      </c>
      <c r="I37" s="146" t="s">
        <v>696</v>
      </c>
      <c r="J37" s="85" t="s">
        <v>675</v>
      </c>
      <c r="K37" s="78" t="s">
        <v>579</v>
      </c>
      <c r="L37" s="65" t="s">
        <v>649</v>
      </c>
      <c r="M37" s="65" t="s">
        <v>341</v>
      </c>
      <c r="N37" s="164" t="s">
        <v>689</v>
      </c>
      <c r="O37" s="161" t="s">
        <v>660</v>
      </c>
      <c r="P37" s="146" t="s">
        <v>659</v>
      </c>
      <c r="Q37" s="85" t="s">
        <v>633</v>
      </c>
      <c r="R37" s="78" t="s">
        <v>657</v>
      </c>
      <c r="S37" s="154" t="s">
        <v>241</v>
      </c>
      <c r="T37" s="161" t="s">
        <v>631</v>
      </c>
      <c r="U37" s="164" t="s">
        <v>683</v>
      </c>
      <c r="V37" s="161" t="s">
        <v>268</v>
      </c>
      <c r="W37" s="153" t="s">
        <v>642</v>
      </c>
      <c r="X37" s="85" t="s">
        <v>636</v>
      </c>
      <c r="Y37" s="42" t="s">
        <v>44</v>
      </c>
      <c r="Z37" s="10" t="s">
        <v>62</v>
      </c>
      <c r="AA37" s="6"/>
      <c r="AB37" s="279" t="s">
        <v>640</v>
      </c>
      <c r="AC37" s="279" t="s">
        <v>640</v>
      </c>
      <c r="AD37" s="279" t="s">
        <v>640</v>
      </c>
      <c r="AE37" s="279" t="s">
        <v>666</v>
      </c>
      <c r="AF37" s="279" t="s">
        <v>666</v>
      </c>
      <c r="AG37" s="279" t="s">
        <v>641</v>
      </c>
      <c r="AH37" s="279" t="s">
        <v>641</v>
      </c>
      <c r="AI37" s="279" t="s">
        <v>661</v>
      </c>
      <c r="AJ37" s="279" t="s">
        <v>661</v>
      </c>
      <c r="AK37" s="279" t="s">
        <v>661</v>
      </c>
      <c r="AL37" s="279" t="s">
        <v>638</v>
      </c>
      <c r="AM37" s="279" t="s">
        <v>638</v>
      </c>
      <c r="AN37" s="279" t="s">
        <v>653</v>
      </c>
      <c r="AO37" s="279" t="s">
        <v>653</v>
      </c>
      <c r="AP37" s="279" t="s">
        <v>241</v>
      </c>
      <c r="AQ37" s="279" t="s">
        <v>241</v>
      </c>
      <c r="AR37" s="279" t="s">
        <v>241</v>
      </c>
      <c r="AS37" s="279" t="s">
        <v>638</v>
      </c>
      <c r="AT37" s="279" t="s">
        <v>638</v>
      </c>
      <c r="AU37" s="279" t="s">
        <v>653</v>
      </c>
      <c r="AV37" s="279" t="s">
        <v>653</v>
      </c>
      <c r="AX37" s="118"/>
      <c r="AY37" s="118">
        <f t="shared" si="0"/>
        <v>1</v>
      </c>
      <c r="AZ37" s="118">
        <f t="shared" si="1"/>
        <v>1</v>
      </c>
      <c r="BA37" s="118">
        <f t="shared" si="2"/>
        <v>1</v>
      </c>
      <c r="BB37" s="118">
        <f t="shared" si="3"/>
        <v>0</v>
      </c>
      <c r="BC37" s="118">
        <f t="shared" si="4"/>
        <v>0</v>
      </c>
      <c r="BD37" s="118">
        <f t="shared" si="73"/>
        <v>1</v>
      </c>
      <c r="BE37" s="118">
        <f t="shared" si="74"/>
        <v>1</v>
      </c>
      <c r="BF37" s="118">
        <f t="shared" si="5"/>
        <v>1</v>
      </c>
      <c r="BG37" s="117">
        <f t="shared" si="75"/>
        <v>0</v>
      </c>
      <c r="BH37" s="118">
        <f t="shared" si="6"/>
        <v>1</v>
      </c>
      <c r="BI37" s="118">
        <f t="shared" si="7"/>
        <v>0</v>
      </c>
      <c r="BJ37" s="117">
        <f t="shared" si="8"/>
        <v>0</v>
      </c>
      <c r="BK37" s="118">
        <f t="shared" si="9"/>
        <v>0</v>
      </c>
      <c r="BL37" s="118">
        <f t="shared" si="10"/>
        <v>1</v>
      </c>
      <c r="BM37" s="118">
        <f t="shared" si="11"/>
        <v>0</v>
      </c>
      <c r="BN37" s="118">
        <f t="shared" si="12"/>
        <v>1</v>
      </c>
      <c r="BO37" s="117">
        <f t="shared" si="13"/>
        <v>0</v>
      </c>
      <c r="BP37" s="117">
        <f t="shared" si="14"/>
        <v>1</v>
      </c>
      <c r="BQ37" s="117">
        <f t="shared" si="15"/>
        <v>1</v>
      </c>
      <c r="BR37" s="117">
        <f t="shared" si="16"/>
        <v>0</v>
      </c>
      <c r="BS37" s="117">
        <f t="shared" si="17"/>
        <v>0</v>
      </c>
      <c r="BT37" s="117">
        <f t="shared" si="18"/>
        <v>0</v>
      </c>
      <c r="BU37" s="117">
        <f t="shared" si="19"/>
        <v>0</v>
      </c>
      <c r="BV37" s="117">
        <f t="shared" si="20"/>
        <v>1</v>
      </c>
      <c r="BW37" s="117">
        <f t="shared" si="76"/>
        <v>0</v>
      </c>
      <c r="BX37" s="117">
        <f t="shared" si="77"/>
        <v>1</v>
      </c>
      <c r="BY37" s="117">
        <f t="shared" si="21"/>
        <v>0</v>
      </c>
      <c r="BZ37" s="117">
        <f t="shared" si="22"/>
        <v>1</v>
      </c>
      <c r="CA37" s="117">
        <f t="shared" si="23"/>
        <v>1</v>
      </c>
      <c r="CB37" s="117">
        <f t="shared" si="24"/>
        <v>0</v>
      </c>
      <c r="CC37" s="117">
        <f t="shared" si="25"/>
        <v>0</v>
      </c>
      <c r="CD37" s="117">
        <f t="shared" si="26"/>
        <v>0</v>
      </c>
      <c r="CE37" s="117">
        <f t="shared" si="27"/>
        <v>0</v>
      </c>
      <c r="CF37" s="117">
        <f t="shared" si="28"/>
        <v>0</v>
      </c>
      <c r="CG37" s="117">
        <f t="shared" si="29"/>
        <v>0</v>
      </c>
      <c r="CH37" s="117">
        <f t="shared" si="30"/>
        <v>0</v>
      </c>
      <c r="CI37" s="117">
        <f t="shared" si="31"/>
        <v>0</v>
      </c>
      <c r="CJ37" s="117">
        <f t="shared" si="78"/>
        <v>0</v>
      </c>
      <c r="CK37" s="117">
        <f t="shared" si="32"/>
        <v>0</v>
      </c>
      <c r="CL37" s="117">
        <f t="shared" si="33"/>
        <v>0</v>
      </c>
      <c r="CM37" s="117">
        <f t="shared" si="34"/>
        <v>0</v>
      </c>
      <c r="CN37" s="117">
        <f t="shared" si="35"/>
        <v>0</v>
      </c>
      <c r="CO37" s="117">
        <f t="shared" si="36"/>
        <v>1</v>
      </c>
      <c r="CP37" s="117">
        <f t="shared" si="79"/>
        <v>1</v>
      </c>
      <c r="CQ37" s="117">
        <f t="shared" si="80"/>
        <v>0</v>
      </c>
      <c r="CR37" s="117">
        <f t="shared" si="81"/>
        <v>0</v>
      </c>
      <c r="CS37" s="117">
        <f t="shared" si="82"/>
        <v>0</v>
      </c>
      <c r="CT37" s="117">
        <f t="shared" si="37"/>
        <v>0</v>
      </c>
      <c r="CU37" s="117">
        <f t="shared" si="83"/>
        <v>0</v>
      </c>
      <c r="CV37" s="117">
        <f t="shared" si="38"/>
        <v>1</v>
      </c>
      <c r="CW37" s="117">
        <f t="shared" si="84"/>
        <v>1</v>
      </c>
      <c r="CX37" s="117">
        <f t="shared" si="39"/>
        <v>1</v>
      </c>
      <c r="CY37" s="117">
        <f t="shared" si="40"/>
        <v>0</v>
      </c>
      <c r="CZ37" s="117">
        <f t="shared" si="41"/>
        <v>1</v>
      </c>
      <c r="DA37" s="117">
        <f t="shared" si="42"/>
        <v>0</v>
      </c>
      <c r="DB37" s="117">
        <f t="shared" si="43"/>
        <v>0</v>
      </c>
      <c r="DC37" s="117">
        <f t="shared" si="44"/>
        <v>0</v>
      </c>
      <c r="DD37" s="117">
        <f t="shared" si="45"/>
        <v>0</v>
      </c>
      <c r="DE37" s="117">
        <f t="shared" si="46"/>
        <v>1</v>
      </c>
      <c r="DF37" s="117">
        <f t="shared" si="47"/>
        <v>0</v>
      </c>
      <c r="DG37" s="117">
        <f t="shared" si="90"/>
        <v>1</v>
      </c>
      <c r="DH37" s="117">
        <f t="shared" si="48"/>
        <v>0</v>
      </c>
      <c r="DI37" s="117">
        <f t="shared" si="85"/>
        <v>0</v>
      </c>
      <c r="DJ37" s="117">
        <f t="shared" si="86"/>
        <v>0</v>
      </c>
      <c r="DK37" s="117">
        <f t="shared" si="49"/>
        <v>0</v>
      </c>
      <c r="DL37" s="117">
        <f t="shared" si="50"/>
        <v>0</v>
      </c>
      <c r="DM37" s="117">
        <f t="shared" si="51"/>
        <v>0</v>
      </c>
      <c r="DN37" s="117">
        <f t="shared" si="52"/>
        <v>0</v>
      </c>
      <c r="DO37" s="117">
        <f t="shared" si="53"/>
        <v>0</v>
      </c>
      <c r="DP37" s="117">
        <f t="shared" si="87"/>
        <v>0</v>
      </c>
      <c r="DQ37" s="117">
        <f t="shared" si="54"/>
        <v>0</v>
      </c>
      <c r="DR37" s="117">
        <f t="shared" si="55"/>
        <v>0</v>
      </c>
      <c r="DS37" s="117">
        <f t="shared" si="56"/>
        <v>0</v>
      </c>
      <c r="DT37" s="117">
        <f t="shared" si="57"/>
        <v>0</v>
      </c>
      <c r="DU37" s="117">
        <f t="shared" si="58"/>
        <v>0</v>
      </c>
      <c r="DV37" s="117">
        <f t="shared" si="88"/>
        <v>0</v>
      </c>
      <c r="DW37" s="117">
        <f t="shared" si="59"/>
        <v>1</v>
      </c>
      <c r="DX37" s="117">
        <f t="shared" si="60"/>
        <v>0</v>
      </c>
      <c r="DY37" s="117">
        <f t="shared" si="61"/>
        <v>1</v>
      </c>
      <c r="DZ37" s="117">
        <f t="shared" si="62"/>
        <v>1</v>
      </c>
      <c r="EA37" s="117">
        <f t="shared" si="63"/>
        <v>0</v>
      </c>
      <c r="EB37" s="117">
        <f t="shared" si="64"/>
        <v>1</v>
      </c>
      <c r="EC37" s="117">
        <f t="shared" si="89"/>
        <v>1</v>
      </c>
      <c r="ED37" s="117">
        <f t="shared" si="65"/>
        <v>1</v>
      </c>
      <c r="EE37" s="117">
        <f t="shared" si="66"/>
        <v>0</v>
      </c>
      <c r="EF37" s="117">
        <f t="shared" si="67"/>
        <v>1</v>
      </c>
      <c r="EG37" s="117">
        <f t="shared" si="68"/>
        <v>1</v>
      </c>
      <c r="EH37" s="117">
        <f t="shared" si="69"/>
        <v>0</v>
      </c>
      <c r="EI37" s="117">
        <f t="shared" si="70"/>
        <v>1</v>
      </c>
      <c r="EJ37" s="118">
        <f t="shared" si="71"/>
        <v>1</v>
      </c>
      <c r="EK37" s="118">
        <f t="shared" si="72"/>
        <v>1</v>
      </c>
      <c r="EL37" s="7"/>
      <c r="EM37" s="7"/>
      <c r="EN37" s="7"/>
      <c r="EO37" s="7"/>
    </row>
    <row r="38" spans="1:145" ht="17.100000000000001" customHeight="1" x14ac:dyDescent="0.25">
      <c r="A38" s="774"/>
      <c r="B38" s="777"/>
      <c r="C38" s="172">
        <v>6</v>
      </c>
      <c r="D38" s="63" t="s">
        <v>647</v>
      </c>
      <c r="E38" s="65" t="s">
        <v>604</v>
      </c>
      <c r="F38" s="161" t="s">
        <v>645</v>
      </c>
      <c r="G38" s="164" t="s">
        <v>587</v>
      </c>
      <c r="H38" s="161" t="s">
        <v>668</v>
      </c>
      <c r="I38" s="146" t="s">
        <v>696</v>
      </c>
      <c r="J38" s="85" t="s">
        <v>675</v>
      </c>
      <c r="K38" s="78" t="s">
        <v>579</v>
      </c>
      <c r="L38" s="65" t="s">
        <v>649</v>
      </c>
      <c r="M38" s="65" t="s">
        <v>341</v>
      </c>
      <c r="N38" s="164" t="s">
        <v>689</v>
      </c>
      <c r="O38" s="161" t="s">
        <v>660</v>
      </c>
      <c r="P38" s="146" t="s">
        <v>659</v>
      </c>
      <c r="Q38" s="85" t="s">
        <v>633</v>
      </c>
      <c r="R38" s="78" t="s">
        <v>657</v>
      </c>
      <c r="S38" s="154" t="s">
        <v>515</v>
      </c>
      <c r="T38" s="161" t="s">
        <v>631</v>
      </c>
      <c r="U38" s="164" t="s">
        <v>683</v>
      </c>
      <c r="V38" s="169" t="s">
        <v>268</v>
      </c>
      <c r="W38" s="154" t="s">
        <v>642</v>
      </c>
      <c r="X38" s="85" t="s">
        <v>636</v>
      </c>
      <c r="Y38" s="42" t="s">
        <v>45</v>
      </c>
      <c r="Z38" s="10" t="s">
        <v>63</v>
      </c>
      <c r="AA38" s="6"/>
      <c r="AB38" s="279" t="s">
        <v>640</v>
      </c>
      <c r="AC38" s="279" t="s">
        <v>640</v>
      </c>
      <c r="AD38" s="279" t="s">
        <v>640</v>
      </c>
      <c r="AE38" s="279" t="s">
        <v>666</v>
      </c>
      <c r="AF38" s="279" t="s">
        <v>666</v>
      </c>
      <c r="AG38" s="279" t="s">
        <v>641</v>
      </c>
      <c r="AH38" s="279" t="s">
        <v>641</v>
      </c>
      <c r="AI38" s="279" t="s">
        <v>661</v>
      </c>
      <c r="AJ38" s="279" t="s">
        <v>661</v>
      </c>
      <c r="AK38" s="279" t="s">
        <v>661</v>
      </c>
      <c r="AL38" s="279" t="s">
        <v>638</v>
      </c>
      <c r="AM38" s="279" t="s">
        <v>638</v>
      </c>
      <c r="AN38" s="279" t="s">
        <v>653</v>
      </c>
      <c r="AO38" s="279" t="s">
        <v>653</v>
      </c>
      <c r="AP38" s="279" t="s">
        <v>241</v>
      </c>
      <c r="AQ38" s="279" t="s">
        <v>241</v>
      </c>
      <c r="AR38" s="279" t="s">
        <v>241</v>
      </c>
      <c r="AS38" s="279" t="s">
        <v>638</v>
      </c>
      <c r="AT38" s="279" t="s">
        <v>638</v>
      </c>
      <c r="AU38" s="279" t="s">
        <v>653</v>
      </c>
      <c r="AV38" s="279" t="s">
        <v>653</v>
      </c>
      <c r="AX38" s="118"/>
      <c r="AY38" s="118">
        <f t="shared" si="0"/>
        <v>1</v>
      </c>
      <c r="AZ38" s="118">
        <f t="shared" si="1"/>
        <v>1</v>
      </c>
      <c r="BA38" s="118">
        <f t="shared" si="2"/>
        <v>1</v>
      </c>
      <c r="BB38" s="118">
        <f t="shared" si="3"/>
        <v>0</v>
      </c>
      <c r="BC38" s="118">
        <f t="shared" si="4"/>
        <v>0</v>
      </c>
      <c r="BD38" s="118">
        <f t="shared" si="73"/>
        <v>1</v>
      </c>
      <c r="BE38" s="118">
        <f t="shared" si="74"/>
        <v>1</v>
      </c>
      <c r="BF38" s="118">
        <f t="shared" si="5"/>
        <v>1</v>
      </c>
      <c r="BG38" s="117">
        <f t="shared" si="75"/>
        <v>0</v>
      </c>
      <c r="BH38" s="118">
        <f t="shared" si="6"/>
        <v>1</v>
      </c>
      <c r="BI38" s="118">
        <f t="shared" si="7"/>
        <v>0</v>
      </c>
      <c r="BJ38" s="117">
        <f t="shared" si="8"/>
        <v>0</v>
      </c>
      <c r="BK38" s="118">
        <f t="shared" si="9"/>
        <v>0</v>
      </c>
      <c r="BL38" s="118">
        <f t="shared" si="10"/>
        <v>1</v>
      </c>
      <c r="BM38" s="118">
        <f t="shared" si="11"/>
        <v>0</v>
      </c>
      <c r="BN38" s="118">
        <f t="shared" si="12"/>
        <v>1</v>
      </c>
      <c r="BO38" s="117">
        <f t="shared" si="13"/>
        <v>0</v>
      </c>
      <c r="BP38" s="117">
        <f t="shared" si="14"/>
        <v>1</v>
      </c>
      <c r="BQ38" s="117">
        <f t="shared" si="15"/>
        <v>1</v>
      </c>
      <c r="BR38" s="117">
        <f t="shared" si="16"/>
        <v>0</v>
      </c>
      <c r="BS38" s="117">
        <f t="shared" si="17"/>
        <v>0</v>
      </c>
      <c r="BT38" s="117">
        <f t="shared" si="18"/>
        <v>0</v>
      </c>
      <c r="BU38" s="117">
        <f t="shared" si="19"/>
        <v>0</v>
      </c>
      <c r="BV38" s="117">
        <f t="shared" si="20"/>
        <v>1</v>
      </c>
      <c r="BW38" s="117">
        <f t="shared" si="76"/>
        <v>0</v>
      </c>
      <c r="BX38" s="117">
        <f t="shared" si="77"/>
        <v>1</v>
      </c>
      <c r="BY38" s="117">
        <f t="shared" si="21"/>
        <v>0</v>
      </c>
      <c r="BZ38" s="117">
        <f t="shared" si="22"/>
        <v>1</v>
      </c>
      <c r="CA38" s="117">
        <f t="shared" si="23"/>
        <v>1</v>
      </c>
      <c r="CB38" s="117">
        <f t="shared" si="24"/>
        <v>0</v>
      </c>
      <c r="CC38" s="117">
        <f t="shared" si="25"/>
        <v>0</v>
      </c>
      <c r="CD38" s="117">
        <f t="shared" si="26"/>
        <v>0</v>
      </c>
      <c r="CE38" s="117">
        <f t="shared" si="27"/>
        <v>0</v>
      </c>
      <c r="CF38" s="117">
        <f t="shared" si="28"/>
        <v>0</v>
      </c>
      <c r="CG38" s="117">
        <f t="shared" si="29"/>
        <v>0</v>
      </c>
      <c r="CH38" s="117">
        <f t="shared" si="30"/>
        <v>0</v>
      </c>
      <c r="CI38" s="117">
        <f t="shared" si="31"/>
        <v>0</v>
      </c>
      <c r="CJ38" s="117">
        <f t="shared" si="78"/>
        <v>0</v>
      </c>
      <c r="CK38" s="117">
        <f t="shared" si="32"/>
        <v>0</v>
      </c>
      <c r="CL38" s="117">
        <f t="shared" si="33"/>
        <v>0</v>
      </c>
      <c r="CM38" s="117">
        <f t="shared" si="34"/>
        <v>0</v>
      </c>
      <c r="CN38" s="117">
        <f t="shared" si="35"/>
        <v>0</v>
      </c>
      <c r="CO38" s="117">
        <f t="shared" si="36"/>
        <v>1</v>
      </c>
      <c r="CP38" s="117">
        <f t="shared" si="79"/>
        <v>1</v>
      </c>
      <c r="CQ38" s="117">
        <f t="shared" si="80"/>
        <v>0</v>
      </c>
      <c r="CR38" s="117">
        <f t="shared" si="81"/>
        <v>0</v>
      </c>
      <c r="CS38" s="117">
        <f t="shared" si="82"/>
        <v>0</v>
      </c>
      <c r="CT38" s="117">
        <f t="shared" si="37"/>
        <v>0</v>
      </c>
      <c r="CU38" s="117">
        <f t="shared" si="83"/>
        <v>0</v>
      </c>
      <c r="CV38" s="117">
        <f t="shared" si="38"/>
        <v>1</v>
      </c>
      <c r="CW38" s="117">
        <f t="shared" si="84"/>
        <v>1</v>
      </c>
      <c r="CX38" s="117">
        <f t="shared" si="39"/>
        <v>0</v>
      </c>
      <c r="CY38" s="117">
        <f t="shared" si="40"/>
        <v>0</v>
      </c>
      <c r="CZ38" s="117">
        <f t="shared" si="41"/>
        <v>0</v>
      </c>
      <c r="DA38" s="117">
        <f t="shared" si="42"/>
        <v>0</v>
      </c>
      <c r="DB38" s="117">
        <f t="shared" si="43"/>
        <v>0</v>
      </c>
      <c r="DC38" s="117">
        <f t="shared" si="44"/>
        <v>0</v>
      </c>
      <c r="DD38" s="117">
        <f t="shared" si="45"/>
        <v>1</v>
      </c>
      <c r="DE38" s="117">
        <f t="shared" si="46"/>
        <v>1</v>
      </c>
      <c r="DF38" s="117">
        <f t="shared" si="47"/>
        <v>0</v>
      </c>
      <c r="DG38" s="117">
        <f t="shared" si="90"/>
        <v>1</v>
      </c>
      <c r="DH38" s="117">
        <f t="shared" si="48"/>
        <v>0</v>
      </c>
      <c r="DI38" s="117">
        <f t="shared" si="85"/>
        <v>1</v>
      </c>
      <c r="DJ38" s="117">
        <f t="shared" si="86"/>
        <v>1</v>
      </c>
      <c r="DK38" s="117">
        <f t="shared" si="49"/>
        <v>0</v>
      </c>
      <c r="DL38" s="117">
        <f t="shared" si="50"/>
        <v>0</v>
      </c>
      <c r="DM38" s="117">
        <f t="shared" si="51"/>
        <v>0</v>
      </c>
      <c r="DN38" s="117">
        <f t="shared" si="52"/>
        <v>0</v>
      </c>
      <c r="DO38" s="117">
        <f t="shared" si="53"/>
        <v>0</v>
      </c>
      <c r="DP38" s="117">
        <f t="shared" si="87"/>
        <v>0</v>
      </c>
      <c r="DQ38" s="117">
        <f t="shared" si="54"/>
        <v>0</v>
      </c>
      <c r="DR38" s="117">
        <f t="shared" si="55"/>
        <v>0</v>
      </c>
      <c r="DS38" s="117">
        <f t="shared" si="56"/>
        <v>0</v>
      </c>
      <c r="DT38" s="117">
        <f t="shared" si="57"/>
        <v>0</v>
      </c>
      <c r="DU38" s="117">
        <f t="shared" si="58"/>
        <v>0</v>
      </c>
      <c r="DV38" s="117">
        <f t="shared" si="88"/>
        <v>0</v>
      </c>
      <c r="DW38" s="117">
        <f t="shared" si="59"/>
        <v>1</v>
      </c>
      <c r="DX38" s="117">
        <f t="shared" si="60"/>
        <v>0</v>
      </c>
      <c r="DY38" s="117">
        <f t="shared" si="61"/>
        <v>1</v>
      </c>
      <c r="DZ38" s="117">
        <f t="shared" si="62"/>
        <v>1</v>
      </c>
      <c r="EA38" s="117">
        <f t="shared" si="63"/>
        <v>0</v>
      </c>
      <c r="EB38" s="117">
        <f t="shared" si="64"/>
        <v>1</v>
      </c>
      <c r="EC38" s="117">
        <f t="shared" si="89"/>
        <v>1</v>
      </c>
      <c r="ED38" s="117">
        <f t="shared" si="65"/>
        <v>1</v>
      </c>
      <c r="EE38" s="117">
        <f t="shared" si="66"/>
        <v>0</v>
      </c>
      <c r="EF38" s="117">
        <f t="shared" si="67"/>
        <v>1</v>
      </c>
      <c r="EG38" s="117">
        <f t="shared" si="68"/>
        <v>1</v>
      </c>
      <c r="EH38" s="117">
        <f t="shared" si="69"/>
        <v>0</v>
      </c>
      <c r="EI38" s="117">
        <f t="shared" si="70"/>
        <v>1</v>
      </c>
      <c r="EJ38" s="118">
        <f t="shared" si="71"/>
        <v>1</v>
      </c>
      <c r="EK38" s="118">
        <f t="shared" si="72"/>
        <v>0</v>
      </c>
      <c r="EL38" s="7"/>
      <c r="EM38" s="7"/>
      <c r="EN38" s="7"/>
      <c r="EO38" s="7"/>
    </row>
    <row r="39" spans="1:145" ht="17.100000000000001" customHeight="1" x14ac:dyDescent="0.25">
      <c r="A39" s="774"/>
      <c r="B39" s="777"/>
      <c r="C39" s="172">
        <v>7</v>
      </c>
      <c r="D39" s="63" t="s">
        <v>604</v>
      </c>
      <c r="E39" s="65" t="s">
        <v>645</v>
      </c>
      <c r="F39" s="161" t="s">
        <v>660</v>
      </c>
      <c r="G39" s="164" t="s">
        <v>587</v>
      </c>
      <c r="H39" s="161" t="s">
        <v>668</v>
      </c>
      <c r="I39" s="146" t="s">
        <v>696</v>
      </c>
      <c r="J39" s="85" t="s">
        <v>647</v>
      </c>
      <c r="K39" s="78" t="s">
        <v>640</v>
      </c>
      <c r="L39" s="65" t="s">
        <v>656</v>
      </c>
      <c r="M39" s="161" t="s">
        <v>517</v>
      </c>
      <c r="N39" s="164" t="s">
        <v>643</v>
      </c>
      <c r="O39" s="161" t="s">
        <v>689</v>
      </c>
      <c r="P39" s="146" t="s">
        <v>636</v>
      </c>
      <c r="Q39" s="85" t="s">
        <v>632</v>
      </c>
      <c r="R39" s="78" t="s">
        <v>274</v>
      </c>
      <c r="S39" s="154" t="s">
        <v>515</v>
      </c>
      <c r="T39" s="161" t="s">
        <v>652</v>
      </c>
      <c r="U39" s="164" t="s">
        <v>237</v>
      </c>
      <c r="V39" s="161" t="s">
        <v>638</v>
      </c>
      <c r="W39" s="146" t="s">
        <v>657</v>
      </c>
      <c r="X39" s="85" t="s">
        <v>651</v>
      </c>
      <c r="Y39" s="42" t="s">
        <v>46</v>
      </c>
      <c r="Z39" s="10" t="s">
        <v>64</v>
      </c>
      <c r="AA39" s="6"/>
      <c r="AB39" s="279" t="s">
        <v>640</v>
      </c>
      <c r="AC39" s="279" t="s">
        <v>640</v>
      </c>
      <c r="AD39" s="279" t="s">
        <v>640</v>
      </c>
      <c r="AE39" s="279" t="s">
        <v>666</v>
      </c>
      <c r="AF39" s="279" t="s">
        <v>666</v>
      </c>
      <c r="AG39" s="279" t="s">
        <v>641</v>
      </c>
      <c r="AH39" s="279" t="s">
        <v>641</v>
      </c>
      <c r="AI39" s="279" t="s">
        <v>640</v>
      </c>
      <c r="AJ39" s="279" t="s">
        <v>640</v>
      </c>
      <c r="AK39" s="279" t="s">
        <v>640</v>
      </c>
      <c r="AL39" s="279" t="s">
        <v>519</v>
      </c>
      <c r="AM39" s="279" t="s">
        <v>519</v>
      </c>
      <c r="AN39" s="279" t="s">
        <v>659</v>
      </c>
      <c r="AO39" s="279" t="s">
        <v>659</v>
      </c>
      <c r="AP39" s="279" t="s">
        <v>515</v>
      </c>
      <c r="AQ39" s="279" t="s">
        <v>515</v>
      </c>
      <c r="AR39" s="279" t="s">
        <v>515</v>
      </c>
      <c r="AS39" s="279" t="s">
        <v>519</v>
      </c>
      <c r="AT39" s="279" t="s">
        <v>519</v>
      </c>
      <c r="AU39" s="279" t="s">
        <v>659</v>
      </c>
      <c r="AV39" s="279" t="s">
        <v>659</v>
      </c>
      <c r="AX39" s="118"/>
      <c r="AY39" s="118">
        <f t="shared" si="0"/>
        <v>0</v>
      </c>
      <c r="AZ39" s="118">
        <f t="shared" si="1"/>
        <v>0</v>
      </c>
      <c r="BA39" s="118">
        <f t="shared" si="2"/>
        <v>0</v>
      </c>
      <c r="BB39" s="118">
        <f t="shared" si="3"/>
        <v>1</v>
      </c>
      <c r="BC39" s="118">
        <f t="shared" si="4"/>
        <v>0</v>
      </c>
      <c r="BD39" s="118">
        <f t="shared" si="73"/>
        <v>1</v>
      </c>
      <c r="BE39" s="118">
        <f t="shared" si="74"/>
        <v>1</v>
      </c>
      <c r="BF39" s="118">
        <f t="shared" si="5"/>
        <v>0</v>
      </c>
      <c r="BG39" s="117">
        <f t="shared" si="75"/>
        <v>0</v>
      </c>
      <c r="BH39" s="118">
        <f t="shared" si="6"/>
        <v>0</v>
      </c>
      <c r="BI39" s="118">
        <f t="shared" si="7"/>
        <v>1</v>
      </c>
      <c r="BJ39" s="117">
        <f t="shared" si="8"/>
        <v>0</v>
      </c>
      <c r="BK39" s="118">
        <f t="shared" si="9"/>
        <v>1</v>
      </c>
      <c r="BL39" s="118">
        <f t="shared" si="10"/>
        <v>1</v>
      </c>
      <c r="BM39" s="118">
        <f t="shared" si="11"/>
        <v>0</v>
      </c>
      <c r="BN39" s="118">
        <f t="shared" si="12"/>
        <v>1</v>
      </c>
      <c r="BO39" s="117">
        <f t="shared" si="13"/>
        <v>1</v>
      </c>
      <c r="BP39" s="117">
        <f t="shared" si="14"/>
        <v>0</v>
      </c>
      <c r="BQ39" s="117">
        <f t="shared" si="15"/>
        <v>1</v>
      </c>
      <c r="BR39" s="117">
        <f t="shared" si="16"/>
        <v>0</v>
      </c>
      <c r="BS39" s="117">
        <f t="shared" si="17"/>
        <v>0</v>
      </c>
      <c r="BT39" s="117">
        <f t="shared" si="18"/>
        <v>0</v>
      </c>
      <c r="BU39" s="117">
        <f t="shared" si="19"/>
        <v>0</v>
      </c>
      <c r="BV39" s="117">
        <f t="shared" si="20"/>
        <v>1</v>
      </c>
      <c r="BW39" s="117">
        <f t="shared" si="76"/>
        <v>0</v>
      </c>
      <c r="BX39" s="117">
        <f t="shared" si="77"/>
        <v>1</v>
      </c>
      <c r="BY39" s="117">
        <f t="shared" si="21"/>
        <v>0</v>
      </c>
      <c r="BZ39" s="117">
        <f t="shared" si="22"/>
        <v>1</v>
      </c>
      <c r="CA39" s="117">
        <f t="shared" si="23"/>
        <v>1</v>
      </c>
      <c r="CB39" s="117">
        <f t="shared" si="24"/>
        <v>1</v>
      </c>
      <c r="CC39" s="117">
        <f t="shared" si="25"/>
        <v>0</v>
      </c>
      <c r="CD39" s="117">
        <f t="shared" si="26"/>
        <v>0</v>
      </c>
      <c r="CE39" s="117">
        <f t="shared" si="27"/>
        <v>1</v>
      </c>
      <c r="CF39" s="117">
        <f t="shared" si="28"/>
        <v>0</v>
      </c>
      <c r="CG39" s="117">
        <f t="shared" si="29"/>
        <v>1</v>
      </c>
      <c r="CH39" s="117">
        <f t="shared" si="30"/>
        <v>1</v>
      </c>
      <c r="CI39" s="117">
        <f t="shared" si="31"/>
        <v>0</v>
      </c>
      <c r="CJ39" s="117">
        <f t="shared" si="78"/>
        <v>0</v>
      </c>
      <c r="CK39" s="117">
        <f t="shared" si="32"/>
        <v>0</v>
      </c>
      <c r="CL39" s="117">
        <f t="shared" si="33"/>
        <v>1</v>
      </c>
      <c r="CM39" s="117">
        <f t="shared" si="34"/>
        <v>0</v>
      </c>
      <c r="CN39" s="117">
        <f t="shared" si="35"/>
        <v>1</v>
      </c>
      <c r="CO39" s="117">
        <f t="shared" si="36"/>
        <v>1</v>
      </c>
      <c r="CP39" s="117">
        <f t="shared" si="79"/>
        <v>0</v>
      </c>
      <c r="CQ39" s="117">
        <f t="shared" si="80"/>
        <v>0</v>
      </c>
      <c r="CR39" s="117">
        <f t="shared" si="81"/>
        <v>0</v>
      </c>
      <c r="CS39" s="117">
        <f t="shared" si="82"/>
        <v>0</v>
      </c>
      <c r="CT39" s="117">
        <f t="shared" si="37"/>
        <v>0</v>
      </c>
      <c r="CU39" s="117">
        <f t="shared" si="83"/>
        <v>0</v>
      </c>
      <c r="CV39" s="117">
        <f t="shared" si="38"/>
        <v>0</v>
      </c>
      <c r="CW39" s="117">
        <f t="shared" si="84"/>
        <v>0</v>
      </c>
      <c r="CX39" s="117">
        <f t="shared" si="39"/>
        <v>0</v>
      </c>
      <c r="CY39" s="117">
        <f t="shared" si="40"/>
        <v>0</v>
      </c>
      <c r="CZ39" s="117">
        <f t="shared" si="41"/>
        <v>0</v>
      </c>
      <c r="DA39" s="117">
        <f t="shared" si="42"/>
        <v>1</v>
      </c>
      <c r="DB39" s="117">
        <f t="shared" si="43"/>
        <v>0</v>
      </c>
      <c r="DC39" s="117">
        <f t="shared" si="44"/>
        <v>1</v>
      </c>
      <c r="DD39" s="117">
        <f t="shared" si="45"/>
        <v>1</v>
      </c>
      <c r="DE39" s="117">
        <f t="shared" si="46"/>
        <v>0</v>
      </c>
      <c r="DF39" s="117">
        <f t="shared" si="47"/>
        <v>0</v>
      </c>
      <c r="DG39" s="117">
        <f t="shared" si="90"/>
        <v>0</v>
      </c>
      <c r="DH39" s="117">
        <f t="shared" si="48"/>
        <v>0</v>
      </c>
      <c r="DI39" s="117">
        <f t="shared" si="85"/>
        <v>1</v>
      </c>
      <c r="DJ39" s="117">
        <f t="shared" si="86"/>
        <v>1</v>
      </c>
      <c r="DK39" s="117">
        <f t="shared" si="49"/>
        <v>1</v>
      </c>
      <c r="DL39" s="117">
        <f t="shared" si="50"/>
        <v>0</v>
      </c>
      <c r="DM39" s="117">
        <f t="shared" si="51"/>
        <v>1</v>
      </c>
      <c r="DN39" s="117">
        <f t="shared" si="52"/>
        <v>1</v>
      </c>
      <c r="DO39" s="117">
        <f t="shared" si="53"/>
        <v>0</v>
      </c>
      <c r="DP39" s="117">
        <f t="shared" si="87"/>
        <v>1</v>
      </c>
      <c r="DQ39" s="117">
        <f t="shared" si="54"/>
        <v>0</v>
      </c>
      <c r="DR39" s="117">
        <f t="shared" si="55"/>
        <v>0</v>
      </c>
      <c r="DS39" s="117">
        <f t="shared" si="56"/>
        <v>0</v>
      </c>
      <c r="DT39" s="117">
        <f t="shared" si="57"/>
        <v>0</v>
      </c>
      <c r="DU39" s="117">
        <f t="shared" si="58"/>
        <v>0</v>
      </c>
      <c r="DV39" s="117">
        <f t="shared" si="88"/>
        <v>0</v>
      </c>
      <c r="DW39" s="117">
        <f t="shared" si="59"/>
        <v>0</v>
      </c>
      <c r="DX39" s="117">
        <f t="shared" si="60"/>
        <v>0</v>
      </c>
      <c r="DY39" s="117">
        <f t="shared" si="61"/>
        <v>0</v>
      </c>
      <c r="DZ39" s="117">
        <f t="shared" si="62"/>
        <v>0</v>
      </c>
      <c r="EA39" s="117">
        <f t="shared" si="63"/>
        <v>1</v>
      </c>
      <c r="EB39" s="117">
        <f t="shared" si="64"/>
        <v>1</v>
      </c>
      <c r="EC39" s="117">
        <f t="shared" si="89"/>
        <v>1</v>
      </c>
      <c r="ED39" s="117">
        <f t="shared" si="65"/>
        <v>1</v>
      </c>
      <c r="EE39" s="117">
        <f t="shared" si="66"/>
        <v>0</v>
      </c>
      <c r="EF39" s="117">
        <f t="shared" si="67"/>
        <v>1</v>
      </c>
      <c r="EG39" s="117">
        <f t="shared" si="68"/>
        <v>0</v>
      </c>
      <c r="EH39" s="117">
        <f t="shared" si="69"/>
        <v>0</v>
      </c>
      <c r="EI39" s="117">
        <f t="shared" si="70"/>
        <v>0</v>
      </c>
      <c r="EJ39" s="118">
        <f t="shared" si="71"/>
        <v>1</v>
      </c>
      <c r="EK39" s="118">
        <f t="shared" si="72"/>
        <v>0</v>
      </c>
      <c r="EL39" s="7"/>
      <c r="EM39" s="7"/>
      <c r="EN39" s="7"/>
      <c r="EO39" s="7"/>
    </row>
    <row r="40" spans="1:145" ht="17.100000000000001" customHeight="1" x14ac:dyDescent="0.25">
      <c r="A40" s="774"/>
      <c r="B40" s="777"/>
      <c r="C40" s="172">
        <v>8</v>
      </c>
      <c r="D40" s="112" t="s">
        <v>604</v>
      </c>
      <c r="E40" s="76" t="s">
        <v>645</v>
      </c>
      <c r="F40" s="170" t="s">
        <v>660</v>
      </c>
      <c r="G40" s="171" t="s">
        <v>587</v>
      </c>
      <c r="H40" s="170" t="s">
        <v>668</v>
      </c>
      <c r="I40" s="148" t="s">
        <v>675</v>
      </c>
      <c r="J40" s="113" t="s">
        <v>647</v>
      </c>
      <c r="K40" s="130" t="s">
        <v>640</v>
      </c>
      <c r="L40" s="76" t="s">
        <v>656</v>
      </c>
      <c r="M40" s="170" t="s">
        <v>517</v>
      </c>
      <c r="N40" s="171" t="s">
        <v>643</v>
      </c>
      <c r="O40" s="170" t="s">
        <v>689</v>
      </c>
      <c r="P40" s="148" t="s">
        <v>636</v>
      </c>
      <c r="Q40" s="113" t="s">
        <v>632</v>
      </c>
      <c r="R40" s="130" t="s">
        <v>274</v>
      </c>
      <c r="S40" s="156" t="s">
        <v>631</v>
      </c>
      <c r="T40" s="170" t="s">
        <v>652</v>
      </c>
      <c r="U40" s="171" t="s">
        <v>237</v>
      </c>
      <c r="V40" s="170" t="s">
        <v>638</v>
      </c>
      <c r="W40" s="148" t="s">
        <v>657</v>
      </c>
      <c r="X40" s="113" t="s">
        <v>651</v>
      </c>
      <c r="Y40" s="42" t="s">
        <v>47</v>
      </c>
      <c r="Z40" s="10" t="s">
        <v>65</v>
      </c>
      <c r="AA40" s="6"/>
      <c r="AB40" s="279" t="s">
        <v>649</v>
      </c>
      <c r="AC40" s="279" t="s">
        <v>649</v>
      </c>
      <c r="AD40" s="279" t="s">
        <v>649</v>
      </c>
      <c r="AE40" s="279" t="s">
        <v>268</v>
      </c>
      <c r="AF40" s="279" t="s">
        <v>268</v>
      </c>
      <c r="AG40" s="279" t="s">
        <v>267</v>
      </c>
      <c r="AH40" s="279" t="s">
        <v>267</v>
      </c>
      <c r="AI40" s="279" t="s">
        <v>640</v>
      </c>
      <c r="AJ40" s="279" t="s">
        <v>640</v>
      </c>
      <c r="AK40" s="279" t="s">
        <v>640</v>
      </c>
      <c r="AL40" s="279" t="s">
        <v>519</v>
      </c>
      <c r="AM40" s="279" t="s">
        <v>519</v>
      </c>
      <c r="AN40" s="279" t="s">
        <v>659</v>
      </c>
      <c r="AO40" s="279" t="s">
        <v>659</v>
      </c>
      <c r="AP40" s="279" t="s">
        <v>515</v>
      </c>
      <c r="AQ40" s="279" t="s">
        <v>515</v>
      </c>
      <c r="AR40" s="279" t="s">
        <v>515</v>
      </c>
      <c r="AS40" s="279" t="s">
        <v>519</v>
      </c>
      <c r="AT40" s="279" t="s">
        <v>519</v>
      </c>
      <c r="AU40" s="279" t="s">
        <v>659</v>
      </c>
      <c r="AV40" s="279" t="s">
        <v>659</v>
      </c>
      <c r="AX40" s="118"/>
      <c r="AY40" s="118">
        <f t="shared" si="0"/>
        <v>1</v>
      </c>
      <c r="AZ40" s="118">
        <f t="shared" si="1"/>
        <v>1</v>
      </c>
      <c r="BA40" s="118">
        <f t="shared" si="2"/>
        <v>1</v>
      </c>
      <c r="BB40" s="118">
        <f t="shared" si="3"/>
        <v>1</v>
      </c>
      <c r="BC40" s="118">
        <f t="shared" si="4"/>
        <v>0</v>
      </c>
      <c r="BD40" s="118">
        <f t="shared" si="73"/>
        <v>1</v>
      </c>
      <c r="BE40" s="118">
        <f t="shared" si="74"/>
        <v>1</v>
      </c>
      <c r="BF40" s="118">
        <f t="shared" si="5"/>
        <v>0</v>
      </c>
      <c r="BG40" s="117">
        <f t="shared" si="75"/>
        <v>0</v>
      </c>
      <c r="BH40" s="118">
        <f t="shared" si="6"/>
        <v>0</v>
      </c>
      <c r="BI40" s="118">
        <f t="shared" si="7"/>
        <v>1</v>
      </c>
      <c r="BJ40" s="117">
        <f t="shared" si="8"/>
        <v>0</v>
      </c>
      <c r="BK40" s="118">
        <f t="shared" si="9"/>
        <v>1</v>
      </c>
      <c r="BL40" s="118">
        <f t="shared" si="10"/>
        <v>1</v>
      </c>
      <c r="BM40" s="118">
        <f t="shared" si="11"/>
        <v>0</v>
      </c>
      <c r="BN40" s="118">
        <f t="shared" si="12"/>
        <v>1</v>
      </c>
      <c r="BO40" s="117">
        <f t="shared" si="13"/>
        <v>1</v>
      </c>
      <c r="BP40" s="117">
        <f t="shared" si="14"/>
        <v>0</v>
      </c>
      <c r="BQ40" s="117">
        <f t="shared" si="15"/>
        <v>1</v>
      </c>
      <c r="BR40" s="117">
        <f t="shared" si="16"/>
        <v>0</v>
      </c>
      <c r="BS40" s="117">
        <f t="shared" si="17"/>
        <v>0</v>
      </c>
      <c r="BT40" s="117">
        <f t="shared" si="18"/>
        <v>0</v>
      </c>
      <c r="BU40" s="117">
        <f t="shared" si="19"/>
        <v>0</v>
      </c>
      <c r="BV40" s="117">
        <f t="shared" si="20"/>
        <v>1</v>
      </c>
      <c r="BW40" s="117">
        <f t="shared" si="76"/>
        <v>0</v>
      </c>
      <c r="BX40" s="117">
        <f t="shared" si="77"/>
        <v>1</v>
      </c>
      <c r="BY40" s="117">
        <f t="shared" si="21"/>
        <v>0</v>
      </c>
      <c r="BZ40" s="117">
        <f t="shared" si="22"/>
        <v>0</v>
      </c>
      <c r="CA40" s="117">
        <f t="shared" si="23"/>
        <v>0</v>
      </c>
      <c r="CB40" s="117">
        <f t="shared" si="24"/>
        <v>1</v>
      </c>
      <c r="CC40" s="117">
        <f t="shared" si="25"/>
        <v>0</v>
      </c>
      <c r="CD40" s="117">
        <f t="shared" si="26"/>
        <v>0</v>
      </c>
      <c r="CE40" s="117">
        <f t="shared" si="27"/>
        <v>1</v>
      </c>
      <c r="CF40" s="117">
        <f t="shared" si="28"/>
        <v>0</v>
      </c>
      <c r="CG40" s="117">
        <f t="shared" si="29"/>
        <v>1</v>
      </c>
      <c r="CH40" s="117">
        <f t="shared" si="30"/>
        <v>1</v>
      </c>
      <c r="CI40" s="117">
        <f t="shared" si="31"/>
        <v>0</v>
      </c>
      <c r="CJ40" s="117">
        <f t="shared" si="78"/>
        <v>0</v>
      </c>
      <c r="CK40" s="117">
        <f t="shared" si="32"/>
        <v>0</v>
      </c>
      <c r="CL40" s="117">
        <f t="shared" si="33"/>
        <v>1</v>
      </c>
      <c r="CM40" s="117">
        <f t="shared" si="34"/>
        <v>0</v>
      </c>
      <c r="CN40" s="117">
        <f t="shared" si="35"/>
        <v>1</v>
      </c>
      <c r="CO40" s="117">
        <f t="shared" si="36"/>
        <v>1</v>
      </c>
      <c r="CP40" s="117">
        <f t="shared" si="79"/>
        <v>0</v>
      </c>
      <c r="CQ40" s="117">
        <f t="shared" si="80"/>
        <v>0</v>
      </c>
      <c r="CR40" s="117">
        <f t="shared" si="81"/>
        <v>0</v>
      </c>
      <c r="CS40" s="117">
        <f t="shared" si="82"/>
        <v>0</v>
      </c>
      <c r="CT40" s="117">
        <f t="shared" si="37"/>
        <v>0</v>
      </c>
      <c r="CU40" s="117">
        <f t="shared" si="83"/>
        <v>0</v>
      </c>
      <c r="CV40" s="117">
        <f t="shared" si="38"/>
        <v>0</v>
      </c>
      <c r="CW40" s="117">
        <f t="shared" si="84"/>
        <v>0</v>
      </c>
      <c r="CX40" s="117">
        <f t="shared" si="39"/>
        <v>0</v>
      </c>
      <c r="CY40" s="117">
        <f t="shared" si="40"/>
        <v>0</v>
      </c>
      <c r="CZ40" s="117">
        <f t="shared" si="41"/>
        <v>0</v>
      </c>
      <c r="DA40" s="117">
        <f t="shared" si="42"/>
        <v>1</v>
      </c>
      <c r="DB40" s="117">
        <f t="shared" si="43"/>
        <v>0</v>
      </c>
      <c r="DC40" s="117">
        <f t="shared" si="44"/>
        <v>1</v>
      </c>
      <c r="DD40" s="117">
        <f t="shared" si="45"/>
        <v>0</v>
      </c>
      <c r="DE40" s="117">
        <f t="shared" si="46"/>
        <v>0</v>
      </c>
      <c r="DF40" s="117">
        <f t="shared" si="47"/>
        <v>0</v>
      </c>
      <c r="DG40" s="117">
        <f t="shared" si="90"/>
        <v>0</v>
      </c>
      <c r="DH40" s="117">
        <f t="shared" si="48"/>
        <v>0</v>
      </c>
      <c r="DI40" s="117">
        <f t="shared" si="85"/>
        <v>1</v>
      </c>
      <c r="DJ40" s="117">
        <f t="shared" si="86"/>
        <v>1</v>
      </c>
      <c r="DK40" s="117">
        <f t="shared" si="49"/>
        <v>1</v>
      </c>
      <c r="DL40" s="117">
        <f t="shared" si="50"/>
        <v>0</v>
      </c>
      <c r="DM40" s="117">
        <f t="shared" si="51"/>
        <v>1</v>
      </c>
      <c r="DN40" s="117">
        <f t="shared" si="52"/>
        <v>1</v>
      </c>
      <c r="DO40" s="117">
        <f t="shared" si="53"/>
        <v>0</v>
      </c>
      <c r="DP40" s="117">
        <f t="shared" si="87"/>
        <v>1</v>
      </c>
      <c r="DQ40" s="117">
        <f t="shared" si="54"/>
        <v>0</v>
      </c>
      <c r="DR40" s="117">
        <f t="shared" si="55"/>
        <v>0</v>
      </c>
      <c r="DS40" s="117">
        <f t="shared" si="56"/>
        <v>0</v>
      </c>
      <c r="DT40" s="117">
        <f t="shared" si="57"/>
        <v>0</v>
      </c>
      <c r="DU40" s="117">
        <f t="shared" si="58"/>
        <v>0</v>
      </c>
      <c r="DV40" s="117">
        <f t="shared" si="88"/>
        <v>0</v>
      </c>
      <c r="DW40" s="117">
        <f t="shared" si="59"/>
        <v>0</v>
      </c>
      <c r="DX40" s="117">
        <f t="shared" si="60"/>
        <v>0</v>
      </c>
      <c r="DY40" s="117">
        <f t="shared" si="61"/>
        <v>0</v>
      </c>
      <c r="DZ40" s="117">
        <f t="shared" si="62"/>
        <v>0</v>
      </c>
      <c r="EA40" s="117">
        <f t="shared" si="63"/>
        <v>1</v>
      </c>
      <c r="EB40" s="117">
        <f t="shared" si="64"/>
        <v>1</v>
      </c>
      <c r="EC40" s="117">
        <f t="shared" si="89"/>
        <v>1</v>
      </c>
      <c r="ED40" s="117">
        <f t="shared" si="65"/>
        <v>1</v>
      </c>
      <c r="EE40" s="117">
        <f t="shared" si="66"/>
        <v>0</v>
      </c>
      <c r="EF40" s="117">
        <f t="shared" si="67"/>
        <v>1</v>
      </c>
      <c r="EG40" s="117">
        <f t="shared" si="68"/>
        <v>0</v>
      </c>
      <c r="EH40" s="117">
        <f t="shared" si="69"/>
        <v>0</v>
      </c>
      <c r="EI40" s="117">
        <f t="shared" si="70"/>
        <v>0</v>
      </c>
      <c r="EJ40" s="118">
        <f t="shared" si="71"/>
        <v>1</v>
      </c>
      <c r="EK40" s="118">
        <f t="shared" si="72"/>
        <v>0</v>
      </c>
      <c r="EL40" s="7"/>
      <c r="EM40" s="7"/>
      <c r="EN40" s="7"/>
      <c r="EO40" s="7"/>
    </row>
    <row r="41" spans="1:145" ht="17.100000000000001" customHeight="1" x14ac:dyDescent="0.25">
      <c r="A41" s="774"/>
      <c r="B41" s="777"/>
      <c r="C41" s="172">
        <v>9</v>
      </c>
      <c r="D41" s="112" t="s">
        <v>645</v>
      </c>
      <c r="E41" s="76" t="s">
        <v>667</v>
      </c>
      <c r="F41" s="170" t="s">
        <v>654</v>
      </c>
      <c r="G41" s="171" t="s">
        <v>604</v>
      </c>
      <c r="H41" s="170" t="s">
        <v>275</v>
      </c>
      <c r="I41" s="148" t="s">
        <v>675</v>
      </c>
      <c r="J41" s="113" t="s">
        <v>652</v>
      </c>
      <c r="K41" s="130" t="s">
        <v>651</v>
      </c>
      <c r="L41" s="76" t="s">
        <v>640</v>
      </c>
      <c r="M41" s="170" t="s">
        <v>632</v>
      </c>
      <c r="N41" s="171" t="s">
        <v>341</v>
      </c>
      <c r="O41" s="170" t="s">
        <v>643</v>
      </c>
      <c r="P41" s="148" t="s">
        <v>660</v>
      </c>
      <c r="Q41" s="113" t="s">
        <v>673</v>
      </c>
      <c r="R41" s="130" t="s">
        <v>639</v>
      </c>
      <c r="S41" s="156" t="s">
        <v>631</v>
      </c>
      <c r="T41" s="170" t="s">
        <v>637</v>
      </c>
      <c r="U41" s="171" t="s">
        <v>268</v>
      </c>
      <c r="V41" s="170" t="s">
        <v>650</v>
      </c>
      <c r="W41" s="170" t="s">
        <v>274</v>
      </c>
      <c r="X41" s="113" t="s">
        <v>696</v>
      </c>
      <c r="Y41" s="42" t="s">
        <v>48</v>
      </c>
      <c r="Z41" s="10" t="s">
        <v>66</v>
      </c>
      <c r="AA41" s="6"/>
      <c r="AB41" s="279" t="s">
        <v>649</v>
      </c>
      <c r="AC41" s="279" t="s">
        <v>649</v>
      </c>
      <c r="AD41" s="279" t="s">
        <v>649</v>
      </c>
      <c r="AE41" s="279" t="s">
        <v>268</v>
      </c>
      <c r="AF41" s="279" t="s">
        <v>268</v>
      </c>
      <c r="AG41" s="279" t="s">
        <v>267</v>
      </c>
      <c r="AH41" s="279" t="s">
        <v>267</v>
      </c>
      <c r="AI41" s="279" t="s">
        <v>640</v>
      </c>
      <c r="AJ41" s="279" t="s">
        <v>640</v>
      </c>
      <c r="AK41" s="279" t="s">
        <v>640</v>
      </c>
      <c r="AL41" s="279" t="s">
        <v>519</v>
      </c>
      <c r="AM41" s="279" t="s">
        <v>519</v>
      </c>
      <c r="AN41" s="279" t="s">
        <v>659</v>
      </c>
      <c r="AO41" s="279" t="s">
        <v>659</v>
      </c>
      <c r="AP41" s="279" t="s">
        <v>515</v>
      </c>
      <c r="AQ41" s="279" t="s">
        <v>515</v>
      </c>
      <c r="AR41" s="279" t="s">
        <v>515</v>
      </c>
      <c r="AS41" s="279" t="s">
        <v>519</v>
      </c>
      <c r="AT41" s="279" t="s">
        <v>519</v>
      </c>
      <c r="AU41" s="279" t="s">
        <v>659</v>
      </c>
      <c r="AV41" s="279" t="s">
        <v>659</v>
      </c>
      <c r="AX41" s="118"/>
      <c r="AY41" s="118">
        <f t="shared" si="0"/>
        <v>1</v>
      </c>
      <c r="AZ41" s="118">
        <f t="shared" si="1"/>
        <v>1</v>
      </c>
      <c r="BA41" s="118">
        <f t="shared" si="2"/>
        <v>1</v>
      </c>
      <c r="BB41" s="118">
        <f t="shared" si="3"/>
        <v>1</v>
      </c>
      <c r="BC41" s="118">
        <f t="shared" si="4"/>
        <v>1</v>
      </c>
      <c r="BD41" s="118">
        <f t="shared" si="73"/>
        <v>0</v>
      </c>
      <c r="BE41" s="118">
        <f t="shared" si="74"/>
        <v>1</v>
      </c>
      <c r="BF41" s="118">
        <f t="shared" si="5"/>
        <v>1</v>
      </c>
      <c r="BG41" s="117">
        <f t="shared" si="75"/>
        <v>0</v>
      </c>
      <c r="BH41" s="118">
        <f t="shared" si="6"/>
        <v>1</v>
      </c>
      <c r="BI41" s="118">
        <f t="shared" si="7"/>
        <v>1</v>
      </c>
      <c r="BJ41" s="117">
        <f t="shared" si="8"/>
        <v>0</v>
      </c>
      <c r="BK41" s="118">
        <f t="shared" si="9"/>
        <v>1</v>
      </c>
      <c r="BL41" s="118">
        <f t="shared" si="10"/>
        <v>1</v>
      </c>
      <c r="BM41" s="118">
        <f t="shared" si="11"/>
        <v>0</v>
      </c>
      <c r="BN41" s="118">
        <f t="shared" si="12"/>
        <v>1</v>
      </c>
      <c r="BO41" s="117">
        <f t="shared" si="13"/>
        <v>1</v>
      </c>
      <c r="BP41" s="117">
        <f t="shared" si="14"/>
        <v>0</v>
      </c>
      <c r="BQ41" s="117">
        <f t="shared" si="15"/>
        <v>1</v>
      </c>
      <c r="BR41" s="117">
        <f t="shared" si="16"/>
        <v>0</v>
      </c>
      <c r="BS41" s="117">
        <f t="shared" si="17"/>
        <v>0</v>
      </c>
      <c r="BT41" s="117">
        <f t="shared" si="18"/>
        <v>0</v>
      </c>
      <c r="BU41" s="117">
        <f t="shared" si="19"/>
        <v>1</v>
      </c>
      <c r="BV41" s="117">
        <f t="shared" si="20"/>
        <v>0</v>
      </c>
      <c r="BW41" s="117">
        <f t="shared" si="76"/>
        <v>0</v>
      </c>
      <c r="BX41" s="117">
        <f t="shared" si="77"/>
        <v>1</v>
      </c>
      <c r="BY41" s="117">
        <f t="shared" si="21"/>
        <v>0</v>
      </c>
      <c r="BZ41" s="117">
        <f t="shared" si="22"/>
        <v>1</v>
      </c>
      <c r="CA41" s="117">
        <f t="shared" si="23"/>
        <v>1</v>
      </c>
      <c r="CB41" s="117">
        <f t="shared" si="24"/>
        <v>1</v>
      </c>
      <c r="CC41" s="117">
        <f t="shared" si="25"/>
        <v>0</v>
      </c>
      <c r="CD41" s="117">
        <f t="shared" si="26"/>
        <v>0</v>
      </c>
      <c r="CE41" s="117">
        <f t="shared" si="27"/>
        <v>1</v>
      </c>
      <c r="CF41" s="117">
        <f t="shared" si="28"/>
        <v>1</v>
      </c>
      <c r="CG41" s="117">
        <f t="shared" si="29"/>
        <v>0</v>
      </c>
      <c r="CH41" s="117">
        <f t="shared" si="30"/>
        <v>1</v>
      </c>
      <c r="CI41" s="117">
        <f t="shared" si="31"/>
        <v>0</v>
      </c>
      <c r="CJ41" s="117">
        <f t="shared" si="78"/>
        <v>0</v>
      </c>
      <c r="CK41" s="117">
        <f t="shared" si="32"/>
        <v>0</v>
      </c>
      <c r="CL41" s="117">
        <f t="shared" si="33"/>
        <v>0</v>
      </c>
      <c r="CM41" s="117">
        <f t="shared" si="34"/>
        <v>0</v>
      </c>
      <c r="CN41" s="117">
        <f t="shared" si="35"/>
        <v>0</v>
      </c>
      <c r="CO41" s="117">
        <f t="shared" si="36"/>
        <v>0</v>
      </c>
      <c r="CP41" s="117">
        <f t="shared" si="79"/>
        <v>0</v>
      </c>
      <c r="CQ41" s="117">
        <f t="shared" si="80"/>
        <v>1</v>
      </c>
      <c r="CR41" s="117">
        <f t="shared" si="81"/>
        <v>0</v>
      </c>
      <c r="CS41" s="117">
        <f t="shared" si="82"/>
        <v>1</v>
      </c>
      <c r="CT41" s="117">
        <f t="shared" si="37"/>
        <v>0</v>
      </c>
      <c r="CU41" s="117">
        <f t="shared" si="83"/>
        <v>0</v>
      </c>
      <c r="CV41" s="117">
        <f t="shared" si="38"/>
        <v>0</v>
      </c>
      <c r="CW41" s="117">
        <f t="shared" si="84"/>
        <v>0</v>
      </c>
      <c r="CX41" s="117">
        <f t="shared" si="39"/>
        <v>0</v>
      </c>
      <c r="CY41" s="117">
        <f t="shared" si="40"/>
        <v>0</v>
      </c>
      <c r="CZ41" s="117">
        <f t="shared" si="41"/>
        <v>0</v>
      </c>
      <c r="DA41" s="117">
        <f t="shared" si="42"/>
        <v>1</v>
      </c>
      <c r="DB41" s="117">
        <f t="shared" si="43"/>
        <v>0</v>
      </c>
      <c r="DC41" s="117">
        <f t="shared" si="44"/>
        <v>1</v>
      </c>
      <c r="DD41" s="117">
        <f t="shared" si="45"/>
        <v>0</v>
      </c>
      <c r="DE41" s="117">
        <f t="shared" si="46"/>
        <v>0</v>
      </c>
      <c r="DF41" s="117">
        <f t="shared" si="47"/>
        <v>1</v>
      </c>
      <c r="DG41" s="117">
        <f t="shared" si="90"/>
        <v>1</v>
      </c>
      <c r="DH41" s="117">
        <f t="shared" si="48"/>
        <v>0</v>
      </c>
      <c r="DI41" s="117">
        <f t="shared" si="85"/>
        <v>0</v>
      </c>
      <c r="DJ41" s="117">
        <f t="shared" si="86"/>
        <v>0</v>
      </c>
      <c r="DK41" s="117">
        <f t="shared" si="49"/>
        <v>0</v>
      </c>
      <c r="DL41" s="117">
        <f t="shared" si="50"/>
        <v>0</v>
      </c>
      <c r="DM41" s="117">
        <f t="shared" si="51"/>
        <v>0</v>
      </c>
      <c r="DN41" s="117">
        <f t="shared" si="52"/>
        <v>0</v>
      </c>
      <c r="DO41" s="117">
        <f t="shared" si="53"/>
        <v>1</v>
      </c>
      <c r="DP41" s="117">
        <f t="shared" si="87"/>
        <v>1</v>
      </c>
      <c r="DQ41" s="117">
        <f t="shared" si="54"/>
        <v>0</v>
      </c>
      <c r="DR41" s="117">
        <f t="shared" si="55"/>
        <v>0</v>
      </c>
      <c r="DS41" s="117">
        <f t="shared" si="56"/>
        <v>0</v>
      </c>
      <c r="DT41" s="117">
        <f t="shared" si="57"/>
        <v>0</v>
      </c>
      <c r="DU41" s="117">
        <f t="shared" si="58"/>
        <v>0</v>
      </c>
      <c r="DV41" s="117">
        <f t="shared" si="88"/>
        <v>0</v>
      </c>
      <c r="DW41" s="117">
        <f t="shared" si="59"/>
        <v>1</v>
      </c>
      <c r="DX41" s="117">
        <f t="shared" si="60"/>
        <v>0</v>
      </c>
      <c r="DY41" s="117">
        <f t="shared" si="61"/>
        <v>1</v>
      </c>
      <c r="DZ41" s="117">
        <f t="shared" si="62"/>
        <v>0</v>
      </c>
      <c r="EA41" s="117">
        <f t="shared" si="63"/>
        <v>1</v>
      </c>
      <c r="EB41" s="117">
        <f t="shared" si="64"/>
        <v>0</v>
      </c>
      <c r="EC41" s="117">
        <f t="shared" si="89"/>
        <v>1</v>
      </c>
      <c r="ED41" s="117">
        <f t="shared" si="65"/>
        <v>0</v>
      </c>
      <c r="EE41" s="117">
        <f t="shared" si="66"/>
        <v>1</v>
      </c>
      <c r="EF41" s="117">
        <f t="shared" si="67"/>
        <v>1</v>
      </c>
      <c r="EG41" s="117">
        <f t="shared" si="68"/>
        <v>0</v>
      </c>
      <c r="EH41" s="117">
        <f t="shared" si="69"/>
        <v>0</v>
      </c>
      <c r="EI41" s="117">
        <f t="shared" si="70"/>
        <v>0</v>
      </c>
      <c r="EJ41" s="118">
        <f t="shared" si="71"/>
        <v>1</v>
      </c>
      <c r="EK41" s="118">
        <f t="shared" si="72"/>
        <v>0</v>
      </c>
      <c r="EL41" s="7"/>
      <c r="EM41" s="7"/>
      <c r="EN41" s="7"/>
      <c r="EO41" s="7"/>
    </row>
    <row r="42" spans="1:145" ht="17.100000000000001" customHeight="1" thickBot="1" x14ac:dyDescent="0.3">
      <c r="A42" s="775"/>
      <c r="B42" s="778"/>
      <c r="C42" s="173">
        <v>10</v>
      </c>
      <c r="D42" s="108" t="s">
        <v>645</v>
      </c>
      <c r="E42" s="73" t="s">
        <v>667</v>
      </c>
      <c r="F42" s="162" t="s">
        <v>654</v>
      </c>
      <c r="G42" s="165" t="s">
        <v>604</v>
      </c>
      <c r="H42" s="162" t="s">
        <v>275</v>
      </c>
      <c r="I42" s="147" t="s">
        <v>675</v>
      </c>
      <c r="J42" s="86" t="s">
        <v>652</v>
      </c>
      <c r="K42" s="129" t="s">
        <v>651</v>
      </c>
      <c r="L42" s="73" t="s">
        <v>640</v>
      </c>
      <c r="M42" s="162" t="s">
        <v>632</v>
      </c>
      <c r="N42" s="165" t="s">
        <v>341</v>
      </c>
      <c r="O42" s="162" t="s">
        <v>643</v>
      </c>
      <c r="P42" s="147" t="s">
        <v>660</v>
      </c>
      <c r="Q42" s="86" t="s">
        <v>673</v>
      </c>
      <c r="R42" s="129" t="s">
        <v>639</v>
      </c>
      <c r="S42" s="155" t="s">
        <v>631</v>
      </c>
      <c r="T42" s="162" t="s">
        <v>637</v>
      </c>
      <c r="U42" s="165" t="s">
        <v>268</v>
      </c>
      <c r="V42" s="162" t="s">
        <v>650</v>
      </c>
      <c r="W42" s="162" t="s">
        <v>274</v>
      </c>
      <c r="X42" s="86" t="s">
        <v>696</v>
      </c>
      <c r="Y42" s="365" t="s">
        <v>49</v>
      </c>
      <c r="Z42" s="366" t="s">
        <v>67</v>
      </c>
      <c r="AA42" s="6"/>
      <c r="AB42" s="279" t="s">
        <v>649</v>
      </c>
      <c r="AC42" s="279" t="s">
        <v>649</v>
      </c>
      <c r="AD42" s="279" t="s">
        <v>649</v>
      </c>
      <c r="AE42" s="279" t="s">
        <v>268</v>
      </c>
      <c r="AF42" s="279" t="s">
        <v>268</v>
      </c>
      <c r="AG42" s="279" t="s">
        <v>267</v>
      </c>
      <c r="AH42" s="279" t="s">
        <v>267</v>
      </c>
      <c r="AI42" s="279" t="s">
        <v>640</v>
      </c>
      <c r="AJ42" s="279" t="s">
        <v>640</v>
      </c>
      <c r="AK42" s="279" t="s">
        <v>640</v>
      </c>
      <c r="AL42" s="279" t="s">
        <v>519</v>
      </c>
      <c r="AM42" s="279" t="s">
        <v>519</v>
      </c>
      <c r="AN42" s="279" t="s">
        <v>659</v>
      </c>
      <c r="AO42" s="279" t="s">
        <v>659</v>
      </c>
      <c r="AP42" s="279" t="s">
        <v>515</v>
      </c>
      <c r="AQ42" s="279" t="s">
        <v>515</v>
      </c>
      <c r="AR42" s="279" t="s">
        <v>515</v>
      </c>
      <c r="AS42" s="279" t="s">
        <v>519</v>
      </c>
      <c r="AT42" s="279" t="s">
        <v>519</v>
      </c>
      <c r="AU42" s="279" t="s">
        <v>659</v>
      </c>
      <c r="AV42" s="279" t="s">
        <v>659</v>
      </c>
      <c r="AX42" s="118"/>
      <c r="AY42" s="118">
        <f t="shared" si="0"/>
        <v>1</v>
      </c>
      <c r="AZ42" s="118">
        <f t="shared" si="1"/>
        <v>1</v>
      </c>
      <c r="BA42" s="118">
        <f t="shared" si="2"/>
        <v>1</v>
      </c>
      <c r="BB42" s="118">
        <f t="shared" si="3"/>
        <v>1</v>
      </c>
      <c r="BC42" s="118">
        <f t="shared" si="4"/>
        <v>1</v>
      </c>
      <c r="BD42" s="118">
        <f t="shared" si="73"/>
        <v>0</v>
      </c>
      <c r="BE42" s="118">
        <f t="shared" si="74"/>
        <v>1</v>
      </c>
      <c r="BF42" s="118">
        <f t="shared" si="5"/>
        <v>1</v>
      </c>
      <c r="BG42" s="117">
        <f t="shared" si="75"/>
        <v>0</v>
      </c>
      <c r="BH42" s="118">
        <f t="shared" si="6"/>
        <v>1</v>
      </c>
      <c r="BI42" s="118">
        <f t="shared" si="7"/>
        <v>1</v>
      </c>
      <c r="BJ42" s="117">
        <f t="shared" si="8"/>
        <v>0</v>
      </c>
      <c r="BK42" s="118">
        <f t="shared" si="9"/>
        <v>1</v>
      </c>
      <c r="BL42" s="118">
        <f t="shared" si="10"/>
        <v>1</v>
      </c>
      <c r="BM42" s="118">
        <f t="shared" si="11"/>
        <v>0</v>
      </c>
      <c r="BN42" s="118">
        <f t="shared" si="12"/>
        <v>1</v>
      </c>
      <c r="BO42" s="117">
        <f t="shared" si="13"/>
        <v>1</v>
      </c>
      <c r="BP42" s="117">
        <f t="shared" si="14"/>
        <v>0</v>
      </c>
      <c r="BQ42" s="117">
        <f t="shared" si="15"/>
        <v>1</v>
      </c>
      <c r="BR42" s="117">
        <f t="shared" si="16"/>
        <v>0</v>
      </c>
      <c r="BS42" s="117">
        <f t="shared" si="17"/>
        <v>0</v>
      </c>
      <c r="BT42" s="117">
        <f t="shared" si="18"/>
        <v>0</v>
      </c>
      <c r="BU42" s="117">
        <f t="shared" si="19"/>
        <v>1</v>
      </c>
      <c r="BV42" s="117">
        <f t="shared" si="20"/>
        <v>0</v>
      </c>
      <c r="BW42" s="117">
        <f t="shared" si="76"/>
        <v>0</v>
      </c>
      <c r="BX42" s="117">
        <f t="shared" si="77"/>
        <v>1</v>
      </c>
      <c r="BY42" s="117">
        <f t="shared" si="21"/>
        <v>0</v>
      </c>
      <c r="BZ42" s="117">
        <f t="shared" si="22"/>
        <v>1</v>
      </c>
      <c r="CA42" s="117">
        <f t="shared" si="23"/>
        <v>1</v>
      </c>
      <c r="CB42" s="117">
        <f t="shared" si="24"/>
        <v>1</v>
      </c>
      <c r="CC42" s="117">
        <f t="shared" si="25"/>
        <v>0</v>
      </c>
      <c r="CD42" s="117">
        <f t="shared" si="26"/>
        <v>0</v>
      </c>
      <c r="CE42" s="117">
        <f t="shared" si="27"/>
        <v>1</v>
      </c>
      <c r="CF42" s="117">
        <f t="shared" si="28"/>
        <v>1</v>
      </c>
      <c r="CG42" s="117">
        <f t="shared" si="29"/>
        <v>0</v>
      </c>
      <c r="CH42" s="117">
        <f t="shared" si="30"/>
        <v>1</v>
      </c>
      <c r="CI42" s="117">
        <f t="shared" si="31"/>
        <v>0</v>
      </c>
      <c r="CJ42" s="117">
        <f t="shared" si="78"/>
        <v>0</v>
      </c>
      <c r="CK42" s="117">
        <f t="shared" si="32"/>
        <v>0</v>
      </c>
      <c r="CL42" s="117">
        <f t="shared" si="33"/>
        <v>0</v>
      </c>
      <c r="CM42" s="117">
        <f t="shared" si="34"/>
        <v>0</v>
      </c>
      <c r="CN42" s="117">
        <f t="shared" si="35"/>
        <v>0</v>
      </c>
      <c r="CO42" s="117">
        <f t="shared" si="36"/>
        <v>0</v>
      </c>
      <c r="CP42" s="117">
        <f t="shared" si="79"/>
        <v>0</v>
      </c>
      <c r="CQ42" s="117">
        <f t="shared" si="80"/>
        <v>1</v>
      </c>
      <c r="CR42" s="117">
        <f t="shared" si="81"/>
        <v>0</v>
      </c>
      <c r="CS42" s="117">
        <f t="shared" si="82"/>
        <v>1</v>
      </c>
      <c r="CT42" s="117">
        <f t="shared" si="37"/>
        <v>0</v>
      </c>
      <c r="CU42" s="117">
        <f t="shared" si="83"/>
        <v>0</v>
      </c>
      <c r="CV42" s="117">
        <f t="shared" si="38"/>
        <v>0</v>
      </c>
      <c r="CW42" s="117">
        <f t="shared" si="84"/>
        <v>0</v>
      </c>
      <c r="CX42" s="117">
        <f t="shared" si="39"/>
        <v>0</v>
      </c>
      <c r="CY42" s="117">
        <f t="shared" si="40"/>
        <v>0</v>
      </c>
      <c r="CZ42" s="117">
        <f t="shared" si="41"/>
        <v>0</v>
      </c>
      <c r="DA42" s="117">
        <f t="shared" si="42"/>
        <v>1</v>
      </c>
      <c r="DB42" s="117">
        <f t="shared" si="43"/>
        <v>0</v>
      </c>
      <c r="DC42" s="117">
        <f t="shared" si="44"/>
        <v>1</v>
      </c>
      <c r="DD42" s="117">
        <f t="shared" si="45"/>
        <v>0</v>
      </c>
      <c r="DE42" s="117">
        <f t="shared" si="46"/>
        <v>0</v>
      </c>
      <c r="DF42" s="117">
        <f t="shared" si="47"/>
        <v>1</v>
      </c>
      <c r="DG42" s="117">
        <f t="shared" si="90"/>
        <v>1</v>
      </c>
      <c r="DH42" s="117">
        <f t="shared" si="48"/>
        <v>0</v>
      </c>
      <c r="DI42" s="117">
        <f t="shared" si="85"/>
        <v>0</v>
      </c>
      <c r="DJ42" s="117">
        <f t="shared" si="86"/>
        <v>0</v>
      </c>
      <c r="DK42" s="117">
        <f t="shared" si="49"/>
        <v>0</v>
      </c>
      <c r="DL42" s="117">
        <f t="shared" si="50"/>
        <v>0</v>
      </c>
      <c r="DM42" s="117">
        <f t="shared" si="51"/>
        <v>0</v>
      </c>
      <c r="DN42" s="117">
        <f t="shared" si="52"/>
        <v>0</v>
      </c>
      <c r="DO42" s="117">
        <f t="shared" si="53"/>
        <v>1</v>
      </c>
      <c r="DP42" s="117">
        <f t="shared" si="87"/>
        <v>1</v>
      </c>
      <c r="DQ42" s="117">
        <f t="shared" si="54"/>
        <v>0</v>
      </c>
      <c r="DR42" s="117">
        <f t="shared" si="55"/>
        <v>0</v>
      </c>
      <c r="DS42" s="117">
        <f t="shared" si="56"/>
        <v>0</v>
      </c>
      <c r="DT42" s="117">
        <f t="shared" si="57"/>
        <v>0</v>
      </c>
      <c r="DU42" s="117">
        <f t="shared" si="58"/>
        <v>0</v>
      </c>
      <c r="DV42" s="117">
        <f t="shared" si="88"/>
        <v>0</v>
      </c>
      <c r="DW42" s="117">
        <f t="shared" si="59"/>
        <v>1</v>
      </c>
      <c r="DX42" s="117">
        <f t="shared" si="60"/>
        <v>0</v>
      </c>
      <c r="DY42" s="117">
        <f t="shared" si="61"/>
        <v>1</v>
      </c>
      <c r="DZ42" s="117">
        <f t="shared" si="62"/>
        <v>0</v>
      </c>
      <c r="EA42" s="117">
        <f t="shared" si="63"/>
        <v>1</v>
      </c>
      <c r="EB42" s="117">
        <f t="shared" si="64"/>
        <v>0</v>
      </c>
      <c r="EC42" s="117">
        <f t="shared" si="89"/>
        <v>1</v>
      </c>
      <c r="ED42" s="117">
        <f t="shared" si="65"/>
        <v>0</v>
      </c>
      <c r="EE42" s="117">
        <f t="shared" si="66"/>
        <v>1</v>
      </c>
      <c r="EF42" s="117">
        <f t="shared" si="67"/>
        <v>1</v>
      </c>
      <c r="EG42" s="117">
        <f t="shared" si="68"/>
        <v>0</v>
      </c>
      <c r="EH42" s="117">
        <f t="shared" si="69"/>
        <v>0</v>
      </c>
      <c r="EI42" s="117">
        <f t="shared" si="70"/>
        <v>0</v>
      </c>
      <c r="EJ42" s="118">
        <f t="shared" si="71"/>
        <v>1</v>
      </c>
      <c r="EK42" s="118">
        <f t="shared" si="72"/>
        <v>0</v>
      </c>
      <c r="EL42" s="7"/>
      <c r="EM42" s="7"/>
      <c r="EN42" s="7"/>
      <c r="EO42" s="7"/>
    </row>
    <row r="43" spans="1:145" ht="17.100000000000001" customHeight="1" thickTop="1" x14ac:dyDescent="0.25">
      <c r="A43" s="773">
        <v>4</v>
      </c>
      <c r="B43" s="776" t="s">
        <v>19</v>
      </c>
      <c r="C43" s="221">
        <v>0</v>
      </c>
      <c r="D43" s="308"/>
      <c r="E43" s="315" t="s">
        <v>661</v>
      </c>
      <c r="F43" s="312" t="s">
        <v>661</v>
      </c>
      <c r="G43" s="316"/>
      <c r="H43" s="312"/>
      <c r="I43" s="313"/>
      <c r="J43" s="314"/>
      <c r="K43" s="308"/>
      <c r="L43" s="315"/>
      <c r="M43" s="318"/>
      <c r="N43" s="316" t="s">
        <v>653</v>
      </c>
      <c r="O43" s="312"/>
      <c r="P43" s="313" t="s">
        <v>653</v>
      </c>
      <c r="Q43" s="314"/>
      <c r="R43" s="317"/>
      <c r="S43" s="318"/>
      <c r="T43" s="319"/>
      <c r="U43" s="316"/>
      <c r="V43" s="312"/>
      <c r="W43" s="313"/>
      <c r="X43" s="314"/>
      <c r="Y43" s="43" t="s">
        <v>50</v>
      </c>
      <c r="Z43" s="229" t="s">
        <v>591</v>
      </c>
      <c r="AA43" s="6"/>
      <c r="AB43" s="279" t="s">
        <v>516</v>
      </c>
      <c r="AC43" s="279" t="s">
        <v>516</v>
      </c>
      <c r="AD43" s="279" t="s">
        <v>516</v>
      </c>
      <c r="AE43" s="279" t="s">
        <v>652</v>
      </c>
      <c r="AF43" s="279" t="s">
        <v>652</v>
      </c>
      <c r="AG43" s="279" t="s">
        <v>652</v>
      </c>
      <c r="AH43" s="279" t="s">
        <v>652</v>
      </c>
      <c r="AI43" s="279" t="s">
        <v>649</v>
      </c>
      <c r="AJ43" s="279" t="s">
        <v>649</v>
      </c>
      <c r="AK43" s="279" t="s">
        <v>649</v>
      </c>
      <c r="AL43" s="279" t="s">
        <v>268</v>
      </c>
      <c r="AM43" s="279" t="s">
        <v>268</v>
      </c>
      <c r="AN43" s="279" t="s">
        <v>642</v>
      </c>
      <c r="AO43" s="279" t="s">
        <v>642</v>
      </c>
      <c r="AP43" s="279" t="s">
        <v>516</v>
      </c>
      <c r="AQ43" s="279" t="s">
        <v>516</v>
      </c>
      <c r="AR43" s="279" t="s">
        <v>516</v>
      </c>
      <c r="AS43" s="279" t="s">
        <v>268</v>
      </c>
      <c r="AT43" s="279" t="s">
        <v>268</v>
      </c>
      <c r="AU43" s="279" t="s">
        <v>642</v>
      </c>
      <c r="AV43" s="279" t="s">
        <v>642</v>
      </c>
      <c r="AX43" s="118"/>
      <c r="AY43" s="118">
        <f t="shared" si="0"/>
        <v>0</v>
      </c>
      <c r="AZ43" s="118">
        <f t="shared" si="1"/>
        <v>0</v>
      </c>
      <c r="BA43" s="118">
        <f t="shared" si="2"/>
        <v>0</v>
      </c>
      <c r="BB43" s="118">
        <f t="shared" si="3"/>
        <v>0</v>
      </c>
      <c r="BC43" s="118">
        <f t="shared" si="4"/>
        <v>0</v>
      </c>
      <c r="BD43" s="118">
        <f t="shared" si="73"/>
        <v>0</v>
      </c>
      <c r="BE43" s="118">
        <f t="shared" si="74"/>
        <v>0</v>
      </c>
      <c r="BF43" s="118">
        <f t="shared" si="5"/>
        <v>0</v>
      </c>
      <c r="BG43" s="117">
        <f t="shared" si="75"/>
        <v>0</v>
      </c>
      <c r="BH43" s="118">
        <f t="shared" si="6"/>
        <v>0</v>
      </c>
      <c r="BI43" s="118">
        <f t="shared" si="7"/>
        <v>0</v>
      </c>
      <c r="BJ43" s="117">
        <f t="shared" si="8"/>
        <v>0</v>
      </c>
      <c r="BK43" s="118">
        <f t="shared" si="9"/>
        <v>0</v>
      </c>
      <c r="BL43" s="118">
        <f t="shared" si="10"/>
        <v>0</v>
      </c>
      <c r="BM43" s="118">
        <f t="shared" si="11"/>
        <v>0</v>
      </c>
      <c r="BN43" s="118">
        <f t="shared" si="12"/>
        <v>0</v>
      </c>
      <c r="BO43" s="117">
        <f t="shared" si="13"/>
        <v>0</v>
      </c>
      <c r="BP43" s="117">
        <f t="shared" si="14"/>
        <v>0</v>
      </c>
      <c r="BQ43" s="117">
        <f t="shared" si="15"/>
        <v>0</v>
      </c>
      <c r="BR43" s="117">
        <f t="shared" si="16"/>
        <v>0</v>
      </c>
      <c r="BS43" s="117">
        <f t="shared" si="17"/>
        <v>0</v>
      </c>
      <c r="BT43" s="117">
        <f t="shared" si="18"/>
        <v>0</v>
      </c>
      <c r="BU43" s="117">
        <f t="shared" si="19"/>
        <v>0</v>
      </c>
      <c r="BV43" s="117">
        <f t="shared" si="20"/>
        <v>0</v>
      </c>
      <c r="BW43" s="117">
        <f t="shared" si="76"/>
        <v>0</v>
      </c>
      <c r="BX43" s="117">
        <f t="shared" si="77"/>
        <v>0</v>
      </c>
      <c r="BY43" s="117">
        <f t="shared" si="21"/>
        <v>0</v>
      </c>
      <c r="BZ43" s="117">
        <f t="shared" si="22"/>
        <v>0</v>
      </c>
      <c r="CA43" s="117">
        <f t="shared" si="23"/>
        <v>0</v>
      </c>
      <c r="CB43" s="117">
        <f t="shared" si="24"/>
        <v>0</v>
      </c>
      <c r="CC43" s="117">
        <f t="shared" si="25"/>
        <v>0</v>
      </c>
      <c r="CD43" s="117">
        <f t="shared" si="26"/>
        <v>0</v>
      </c>
      <c r="CE43" s="117">
        <f t="shared" si="27"/>
        <v>0</v>
      </c>
      <c r="CF43" s="117">
        <f t="shared" si="28"/>
        <v>0</v>
      </c>
      <c r="CG43" s="117">
        <f t="shared" si="29"/>
        <v>0</v>
      </c>
      <c r="CH43" s="117">
        <f t="shared" si="30"/>
        <v>0</v>
      </c>
      <c r="CI43" s="117">
        <f t="shared" si="31"/>
        <v>2</v>
      </c>
      <c r="CJ43" s="117">
        <f t="shared" si="78"/>
        <v>0</v>
      </c>
      <c r="CK43" s="117">
        <f t="shared" si="32"/>
        <v>2</v>
      </c>
      <c r="CL43" s="117">
        <f t="shared" si="33"/>
        <v>0</v>
      </c>
      <c r="CM43" s="117">
        <f t="shared" si="34"/>
        <v>0</v>
      </c>
      <c r="CN43" s="117">
        <f t="shared" si="35"/>
        <v>0</v>
      </c>
      <c r="CO43" s="117">
        <f t="shared" si="36"/>
        <v>0</v>
      </c>
      <c r="CP43" s="117">
        <f t="shared" si="79"/>
        <v>0</v>
      </c>
      <c r="CQ43" s="117">
        <f t="shared" si="80"/>
        <v>0</v>
      </c>
      <c r="CR43" s="117">
        <f t="shared" si="81"/>
        <v>0</v>
      </c>
      <c r="CS43" s="117">
        <f t="shared" si="82"/>
        <v>0</v>
      </c>
      <c r="CT43" s="117">
        <f t="shared" si="37"/>
        <v>0</v>
      </c>
      <c r="CU43" s="117">
        <f t="shared" si="83"/>
        <v>0</v>
      </c>
      <c r="CV43" s="117">
        <f t="shared" si="38"/>
        <v>0</v>
      </c>
      <c r="CW43" s="117">
        <f t="shared" si="84"/>
        <v>0</v>
      </c>
      <c r="CX43" s="117">
        <f t="shared" si="39"/>
        <v>0</v>
      </c>
      <c r="CY43" s="117">
        <f t="shared" si="40"/>
        <v>0</v>
      </c>
      <c r="CZ43" s="117">
        <f t="shared" si="41"/>
        <v>0</v>
      </c>
      <c r="DA43" s="117">
        <f t="shared" si="42"/>
        <v>0</v>
      </c>
      <c r="DB43" s="117">
        <f t="shared" si="43"/>
        <v>0</v>
      </c>
      <c r="DC43" s="117">
        <f t="shared" si="44"/>
        <v>0</v>
      </c>
      <c r="DD43" s="117">
        <f t="shared" si="45"/>
        <v>0</v>
      </c>
      <c r="DE43" s="117">
        <f t="shared" si="46"/>
        <v>0</v>
      </c>
      <c r="DF43" s="117">
        <f t="shared" si="47"/>
        <v>0</v>
      </c>
      <c r="DG43" s="117">
        <f t="shared" si="90"/>
        <v>0</v>
      </c>
      <c r="DH43" s="117">
        <f t="shared" si="48"/>
        <v>0</v>
      </c>
      <c r="DI43" s="117">
        <f t="shared" si="85"/>
        <v>0</v>
      </c>
      <c r="DJ43" s="117">
        <f t="shared" si="86"/>
        <v>0</v>
      </c>
      <c r="DK43" s="117">
        <f t="shared" si="49"/>
        <v>0</v>
      </c>
      <c r="DL43" s="117">
        <f t="shared" si="50"/>
        <v>0</v>
      </c>
      <c r="DM43" s="117">
        <f t="shared" si="51"/>
        <v>0</v>
      </c>
      <c r="DN43" s="117">
        <f t="shared" si="52"/>
        <v>0</v>
      </c>
      <c r="DO43" s="117">
        <f t="shared" si="53"/>
        <v>0</v>
      </c>
      <c r="DP43" s="117">
        <f t="shared" si="87"/>
        <v>0</v>
      </c>
      <c r="DQ43" s="117">
        <f t="shared" si="54"/>
        <v>0</v>
      </c>
      <c r="DR43" s="117">
        <f t="shared" si="55"/>
        <v>0</v>
      </c>
      <c r="DS43" s="117">
        <f t="shared" si="56"/>
        <v>0</v>
      </c>
      <c r="DT43" s="117">
        <f t="shared" si="57"/>
        <v>0</v>
      </c>
      <c r="DU43" s="117">
        <f t="shared" si="58"/>
        <v>0</v>
      </c>
      <c r="DV43" s="117">
        <f t="shared" si="88"/>
        <v>0</v>
      </c>
      <c r="DW43" s="117">
        <f t="shared" si="59"/>
        <v>0</v>
      </c>
      <c r="DX43" s="117">
        <f t="shared" si="60"/>
        <v>0</v>
      </c>
      <c r="DY43" s="117">
        <f t="shared" si="61"/>
        <v>0</v>
      </c>
      <c r="DZ43" s="117">
        <f t="shared" si="62"/>
        <v>0</v>
      </c>
      <c r="EA43" s="117">
        <f t="shared" si="63"/>
        <v>0</v>
      </c>
      <c r="EB43" s="117">
        <f t="shared" si="64"/>
        <v>0</v>
      </c>
      <c r="EC43" s="117">
        <f t="shared" si="89"/>
        <v>0</v>
      </c>
      <c r="ED43" s="117">
        <f t="shared" si="65"/>
        <v>0</v>
      </c>
      <c r="EE43" s="117">
        <f t="shared" si="66"/>
        <v>0</v>
      </c>
      <c r="EF43" s="117">
        <f t="shared" si="67"/>
        <v>0</v>
      </c>
      <c r="EG43" s="117">
        <f t="shared" si="68"/>
        <v>0</v>
      </c>
      <c r="EH43" s="117">
        <f t="shared" si="69"/>
        <v>0</v>
      </c>
      <c r="EI43" s="117">
        <f t="shared" si="70"/>
        <v>0</v>
      </c>
      <c r="EJ43" s="118">
        <f t="shared" si="71"/>
        <v>0</v>
      </c>
      <c r="EK43" s="118">
        <f t="shared" si="72"/>
        <v>0</v>
      </c>
      <c r="EL43" s="7"/>
      <c r="EM43" s="7"/>
      <c r="EN43" s="7"/>
      <c r="EO43" s="7"/>
    </row>
    <row r="44" spans="1:145" ht="17.100000000000001" customHeight="1" x14ac:dyDescent="0.25">
      <c r="A44" s="774"/>
      <c r="B44" s="777"/>
      <c r="C44" s="174">
        <v>1</v>
      </c>
      <c r="D44" s="61" t="s">
        <v>654</v>
      </c>
      <c r="E44" s="72" t="s">
        <v>661</v>
      </c>
      <c r="F44" s="201" t="s">
        <v>661</v>
      </c>
      <c r="G44" s="211" t="s">
        <v>675</v>
      </c>
      <c r="H44" s="201" t="s">
        <v>645</v>
      </c>
      <c r="I44" s="145" t="s">
        <v>267</v>
      </c>
      <c r="J44" s="91" t="s">
        <v>696</v>
      </c>
      <c r="K44" s="61" t="s">
        <v>674</v>
      </c>
      <c r="L44" s="72" t="s">
        <v>651</v>
      </c>
      <c r="M44" s="72" t="s">
        <v>652</v>
      </c>
      <c r="N44" s="211" t="s">
        <v>653</v>
      </c>
      <c r="O44" s="201" t="s">
        <v>579</v>
      </c>
      <c r="P44" s="145" t="s">
        <v>653</v>
      </c>
      <c r="Q44" s="91" t="s">
        <v>660</v>
      </c>
      <c r="R44" s="164" t="s">
        <v>514</v>
      </c>
      <c r="S44" s="153" t="s">
        <v>658</v>
      </c>
      <c r="T44" s="201" t="s">
        <v>657</v>
      </c>
      <c r="U44" s="211" t="s">
        <v>688</v>
      </c>
      <c r="V44" s="201" t="s">
        <v>274</v>
      </c>
      <c r="W44" s="145" t="s">
        <v>633</v>
      </c>
      <c r="X44" s="91" t="s">
        <v>636</v>
      </c>
      <c r="Y44" s="42" t="s">
        <v>51</v>
      </c>
      <c r="Z44" s="10" t="s">
        <v>69</v>
      </c>
      <c r="AA44" s="6"/>
      <c r="AB44" s="279" t="s">
        <v>516</v>
      </c>
      <c r="AC44" s="279" t="s">
        <v>516</v>
      </c>
      <c r="AD44" s="279" t="s">
        <v>516</v>
      </c>
      <c r="AE44" s="279" t="s">
        <v>652</v>
      </c>
      <c r="AF44" s="279" t="s">
        <v>652</v>
      </c>
      <c r="AG44" s="279" t="s">
        <v>652</v>
      </c>
      <c r="AH44" s="279" t="s">
        <v>652</v>
      </c>
      <c r="AI44" s="279" t="s">
        <v>649</v>
      </c>
      <c r="AJ44" s="279" t="s">
        <v>649</v>
      </c>
      <c r="AK44" s="279" t="s">
        <v>649</v>
      </c>
      <c r="AL44" s="279" t="s">
        <v>268</v>
      </c>
      <c r="AM44" s="279" t="s">
        <v>268</v>
      </c>
      <c r="AN44" s="279" t="s">
        <v>642</v>
      </c>
      <c r="AO44" s="279" t="s">
        <v>642</v>
      </c>
      <c r="AP44" s="279" t="s">
        <v>516</v>
      </c>
      <c r="AQ44" s="279" t="s">
        <v>516</v>
      </c>
      <c r="AR44" s="279" t="s">
        <v>516</v>
      </c>
      <c r="AS44" s="279" t="s">
        <v>268</v>
      </c>
      <c r="AT44" s="279" t="s">
        <v>268</v>
      </c>
      <c r="AU44" s="279" t="s">
        <v>642</v>
      </c>
      <c r="AV44" s="279" t="s">
        <v>642</v>
      </c>
      <c r="AX44" s="118"/>
      <c r="AY44" s="118">
        <f t="shared" si="0"/>
        <v>0</v>
      </c>
      <c r="AZ44" s="118">
        <f t="shared" si="1"/>
        <v>1</v>
      </c>
      <c r="BA44" s="118">
        <f t="shared" si="2"/>
        <v>1</v>
      </c>
      <c r="BB44" s="118">
        <f t="shared" si="3"/>
        <v>1</v>
      </c>
      <c r="BC44" s="118">
        <f t="shared" si="4"/>
        <v>0</v>
      </c>
      <c r="BD44" s="118">
        <f t="shared" si="73"/>
        <v>0</v>
      </c>
      <c r="BE44" s="118">
        <f t="shared" si="74"/>
        <v>0</v>
      </c>
      <c r="BF44" s="118">
        <f t="shared" si="5"/>
        <v>0</v>
      </c>
      <c r="BG44" s="117">
        <f t="shared" si="75"/>
        <v>0</v>
      </c>
      <c r="BH44" s="118">
        <f t="shared" si="6"/>
        <v>0</v>
      </c>
      <c r="BI44" s="118">
        <f t="shared" si="7"/>
        <v>1</v>
      </c>
      <c r="BJ44" s="117">
        <f t="shared" si="8"/>
        <v>0</v>
      </c>
      <c r="BK44" s="118">
        <f t="shared" si="9"/>
        <v>1</v>
      </c>
      <c r="BL44" s="118">
        <f t="shared" si="10"/>
        <v>1</v>
      </c>
      <c r="BM44" s="118">
        <f t="shared" si="11"/>
        <v>0</v>
      </c>
      <c r="BN44" s="118">
        <f t="shared" si="12"/>
        <v>1</v>
      </c>
      <c r="BO44" s="117">
        <f t="shared" si="13"/>
        <v>0</v>
      </c>
      <c r="BP44" s="117">
        <f t="shared" si="14"/>
        <v>0</v>
      </c>
      <c r="BQ44" s="117">
        <f t="shared" si="15"/>
        <v>0</v>
      </c>
      <c r="BR44" s="117">
        <f t="shared" si="16"/>
        <v>0</v>
      </c>
      <c r="BS44" s="117">
        <f t="shared" si="17"/>
        <v>0</v>
      </c>
      <c r="BT44" s="117">
        <f t="shared" si="18"/>
        <v>0</v>
      </c>
      <c r="BU44" s="117">
        <f t="shared" si="19"/>
        <v>0</v>
      </c>
      <c r="BV44" s="117">
        <f t="shared" si="20"/>
        <v>0</v>
      </c>
      <c r="BW44" s="117">
        <f t="shared" si="76"/>
        <v>1</v>
      </c>
      <c r="BX44" s="117">
        <f t="shared" si="77"/>
        <v>1</v>
      </c>
      <c r="BY44" s="117">
        <f t="shared" si="21"/>
        <v>0</v>
      </c>
      <c r="BZ44" s="117">
        <f t="shared" si="22"/>
        <v>1</v>
      </c>
      <c r="CA44" s="117">
        <f t="shared" si="23"/>
        <v>1</v>
      </c>
      <c r="CB44" s="117">
        <f t="shared" si="24"/>
        <v>0</v>
      </c>
      <c r="CC44" s="117">
        <f t="shared" si="25"/>
        <v>0</v>
      </c>
      <c r="CD44" s="117">
        <f t="shared" si="26"/>
        <v>0</v>
      </c>
      <c r="CE44" s="117">
        <f t="shared" si="27"/>
        <v>0</v>
      </c>
      <c r="CF44" s="117">
        <f t="shared" si="28"/>
        <v>1</v>
      </c>
      <c r="CG44" s="117">
        <f t="shared" si="29"/>
        <v>0</v>
      </c>
      <c r="CH44" s="117">
        <f t="shared" si="30"/>
        <v>1</v>
      </c>
      <c r="CI44" s="117">
        <f t="shared" si="31"/>
        <v>2</v>
      </c>
      <c r="CJ44" s="117">
        <f t="shared" si="78"/>
        <v>0</v>
      </c>
      <c r="CK44" s="117">
        <f t="shared" si="32"/>
        <v>2</v>
      </c>
      <c r="CL44" s="117">
        <f t="shared" si="33"/>
        <v>0</v>
      </c>
      <c r="CM44" s="117">
        <f t="shared" si="34"/>
        <v>1</v>
      </c>
      <c r="CN44" s="117">
        <f t="shared" si="35"/>
        <v>1</v>
      </c>
      <c r="CO44" s="117">
        <f t="shared" si="36"/>
        <v>0</v>
      </c>
      <c r="CP44" s="117">
        <f t="shared" si="79"/>
        <v>1</v>
      </c>
      <c r="CQ44" s="117">
        <f t="shared" si="80"/>
        <v>0</v>
      </c>
      <c r="CR44" s="117">
        <f t="shared" si="81"/>
        <v>1</v>
      </c>
      <c r="CS44" s="117">
        <f t="shared" si="82"/>
        <v>1</v>
      </c>
      <c r="CT44" s="117">
        <f t="shared" si="37"/>
        <v>1</v>
      </c>
      <c r="CU44" s="117">
        <f t="shared" si="83"/>
        <v>0</v>
      </c>
      <c r="CV44" s="117">
        <f t="shared" si="38"/>
        <v>0</v>
      </c>
      <c r="CW44" s="117">
        <f t="shared" si="84"/>
        <v>1</v>
      </c>
      <c r="CX44" s="117">
        <f t="shared" si="39"/>
        <v>0</v>
      </c>
      <c r="CY44" s="117">
        <f t="shared" si="40"/>
        <v>0</v>
      </c>
      <c r="CZ44" s="117">
        <f t="shared" si="41"/>
        <v>0</v>
      </c>
      <c r="DA44" s="117">
        <f t="shared" si="42"/>
        <v>0</v>
      </c>
      <c r="DB44" s="117">
        <f t="shared" si="43"/>
        <v>0</v>
      </c>
      <c r="DC44" s="117">
        <f t="shared" si="44"/>
        <v>0</v>
      </c>
      <c r="DD44" s="117">
        <f t="shared" si="45"/>
        <v>0</v>
      </c>
      <c r="DE44" s="117">
        <f t="shared" si="46"/>
        <v>0</v>
      </c>
      <c r="DF44" s="117">
        <f t="shared" si="47"/>
        <v>0</v>
      </c>
      <c r="DG44" s="117">
        <f t="shared" si="90"/>
        <v>0</v>
      </c>
      <c r="DH44" s="117">
        <f t="shared" si="48"/>
        <v>0</v>
      </c>
      <c r="DI44" s="117">
        <f t="shared" si="85"/>
        <v>0</v>
      </c>
      <c r="DJ44" s="117">
        <f t="shared" si="86"/>
        <v>0</v>
      </c>
      <c r="DK44" s="117">
        <f t="shared" si="49"/>
        <v>0</v>
      </c>
      <c r="DL44" s="117">
        <f t="shared" si="50"/>
        <v>0</v>
      </c>
      <c r="DM44" s="117">
        <f t="shared" si="51"/>
        <v>0</v>
      </c>
      <c r="DN44" s="117">
        <f t="shared" si="52"/>
        <v>0</v>
      </c>
      <c r="DO44" s="117">
        <f t="shared" si="53"/>
        <v>0</v>
      </c>
      <c r="DP44" s="117">
        <f t="shared" si="87"/>
        <v>0</v>
      </c>
      <c r="DQ44" s="117">
        <f t="shared" si="54"/>
        <v>0</v>
      </c>
      <c r="DR44" s="117">
        <f t="shared" si="55"/>
        <v>0</v>
      </c>
      <c r="DS44" s="117">
        <f t="shared" si="56"/>
        <v>0</v>
      </c>
      <c r="DT44" s="117">
        <f t="shared" si="57"/>
        <v>0</v>
      </c>
      <c r="DU44" s="117">
        <f t="shared" si="58"/>
        <v>0</v>
      </c>
      <c r="DV44" s="117">
        <f t="shared" si="88"/>
        <v>0</v>
      </c>
      <c r="DW44" s="117">
        <f t="shared" si="59"/>
        <v>0</v>
      </c>
      <c r="DX44" s="117">
        <f t="shared" si="60"/>
        <v>1</v>
      </c>
      <c r="DY44" s="117">
        <f t="shared" si="61"/>
        <v>1</v>
      </c>
      <c r="DZ44" s="117">
        <f t="shared" si="62"/>
        <v>0</v>
      </c>
      <c r="EA44" s="117">
        <f t="shared" si="63"/>
        <v>1</v>
      </c>
      <c r="EB44" s="117">
        <f t="shared" si="64"/>
        <v>1</v>
      </c>
      <c r="EC44" s="117">
        <f t="shared" si="89"/>
        <v>0</v>
      </c>
      <c r="ED44" s="117">
        <f t="shared" si="65"/>
        <v>1</v>
      </c>
      <c r="EE44" s="117">
        <f t="shared" si="66"/>
        <v>0</v>
      </c>
      <c r="EF44" s="117">
        <f t="shared" si="67"/>
        <v>1</v>
      </c>
      <c r="EG44" s="117">
        <f t="shared" si="68"/>
        <v>1</v>
      </c>
      <c r="EH44" s="117">
        <f t="shared" si="69"/>
        <v>0</v>
      </c>
      <c r="EI44" s="117">
        <f t="shared" si="70"/>
        <v>1</v>
      </c>
      <c r="EJ44" s="118">
        <f t="shared" si="71"/>
        <v>1</v>
      </c>
      <c r="EK44" s="118">
        <f t="shared" si="72"/>
        <v>0</v>
      </c>
      <c r="EL44" s="7"/>
      <c r="EM44" s="7"/>
      <c r="EN44" s="7"/>
      <c r="EO44" s="7"/>
    </row>
    <row r="45" spans="1:145" ht="17.100000000000001" customHeight="1" x14ac:dyDescent="0.25">
      <c r="A45" s="774"/>
      <c r="B45" s="777"/>
      <c r="C45" s="172">
        <v>2</v>
      </c>
      <c r="D45" s="63" t="s">
        <v>654</v>
      </c>
      <c r="E45" s="65" t="s">
        <v>661</v>
      </c>
      <c r="F45" s="161" t="s">
        <v>661</v>
      </c>
      <c r="G45" s="164" t="s">
        <v>675</v>
      </c>
      <c r="H45" s="161" t="s">
        <v>645</v>
      </c>
      <c r="I45" s="146" t="s">
        <v>267</v>
      </c>
      <c r="J45" s="85" t="s">
        <v>696</v>
      </c>
      <c r="K45" s="78" t="s">
        <v>674</v>
      </c>
      <c r="L45" s="65" t="s">
        <v>651</v>
      </c>
      <c r="M45" s="65" t="s">
        <v>652</v>
      </c>
      <c r="N45" s="164" t="s">
        <v>653</v>
      </c>
      <c r="O45" s="161" t="s">
        <v>579</v>
      </c>
      <c r="P45" s="146" t="s">
        <v>653</v>
      </c>
      <c r="Q45" s="85" t="s">
        <v>660</v>
      </c>
      <c r="R45" s="78" t="s">
        <v>514</v>
      </c>
      <c r="S45" s="154" t="s">
        <v>658</v>
      </c>
      <c r="T45" s="161" t="s">
        <v>657</v>
      </c>
      <c r="U45" s="164" t="s">
        <v>688</v>
      </c>
      <c r="V45" s="161" t="s">
        <v>274</v>
      </c>
      <c r="W45" s="146" t="s">
        <v>633</v>
      </c>
      <c r="X45" s="85" t="s">
        <v>636</v>
      </c>
      <c r="Y45" s="43" t="s">
        <v>52</v>
      </c>
      <c r="Z45" s="229" t="s">
        <v>70</v>
      </c>
      <c r="AA45" s="6"/>
      <c r="AB45" s="279" t="s">
        <v>516</v>
      </c>
      <c r="AC45" s="279" t="s">
        <v>516</v>
      </c>
      <c r="AD45" s="279" t="s">
        <v>516</v>
      </c>
      <c r="AE45" s="279" t="s">
        <v>604</v>
      </c>
      <c r="AF45" s="279" t="s">
        <v>604</v>
      </c>
      <c r="AG45" s="279" t="s">
        <v>604</v>
      </c>
      <c r="AH45" s="279" t="s">
        <v>604</v>
      </c>
      <c r="AI45" s="279" t="s">
        <v>649</v>
      </c>
      <c r="AJ45" s="279" t="s">
        <v>649</v>
      </c>
      <c r="AK45" s="279" t="s">
        <v>649</v>
      </c>
      <c r="AL45" s="279" t="s">
        <v>268</v>
      </c>
      <c r="AM45" s="279" t="s">
        <v>268</v>
      </c>
      <c r="AN45" s="279" t="s">
        <v>657</v>
      </c>
      <c r="AO45" s="279" t="s">
        <v>657</v>
      </c>
      <c r="AP45" s="279" t="s">
        <v>516</v>
      </c>
      <c r="AQ45" s="279" t="s">
        <v>516</v>
      </c>
      <c r="AR45" s="279" t="s">
        <v>516</v>
      </c>
      <c r="AS45" s="279" t="s">
        <v>268</v>
      </c>
      <c r="AT45" s="279" t="s">
        <v>268</v>
      </c>
      <c r="AU45" s="279" t="s">
        <v>657</v>
      </c>
      <c r="AV45" s="279" t="s">
        <v>657</v>
      </c>
      <c r="AX45" s="118"/>
      <c r="AY45" s="118">
        <f t="shared" si="0"/>
        <v>0</v>
      </c>
      <c r="AZ45" s="118">
        <f t="shared" si="1"/>
        <v>1</v>
      </c>
      <c r="BA45" s="118">
        <f t="shared" si="2"/>
        <v>1</v>
      </c>
      <c r="BB45" s="118">
        <f t="shared" si="3"/>
        <v>1</v>
      </c>
      <c r="BC45" s="118">
        <f t="shared" si="4"/>
        <v>0</v>
      </c>
      <c r="BD45" s="118">
        <f t="shared" si="73"/>
        <v>0</v>
      </c>
      <c r="BE45" s="118">
        <f t="shared" si="74"/>
        <v>0</v>
      </c>
      <c r="BF45" s="118">
        <f t="shared" si="5"/>
        <v>0</v>
      </c>
      <c r="BG45" s="117">
        <f t="shared" si="75"/>
        <v>0</v>
      </c>
      <c r="BH45" s="118">
        <f t="shared" si="6"/>
        <v>0</v>
      </c>
      <c r="BI45" s="118">
        <f t="shared" si="7"/>
        <v>1</v>
      </c>
      <c r="BJ45" s="117">
        <f t="shared" si="8"/>
        <v>0</v>
      </c>
      <c r="BK45" s="118">
        <f t="shared" si="9"/>
        <v>1</v>
      </c>
      <c r="BL45" s="118">
        <f t="shared" si="10"/>
        <v>1</v>
      </c>
      <c r="BM45" s="118">
        <f t="shared" si="11"/>
        <v>0</v>
      </c>
      <c r="BN45" s="118">
        <f t="shared" si="12"/>
        <v>1</v>
      </c>
      <c r="BO45" s="117">
        <f t="shared" si="13"/>
        <v>0</v>
      </c>
      <c r="BP45" s="117">
        <f t="shared" si="14"/>
        <v>0</v>
      </c>
      <c r="BQ45" s="117">
        <f t="shared" si="15"/>
        <v>0</v>
      </c>
      <c r="BR45" s="117">
        <f t="shared" si="16"/>
        <v>0</v>
      </c>
      <c r="BS45" s="117">
        <f t="shared" si="17"/>
        <v>0</v>
      </c>
      <c r="BT45" s="117">
        <f t="shared" si="18"/>
        <v>0</v>
      </c>
      <c r="BU45" s="117">
        <f t="shared" si="19"/>
        <v>0</v>
      </c>
      <c r="BV45" s="117">
        <f t="shared" si="20"/>
        <v>0</v>
      </c>
      <c r="BW45" s="117">
        <f t="shared" si="76"/>
        <v>1</v>
      </c>
      <c r="BX45" s="117">
        <f t="shared" si="77"/>
        <v>1</v>
      </c>
      <c r="BY45" s="117">
        <f t="shared" si="21"/>
        <v>0</v>
      </c>
      <c r="BZ45" s="117">
        <f t="shared" si="22"/>
        <v>1</v>
      </c>
      <c r="CA45" s="117">
        <f t="shared" si="23"/>
        <v>1</v>
      </c>
      <c r="CB45" s="117">
        <f t="shared" si="24"/>
        <v>0</v>
      </c>
      <c r="CC45" s="117">
        <f t="shared" si="25"/>
        <v>0</v>
      </c>
      <c r="CD45" s="117">
        <f t="shared" si="26"/>
        <v>0</v>
      </c>
      <c r="CE45" s="117">
        <f t="shared" si="27"/>
        <v>0</v>
      </c>
      <c r="CF45" s="117">
        <f t="shared" si="28"/>
        <v>1</v>
      </c>
      <c r="CG45" s="117">
        <f t="shared" si="29"/>
        <v>0</v>
      </c>
      <c r="CH45" s="117">
        <f t="shared" si="30"/>
        <v>1</v>
      </c>
      <c r="CI45" s="117">
        <f t="shared" si="31"/>
        <v>2</v>
      </c>
      <c r="CJ45" s="117">
        <f t="shared" si="78"/>
        <v>0</v>
      </c>
      <c r="CK45" s="117">
        <f t="shared" si="32"/>
        <v>2</v>
      </c>
      <c r="CL45" s="117">
        <f t="shared" si="33"/>
        <v>0</v>
      </c>
      <c r="CM45" s="117">
        <f t="shared" si="34"/>
        <v>1</v>
      </c>
      <c r="CN45" s="117">
        <f t="shared" si="35"/>
        <v>1</v>
      </c>
      <c r="CO45" s="117">
        <f t="shared" si="36"/>
        <v>0</v>
      </c>
      <c r="CP45" s="117">
        <f t="shared" si="79"/>
        <v>1</v>
      </c>
      <c r="CQ45" s="117">
        <f t="shared" si="80"/>
        <v>0</v>
      </c>
      <c r="CR45" s="117">
        <f t="shared" si="81"/>
        <v>1</v>
      </c>
      <c r="CS45" s="117">
        <f t="shared" si="82"/>
        <v>1</v>
      </c>
      <c r="CT45" s="117">
        <f t="shared" si="37"/>
        <v>1</v>
      </c>
      <c r="CU45" s="117">
        <f t="shared" si="83"/>
        <v>0</v>
      </c>
      <c r="CV45" s="117">
        <f t="shared" si="38"/>
        <v>0</v>
      </c>
      <c r="CW45" s="117">
        <f t="shared" si="84"/>
        <v>1</v>
      </c>
      <c r="CX45" s="117">
        <f t="shared" si="39"/>
        <v>0</v>
      </c>
      <c r="CY45" s="117">
        <f t="shared" si="40"/>
        <v>0</v>
      </c>
      <c r="CZ45" s="117">
        <f t="shared" si="41"/>
        <v>0</v>
      </c>
      <c r="DA45" s="117">
        <f t="shared" si="42"/>
        <v>0</v>
      </c>
      <c r="DB45" s="117">
        <f t="shared" si="43"/>
        <v>0</v>
      </c>
      <c r="DC45" s="117">
        <f t="shared" si="44"/>
        <v>0</v>
      </c>
      <c r="DD45" s="117">
        <f t="shared" si="45"/>
        <v>0</v>
      </c>
      <c r="DE45" s="117">
        <f t="shared" si="46"/>
        <v>0</v>
      </c>
      <c r="DF45" s="117">
        <f t="shared" si="47"/>
        <v>0</v>
      </c>
      <c r="DG45" s="117">
        <f t="shared" si="90"/>
        <v>0</v>
      </c>
      <c r="DH45" s="117">
        <f t="shared" si="48"/>
        <v>0</v>
      </c>
      <c r="DI45" s="117">
        <f t="shared" si="85"/>
        <v>0</v>
      </c>
      <c r="DJ45" s="117">
        <f t="shared" si="86"/>
        <v>0</v>
      </c>
      <c r="DK45" s="117">
        <f t="shared" si="49"/>
        <v>0</v>
      </c>
      <c r="DL45" s="117">
        <f t="shared" si="50"/>
        <v>0</v>
      </c>
      <c r="DM45" s="117">
        <f t="shared" si="51"/>
        <v>0</v>
      </c>
      <c r="DN45" s="117">
        <f t="shared" si="52"/>
        <v>0</v>
      </c>
      <c r="DO45" s="117">
        <f t="shared" si="53"/>
        <v>0</v>
      </c>
      <c r="DP45" s="117">
        <f t="shared" si="87"/>
        <v>0</v>
      </c>
      <c r="DQ45" s="117">
        <f t="shared" si="54"/>
        <v>0</v>
      </c>
      <c r="DR45" s="117">
        <f t="shared" si="55"/>
        <v>0</v>
      </c>
      <c r="DS45" s="117">
        <f t="shared" si="56"/>
        <v>0</v>
      </c>
      <c r="DT45" s="117">
        <f t="shared" si="57"/>
        <v>0</v>
      </c>
      <c r="DU45" s="117">
        <f t="shared" si="58"/>
        <v>0</v>
      </c>
      <c r="DV45" s="117">
        <f t="shared" si="88"/>
        <v>0</v>
      </c>
      <c r="DW45" s="117">
        <f t="shared" si="59"/>
        <v>0</v>
      </c>
      <c r="DX45" s="117">
        <f t="shared" si="60"/>
        <v>1</v>
      </c>
      <c r="DY45" s="117">
        <f t="shared" si="61"/>
        <v>1</v>
      </c>
      <c r="DZ45" s="117">
        <f t="shared" si="62"/>
        <v>0</v>
      </c>
      <c r="EA45" s="117">
        <f t="shared" si="63"/>
        <v>1</v>
      </c>
      <c r="EB45" s="117">
        <f t="shared" si="64"/>
        <v>1</v>
      </c>
      <c r="EC45" s="117">
        <f t="shared" si="89"/>
        <v>0</v>
      </c>
      <c r="ED45" s="117">
        <f t="shared" si="65"/>
        <v>1</v>
      </c>
      <c r="EE45" s="117">
        <f t="shared" si="66"/>
        <v>0</v>
      </c>
      <c r="EF45" s="117">
        <f t="shared" si="67"/>
        <v>1</v>
      </c>
      <c r="EG45" s="117">
        <f t="shared" si="68"/>
        <v>1</v>
      </c>
      <c r="EH45" s="117">
        <f t="shared" si="69"/>
        <v>0</v>
      </c>
      <c r="EI45" s="117">
        <f t="shared" si="70"/>
        <v>1</v>
      </c>
      <c r="EJ45" s="118">
        <f t="shared" si="71"/>
        <v>1</v>
      </c>
      <c r="EK45" s="118">
        <f t="shared" si="72"/>
        <v>0</v>
      </c>
      <c r="EL45" s="7"/>
      <c r="EM45" s="7"/>
      <c r="EN45" s="7"/>
      <c r="EO45" s="7"/>
    </row>
    <row r="46" spans="1:145" ht="17.100000000000001" customHeight="1" x14ac:dyDescent="0.25">
      <c r="A46" s="774"/>
      <c r="B46" s="777"/>
      <c r="C46" s="172">
        <v>3</v>
      </c>
      <c r="D46" s="63" t="s">
        <v>640</v>
      </c>
      <c r="E46" s="65" t="s">
        <v>647</v>
      </c>
      <c r="F46" s="161" t="s">
        <v>664</v>
      </c>
      <c r="G46" s="164" t="s">
        <v>675</v>
      </c>
      <c r="H46" s="161" t="s">
        <v>660</v>
      </c>
      <c r="I46" s="146" t="s">
        <v>267</v>
      </c>
      <c r="J46" s="85" t="s">
        <v>696</v>
      </c>
      <c r="K46" s="78" t="s">
        <v>656</v>
      </c>
      <c r="L46" s="65" t="s">
        <v>674</v>
      </c>
      <c r="M46" s="65" t="s">
        <v>651</v>
      </c>
      <c r="N46" s="164" t="s">
        <v>579</v>
      </c>
      <c r="O46" s="161" t="s">
        <v>668</v>
      </c>
      <c r="P46" s="242" t="s">
        <v>646</v>
      </c>
      <c r="Q46" s="85" t="s">
        <v>644</v>
      </c>
      <c r="R46" s="259" t="s">
        <v>515</v>
      </c>
      <c r="S46" s="65" t="s">
        <v>637</v>
      </c>
      <c r="T46" s="161" t="s">
        <v>514</v>
      </c>
      <c r="U46" s="164" t="s">
        <v>274</v>
      </c>
      <c r="V46" s="161" t="s">
        <v>642</v>
      </c>
      <c r="W46" s="146" t="s">
        <v>301</v>
      </c>
      <c r="X46" s="85" t="s">
        <v>659</v>
      </c>
      <c r="Y46" s="264" t="s">
        <v>53</v>
      </c>
      <c r="Z46" s="10" t="s">
        <v>71</v>
      </c>
      <c r="AA46" s="6"/>
      <c r="AB46" s="279" t="s">
        <v>665</v>
      </c>
      <c r="AC46" s="279" t="s">
        <v>665</v>
      </c>
      <c r="AD46" s="279" t="s">
        <v>665</v>
      </c>
      <c r="AE46" s="279" t="s">
        <v>604</v>
      </c>
      <c r="AF46" s="279" t="s">
        <v>604</v>
      </c>
      <c r="AG46" s="279" t="s">
        <v>604</v>
      </c>
      <c r="AH46" s="279" t="s">
        <v>604</v>
      </c>
      <c r="AI46" s="279" t="s">
        <v>649</v>
      </c>
      <c r="AJ46" s="279" t="s">
        <v>649</v>
      </c>
      <c r="AK46" s="279" t="s">
        <v>649</v>
      </c>
      <c r="AL46" s="279" t="s">
        <v>268</v>
      </c>
      <c r="AM46" s="279" t="s">
        <v>268</v>
      </c>
      <c r="AN46" s="279" t="s">
        <v>657</v>
      </c>
      <c r="AO46" s="279" t="s">
        <v>657</v>
      </c>
      <c r="AP46" s="279" t="s">
        <v>516</v>
      </c>
      <c r="AQ46" s="279" t="s">
        <v>516</v>
      </c>
      <c r="AR46" s="279" t="s">
        <v>516</v>
      </c>
      <c r="AS46" s="279" t="s">
        <v>268</v>
      </c>
      <c r="AT46" s="279" t="s">
        <v>268</v>
      </c>
      <c r="AU46" s="279" t="s">
        <v>657</v>
      </c>
      <c r="AV46" s="279" t="s">
        <v>657</v>
      </c>
      <c r="AX46" s="118"/>
      <c r="AY46" s="118">
        <f t="shared" si="0"/>
        <v>0</v>
      </c>
      <c r="AZ46" s="118">
        <f t="shared" si="1"/>
        <v>1</v>
      </c>
      <c r="BA46" s="118">
        <f t="shared" si="2"/>
        <v>1</v>
      </c>
      <c r="BB46" s="118">
        <f t="shared" si="3"/>
        <v>1</v>
      </c>
      <c r="BC46" s="118">
        <f t="shared" si="4"/>
        <v>0</v>
      </c>
      <c r="BD46" s="118">
        <f t="shared" si="73"/>
        <v>0</v>
      </c>
      <c r="BE46" s="118">
        <f t="shared" si="74"/>
        <v>0</v>
      </c>
      <c r="BF46" s="118">
        <f t="shared" si="5"/>
        <v>0</v>
      </c>
      <c r="BG46" s="117">
        <f t="shared" si="75"/>
        <v>1</v>
      </c>
      <c r="BH46" s="118">
        <f t="shared" si="6"/>
        <v>1</v>
      </c>
      <c r="BI46" s="118">
        <f t="shared" si="7"/>
        <v>1</v>
      </c>
      <c r="BJ46" s="117">
        <f t="shared" si="8"/>
        <v>0</v>
      </c>
      <c r="BK46" s="118">
        <f t="shared" si="9"/>
        <v>1</v>
      </c>
      <c r="BL46" s="118">
        <f t="shared" si="10"/>
        <v>0</v>
      </c>
      <c r="BM46" s="118">
        <f t="shared" si="11"/>
        <v>1</v>
      </c>
      <c r="BN46" s="118">
        <f t="shared" si="12"/>
        <v>1</v>
      </c>
      <c r="BO46" s="117">
        <f t="shared" si="13"/>
        <v>0</v>
      </c>
      <c r="BP46" s="117">
        <f t="shared" si="14"/>
        <v>0</v>
      </c>
      <c r="BQ46" s="117">
        <f t="shared" si="15"/>
        <v>0</v>
      </c>
      <c r="BR46" s="117">
        <f t="shared" si="16"/>
        <v>0</v>
      </c>
      <c r="BS46" s="117">
        <f t="shared" si="17"/>
        <v>0</v>
      </c>
      <c r="BT46" s="117">
        <f t="shared" si="18"/>
        <v>0</v>
      </c>
      <c r="BU46" s="117">
        <f t="shared" si="19"/>
        <v>0</v>
      </c>
      <c r="BV46" s="117">
        <f t="shared" si="20"/>
        <v>1</v>
      </c>
      <c r="BW46" s="117">
        <f t="shared" si="76"/>
        <v>0</v>
      </c>
      <c r="BX46" s="117">
        <f t="shared" si="77"/>
        <v>1</v>
      </c>
      <c r="BY46" s="117">
        <f t="shared" si="21"/>
        <v>0</v>
      </c>
      <c r="BZ46" s="117">
        <f t="shared" si="22"/>
        <v>1</v>
      </c>
      <c r="CA46" s="117">
        <f t="shared" si="23"/>
        <v>1</v>
      </c>
      <c r="CB46" s="117">
        <f t="shared" si="24"/>
        <v>0</v>
      </c>
      <c r="CC46" s="117">
        <f t="shared" si="25"/>
        <v>0</v>
      </c>
      <c r="CD46" s="117">
        <f t="shared" si="26"/>
        <v>1</v>
      </c>
      <c r="CE46" s="117">
        <f t="shared" si="27"/>
        <v>1</v>
      </c>
      <c r="CF46" s="117">
        <f t="shared" si="28"/>
        <v>0</v>
      </c>
      <c r="CG46" s="117">
        <f t="shared" si="29"/>
        <v>1</v>
      </c>
      <c r="CH46" s="117">
        <f t="shared" si="30"/>
        <v>1</v>
      </c>
      <c r="CI46" s="117">
        <f t="shared" si="31"/>
        <v>0</v>
      </c>
      <c r="CJ46" s="117">
        <f t="shared" si="78"/>
        <v>0</v>
      </c>
      <c r="CK46" s="117">
        <f t="shared" si="32"/>
        <v>0</v>
      </c>
      <c r="CL46" s="117">
        <f t="shared" si="33"/>
        <v>0</v>
      </c>
      <c r="CM46" s="117">
        <f t="shared" si="34"/>
        <v>1</v>
      </c>
      <c r="CN46" s="117">
        <f t="shared" si="35"/>
        <v>1</v>
      </c>
      <c r="CO46" s="117">
        <f t="shared" si="36"/>
        <v>1</v>
      </c>
      <c r="CP46" s="117">
        <f t="shared" si="79"/>
        <v>1</v>
      </c>
      <c r="CQ46" s="117">
        <f t="shared" si="80"/>
        <v>0</v>
      </c>
      <c r="CR46" s="117">
        <f t="shared" si="81"/>
        <v>1</v>
      </c>
      <c r="CS46" s="117">
        <f t="shared" si="82"/>
        <v>1</v>
      </c>
      <c r="CT46" s="117">
        <f t="shared" si="37"/>
        <v>0</v>
      </c>
      <c r="CU46" s="117">
        <f t="shared" si="83"/>
        <v>0</v>
      </c>
      <c r="CV46" s="117">
        <f t="shared" si="38"/>
        <v>1</v>
      </c>
      <c r="CW46" s="117">
        <f t="shared" si="84"/>
        <v>1</v>
      </c>
      <c r="CX46" s="117">
        <f t="shared" si="39"/>
        <v>0</v>
      </c>
      <c r="CY46" s="117">
        <f t="shared" si="40"/>
        <v>0</v>
      </c>
      <c r="CZ46" s="117">
        <f t="shared" si="41"/>
        <v>0</v>
      </c>
      <c r="DA46" s="117">
        <f t="shared" si="42"/>
        <v>1</v>
      </c>
      <c r="DB46" s="117">
        <f t="shared" si="43"/>
        <v>0</v>
      </c>
      <c r="DC46" s="117">
        <f t="shared" si="44"/>
        <v>1</v>
      </c>
      <c r="DD46" s="117">
        <f t="shared" si="45"/>
        <v>1</v>
      </c>
      <c r="DE46" s="117">
        <f t="shared" si="46"/>
        <v>0</v>
      </c>
      <c r="DF46" s="117">
        <f t="shared" si="47"/>
        <v>0</v>
      </c>
      <c r="DG46" s="117">
        <f t="shared" si="90"/>
        <v>0</v>
      </c>
      <c r="DH46" s="117">
        <f t="shared" si="48"/>
        <v>0</v>
      </c>
      <c r="DI46" s="117">
        <f t="shared" si="85"/>
        <v>0</v>
      </c>
      <c r="DJ46" s="117">
        <f t="shared" si="86"/>
        <v>0</v>
      </c>
      <c r="DK46" s="117">
        <f t="shared" si="49"/>
        <v>0</v>
      </c>
      <c r="DL46" s="117">
        <f t="shared" si="50"/>
        <v>0</v>
      </c>
      <c r="DM46" s="117">
        <f t="shared" si="51"/>
        <v>0</v>
      </c>
      <c r="DN46" s="117">
        <f t="shared" si="52"/>
        <v>0</v>
      </c>
      <c r="DO46" s="117">
        <f t="shared" si="53"/>
        <v>0</v>
      </c>
      <c r="DP46" s="117">
        <f t="shared" si="87"/>
        <v>0</v>
      </c>
      <c r="DQ46" s="117">
        <f t="shared" si="54"/>
        <v>0</v>
      </c>
      <c r="DR46" s="117">
        <f t="shared" si="55"/>
        <v>0</v>
      </c>
      <c r="DS46" s="117">
        <f t="shared" si="56"/>
        <v>0</v>
      </c>
      <c r="DT46" s="117">
        <f t="shared" si="57"/>
        <v>0</v>
      </c>
      <c r="DU46" s="117">
        <f t="shared" si="58"/>
        <v>0</v>
      </c>
      <c r="DV46" s="117">
        <f t="shared" si="88"/>
        <v>0</v>
      </c>
      <c r="DW46" s="117">
        <f t="shared" si="59"/>
        <v>0</v>
      </c>
      <c r="DX46" s="117">
        <f t="shared" si="60"/>
        <v>1</v>
      </c>
      <c r="DY46" s="117">
        <f t="shared" si="61"/>
        <v>1</v>
      </c>
      <c r="DZ46" s="117">
        <f t="shared" si="62"/>
        <v>1</v>
      </c>
      <c r="EA46" s="117">
        <f t="shared" si="63"/>
        <v>0</v>
      </c>
      <c r="EB46" s="117">
        <f t="shared" si="64"/>
        <v>0</v>
      </c>
      <c r="EC46" s="117">
        <f t="shared" si="89"/>
        <v>0</v>
      </c>
      <c r="ED46" s="117">
        <f t="shared" si="65"/>
        <v>0</v>
      </c>
      <c r="EE46" s="117">
        <f t="shared" si="66"/>
        <v>1</v>
      </c>
      <c r="EF46" s="117">
        <f t="shared" si="67"/>
        <v>1</v>
      </c>
      <c r="EG46" s="117">
        <f t="shared" si="68"/>
        <v>0</v>
      </c>
      <c r="EH46" s="117">
        <f t="shared" si="69"/>
        <v>0</v>
      </c>
      <c r="EI46" s="117">
        <f t="shared" si="70"/>
        <v>0</v>
      </c>
      <c r="EJ46" s="118">
        <f t="shared" si="71"/>
        <v>1</v>
      </c>
      <c r="EK46" s="118">
        <f t="shared" si="72"/>
        <v>1</v>
      </c>
      <c r="EL46" s="7"/>
      <c r="EM46" s="7"/>
      <c r="EN46" s="7"/>
      <c r="EO46" s="7"/>
    </row>
    <row r="47" spans="1:145" ht="17.100000000000001" customHeight="1" x14ac:dyDescent="0.25">
      <c r="A47" s="774"/>
      <c r="B47" s="777"/>
      <c r="C47" s="172">
        <v>4</v>
      </c>
      <c r="D47" s="61" t="s">
        <v>640</v>
      </c>
      <c r="E47" s="72" t="s">
        <v>647</v>
      </c>
      <c r="F47" s="201" t="s">
        <v>664</v>
      </c>
      <c r="G47" s="211" t="s">
        <v>275</v>
      </c>
      <c r="H47" s="201" t="s">
        <v>660</v>
      </c>
      <c r="I47" s="145" t="s">
        <v>652</v>
      </c>
      <c r="J47" s="91" t="s">
        <v>267</v>
      </c>
      <c r="K47" s="61" t="s">
        <v>656</v>
      </c>
      <c r="L47" s="72" t="s">
        <v>674</v>
      </c>
      <c r="M47" s="201" t="s">
        <v>651</v>
      </c>
      <c r="N47" s="211" t="s">
        <v>579</v>
      </c>
      <c r="O47" s="201" t="s">
        <v>668</v>
      </c>
      <c r="P47" s="145" t="s">
        <v>646</v>
      </c>
      <c r="Q47" s="91" t="s">
        <v>644</v>
      </c>
      <c r="R47" s="127" t="s">
        <v>515</v>
      </c>
      <c r="S47" s="153" t="s">
        <v>637</v>
      </c>
      <c r="T47" s="201" t="s">
        <v>514</v>
      </c>
      <c r="U47" s="211" t="s">
        <v>274</v>
      </c>
      <c r="V47" s="201" t="s">
        <v>642</v>
      </c>
      <c r="W47" s="145" t="s">
        <v>301</v>
      </c>
      <c r="X47" s="91" t="s">
        <v>659</v>
      </c>
      <c r="Y47" s="43" t="s">
        <v>54</v>
      </c>
      <c r="Z47" s="229" t="s">
        <v>72</v>
      </c>
      <c r="AA47" s="6"/>
      <c r="AB47" s="279" t="s">
        <v>665</v>
      </c>
      <c r="AC47" s="279" t="s">
        <v>665</v>
      </c>
      <c r="AD47" s="279" t="s">
        <v>665</v>
      </c>
      <c r="AE47" s="279" t="s">
        <v>692</v>
      </c>
      <c r="AF47" s="279" t="s">
        <v>692</v>
      </c>
      <c r="AG47" s="279" t="s">
        <v>636</v>
      </c>
      <c r="AH47" s="279" t="s">
        <v>636</v>
      </c>
      <c r="AI47" s="279" t="s">
        <v>517</v>
      </c>
      <c r="AJ47" s="279" t="s">
        <v>517</v>
      </c>
      <c r="AK47" s="279" t="s">
        <v>517</v>
      </c>
      <c r="AL47" s="279" t="s">
        <v>642</v>
      </c>
      <c r="AM47" s="279" t="s">
        <v>642</v>
      </c>
      <c r="AN47" s="279" t="s">
        <v>636</v>
      </c>
      <c r="AO47" s="279" t="s">
        <v>636</v>
      </c>
      <c r="AP47" s="279" t="s">
        <v>652</v>
      </c>
      <c r="AQ47" s="279" t="s">
        <v>652</v>
      </c>
      <c r="AR47" s="279" t="s">
        <v>652</v>
      </c>
      <c r="AS47" s="279" t="s">
        <v>642</v>
      </c>
      <c r="AT47" s="279" t="s">
        <v>642</v>
      </c>
      <c r="AU47" s="279" t="s">
        <v>636</v>
      </c>
      <c r="AV47" s="279" t="s">
        <v>636</v>
      </c>
      <c r="AX47" s="118"/>
      <c r="AY47" s="118">
        <f t="shared" si="0"/>
        <v>0</v>
      </c>
      <c r="AZ47" s="118">
        <f t="shared" si="1"/>
        <v>0</v>
      </c>
      <c r="BA47" s="118">
        <f t="shared" si="2"/>
        <v>0</v>
      </c>
      <c r="BB47" s="118">
        <f t="shared" si="3"/>
        <v>1</v>
      </c>
      <c r="BC47" s="118">
        <f t="shared" si="4"/>
        <v>1</v>
      </c>
      <c r="BD47" s="118">
        <f t="shared" si="73"/>
        <v>0</v>
      </c>
      <c r="BE47" s="118">
        <f t="shared" si="74"/>
        <v>1</v>
      </c>
      <c r="BF47" s="118">
        <f t="shared" si="5"/>
        <v>0</v>
      </c>
      <c r="BG47" s="117">
        <f t="shared" si="75"/>
        <v>1</v>
      </c>
      <c r="BH47" s="118">
        <f t="shared" si="6"/>
        <v>1</v>
      </c>
      <c r="BI47" s="118">
        <f t="shared" si="7"/>
        <v>1</v>
      </c>
      <c r="BJ47" s="117">
        <f t="shared" si="8"/>
        <v>0</v>
      </c>
      <c r="BK47" s="118">
        <f t="shared" si="9"/>
        <v>1</v>
      </c>
      <c r="BL47" s="118">
        <f t="shared" si="10"/>
        <v>0</v>
      </c>
      <c r="BM47" s="118">
        <f t="shared" si="11"/>
        <v>1</v>
      </c>
      <c r="BN47" s="118">
        <f t="shared" si="12"/>
        <v>1</v>
      </c>
      <c r="BO47" s="117">
        <f t="shared" si="13"/>
        <v>0</v>
      </c>
      <c r="BP47" s="117">
        <f t="shared" si="14"/>
        <v>0</v>
      </c>
      <c r="BQ47" s="117">
        <f t="shared" si="15"/>
        <v>0</v>
      </c>
      <c r="BR47" s="117">
        <f t="shared" si="16"/>
        <v>0</v>
      </c>
      <c r="BS47" s="117">
        <f t="shared" si="17"/>
        <v>0</v>
      </c>
      <c r="BT47" s="117">
        <f t="shared" si="18"/>
        <v>0</v>
      </c>
      <c r="BU47" s="117">
        <f t="shared" si="19"/>
        <v>0</v>
      </c>
      <c r="BV47" s="117">
        <f t="shared" si="20"/>
        <v>1</v>
      </c>
      <c r="BW47" s="117">
        <f t="shared" si="76"/>
        <v>0</v>
      </c>
      <c r="BX47" s="117">
        <f t="shared" si="77"/>
        <v>1</v>
      </c>
      <c r="BY47" s="117">
        <f t="shared" si="21"/>
        <v>0</v>
      </c>
      <c r="BZ47" s="117">
        <f t="shared" si="22"/>
        <v>0</v>
      </c>
      <c r="CA47" s="117">
        <f t="shared" si="23"/>
        <v>0</v>
      </c>
      <c r="CB47" s="117">
        <f t="shared" si="24"/>
        <v>0</v>
      </c>
      <c r="CC47" s="117">
        <f t="shared" si="25"/>
        <v>0</v>
      </c>
      <c r="CD47" s="117">
        <f t="shared" si="26"/>
        <v>1</v>
      </c>
      <c r="CE47" s="117">
        <f t="shared" si="27"/>
        <v>1</v>
      </c>
      <c r="CF47" s="117">
        <f t="shared" si="28"/>
        <v>0</v>
      </c>
      <c r="CG47" s="117">
        <f t="shared" si="29"/>
        <v>1</v>
      </c>
      <c r="CH47" s="117">
        <f t="shared" si="30"/>
        <v>1</v>
      </c>
      <c r="CI47" s="117">
        <f t="shared" si="31"/>
        <v>0</v>
      </c>
      <c r="CJ47" s="117">
        <f t="shared" si="78"/>
        <v>0</v>
      </c>
      <c r="CK47" s="117">
        <f t="shared" si="32"/>
        <v>0</v>
      </c>
      <c r="CL47" s="117">
        <f t="shared" si="33"/>
        <v>0</v>
      </c>
      <c r="CM47" s="117">
        <f t="shared" si="34"/>
        <v>1</v>
      </c>
      <c r="CN47" s="117">
        <f t="shared" si="35"/>
        <v>1</v>
      </c>
      <c r="CO47" s="117">
        <f t="shared" si="36"/>
        <v>1</v>
      </c>
      <c r="CP47" s="117">
        <f t="shared" si="79"/>
        <v>1</v>
      </c>
      <c r="CQ47" s="117">
        <f t="shared" si="80"/>
        <v>0</v>
      </c>
      <c r="CR47" s="117">
        <f t="shared" si="81"/>
        <v>1</v>
      </c>
      <c r="CS47" s="117">
        <f t="shared" si="82"/>
        <v>1</v>
      </c>
      <c r="CT47" s="117">
        <f t="shared" si="37"/>
        <v>0</v>
      </c>
      <c r="CU47" s="117">
        <f t="shared" si="83"/>
        <v>0</v>
      </c>
      <c r="CV47" s="117">
        <f t="shared" si="38"/>
        <v>1</v>
      </c>
      <c r="CW47" s="117">
        <f t="shared" si="84"/>
        <v>1</v>
      </c>
      <c r="CX47" s="117">
        <f t="shared" si="39"/>
        <v>0</v>
      </c>
      <c r="CY47" s="117">
        <f t="shared" si="40"/>
        <v>0</v>
      </c>
      <c r="CZ47" s="117">
        <f t="shared" si="41"/>
        <v>0</v>
      </c>
      <c r="DA47" s="117">
        <f t="shared" si="42"/>
        <v>1</v>
      </c>
      <c r="DB47" s="117">
        <f t="shared" si="43"/>
        <v>0</v>
      </c>
      <c r="DC47" s="117">
        <f t="shared" si="44"/>
        <v>1</v>
      </c>
      <c r="DD47" s="117">
        <f t="shared" si="45"/>
        <v>1</v>
      </c>
      <c r="DE47" s="117">
        <f t="shared" si="46"/>
        <v>0</v>
      </c>
      <c r="DF47" s="117">
        <f t="shared" si="47"/>
        <v>0</v>
      </c>
      <c r="DG47" s="117">
        <f t="shared" si="90"/>
        <v>0</v>
      </c>
      <c r="DH47" s="117">
        <f t="shared" si="48"/>
        <v>0</v>
      </c>
      <c r="DI47" s="117">
        <f t="shared" si="85"/>
        <v>0</v>
      </c>
      <c r="DJ47" s="117">
        <f t="shared" si="86"/>
        <v>0</v>
      </c>
      <c r="DK47" s="117">
        <f t="shared" si="49"/>
        <v>0</v>
      </c>
      <c r="DL47" s="117">
        <f t="shared" si="50"/>
        <v>0</v>
      </c>
      <c r="DM47" s="117">
        <f t="shared" si="51"/>
        <v>0</v>
      </c>
      <c r="DN47" s="117">
        <f t="shared" si="52"/>
        <v>0</v>
      </c>
      <c r="DO47" s="117">
        <f t="shared" si="53"/>
        <v>0</v>
      </c>
      <c r="DP47" s="117">
        <f t="shared" si="87"/>
        <v>0</v>
      </c>
      <c r="DQ47" s="117">
        <f t="shared" si="54"/>
        <v>0</v>
      </c>
      <c r="DR47" s="117">
        <f t="shared" si="55"/>
        <v>0</v>
      </c>
      <c r="DS47" s="117">
        <f t="shared" si="56"/>
        <v>0</v>
      </c>
      <c r="DT47" s="117">
        <f t="shared" si="57"/>
        <v>0</v>
      </c>
      <c r="DU47" s="117">
        <f t="shared" si="58"/>
        <v>0</v>
      </c>
      <c r="DV47" s="117">
        <f t="shared" si="88"/>
        <v>0</v>
      </c>
      <c r="DW47" s="117">
        <f t="shared" si="59"/>
        <v>0</v>
      </c>
      <c r="DX47" s="117">
        <f t="shared" si="60"/>
        <v>1</v>
      </c>
      <c r="DY47" s="117">
        <f t="shared" si="61"/>
        <v>1</v>
      </c>
      <c r="DZ47" s="117">
        <f t="shared" si="62"/>
        <v>1</v>
      </c>
      <c r="EA47" s="117">
        <f t="shared" si="63"/>
        <v>1</v>
      </c>
      <c r="EB47" s="117">
        <f t="shared" si="64"/>
        <v>0</v>
      </c>
      <c r="EC47" s="117">
        <f t="shared" si="89"/>
        <v>0</v>
      </c>
      <c r="ED47" s="117">
        <f t="shared" si="65"/>
        <v>0</v>
      </c>
      <c r="EE47" s="117">
        <f t="shared" si="66"/>
        <v>1</v>
      </c>
      <c r="EF47" s="117">
        <f t="shared" si="67"/>
        <v>1</v>
      </c>
      <c r="EG47" s="117">
        <f t="shared" si="68"/>
        <v>0</v>
      </c>
      <c r="EH47" s="117">
        <f t="shared" si="69"/>
        <v>0</v>
      </c>
      <c r="EI47" s="117">
        <f t="shared" si="70"/>
        <v>0</v>
      </c>
      <c r="EJ47" s="118">
        <f t="shared" si="71"/>
        <v>1</v>
      </c>
      <c r="EK47" s="118">
        <f t="shared" si="72"/>
        <v>1</v>
      </c>
      <c r="EL47" s="7"/>
      <c r="EM47" s="7"/>
      <c r="EN47" s="7"/>
      <c r="EO47" s="7"/>
    </row>
    <row r="48" spans="1:145" ht="17.100000000000001" customHeight="1" x14ac:dyDescent="0.25">
      <c r="A48" s="774"/>
      <c r="B48" s="777"/>
      <c r="C48" s="172">
        <v>5</v>
      </c>
      <c r="D48" s="63" t="s">
        <v>640</v>
      </c>
      <c r="E48" s="65" t="s">
        <v>654</v>
      </c>
      <c r="F48" s="161" t="s">
        <v>647</v>
      </c>
      <c r="G48" s="164" t="s">
        <v>275</v>
      </c>
      <c r="H48" s="161" t="s">
        <v>692</v>
      </c>
      <c r="I48" s="146" t="s">
        <v>652</v>
      </c>
      <c r="J48" s="85" t="s">
        <v>267</v>
      </c>
      <c r="K48" s="63" t="s">
        <v>675</v>
      </c>
      <c r="L48" s="65" t="s">
        <v>517</v>
      </c>
      <c r="M48" s="161" t="s">
        <v>674</v>
      </c>
      <c r="N48" s="164" t="s">
        <v>668</v>
      </c>
      <c r="O48" s="161" t="s">
        <v>519</v>
      </c>
      <c r="P48" s="146" t="s">
        <v>579</v>
      </c>
      <c r="Q48" s="85" t="s">
        <v>646</v>
      </c>
      <c r="R48" s="78" t="s">
        <v>637</v>
      </c>
      <c r="S48" s="154" t="s">
        <v>515</v>
      </c>
      <c r="T48" s="161" t="s">
        <v>274</v>
      </c>
      <c r="U48" s="164" t="s">
        <v>638</v>
      </c>
      <c r="V48" s="161" t="s">
        <v>632</v>
      </c>
      <c r="W48" s="146" t="s">
        <v>696</v>
      </c>
      <c r="X48" s="85" t="s">
        <v>642</v>
      </c>
      <c r="Y48" s="42" t="s">
        <v>56</v>
      </c>
      <c r="Z48" s="10" t="s">
        <v>534</v>
      </c>
      <c r="AA48" s="6"/>
      <c r="AB48" s="279" t="s">
        <v>665</v>
      </c>
      <c r="AC48" s="279" t="s">
        <v>665</v>
      </c>
      <c r="AD48" s="279" t="s">
        <v>665</v>
      </c>
      <c r="AE48" s="279" t="s">
        <v>692</v>
      </c>
      <c r="AF48" s="279" t="s">
        <v>692</v>
      </c>
      <c r="AG48" s="279" t="s">
        <v>636</v>
      </c>
      <c r="AH48" s="279" t="s">
        <v>636</v>
      </c>
      <c r="AI48" s="279" t="s">
        <v>517</v>
      </c>
      <c r="AJ48" s="279" t="s">
        <v>517</v>
      </c>
      <c r="AK48" s="279" t="s">
        <v>517</v>
      </c>
      <c r="AL48" s="279" t="s">
        <v>642</v>
      </c>
      <c r="AM48" s="279" t="s">
        <v>642</v>
      </c>
      <c r="AN48" s="279" t="s">
        <v>636</v>
      </c>
      <c r="AO48" s="279" t="s">
        <v>636</v>
      </c>
      <c r="AP48" s="279" t="s">
        <v>652</v>
      </c>
      <c r="AQ48" s="279" t="s">
        <v>652</v>
      </c>
      <c r="AR48" s="279" t="s">
        <v>652</v>
      </c>
      <c r="AS48" s="279" t="s">
        <v>642</v>
      </c>
      <c r="AT48" s="279" t="s">
        <v>642</v>
      </c>
      <c r="AU48" s="279" t="s">
        <v>636</v>
      </c>
      <c r="AV48" s="279" t="s">
        <v>636</v>
      </c>
      <c r="AX48" s="118"/>
      <c r="AY48" s="118">
        <f t="shared" si="0"/>
        <v>0</v>
      </c>
      <c r="AZ48" s="118">
        <f t="shared" si="1"/>
        <v>1</v>
      </c>
      <c r="BA48" s="118">
        <f t="shared" si="2"/>
        <v>1</v>
      </c>
      <c r="BB48" s="118">
        <f t="shared" si="3"/>
        <v>0</v>
      </c>
      <c r="BC48" s="118">
        <f t="shared" si="4"/>
        <v>1</v>
      </c>
      <c r="BD48" s="118">
        <f t="shared" si="73"/>
        <v>0</v>
      </c>
      <c r="BE48" s="118">
        <f t="shared" si="74"/>
        <v>1</v>
      </c>
      <c r="BF48" s="118">
        <f t="shared" si="5"/>
        <v>0</v>
      </c>
      <c r="BG48" s="117">
        <f t="shared" si="75"/>
        <v>0</v>
      </c>
      <c r="BH48" s="118">
        <f t="shared" si="6"/>
        <v>0</v>
      </c>
      <c r="BI48" s="118">
        <f t="shared" si="7"/>
        <v>1</v>
      </c>
      <c r="BJ48" s="117">
        <f t="shared" si="8"/>
        <v>0</v>
      </c>
      <c r="BK48" s="118">
        <f t="shared" si="9"/>
        <v>1</v>
      </c>
      <c r="BL48" s="118">
        <f t="shared" si="10"/>
        <v>0</v>
      </c>
      <c r="BM48" s="118">
        <f t="shared" si="11"/>
        <v>1</v>
      </c>
      <c r="BN48" s="118">
        <f t="shared" si="12"/>
        <v>1</v>
      </c>
      <c r="BO48" s="117">
        <f t="shared" si="13"/>
        <v>1</v>
      </c>
      <c r="BP48" s="117">
        <f t="shared" si="14"/>
        <v>0</v>
      </c>
      <c r="BQ48" s="117">
        <f t="shared" si="15"/>
        <v>1</v>
      </c>
      <c r="BR48" s="117">
        <f t="shared" si="16"/>
        <v>0</v>
      </c>
      <c r="BS48" s="117">
        <f t="shared" si="17"/>
        <v>0</v>
      </c>
      <c r="BT48" s="117">
        <f t="shared" si="18"/>
        <v>0</v>
      </c>
      <c r="BU48" s="117">
        <f t="shared" si="19"/>
        <v>0</v>
      </c>
      <c r="BV48" s="117">
        <f t="shared" si="20"/>
        <v>1</v>
      </c>
      <c r="BW48" s="117">
        <f t="shared" si="76"/>
        <v>0</v>
      </c>
      <c r="BX48" s="117">
        <f t="shared" si="77"/>
        <v>1</v>
      </c>
      <c r="BY48" s="117">
        <f t="shared" si="21"/>
        <v>0</v>
      </c>
      <c r="BZ48" s="117">
        <f t="shared" si="22"/>
        <v>1</v>
      </c>
      <c r="CA48" s="117">
        <f t="shared" si="23"/>
        <v>1</v>
      </c>
      <c r="CB48" s="117">
        <f t="shared" si="24"/>
        <v>0</v>
      </c>
      <c r="CC48" s="117">
        <f t="shared" si="25"/>
        <v>0</v>
      </c>
      <c r="CD48" s="117">
        <f t="shared" si="26"/>
        <v>0</v>
      </c>
      <c r="CE48" s="117">
        <f t="shared" si="27"/>
        <v>0</v>
      </c>
      <c r="CF48" s="117">
        <f t="shared" si="28"/>
        <v>1</v>
      </c>
      <c r="CG48" s="117">
        <f t="shared" si="29"/>
        <v>0</v>
      </c>
      <c r="CH48" s="117">
        <f t="shared" si="30"/>
        <v>1</v>
      </c>
      <c r="CI48" s="117">
        <f t="shared" si="31"/>
        <v>0</v>
      </c>
      <c r="CJ48" s="117">
        <f t="shared" si="78"/>
        <v>1</v>
      </c>
      <c r="CK48" s="117">
        <f t="shared" si="32"/>
        <v>0</v>
      </c>
      <c r="CL48" s="117">
        <f t="shared" si="33"/>
        <v>0</v>
      </c>
      <c r="CM48" s="117">
        <f t="shared" si="34"/>
        <v>0</v>
      </c>
      <c r="CN48" s="117">
        <f t="shared" si="35"/>
        <v>0</v>
      </c>
      <c r="CO48" s="117">
        <f t="shared" si="36"/>
        <v>1</v>
      </c>
      <c r="CP48" s="117">
        <f t="shared" si="79"/>
        <v>1</v>
      </c>
      <c r="CQ48" s="117">
        <f t="shared" si="80"/>
        <v>0</v>
      </c>
      <c r="CR48" s="117">
        <f t="shared" si="81"/>
        <v>1</v>
      </c>
      <c r="CS48" s="117">
        <f t="shared" si="82"/>
        <v>1</v>
      </c>
      <c r="CT48" s="117">
        <f t="shared" si="37"/>
        <v>0</v>
      </c>
      <c r="CU48" s="117">
        <f t="shared" si="83"/>
        <v>0</v>
      </c>
      <c r="CV48" s="117">
        <f t="shared" si="38"/>
        <v>0</v>
      </c>
      <c r="CW48" s="117">
        <f t="shared" si="84"/>
        <v>0</v>
      </c>
      <c r="CX48" s="117">
        <f t="shared" si="39"/>
        <v>0</v>
      </c>
      <c r="CY48" s="117">
        <f t="shared" si="40"/>
        <v>0</v>
      </c>
      <c r="CZ48" s="117">
        <f t="shared" si="41"/>
        <v>0</v>
      </c>
      <c r="DA48" s="117">
        <f t="shared" si="42"/>
        <v>1</v>
      </c>
      <c r="DB48" s="117">
        <f t="shared" si="43"/>
        <v>0</v>
      </c>
      <c r="DC48" s="117">
        <f t="shared" si="44"/>
        <v>1</v>
      </c>
      <c r="DD48" s="117">
        <f t="shared" si="45"/>
        <v>1</v>
      </c>
      <c r="DE48" s="117">
        <f t="shared" si="46"/>
        <v>0</v>
      </c>
      <c r="DF48" s="117">
        <f t="shared" si="47"/>
        <v>0</v>
      </c>
      <c r="DG48" s="117">
        <f t="shared" si="90"/>
        <v>0</v>
      </c>
      <c r="DH48" s="117">
        <f t="shared" si="48"/>
        <v>0</v>
      </c>
      <c r="DI48" s="117">
        <f t="shared" si="85"/>
        <v>0</v>
      </c>
      <c r="DJ48" s="117">
        <f t="shared" si="86"/>
        <v>0</v>
      </c>
      <c r="DK48" s="117">
        <f t="shared" si="49"/>
        <v>1</v>
      </c>
      <c r="DL48" s="117">
        <f t="shared" si="50"/>
        <v>0</v>
      </c>
      <c r="DM48" s="117">
        <f t="shared" si="51"/>
        <v>1</v>
      </c>
      <c r="DN48" s="117">
        <f t="shared" si="52"/>
        <v>1</v>
      </c>
      <c r="DO48" s="117">
        <f t="shared" si="53"/>
        <v>0</v>
      </c>
      <c r="DP48" s="117">
        <f t="shared" si="87"/>
        <v>1</v>
      </c>
      <c r="DQ48" s="117">
        <f t="shared" si="54"/>
        <v>1</v>
      </c>
      <c r="DR48" s="117">
        <f t="shared" si="55"/>
        <v>0</v>
      </c>
      <c r="DS48" s="117">
        <f t="shared" si="56"/>
        <v>1</v>
      </c>
      <c r="DT48" s="117">
        <f t="shared" si="57"/>
        <v>0</v>
      </c>
      <c r="DU48" s="117">
        <f t="shared" si="58"/>
        <v>0</v>
      </c>
      <c r="DV48" s="117">
        <f t="shared" si="88"/>
        <v>0</v>
      </c>
      <c r="DW48" s="117">
        <f t="shared" si="59"/>
        <v>0</v>
      </c>
      <c r="DX48" s="117">
        <f t="shared" si="60"/>
        <v>1</v>
      </c>
      <c r="DY48" s="117">
        <f t="shared" si="61"/>
        <v>1</v>
      </c>
      <c r="DZ48" s="117">
        <f t="shared" si="62"/>
        <v>1</v>
      </c>
      <c r="EA48" s="117">
        <f t="shared" si="63"/>
        <v>1</v>
      </c>
      <c r="EB48" s="117">
        <f t="shared" si="64"/>
        <v>0</v>
      </c>
      <c r="EC48" s="117">
        <f t="shared" si="89"/>
        <v>0</v>
      </c>
      <c r="ED48" s="117">
        <f t="shared" si="65"/>
        <v>0</v>
      </c>
      <c r="EE48" s="117">
        <f t="shared" si="66"/>
        <v>1</v>
      </c>
      <c r="EF48" s="117">
        <f t="shared" si="67"/>
        <v>1</v>
      </c>
      <c r="EG48" s="117">
        <f t="shared" si="68"/>
        <v>0</v>
      </c>
      <c r="EH48" s="117">
        <f t="shared" si="69"/>
        <v>0</v>
      </c>
      <c r="EI48" s="117">
        <f t="shared" si="70"/>
        <v>0</v>
      </c>
      <c r="EJ48" s="118">
        <f t="shared" si="71"/>
        <v>0</v>
      </c>
      <c r="EK48" s="118">
        <f t="shared" si="72"/>
        <v>0</v>
      </c>
      <c r="EL48" s="7"/>
      <c r="EM48" s="7"/>
      <c r="EN48" s="7"/>
      <c r="EO48" s="7"/>
    </row>
    <row r="49" spans="1:145" ht="17.100000000000001" customHeight="1" x14ac:dyDescent="0.25">
      <c r="A49" s="774"/>
      <c r="B49" s="777"/>
      <c r="C49" s="172">
        <v>6</v>
      </c>
      <c r="D49" s="261" t="s">
        <v>649</v>
      </c>
      <c r="E49" s="65" t="s">
        <v>654</v>
      </c>
      <c r="F49" s="201" t="s">
        <v>647</v>
      </c>
      <c r="G49" s="211" t="s">
        <v>660</v>
      </c>
      <c r="H49" s="201" t="s">
        <v>692</v>
      </c>
      <c r="I49" s="145" t="s">
        <v>633</v>
      </c>
      <c r="J49" s="91" t="s">
        <v>267</v>
      </c>
      <c r="K49" s="127" t="s">
        <v>675</v>
      </c>
      <c r="L49" s="72" t="s">
        <v>517</v>
      </c>
      <c r="M49" s="201" t="s">
        <v>674</v>
      </c>
      <c r="N49" s="211" t="s">
        <v>668</v>
      </c>
      <c r="O49" s="201" t="s">
        <v>519</v>
      </c>
      <c r="P49" s="145" t="s">
        <v>579</v>
      </c>
      <c r="Q49" s="91" t="s">
        <v>646</v>
      </c>
      <c r="R49" s="127" t="s">
        <v>637</v>
      </c>
      <c r="S49" s="153" t="s">
        <v>515</v>
      </c>
      <c r="T49" s="201" t="s">
        <v>274</v>
      </c>
      <c r="U49" s="211" t="s">
        <v>638</v>
      </c>
      <c r="V49" s="201" t="s">
        <v>632</v>
      </c>
      <c r="W49" s="145" t="s">
        <v>696</v>
      </c>
      <c r="X49" s="91" t="s">
        <v>642</v>
      </c>
      <c r="Y49" s="42" t="s">
        <v>431</v>
      </c>
      <c r="Z49" s="10" t="s">
        <v>441</v>
      </c>
      <c r="AA49" s="6"/>
      <c r="AB49" s="279" t="s">
        <v>652</v>
      </c>
      <c r="AC49" s="279" t="s">
        <v>652</v>
      </c>
      <c r="AD49" s="279" t="s">
        <v>652</v>
      </c>
      <c r="AE49" s="279" t="s">
        <v>692</v>
      </c>
      <c r="AF49" s="279" t="s">
        <v>692</v>
      </c>
      <c r="AG49" s="279" t="s">
        <v>636</v>
      </c>
      <c r="AH49" s="279" t="s">
        <v>636</v>
      </c>
      <c r="AI49" s="279" t="s">
        <v>517</v>
      </c>
      <c r="AJ49" s="279" t="s">
        <v>517</v>
      </c>
      <c r="AK49" s="279" t="s">
        <v>517</v>
      </c>
      <c r="AL49" s="279" t="s">
        <v>604</v>
      </c>
      <c r="AM49" s="279" t="s">
        <v>604</v>
      </c>
      <c r="AN49" s="279" t="s">
        <v>636</v>
      </c>
      <c r="AO49" s="279" t="s">
        <v>636</v>
      </c>
      <c r="AP49" s="279" t="s">
        <v>657</v>
      </c>
      <c r="AQ49" s="279" t="s">
        <v>657</v>
      </c>
      <c r="AR49" s="279" t="s">
        <v>657</v>
      </c>
      <c r="AS49" s="279" t="s">
        <v>657</v>
      </c>
      <c r="AT49" s="279" t="s">
        <v>657</v>
      </c>
      <c r="AU49" s="279" t="s">
        <v>636</v>
      </c>
      <c r="AV49" s="279" t="s">
        <v>636</v>
      </c>
      <c r="AX49" s="118"/>
      <c r="AY49" s="118">
        <f t="shared" si="0"/>
        <v>0</v>
      </c>
      <c r="AZ49" s="118">
        <f t="shared" si="1"/>
        <v>1</v>
      </c>
      <c r="BA49" s="118">
        <f t="shared" si="2"/>
        <v>1</v>
      </c>
      <c r="BB49" s="118">
        <f t="shared" si="3"/>
        <v>0</v>
      </c>
      <c r="BC49" s="118">
        <f t="shared" si="4"/>
        <v>0</v>
      </c>
      <c r="BD49" s="118">
        <f t="shared" si="73"/>
        <v>0</v>
      </c>
      <c r="BE49" s="118">
        <f t="shared" si="74"/>
        <v>0</v>
      </c>
      <c r="BF49" s="118">
        <f t="shared" si="5"/>
        <v>0</v>
      </c>
      <c r="BG49" s="117">
        <f t="shared" si="75"/>
        <v>0</v>
      </c>
      <c r="BH49" s="118">
        <f t="shared" si="6"/>
        <v>0</v>
      </c>
      <c r="BI49" s="118">
        <f t="shared" si="7"/>
        <v>1</v>
      </c>
      <c r="BJ49" s="117">
        <f t="shared" si="8"/>
        <v>0</v>
      </c>
      <c r="BK49" s="118">
        <f t="shared" si="9"/>
        <v>1</v>
      </c>
      <c r="BL49" s="118">
        <f t="shared" si="10"/>
        <v>0</v>
      </c>
      <c r="BM49" s="118">
        <f t="shared" si="11"/>
        <v>1</v>
      </c>
      <c r="BN49" s="118">
        <f t="shared" si="12"/>
        <v>1</v>
      </c>
      <c r="BO49" s="117">
        <f t="shared" si="13"/>
        <v>1</v>
      </c>
      <c r="BP49" s="117">
        <f t="shared" si="14"/>
        <v>0</v>
      </c>
      <c r="BQ49" s="117">
        <f t="shared" si="15"/>
        <v>1</v>
      </c>
      <c r="BR49" s="117">
        <f t="shared" si="16"/>
        <v>0</v>
      </c>
      <c r="BS49" s="117">
        <f t="shared" si="17"/>
        <v>0</v>
      </c>
      <c r="BT49" s="117">
        <f t="shared" si="18"/>
        <v>0</v>
      </c>
      <c r="BU49" s="117">
        <f t="shared" si="19"/>
        <v>0</v>
      </c>
      <c r="BV49" s="117">
        <f t="shared" si="20"/>
        <v>1</v>
      </c>
      <c r="BW49" s="117">
        <f t="shared" si="76"/>
        <v>0</v>
      </c>
      <c r="BX49" s="117">
        <f t="shared" si="77"/>
        <v>1</v>
      </c>
      <c r="BY49" s="117">
        <f t="shared" si="21"/>
        <v>0</v>
      </c>
      <c r="BZ49" s="117">
        <f t="shared" si="22"/>
        <v>1</v>
      </c>
      <c r="CA49" s="117">
        <f t="shared" si="23"/>
        <v>1</v>
      </c>
      <c r="CB49" s="117">
        <f t="shared" si="24"/>
        <v>0</v>
      </c>
      <c r="CC49" s="117">
        <f t="shared" si="25"/>
        <v>0</v>
      </c>
      <c r="CD49" s="117">
        <f t="shared" si="26"/>
        <v>0</v>
      </c>
      <c r="CE49" s="117">
        <f t="shared" si="27"/>
        <v>0</v>
      </c>
      <c r="CF49" s="117">
        <f t="shared" si="28"/>
        <v>1</v>
      </c>
      <c r="CG49" s="117">
        <f t="shared" si="29"/>
        <v>0</v>
      </c>
      <c r="CH49" s="117">
        <f t="shared" si="30"/>
        <v>1</v>
      </c>
      <c r="CI49" s="117">
        <f t="shared" si="31"/>
        <v>0</v>
      </c>
      <c r="CJ49" s="117">
        <f t="shared" si="78"/>
        <v>1</v>
      </c>
      <c r="CK49" s="117">
        <f t="shared" si="32"/>
        <v>0</v>
      </c>
      <c r="CL49" s="117">
        <f t="shared" si="33"/>
        <v>0</v>
      </c>
      <c r="CM49" s="117">
        <f t="shared" si="34"/>
        <v>0</v>
      </c>
      <c r="CN49" s="117">
        <f t="shared" si="35"/>
        <v>0</v>
      </c>
      <c r="CO49" s="117">
        <f t="shared" si="36"/>
        <v>1</v>
      </c>
      <c r="CP49" s="117">
        <f t="shared" si="79"/>
        <v>1</v>
      </c>
      <c r="CQ49" s="117">
        <f t="shared" si="80"/>
        <v>0</v>
      </c>
      <c r="CR49" s="117">
        <f t="shared" si="81"/>
        <v>1</v>
      </c>
      <c r="CS49" s="117">
        <f t="shared" si="82"/>
        <v>1</v>
      </c>
      <c r="CT49" s="117">
        <f t="shared" si="37"/>
        <v>0</v>
      </c>
      <c r="CU49" s="117">
        <f t="shared" si="83"/>
        <v>0</v>
      </c>
      <c r="CV49" s="117">
        <f t="shared" si="38"/>
        <v>0</v>
      </c>
      <c r="CW49" s="117">
        <f t="shared" si="84"/>
        <v>0</v>
      </c>
      <c r="CX49" s="117">
        <f t="shared" si="39"/>
        <v>0</v>
      </c>
      <c r="CY49" s="117">
        <f t="shared" si="40"/>
        <v>0</v>
      </c>
      <c r="CZ49" s="117">
        <f t="shared" si="41"/>
        <v>0</v>
      </c>
      <c r="DA49" s="117">
        <f t="shared" si="42"/>
        <v>0</v>
      </c>
      <c r="DB49" s="117">
        <f t="shared" si="43"/>
        <v>0</v>
      </c>
      <c r="DC49" s="117">
        <f t="shared" si="44"/>
        <v>0</v>
      </c>
      <c r="DD49" s="117">
        <f t="shared" si="45"/>
        <v>1</v>
      </c>
      <c r="DE49" s="117">
        <f t="shared" si="46"/>
        <v>1</v>
      </c>
      <c r="DF49" s="117">
        <f t="shared" si="47"/>
        <v>0</v>
      </c>
      <c r="DG49" s="117">
        <f t="shared" si="90"/>
        <v>1</v>
      </c>
      <c r="DH49" s="117">
        <f t="shared" si="48"/>
        <v>0</v>
      </c>
      <c r="DI49" s="117">
        <f t="shared" si="85"/>
        <v>0</v>
      </c>
      <c r="DJ49" s="117">
        <f t="shared" si="86"/>
        <v>0</v>
      </c>
      <c r="DK49" s="117">
        <f t="shared" si="49"/>
        <v>1</v>
      </c>
      <c r="DL49" s="117">
        <f t="shared" si="50"/>
        <v>0</v>
      </c>
      <c r="DM49" s="117">
        <f t="shared" si="51"/>
        <v>1</v>
      </c>
      <c r="DN49" s="117">
        <f t="shared" si="52"/>
        <v>1</v>
      </c>
      <c r="DO49" s="117">
        <f t="shared" si="53"/>
        <v>0</v>
      </c>
      <c r="DP49" s="117">
        <f t="shared" si="87"/>
        <v>1</v>
      </c>
      <c r="DQ49" s="117">
        <f t="shared" si="54"/>
        <v>1</v>
      </c>
      <c r="DR49" s="117">
        <f t="shared" si="55"/>
        <v>0</v>
      </c>
      <c r="DS49" s="117">
        <f t="shared" si="56"/>
        <v>1</v>
      </c>
      <c r="DT49" s="117">
        <f t="shared" si="57"/>
        <v>0</v>
      </c>
      <c r="DU49" s="117">
        <f t="shared" si="58"/>
        <v>0</v>
      </c>
      <c r="DV49" s="117">
        <f t="shared" si="88"/>
        <v>0</v>
      </c>
      <c r="DW49" s="117">
        <f t="shared" si="59"/>
        <v>0</v>
      </c>
      <c r="DX49" s="117">
        <f t="shared" si="60"/>
        <v>1</v>
      </c>
      <c r="DY49" s="117">
        <f t="shared" si="61"/>
        <v>1</v>
      </c>
      <c r="DZ49" s="117">
        <f t="shared" si="62"/>
        <v>1</v>
      </c>
      <c r="EA49" s="117">
        <f t="shared" si="63"/>
        <v>0</v>
      </c>
      <c r="EB49" s="117">
        <f t="shared" si="64"/>
        <v>0</v>
      </c>
      <c r="EC49" s="117">
        <f t="shared" si="89"/>
        <v>0</v>
      </c>
      <c r="ED49" s="117">
        <f t="shared" si="65"/>
        <v>0</v>
      </c>
      <c r="EE49" s="117">
        <f t="shared" si="66"/>
        <v>1</v>
      </c>
      <c r="EF49" s="117">
        <f t="shared" si="67"/>
        <v>1</v>
      </c>
      <c r="EG49" s="117">
        <f t="shared" si="68"/>
        <v>1</v>
      </c>
      <c r="EH49" s="117">
        <f t="shared" si="69"/>
        <v>0</v>
      </c>
      <c r="EI49" s="117">
        <f t="shared" si="70"/>
        <v>1</v>
      </c>
      <c r="EJ49" s="118">
        <f t="shared" si="71"/>
        <v>1</v>
      </c>
      <c r="EK49" s="118">
        <f t="shared" si="72"/>
        <v>0</v>
      </c>
      <c r="EL49" s="7"/>
      <c r="EM49" s="7"/>
      <c r="EN49" s="7"/>
      <c r="EO49" s="7"/>
    </row>
    <row r="50" spans="1:145" ht="17.100000000000001" customHeight="1" x14ac:dyDescent="0.25">
      <c r="A50" s="774"/>
      <c r="B50" s="777"/>
      <c r="C50" s="172">
        <v>7</v>
      </c>
      <c r="D50" s="261" t="s">
        <v>649</v>
      </c>
      <c r="E50" s="72" t="s">
        <v>664</v>
      </c>
      <c r="F50" s="201" t="s">
        <v>647</v>
      </c>
      <c r="G50" s="211" t="s">
        <v>660</v>
      </c>
      <c r="H50" s="201" t="s">
        <v>692</v>
      </c>
      <c r="I50" s="145" t="s">
        <v>633</v>
      </c>
      <c r="J50" s="91" t="s">
        <v>641</v>
      </c>
      <c r="K50" s="127" t="s">
        <v>675</v>
      </c>
      <c r="L50" s="72" t="s">
        <v>517</v>
      </c>
      <c r="M50" s="201" t="s">
        <v>656</v>
      </c>
      <c r="N50" s="211" t="s">
        <v>519</v>
      </c>
      <c r="O50" s="201" t="s">
        <v>651</v>
      </c>
      <c r="P50" s="145" t="s">
        <v>341</v>
      </c>
      <c r="Q50" s="91" t="s">
        <v>673</v>
      </c>
      <c r="R50" s="127" t="s">
        <v>652</v>
      </c>
      <c r="S50" s="153" t="s">
        <v>514</v>
      </c>
      <c r="T50" s="201" t="s">
        <v>516</v>
      </c>
      <c r="U50" s="211" t="s">
        <v>268</v>
      </c>
      <c r="V50" s="228" t="s">
        <v>657</v>
      </c>
      <c r="W50" s="145" t="s">
        <v>659</v>
      </c>
      <c r="X50" s="91" t="s">
        <v>696</v>
      </c>
      <c r="Y50" s="42" t="s">
        <v>432</v>
      </c>
      <c r="Z50" s="10" t="s">
        <v>442</v>
      </c>
      <c r="AA50" s="6"/>
      <c r="AB50" s="279" t="s">
        <v>652</v>
      </c>
      <c r="AC50" s="279" t="s">
        <v>652</v>
      </c>
      <c r="AD50" s="279" t="s">
        <v>652</v>
      </c>
      <c r="AE50" s="279" t="s">
        <v>634</v>
      </c>
      <c r="AF50" s="279" t="s">
        <v>634</v>
      </c>
      <c r="AG50" s="279" t="s">
        <v>633</v>
      </c>
      <c r="AH50" s="279" t="s">
        <v>633</v>
      </c>
      <c r="AI50" s="279" t="s">
        <v>517</v>
      </c>
      <c r="AJ50" s="279" t="s">
        <v>517</v>
      </c>
      <c r="AK50" s="279" t="s">
        <v>517</v>
      </c>
      <c r="AL50" s="279" t="s">
        <v>604</v>
      </c>
      <c r="AM50" s="279" t="s">
        <v>604</v>
      </c>
      <c r="AN50" s="279" t="s">
        <v>636</v>
      </c>
      <c r="AO50" s="279" t="s">
        <v>636</v>
      </c>
      <c r="AP50" s="279" t="s">
        <v>657</v>
      </c>
      <c r="AQ50" s="279" t="s">
        <v>657</v>
      </c>
      <c r="AR50" s="279" t="s">
        <v>657</v>
      </c>
      <c r="AS50" s="279" t="s">
        <v>657</v>
      </c>
      <c r="AT50" s="279" t="s">
        <v>657</v>
      </c>
      <c r="AU50" s="279" t="s">
        <v>636</v>
      </c>
      <c r="AV50" s="279" t="s">
        <v>636</v>
      </c>
      <c r="AX50" s="118"/>
      <c r="AY50" s="118">
        <f t="shared" si="0"/>
        <v>0</v>
      </c>
      <c r="AZ50" s="118">
        <f t="shared" si="1"/>
        <v>1</v>
      </c>
      <c r="BA50" s="118">
        <f t="shared" si="2"/>
        <v>1</v>
      </c>
      <c r="BB50" s="118">
        <f t="shared" si="3"/>
        <v>1</v>
      </c>
      <c r="BC50" s="118">
        <f t="shared" si="4"/>
        <v>0</v>
      </c>
      <c r="BD50" s="118">
        <f t="shared" si="73"/>
        <v>0</v>
      </c>
      <c r="BE50" s="118">
        <f t="shared" si="74"/>
        <v>0</v>
      </c>
      <c r="BF50" s="118">
        <f t="shared" si="5"/>
        <v>1</v>
      </c>
      <c r="BG50" s="117">
        <f t="shared" si="75"/>
        <v>0</v>
      </c>
      <c r="BH50" s="118">
        <f t="shared" si="6"/>
        <v>1</v>
      </c>
      <c r="BI50" s="118">
        <f t="shared" si="7"/>
        <v>0</v>
      </c>
      <c r="BJ50" s="117">
        <f t="shared" si="8"/>
        <v>0</v>
      </c>
      <c r="BK50" s="118">
        <f t="shared" si="9"/>
        <v>0</v>
      </c>
      <c r="BL50" s="118">
        <f t="shared" si="10"/>
        <v>0</v>
      </c>
      <c r="BM50" s="118">
        <f t="shared" si="11"/>
        <v>0</v>
      </c>
      <c r="BN50" s="118">
        <f t="shared" si="12"/>
        <v>0</v>
      </c>
      <c r="BO50" s="117">
        <f t="shared" si="13"/>
        <v>0</v>
      </c>
      <c r="BP50" s="117">
        <f t="shared" si="14"/>
        <v>0</v>
      </c>
      <c r="BQ50" s="117">
        <f t="shared" si="15"/>
        <v>0</v>
      </c>
      <c r="BR50" s="117">
        <f t="shared" si="16"/>
        <v>0</v>
      </c>
      <c r="BS50" s="117">
        <f t="shared" si="17"/>
        <v>0</v>
      </c>
      <c r="BT50" s="117">
        <f t="shared" si="18"/>
        <v>0</v>
      </c>
      <c r="BU50" s="117">
        <f t="shared" si="19"/>
        <v>0</v>
      </c>
      <c r="BV50" s="117">
        <f t="shared" si="20"/>
        <v>0</v>
      </c>
      <c r="BW50" s="117">
        <f t="shared" si="76"/>
        <v>0</v>
      </c>
      <c r="BX50" s="117">
        <f t="shared" si="77"/>
        <v>0</v>
      </c>
      <c r="BY50" s="117">
        <f t="shared" si="21"/>
        <v>0</v>
      </c>
      <c r="BZ50" s="117">
        <f t="shared" si="22"/>
        <v>1</v>
      </c>
      <c r="CA50" s="117">
        <f t="shared" si="23"/>
        <v>1</v>
      </c>
      <c r="CB50" s="117">
        <f t="shared" si="24"/>
        <v>0</v>
      </c>
      <c r="CC50" s="117">
        <f t="shared" si="25"/>
        <v>0</v>
      </c>
      <c r="CD50" s="117">
        <f t="shared" si="26"/>
        <v>0</v>
      </c>
      <c r="CE50" s="117">
        <f t="shared" si="27"/>
        <v>0</v>
      </c>
      <c r="CF50" s="117">
        <f t="shared" si="28"/>
        <v>0</v>
      </c>
      <c r="CG50" s="117">
        <f t="shared" si="29"/>
        <v>1</v>
      </c>
      <c r="CH50" s="117">
        <f t="shared" si="30"/>
        <v>1</v>
      </c>
      <c r="CI50" s="117">
        <f t="shared" si="31"/>
        <v>0</v>
      </c>
      <c r="CJ50" s="117">
        <f t="shared" si="78"/>
        <v>1</v>
      </c>
      <c r="CK50" s="117">
        <f t="shared" si="32"/>
        <v>0</v>
      </c>
      <c r="CL50" s="117">
        <f t="shared" si="33"/>
        <v>0</v>
      </c>
      <c r="CM50" s="117">
        <f t="shared" si="34"/>
        <v>1</v>
      </c>
      <c r="CN50" s="117">
        <f t="shared" si="35"/>
        <v>1</v>
      </c>
      <c r="CO50" s="117">
        <f t="shared" si="36"/>
        <v>1</v>
      </c>
      <c r="CP50" s="117">
        <f t="shared" si="79"/>
        <v>0</v>
      </c>
      <c r="CQ50" s="117">
        <f t="shared" si="80"/>
        <v>1</v>
      </c>
      <c r="CR50" s="117">
        <f t="shared" si="81"/>
        <v>0</v>
      </c>
      <c r="CS50" s="117">
        <f t="shared" si="82"/>
        <v>1</v>
      </c>
      <c r="CT50" s="117">
        <f t="shared" si="37"/>
        <v>0</v>
      </c>
      <c r="CU50" s="117">
        <f t="shared" si="83"/>
        <v>0</v>
      </c>
      <c r="CV50" s="117">
        <f t="shared" si="38"/>
        <v>1</v>
      </c>
      <c r="CW50" s="117">
        <f t="shared" si="84"/>
        <v>1</v>
      </c>
      <c r="CX50" s="117">
        <f t="shared" si="39"/>
        <v>0</v>
      </c>
      <c r="CY50" s="117">
        <f t="shared" si="40"/>
        <v>0</v>
      </c>
      <c r="CZ50" s="117">
        <f t="shared" si="41"/>
        <v>0</v>
      </c>
      <c r="DA50" s="117">
        <f t="shared" si="42"/>
        <v>0</v>
      </c>
      <c r="DB50" s="117">
        <f t="shared" si="43"/>
        <v>1</v>
      </c>
      <c r="DC50" s="117">
        <f t="shared" si="44"/>
        <v>1</v>
      </c>
      <c r="DD50" s="117">
        <f t="shared" si="45"/>
        <v>0</v>
      </c>
      <c r="DE50" s="117">
        <f t="shared" si="46"/>
        <v>1</v>
      </c>
      <c r="DF50" s="117">
        <f t="shared" si="47"/>
        <v>0</v>
      </c>
      <c r="DG50" s="117">
        <f t="shared" si="90"/>
        <v>1</v>
      </c>
      <c r="DH50" s="117">
        <f t="shared" si="48"/>
        <v>1</v>
      </c>
      <c r="DI50" s="117">
        <f t="shared" si="85"/>
        <v>0</v>
      </c>
      <c r="DJ50" s="117">
        <f t="shared" si="86"/>
        <v>1</v>
      </c>
      <c r="DK50" s="117">
        <f t="shared" si="49"/>
        <v>1</v>
      </c>
      <c r="DL50" s="117">
        <f t="shared" si="50"/>
        <v>0</v>
      </c>
      <c r="DM50" s="117">
        <f t="shared" si="51"/>
        <v>1</v>
      </c>
      <c r="DN50" s="117">
        <f t="shared" si="52"/>
        <v>0</v>
      </c>
      <c r="DO50" s="117">
        <f t="shared" si="53"/>
        <v>0</v>
      </c>
      <c r="DP50" s="117">
        <f t="shared" si="87"/>
        <v>0</v>
      </c>
      <c r="DQ50" s="117">
        <f t="shared" si="54"/>
        <v>1</v>
      </c>
      <c r="DR50" s="117">
        <f t="shared" si="55"/>
        <v>0</v>
      </c>
      <c r="DS50" s="117">
        <f t="shared" si="56"/>
        <v>1</v>
      </c>
      <c r="DT50" s="117">
        <f t="shared" si="57"/>
        <v>0</v>
      </c>
      <c r="DU50" s="117">
        <f t="shared" si="58"/>
        <v>0</v>
      </c>
      <c r="DV50" s="117">
        <f t="shared" si="88"/>
        <v>0</v>
      </c>
      <c r="DW50" s="117">
        <f t="shared" si="59"/>
        <v>1</v>
      </c>
      <c r="DX50" s="117">
        <f t="shared" si="60"/>
        <v>0</v>
      </c>
      <c r="DY50" s="117">
        <f t="shared" si="61"/>
        <v>1</v>
      </c>
      <c r="DZ50" s="117">
        <f t="shared" si="62"/>
        <v>0</v>
      </c>
      <c r="EA50" s="117">
        <f t="shared" si="63"/>
        <v>1</v>
      </c>
      <c r="EB50" s="117">
        <f t="shared" si="64"/>
        <v>1</v>
      </c>
      <c r="EC50" s="117">
        <f t="shared" si="89"/>
        <v>0</v>
      </c>
      <c r="ED50" s="117">
        <f t="shared" si="65"/>
        <v>0</v>
      </c>
      <c r="EE50" s="117">
        <f t="shared" si="66"/>
        <v>0</v>
      </c>
      <c r="EF50" s="117">
        <f t="shared" si="67"/>
        <v>0</v>
      </c>
      <c r="EG50" s="117">
        <f t="shared" si="68"/>
        <v>1</v>
      </c>
      <c r="EH50" s="117">
        <f t="shared" si="69"/>
        <v>0</v>
      </c>
      <c r="EI50" s="117">
        <f t="shared" si="70"/>
        <v>1</v>
      </c>
      <c r="EJ50" s="118">
        <f t="shared" si="71"/>
        <v>1</v>
      </c>
      <c r="EK50" s="118">
        <f t="shared" si="72"/>
        <v>1</v>
      </c>
      <c r="EL50" s="7"/>
      <c r="EM50" s="7"/>
      <c r="EN50" s="7"/>
      <c r="EO50" s="7"/>
    </row>
    <row r="51" spans="1:145" ht="17.100000000000001" customHeight="1" x14ac:dyDescent="0.25">
      <c r="A51" s="774"/>
      <c r="B51" s="777"/>
      <c r="C51" s="172">
        <v>8</v>
      </c>
      <c r="D51" s="259" t="s">
        <v>649</v>
      </c>
      <c r="E51" s="65" t="s">
        <v>664</v>
      </c>
      <c r="F51" s="161" t="s">
        <v>682</v>
      </c>
      <c r="G51" s="164" t="s">
        <v>692</v>
      </c>
      <c r="H51" s="161" t="s">
        <v>638</v>
      </c>
      <c r="I51" s="146" t="s">
        <v>633</v>
      </c>
      <c r="J51" s="85" t="s">
        <v>635</v>
      </c>
      <c r="K51" s="78" t="s">
        <v>517</v>
      </c>
      <c r="L51" s="65" t="s">
        <v>675</v>
      </c>
      <c r="M51" s="161" t="s">
        <v>656</v>
      </c>
      <c r="N51" s="164" t="s">
        <v>519</v>
      </c>
      <c r="O51" s="161" t="s">
        <v>651</v>
      </c>
      <c r="P51" s="146" t="s">
        <v>341</v>
      </c>
      <c r="Q51" s="85" t="s">
        <v>673</v>
      </c>
      <c r="R51" s="78" t="s">
        <v>652</v>
      </c>
      <c r="S51" s="154" t="s">
        <v>514</v>
      </c>
      <c r="T51" s="161" t="s">
        <v>516</v>
      </c>
      <c r="U51" s="164" t="s">
        <v>268</v>
      </c>
      <c r="V51" s="202" t="s">
        <v>657</v>
      </c>
      <c r="W51" s="146" t="s">
        <v>659</v>
      </c>
      <c r="X51" s="85" t="s">
        <v>696</v>
      </c>
      <c r="Y51" s="42" t="s">
        <v>433</v>
      </c>
      <c r="Z51" s="10" t="s">
        <v>443</v>
      </c>
      <c r="AA51" s="6"/>
      <c r="AB51" s="279" t="s">
        <v>604</v>
      </c>
      <c r="AC51" s="279" t="s">
        <v>604</v>
      </c>
      <c r="AD51" s="279" t="s">
        <v>604</v>
      </c>
      <c r="AE51" s="279" t="s">
        <v>634</v>
      </c>
      <c r="AF51" s="279" t="s">
        <v>634</v>
      </c>
      <c r="AG51" s="279" t="s">
        <v>633</v>
      </c>
      <c r="AH51" s="279" t="s">
        <v>633</v>
      </c>
      <c r="AI51" s="279" t="s">
        <v>652</v>
      </c>
      <c r="AJ51" s="279" t="s">
        <v>652</v>
      </c>
      <c r="AK51" s="279" t="s">
        <v>652</v>
      </c>
      <c r="AL51" s="279" t="s">
        <v>689</v>
      </c>
      <c r="AM51" s="279" t="s">
        <v>689</v>
      </c>
      <c r="AN51" s="279" t="s">
        <v>633</v>
      </c>
      <c r="AO51" s="279" t="s">
        <v>633</v>
      </c>
      <c r="AP51" s="279" t="s">
        <v>637</v>
      </c>
      <c r="AQ51" s="279" t="s">
        <v>637</v>
      </c>
      <c r="AR51" s="279" t="s">
        <v>637</v>
      </c>
      <c r="AS51" s="279" t="s">
        <v>688</v>
      </c>
      <c r="AT51" s="279" t="s">
        <v>688</v>
      </c>
      <c r="AU51" s="279" t="s">
        <v>633</v>
      </c>
      <c r="AV51" s="279" t="s">
        <v>633</v>
      </c>
      <c r="AX51" s="118"/>
      <c r="AY51" s="118">
        <f t="shared" si="0"/>
        <v>0</v>
      </c>
      <c r="AZ51" s="118">
        <f t="shared" si="1"/>
        <v>1</v>
      </c>
      <c r="BA51" s="118">
        <f t="shared" si="2"/>
        <v>1</v>
      </c>
      <c r="BB51" s="118">
        <f t="shared" si="3"/>
        <v>1</v>
      </c>
      <c r="BC51" s="118">
        <f t="shared" si="4"/>
        <v>0</v>
      </c>
      <c r="BD51" s="118">
        <f t="shared" si="73"/>
        <v>0</v>
      </c>
      <c r="BE51" s="118">
        <f t="shared" si="74"/>
        <v>0</v>
      </c>
      <c r="BF51" s="118">
        <f t="shared" si="5"/>
        <v>1</v>
      </c>
      <c r="BG51" s="117">
        <f t="shared" si="75"/>
        <v>0</v>
      </c>
      <c r="BH51" s="118">
        <f t="shared" si="6"/>
        <v>1</v>
      </c>
      <c r="BI51" s="118">
        <f t="shared" si="7"/>
        <v>0</v>
      </c>
      <c r="BJ51" s="117">
        <f t="shared" si="8"/>
        <v>1</v>
      </c>
      <c r="BK51" s="118">
        <f t="shared" si="9"/>
        <v>1</v>
      </c>
      <c r="BL51" s="118">
        <f t="shared" si="10"/>
        <v>0</v>
      </c>
      <c r="BM51" s="118">
        <f t="shared" si="11"/>
        <v>0</v>
      </c>
      <c r="BN51" s="118">
        <f t="shared" si="12"/>
        <v>0</v>
      </c>
      <c r="BO51" s="117">
        <f t="shared" si="13"/>
        <v>0</v>
      </c>
      <c r="BP51" s="117">
        <f t="shared" si="14"/>
        <v>0</v>
      </c>
      <c r="BQ51" s="117">
        <f t="shared" si="15"/>
        <v>0</v>
      </c>
      <c r="BR51" s="117">
        <f t="shared" si="16"/>
        <v>0</v>
      </c>
      <c r="BS51" s="117">
        <f t="shared" si="17"/>
        <v>0</v>
      </c>
      <c r="BT51" s="117">
        <f t="shared" si="18"/>
        <v>0</v>
      </c>
      <c r="BU51" s="117">
        <f t="shared" si="19"/>
        <v>0</v>
      </c>
      <c r="BV51" s="117">
        <f t="shared" si="20"/>
        <v>0</v>
      </c>
      <c r="BW51" s="117">
        <f t="shared" si="76"/>
        <v>0</v>
      </c>
      <c r="BX51" s="117">
        <f t="shared" si="77"/>
        <v>0</v>
      </c>
      <c r="BY51" s="117">
        <f t="shared" si="21"/>
        <v>0</v>
      </c>
      <c r="BZ51" s="117">
        <f t="shared" si="22"/>
        <v>1</v>
      </c>
      <c r="CA51" s="117">
        <f t="shared" si="23"/>
        <v>1</v>
      </c>
      <c r="CB51" s="117">
        <f t="shared" si="24"/>
        <v>0</v>
      </c>
      <c r="CC51" s="117">
        <f t="shared" si="25"/>
        <v>1</v>
      </c>
      <c r="CD51" s="117">
        <f t="shared" si="26"/>
        <v>0</v>
      </c>
      <c r="CE51" s="117">
        <f t="shared" si="27"/>
        <v>1</v>
      </c>
      <c r="CF51" s="117">
        <f t="shared" si="28"/>
        <v>0</v>
      </c>
      <c r="CG51" s="117">
        <f t="shared" si="29"/>
        <v>1</v>
      </c>
      <c r="CH51" s="117">
        <f t="shared" si="30"/>
        <v>1</v>
      </c>
      <c r="CI51" s="117">
        <f t="shared" si="31"/>
        <v>0</v>
      </c>
      <c r="CJ51" s="117">
        <f t="shared" si="78"/>
        <v>1</v>
      </c>
      <c r="CK51" s="117">
        <f t="shared" si="32"/>
        <v>0</v>
      </c>
      <c r="CL51" s="117">
        <f t="shared" si="33"/>
        <v>0</v>
      </c>
      <c r="CM51" s="117">
        <f t="shared" si="34"/>
        <v>1</v>
      </c>
      <c r="CN51" s="117">
        <f t="shared" si="35"/>
        <v>1</v>
      </c>
      <c r="CO51" s="117">
        <f t="shared" si="36"/>
        <v>0</v>
      </c>
      <c r="CP51" s="117">
        <f t="shared" si="79"/>
        <v>0</v>
      </c>
      <c r="CQ51" s="117">
        <f t="shared" si="80"/>
        <v>1</v>
      </c>
      <c r="CR51" s="117">
        <f t="shared" si="81"/>
        <v>0</v>
      </c>
      <c r="CS51" s="117">
        <f t="shared" si="82"/>
        <v>1</v>
      </c>
      <c r="CT51" s="117">
        <f t="shared" si="37"/>
        <v>0</v>
      </c>
      <c r="CU51" s="117">
        <f t="shared" si="83"/>
        <v>0</v>
      </c>
      <c r="CV51" s="117">
        <f t="shared" si="38"/>
        <v>1</v>
      </c>
      <c r="CW51" s="117">
        <f t="shared" si="84"/>
        <v>1</v>
      </c>
      <c r="CX51" s="117">
        <f t="shared" si="39"/>
        <v>0</v>
      </c>
      <c r="CY51" s="117">
        <f t="shared" si="40"/>
        <v>0</v>
      </c>
      <c r="CZ51" s="117">
        <f t="shared" si="41"/>
        <v>0</v>
      </c>
      <c r="DA51" s="117">
        <f t="shared" si="42"/>
        <v>0</v>
      </c>
      <c r="DB51" s="117">
        <f t="shared" si="43"/>
        <v>0</v>
      </c>
      <c r="DC51" s="117">
        <f t="shared" si="44"/>
        <v>0</v>
      </c>
      <c r="DD51" s="117">
        <f t="shared" si="45"/>
        <v>0</v>
      </c>
      <c r="DE51" s="117">
        <f t="shared" si="46"/>
        <v>1</v>
      </c>
      <c r="DF51" s="117">
        <f t="shared" si="47"/>
        <v>0</v>
      </c>
      <c r="DG51" s="117">
        <f t="shared" si="90"/>
        <v>1</v>
      </c>
      <c r="DH51" s="117">
        <f t="shared" si="48"/>
        <v>1</v>
      </c>
      <c r="DI51" s="117">
        <f t="shared" si="85"/>
        <v>0</v>
      </c>
      <c r="DJ51" s="117">
        <f t="shared" si="86"/>
        <v>1</v>
      </c>
      <c r="DK51" s="117">
        <f t="shared" si="49"/>
        <v>1</v>
      </c>
      <c r="DL51" s="117">
        <f t="shared" si="50"/>
        <v>0</v>
      </c>
      <c r="DM51" s="117">
        <f t="shared" si="51"/>
        <v>1</v>
      </c>
      <c r="DN51" s="117">
        <f t="shared" si="52"/>
        <v>1</v>
      </c>
      <c r="DO51" s="117">
        <f t="shared" si="53"/>
        <v>0</v>
      </c>
      <c r="DP51" s="117">
        <f t="shared" si="87"/>
        <v>1</v>
      </c>
      <c r="DQ51" s="117">
        <f t="shared" si="54"/>
        <v>1</v>
      </c>
      <c r="DR51" s="117">
        <f t="shared" si="55"/>
        <v>0</v>
      </c>
      <c r="DS51" s="117">
        <f t="shared" si="56"/>
        <v>1</v>
      </c>
      <c r="DT51" s="117">
        <f t="shared" si="57"/>
        <v>0</v>
      </c>
      <c r="DU51" s="117">
        <f t="shared" si="58"/>
        <v>0</v>
      </c>
      <c r="DV51" s="117">
        <f t="shared" si="88"/>
        <v>0</v>
      </c>
      <c r="DW51" s="117">
        <f t="shared" si="59"/>
        <v>1</v>
      </c>
      <c r="DX51" s="117">
        <f t="shared" si="60"/>
        <v>0</v>
      </c>
      <c r="DY51" s="117">
        <f t="shared" si="61"/>
        <v>1</v>
      </c>
      <c r="DZ51" s="117">
        <f t="shared" si="62"/>
        <v>0</v>
      </c>
      <c r="EA51" s="117">
        <f t="shared" si="63"/>
        <v>1</v>
      </c>
      <c r="EB51" s="117">
        <f t="shared" si="64"/>
        <v>1</v>
      </c>
      <c r="EC51" s="117">
        <f t="shared" si="89"/>
        <v>0</v>
      </c>
      <c r="ED51" s="117">
        <f t="shared" si="65"/>
        <v>0</v>
      </c>
      <c r="EE51" s="117">
        <f t="shared" si="66"/>
        <v>0</v>
      </c>
      <c r="EF51" s="117">
        <f t="shared" si="67"/>
        <v>0</v>
      </c>
      <c r="EG51" s="117">
        <f t="shared" si="68"/>
        <v>1</v>
      </c>
      <c r="EH51" s="117">
        <f t="shared" si="69"/>
        <v>0</v>
      </c>
      <c r="EI51" s="117">
        <f t="shared" si="70"/>
        <v>1</v>
      </c>
      <c r="EJ51" s="118">
        <f t="shared" si="71"/>
        <v>0</v>
      </c>
      <c r="EK51" s="118">
        <f t="shared" si="72"/>
        <v>1</v>
      </c>
      <c r="EL51" s="7"/>
      <c r="EM51" s="7"/>
      <c r="EN51" s="7"/>
      <c r="EO51" s="7"/>
    </row>
    <row r="52" spans="1:145" ht="17.100000000000001" customHeight="1" x14ac:dyDescent="0.25">
      <c r="A52" s="774"/>
      <c r="B52" s="777"/>
      <c r="C52" s="172">
        <v>9</v>
      </c>
      <c r="D52" s="262" t="s">
        <v>647</v>
      </c>
      <c r="E52" s="250" t="s">
        <v>660</v>
      </c>
      <c r="F52" s="251" t="s">
        <v>682</v>
      </c>
      <c r="G52" s="252" t="s">
        <v>692</v>
      </c>
      <c r="H52" s="251" t="s">
        <v>638</v>
      </c>
      <c r="I52" s="253" t="s">
        <v>664</v>
      </c>
      <c r="J52" s="254" t="s">
        <v>635</v>
      </c>
      <c r="K52" s="255" t="s">
        <v>640</v>
      </c>
      <c r="L52" s="250" t="s">
        <v>675</v>
      </c>
      <c r="M52" s="251" t="s">
        <v>517</v>
      </c>
      <c r="N52" s="252" t="s">
        <v>651</v>
      </c>
      <c r="O52" s="251" t="s">
        <v>341</v>
      </c>
      <c r="P52" s="253" t="s">
        <v>632</v>
      </c>
      <c r="Q52" s="254" t="s">
        <v>275</v>
      </c>
      <c r="R52" s="255" t="s">
        <v>241</v>
      </c>
      <c r="S52" s="256" t="s">
        <v>516</v>
      </c>
      <c r="T52" s="251" t="s">
        <v>637</v>
      </c>
      <c r="U52" s="252" t="s">
        <v>657</v>
      </c>
      <c r="V52" s="257" t="s">
        <v>268</v>
      </c>
      <c r="W52" s="253" t="s">
        <v>650</v>
      </c>
      <c r="X52" s="254" t="s">
        <v>633</v>
      </c>
      <c r="Y52" s="42" t="s">
        <v>526</v>
      </c>
      <c r="Z52" s="10" t="s">
        <v>527</v>
      </c>
      <c r="AA52" s="6"/>
      <c r="AB52" s="279" t="s">
        <v>604</v>
      </c>
      <c r="AC52" s="279" t="s">
        <v>604</v>
      </c>
      <c r="AD52" s="279" t="s">
        <v>604</v>
      </c>
      <c r="AE52" s="279" t="s">
        <v>634</v>
      </c>
      <c r="AF52" s="279" t="s">
        <v>634</v>
      </c>
      <c r="AG52" s="279" t="s">
        <v>633</v>
      </c>
      <c r="AH52" s="279" t="s">
        <v>633</v>
      </c>
      <c r="AI52" s="279" t="s">
        <v>652</v>
      </c>
      <c r="AJ52" s="279" t="s">
        <v>652</v>
      </c>
      <c r="AK52" s="279" t="s">
        <v>652</v>
      </c>
      <c r="AL52" s="279" t="s">
        <v>689</v>
      </c>
      <c r="AM52" s="279" t="s">
        <v>689</v>
      </c>
      <c r="AN52" s="279" t="s">
        <v>633</v>
      </c>
      <c r="AO52" s="279" t="s">
        <v>633</v>
      </c>
      <c r="AP52" s="279" t="s">
        <v>637</v>
      </c>
      <c r="AQ52" s="279" t="s">
        <v>637</v>
      </c>
      <c r="AR52" s="279" t="s">
        <v>637</v>
      </c>
      <c r="AS52" s="279" t="s">
        <v>688</v>
      </c>
      <c r="AT52" s="279" t="s">
        <v>688</v>
      </c>
      <c r="AU52" s="279" t="s">
        <v>633</v>
      </c>
      <c r="AV52" s="279" t="s">
        <v>633</v>
      </c>
      <c r="AX52" s="118"/>
      <c r="AY52" s="118">
        <f t="shared" si="0"/>
        <v>0</v>
      </c>
      <c r="AZ52" s="118">
        <f t="shared" si="1"/>
        <v>1</v>
      </c>
      <c r="BA52" s="118">
        <f t="shared" si="2"/>
        <v>1</v>
      </c>
      <c r="BB52" s="118">
        <f t="shared" si="3"/>
        <v>1</v>
      </c>
      <c r="BC52" s="118">
        <f t="shared" si="4"/>
        <v>1</v>
      </c>
      <c r="BD52" s="118">
        <f t="shared" si="73"/>
        <v>0</v>
      </c>
      <c r="BE52" s="118">
        <f t="shared" si="74"/>
        <v>1</v>
      </c>
      <c r="BF52" s="118">
        <f t="shared" si="5"/>
        <v>1</v>
      </c>
      <c r="BG52" s="117">
        <f t="shared" si="75"/>
        <v>0</v>
      </c>
      <c r="BH52" s="118">
        <f t="shared" si="6"/>
        <v>1</v>
      </c>
      <c r="BI52" s="118">
        <f t="shared" si="7"/>
        <v>0</v>
      </c>
      <c r="BJ52" s="117">
        <f t="shared" si="8"/>
        <v>1</v>
      </c>
      <c r="BK52" s="118">
        <f t="shared" si="9"/>
        <v>1</v>
      </c>
      <c r="BL52" s="118">
        <f t="shared" si="10"/>
        <v>0</v>
      </c>
      <c r="BM52" s="118">
        <f t="shared" si="11"/>
        <v>0</v>
      </c>
      <c r="BN52" s="118">
        <f t="shared" si="12"/>
        <v>0</v>
      </c>
      <c r="BO52" s="117">
        <f t="shared" si="13"/>
        <v>1</v>
      </c>
      <c r="BP52" s="117">
        <f t="shared" si="14"/>
        <v>0</v>
      </c>
      <c r="BQ52" s="117">
        <f t="shared" si="15"/>
        <v>1</v>
      </c>
      <c r="BR52" s="117">
        <f t="shared" si="16"/>
        <v>0</v>
      </c>
      <c r="BS52" s="117">
        <f t="shared" si="17"/>
        <v>0</v>
      </c>
      <c r="BT52" s="117">
        <f t="shared" si="18"/>
        <v>0</v>
      </c>
      <c r="BU52" s="117">
        <f t="shared" si="19"/>
        <v>0</v>
      </c>
      <c r="BV52" s="117">
        <f t="shared" si="20"/>
        <v>0</v>
      </c>
      <c r="BW52" s="117">
        <f t="shared" si="76"/>
        <v>0</v>
      </c>
      <c r="BX52" s="117">
        <f t="shared" si="77"/>
        <v>0</v>
      </c>
      <c r="BY52" s="117">
        <f t="shared" si="21"/>
        <v>0</v>
      </c>
      <c r="BZ52" s="117">
        <f t="shared" si="22"/>
        <v>0</v>
      </c>
      <c r="CA52" s="117">
        <f t="shared" si="23"/>
        <v>0</v>
      </c>
      <c r="CB52" s="117">
        <f t="shared" si="24"/>
        <v>0</v>
      </c>
      <c r="CC52" s="117">
        <f t="shared" si="25"/>
        <v>1</v>
      </c>
      <c r="CD52" s="117">
        <f t="shared" si="26"/>
        <v>0</v>
      </c>
      <c r="CE52" s="117">
        <f t="shared" si="27"/>
        <v>1</v>
      </c>
      <c r="CF52" s="117">
        <f t="shared" si="28"/>
        <v>0</v>
      </c>
      <c r="CG52" s="117">
        <f t="shared" si="29"/>
        <v>0</v>
      </c>
      <c r="CH52" s="117">
        <f t="shared" si="30"/>
        <v>0</v>
      </c>
      <c r="CI52" s="117">
        <f t="shared" si="31"/>
        <v>0</v>
      </c>
      <c r="CJ52" s="117">
        <f t="shared" si="78"/>
        <v>1</v>
      </c>
      <c r="CK52" s="117">
        <f t="shared" si="32"/>
        <v>0</v>
      </c>
      <c r="CL52" s="117">
        <f t="shared" si="33"/>
        <v>0</v>
      </c>
      <c r="CM52" s="117">
        <f t="shared" si="34"/>
        <v>0</v>
      </c>
      <c r="CN52" s="117">
        <f t="shared" si="35"/>
        <v>0</v>
      </c>
      <c r="CO52" s="117">
        <f t="shared" si="36"/>
        <v>1</v>
      </c>
      <c r="CP52" s="117">
        <f t="shared" si="79"/>
        <v>0</v>
      </c>
      <c r="CQ52" s="117">
        <f t="shared" si="80"/>
        <v>0</v>
      </c>
      <c r="CR52" s="117">
        <f t="shared" si="81"/>
        <v>0</v>
      </c>
      <c r="CS52" s="117">
        <f t="shared" si="82"/>
        <v>0</v>
      </c>
      <c r="CT52" s="117">
        <f t="shared" si="37"/>
        <v>0</v>
      </c>
      <c r="CU52" s="117">
        <f t="shared" si="83"/>
        <v>0</v>
      </c>
      <c r="CV52" s="117">
        <f t="shared" si="38"/>
        <v>0</v>
      </c>
      <c r="CW52" s="117">
        <f t="shared" si="84"/>
        <v>0</v>
      </c>
      <c r="CX52" s="117">
        <f t="shared" si="39"/>
        <v>1</v>
      </c>
      <c r="CY52" s="117">
        <f t="shared" si="40"/>
        <v>0</v>
      </c>
      <c r="CZ52" s="117">
        <f t="shared" si="41"/>
        <v>1</v>
      </c>
      <c r="DA52" s="117">
        <f t="shared" si="42"/>
        <v>1</v>
      </c>
      <c r="DB52" s="117">
        <f t="shared" si="43"/>
        <v>0</v>
      </c>
      <c r="DC52" s="117">
        <f t="shared" si="44"/>
        <v>1</v>
      </c>
      <c r="DD52" s="117">
        <f t="shared" si="45"/>
        <v>0</v>
      </c>
      <c r="DE52" s="117">
        <f t="shared" si="46"/>
        <v>0</v>
      </c>
      <c r="DF52" s="117">
        <f t="shared" si="47"/>
        <v>1</v>
      </c>
      <c r="DG52" s="117">
        <f t="shared" si="90"/>
        <v>1</v>
      </c>
      <c r="DH52" s="117">
        <f t="shared" si="48"/>
        <v>1</v>
      </c>
      <c r="DI52" s="117">
        <f t="shared" si="85"/>
        <v>0</v>
      </c>
      <c r="DJ52" s="117">
        <f t="shared" si="86"/>
        <v>1</v>
      </c>
      <c r="DK52" s="117">
        <f t="shared" si="49"/>
        <v>1</v>
      </c>
      <c r="DL52" s="117">
        <f t="shared" si="50"/>
        <v>0</v>
      </c>
      <c r="DM52" s="117">
        <f t="shared" si="51"/>
        <v>1</v>
      </c>
      <c r="DN52" s="117">
        <f t="shared" si="52"/>
        <v>1</v>
      </c>
      <c r="DO52" s="117">
        <f t="shared" si="53"/>
        <v>0</v>
      </c>
      <c r="DP52" s="117">
        <f t="shared" si="87"/>
        <v>1</v>
      </c>
      <c r="DQ52" s="117">
        <f t="shared" si="54"/>
        <v>0</v>
      </c>
      <c r="DR52" s="117">
        <f t="shared" si="55"/>
        <v>0</v>
      </c>
      <c r="DS52" s="117">
        <f t="shared" si="56"/>
        <v>0</v>
      </c>
      <c r="DT52" s="117">
        <f t="shared" si="57"/>
        <v>0</v>
      </c>
      <c r="DU52" s="117">
        <f t="shared" si="58"/>
        <v>0</v>
      </c>
      <c r="DV52" s="117">
        <f t="shared" si="88"/>
        <v>0</v>
      </c>
      <c r="DW52" s="117">
        <f t="shared" si="59"/>
        <v>1</v>
      </c>
      <c r="DX52" s="117">
        <f t="shared" si="60"/>
        <v>0</v>
      </c>
      <c r="DY52" s="117">
        <f t="shared" si="61"/>
        <v>1</v>
      </c>
      <c r="DZ52" s="117">
        <f t="shared" si="62"/>
        <v>0</v>
      </c>
      <c r="EA52" s="117">
        <f t="shared" si="63"/>
        <v>0</v>
      </c>
      <c r="EB52" s="117">
        <f t="shared" si="64"/>
        <v>1</v>
      </c>
      <c r="EC52" s="117">
        <f t="shared" si="89"/>
        <v>0</v>
      </c>
      <c r="ED52" s="117">
        <f t="shared" si="65"/>
        <v>0</v>
      </c>
      <c r="EE52" s="117">
        <f t="shared" si="66"/>
        <v>1</v>
      </c>
      <c r="EF52" s="117">
        <f t="shared" si="67"/>
        <v>1</v>
      </c>
      <c r="EG52" s="117">
        <f t="shared" si="68"/>
        <v>1</v>
      </c>
      <c r="EH52" s="117">
        <f t="shared" si="69"/>
        <v>0</v>
      </c>
      <c r="EI52" s="117">
        <f t="shared" si="70"/>
        <v>1</v>
      </c>
      <c r="EJ52" s="118">
        <f t="shared" si="71"/>
        <v>1</v>
      </c>
      <c r="EK52" s="118">
        <f t="shared" si="72"/>
        <v>1</v>
      </c>
      <c r="EL52" s="7"/>
      <c r="EM52" s="7"/>
      <c r="EN52" s="7"/>
      <c r="EO52" s="7"/>
    </row>
    <row r="53" spans="1:145" ht="17.100000000000001" customHeight="1" thickBot="1" x14ac:dyDescent="0.3">
      <c r="A53" s="775"/>
      <c r="B53" s="778"/>
      <c r="C53" s="173">
        <v>10</v>
      </c>
      <c r="D53" s="263" t="s">
        <v>647</v>
      </c>
      <c r="E53" s="73" t="s">
        <v>660</v>
      </c>
      <c r="F53" s="162" t="s">
        <v>682</v>
      </c>
      <c r="G53" s="165" t="s">
        <v>692</v>
      </c>
      <c r="H53" s="162" t="s">
        <v>638</v>
      </c>
      <c r="I53" s="147" t="s">
        <v>664</v>
      </c>
      <c r="J53" s="86" t="s">
        <v>635</v>
      </c>
      <c r="K53" s="129" t="s">
        <v>640</v>
      </c>
      <c r="L53" s="73" t="s">
        <v>675</v>
      </c>
      <c r="M53" s="162" t="s">
        <v>517</v>
      </c>
      <c r="N53" s="165" t="s">
        <v>651</v>
      </c>
      <c r="O53" s="162" t="s">
        <v>341</v>
      </c>
      <c r="P53" s="147" t="s">
        <v>632</v>
      </c>
      <c r="Q53" s="86" t="s">
        <v>275</v>
      </c>
      <c r="R53" s="129" t="s">
        <v>241</v>
      </c>
      <c r="S53" s="155" t="s">
        <v>516</v>
      </c>
      <c r="T53" s="162" t="s">
        <v>637</v>
      </c>
      <c r="U53" s="165" t="s">
        <v>657</v>
      </c>
      <c r="V53" s="203" t="s">
        <v>268</v>
      </c>
      <c r="W53" s="147" t="s">
        <v>650</v>
      </c>
      <c r="X53" s="86" t="s">
        <v>633</v>
      </c>
      <c r="Y53" s="42" t="s">
        <v>434</v>
      </c>
      <c r="Z53" s="10" t="s">
        <v>444</v>
      </c>
      <c r="AA53" s="6"/>
      <c r="AB53" s="279" t="s">
        <v>660</v>
      </c>
      <c r="AC53" s="279" t="s">
        <v>660</v>
      </c>
      <c r="AD53" s="279" t="s">
        <v>660</v>
      </c>
      <c r="AE53" s="279" t="s">
        <v>660</v>
      </c>
      <c r="AF53" s="279" t="s">
        <v>660</v>
      </c>
      <c r="AG53" s="279" t="s">
        <v>660</v>
      </c>
      <c r="AH53" s="279" t="s">
        <v>660</v>
      </c>
      <c r="AI53" s="279" t="s">
        <v>657</v>
      </c>
      <c r="AJ53" s="279" t="s">
        <v>657</v>
      </c>
      <c r="AK53" s="279" t="s">
        <v>657</v>
      </c>
      <c r="AL53" s="279" t="s">
        <v>689</v>
      </c>
      <c r="AM53" s="279" t="s">
        <v>689</v>
      </c>
      <c r="AN53" s="279" t="s">
        <v>633</v>
      </c>
      <c r="AO53" s="279" t="s">
        <v>633</v>
      </c>
      <c r="AP53" s="279" t="s">
        <v>637</v>
      </c>
      <c r="AQ53" s="279" t="s">
        <v>637</v>
      </c>
      <c r="AR53" s="279" t="s">
        <v>637</v>
      </c>
      <c r="AS53" s="279" t="s">
        <v>688</v>
      </c>
      <c r="AT53" s="279" t="s">
        <v>688</v>
      </c>
      <c r="AU53" s="279" t="s">
        <v>633</v>
      </c>
      <c r="AV53" s="279" t="s">
        <v>633</v>
      </c>
      <c r="AX53" s="118"/>
      <c r="AY53" s="118">
        <f t="shared" si="0"/>
        <v>0</v>
      </c>
      <c r="AZ53" s="118">
        <f t="shared" si="1"/>
        <v>1</v>
      </c>
      <c r="BA53" s="118">
        <f t="shared" si="2"/>
        <v>1</v>
      </c>
      <c r="BB53" s="118">
        <f t="shared" si="3"/>
        <v>1</v>
      </c>
      <c r="BC53" s="118">
        <f t="shared" si="4"/>
        <v>1</v>
      </c>
      <c r="BD53" s="118">
        <f t="shared" si="73"/>
        <v>0</v>
      </c>
      <c r="BE53" s="118">
        <f t="shared" si="74"/>
        <v>1</v>
      </c>
      <c r="BF53" s="118">
        <f t="shared" si="5"/>
        <v>1</v>
      </c>
      <c r="BG53" s="117">
        <f t="shared" si="75"/>
        <v>0</v>
      </c>
      <c r="BH53" s="118">
        <f t="shared" si="6"/>
        <v>1</v>
      </c>
      <c r="BI53" s="118">
        <f t="shared" si="7"/>
        <v>0</v>
      </c>
      <c r="BJ53" s="117">
        <f t="shared" si="8"/>
        <v>1</v>
      </c>
      <c r="BK53" s="118">
        <f t="shared" si="9"/>
        <v>1</v>
      </c>
      <c r="BL53" s="118">
        <f t="shared" si="10"/>
        <v>0</v>
      </c>
      <c r="BM53" s="118">
        <f t="shared" si="11"/>
        <v>0</v>
      </c>
      <c r="BN53" s="118">
        <f t="shared" si="12"/>
        <v>0</v>
      </c>
      <c r="BO53" s="117">
        <f t="shared" si="13"/>
        <v>1</v>
      </c>
      <c r="BP53" s="117">
        <f t="shared" si="14"/>
        <v>0</v>
      </c>
      <c r="BQ53" s="117">
        <f t="shared" si="15"/>
        <v>1</v>
      </c>
      <c r="BR53" s="117">
        <f t="shared" si="16"/>
        <v>0</v>
      </c>
      <c r="BS53" s="117">
        <f t="shared" si="17"/>
        <v>0</v>
      </c>
      <c r="BT53" s="117">
        <f t="shared" si="18"/>
        <v>0</v>
      </c>
      <c r="BU53" s="117">
        <f t="shared" si="19"/>
        <v>0</v>
      </c>
      <c r="BV53" s="117">
        <f t="shared" si="20"/>
        <v>0</v>
      </c>
      <c r="BW53" s="117">
        <f t="shared" si="76"/>
        <v>0</v>
      </c>
      <c r="BX53" s="117">
        <f t="shared" si="77"/>
        <v>0</v>
      </c>
      <c r="BY53" s="117">
        <f t="shared" si="21"/>
        <v>0</v>
      </c>
      <c r="BZ53" s="117">
        <f t="shared" si="22"/>
        <v>0</v>
      </c>
      <c r="CA53" s="117">
        <f t="shared" si="23"/>
        <v>0</v>
      </c>
      <c r="CB53" s="117">
        <f t="shared" si="24"/>
        <v>0</v>
      </c>
      <c r="CC53" s="117">
        <f t="shared" si="25"/>
        <v>1</v>
      </c>
      <c r="CD53" s="117">
        <f t="shared" si="26"/>
        <v>0</v>
      </c>
      <c r="CE53" s="117">
        <f t="shared" si="27"/>
        <v>1</v>
      </c>
      <c r="CF53" s="117">
        <f t="shared" si="28"/>
        <v>0</v>
      </c>
      <c r="CG53" s="117">
        <f t="shared" si="29"/>
        <v>0</v>
      </c>
      <c r="CH53" s="117">
        <f t="shared" si="30"/>
        <v>0</v>
      </c>
      <c r="CI53" s="117">
        <f t="shared" si="31"/>
        <v>0</v>
      </c>
      <c r="CJ53" s="117">
        <f t="shared" si="78"/>
        <v>1</v>
      </c>
      <c r="CK53" s="117">
        <f t="shared" si="32"/>
        <v>0</v>
      </c>
      <c r="CL53" s="117">
        <f t="shared" si="33"/>
        <v>0</v>
      </c>
      <c r="CM53" s="117">
        <f t="shared" si="34"/>
        <v>0</v>
      </c>
      <c r="CN53" s="117">
        <f t="shared" si="35"/>
        <v>0</v>
      </c>
      <c r="CO53" s="117">
        <f t="shared" si="36"/>
        <v>1</v>
      </c>
      <c r="CP53" s="117">
        <f t="shared" si="79"/>
        <v>0</v>
      </c>
      <c r="CQ53" s="117">
        <f t="shared" si="80"/>
        <v>0</v>
      </c>
      <c r="CR53" s="117">
        <f t="shared" si="81"/>
        <v>0</v>
      </c>
      <c r="CS53" s="117">
        <f t="shared" si="82"/>
        <v>0</v>
      </c>
      <c r="CT53" s="117">
        <f t="shared" si="37"/>
        <v>0</v>
      </c>
      <c r="CU53" s="117">
        <f t="shared" si="83"/>
        <v>0</v>
      </c>
      <c r="CV53" s="117">
        <f t="shared" si="38"/>
        <v>0</v>
      </c>
      <c r="CW53" s="117">
        <f t="shared" si="84"/>
        <v>0</v>
      </c>
      <c r="CX53" s="117">
        <f t="shared" si="39"/>
        <v>1</v>
      </c>
      <c r="CY53" s="117">
        <f t="shared" si="40"/>
        <v>0</v>
      </c>
      <c r="CZ53" s="117">
        <f t="shared" si="41"/>
        <v>1</v>
      </c>
      <c r="DA53" s="117">
        <f t="shared" si="42"/>
        <v>1</v>
      </c>
      <c r="DB53" s="117">
        <f t="shared" si="43"/>
        <v>0</v>
      </c>
      <c r="DC53" s="117">
        <f t="shared" si="44"/>
        <v>1</v>
      </c>
      <c r="DD53" s="117">
        <f t="shared" si="45"/>
        <v>0</v>
      </c>
      <c r="DE53" s="117">
        <f t="shared" si="46"/>
        <v>0</v>
      </c>
      <c r="DF53" s="117">
        <f t="shared" si="47"/>
        <v>1</v>
      </c>
      <c r="DG53" s="117">
        <f t="shared" si="90"/>
        <v>1</v>
      </c>
      <c r="DH53" s="117">
        <f t="shared" si="48"/>
        <v>1</v>
      </c>
      <c r="DI53" s="117">
        <f t="shared" si="85"/>
        <v>0</v>
      </c>
      <c r="DJ53" s="117">
        <f t="shared" si="86"/>
        <v>1</v>
      </c>
      <c r="DK53" s="117">
        <f t="shared" si="49"/>
        <v>1</v>
      </c>
      <c r="DL53" s="117">
        <f t="shared" si="50"/>
        <v>0</v>
      </c>
      <c r="DM53" s="117">
        <f t="shared" si="51"/>
        <v>1</v>
      </c>
      <c r="DN53" s="117">
        <f t="shared" si="52"/>
        <v>1</v>
      </c>
      <c r="DO53" s="117">
        <f t="shared" si="53"/>
        <v>0</v>
      </c>
      <c r="DP53" s="117">
        <f t="shared" si="87"/>
        <v>1</v>
      </c>
      <c r="DQ53" s="117">
        <f t="shared" si="54"/>
        <v>0</v>
      </c>
      <c r="DR53" s="117">
        <f t="shared" si="55"/>
        <v>0</v>
      </c>
      <c r="DS53" s="117">
        <f t="shared" si="56"/>
        <v>0</v>
      </c>
      <c r="DT53" s="117">
        <f t="shared" si="57"/>
        <v>0</v>
      </c>
      <c r="DU53" s="117">
        <f t="shared" si="58"/>
        <v>0</v>
      </c>
      <c r="DV53" s="117">
        <f t="shared" si="88"/>
        <v>0</v>
      </c>
      <c r="DW53" s="117">
        <f t="shared" si="59"/>
        <v>1</v>
      </c>
      <c r="DX53" s="117">
        <f t="shared" si="60"/>
        <v>0</v>
      </c>
      <c r="DY53" s="117">
        <f t="shared" si="61"/>
        <v>1</v>
      </c>
      <c r="DZ53" s="117">
        <f t="shared" si="62"/>
        <v>0</v>
      </c>
      <c r="EA53" s="117">
        <f t="shared" si="63"/>
        <v>0</v>
      </c>
      <c r="EB53" s="117">
        <f t="shared" si="64"/>
        <v>1</v>
      </c>
      <c r="EC53" s="117">
        <f t="shared" si="89"/>
        <v>0</v>
      </c>
      <c r="ED53" s="117">
        <f t="shared" si="65"/>
        <v>0</v>
      </c>
      <c r="EE53" s="117">
        <f t="shared" si="66"/>
        <v>1</v>
      </c>
      <c r="EF53" s="117">
        <f t="shared" si="67"/>
        <v>1</v>
      </c>
      <c r="EG53" s="117">
        <f t="shared" si="68"/>
        <v>1</v>
      </c>
      <c r="EH53" s="117">
        <f t="shared" si="69"/>
        <v>0</v>
      </c>
      <c r="EI53" s="117">
        <f t="shared" si="70"/>
        <v>1</v>
      </c>
      <c r="EJ53" s="118">
        <f t="shared" si="71"/>
        <v>1</v>
      </c>
      <c r="EK53" s="118">
        <f t="shared" si="72"/>
        <v>1</v>
      </c>
      <c r="EL53" s="7"/>
      <c r="EM53" s="7"/>
      <c r="EN53" s="7"/>
      <c r="EO53" s="7"/>
    </row>
    <row r="54" spans="1:145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12" t="s">
        <v>661</v>
      </c>
      <c r="I54" s="313"/>
      <c r="J54" s="314" t="s">
        <v>661</v>
      </c>
      <c r="K54" s="317"/>
      <c r="L54" s="315"/>
      <c r="M54" s="312"/>
      <c r="N54" s="316"/>
      <c r="O54" s="312" t="s">
        <v>653</v>
      </c>
      <c r="P54" s="313"/>
      <c r="Q54" s="314" t="s">
        <v>653</v>
      </c>
      <c r="R54" s="317"/>
      <c r="S54" s="318"/>
      <c r="T54" s="319"/>
      <c r="U54" s="316"/>
      <c r="V54" s="310"/>
      <c r="W54" s="313"/>
      <c r="X54" s="314"/>
      <c r="Y54" s="42" t="s">
        <v>435</v>
      </c>
      <c r="Z54" s="10" t="s">
        <v>445</v>
      </c>
      <c r="AA54" s="6"/>
      <c r="AB54" s="279" t="s">
        <v>660</v>
      </c>
      <c r="AC54" s="279" t="s">
        <v>660</v>
      </c>
      <c r="AD54" s="279" t="s">
        <v>660</v>
      </c>
      <c r="AE54" s="279" t="s">
        <v>660</v>
      </c>
      <c r="AF54" s="279" t="s">
        <v>660</v>
      </c>
      <c r="AG54" s="279" t="s">
        <v>660</v>
      </c>
      <c r="AH54" s="279" t="s">
        <v>660</v>
      </c>
      <c r="AI54" s="279" t="s">
        <v>657</v>
      </c>
      <c r="AJ54" s="279" t="s">
        <v>657</v>
      </c>
      <c r="AK54" s="279" t="s">
        <v>657</v>
      </c>
      <c r="AL54" s="279" t="s">
        <v>689</v>
      </c>
      <c r="AM54" s="279" t="s">
        <v>689</v>
      </c>
      <c r="AN54" s="279" t="s">
        <v>633</v>
      </c>
      <c r="AO54" s="279" t="s">
        <v>633</v>
      </c>
      <c r="AP54" s="279" t="s">
        <v>637</v>
      </c>
      <c r="AQ54" s="279" t="s">
        <v>637</v>
      </c>
      <c r="AR54" s="279" t="s">
        <v>637</v>
      </c>
      <c r="AS54" s="279" t="s">
        <v>688</v>
      </c>
      <c r="AT54" s="279" t="s">
        <v>688</v>
      </c>
      <c r="AU54" s="279" t="s">
        <v>633</v>
      </c>
      <c r="AV54" s="279" t="s">
        <v>633</v>
      </c>
      <c r="AX54" s="118"/>
      <c r="AY54" s="118">
        <f t="shared" si="0"/>
        <v>0</v>
      </c>
      <c r="AZ54" s="118">
        <f t="shared" si="1"/>
        <v>0</v>
      </c>
      <c r="BA54" s="118">
        <f t="shared" si="2"/>
        <v>0</v>
      </c>
      <c r="BB54" s="118">
        <f t="shared" si="3"/>
        <v>0</v>
      </c>
      <c r="BC54" s="118">
        <f t="shared" si="4"/>
        <v>0</v>
      </c>
      <c r="BD54" s="118">
        <f t="shared" si="73"/>
        <v>0</v>
      </c>
      <c r="BE54" s="118">
        <f t="shared" si="74"/>
        <v>0</v>
      </c>
      <c r="BF54" s="118">
        <f t="shared" si="5"/>
        <v>0</v>
      </c>
      <c r="BG54" s="117">
        <f t="shared" si="75"/>
        <v>0</v>
      </c>
      <c r="BH54" s="118">
        <f t="shared" si="6"/>
        <v>0</v>
      </c>
      <c r="BI54" s="118">
        <f t="shared" si="7"/>
        <v>0</v>
      </c>
      <c r="BJ54" s="117">
        <f t="shared" si="8"/>
        <v>0</v>
      </c>
      <c r="BK54" s="118">
        <f t="shared" si="9"/>
        <v>0</v>
      </c>
      <c r="BL54" s="118">
        <f t="shared" si="10"/>
        <v>0</v>
      </c>
      <c r="BM54" s="118">
        <f t="shared" si="11"/>
        <v>0</v>
      </c>
      <c r="BN54" s="118">
        <f t="shared" si="12"/>
        <v>0</v>
      </c>
      <c r="BO54" s="117">
        <f t="shared" si="13"/>
        <v>0</v>
      </c>
      <c r="BP54" s="117">
        <f t="shared" si="14"/>
        <v>0</v>
      </c>
      <c r="BQ54" s="117">
        <f t="shared" si="15"/>
        <v>0</v>
      </c>
      <c r="BR54" s="117">
        <f t="shared" si="16"/>
        <v>0</v>
      </c>
      <c r="BS54" s="117">
        <f t="shared" si="17"/>
        <v>0</v>
      </c>
      <c r="BT54" s="117">
        <f t="shared" si="18"/>
        <v>0</v>
      </c>
      <c r="BU54" s="117">
        <f t="shared" si="19"/>
        <v>0</v>
      </c>
      <c r="BV54" s="117">
        <f t="shared" si="20"/>
        <v>0</v>
      </c>
      <c r="BW54" s="117">
        <f t="shared" si="76"/>
        <v>0</v>
      </c>
      <c r="BX54" s="117">
        <f t="shared" si="77"/>
        <v>0</v>
      </c>
      <c r="BY54" s="117">
        <f t="shared" si="21"/>
        <v>0</v>
      </c>
      <c r="BZ54" s="117">
        <f t="shared" si="22"/>
        <v>0</v>
      </c>
      <c r="CA54" s="117">
        <f t="shared" si="23"/>
        <v>0</v>
      </c>
      <c r="CB54" s="117">
        <f t="shared" si="24"/>
        <v>0</v>
      </c>
      <c r="CC54" s="117">
        <f t="shared" si="25"/>
        <v>0</v>
      </c>
      <c r="CD54" s="117">
        <f t="shared" si="26"/>
        <v>0</v>
      </c>
      <c r="CE54" s="117">
        <f t="shared" si="27"/>
        <v>0</v>
      </c>
      <c r="CF54" s="117">
        <f t="shared" si="28"/>
        <v>0</v>
      </c>
      <c r="CG54" s="117">
        <f t="shared" si="29"/>
        <v>0</v>
      </c>
      <c r="CH54" s="117">
        <f t="shared" si="30"/>
        <v>0</v>
      </c>
      <c r="CI54" s="117">
        <f t="shared" si="31"/>
        <v>2</v>
      </c>
      <c r="CJ54" s="117">
        <f t="shared" si="78"/>
        <v>0</v>
      </c>
      <c r="CK54" s="117">
        <f t="shared" si="32"/>
        <v>2</v>
      </c>
      <c r="CL54" s="117">
        <f t="shared" si="33"/>
        <v>0</v>
      </c>
      <c r="CM54" s="117">
        <f t="shared" si="34"/>
        <v>0</v>
      </c>
      <c r="CN54" s="117">
        <f t="shared" si="35"/>
        <v>0</v>
      </c>
      <c r="CO54" s="117">
        <f t="shared" si="36"/>
        <v>0</v>
      </c>
      <c r="CP54" s="117">
        <f t="shared" si="79"/>
        <v>0</v>
      </c>
      <c r="CQ54" s="117">
        <f t="shared" si="80"/>
        <v>0</v>
      </c>
      <c r="CR54" s="117">
        <f t="shared" si="81"/>
        <v>0</v>
      </c>
      <c r="CS54" s="117">
        <f t="shared" si="82"/>
        <v>0</v>
      </c>
      <c r="CT54" s="117">
        <f t="shared" si="37"/>
        <v>0</v>
      </c>
      <c r="CU54" s="117">
        <f t="shared" si="83"/>
        <v>0</v>
      </c>
      <c r="CV54" s="117">
        <f t="shared" si="38"/>
        <v>0</v>
      </c>
      <c r="CW54" s="117">
        <f t="shared" si="84"/>
        <v>0</v>
      </c>
      <c r="CX54" s="117">
        <f t="shared" si="39"/>
        <v>0</v>
      </c>
      <c r="CY54" s="117">
        <f t="shared" si="40"/>
        <v>0</v>
      </c>
      <c r="CZ54" s="117">
        <f t="shared" si="41"/>
        <v>0</v>
      </c>
      <c r="DA54" s="117">
        <f t="shared" si="42"/>
        <v>0</v>
      </c>
      <c r="DB54" s="117">
        <f t="shared" si="43"/>
        <v>0</v>
      </c>
      <c r="DC54" s="117">
        <f t="shared" si="44"/>
        <v>0</v>
      </c>
      <c r="DD54" s="117">
        <f t="shared" si="45"/>
        <v>0</v>
      </c>
      <c r="DE54" s="117">
        <f t="shared" si="46"/>
        <v>0</v>
      </c>
      <c r="DF54" s="117">
        <f t="shared" si="47"/>
        <v>0</v>
      </c>
      <c r="DG54" s="117">
        <f t="shared" si="90"/>
        <v>0</v>
      </c>
      <c r="DH54" s="117">
        <f t="shared" si="48"/>
        <v>0</v>
      </c>
      <c r="DI54" s="117">
        <f t="shared" si="85"/>
        <v>0</v>
      </c>
      <c r="DJ54" s="117">
        <f t="shared" si="86"/>
        <v>0</v>
      </c>
      <c r="DK54" s="117">
        <f t="shared" si="49"/>
        <v>0</v>
      </c>
      <c r="DL54" s="117">
        <f t="shared" si="50"/>
        <v>0</v>
      </c>
      <c r="DM54" s="117">
        <f t="shared" si="51"/>
        <v>0</v>
      </c>
      <c r="DN54" s="117">
        <f t="shared" si="52"/>
        <v>0</v>
      </c>
      <c r="DO54" s="117">
        <f t="shared" si="53"/>
        <v>0</v>
      </c>
      <c r="DP54" s="117">
        <f t="shared" si="87"/>
        <v>0</v>
      </c>
      <c r="DQ54" s="117">
        <f t="shared" si="54"/>
        <v>0</v>
      </c>
      <c r="DR54" s="117">
        <f t="shared" si="55"/>
        <v>0</v>
      </c>
      <c r="DS54" s="117">
        <f t="shared" si="56"/>
        <v>0</v>
      </c>
      <c r="DT54" s="117">
        <f t="shared" si="57"/>
        <v>0</v>
      </c>
      <c r="DU54" s="117">
        <f t="shared" si="58"/>
        <v>0</v>
      </c>
      <c r="DV54" s="117">
        <f t="shared" si="88"/>
        <v>0</v>
      </c>
      <c r="DW54" s="117">
        <f t="shared" si="59"/>
        <v>0</v>
      </c>
      <c r="DX54" s="117">
        <f t="shared" si="60"/>
        <v>0</v>
      </c>
      <c r="DY54" s="117">
        <f t="shared" si="61"/>
        <v>0</v>
      </c>
      <c r="DZ54" s="117">
        <f t="shared" si="62"/>
        <v>0</v>
      </c>
      <c r="EA54" s="117">
        <f t="shared" si="63"/>
        <v>0</v>
      </c>
      <c r="EB54" s="117">
        <f t="shared" si="64"/>
        <v>0</v>
      </c>
      <c r="EC54" s="117">
        <f t="shared" si="89"/>
        <v>0</v>
      </c>
      <c r="ED54" s="117">
        <f t="shared" si="65"/>
        <v>0</v>
      </c>
      <c r="EE54" s="117">
        <f t="shared" si="66"/>
        <v>0</v>
      </c>
      <c r="EF54" s="117">
        <f t="shared" si="67"/>
        <v>0</v>
      </c>
      <c r="EG54" s="117">
        <f t="shared" si="68"/>
        <v>0</v>
      </c>
      <c r="EH54" s="117">
        <f t="shared" si="69"/>
        <v>0</v>
      </c>
      <c r="EI54" s="117">
        <f t="shared" si="70"/>
        <v>0</v>
      </c>
      <c r="EJ54" s="118">
        <f t="shared" si="71"/>
        <v>0</v>
      </c>
      <c r="EK54" s="118">
        <f t="shared" si="72"/>
        <v>0</v>
      </c>
      <c r="EL54" s="7"/>
      <c r="EM54" s="7"/>
      <c r="EN54" s="7"/>
      <c r="EO54" s="7"/>
    </row>
    <row r="55" spans="1:145" ht="18" customHeight="1" x14ac:dyDescent="0.25">
      <c r="A55" s="774"/>
      <c r="B55" s="777"/>
      <c r="C55" s="174">
        <v>1</v>
      </c>
      <c r="D55" s="61" t="s">
        <v>667</v>
      </c>
      <c r="E55" s="72" t="s">
        <v>649</v>
      </c>
      <c r="F55" s="201" t="s">
        <v>665</v>
      </c>
      <c r="G55" s="211" t="s">
        <v>647</v>
      </c>
      <c r="H55" s="201" t="s">
        <v>661</v>
      </c>
      <c r="I55" s="145" t="s">
        <v>641</v>
      </c>
      <c r="J55" s="91" t="s">
        <v>661</v>
      </c>
      <c r="K55" s="61" t="s">
        <v>652</v>
      </c>
      <c r="L55" s="72" t="s">
        <v>341</v>
      </c>
      <c r="M55" s="201" t="s">
        <v>675</v>
      </c>
      <c r="N55" s="211" t="s">
        <v>632</v>
      </c>
      <c r="O55" s="201" t="s">
        <v>653</v>
      </c>
      <c r="P55" s="145" t="s">
        <v>644</v>
      </c>
      <c r="Q55" s="91" t="s">
        <v>653</v>
      </c>
      <c r="R55" s="127" t="s">
        <v>514</v>
      </c>
      <c r="S55" s="153" t="s">
        <v>516</v>
      </c>
      <c r="T55" s="201" t="s">
        <v>241</v>
      </c>
      <c r="U55" s="211" t="s">
        <v>631</v>
      </c>
      <c r="V55" s="201" t="s">
        <v>638</v>
      </c>
      <c r="W55" s="145" t="s">
        <v>633</v>
      </c>
      <c r="X55" s="91" t="s">
        <v>657</v>
      </c>
      <c r="Y55" s="42" t="s">
        <v>436</v>
      </c>
      <c r="Z55" s="10" t="s">
        <v>446</v>
      </c>
      <c r="AA55" s="6"/>
      <c r="AB55" s="279" t="s">
        <v>664</v>
      </c>
      <c r="AC55" s="279" t="s">
        <v>664</v>
      </c>
      <c r="AD55" s="279" t="s">
        <v>664</v>
      </c>
      <c r="AE55" s="279" t="s">
        <v>664</v>
      </c>
      <c r="AF55" s="279" t="s">
        <v>664</v>
      </c>
      <c r="AG55" s="279" t="s">
        <v>664</v>
      </c>
      <c r="AH55" s="279" t="s">
        <v>664</v>
      </c>
      <c r="AI55" s="279" t="s">
        <v>660</v>
      </c>
      <c r="AJ55" s="279" t="s">
        <v>660</v>
      </c>
      <c r="AK55" s="279" t="s">
        <v>660</v>
      </c>
      <c r="AL55" s="279" t="s">
        <v>660</v>
      </c>
      <c r="AM55" s="279" t="s">
        <v>660</v>
      </c>
      <c r="AN55" s="279" t="s">
        <v>660</v>
      </c>
      <c r="AO55" s="279" t="s">
        <v>660</v>
      </c>
      <c r="AP55" s="279" t="s">
        <v>639</v>
      </c>
      <c r="AQ55" s="279" t="s">
        <v>639</v>
      </c>
      <c r="AR55" s="279" t="s">
        <v>639</v>
      </c>
      <c r="AS55" s="279" t="s">
        <v>639</v>
      </c>
      <c r="AT55" s="279" t="s">
        <v>650</v>
      </c>
      <c r="AU55" s="279" t="s">
        <v>650</v>
      </c>
      <c r="AV55" s="282" t="s">
        <v>650</v>
      </c>
      <c r="AX55" s="118"/>
      <c r="AY55" s="118">
        <f t="shared" si="0"/>
        <v>1</v>
      </c>
      <c r="AZ55" s="118">
        <f t="shared" si="1"/>
        <v>1</v>
      </c>
      <c r="BA55" s="118">
        <f t="shared" si="2"/>
        <v>1</v>
      </c>
      <c r="BB55" s="118">
        <f t="shared" si="3"/>
        <v>0</v>
      </c>
      <c r="BC55" s="118">
        <f t="shared" si="4"/>
        <v>0</v>
      </c>
      <c r="BD55" s="118">
        <f t="shared" si="73"/>
        <v>0</v>
      </c>
      <c r="BE55" s="118">
        <f t="shared" si="74"/>
        <v>0</v>
      </c>
      <c r="BF55" s="118">
        <f t="shared" si="5"/>
        <v>1</v>
      </c>
      <c r="BG55" s="117">
        <f t="shared" si="75"/>
        <v>0</v>
      </c>
      <c r="BH55" s="118">
        <f t="shared" si="6"/>
        <v>1</v>
      </c>
      <c r="BI55" s="118">
        <f t="shared" si="7"/>
        <v>0</v>
      </c>
      <c r="BJ55" s="117">
        <f t="shared" si="8"/>
        <v>0</v>
      </c>
      <c r="BK55" s="118">
        <f t="shared" si="9"/>
        <v>0</v>
      </c>
      <c r="BL55" s="118">
        <f t="shared" si="10"/>
        <v>0</v>
      </c>
      <c r="BM55" s="118">
        <f t="shared" si="11"/>
        <v>0</v>
      </c>
      <c r="BN55" s="118">
        <f t="shared" si="12"/>
        <v>0</v>
      </c>
      <c r="BO55" s="117">
        <f t="shared" si="13"/>
        <v>1</v>
      </c>
      <c r="BP55" s="117">
        <f t="shared" si="14"/>
        <v>0</v>
      </c>
      <c r="BQ55" s="117">
        <f t="shared" si="15"/>
        <v>1</v>
      </c>
      <c r="BR55" s="117">
        <f t="shared" si="16"/>
        <v>0</v>
      </c>
      <c r="BS55" s="117">
        <f t="shared" si="17"/>
        <v>0</v>
      </c>
      <c r="BT55" s="117">
        <f t="shared" si="18"/>
        <v>0</v>
      </c>
      <c r="BU55" s="117">
        <f t="shared" si="19"/>
        <v>1</v>
      </c>
      <c r="BV55" s="117">
        <f t="shared" si="20"/>
        <v>0</v>
      </c>
      <c r="BW55" s="117">
        <f t="shared" si="76"/>
        <v>0</v>
      </c>
      <c r="BX55" s="117">
        <f t="shared" si="77"/>
        <v>1</v>
      </c>
      <c r="BY55" s="117">
        <f t="shared" si="21"/>
        <v>0</v>
      </c>
      <c r="BZ55" s="117">
        <f t="shared" si="22"/>
        <v>0</v>
      </c>
      <c r="CA55" s="117">
        <f t="shared" si="23"/>
        <v>0</v>
      </c>
      <c r="CB55" s="117">
        <f t="shared" si="24"/>
        <v>0</v>
      </c>
      <c r="CC55" s="117">
        <f t="shared" si="25"/>
        <v>0</v>
      </c>
      <c r="CD55" s="117">
        <f t="shared" si="26"/>
        <v>1</v>
      </c>
      <c r="CE55" s="117">
        <f t="shared" si="27"/>
        <v>1</v>
      </c>
      <c r="CF55" s="117">
        <f t="shared" si="28"/>
        <v>0</v>
      </c>
      <c r="CG55" s="117">
        <f t="shared" si="29"/>
        <v>0</v>
      </c>
      <c r="CH55" s="117">
        <f t="shared" si="30"/>
        <v>0</v>
      </c>
      <c r="CI55" s="117">
        <f t="shared" si="31"/>
        <v>2</v>
      </c>
      <c r="CJ55" s="117">
        <f t="shared" si="78"/>
        <v>0</v>
      </c>
      <c r="CK55" s="117">
        <f t="shared" si="32"/>
        <v>2</v>
      </c>
      <c r="CL55" s="117">
        <f t="shared" si="33"/>
        <v>0</v>
      </c>
      <c r="CM55" s="117">
        <f t="shared" si="34"/>
        <v>1</v>
      </c>
      <c r="CN55" s="117">
        <f t="shared" si="35"/>
        <v>1</v>
      </c>
      <c r="CO55" s="117">
        <f t="shared" si="36"/>
        <v>1</v>
      </c>
      <c r="CP55" s="117">
        <f t="shared" si="79"/>
        <v>0</v>
      </c>
      <c r="CQ55" s="117">
        <f t="shared" si="80"/>
        <v>0</v>
      </c>
      <c r="CR55" s="117">
        <f t="shared" si="81"/>
        <v>0</v>
      </c>
      <c r="CS55" s="117">
        <f t="shared" si="82"/>
        <v>0</v>
      </c>
      <c r="CT55" s="117">
        <f t="shared" si="37"/>
        <v>0</v>
      </c>
      <c r="CU55" s="117">
        <f t="shared" si="83"/>
        <v>0</v>
      </c>
      <c r="CV55" s="117">
        <f t="shared" si="38"/>
        <v>0</v>
      </c>
      <c r="CW55" s="117">
        <f t="shared" si="84"/>
        <v>0</v>
      </c>
      <c r="CX55" s="117">
        <f t="shared" si="39"/>
        <v>1</v>
      </c>
      <c r="CY55" s="117">
        <f t="shared" si="40"/>
        <v>0</v>
      </c>
      <c r="CZ55" s="117">
        <f t="shared" si="41"/>
        <v>1</v>
      </c>
      <c r="DA55" s="117">
        <f t="shared" si="42"/>
        <v>0</v>
      </c>
      <c r="DB55" s="117">
        <f t="shared" si="43"/>
        <v>1</v>
      </c>
      <c r="DC55" s="117">
        <f t="shared" si="44"/>
        <v>1</v>
      </c>
      <c r="DD55" s="117">
        <f t="shared" si="45"/>
        <v>0</v>
      </c>
      <c r="DE55" s="117">
        <f t="shared" si="46"/>
        <v>1</v>
      </c>
      <c r="DF55" s="117">
        <f t="shared" si="47"/>
        <v>0</v>
      </c>
      <c r="DG55" s="117">
        <f t="shared" si="90"/>
        <v>1</v>
      </c>
      <c r="DH55" s="117">
        <f t="shared" si="48"/>
        <v>1</v>
      </c>
      <c r="DI55" s="117">
        <f t="shared" si="85"/>
        <v>0</v>
      </c>
      <c r="DJ55" s="117">
        <f t="shared" si="86"/>
        <v>1</v>
      </c>
      <c r="DK55" s="117">
        <f t="shared" si="49"/>
        <v>0</v>
      </c>
      <c r="DL55" s="117">
        <f t="shared" si="50"/>
        <v>0</v>
      </c>
      <c r="DM55" s="117">
        <f t="shared" si="51"/>
        <v>0</v>
      </c>
      <c r="DN55" s="117">
        <f t="shared" si="52"/>
        <v>1</v>
      </c>
      <c r="DO55" s="117">
        <f t="shared" si="53"/>
        <v>0</v>
      </c>
      <c r="DP55" s="117">
        <f t="shared" si="87"/>
        <v>1</v>
      </c>
      <c r="DQ55" s="117">
        <f t="shared" si="54"/>
        <v>0</v>
      </c>
      <c r="DR55" s="117">
        <f t="shared" si="55"/>
        <v>0</v>
      </c>
      <c r="DS55" s="117">
        <f t="shared" si="56"/>
        <v>0</v>
      </c>
      <c r="DT55" s="117">
        <f t="shared" si="57"/>
        <v>0</v>
      </c>
      <c r="DU55" s="117">
        <f t="shared" si="58"/>
        <v>1</v>
      </c>
      <c r="DV55" s="117">
        <f t="shared" si="88"/>
        <v>1</v>
      </c>
      <c r="DW55" s="117">
        <f t="shared" si="59"/>
        <v>0</v>
      </c>
      <c r="DX55" s="117">
        <f t="shared" si="60"/>
        <v>0</v>
      </c>
      <c r="DY55" s="117">
        <f t="shared" si="61"/>
        <v>0</v>
      </c>
      <c r="DZ55" s="117">
        <f t="shared" si="62"/>
        <v>0</v>
      </c>
      <c r="EA55" s="117">
        <f t="shared" si="63"/>
        <v>1</v>
      </c>
      <c r="EB55" s="117">
        <f t="shared" si="64"/>
        <v>1</v>
      </c>
      <c r="EC55" s="117">
        <f t="shared" si="89"/>
        <v>0</v>
      </c>
      <c r="ED55" s="117">
        <f t="shared" si="65"/>
        <v>0</v>
      </c>
      <c r="EE55" s="117">
        <f t="shared" si="66"/>
        <v>0</v>
      </c>
      <c r="EF55" s="117">
        <f t="shared" si="67"/>
        <v>0</v>
      </c>
      <c r="EG55" s="117">
        <f t="shared" si="68"/>
        <v>1</v>
      </c>
      <c r="EH55" s="117">
        <f t="shared" si="69"/>
        <v>0</v>
      </c>
      <c r="EI55" s="117">
        <f t="shared" si="70"/>
        <v>1</v>
      </c>
      <c r="EJ55" s="118">
        <f t="shared" si="71"/>
        <v>0</v>
      </c>
      <c r="EK55" s="118">
        <f t="shared" si="72"/>
        <v>0</v>
      </c>
      <c r="EL55" s="7"/>
      <c r="EM55" s="7"/>
      <c r="EN55" s="7"/>
      <c r="EO55" s="7"/>
    </row>
    <row r="56" spans="1:145" ht="18" customHeight="1" x14ac:dyDescent="0.25">
      <c r="A56" s="774"/>
      <c r="B56" s="777"/>
      <c r="C56" s="172">
        <v>2</v>
      </c>
      <c r="D56" s="63" t="s">
        <v>667</v>
      </c>
      <c r="E56" s="65" t="s">
        <v>649</v>
      </c>
      <c r="F56" s="161" t="s">
        <v>665</v>
      </c>
      <c r="G56" s="164" t="s">
        <v>647</v>
      </c>
      <c r="H56" s="161" t="s">
        <v>661</v>
      </c>
      <c r="I56" s="146" t="s">
        <v>641</v>
      </c>
      <c r="J56" s="85" t="s">
        <v>661</v>
      </c>
      <c r="K56" s="63" t="s">
        <v>652</v>
      </c>
      <c r="L56" s="65" t="s">
        <v>341</v>
      </c>
      <c r="M56" s="161" t="s">
        <v>675</v>
      </c>
      <c r="N56" s="164" t="s">
        <v>632</v>
      </c>
      <c r="O56" s="161" t="s">
        <v>653</v>
      </c>
      <c r="P56" s="146" t="s">
        <v>644</v>
      </c>
      <c r="Q56" s="85" t="s">
        <v>653</v>
      </c>
      <c r="R56" s="78" t="s">
        <v>514</v>
      </c>
      <c r="S56" s="154" t="s">
        <v>516</v>
      </c>
      <c r="T56" s="161" t="s">
        <v>241</v>
      </c>
      <c r="U56" s="164" t="s">
        <v>631</v>
      </c>
      <c r="V56" s="161" t="s">
        <v>638</v>
      </c>
      <c r="W56" s="146" t="s">
        <v>633</v>
      </c>
      <c r="X56" s="85" t="s">
        <v>657</v>
      </c>
      <c r="Y56" s="42" t="s">
        <v>437</v>
      </c>
      <c r="Z56" s="10" t="s">
        <v>447</v>
      </c>
      <c r="AA56" s="6"/>
      <c r="AB56" s="279" t="s">
        <v>664</v>
      </c>
      <c r="AC56" s="279" t="s">
        <v>664</v>
      </c>
      <c r="AD56" s="279" t="s">
        <v>664</v>
      </c>
      <c r="AE56" s="279" t="s">
        <v>664</v>
      </c>
      <c r="AF56" s="279" t="s">
        <v>664</v>
      </c>
      <c r="AG56" s="279" t="s">
        <v>664</v>
      </c>
      <c r="AH56" s="279" t="s">
        <v>664</v>
      </c>
      <c r="AI56" s="279" t="s">
        <v>660</v>
      </c>
      <c r="AJ56" s="279" t="s">
        <v>660</v>
      </c>
      <c r="AK56" s="279" t="s">
        <v>660</v>
      </c>
      <c r="AL56" s="279" t="s">
        <v>660</v>
      </c>
      <c r="AM56" s="279" t="s">
        <v>660</v>
      </c>
      <c r="AN56" s="279" t="s">
        <v>660</v>
      </c>
      <c r="AO56" s="279" t="s">
        <v>660</v>
      </c>
      <c r="AP56" s="279" t="s">
        <v>639</v>
      </c>
      <c r="AQ56" s="279" t="s">
        <v>639</v>
      </c>
      <c r="AR56" s="279" t="s">
        <v>639</v>
      </c>
      <c r="AS56" s="279" t="s">
        <v>639</v>
      </c>
      <c r="AT56" s="279" t="s">
        <v>650</v>
      </c>
      <c r="AU56" s="279" t="s">
        <v>650</v>
      </c>
      <c r="AV56" s="282" t="s">
        <v>650</v>
      </c>
      <c r="AX56" s="118"/>
      <c r="AY56" s="118">
        <f t="shared" si="0"/>
        <v>1</v>
      </c>
      <c r="AZ56" s="118">
        <f t="shared" si="1"/>
        <v>1</v>
      </c>
      <c r="BA56" s="118">
        <f t="shared" si="2"/>
        <v>1</v>
      </c>
      <c r="BB56" s="118">
        <f t="shared" si="3"/>
        <v>0</v>
      </c>
      <c r="BC56" s="118">
        <f t="shared" si="4"/>
        <v>0</v>
      </c>
      <c r="BD56" s="118">
        <f t="shared" si="73"/>
        <v>0</v>
      </c>
      <c r="BE56" s="118">
        <f t="shared" si="74"/>
        <v>0</v>
      </c>
      <c r="BF56" s="118">
        <f t="shared" si="5"/>
        <v>1</v>
      </c>
      <c r="BG56" s="117">
        <f t="shared" si="75"/>
        <v>0</v>
      </c>
      <c r="BH56" s="118">
        <f t="shared" si="6"/>
        <v>1</v>
      </c>
      <c r="BI56" s="118">
        <f t="shared" si="7"/>
        <v>0</v>
      </c>
      <c r="BJ56" s="117">
        <f t="shared" si="8"/>
        <v>0</v>
      </c>
      <c r="BK56" s="118">
        <f t="shared" si="9"/>
        <v>0</v>
      </c>
      <c r="BL56" s="118">
        <f t="shared" si="10"/>
        <v>0</v>
      </c>
      <c r="BM56" s="118">
        <f t="shared" si="11"/>
        <v>0</v>
      </c>
      <c r="BN56" s="118">
        <f t="shared" si="12"/>
        <v>0</v>
      </c>
      <c r="BO56" s="117">
        <f t="shared" si="13"/>
        <v>1</v>
      </c>
      <c r="BP56" s="117">
        <f t="shared" si="14"/>
        <v>0</v>
      </c>
      <c r="BQ56" s="117">
        <f t="shared" si="15"/>
        <v>1</v>
      </c>
      <c r="BR56" s="117">
        <f t="shared" si="16"/>
        <v>0</v>
      </c>
      <c r="BS56" s="117">
        <f t="shared" si="17"/>
        <v>0</v>
      </c>
      <c r="BT56" s="117">
        <f t="shared" si="18"/>
        <v>0</v>
      </c>
      <c r="BU56" s="117">
        <f t="shared" si="19"/>
        <v>1</v>
      </c>
      <c r="BV56" s="117">
        <f t="shared" si="20"/>
        <v>0</v>
      </c>
      <c r="BW56" s="117">
        <f t="shared" si="76"/>
        <v>0</v>
      </c>
      <c r="BX56" s="117">
        <f t="shared" si="77"/>
        <v>1</v>
      </c>
      <c r="BY56" s="117">
        <f t="shared" si="21"/>
        <v>0</v>
      </c>
      <c r="BZ56" s="117">
        <f t="shared" si="22"/>
        <v>0</v>
      </c>
      <c r="CA56" s="117">
        <f t="shared" si="23"/>
        <v>0</v>
      </c>
      <c r="CB56" s="117">
        <f t="shared" si="24"/>
        <v>0</v>
      </c>
      <c r="CC56" s="117">
        <f t="shared" si="25"/>
        <v>0</v>
      </c>
      <c r="CD56" s="117">
        <f t="shared" si="26"/>
        <v>1</v>
      </c>
      <c r="CE56" s="117">
        <f t="shared" si="27"/>
        <v>1</v>
      </c>
      <c r="CF56" s="117">
        <f t="shared" si="28"/>
        <v>0</v>
      </c>
      <c r="CG56" s="117">
        <f t="shared" si="29"/>
        <v>0</v>
      </c>
      <c r="CH56" s="117">
        <f t="shared" si="30"/>
        <v>0</v>
      </c>
      <c r="CI56" s="117">
        <f t="shared" si="31"/>
        <v>2</v>
      </c>
      <c r="CJ56" s="117">
        <f t="shared" si="78"/>
        <v>0</v>
      </c>
      <c r="CK56" s="117">
        <f t="shared" si="32"/>
        <v>2</v>
      </c>
      <c r="CL56" s="117">
        <f t="shared" si="33"/>
        <v>0</v>
      </c>
      <c r="CM56" s="117">
        <f t="shared" si="34"/>
        <v>1</v>
      </c>
      <c r="CN56" s="117">
        <f t="shared" si="35"/>
        <v>1</v>
      </c>
      <c r="CO56" s="117">
        <f t="shared" si="36"/>
        <v>1</v>
      </c>
      <c r="CP56" s="117">
        <f t="shared" si="79"/>
        <v>0</v>
      </c>
      <c r="CQ56" s="117">
        <f t="shared" si="80"/>
        <v>0</v>
      </c>
      <c r="CR56" s="117">
        <f t="shared" si="81"/>
        <v>0</v>
      </c>
      <c r="CS56" s="117">
        <f t="shared" si="82"/>
        <v>0</v>
      </c>
      <c r="CT56" s="117">
        <f t="shared" si="37"/>
        <v>0</v>
      </c>
      <c r="CU56" s="117">
        <f t="shared" si="83"/>
        <v>0</v>
      </c>
      <c r="CV56" s="117">
        <f t="shared" si="38"/>
        <v>0</v>
      </c>
      <c r="CW56" s="117">
        <f t="shared" si="84"/>
        <v>0</v>
      </c>
      <c r="CX56" s="117">
        <f t="shared" si="39"/>
        <v>1</v>
      </c>
      <c r="CY56" s="117">
        <f t="shared" si="40"/>
        <v>0</v>
      </c>
      <c r="CZ56" s="117">
        <f t="shared" si="41"/>
        <v>1</v>
      </c>
      <c r="DA56" s="117">
        <f t="shared" si="42"/>
        <v>0</v>
      </c>
      <c r="DB56" s="117">
        <f t="shared" si="43"/>
        <v>1</v>
      </c>
      <c r="DC56" s="117">
        <f t="shared" si="44"/>
        <v>1</v>
      </c>
      <c r="DD56" s="117">
        <f t="shared" si="45"/>
        <v>0</v>
      </c>
      <c r="DE56" s="117">
        <f t="shared" si="46"/>
        <v>1</v>
      </c>
      <c r="DF56" s="117">
        <f t="shared" si="47"/>
        <v>0</v>
      </c>
      <c r="DG56" s="117">
        <f t="shared" si="90"/>
        <v>1</v>
      </c>
      <c r="DH56" s="117">
        <f t="shared" si="48"/>
        <v>1</v>
      </c>
      <c r="DI56" s="117">
        <f t="shared" si="85"/>
        <v>0</v>
      </c>
      <c r="DJ56" s="117">
        <f t="shared" si="86"/>
        <v>1</v>
      </c>
      <c r="DK56" s="117">
        <f t="shared" si="49"/>
        <v>0</v>
      </c>
      <c r="DL56" s="117">
        <f t="shared" si="50"/>
        <v>0</v>
      </c>
      <c r="DM56" s="117">
        <f t="shared" si="51"/>
        <v>0</v>
      </c>
      <c r="DN56" s="117">
        <f t="shared" si="52"/>
        <v>1</v>
      </c>
      <c r="DO56" s="117">
        <f t="shared" si="53"/>
        <v>0</v>
      </c>
      <c r="DP56" s="117">
        <f t="shared" si="87"/>
        <v>1</v>
      </c>
      <c r="DQ56" s="117">
        <f t="shared" si="54"/>
        <v>0</v>
      </c>
      <c r="DR56" s="117">
        <f t="shared" si="55"/>
        <v>0</v>
      </c>
      <c r="DS56" s="117">
        <f t="shared" si="56"/>
        <v>0</v>
      </c>
      <c r="DT56" s="117">
        <f t="shared" si="57"/>
        <v>0</v>
      </c>
      <c r="DU56" s="117">
        <f t="shared" si="58"/>
        <v>1</v>
      </c>
      <c r="DV56" s="117">
        <f t="shared" si="88"/>
        <v>1</v>
      </c>
      <c r="DW56" s="117">
        <f t="shared" si="59"/>
        <v>0</v>
      </c>
      <c r="DX56" s="117">
        <f t="shared" si="60"/>
        <v>0</v>
      </c>
      <c r="DY56" s="117">
        <f t="shared" si="61"/>
        <v>0</v>
      </c>
      <c r="DZ56" s="117">
        <f t="shared" si="62"/>
        <v>0</v>
      </c>
      <c r="EA56" s="117">
        <f t="shared" si="63"/>
        <v>1</v>
      </c>
      <c r="EB56" s="117">
        <f t="shared" si="64"/>
        <v>1</v>
      </c>
      <c r="EC56" s="117">
        <f t="shared" si="89"/>
        <v>0</v>
      </c>
      <c r="ED56" s="117">
        <f t="shared" si="65"/>
        <v>0</v>
      </c>
      <c r="EE56" s="117">
        <f t="shared" si="66"/>
        <v>0</v>
      </c>
      <c r="EF56" s="117">
        <f t="shared" si="67"/>
        <v>0</v>
      </c>
      <c r="EG56" s="117">
        <f t="shared" si="68"/>
        <v>1</v>
      </c>
      <c r="EH56" s="117">
        <f t="shared" si="69"/>
        <v>0</v>
      </c>
      <c r="EI56" s="117">
        <f t="shared" si="70"/>
        <v>1</v>
      </c>
      <c r="EJ56" s="118">
        <f t="shared" si="71"/>
        <v>0</v>
      </c>
      <c r="EK56" s="118">
        <f t="shared" si="72"/>
        <v>0</v>
      </c>
      <c r="EL56" s="7"/>
      <c r="EM56" s="7"/>
      <c r="EN56" s="7"/>
      <c r="EO56" s="7"/>
    </row>
    <row r="57" spans="1:145" ht="18" customHeight="1" x14ac:dyDescent="0.25">
      <c r="A57" s="774"/>
      <c r="B57" s="777"/>
      <c r="C57" s="172">
        <v>3</v>
      </c>
      <c r="D57" s="63" t="s">
        <v>660</v>
      </c>
      <c r="E57" s="65" t="s">
        <v>649</v>
      </c>
      <c r="F57" s="161" t="s">
        <v>665</v>
      </c>
      <c r="G57" s="164" t="s">
        <v>664</v>
      </c>
      <c r="H57" s="201" t="s">
        <v>645</v>
      </c>
      <c r="I57" s="146" t="s">
        <v>641</v>
      </c>
      <c r="J57" s="85" t="s">
        <v>275</v>
      </c>
      <c r="K57" s="63" t="s">
        <v>632</v>
      </c>
      <c r="L57" s="65" t="s">
        <v>656</v>
      </c>
      <c r="M57" s="161" t="s">
        <v>675</v>
      </c>
      <c r="N57" s="164" t="s">
        <v>638</v>
      </c>
      <c r="O57" s="161" t="s">
        <v>341</v>
      </c>
      <c r="P57" s="146" t="s">
        <v>633</v>
      </c>
      <c r="Q57" s="85" t="s">
        <v>644</v>
      </c>
      <c r="R57" s="78" t="s">
        <v>241</v>
      </c>
      <c r="S57" s="154" t="s">
        <v>514</v>
      </c>
      <c r="T57" s="161" t="s">
        <v>651</v>
      </c>
      <c r="U57" s="164" t="s">
        <v>631</v>
      </c>
      <c r="V57" s="161" t="s">
        <v>688</v>
      </c>
      <c r="W57" s="146" t="s">
        <v>696</v>
      </c>
      <c r="X57" s="85" t="s">
        <v>659</v>
      </c>
      <c r="Y57" s="42" t="s">
        <v>438</v>
      </c>
      <c r="Z57" s="10" t="s">
        <v>535</v>
      </c>
      <c r="AA57" s="19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X57" s="118"/>
      <c r="AY57" s="118">
        <f t="shared" si="0"/>
        <v>1</v>
      </c>
      <c r="AZ57" s="118">
        <f t="shared" si="1"/>
        <v>1</v>
      </c>
      <c r="BA57" s="118">
        <f t="shared" si="2"/>
        <v>1</v>
      </c>
      <c r="BB57" s="118">
        <f t="shared" si="3"/>
        <v>1</v>
      </c>
      <c r="BC57" s="118">
        <f t="shared" si="4"/>
        <v>1</v>
      </c>
      <c r="BD57" s="118">
        <f t="shared" si="73"/>
        <v>0</v>
      </c>
      <c r="BE57" s="118">
        <f t="shared" si="74"/>
        <v>1</v>
      </c>
      <c r="BF57" s="118">
        <f t="shared" si="5"/>
        <v>1</v>
      </c>
      <c r="BG57" s="117">
        <f t="shared" si="75"/>
        <v>0</v>
      </c>
      <c r="BH57" s="118">
        <f t="shared" si="6"/>
        <v>1</v>
      </c>
      <c r="BI57" s="118">
        <f t="shared" si="7"/>
        <v>0</v>
      </c>
      <c r="BJ57" s="117">
        <f t="shared" si="8"/>
        <v>0</v>
      </c>
      <c r="BK57" s="118">
        <f t="shared" si="9"/>
        <v>0</v>
      </c>
      <c r="BL57" s="118">
        <f t="shared" si="10"/>
        <v>1</v>
      </c>
      <c r="BM57" s="118">
        <f t="shared" si="11"/>
        <v>0</v>
      </c>
      <c r="BN57" s="118">
        <f t="shared" si="12"/>
        <v>1</v>
      </c>
      <c r="BO57" s="117">
        <f t="shared" si="13"/>
        <v>1</v>
      </c>
      <c r="BP57" s="117">
        <f t="shared" si="14"/>
        <v>0</v>
      </c>
      <c r="BQ57" s="117">
        <f t="shared" si="15"/>
        <v>1</v>
      </c>
      <c r="BR57" s="117">
        <f t="shared" si="16"/>
        <v>0</v>
      </c>
      <c r="BS57" s="117">
        <f t="shared" si="17"/>
        <v>0</v>
      </c>
      <c r="BT57" s="117">
        <f t="shared" si="18"/>
        <v>0</v>
      </c>
      <c r="BU57" s="117">
        <f t="shared" si="19"/>
        <v>0</v>
      </c>
      <c r="BV57" s="117">
        <f t="shared" si="20"/>
        <v>0</v>
      </c>
      <c r="BW57" s="117">
        <f t="shared" si="76"/>
        <v>1</v>
      </c>
      <c r="BX57" s="117">
        <f t="shared" si="77"/>
        <v>1</v>
      </c>
      <c r="BY57" s="117">
        <f t="shared" si="21"/>
        <v>0</v>
      </c>
      <c r="BZ57" s="117">
        <f t="shared" si="22"/>
        <v>1</v>
      </c>
      <c r="CA57" s="117">
        <f t="shared" si="23"/>
        <v>1</v>
      </c>
      <c r="CB57" s="117">
        <f t="shared" si="24"/>
        <v>0</v>
      </c>
      <c r="CC57" s="117">
        <f t="shared" si="25"/>
        <v>0</v>
      </c>
      <c r="CD57" s="117">
        <f t="shared" si="26"/>
        <v>1</v>
      </c>
      <c r="CE57" s="117">
        <f t="shared" si="27"/>
        <v>1</v>
      </c>
      <c r="CF57" s="117">
        <f t="shared" si="28"/>
        <v>0</v>
      </c>
      <c r="CG57" s="117">
        <f t="shared" si="29"/>
        <v>1</v>
      </c>
      <c r="CH57" s="117">
        <f t="shared" si="30"/>
        <v>1</v>
      </c>
      <c r="CI57" s="117">
        <f t="shared" si="31"/>
        <v>0</v>
      </c>
      <c r="CJ57" s="117">
        <f t="shared" si="78"/>
        <v>0</v>
      </c>
      <c r="CK57" s="117">
        <f t="shared" si="32"/>
        <v>0</v>
      </c>
      <c r="CL57" s="117">
        <f t="shared" si="33"/>
        <v>0</v>
      </c>
      <c r="CM57" s="117">
        <f t="shared" si="34"/>
        <v>1</v>
      </c>
      <c r="CN57" s="117">
        <f t="shared" si="35"/>
        <v>1</v>
      </c>
      <c r="CO57" s="117">
        <f t="shared" si="36"/>
        <v>0</v>
      </c>
      <c r="CP57" s="117">
        <f t="shared" si="79"/>
        <v>0</v>
      </c>
      <c r="CQ57" s="117">
        <f t="shared" si="80"/>
        <v>0</v>
      </c>
      <c r="CR57" s="117">
        <f t="shared" si="81"/>
        <v>0</v>
      </c>
      <c r="CS57" s="117">
        <f t="shared" si="82"/>
        <v>0</v>
      </c>
      <c r="CT57" s="117">
        <f t="shared" si="37"/>
        <v>0</v>
      </c>
      <c r="CU57" s="117">
        <f t="shared" si="83"/>
        <v>0</v>
      </c>
      <c r="CV57" s="117">
        <f t="shared" si="38"/>
        <v>1</v>
      </c>
      <c r="CW57" s="117">
        <f t="shared" si="84"/>
        <v>1</v>
      </c>
      <c r="CX57" s="117">
        <f t="shared" si="39"/>
        <v>1</v>
      </c>
      <c r="CY57" s="117">
        <f t="shared" si="40"/>
        <v>0</v>
      </c>
      <c r="CZ57" s="117">
        <f t="shared" si="41"/>
        <v>1</v>
      </c>
      <c r="DA57" s="117">
        <f t="shared" si="42"/>
        <v>0</v>
      </c>
      <c r="DB57" s="117">
        <f t="shared" si="43"/>
        <v>1</v>
      </c>
      <c r="DC57" s="117">
        <f t="shared" si="44"/>
        <v>1</v>
      </c>
      <c r="DD57" s="117">
        <f t="shared" si="45"/>
        <v>0</v>
      </c>
      <c r="DE57" s="117">
        <f t="shared" si="46"/>
        <v>1</v>
      </c>
      <c r="DF57" s="117">
        <f t="shared" si="47"/>
        <v>0</v>
      </c>
      <c r="DG57" s="117">
        <f t="shared" si="90"/>
        <v>1</v>
      </c>
      <c r="DH57" s="117">
        <f t="shared" si="48"/>
        <v>0</v>
      </c>
      <c r="DI57" s="117">
        <f t="shared" si="85"/>
        <v>0</v>
      </c>
      <c r="DJ57" s="117">
        <f t="shared" si="86"/>
        <v>0</v>
      </c>
      <c r="DK57" s="117">
        <f t="shared" si="49"/>
        <v>0</v>
      </c>
      <c r="DL57" s="117">
        <f t="shared" si="50"/>
        <v>0</v>
      </c>
      <c r="DM57" s="117">
        <f t="shared" si="51"/>
        <v>0</v>
      </c>
      <c r="DN57" s="117">
        <f t="shared" si="52"/>
        <v>1</v>
      </c>
      <c r="DO57" s="117">
        <f t="shared" si="53"/>
        <v>0</v>
      </c>
      <c r="DP57" s="117">
        <f t="shared" si="87"/>
        <v>1</v>
      </c>
      <c r="DQ57" s="117">
        <f t="shared" si="54"/>
        <v>0</v>
      </c>
      <c r="DR57" s="117">
        <f t="shared" si="55"/>
        <v>0</v>
      </c>
      <c r="DS57" s="117">
        <f t="shared" si="56"/>
        <v>0</v>
      </c>
      <c r="DT57" s="117">
        <f t="shared" si="57"/>
        <v>0</v>
      </c>
      <c r="DU57" s="117">
        <f t="shared" si="58"/>
        <v>1</v>
      </c>
      <c r="DV57" s="117">
        <f t="shared" si="88"/>
        <v>1</v>
      </c>
      <c r="DW57" s="117">
        <f t="shared" si="59"/>
        <v>0</v>
      </c>
      <c r="DX57" s="117">
        <f t="shared" si="60"/>
        <v>0</v>
      </c>
      <c r="DY57" s="117">
        <f t="shared" si="61"/>
        <v>0</v>
      </c>
      <c r="DZ57" s="117">
        <f t="shared" si="62"/>
        <v>0</v>
      </c>
      <c r="EA57" s="117">
        <f t="shared" si="63"/>
        <v>0</v>
      </c>
      <c r="EB57" s="117">
        <f t="shared" si="64"/>
        <v>0</v>
      </c>
      <c r="EC57" s="117">
        <f t="shared" si="89"/>
        <v>0</v>
      </c>
      <c r="ED57" s="117">
        <f t="shared" si="65"/>
        <v>0</v>
      </c>
      <c r="EE57" s="117">
        <f t="shared" si="66"/>
        <v>0</v>
      </c>
      <c r="EF57" s="117">
        <f t="shared" si="67"/>
        <v>0</v>
      </c>
      <c r="EG57" s="117">
        <f t="shared" si="68"/>
        <v>1</v>
      </c>
      <c r="EH57" s="117">
        <f t="shared" si="69"/>
        <v>0</v>
      </c>
      <c r="EI57" s="117">
        <f t="shared" si="70"/>
        <v>1</v>
      </c>
      <c r="EJ57" s="118">
        <f t="shared" si="71"/>
        <v>1</v>
      </c>
      <c r="EK57" s="118">
        <f t="shared" si="72"/>
        <v>1</v>
      </c>
      <c r="EL57" s="7"/>
      <c r="EM57" s="7"/>
      <c r="EN57" s="7"/>
      <c r="EO57" s="7"/>
    </row>
    <row r="58" spans="1:145" ht="18" customHeight="1" x14ac:dyDescent="0.25">
      <c r="A58" s="774"/>
      <c r="B58" s="777"/>
      <c r="C58" s="172">
        <v>4</v>
      </c>
      <c r="D58" s="63" t="s">
        <v>660</v>
      </c>
      <c r="E58" s="65" t="s">
        <v>516</v>
      </c>
      <c r="F58" s="161" t="s">
        <v>674</v>
      </c>
      <c r="G58" s="164" t="s">
        <v>664</v>
      </c>
      <c r="H58" s="161" t="s">
        <v>645</v>
      </c>
      <c r="I58" s="146" t="s">
        <v>635</v>
      </c>
      <c r="J58" s="85" t="s">
        <v>275</v>
      </c>
      <c r="K58" s="63" t="s">
        <v>632</v>
      </c>
      <c r="L58" s="65" t="s">
        <v>656</v>
      </c>
      <c r="M58" s="161" t="s">
        <v>640</v>
      </c>
      <c r="N58" s="164" t="s">
        <v>638</v>
      </c>
      <c r="O58" s="161" t="s">
        <v>341</v>
      </c>
      <c r="P58" s="146" t="s">
        <v>633</v>
      </c>
      <c r="Q58" s="85" t="s">
        <v>644</v>
      </c>
      <c r="R58" s="78" t="s">
        <v>241</v>
      </c>
      <c r="S58" s="154" t="s">
        <v>514</v>
      </c>
      <c r="T58" s="161" t="s">
        <v>651</v>
      </c>
      <c r="U58" s="164" t="s">
        <v>519</v>
      </c>
      <c r="V58" s="161" t="s">
        <v>631</v>
      </c>
      <c r="W58" s="146" t="s">
        <v>696</v>
      </c>
      <c r="X58" s="85" t="s">
        <v>659</v>
      </c>
      <c r="Y58" s="42" t="s">
        <v>439</v>
      </c>
      <c r="Z58" s="10" t="s">
        <v>539</v>
      </c>
      <c r="AA58" s="6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X58" s="118"/>
      <c r="AY58" s="118">
        <f t="shared" si="0"/>
        <v>1</v>
      </c>
      <c r="AZ58" s="118">
        <f t="shared" si="1"/>
        <v>0</v>
      </c>
      <c r="BA58" s="118">
        <f t="shared" si="2"/>
        <v>0</v>
      </c>
      <c r="BB58" s="118">
        <f t="shared" si="3"/>
        <v>1</v>
      </c>
      <c r="BC58" s="118">
        <f t="shared" si="4"/>
        <v>1</v>
      </c>
      <c r="BD58" s="118">
        <f t="shared" si="73"/>
        <v>0</v>
      </c>
      <c r="BE58" s="118">
        <f t="shared" si="74"/>
        <v>1</v>
      </c>
      <c r="BF58" s="118">
        <f t="shared" si="5"/>
        <v>1</v>
      </c>
      <c r="BG58" s="117">
        <f t="shared" si="75"/>
        <v>0</v>
      </c>
      <c r="BH58" s="118">
        <f t="shared" si="6"/>
        <v>1</v>
      </c>
      <c r="BI58" s="118">
        <f t="shared" si="7"/>
        <v>0</v>
      </c>
      <c r="BJ58" s="117">
        <f t="shared" si="8"/>
        <v>1</v>
      </c>
      <c r="BK58" s="118">
        <f t="shared" si="9"/>
        <v>1</v>
      </c>
      <c r="BL58" s="118">
        <f t="shared" si="10"/>
        <v>1</v>
      </c>
      <c r="BM58" s="118">
        <f t="shared" si="11"/>
        <v>0</v>
      </c>
      <c r="BN58" s="118">
        <f t="shared" si="12"/>
        <v>1</v>
      </c>
      <c r="BO58" s="117">
        <f t="shared" si="13"/>
        <v>1</v>
      </c>
      <c r="BP58" s="117">
        <f t="shared" si="14"/>
        <v>0</v>
      </c>
      <c r="BQ58" s="117">
        <f t="shared" si="15"/>
        <v>1</v>
      </c>
      <c r="BR58" s="117">
        <f t="shared" si="16"/>
        <v>0</v>
      </c>
      <c r="BS58" s="117">
        <f t="shared" si="17"/>
        <v>0</v>
      </c>
      <c r="BT58" s="117">
        <f t="shared" si="18"/>
        <v>0</v>
      </c>
      <c r="BU58" s="117">
        <f t="shared" si="19"/>
        <v>0</v>
      </c>
      <c r="BV58" s="117">
        <f t="shared" si="20"/>
        <v>0</v>
      </c>
      <c r="BW58" s="117">
        <f t="shared" si="76"/>
        <v>0</v>
      </c>
      <c r="BX58" s="117">
        <f t="shared" si="77"/>
        <v>0</v>
      </c>
      <c r="BY58" s="117">
        <f t="shared" si="21"/>
        <v>0</v>
      </c>
      <c r="BZ58" s="117">
        <f t="shared" si="22"/>
        <v>1</v>
      </c>
      <c r="CA58" s="117">
        <f t="shared" si="23"/>
        <v>1</v>
      </c>
      <c r="CB58" s="117">
        <f t="shared" si="24"/>
        <v>0</v>
      </c>
      <c r="CC58" s="117">
        <f t="shared" si="25"/>
        <v>0</v>
      </c>
      <c r="CD58" s="117">
        <f t="shared" si="26"/>
        <v>1</v>
      </c>
      <c r="CE58" s="117">
        <f t="shared" si="27"/>
        <v>1</v>
      </c>
      <c r="CF58" s="117">
        <f t="shared" si="28"/>
        <v>0</v>
      </c>
      <c r="CG58" s="117">
        <f t="shared" si="29"/>
        <v>1</v>
      </c>
      <c r="CH58" s="117">
        <f t="shared" si="30"/>
        <v>1</v>
      </c>
      <c r="CI58" s="117">
        <f t="shared" si="31"/>
        <v>0</v>
      </c>
      <c r="CJ58" s="117">
        <f t="shared" si="78"/>
        <v>0</v>
      </c>
      <c r="CK58" s="117">
        <f t="shared" si="32"/>
        <v>0</v>
      </c>
      <c r="CL58" s="117">
        <f t="shared" si="33"/>
        <v>0</v>
      </c>
      <c r="CM58" s="117">
        <f t="shared" si="34"/>
        <v>1</v>
      </c>
      <c r="CN58" s="117">
        <f t="shared" si="35"/>
        <v>1</v>
      </c>
      <c r="CO58" s="117">
        <f t="shared" si="36"/>
        <v>0</v>
      </c>
      <c r="CP58" s="117">
        <f t="shared" si="79"/>
        <v>0</v>
      </c>
      <c r="CQ58" s="117">
        <f t="shared" si="80"/>
        <v>0</v>
      </c>
      <c r="CR58" s="117">
        <f t="shared" si="81"/>
        <v>1</v>
      </c>
      <c r="CS58" s="117">
        <f t="shared" si="82"/>
        <v>1</v>
      </c>
      <c r="CT58" s="117">
        <f t="shared" si="37"/>
        <v>0</v>
      </c>
      <c r="CU58" s="117">
        <f t="shared" si="83"/>
        <v>0</v>
      </c>
      <c r="CV58" s="117">
        <f t="shared" si="38"/>
        <v>1</v>
      </c>
      <c r="CW58" s="117">
        <f t="shared" si="84"/>
        <v>1</v>
      </c>
      <c r="CX58" s="117">
        <f t="shared" si="39"/>
        <v>1</v>
      </c>
      <c r="CY58" s="117">
        <f t="shared" si="40"/>
        <v>0</v>
      </c>
      <c r="CZ58" s="117">
        <f t="shared" si="41"/>
        <v>1</v>
      </c>
      <c r="DA58" s="117">
        <f t="shared" si="42"/>
        <v>1</v>
      </c>
      <c r="DB58" s="117">
        <f t="shared" si="43"/>
        <v>0</v>
      </c>
      <c r="DC58" s="117">
        <f t="shared" si="44"/>
        <v>1</v>
      </c>
      <c r="DD58" s="117">
        <f t="shared" si="45"/>
        <v>0</v>
      </c>
      <c r="DE58" s="117">
        <f t="shared" si="46"/>
        <v>0</v>
      </c>
      <c r="DF58" s="117">
        <f t="shared" si="47"/>
        <v>0</v>
      </c>
      <c r="DG58" s="117">
        <f t="shared" si="90"/>
        <v>0</v>
      </c>
      <c r="DH58" s="117">
        <f t="shared" si="48"/>
        <v>1</v>
      </c>
      <c r="DI58" s="117">
        <f t="shared" si="85"/>
        <v>0</v>
      </c>
      <c r="DJ58" s="117">
        <f t="shared" si="86"/>
        <v>1</v>
      </c>
      <c r="DK58" s="117">
        <f t="shared" si="49"/>
        <v>0</v>
      </c>
      <c r="DL58" s="117">
        <f t="shared" si="50"/>
        <v>0</v>
      </c>
      <c r="DM58" s="117">
        <f t="shared" si="51"/>
        <v>0</v>
      </c>
      <c r="DN58" s="117">
        <f t="shared" si="52"/>
        <v>1</v>
      </c>
      <c r="DO58" s="117">
        <f t="shared" si="53"/>
        <v>0</v>
      </c>
      <c r="DP58" s="117">
        <f t="shared" si="87"/>
        <v>1</v>
      </c>
      <c r="DQ58" s="117">
        <f t="shared" si="54"/>
        <v>1</v>
      </c>
      <c r="DR58" s="117">
        <f t="shared" si="55"/>
        <v>0</v>
      </c>
      <c r="DS58" s="117">
        <f t="shared" si="56"/>
        <v>1</v>
      </c>
      <c r="DT58" s="117">
        <f t="shared" si="57"/>
        <v>0</v>
      </c>
      <c r="DU58" s="117">
        <f t="shared" si="58"/>
        <v>0</v>
      </c>
      <c r="DV58" s="117">
        <f t="shared" si="88"/>
        <v>0</v>
      </c>
      <c r="DW58" s="117">
        <f t="shared" si="59"/>
        <v>0</v>
      </c>
      <c r="DX58" s="117">
        <f t="shared" si="60"/>
        <v>0</v>
      </c>
      <c r="DY58" s="117">
        <f t="shared" si="61"/>
        <v>0</v>
      </c>
      <c r="DZ58" s="117">
        <f t="shared" si="62"/>
        <v>0</v>
      </c>
      <c r="EA58" s="117">
        <f t="shared" si="63"/>
        <v>0</v>
      </c>
      <c r="EB58" s="117">
        <f t="shared" si="64"/>
        <v>0</v>
      </c>
      <c r="EC58" s="117">
        <f t="shared" si="89"/>
        <v>0</v>
      </c>
      <c r="ED58" s="117">
        <f t="shared" si="65"/>
        <v>0</v>
      </c>
      <c r="EE58" s="117">
        <f t="shared" si="66"/>
        <v>0</v>
      </c>
      <c r="EF58" s="117">
        <f t="shared" si="67"/>
        <v>0</v>
      </c>
      <c r="EG58" s="117">
        <f t="shared" si="68"/>
        <v>1</v>
      </c>
      <c r="EH58" s="117">
        <f t="shared" si="69"/>
        <v>0</v>
      </c>
      <c r="EI58" s="117">
        <f t="shared" si="70"/>
        <v>1</v>
      </c>
      <c r="EJ58" s="118">
        <f t="shared" si="71"/>
        <v>1</v>
      </c>
      <c r="EK58" s="118">
        <f t="shared" si="72"/>
        <v>1</v>
      </c>
      <c r="EL58" s="7"/>
      <c r="EM58" s="7"/>
      <c r="EN58" s="7"/>
      <c r="EO58" s="7"/>
    </row>
    <row r="59" spans="1:145" ht="18" customHeight="1" x14ac:dyDescent="0.25">
      <c r="A59" s="774"/>
      <c r="B59" s="777"/>
      <c r="C59" s="172">
        <v>5</v>
      </c>
      <c r="D59" s="63" t="s">
        <v>664</v>
      </c>
      <c r="E59" s="65" t="s">
        <v>516</v>
      </c>
      <c r="F59" s="161" t="s">
        <v>674</v>
      </c>
      <c r="G59" s="164" t="s">
        <v>645</v>
      </c>
      <c r="H59" s="161" t="s">
        <v>647</v>
      </c>
      <c r="I59" s="146" t="s">
        <v>635</v>
      </c>
      <c r="J59" s="85" t="s">
        <v>641</v>
      </c>
      <c r="K59" s="63" t="s">
        <v>660</v>
      </c>
      <c r="L59" s="65" t="s">
        <v>632</v>
      </c>
      <c r="M59" s="161" t="s">
        <v>643</v>
      </c>
      <c r="N59" s="164" t="s">
        <v>668</v>
      </c>
      <c r="O59" s="161" t="s">
        <v>268</v>
      </c>
      <c r="P59" s="146" t="s">
        <v>275</v>
      </c>
      <c r="Q59" s="85" t="s">
        <v>633</v>
      </c>
      <c r="R59" s="78" t="s">
        <v>515</v>
      </c>
      <c r="S59" s="154" t="s">
        <v>657</v>
      </c>
      <c r="T59" s="161" t="s">
        <v>514</v>
      </c>
      <c r="U59" s="260" t="s">
        <v>651</v>
      </c>
      <c r="V59" s="161" t="s">
        <v>631</v>
      </c>
      <c r="W59" s="146" t="s">
        <v>659</v>
      </c>
      <c r="X59" s="85" t="s">
        <v>301</v>
      </c>
      <c r="Y59" s="42" t="s">
        <v>440</v>
      </c>
      <c r="Z59" s="10" t="s">
        <v>448</v>
      </c>
      <c r="AA59" s="6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X59" s="118"/>
      <c r="AY59" s="118">
        <f t="shared" si="0"/>
        <v>1</v>
      </c>
      <c r="AZ59" s="118">
        <f t="shared" si="1"/>
        <v>0</v>
      </c>
      <c r="BA59" s="118">
        <f t="shared" si="2"/>
        <v>0</v>
      </c>
      <c r="BB59" s="118">
        <f t="shared" si="3"/>
        <v>1</v>
      </c>
      <c r="BC59" s="118">
        <f t="shared" si="4"/>
        <v>1</v>
      </c>
      <c r="BD59" s="118">
        <f t="shared" si="73"/>
        <v>0</v>
      </c>
      <c r="BE59" s="118">
        <f t="shared" si="74"/>
        <v>1</v>
      </c>
      <c r="BF59" s="118">
        <f t="shared" si="5"/>
        <v>0</v>
      </c>
      <c r="BG59" s="117">
        <f t="shared" si="75"/>
        <v>1</v>
      </c>
      <c r="BH59" s="118">
        <f t="shared" si="6"/>
        <v>1</v>
      </c>
      <c r="BI59" s="118">
        <f t="shared" si="7"/>
        <v>0</v>
      </c>
      <c r="BJ59" s="117">
        <f t="shared" si="8"/>
        <v>1</v>
      </c>
      <c r="BK59" s="118">
        <f t="shared" si="9"/>
        <v>1</v>
      </c>
      <c r="BL59" s="118">
        <f t="shared" si="10"/>
        <v>1</v>
      </c>
      <c r="BM59" s="118">
        <f t="shared" si="11"/>
        <v>0</v>
      </c>
      <c r="BN59" s="118">
        <f t="shared" si="12"/>
        <v>1</v>
      </c>
      <c r="BO59" s="117">
        <f t="shared" si="13"/>
        <v>1</v>
      </c>
      <c r="BP59" s="117">
        <f t="shared" si="14"/>
        <v>0</v>
      </c>
      <c r="BQ59" s="117">
        <f t="shared" si="15"/>
        <v>1</v>
      </c>
      <c r="BR59" s="117">
        <f t="shared" si="16"/>
        <v>0</v>
      </c>
      <c r="BS59" s="117">
        <f t="shared" si="17"/>
        <v>0</v>
      </c>
      <c r="BT59" s="117">
        <f t="shared" si="18"/>
        <v>0</v>
      </c>
      <c r="BU59" s="117">
        <f t="shared" si="19"/>
        <v>0</v>
      </c>
      <c r="BV59" s="117">
        <f t="shared" si="20"/>
        <v>1</v>
      </c>
      <c r="BW59" s="117">
        <f t="shared" si="76"/>
        <v>0</v>
      </c>
      <c r="BX59" s="117">
        <f t="shared" si="77"/>
        <v>1</v>
      </c>
      <c r="BY59" s="117">
        <f t="shared" si="21"/>
        <v>0</v>
      </c>
      <c r="BZ59" s="117">
        <f t="shared" si="22"/>
        <v>0</v>
      </c>
      <c r="CA59" s="117">
        <f t="shared" si="23"/>
        <v>0</v>
      </c>
      <c r="CB59" s="117">
        <f t="shared" si="24"/>
        <v>1</v>
      </c>
      <c r="CC59" s="117">
        <f t="shared" si="25"/>
        <v>0</v>
      </c>
      <c r="CD59" s="117">
        <f t="shared" si="26"/>
        <v>0</v>
      </c>
      <c r="CE59" s="117">
        <f t="shared" si="27"/>
        <v>1</v>
      </c>
      <c r="CF59" s="117">
        <f t="shared" si="28"/>
        <v>0</v>
      </c>
      <c r="CG59" s="117">
        <f t="shared" si="29"/>
        <v>0</v>
      </c>
      <c r="CH59" s="117">
        <f t="shared" si="30"/>
        <v>0</v>
      </c>
      <c r="CI59" s="117">
        <f t="shared" si="31"/>
        <v>0</v>
      </c>
      <c r="CJ59" s="117">
        <f t="shared" si="78"/>
        <v>0</v>
      </c>
      <c r="CK59" s="117">
        <f t="shared" si="32"/>
        <v>0</v>
      </c>
      <c r="CL59" s="117">
        <f t="shared" si="33"/>
        <v>0</v>
      </c>
      <c r="CM59" s="117">
        <f t="shared" si="34"/>
        <v>1</v>
      </c>
      <c r="CN59" s="117">
        <f t="shared" si="35"/>
        <v>1</v>
      </c>
      <c r="CO59" s="117">
        <f t="shared" si="36"/>
        <v>1</v>
      </c>
      <c r="CP59" s="117">
        <f t="shared" si="79"/>
        <v>0</v>
      </c>
      <c r="CQ59" s="117">
        <f t="shared" si="80"/>
        <v>0</v>
      </c>
      <c r="CR59" s="117">
        <f t="shared" si="81"/>
        <v>1</v>
      </c>
      <c r="CS59" s="117">
        <f t="shared" si="82"/>
        <v>1</v>
      </c>
      <c r="CT59" s="117">
        <f t="shared" si="37"/>
        <v>0</v>
      </c>
      <c r="CU59" s="117">
        <f t="shared" si="83"/>
        <v>0</v>
      </c>
      <c r="CV59" s="117">
        <f t="shared" si="38"/>
        <v>1</v>
      </c>
      <c r="CW59" s="117">
        <f t="shared" si="84"/>
        <v>1</v>
      </c>
      <c r="CX59" s="117">
        <f t="shared" si="39"/>
        <v>0</v>
      </c>
      <c r="CY59" s="117">
        <f t="shared" si="40"/>
        <v>0</v>
      </c>
      <c r="CZ59" s="117">
        <f t="shared" si="41"/>
        <v>0</v>
      </c>
      <c r="DA59" s="117">
        <f t="shared" si="42"/>
        <v>0</v>
      </c>
      <c r="DB59" s="117">
        <f t="shared" si="43"/>
        <v>1</v>
      </c>
      <c r="DC59" s="117">
        <f t="shared" si="44"/>
        <v>1</v>
      </c>
      <c r="DD59" s="117">
        <f t="shared" si="45"/>
        <v>1</v>
      </c>
      <c r="DE59" s="117">
        <f t="shared" si="46"/>
        <v>0</v>
      </c>
      <c r="DF59" s="117">
        <f t="shared" si="47"/>
        <v>0</v>
      </c>
      <c r="DG59" s="117">
        <f t="shared" si="90"/>
        <v>0</v>
      </c>
      <c r="DH59" s="117">
        <f t="shared" si="48"/>
        <v>1</v>
      </c>
      <c r="DI59" s="117">
        <f t="shared" si="85"/>
        <v>0</v>
      </c>
      <c r="DJ59" s="117">
        <f t="shared" si="86"/>
        <v>1</v>
      </c>
      <c r="DK59" s="117">
        <f t="shared" si="49"/>
        <v>0</v>
      </c>
      <c r="DL59" s="117">
        <f t="shared" si="50"/>
        <v>0</v>
      </c>
      <c r="DM59" s="117">
        <f t="shared" si="51"/>
        <v>0</v>
      </c>
      <c r="DN59" s="117">
        <f t="shared" si="52"/>
        <v>0</v>
      </c>
      <c r="DO59" s="117">
        <f t="shared" si="53"/>
        <v>0</v>
      </c>
      <c r="DP59" s="117">
        <f t="shared" si="87"/>
        <v>0</v>
      </c>
      <c r="DQ59" s="117">
        <f t="shared" si="54"/>
        <v>0</v>
      </c>
      <c r="DR59" s="117">
        <f t="shared" si="55"/>
        <v>0</v>
      </c>
      <c r="DS59" s="117">
        <f t="shared" si="56"/>
        <v>0</v>
      </c>
      <c r="DT59" s="117">
        <f t="shared" si="57"/>
        <v>0</v>
      </c>
      <c r="DU59" s="117">
        <f t="shared" si="58"/>
        <v>0</v>
      </c>
      <c r="DV59" s="117">
        <f t="shared" si="88"/>
        <v>0</v>
      </c>
      <c r="DW59" s="117">
        <f t="shared" si="59"/>
        <v>1</v>
      </c>
      <c r="DX59" s="117">
        <f t="shared" si="60"/>
        <v>0</v>
      </c>
      <c r="DY59" s="117">
        <f t="shared" si="61"/>
        <v>1</v>
      </c>
      <c r="DZ59" s="117">
        <f t="shared" si="62"/>
        <v>0</v>
      </c>
      <c r="EA59" s="117">
        <f t="shared" si="63"/>
        <v>0</v>
      </c>
      <c r="EB59" s="117">
        <f t="shared" si="64"/>
        <v>1</v>
      </c>
      <c r="EC59" s="117">
        <f t="shared" si="89"/>
        <v>0</v>
      </c>
      <c r="ED59" s="117">
        <f t="shared" si="65"/>
        <v>0</v>
      </c>
      <c r="EE59" s="117">
        <f t="shared" si="66"/>
        <v>0</v>
      </c>
      <c r="EF59" s="117">
        <f t="shared" si="67"/>
        <v>0</v>
      </c>
      <c r="EG59" s="117">
        <f t="shared" si="68"/>
        <v>1</v>
      </c>
      <c r="EH59" s="117">
        <f t="shared" si="69"/>
        <v>0</v>
      </c>
      <c r="EI59" s="117">
        <f t="shared" si="70"/>
        <v>1</v>
      </c>
      <c r="EJ59" s="118">
        <f t="shared" si="71"/>
        <v>1</v>
      </c>
      <c r="EK59" s="118">
        <f t="shared" si="72"/>
        <v>1</v>
      </c>
      <c r="EL59" s="7"/>
      <c r="EM59" s="7"/>
      <c r="EN59" s="7"/>
      <c r="EO59" s="7"/>
    </row>
    <row r="60" spans="1:145" ht="18" customHeight="1" thickBot="1" x14ac:dyDescent="0.3">
      <c r="A60" s="774"/>
      <c r="B60" s="777"/>
      <c r="C60" s="172">
        <v>6</v>
      </c>
      <c r="D60" s="108" t="s">
        <v>664</v>
      </c>
      <c r="E60" s="73" t="s">
        <v>516</v>
      </c>
      <c r="F60" s="162" t="s">
        <v>674</v>
      </c>
      <c r="G60" s="165" t="s">
        <v>645</v>
      </c>
      <c r="H60" s="162" t="s">
        <v>647</v>
      </c>
      <c r="I60" s="147" t="s">
        <v>635</v>
      </c>
      <c r="J60" s="86" t="s">
        <v>641</v>
      </c>
      <c r="K60" s="108" t="s">
        <v>660</v>
      </c>
      <c r="L60" s="73" t="s">
        <v>632</v>
      </c>
      <c r="M60" s="162" t="s">
        <v>643</v>
      </c>
      <c r="N60" s="165" t="s">
        <v>668</v>
      </c>
      <c r="O60" s="162" t="s">
        <v>638</v>
      </c>
      <c r="P60" s="147" t="s">
        <v>275</v>
      </c>
      <c r="Q60" s="86" t="s">
        <v>633</v>
      </c>
      <c r="R60" s="129" t="s">
        <v>515</v>
      </c>
      <c r="S60" s="155" t="s">
        <v>657</v>
      </c>
      <c r="T60" s="162" t="s">
        <v>514</v>
      </c>
      <c r="U60" s="349" t="s">
        <v>651</v>
      </c>
      <c r="V60" s="162" t="s">
        <v>631</v>
      </c>
      <c r="W60" s="147" t="s">
        <v>659</v>
      </c>
      <c r="X60" s="86" t="s">
        <v>301</v>
      </c>
      <c r="Y60" s="42" t="s">
        <v>597</v>
      </c>
      <c r="Z60" s="10" t="s">
        <v>428</v>
      </c>
      <c r="AA60" s="6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X60" s="118"/>
      <c r="AY60" s="118">
        <f t="shared" si="0"/>
        <v>1</v>
      </c>
      <c r="AZ60" s="118">
        <f t="shared" si="1"/>
        <v>0</v>
      </c>
      <c r="BA60" s="118">
        <f t="shared" si="2"/>
        <v>0</v>
      </c>
      <c r="BB60" s="118">
        <f t="shared" si="3"/>
        <v>1</v>
      </c>
      <c r="BC60" s="118">
        <f t="shared" si="4"/>
        <v>1</v>
      </c>
      <c r="BD60" s="118">
        <f t="shared" si="73"/>
        <v>0</v>
      </c>
      <c r="BE60" s="118">
        <f t="shared" si="74"/>
        <v>1</v>
      </c>
      <c r="BF60" s="118">
        <f t="shared" si="5"/>
        <v>0</v>
      </c>
      <c r="BG60" s="117">
        <f t="shared" si="75"/>
        <v>1</v>
      </c>
      <c r="BH60" s="118">
        <f t="shared" si="6"/>
        <v>1</v>
      </c>
      <c r="BI60" s="118">
        <f t="shared" si="7"/>
        <v>0</v>
      </c>
      <c r="BJ60" s="117">
        <f t="shared" si="8"/>
        <v>1</v>
      </c>
      <c r="BK60" s="118">
        <f t="shared" si="9"/>
        <v>1</v>
      </c>
      <c r="BL60" s="118">
        <f t="shared" si="10"/>
        <v>1</v>
      </c>
      <c r="BM60" s="118">
        <f t="shared" si="11"/>
        <v>0</v>
      </c>
      <c r="BN60" s="118">
        <f t="shared" si="12"/>
        <v>1</v>
      </c>
      <c r="BO60" s="117">
        <f t="shared" si="13"/>
        <v>1</v>
      </c>
      <c r="BP60" s="117">
        <f t="shared" si="14"/>
        <v>0</v>
      </c>
      <c r="BQ60" s="117">
        <f t="shared" si="15"/>
        <v>1</v>
      </c>
      <c r="BR60" s="117">
        <f t="shared" si="16"/>
        <v>0</v>
      </c>
      <c r="BS60" s="117">
        <f t="shared" si="17"/>
        <v>0</v>
      </c>
      <c r="BT60" s="117">
        <f t="shared" si="18"/>
        <v>0</v>
      </c>
      <c r="BU60" s="117">
        <f t="shared" si="19"/>
        <v>0</v>
      </c>
      <c r="BV60" s="117">
        <f t="shared" si="20"/>
        <v>1</v>
      </c>
      <c r="BW60" s="117">
        <f t="shared" si="76"/>
        <v>0</v>
      </c>
      <c r="BX60" s="117">
        <f t="shared" si="77"/>
        <v>1</v>
      </c>
      <c r="BY60" s="117">
        <f t="shared" si="21"/>
        <v>0</v>
      </c>
      <c r="BZ60" s="117">
        <f t="shared" si="22"/>
        <v>0</v>
      </c>
      <c r="CA60" s="117">
        <f t="shared" si="23"/>
        <v>0</v>
      </c>
      <c r="CB60" s="117">
        <f t="shared" si="24"/>
        <v>1</v>
      </c>
      <c r="CC60" s="117">
        <f t="shared" si="25"/>
        <v>0</v>
      </c>
      <c r="CD60" s="117">
        <f t="shared" si="26"/>
        <v>0</v>
      </c>
      <c r="CE60" s="117">
        <f t="shared" si="27"/>
        <v>1</v>
      </c>
      <c r="CF60" s="117">
        <f t="shared" si="28"/>
        <v>0</v>
      </c>
      <c r="CG60" s="117">
        <f t="shared" si="29"/>
        <v>0</v>
      </c>
      <c r="CH60" s="117">
        <f t="shared" si="30"/>
        <v>0</v>
      </c>
      <c r="CI60" s="117">
        <f t="shared" si="31"/>
        <v>0</v>
      </c>
      <c r="CJ60" s="117">
        <f t="shared" si="78"/>
        <v>0</v>
      </c>
      <c r="CK60" s="117">
        <f t="shared" si="32"/>
        <v>0</v>
      </c>
      <c r="CL60" s="117">
        <f t="shared" si="33"/>
        <v>0</v>
      </c>
      <c r="CM60" s="117">
        <f t="shared" si="34"/>
        <v>1</v>
      </c>
      <c r="CN60" s="117">
        <f t="shared" si="35"/>
        <v>1</v>
      </c>
      <c r="CO60" s="117">
        <f t="shared" si="36"/>
        <v>1</v>
      </c>
      <c r="CP60" s="117">
        <f t="shared" si="79"/>
        <v>0</v>
      </c>
      <c r="CQ60" s="117">
        <f t="shared" si="80"/>
        <v>0</v>
      </c>
      <c r="CR60" s="117">
        <f t="shared" si="81"/>
        <v>1</v>
      </c>
      <c r="CS60" s="117">
        <f t="shared" si="82"/>
        <v>1</v>
      </c>
      <c r="CT60" s="117">
        <f t="shared" si="37"/>
        <v>0</v>
      </c>
      <c r="CU60" s="117">
        <f t="shared" si="83"/>
        <v>0</v>
      </c>
      <c r="CV60" s="117">
        <f t="shared" si="38"/>
        <v>1</v>
      </c>
      <c r="CW60" s="117">
        <f t="shared" si="84"/>
        <v>1</v>
      </c>
      <c r="CX60" s="117">
        <f t="shared" si="39"/>
        <v>0</v>
      </c>
      <c r="CY60" s="117">
        <f t="shared" si="40"/>
        <v>0</v>
      </c>
      <c r="CZ60" s="117">
        <f t="shared" si="41"/>
        <v>0</v>
      </c>
      <c r="DA60" s="117">
        <f t="shared" si="42"/>
        <v>0</v>
      </c>
      <c r="DB60" s="117">
        <f t="shared" si="43"/>
        <v>1</v>
      </c>
      <c r="DC60" s="117">
        <f t="shared" si="44"/>
        <v>1</v>
      </c>
      <c r="DD60" s="117">
        <f t="shared" si="45"/>
        <v>1</v>
      </c>
      <c r="DE60" s="117">
        <f t="shared" si="46"/>
        <v>0</v>
      </c>
      <c r="DF60" s="117">
        <f t="shared" si="47"/>
        <v>0</v>
      </c>
      <c r="DG60" s="117">
        <f t="shared" si="90"/>
        <v>0</v>
      </c>
      <c r="DH60" s="117">
        <f t="shared" si="48"/>
        <v>1</v>
      </c>
      <c r="DI60" s="117">
        <f t="shared" si="85"/>
        <v>0</v>
      </c>
      <c r="DJ60" s="117">
        <f t="shared" si="86"/>
        <v>1</v>
      </c>
      <c r="DK60" s="117">
        <f t="shared" si="49"/>
        <v>0</v>
      </c>
      <c r="DL60" s="117">
        <f t="shared" si="50"/>
        <v>0</v>
      </c>
      <c r="DM60" s="117">
        <f t="shared" si="51"/>
        <v>0</v>
      </c>
      <c r="DN60" s="117">
        <f t="shared" si="52"/>
        <v>1</v>
      </c>
      <c r="DO60" s="117">
        <f t="shared" si="53"/>
        <v>0</v>
      </c>
      <c r="DP60" s="117">
        <f t="shared" si="87"/>
        <v>1</v>
      </c>
      <c r="DQ60" s="117">
        <f t="shared" si="54"/>
        <v>0</v>
      </c>
      <c r="DR60" s="117">
        <f t="shared" si="55"/>
        <v>0</v>
      </c>
      <c r="DS60" s="117">
        <f t="shared" si="56"/>
        <v>0</v>
      </c>
      <c r="DT60" s="117">
        <f t="shared" si="57"/>
        <v>0</v>
      </c>
      <c r="DU60" s="117">
        <f t="shared" si="58"/>
        <v>0</v>
      </c>
      <c r="DV60" s="117">
        <f t="shared" si="88"/>
        <v>0</v>
      </c>
      <c r="DW60" s="117">
        <f t="shared" si="59"/>
        <v>0</v>
      </c>
      <c r="DX60" s="117">
        <f t="shared" si="60"/>
        <v>0</v>
      </c>
      <c r="DY60" s="117">
        <f t="shared" si="61"/>
        <v>0</v>
      </c>
      <c r="DZ60" s="117">
        <f t="shared" si="62"/>
        <v>0</v>
      </c>
      <c r="EA60" s="117">
        <f t="shared" si="63"/>
        <v>0</v>
      </c>
      <c r="EB60" s="117">
        <f t="shared" si="64"/>
        <v>1</v>
      </c>
      <c r="EC60" s="117">
        <f t="shared" si="89"/>
        <v>0</v>
      </c>
      <c r="ED60" s="117">
        <f t="shared" si="65"/>
        <v>0</v>
      </c>
      <c r="EE60" s="117">
        <f t="shared" si="66"/>
        <v>0</v>
      </c>
      <c r="EF60" s="117">
        <f t="shared" si="67"/>
        <v>0</v>
      </c>
      <c r="EG60" s="117">
        <f t="shared" si="68"/>
        <v>1</v>
      </c>
      <c r="EH60" s="117">
        <f t="shared" si="69"/>
        <v>0</v>
      </c>
      <c r="EI60" s="117">
        <f t="shared" si="70"/>
        <v>1</v>
      </c>
      <c r="EJ60" s="118">
        <f t="shared" si="71"/>
        <v>1</v>
      </c>
      <c r="EK60" s="118">
        <f t="shared" si="72"/>
        <v>1</v>
      </c>
      <c r="EL60" s="7"/>
      <c r="EM60" s="7"/>
      <c r="EN60" s="7"/>
      <c r="EO60" s="7"/>
    </row>
    <row r="61" spans="1:145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40"/>
      <c r="Y61" s="42"/>
      <c r="Z61" s="10"/>
      <c r="AA61" s="6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X61" s="118"/>
      <c r="AY61" s="118">
        <f t="shared" si="0"/>
        <v>0</v>
      </c>
      <c r="AZ61" s="118">
        <f t="shared" si="1"/>
        <v>0</v>
      </c>
      <c r="BA61" s="118">
        <f t="shared" si="2"/>
        <v>0</v>
      </c>
      <c r="BB61" s="118">
        <f t="shared" si="3"/>
        <v>0</v>
      </c>
      <c r="BC61" s="118">
        <f t="shared" si="4"/>
        <v>0</v>
      </c>
      <c r="BD61" s="118">
        <f t="shared" si="73"/>
        <v>0</v>
      </c>
      <c r="BE61" s="118">
        <f t="shared" si="74"/>
        <v>0</v>
      </c>
      <c r="BF61" s="118">
        <f t="shared" si="5"/>
        <v>0</v>
      </c>
      <c r="BG61" s="117">
        <f t="shared" si="75"/>
        <v>0</v>
      </c>
      <c r="BH61" s="118">
        <f t="shared" si="6"/>
        <v>0</v>
      </c>
      <c r="BI61" s="118">
        <f t="shared" si="7"/>
        <v>0</v>
      </c>
      <c r="BJ61" s="117">
        <f t="shared" si="8"/>
        <v>0</v>
      </c>
      <c r="BK61" s="118">
        <f t="shared" si="9"/>
        <v>0</v>
      </c>
      <c r="BL61" s="118">
        <f t="shared" si="10"/>
        <v>0</v>
      </c>
      <c r="BM61" s="118">
        <f t="shared" si="11"/>
        <v>0</v>
      </c>
      <c r="BN61" s="118">
        <f t="shared" si="12"/>
        <v>0</v>
      </c>
      <c r="BO61" s="117">
        <f t="shared" si="13"/>
        <v>0</v>
      </c>
      <c r="BP61" s="117">
        <f t="shared" si="14"/>
        <v>0</v>
      </c>
      <c r="BQ61" s="117">
        <f t="shared" si="15"/>
        <v>0</v>
      </c>
      <c r="BR61" s="117">
        <f t="shared" si="16"/>
        <v>0</v>
      </c>
      <c r="BS61" s="117">
        <f t="shared" si="17"/>
        <v>0</v>
      </c>
      <c r="BT61" s="117">
        <f t="shared" si="18"/>
        <v>0</v>
      </c>
      <c r="BU61" s="117">
        <f t="shared" si="19"/>
        <v>0</v>
      </c>
      <c r="BV61" s="117">
        <f t="shared" si="20"/>
        <v>0</v>
      </c>
      <c r="BW61" s="117">
        <f t="shared" si="76"/>
        <v>0</v>
      </c>
      <c r="BX61" s="117">
        <f t="shared" si="77"/>
        <v>0</v>
      </c>
      <c r="BY61" s="117">
        <f t="shared" si="21"/>
        <v>0</v>
      </c>
      <c r="BZ61" s="117">
        <f t="shared" si="22"/>
        <v>0</v>
      </c>
      <c r="CA61" s="117">
        <f t="shared" si="23"/>
        <v>0</v>
      </c>
      <c r="CB61" s="117">
        <f t="shared" si="24"/>
        <v>0</v>
      </c>
      <c r="CC61" s="117">
        <f t="shared" si="25"/>
        <v>0</v>
      </c>
      <c r="CD61" s="117">
        <f t="shared" si="26"/>
        <v>0</v>
      </c>
      <c r="CE61" s="117">
        <f t="shared" si="27"/>
        <v>0</v>
      </c>
      <c r="CF61" s="117">
        <f t="shared" si="28"/>
        <v>0</v>
      </c>
      <c r="CG61" s="117">
        <f t="shared" si="29"/>
        <v>0</v>
      </c>
      <c r="CH61" s="117">
        <f t="shared" si="30"/>
        <v>0</v>
      </c>
      <c r="CI61" s="117">
        <f t="shared" si="31"/>
        <v>0</v>
      </c>
      <c r="CJ61" s="117">
        <f t="shared" si="78"/>
        <v>0</v>
      </c>
      <c r="CK61" s="117">
        <f t="shared" si="32"/>
        <v>0</v>
      </c>
      <c r="CL61" s="117">
        <f t="shared" si="33"/>
        <v>0</v>
      </c>
      <c r="CM61" s="117">
        <f t="shared" si="34"/>
        <v>0</v>
      </c>
      <c r="CN61" s="117">
        <f t="shared" si="35"/>
        <v>0</v>
      </c>
      <c r="CO61" s="117">
        <f t="shared" si="36"/>
        <v>0</v>
      </c>
      <c r="CP61" s="117">
        <f t="shared" si="79"/>
        <v>0</v>
      </c>
      <c r="CQ61" s="117">
        <f t="shared" si="80"/>
        <v>0</v>
      </c>
      <c r="CR61" s="117">
        <f t="shared" si="81"/>
        <v>0</v>
      </c>
      <c r="CS61" s="117">
        <f t="shared" si="82"/>
        <v>0</v>
      </c>
      <c r="CT61" s="117">
        <f t="shared" si="37"/>
        <v>0</v>
      </c>
      <c r="CU61" s="117">
        <f t="shared" si="83"/>
        <v>0</v>
      </c>
      <c r="CV61" s="117">
        <f t="shared" si="38"/>
        <v>0</v>
      </c>
      <c r="CW61" s="117">
        <f t="shared" si="84"/>
        <v>0</v>
      </c>
      <c r="CX61" s="117">
        <f t="shared" si="39"/>
        <v>0</v>
      </c>
      <c r="CY61" s="117">
        <f t="shared" si="40"/>
        <v>0</v>
      </c>
      <c r="CZ61" s="117">
        <f t="shared" si="41"/>
        <v>0</v>
      </c>
      <c r="DA61" s="117">
        <f t="shared" si="42"/>
        <v>0</v>
      </c>
      <c r="DB61" s="117">
        <f t="shared" si="43"/>
        <v>0</v>
      </c>
      <c r="DC61" s="117">
        <f t="shared" si="44"/>
        <v>0</v>
      </c>
      <c r="DD61" s="117">
        <f t="shared" si="45"/>
        <v>0</v>
      </c>
      <c r="DE61" s="117">
        <f t="shared" si="46"/>
        <v>0</v>
      </c>
      <c r="DF61" s="117">
        <f t="shared" si="47"/>
        <v>0</v>
      </c>
      <c r="DG61" s="117">
        <f t="shared" si="90"/>
        <v>0</v>
      </c>
      <c r="DH61" s="117">
        <f t="shared" si="48"/>
        <v>0</v>
      </c>
      <c r="DI61" s="117">
        <f t="shared" si="85"/>
        <v>0</v>
      </c>
      <c r="DJ61" s="117">
        <f t="shared" si="86"/>
        <v>0</v>
      </c>
      <c r="DK61" s="117">
        <f t="shared" si="49"/>
        <v>0</v>
      </c>
      <c r="DL61" s="117">
        <f t="shared" si="50"/>
        <v>0</v>
      </c>
      <c r="DM61" s="117">
        <f t="shared" si="51"/>
        <v>0</v>
      </c>
      <c r="DN61" s="117">
        <f t="shared" si="52"/>
        <v>0</v>
      </c>
      <c r="DO61" s="117">
        <f t="shared" si="53"/>
        <v>0</v>
      </c>
      <c r="DP61" s="117">
        <f t="shared" si="87"/>
        <v>0</v>
      </c>
      <c r="DQ61" s="117">
        <f t="shared" si="54"/>
        <v>0</v>
      </c>
      <c r="DR61" s="117">
        <f t="shared" si="55"/>
        <v>0</v>
      </c>
      <c r="DS61" s="117">
        <f t="shared" si="56"/>
        <v>0</v>
      </c>
      <c r="DT61" s="117">
        <f t="shared" si="57"/>
        <v>0</v>
      </c>
      <c r="DU61" s="117">
        <f t="shared" si="58"/>
        <v>0</v>
      </c>
      <c r="DV61" s="117">
        <f t="shared" si="88"/>
        <v>0</v>
      </c>
      <c r="DW61" s="117">
        <f t="shared" si="59"/>
        <v>0</v>
      </c>
      <c r="DX61" s="117">
        <f t="shared" si="60"/>
        <v>0</v>
      </c>
      <c r="DY61" s="117">
        <f t="shared" si="61"/>
        <v>0</v>
      </c>
      <c r="DZ61" s="117">
        <f t="shared" si="62"/>
        <v>0</v>
      </c>
      <c r="EA61" s="117">
        <f t="shared" si="63"/>
        <v>0</v>
      </c>
      <c r="EB61" s="117">
        <f t="shared" si="64"/>
        <v>0</v>
      </c>
      <c r="EC61" s="117">
        <f t="shared" si="89"/>
        <v>0</v>
      </c>
      <c r="ED61" s="117">
        <f t="shared" si="65"/>
        <v>0</v>
      </c>
      <c r="EE61" s="117">
        <f t="shared" si="66"/>
        <v>0</v>
      </c>
      <c r="EF61" s="117">
        <f t="shared" si="67"/>
        <v>0</v>
      </c>
      <c r="EG61" s="117">
        <f t="shared" si="68"/>
        <v>0</v>
      </c>
      <c r="EH61" s="117">
        <f t="shared" si="69"/>
        <v>0</v>
      </c>
      <c r="EI61" s="117">
        <f t="shared" si="70"/>
        <v>0</v>
      </c>
      <c r="EJ61" s="118">
        <f t="shared" si="71"/>
        <v>0</v>
      </c>
      <c r="EK61" s="118">
        <f t="shared" si="72"/>
        <v>0</v>
      </c>
      <c r="EL61" s="7"/>
      <c r="EM61" s="7"/>
      <c r="EN61" s="7"/>
      <c r="EO61" s="7"/>
    </row>
    <row r="62" spans="1:145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3"/>
      <c r="Y62" s="42"/>
      <c r="Z62" s="10"/>
      <c r="AA62" s="6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X62" s="118"/>
      <c r="AY62" s="118">
        <f t="shared" si="0"/>
        <v>0</v>
      </c>
      <c r="AZ62" s="118">
        <f t="shared" si="1"/>
        <v>0</v>
      </c>
      <c r="BA62" s="118">
        <f t="shared" si="2"/>
        <v>0</v>
      </c>
      <c r="BB62" s="118">
        <f t="shared" si="3"/>
        <v>0</v>
      </c>
      <c r="BC62" s="118">
        <f t="shared" si="4"/>
        <v>0</v>
      </c>
      <c r="BD62" s="118">
        <f t="shared" si="73"/>
        <v>0</v>
      </c>
      <c r="BE62" s="118">
        <f t="shared" si="74"/>
        <v>0</v>
      </c>
      <c r="BF62" s="118">
        <f t="shared" si="5"/>
        <v>0</v>
      </c>
      <c r="BG62" s="117">
        <f t="shared" si="75"/>
        <v>0</v>
      </c>
      <c r="BH62" s="118">
        <f t="shared" si="6"/>
        <v>0</v>
      </c>
      <c r="BI62" s="118">
        <f t="shared" si="7"/>
        <v>0</v>
      </c>
      <c r="BJ62" s="117">
        <f t="shared" si="8"/>
        <v>0</v>
      </c>
      <c r="BK62" s="118">
        <f t="shared" si="9"/>
        <v>0</v>
      </c>
      <c r="BL62" s="118">
        <f t="shared" si="10"/>
        <v>0</v>
      </c>
      <c r="BM62" s="118">
        <f t="shared" si="11"/>
        <v>0</v>
      </c>
      <c r="BN62" s="118">
        <f t="shared" si="12"/>
        <v>0</v>
      </c>
      <c r="BO62" s="117">
        <f t="shared" si="13"/>
        <v>0</v>
      </c>
      <c r="BP62" s="117">
        <f t="shared" si="14"/>
        <v>0</v>
      </c>
      <c r="BQ62" s="117">
        <f t="shared" si="15"/>
        <v>0</v>
      </c>
      <c r="BR62" s="117">
        <f t="shared" si="16"/>
        <v>0</v>
      </c>
      <c r="BS62" s="117">
        <f t="shared" si="17"/>
        <v>0</v>
      </c>
      <c r="BT62" s="117">
        <f t="shared" si="18"/>
        <v>0</v>
      </c>
      <c r="BU62" s="117">
        <f t="shared" si="19"/>
        <v>0</v>
      </c>
      <c r="BV62" s="117">
        <f t="shared" si="20"/>
        <v>0</v>
      </c>
      <c r="BW62" s="117">
        <f t="shared" si="76"/>
        <v>0</v>
      </c>
      <c r="BX62" s="117">
        <f t="shared" si="77"/>
        <v>0</v>
      </c>
      <c r="BY62" s="117">
        <f t="shared" si="21"/>
        <v>0</v>
      </c>
      <c r="BZ62" s="117">
        <f t="shared" si="22"/>
        <v>0</v>
      </c>
      <c r="CA62" s="117">
        <f t="shared" si="23"/>
        <v>0</v>
      </c>
      <c r="CB62" s="117">
        <f t="shared" si="24"/>
        <v>0</v>
      </c>
      <c r="CC62" s="117">
        <f t="shared" si="25"/>
        <v>0</v>
      </c>
      <c r="CD62" s="117">
        <f t="shared" si="26"/>
        <v>0</v>
      </c>
      <c r="CE62" s="117">
        <f t="shared" si="27"/>
        <v>0</v>
      </c>
      <c r="CF62" s="117">
        <f t="shared" si="28"/>
        <v>0</v>
      </c>
      <c r="CG62" s="117">
        <f t="shared" si="29"/>
        <v>0</v>
      </c>
      <c r="CH62" s="117">
        <f t="shared" si="30"/>
        <v>0</v>
      </c>
      <c r="CI62" s="117">
        <f t="shared" si="31"/>
        <v>0</v>
      </c>
      <c r="CJ62" s="117">
        <f t="shared" si="78"/>
        <v>0</v>
      </c>
      <c r="CK62" s="117">
        <f t="shared" si="32"/>
        <v>0</v>
      </c>
      <c r="CL62" s="117">
        <f t="shared" si="33"/>
        <v>0</v>
      </c>
      <c r="CM62" s="117">
        <f t="shared" si="34"/>
        <v>0</v>
      </c>
      <c r="CN62" s="117">
        <f t="shared" si="35"/>
        <v>0</v>
      </c>
      <c r="CO62" s="117">
        <f t="shared" si="36"/>
        <v>0</v>
      </c>
      <c r="CP62" s="117">
        <f t="shared" si="79"/>
        <v>0</v>
      </c>
      <c r="CQ62" s="117">
        <f t="shared" si="80"/>
        <v>0</v>
      </c>
      <c r="CR62" s="117">
        <f t="shared" si="81"/>
        <v>0</v>
      </c>
      <c r="CS62" s="117">
        <f t="shared" si="82"/>
        <v>0</v>
      </c>
      <c r="CT62" s="117">
        <f t="shared" si="37"/>
        <v>0</v>
      </c>
      <c r="CU62" s="117">
        <f t="shared" si="83"/>
        <v>0</v>
      </c>
      <c r="CV62" s="117">
        <f t="shared" si="38"/>
        <v>0</v>
      </c>
      <c r="CW62" s="117">
        <f t="shared" si="84"/>
        <v>0</v>
      </c>
      <c r="CX62" s="117">
        <f t="shared" si="39"/>
        <v>0</v>
      </c>
      <c r="CY62" s="117">
        <f t="shared" si="40"/>
        <v>0</v>
      </c>
      <c r="CZ62" s="117">
        <f t="shared" si="41"/>
        <v>0</v>
      </c>
      <c r="DA62" s="117">
        <f t="shared" si="42"/>
        <v>0</v>
      </c>
      <c r="DB62" s="117">
        <f t="shared" si="43"/>
        <v>0</v>
      </c>
      <c r="DC62" s="117">
        <f t="shared" si="44"/>
        <v>0</v>
      </c>
      <c r="DD62" s="117">
        <f t="shared" si="45"/>
        <v>0</v>
      </c>
      <c r="DE62" s="117">
        <f t="shared" si="46"/>
        <v>0</v>
      </c>
      <c r="DF62" s="117">
        <f t="shared" si="47"/>
        <v>0</v>
      </c>
      <c r="DG62" s="117">
        <f t="shared" si="90"/>
        <v>0</v>
      </c>
      <c r="DH62" s="117">
        <f t="shared" si="48"/>
        <v>0</v>
      </c>
      <c r="DI62" s="117">
        <f t="shared" si="85"/>
        <v>0</v>
      </c>
      <c r="DJ62" s="117">
        <f t="shared" si="86"/>
        <v>0</v>
      </c>
      <c r="DK62" s="117">
        <f t="shared" si="49"/>
        <v>0</v>
      </c>
      <c r="DL62" s="117">
        <f t="shared" si="50"/>
        <v>0</v>
      </c>
      <c r="DM62" s="117">
        <f t="shared" si="51"/>
        <v>0</v>
      </c>
      <c r="DN62" s="117">
        <f t="shared" si="52"/>
        <v>0</v>
      </c>
      <c r="DO62" s="117">
        <f t="shared" si="53"/>
        <v>0</v>
      </c>
      <c r="DP62" s="117">
        <f t="shared" si="87"/>
        <v>0</v>
      </c>
      <c r="DQ62" s="117">
        <f t="shared" si="54"/>
        <v>0</v>
      </c>
      <c r="DR62" s="117">
        <f t="shared" si="55"/>
        <v>0</v>
      </c>
      <c r="DS62" s="117">
        <f t="shared" si="56"/>
        <v>0</v>
      </c>
      <c r="DT62" s="117">
        <f t="shared" si="57"/>
        <v>0</v>
      </c>
      <c r="DU62" s="117">
        <f t="shared" si="58"/>
        <v>0</v>
      </c>
      <c r="DV62" s="117">
        <f t="shared" si="88"/>
        <v>0</v>
      </c>
      <c r="DW62" s="117">
        <f t="shared" si="59"/>
        <v>0</v>
      </c>
      <c r="DX62" s="117">
        <f t="shared" si="60"/>
        <v>0</v>
      </c>
      <c r="DY62" s="117">
        <f t="shared" si="61"/>
        <v>0</v>
      </c>
      <c r="DZ62" s="117">
        <f t="shared" si="62"/>
        <v>0</v>
      </c>
      <c r="EA62" s="117">
        <f t="shared" si="63"/>
        <v>0</v>
      </c>
      <c r="EB62" s="117">
        <f t="shared" si="64"/>
        <v>0</v>
      </c>
      <c r="EC62" s="117">
        <f t="shared" si="89"/>
        <v>0</v>
      </c>
      <c r="ED62" s="117">
        <f t="shared" si="65"/>
        <v>0</v>
      </c>
      <c r="EE62" s="117">
        <f t="shared" si="66"/>
        <v>0</v>
      </c>
      <c r="EF62" s="117">
        <f t="shared" si="67"/>
        <v>0</v>
      </c>
      <c r="EG62" s="117">
        <f t="shared" si="68"/>
        <v>0</v>
      </c>
      <c r="EH62" s="117">
        <f t="shared" si="69"/>
        <v>0</v>
      </c>
      <c r="EI62" s="117">
        <f t="shared" si="70"/>
        <v>0</v>
      </c>
      <c r="EJ62" s="118">
        <f t="shared" si="71"/>
        <v>0</v>
      </c>
      <c r="EK62" s="118">
        <f t="shared" si="72"/>
        <v>0</v>
      </c>
      <c r="EL62" s="7"/>
      <c r="EM62" s="7"/>
      <c r="EN62" s="7"/>
      <c r="EO62" s="7"/>
    </row>
    <row r="63" spans="1:145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2"/>
      <c r="Y63" s="42"/>
      <c r="Z63" s="10"/>
      <c r="AA63" s="6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X63" s="118"/>
      <c r="AY63" s="118">
        <f t="shared" si="0"/>
        <v>0</v>
      </c>
      <c r="AZ63" s="118">
        <f t="shared" si="1"/>
        <v>0</v>
      </c>
      <c r="BA63" s="118">
        <f t="shared" si="2"/>
        <v>0</v>
      </c>
      <c r="BB63" s="118">
        <f t="shared" si="3"/>
        <v>0</v>
      </c>
      <c r="BC63" s="118">
        <f t="shared" si="4"/>
        <v>0</v>
      </c>
      <c r="BD63" s="118">
        <f t="shared" si="73"/>
        <v>0</v>
      </c>
      <c r="BE63" s="118">
        <f t="shared" si="74"/>
        <v>0</v>
      </c>
      <c r="BF63" s="118">
        <f t="shared" si="5"/>
        <v>0</v>
      </c>
      <c r="BG63" s="117">
        <f t="shared" si="75"/>
        <v>0</v>
      </c>
      <c r="BH63" s="118">
        <f t="shared" si="6"/>
        <v>0</v>
      </c>
      <c r="BI63" s="118">
        <f t="shared" si="7"/>
        <v>0</v>
      </c>
      <c r="BJ63" s="117">
        <f t="shared" si="8"/>
        <v>0</v>
      </c>
      <c r="BK63" s="118">
        <f t="shared" si="9"/>
        <v>0</v>
      </c>
      <c r="BL63" s="118">
        <f t="shared" si="10"/>
        <v>0</v>
      </c>
      <c r="BM63" s="118">
        <f t="shared" si="11"/>
        <v>0</v>
      </c>
      <c r="BN63" s="118">
        <f t="shared" si="12"/>
        <v>0</v>
      </c>
      <c r="BO63" s="117">
        <f t="shared" si="13"/>
        <v>0</v>
      </c>
      <c r="BP63" s="117">
        <f t="shared" si="14"/>
        <v>0</v>
      </c>
      <c r="BQ63" s="117">
        <f t="shared" si="15"/>
        <v>0</v>
      </c>
      <c r="BR63" s="117">
        <f t="shared" si="16"/>
        <v>0</v>
      </c>
      <c r="BS63" s="117">
        <f t="shared" si="17"/>
        <v>0</v>
      </c>
      <c r="BT63" s="117">
        <f t="shared" si="18"/>
        <v>0</v>
      </c>
      <c r="BU63" s="117">
        <f t="shared" si="19"/>
        <v>0</v>
      </c>
      <c r="BV63" s="117">
        <f t="shared" si="20"/>
        <v>0</v>
      </c>
      <c r="BW63" s="117">
        <f t="shared" si="76"/>
        <v>0</v>
      </c>
      <c r="BX63" s="117">
        <f t="shared" si="77"/>
        <v>0</v>
      </c>
      <c r="BY63" s="117">
        <f t="shared" si="21"/>
        <v>0</v>
      </c>
      <c r="BZ63" s="117">
        <f t="shared" si="22"/>
        <v>0</v>
      </c>
      <c r="CA63" s="117">
        <f t="shared" si="23"/>
        <v>0</v>
      </c>
      <c r="CB63" s="117">
        <f t="shared" si="24"/>
        <v>0</v>
      </c>
      <c r="CC63" s="117">
        <f t="shared" si="25"/>
        <v>0</v>
      </c>
      <c r="CD63" s="117">
        <f t="shared" si="26"/>
        <v>0</v>
      </c>
      <c r="CE63" s="117">
        <f t="shared" si="27"/>
        <v>0</v>
      </c>
      <c r="CF63" s="117">
        <f t="shared" si="28"/>
        <v>0</v>
      </c>
      <c r="CG63" s="117">
        <f t="shared" si="29"/>
        <v>0</v>
      </c>
      <c r="CH63" s="117">
        <f t="shared" si="30"/>
        <v>0</v>
      </c>
      <c r="CI63" s="117">
        <f t="shared" si="31"/>
        <v>0</v>
      </c>
      <c r="CJ63" s="117">
        <f t="shared" si="78"/>
        <v>0</v>
      </c>
      <c r="CK63" s="117">
        <f t="shared" si="32"/>
        <v>0</v>
      </c>
      <c r="CL63" s="117">
        <f t="shared" si="33"/>
        <v>0</v>
      </c>
      <c r="CM63" s="117">
        <f t="shared" si="34"/>
        <v>0</v>
      </c>
      <c r="CN63" s="117">
        <f t="shared" si="35"/>
        <v>0</v>
      </c>
      <c r="CO63" s="117">
        <f t="shared" si="36"/>
        <v>0</v>
      </c>
      <c r="CP63" s="117">
        <f t="shared" si="79"/>
        <v>0</v>
      </c>
      <c r="CQ63" s="117">
        <f t="shared" si="80"/>
        <v>0</v>
      </c>
      <c r="CR63" s="117">
        <f t="shared" si="81"/>
        <v>0</v>
      </c>
      <c r="CS63" s="117">
        <f t="shared" si="82"/>
        <v>0</v>
      </c>
      <c r="CT63" s="117">
        <f t="shared" si="37"/>
        <v>0</v>
      </c>
      <c r="CU63" s="117">
        <f t="shared" si="83"/>
        <v>0</v>
      </c>
      <c r="CV63" s="117">
        <f t="shared" si="38"/>
        <v>0</v>
      </c>
      <c r="CW63" s="117">
        <f t="shared" si="84"/>
        <v>0</v>
      </c>
      <c r="CX63" s="117">
        <f t="shared" si="39"/>
        <v>0</v>
      </c>
      <c r="CY63" s="117">
        <f t="shared" si="40"/>
        <v>0</v>
      </c>
      <c r="CZ63" s="117">
        <f t="shared" si="41"/>
        <v>0</v>
      </c>
      <c r="DA63" s="117">
        <f t="shared" si="42"/>
        <v>0</v>
      </c>
      <c r="DB63" s="117">
        <f t="shared" si="43"/>
        <v>0</v>
      </c>
      <c r="DC63" s="117">
        <f t="shared" si="44"/>
        <v>0</v>
      </c>
      <c r="DD63" s="117">
        <f t="shared" si="45"/>
        <v>0</v>
      </c>
      <c r="DE63" s="117">
        <f t="shared" si="46"/>
        <v>0</v>
      </c>
      <c r="DF63" s="117">
        <f t="shared" si="47"/>
        <v>0</v>
      </c>
      <c r="DG63" s="117">
        <f t="shared" si="90"/>
        <v>0</v>
      </c>
      <c r="DH63" s="117">
        <f t="shared" si="48"/>
        <v>0</v>
      </c>
      <c r="DI63" s="117">
        <f t="shared" si="85"/>
        <v>0</v>
      </c>
      <c r="DJ63" s="117">
        <f t="shared" si="86"/>
        <v>0</v>
      </c>
      <c r="DK63" s="117">
        <f t="shared" si="49"/>
        <v>0</v>
      </c>
      <c r="DL63" s="117">
        <f t="shared" si="50"/>
        <v>0</v>
      </c>
      <c r="DM63" s="117">
        <f t="shared" si="51"/>
        <v>0</v>
      </c>
      <c r="DN63" s="117">
        <f t="shared" si="52"/>
        <v>0</v>
      </c>
      <c r="DO63" s="117">
        <f t="shared" si="53"/>
        <v>0</v>
      </c>
      <c r="DP63" s="117">
        <f t="shared" si="87"/>
        <v>0</v>
      </c>
      <c r="DQ63" s="117">
        <f t="shared" si="54"/>
        <v>0</v>
      </c>
      <c r="DR63" s="117">
        <f t="shared" si="55"/>
        <v>0</v>
      </c>
      <c r="DS63" s="117">
        <f t="shared" si="56"/>
        <v>0</v>
      </c>
      <c r="DT63" s="117">
        <f t="shared" si="57"/>
        <v>0</v>
      </c>
      <c r="DU63" s="117">
        <f t="shared" si="58"/>
        <v>0</v>
      </c>
      <c r="DV63" s="117">
        <f t="shared" si="88"/>
        <v>0</v>
      </c>
      <c r="DW63" s="117">
        <f t="shared" si="59"/>
        <v>0</v>
      </c>
      <c r="DX63" s="117">
        <f t="shared" si="60"/>
        <v>0</v>
      </c>
      <c r="DY63" s="117">
        <f t="shared" si="61"/>
        <v>0</v>
      </c>
      <c r="DZ63" s="117">
        <f t="shared" si="62"/>
        <v>0</v>
      </c>
      <c r="EA63" s="117">
        <f t="shared" si="63"/>
        <v>0</v>
      </c>
      <c r="EB63" s="117">
        <f t="shared" si="64"/>
        <v>0</v>
      </c>
      <c r="EC63" s="117">
        <f t="shared" si="89"/>
        <v>0</v>
      </c>
      <c r="ED63" s="117">
        <f t="shared" si="65"/>
        <v>0</v>
      </c>
      <c r="EE63" s="117">
        <f t="shared" si="66"/>
        <v>0</v>
      </c>
      <c r="EF63" s="117">
        <f t="shared" si="67"/>
        <v>0</v>
      </c>
      <c r="EG63" s="117">
        <f t="shared" si="68"/>
        <v>0</v>
      </c>
      <c r="EH63" s="117">
        <f t="shared" si="69"/>
        <v>0</v>
      </c>
      <c r="EI63" s="117">
        <f t="shared" si="70"/>
        <v>0</v>
      </c>
      <c r="EJ63" s="118">
        <f t="shared" si="71"/>
        <v>0</v>
      </c>
      <c r="EK63" s="118">
        <f t="shared" si="72"/>
        <v>0</v>
      </c>
      <c r="EL63" s="7"/>
      <c r="EM63" s="7"/>
      <c r="EN63" s="7"/>
      <c r="EO63" s="7"/>
    </row>
    <row r="64" spans="1:145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5"/>
      <c r="Y64" s="42"/>
      <c r="Z64" s="10"/>
      <c r="AA64" s="6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X64" s="118"/>
      <c r="AY64" s="118">
        <f t="shared" si="0"/>
        <v>0</v>
      </c>
      <c r="AZ64" s="118">
        <f t="shared" si="1"/>
        <v>0</v>
      </c>
      <c r="BA64" s="118">
        <f t="shared" si="2"/>
        <v>0</v>
      </c>
      <c r="BB64" s="118">
        <f t="shared" si="3"/>
        <v>0</v>
      </c>
      <c r="BC64" s="118">
        <f t="shared" si="4"/>
        <v>0</v>
      </c>
      <c r="BD64" s="118">
        <f t="shared" si="73"/>
        <v>0</v>
      </c>
      <c r="BE64" s="118">
        <f t="shared" si="74"/>
        <v>0</v>
      </c>
      <c r="BF64" s="118">
        <f t="shared" si="5"/>
        <v>0</v>
      </c>
      <c r="BG64" s="117">
        <f t="shared" si="75"/>
        <v>0</v>
      </c>
      <c r="BH64" s="118">
        <f t="shared" si="6"/>
        <v>0</v>
      </c>
      <c r="BI64" s="118">
        <f t="shared" si="7"/>
        <v>0</v>
      </c>
      <c r="BJ64" s="117">
        <f t="shared" si="8"/>
        <v>0</v>
      </c>
      <c r="BK64" s="118">
        <f t="shared" si="9"/>
        <v>0</v>
      </c>
      <c r="BL64" s="118">
        <f t="shared" si="10"/>
        <v>0</v>
      </c>
      <c r="BM64" s="118">
        <f t="shared" si="11"/>
        <v>0</v>
      </c>
      <c r="BN64" s="118">
        <f t="shared" si="12"/>
        <v>0</v>
      </c>
      <c r="BO64" s="117">
        <f t="shared" si="13"/>
        <v>0</v>
      </c>
      <c r="BP64" s="117">
        <f t="shared" si="14"/>
        <v>0</v>
      </c>
      <c r="BQ64" s="117">
        <f t="shared" si="15"/>
        <v>0</v>
      </c>
      <c r="BR64" s="117">
        <f t="shared" si="16"/>
        <v>0</v>
      </c>
      <c r="BS64" s="117">
        <f t="shared" si="17"/>
        <v>0</v>
      </c>
      <c r="BT64" s="117">
        <f t="shared" si="18"/>
        <v>0</v>
      </c>
      <c r="BU64" s="117">
        <f t="shared" si="19"/>
        <v>0</v>
      </c>
      <c r="BV64" s="117">
        <f t="shared" si="20"/>
        <v>0</v>
      </c>
      <c r="BW64" s="117">
        <f t="shared" si="76"/>
        <v>0</v>
      </c>
      <c r="BX64" s="117">
        <f t="shared" si="77"/>
        <v>0</v>
      </c>
      <c r="BY64" s="117">
        <f t="shared" si="21"/>
        <v>0</v>
      </c>
      <c r="BZ64" s="117">
        <f t="shared" si="22"/>
        <v>0</v>
      </c>
      <c r="CA64" s="117">
        <f t="shared" si="23"/>
        <v>0</v>
      </c>
      <c r="CB64" s="117">
        <f t="shared" si="24"/>
        <v>0</v>
      </c>
      <c r="CC64" s="117">
        <f t="shared" si="25"/>
        <v>0</v>
      </c>
      <c r="CD64" s="117">
        <f t="shared" si="26"/>
        <v>0</v>
      </c>
      <c r="CE64" s="117">
        <f t="shared" si="27"/>
        <v>0</v>
      </c>
      <c r="CF64" s="117">
        <f t="shared" si="28"/>
        <v>0</v>
      </c>
      <c r="CG64" s="117">
        <f t="shared" si="29"/>
        <v>0</v>
      </c>
      <c r="CH64" s="117">
        <f t="shared" si="30"/>
        <v>0</v>
      </c>
      <c r="CI64" s="117">
        <f t="shared" si="31"/>
        <v>0</v>
      </c>
      <c r="CJ64" s="117">
        <f t="shared" si="78"/>
        <v>0</v>
      </c>
      <c r="CK64" s="117">
        <f t="shared" si="32"/>
        <v>0</v>
      </c>
      <c r="CL64" s="117">
        <f t="shared" si="33"/>
        <v>0</v>
      </c>
      <c r="CM64" s="117">
        <f t="shared" si="34"/>
        <v>0</v>
      </c>
      <c r="CN64" s="117">
        <f t="shared" si="35"/>
        <v>0</v>
      </c>
      <c r="CO64" s="117">
        <f t="shared" si="36"/>
        <v>0</v>
      </c>
      <c r="CP64" s="117">
        <f t="shared" si="79"/>
        <v>0</v>
      </c>
      <c r="CQ64" s="117">
        <f t="shared" si="80"/>
        <v>0</v>
      </c>
      <c r="CR64" s="117">
        <f t="shared" si="81"/>
        <v>0</v>
      </c>
      <c r="CS64" s="117">
        <f t="shared" si="82"/>
        <v>0</v>
      </c>
      <c r="CT64" s="117">
        <f t="shared" si="37"/>
        <v>0</v>
      </c>
      <c r="CU64" s="117">
        <f t="shared" si="83"/>
        <v>0</v>
      </c>
      <c r="CV64" s="117">
        <f t="shared" si="38"/>
        <v>0</v>
      </c>
      <c r="CW64" s="117">
        <f t="shared" si="84"/>
        <v>0</v>
      </c>
      <c r="CX64" s="117">
        <f t="shared" si="39"/>
        <v>0</v>
      </c>
      <c r="CY64" s="117">
        <f t="shared" si="40"/>
        <v>0</v>
      </c>
      <c r="CZ64" s="117">
        <f t="shared" si="41"/>
        <v>0</v>
      </c>
      <c r="DA64" s="117">
        <f t="shared" si="42"/>
        <v>0</v>
      </c>
      <c r="DB64" s="117">
        <f t="shared" si="43"/>
        <v>0</v>
      </c>
      <c r="DC64" s="117">
        <f t="shared" si="44"/>
        <v>0</v>
      </c>
      <c r="DD64" s="117">
        <f t="shared" si="45"/>
        <v>0</v>
      </c>
      <c r="DE64" s="117">
        <f t="shared" si="46"/>
        <v>0</v>
      </c>
      <c r="DF64" s="117">
        <f t="shared" si="47"/>
        <v>0</v>
      </c>
      <c r="DG64" s="117">
        <f t="shared" si="90"/>
        <v>0</v>
      </c>
      <c r="DH64" s="117">
        <f t="shared" si="48"/>
        <v>0</v>
      </c>
      <c r="DI64" s="117">
        <f t="shared" si="85"/>
        <v>0</v>
      </c>
      <c r="DJ64" s="117">
        <f t="shared" si="86"/>
        <v>0</v>
      </c>
      <c r="DK64" s="117">
        <f t="shared" si="49"/>
        <v>0</v>
      </c>
      <c r="DL64" s="117">
        <f t="shared" si="50"/>
        <v>0</v>
      </c>
      <c r="DM64" s="117">
        <f t="shared" si="51"/>
        <v>0</v>
      </c>
      <c r="DN64" s="117">
        <f t="shared" si="52"/>
        <v>0</v>
      </c>
      <c r="DO64" s="117">
        <f t="shared" si="53"/>
        <v>0</v>
      </c>
      <c r="DP64" s="117">
        <f t="shared" si="87"/>
        <v>0</v>
      </c>
      <c r="DQ64" s="117">
        <f t="shared" si="54"/>
        <v>0</v>
      </c>
      <c r="DR64" s="117">
        <f t="shared" si="55"/>
        <v>0</v>
      </c>
      <c r="DS64" s="117">
        <f t="shared" si="56"/>
        <v>0</v>
      </c>
      <c r="DT64" s="117">
        <f t="shared" si="57"/>
        <v>0</v>
      </c>
      <c r="DU64" s="117">
        <f t="shared" si="58"/>
        <v>0</v>
      </c>
      <c r="DV64" s="117">
        <f t="shared" si="88"/>
        <v>0</v>
      </c>
      <c r="DW64" s="117">
        <f t="shared" si="59"/>
        <v>0</v>
      </c>
      <c r="DX64" s="117">
        <f t="shared" si="60"/>
        <v>0</v>
      </c>
      <c r="DY64" s="117">
        <f t="shared" si="61"/>
        <v>0</v>
      </c>
      <c r="DZ64" s="117">
        <f t="shared" si="62"/>
        <v>0</v>
      </c>
      <c r="EA64" s="117">
        <f t="shared" si="63"/>
        <v>0</v>
      </c>
      <c r="EB64" s="117">
        <f t="shared" si="64"/>
        <v>0</v>
      </c>
      <c r="EC64" s="117">
        <f t="shared" si="89"/>
        <v>0</v>
      </c>
      <c r="ED64" s="117">
        <f t="shared" si="65"/>
        <v>0</v>
      </c>
      <c r="EE64" s="117">
        <f t="shared" si="66"/>
        <v>0</v>
      </c>
      <c r="EF64" s="117">
        <f t="shared" si="67"/>
        <v>0</v>
      </c>
      <c r="EG64" s="117">
        <f t="shared" si="68"/>
        <v>0</v>
      </c>
      <c r="EH64" s="117">
        <f t="shared" si="69"/>
        <v>0</v>
      </c>
      <c r="EI64" s="117">
        <f t="shared" si="70"/>
        <v>0</v>
      </c>
      <c r="EJ64" s="118">
        <f t="shared" si="71"/>
        <v>0</v>
      </c>
      <c r="EK64" s="118">
        <f t="shared" si="72"/>
        <v>0</v>
      </c>
      <c r="EL64" s="7"/>
      <c r="EM64" s="7"/>
      <c r="EN64" s="7"/>
      <c r="EO64" s="7"/>
    </row>
    <row r="65" spans="1:145" ht="24" customHeight="1" thickTop="1" thickBot="1" x14ac:dyDescent="0.3">
      <c r="A65" s="659" t="s">
        <v>79</v>
      </c>
      <c r="B65" s="660"/>
      <c r="C65" s="660"/>
      <c r="D65" s="198">
        <v>22</v>
      </c>
      <c r="E65" s="198">
        <v>25</v>
      </c>
      <c r="F65" s="198">
        <v>21</v>
      </c>
      <c r="G65" s="198">
        <v>31</v>
      </c>
      <c r="H65" s="198">
        <v>26</v>
      </c>
      <c r="I65" s="198">
        <v>13</v>
      </c>
      <c r="J65" s="198">
        <v>15</v>
      </c>
      <c r="K65" s="198">
        <v>17</v>
      </c>
      <c r="L65" s="198">
        <v>29</v>
      </c>
      <c r="M65" s="198">
        <v>28</v>
      </c>
      <c r="N65" s="198">
        <v>23</v>
      </c>
      <c r="O65" s="198">
        <v>35</v>
      </c>
      <c r="P65" s="198">
        <v>14</v>
      </c>
      <c r="Q65" s="198">
        <v>19</v>
      </c>
      <c r="R65" s="198">
        <v>4</v>
      </c>
      <c r="S65" s="198">
        <v>3</v>
      </c>
      <c r="T65" s="198">
        <v>16</v>
      </c>
      <c r="U65" s="198">
        <v>9</v>
      </c>
      <c r="V65" s="198">
        <v>33</v>
      </c>
      <c r="W65" s="198">
        <v>7</v>
      </c>
      <c r="X65" s="198">
        <v>30</v>
      </c>
      <c r="Y65" s="828" t="s">
        <v>698</v>
      </c>
      <c r="Z65" s="829"/>
      <c r="AA65" s="193"/>
      <c r="AB65" s="272">
        <f t="shared" ref="AB65:AV65" si="91">COUNTA(AB10:AB62)</f>
        <v>46</v>
      </c>
      <c r="AC65" s="272">
        <f t="shared" si="91"/>
        <v>46</v>
      </c>
      <c r="AD65" s="272">
        <f t="shared" si="91"/>
        <v>46</v>
      </c>
      <c r="AE65" s="272">
        <f t="shared" si="91"/>
        <v>46</v>
      </c>
      <c r="AF65" s="272">
        <f t="shared" si="91"/>
        <v>46</v>
      </c>
      <c r="AG65" s="272">
        <f t="shared" si="91"/>
        <v>46</v>
      </c>
      <c r="AH65" s="272">
        <f t="shared" si="91"/>
        <v>46</v>
      </c>
      <c r="AI65" s="272">
        <f t="shared" si="91"/>
        <v>46</v>
      </c>
      <c r="AJ65" s="272">
        <f t="shared" si="91"/>
        <v>46</v>
      </c>
      <c r="AK65" s="272">
        <f t="shared" si="91"/>
        <v>46</v>
      </c>
      <c r="AL65" s="272">
        <f t="shared" si="91"/>
        <v>46</v>
      </c>
      <c r="AM65" s="272">
        <f t="shared" si="91"/>
        <v>46</v>
      </c>
      <c r="AN65" s="272">
        <f t="shared" si="91"/>
        <v>46</v>
      </c>
      <c r="AO65" s="272">
        <f t="shared" si="91"/>
        <v>46</v>
      </c>
      <c r="AP65" s="272">
        <f t="shared" si="91"/>
        <v>46</v>
      </c>
      <c r="AQ65" s="272">
        <f t="shared" si="91"/>
        <v>46</v>
      </c>
      <c r="AR65" s="272">
        <f t="shared" si="91"/>
        <v>46</v>
      </c>
      <c r="AS65" s="272">
        <f t="shared" si="91"/>
        <v>46</v>
      </c>
      <c r="AT65" s="272">
        <f t="shared" si="91"/>
        <v>46</v>
      </c>
      <c r="AU65" s="272">
        <f t="shared" si="91"/>
        <v>46</v>
      </c>
      <c r="AV65" s="374">
        <f t="shared" si="91"/>
        <v>46</v>
      </c>
      <c r="AW65" s="374">
        <f>SUM(AA65:AV65)</f>
        <v>966</v>
      </c>
      <c r="AX65" s="194"/>
      <c r="AY65" s="118">
        <f t="shared" ref="AY65:DR65" si="92">SUM(AY12:AY64)</f>
        <v>33</v>
      </c>
      <c r="AZ65" s="118">
        <f t="shared" si="92"/>
        <v>30</v>
      </c>
      <c r="BA65" s="118">
        <f t="shared" si="92"/>
        <v>30</v>
      </c>
      <c r="BB65" s="118">
        <f t="shared" si="92"/>
        <v>24</v>
      </c>
      <c r="BC65" s="118">
        <f t="shared" si="92"/>
        <v>18</v>
      </c>
      <c r="BD65" s="118">
        <f t="shared" si="92"/>
        <v>8</v>
      </c>
      <c r="BE65" s="118">
        <f t="shared" si="92"/>
        <v>26</v>
      </c>
      <c r="BF65" s="118">
        <f t="shared" si="92"/>
        <v>28</v>
      </c>
      <c r="BG65" s="118">
        <f t="shared" si="92"/>
        <v>8</v>
      </c>
      <c r="BH65" s="118">
        <f t="shared" si="92"/>
        <v>36</v>
      </c>
      <c r="BI65" s="118">
        <f t="shared" si="92"/>
        <v>28</v>
      </c>
      <c r="BJ65" s="118">
        <f t="shared" si="92"/>
        <v>6</v>
      </c>
      <c r="BK65" s="118">
        <f t="shared" si="92"/>
        <v>34</v>
      </c>
      <c r="BL65" s="118">
        <f t="shared" si="92"/>
        <v>28</v>
      </c>
      <c r="BM65" s="118">
        <f t="shared" si="92"/>
        <v>8</v>
      </c>
      <c r="BN65" s="118">
        <f t="shared" si="92"/>
        <v>36</v>
      </c>
      <c r="BO65" s="118">
        <f t="shared" si="92"/>
        <v>28</v>
      </c>
      <c r="BP65" s="118">
        <f t="shared" si="92"/>
        <v>8</v>
      </c>
      <c r="BQ65" s="118">
        <f t="shared" si="92"/>
        <v>36</v>
      </c>
      <c r="BR65" s="118">
        <f t="shared" si="92"/>
        <v>0</v>
      </c>
      <c r="BS65" s="118">
        <f t="shared" si="92"/>
        <v>0</v>
      </c>
      <c r="BT65" s="118">
        <f t="shared" si="92"/>
        <v>0</v>
      </c>
      <c r="BU65" s="118">
        <f t="shared" si="92"/>
        <v>14</v>
      </c>
      <c r="BV65" s="118">
        <f t="shared" si="92"/>
        <v>14</v>
      </c>
      <c r="BW65" s="118">
        <f t="shared" si="92"/>
        <v>8</v>
      </c>
      <c r="BX65" s="118">
        <f t="shared" si="92"/>
        <v>36</v>
      </c>
      <c r="BY65" s="118">
        <f t="shared" si="92"/>
        <v>14</v>
      </c>
      <c r="BZ65" s="118">
        <f t="shared" si="92"/>
        <v>14</v>
      </c>
      <c r="CA65" s="118">
        <f t="shared" si="92"/>
        <v>28</v>
      </c>
      <c r="CB65" s="118">
        <f t="shared" si="92"/>
        <v>14</v>
      </c>
      <c r="CC65" s="118">
        <f t="shared" si="92"/>
        <v>9</v>
      </c>
      <c r="CD65" s="118">
        <f t="shared" si="92"/>
        <v>8</v>
      </c>
      <c r="CE65" s="118">
        <f t="shared" si="92"/>
        <v>31</v>
      </c>
      <c r="CF65" s="118">
        <f t="shared" si="92"/>
        <v>14</v>
      </c>
      <c r="CG65" s="118">
        <f t="shared" si="92"/>
        <v>12</v>
      </c>
      <c r="CH65" s="118">
        <f t="shared" si="92"/>
        <v>26</v>
      </c>
      <c r="CI65" s="118">
        <f t="shared" si="92"/>
        <v>33</v>
      </c>
      <c r="CJ65" s="118">
        <f t="shared" si="92"/>
        <v>6</v>
      </c>
      <c r="CK65" s="118">
        <f t="shared" si="92"/>
        <v>30</v>
      </c>
      <c r="CL65" s="118">
        <f t="shared" si="92"/>
        <v>16</v>
      </c>
      <c r="CM65" s="118">
        <f t="shared" si="92"/>
        <v>12</v>
      </c>
      <c r="CN65" s="118">
        <f t="shared" si="92"/>
        <v>28</v>
      </c>
      <c r="CO65" s="118">
        <f t="shared" si="92"/>
        <v>28</v>
      </c>
      <c r="CP65" s="118">
        <f t="shared" si="92"/>
        <v>24</v>
      </c>
      <c r="CQ65" s="118">
        <f t="shared" si="92"/>
        <v>4</v>
      </c>
      <c r="CR65" s="118">
        <f t="shared" si="92"/>
        <v>21</v>
      </c>
      <c r="CS65" s="118">
        <f t="shared" si="92"/>
        <v>25</v>
      </c>
      <c r="CT65" s="118">
        <f t="shared" si="92"/>
        <v>12</v>
      </c>
      <c r="CU65" s="118">
        <f t="shared" si="92"/>
        <v>0</v>
      </c>
      <c r="CV65" s="118">
        <f t="shared" si="92"/>
        <v>16</v>
      </c>
      <c r="CW65" s="118">
        <f t="shared" si="92"/>
        <v>28</v>
      </c>
      <c r="CX65" s="118">
        <f t="shared" si="92"/>
        <v>12</v>
      </c>
      <c r="CY65" s="118">
        <f t="shared" si="92"/>
        <v>0</v>
      </c>
      <c r="CZ65" s="118">
        <f t="shared" si="92"/>
        <v>12</v>
      </c>
      <c r="DA65" s="118">
        <f t="shared" si="92"/>
        <v>21</v>
      </c>
      <c r="DB65" s="118">
        <f t="shared" si="92"/>
        <v>6</v>
      </c>
      <c r="DC65" s="118">
        <f t="shared" si="92"/>
        <v>27</v>
      </c>
      <c r="DD65" s="118">
        <f t="shared" si="92"/>
        <v>12</v>
      </c>
      <c r="DE65" s="118">
        <f t="shared" si="92"/>
        <v>21</v>
      </c>
      <c r="DF65" s="118">
        <f t="shared" si="92"/>
        <v>6</v>
      </c>
      <c r="DG65" s="118">
        <f t="shared" si="92"/>
        <v>27</v>
      </c>
      <c r="DH65" s="118">
        <f t="shared" si="92"/>
        <v>21</v>
      </c>
      <c r="DI65" s="118">
        <f t="shared" si="92"/>
        <v>3</v>
      </c>
      <c r="DJ65" s="118">
        <f t="shared" si="92"/>
        <v>24</v>
      </c>
      <c r="DK65" s="118">
        <f t="shared" si="92"/>
        <v>12</v>
      </c>
      <c r="DL65" s="118">
        <f t="shared" si="92"/>
        <v>0</v>
      </c>
      <c r="DM65" s="118">
        <f t="shared" si="92"/>
        <v>12</v>
      </c>
      <c r="DN65" s="118">
        <f t="shared" si="92"/>
        <v>19</v>
      </c>
      <c r="DO65" s="118">
        <f t="shared" si="92"/>
        <v>8</v>
      </c>
      <c r="DP65" s="118">
        <f t="shared" si="92"/>
        <v>27</v>
      </c>
      <c r="DQ65" s="118">
        <f t="shared" si="92"/>
        <v>16</v>
      </c>
      <c r="DR65" s="118">
        <f t="shared" si="92"/>
        <v>0</v>
      </c>
      <c r="DS65" s="118">
        <f t="shared" ref="DS65:EK65" si="93">SUM(DS12:DS64)</f>
        <v>16</v>
      </c>
      <c r="DT65" s="118">
        <f t="shared" si="93"/>
        <v>6</v>
      </c>
      <c r="DU65" s="118">
        <f t="shared" si="93"/>
        <v>9</v>
      </c>
      <c r="DV65" s="118">
        <f t="shared" si="93"/>
        <v>15</v>
      </c>
      <c r="DW65" s="118">
        <f t="shared" si="93"/>
        <v>22</v>
      </c>
      <c r="DX65" s="118">
        <f t="shared" si="93"/>
        <v>6</v>
      </c>
      <c r="DY65" s="118">
        <f t="shared" si="93"/>
        <v>28</v>
      </c>
      <c r="DZ65" s="118">
        <f t="shared" si="93"/>
        <v>16</v>
      </c>
      <c r="EA65" s="118">
        <f t="shared" si="93"/>
        <v>26</v>
      </c>
      <c r="EB65" s="118">
        <f t="shared" si="93"/>
        <v>24</v>
      </c>
      <c r="EC65" s="118">
        <f>SUM(EC12:EC64)</f>
        <v>18</v>
      </c>
      <c r="ED65" s="118">
        <f t="shared" si="93"/>
        <v>22</v>
      </c>
      <c r="EE65" s="118">
        <f t="shared" si="93"/>
        <v>12</v>
      </c>
      <c r="EF65" s="118">
        <f t="shared" si="93"/>
        <v>34</v>
      </c>
      <c r="EG65" s="118">
        <f t="shared" si="93"/>
        <v>22</v>
      </c>
      <c r="EH65" s="118">
        <f t="shared" si="93"/>
        <v>6</v>
      </c>
      <c r="EI65" s="118">
        <f t="shared" si="93"/>
        <v>28</v>
      </c>
      <c r="EJ65" s="118">
        <f t="shared" si="93"/>
        <v>28</v>
      </c>
      <c r="EK65" s="118">
        <f t="shared" si="93"/>
        <v>14</v>
      </c>
      <c r="EL65" s="7"/>
      <c r="EM65" s="7"/>
      <c r="EN65" s="7"/>
      <c r="EO65" s="7"/>
    </row>
    <row r="66" spans="1:145" ht="6.75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82"/>
      <c r="EI66" s="182"/>
      <c r="EJ66" s="7"/>
      <c r="EK66" s="7"/>
      <c r="EL66" s="7"/>
      <c r="EM66" s="7"/>
      <c r="EN66" s="7"/>
      <c r="EO66" s="7"/>
    </row>
    <row r="67" spans="1:145" ht="14.1" hidden="1" customHeight="1" x14ac:dyDescent="0.25">
      <c r="A67" s="770" t="s">
        <v>500</v>
      </c>
      <c r="B67" s="770"/>
      <c r="C67" s="770"/>
      <c r="D67" s="272">
        <f>COUNTA(D12:D60)</f>
        <v>46</v>
      </c>
      <c r="E67" s="272">
        <f t="shared" ref="E67:X67" si="94">COUNTA(E12:E60)</f>
        <v>46</v>
      </c>
      <c r="F67" s="272">
        <f t="shared" si="94"/>
        <v>46</v>
      </c>
      <c r="G67" s="272">
        <f t="shared" si="94"/>
        <v>46</v>
      </c>
      <c r="H67" s="272">
        <f t="shared" si="94"/>
        <v>46</v>
      </c>
      <c r="I67" s="272">
        <f t="shared" si="94"/>
        <v>46</v>
      </c>
      <c r="J67" s="272">
        <f t="shared" si="94"/>
        <v>46</v>
      </c>
      <c r="K67" s="272">
        <f t="shared" si="94"/>
        <v>46</v>
      </c>
      <c r="L67" s="272">
        <f t="shared" si="94"/>
        <v>46</v>
      </c>
      <c r="M67" s="272">
        <f t="shared" si="94"/>
        <v>46</v>
      </c>
      <c r="N67" s="272">
        <f t="shared" si="94"/>
        <v>46</v>
      </c>
      <c r="O67" s="272">
        <f t="shared" si="94"/>
        <v>46</v>
      </c>
      <c r="P67" s="272">
        <f t="shared" si="94"/>
        <v>46</v>
      </c>
      <c r="Q67" s="272">
        <f t="shared" si="94"/>
        <v>46</v>
      </c>
      <c r="R67" s="272">
        <f t="shared" si="94"/>
        <v>46</v>
      </c>
      <c r="S67" s="272">
        <f t="shared" si="94"/>
        <v>46</v>
      </c>
      <c r="T67" s="272">
        <f t="shared" si="94"/>
        <v>46</v>
      </c>
      <c r="U67" s="272">
        <f t="shared" si="94"/>
        <v>46</v>
      </c>
      <c r="V67" s="272">
        <f t="shared" si="94"/>
        <v>46</v>
      </c>
      <c r="W67" s="272">
        <f t="shared" si="94"/>
        <v>46</v>
      </c>
      <c r="X67" s="272">
        <f t="shared" si="94"/>
        <v>46</v>
      </c>
      <c r="Y67" s="2"/>
      <c r="Z67" s="272">
        <f t="shared" ref="Z67:Z129" si="95">SUM(D67:Y67)</f>
        <v>966</v>
      </c>
      <c r="AA67" s="2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  <c r="AN67" s="374"/>
      <c r="AO67" s="374"/>
      <c r="AP67" s="374"/>
      <c r="AQ67" s="374"/>
      <c r="AR67" s="374"/>
      <c r="AS67" s="374"/>
      <c r="AT67" s="374"/>
      <c r="AU67" s="374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82"/>
      <c r="EI67" s="182"/>
      <c r="EJ67" s="7"/>
      <c r="EK67" s="7"/>
      <c r="EL67" s="7"/>
      <c r="EM67" s="7"/>
      <c r="EN67" s="7"/>
      <c r="EO67" s="7"/>
    </row>
    <row r="68" spans="1:145" ht="14.1" hidden="1" customHeight="1" x14ac:dyDescent="0.25">
      <c r="A68" s="770" t="s">
        <v>460</v>
      </c>
      <c r="B68" s="770"/>
      <c r="C68" s="770"/>
      <c r="D68" s="272">
        <f t="shared" ref="D68:X68" si="96">COUNTIF(D12:D64,"A.35")</f>
        <v>0</v>
      </c>
      <c r="E68" s="272">
        <f t="shared" si="96"/>
        <v>0</v>
      </c>
      <c r="F68" s="272">
        <f t="shared" si="96"/>
        <v>0</v>
      </c>
      <c r="G68" s="272">
        <f t="shared" si="96"/>
        <v>0</v>
      </c>
      <c r="H68" s="272">
        <f t="shared" si="96"/>
        <v>0</v>
      </c>
      <c r="I68" s="272">
        <f t="shared" si="96"/>
        <v>0</v>
      </c>
      <c r="J68" s="272">
        <f t="shared" si="96"/>
        <v>0</v>
      </c>
      <c r="K68" s="272">
        <f t="shared" si="96"/>
        <v>0</v>
      </c>
      <c r="L68" s="272">
        <f t="shared" si="96"/>
        <v>0</v>
      </c>
      <c r="M68" s="272">
        <f t="shared" si="96"/>
        <v>0</v>
      </c>
      <c r="N68" s="272">
        <f t="shared" si="96"/>
        <v>3</v>
      </c>
      <c r="O68" s="272">
        <f t="shared" si="96"/>
        <v>3</v>
      </c>
      <c r="P68" s="272">
        <f t="shared" si="96"/>
        <v>3</v>
      </c>
      <c r="Q68" s="272">
        <f t="shared" si="96"/>
        <v>3</v>
      </c>
      <c r="R68" s="272">
        <f t="shared" si="96"/>
        <v>3</v>
      </c>
      <c r="S68" s="272">
        <f t="shared" si="96"/>
        <v>3</v>
      </c>
      <c r="T68" s="272">
        <f t="shared" si="96"/>
        <v>3</v>
      </c>
      <c r="U68" s="272">
        <f t="shared" si="96"/>
        <v>3</v>
      </c>
      <c r="V68" s="272">
        <f t="shared" si="96"/>
        <v>3</v>
      </c>
      <c r="W68" s="272">
        <f t="shared" si="96"/>
        <v>3</v>
      </c>
      <c r="X68" s="272">
        <f t="shared" si="96"/>
        <v>3</v>
      </c>
      <c r="Y68" s="2"/>
      <c r="Z68" s="272">
        <f t="shared" si="95"/>
        <v>33</v>
      </c>
      <c r="AA68" s="373">
        <f>Z68</f>
        <v>33</v>
      </c>
      <c r="AB68" s="272">
        <f t="shared" ref="AB68:AV68" si="97">COUNTIF(AB11:AB63,"A.35")</f>
        <v>0</v>
      </c>
      <c r="AC68" s="272">
        <f t="shared" si="97"/>
        <v>0</v>
      </c>
      <c r="AD68" s="272">
        <f t="shared" si="97"/>
        <v>0</v>
      </c>
      <c r="AE68" s="272">
        <f t="shared" si="97"/>
        <v>0</v>
      </c>
      <c r="AF68" s="272">
        <f t="shared" si="97"/>
        <v>0</v>
      </c>
      <c r="AG68" s="272">
        <f t="shared" si="97"/>
        <v>0</v>
      </c>
      <c r="AH68" s="272">
        <f t="shared" si="97"/>
        <v>0</v>
      </c>
      <c r="AI68" s="272">
        <f t="shared" si="97"/>
        <v>0</v>
      </c>
      <c r="AJ68" s="272">
        <f t="shared" si="97"/>
        <v>0</v>
      </c>
      <c r="AK68" s="272">
        <f t="shared" si="97"/>
        <v>0</v>
      </c>
      <c r="AL68" s="272">
        <f t="shared" si="97"/>
        <v>3</v>
      </c>
      <c r="AM68" s="272">
        <f t="shared" si="97"/>
        <v>3</v>
      </c>
      <c r="AN68" s="272">
        <f t="shared" si="97"/>
        <v>3</v>
      </c>
      <c r="AO68" s="272">
        <f t="shared" si="97"/>
        <v>3</v>
      </c>
      <c r="AP68" s="272">
        <f t="shared" si="97"/>
        <v>3</v>
      </c>
      <c r="AQ68" s="272">
        <f t="shared" si="97"/>
        <v>3</v>
      </c>
      <c r="AR68" s="272">
        <f t="shared" si="97"/>
        <v>3</v>
      </c>
      <c r="AS68" s="272">
        <f t="shared" si="97"/>
        <v>3</v>
      </c>
      <c r="AT68" s="272">
        <f t="shared" si="97"/>
        <v>3</v>
      </c>
      <c r="AU68" s="272">
        <f t="shared" si="97"/>
        <v>3</v>
      </c>
      <c r="AV68" s="374">
        <f t="shared" si="97"/>
        <v>3</v>
      </c>
      <c r="AW68" s="374">
        <f t="shared" ref="AW68:AW130" si="98">SUM(AB68:AV68)</f>
        <v>33</v>
      </c>
      <c r="AX68" s="374">
        <f>AW68</f>
        <v>33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82"/>
      <c r="EI68" s="182"/>
      <c r="EJ68" s="7"/>
      <c r="EK68" s="7"/>
      <c r="EL68" s="7"/>
      <c r="EM68" s="7"/>
      <c r="EN68" s="7"/>
      <c r="EO68" s="7"/>
    </row>
    <row r="69" spans="1:145" ht="14.1" hidden="1" customHeight="1" x14ac:dyDescent="0.25">
      <c r="A69" s="369" t="s">
        <v>676</v>
      </c>
      <c r="B69" s="369"/>
      <c r="C69" s="369"/>
      <c r="D69" s="272">
        <f t="shared" ref="D69:X69" si="99">COUNTIF(D12:D64,"A.41")</f>
        <v>3</v>
      </c>
      <c r="E69" s="272">
        <f t="shared" si="99"/>
        <v>3</v>
      </c>
      <c r="F69" s="272">
        <f t="shared" si="99"/>
        <v>3</v>
      </c>
      <c r="G69" s="272">
        <f t="shared" si="99"/>
        <v>3</v>
      </c>
      <c r="H69" s="272">
        <f t="shared" si="99"/>
        <v>3</v>
      </c>
      <c r="I69" s="272">
        <f t="shared" si="99"/>
        <v>3</v>
      </c>
      <c r="J69" s="272">
        <f t="shared" si="99"/>
        <v>3</v>
      </c>
      <c r="K69" s="272">
        <f t="shared" si="99"/>
        <v>3</v>
      </c>
      <c r="L69" s="272">
        <f t="shared" si="99"/>
        <v>3</v>
      </c>
      <c r="M69" s="272">
        <f t="shared" si="99"/>
        <v>3</v>
      </c>
      <c r="N69" s="272">
        <f t="shared" si="99"/>
        <v>0</v>
      </c>
      <c r="O69" s="272">
        <f t="shared" si="99"/>
        <v>0</v>
      </c>
      <c r="P69" s="272">
        <f t="shared" si="99"/>
        <v>0</v>
      </c>
      <c r="Q69" s="272">
        <f t="shared" si="99"/>
        <v>0</v>
      </c>
      <c r="R69" s="272">
        <f t="shared" si="99"/>
        <v>0</v>
      </c>
      <c r="S69" s="272">
        <f t="shared" si="99"/>
        <v>0</v>
      </c>
      <c r="T69" s="272">
        <f t="shared" si="99"/>
        <v>0</v>
      </c>
      <c r="U69" s="272">
        <f t="shared" si="99"/>
        <v>0</v>
      </c>
      <c r="V69" s="272">
        <f t="shared" si="99"/>
        <v>0</v>
      </c>
      <c r="W69" s="272">
        <f t="shared" si="99"/>
        <v>0</v>
      </c>
      <c r="X69" s="272">
        <f t="shared" si="99"/>
        <v>0</v>
      </c>
      <c r="Y69" s="2"/>
      <c r="Z69" s="272">
        <f>SUM(D69:Y69)</f>
        <v>30</v>
      </c>
      <c r="AA69" s="373" t="e">
        <f>Z69+#REF!</f>
        <v>#REF!</v>
      </c>
      <c r="AB69" s="272">
        <f t="shared" ref="AB69:AV69" si="100">COUNTIF(AB11:AB63,"A.41")</f>
        <v>3</v>
      </c>
      <c r="AC69" s="272">
        <f t="shared" si="100"/>
        <v>3</v>
      </c>
      <c r="AD69" s="272">
        <f t="shared" si="100"/>
        <v>3</v>
      </c>
      <c r="AE69" s="272">
        <f t="shared" si="100"/>
        <v>3</v>
      </c>
      <c r="AF69" s="272">
        <f t="shared" si="100"/>
        <v>3</v>
      </c>
      <c r="AG69" s="272">
        <f t="shared" si="100"/>
        <v>3</v>
      </c>
      <c r="AH69" s="272">
        <f t="shared" si="100"/>
        <v>3</v>
      </c>
      <c r="AI69" s="272">
        <f t="shared" si="100"/>
        <v>3</v>
      </c>
      <c r="AJ69" s="272">
        <f t="shared" si="100"/>
        <v>3</v>
      </c>
      <c r="AK69" s="272">
        <f t="shared" si="100"/>
        <v>3</v>
      </c>
      <c r="AL69" s="272">
        <f t="shared" si="100"/>
        <v>0</v>
      </c>
      <c r="AM69" s="272">
        <f t="shared" si="100"/>
        <v>0</v>
      </c>
      <c r="AN69" s="272">
        <f t="shared" si="100"/>
        <v>0</v>
      </c>
      <c r="AO69" s="272">
        <f t="shared" si="100"/>
        <v>0</v>
      </c>
      <c r="AP69" s="272">
        <f t="shared" si="100"/>
        <v>0</v>
      </c>
      <c r="AQ69" s="272">
        <f t="shared" si="100"/>
        <v>0</v>
      </c>
      <c r="AR69" s="272">
        <f t="shared" si="100"/>
        <v>0</v>
      </c>
      <c r="AS69" s="272">
        <f t="shared" si="100"/>
        <v>0</v>
      </c>
      <c r="AT69" s="272">
        <f t="shared" si="100"/>
        <v>0</v>
      </c>
      <c r="AU69" s="272">
        <f t="shared" si="100"/>
        <v>0</v>
      </c>
      <c r="AV69" s="272">
        <f t="shared" si="100"/>
        <v>0</v>
      </c>
      <c r="AW69" s="374">
        <f t="shared" si="98"/>
        <v>30</v>
      </c>
      <c r="AX69" s="374">
        <f>AW69</f>
        <v>30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82"/>
      <c r="EI69" s="182"/>
      <c r="EJ69" s="7"/>
      <c r="EK69" s="7"/>
      <c r="EL69" s="7"/>
      <c r="EM69" s="7"/>
      <c r="EN69" s="7"/>
      <c r="EO69" s="7"/>
    </row>
    <row r="70" spans="1:145" ht="14.1" hidden="1" customHeight="1" x14ac:dyDescent="0.25">
      <c r="A70" s="770" t="s">
        <v>461</v>
      </c>
      <c r="B70" s="770"/>
      <c r="C70" s="770"/>
      <c r="D70" s="272">
        <f t="shared" ref="D70:X70" si="101">COUNTIF(D12:D64,"B.23")</f>
        <v>0</v>
      </c>
      <c r="E70" s="272">
        <f t="shared" si="101"/>
        <v>0</v>
      </c>
      <c r="F70" s="272">
        <f t="shared" si="101"/>
        <v>0</v>
      </c>
      <c r="G70" s="272">
        <f t="shared" si="101"/>
        <v>0</v>
      </c>
      <c r="H70" s="272">
        <f t="shared" si="101"/>
        <v>0</v>
      </c>
      <c r="I70" s="272">
        <f t="shared" si="101"/>
        <v>0</v>
      </c>
      <c r="J70" s="272">
        <f t="shared" si="101"/>
        <v>0</v>
      </c>
      <c r="K70" s="272">
        <f t="shared" si="101"/>
        <v>2</v>
      </c>
      <c r="L70" s="272">
        <f t="shared" si="101"/>
        <v>2</v>
      </c>
      <c r="M70" s="272">
        <f t="shared" si="101"/>
        <v>2</v>
      </c>
      <c r="N70" s="272">
        <f t="shared" si="101"/>
        <v>2</v>
      </c>
      <c r="O70" s="272">
        <f t="shared" si="101"/>
        <v>2</v>
      </c>
      <c r="P70" s="272">
        <f t="shared" si="101"/>
        <v>0</v>
      </c>
      <c r="Q70" s="272">
        <f t="shared" si="101"/>
        <v>0</v>
      </c>
      <c r="R70" s="272">
        <f t="shared" si="101"/>
        <v>2</v>
      </c>
      <c r="S70" s="272">
        <f t="shared" si="101"/>
        <v>2</v>
      </c>
      <c r="T70" s="272">
        <f t="shared" si="101"/>
        <v>2</v>
      </c>
      <c r="U70" s="272">
        <f t="shared" si="101"/>
        <v>2</v>
      </c>
      <c r="V70" s="272">
        <f t="shared" si="101"/>
        <v>2</v>
      </c>
      <c r="W70" s="272">
        <f t="shared" si="101"/>
        <v>2</v>
      </c>
      <c r="X70" s="272">
        <f t="shared" si="101"/>
        <v>2</v>
      </c>
      <c r="Y70" s="2"/>
      <c r="Z70" s="272">
        <f t="shared" si="95"/>
        <v>24</v>
      </c>
      <c r="AA70" s="373">
        <f>Z70</f>
        <v>24</v>
      </c>
      <c r="AB70" s="272">
        <f t="shared" ref="AB70:AV70" si="102">COUNTIF(AB11:AB63,"B.23")</f>
        <v>0</v>
      </c>
      <c r="AC70" s="272">
        <f t="shared" si="102"/>
        <v>0</v>
      </c>
      <c r="AD70" s="272">
        <f t="shared" si="102"/>
        <v>0</v>
      </c>
      <c r="AE70" s="272">
        <f t="shared" si="102"/>
        <v>0</v>
      </c>
      <c r="AF70" s="272">
        <f t="shared" si="102"/>
        <v>0</v>
      </c>
      <c r="AG70" s="272">
        <f t="shared" si="102"/>
        <v>0</v>
      </c>
      <c r="AH70" s="272">
        <f t="shared" si="102"/>
        <v>0</v>
      </c>
      <c r="AI70" s="272">
        <f t="shared" si="102"/>
        <v>2</v>
      </c>
      <c r="AJ70" s="272">
        <f t="shared" si="102"/>
        <v>2</v>
      </c>
      <c r="AK70" s="272">
        <f t="shared" si="102"/>
        <v>2</v>
      </c>
      <c r="AL70" s="272">
        <f t="shared" si="102"/>
        <v>2</v>
      </c>
      <c r="AM70" s="272">
        <f t="shared" si="102"/>
        <v>2</v>
      </c>
      <c r="AN70" s="272">
        <f t="shared" si="102"/>
        <v>0</v>
      </c>
      <c r="AO70" s="272">
        <f t="shared" si="102"/>
        <v>0</v>
      </c>
      <c r="AP70" s="272">
        <f t="shared" si="102"/>
        <v>2</v>
      </c>
      <c r="AQ70" s="272">
        <f t="shared" si="102"/>
        <v>2</v>
      </c>
      <c r="AR70" s="272">
        <f t="shared" si="102"/>
        <v>2</v>
      </c>
      <c r="AS70" s="272">
        <f t="shared" si="102"/>
        <v>2</v>
      </c>
      <c r="AT70" s="272">
        <f t="shared" si="102"/>
        <v>2</v>
      </c>
      <c r="AU70" s="272">
        <f t="shared" si="102"/>
        <v>2</v>
      </c>
      <c r="AV70" s="374">
        <f t="shared" si="102"/>
        <v>2</v>
      </c>
      <c r="AW70" s="374">
        <f t="shared" si="98"/>
        <v>24</v>
      </c>
      <c r="AX70" s="374">
        <f>AW70</f>
        <v>24</v>
      </c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82"/>
      <c r="EI70" s="182"/>
      <c r="EJ70" s="7"/>
      <c r="EK70" s="7"/>
      <c r="EL70" s="7"/>
      <c r="EM70" s="7"/>
      <c r="EN70" s="7"/>
      <c r="EO70" s="7"/>
    </row>
    <row r="71" spans="1:145" ht="14.1" hidden="1" customHeight="1" x14ac:dyDescent="0.25">
      <c r="A71" s="772" t="s">
        <v>563</v>
      </c>
      <c r="B71" s="772"/>
      <c r="C71" s="772"/>
      <c r="D71" s="272">
        <f t="shared" ref="D71:X71" si="103">COUNTIF(D12:D64,"B.26")</f>
        <v>2</v>
      </c>
      <c r="E71" s="272">
        <f t="shared" si="103"/>
        <v>2</v>
      </c>
      <c r="F71" s="272">
        <f t="shared" si="103"/>
        <v>2</v>
      </c>
      <c r="G71" s="272">
        <f t="shared" si="103"/>
        <v>2</v>
      </c>
      <c r="H71" s="272">
        <f t="shared" si="103"/>
        <v>2</v>
      </c>
      <c r="I71" s="272">
        <f t="shared" si="103"/>
        <v>2</v>
      </c>
      <c r="J71" s="272">
        <f t="shared" si="103"/>
        <v>2</v>
      </c>
      <c r="K71" s="272">
        <f t="shared" si="103"/>
        <v>0</v>
      </c>
      <c r="L71" s="272">
        <f t="shared" si="103"/>
        <v>0</v>
      </c>
      <c r="M71" s="272">
        <f t="shared" si="103"/>
        <v>0</v>
      </c>
      <c r="N71" s="272">
        <f t="shared" si="103"/>
        <v>0</v>
      </c>
      <c r="O71" s="272">
        <f t="shared" si="103"/>
        <v>0</v>
      </c>
      <c r="P71" s="272">
        <f t="shared" si="103"/>
        <v>2</v>
      </c>
      <c r="Q71" s="272">
        <f t="shared" si="103"/>
        <v>2</v>
      </c>
      <c r="R71" s="272">
        <f t="shared" si="103"/>
        <v>0</v>
      </c>
      <c r="S71" s="272">
        <f t="shared" si="103"/>
        <v>0</v>
      </c>
      <c r="T71" s="272">
        <f t="shared" si="103"/>
        <v>0</v>
      </c>
      <c r="U71" s="272">
        <f t="shared" si="103"/>
        <v>0</v>
      </c>
      <c r="V71" s="272">
        <f t="shared" si="103"/>
        <v>0</v>
      </c>
      <c r="W71" s="272">
        <f t="shared" si="103"/>
        <v>0</v>
      </c>
      <c r="X71" s="272">
        <f t="shared" si="103"/>
        <v>0</v>
      </c>
      <c r="Y71" s="2"/>
      <c r="Z71" s="272">
        <f t="shared" si="95"/>
        <v>18</v>
      </c>
      <c r="AA71" s="373">
        <f>Z71</f>
        <v>18</v>
      </c>
      <c r="AB71" s="272">
        <f t="shared" ref="AB71:AV71" si="104">COUNTIF(AB11:AB63,"B.26")</f>
        <v>2</v>
      </c>
      <c r="AC71" s="272">
        <f t="shared" si="104"/>
        <v>2</v>
      </c>
      <c r="AD71" s="272">
        <f t="shared" si="104"/>
        <v>2</v>
      </c>
      <c r="AE71" s="272">
        <f t="shared" si="104"/>
        <v>2</v>
      </c>
      <c r="AF71" s="272">
        <f t="shared" si="104"/>
        <v>2</v>
      </c>
      <c r="AG71" s="272">
        <f t="shared" si="104"/>
        <v>2</v>
      </c>
      <c r="AH71" s="272">
        <f t="shared" si="104"/>
        <v>2</v>
      </c>
      <c r="AI71" s="272">
        <f t="shared" si="104"/>
        <v>0</v>
      </c>
      <c r="AJ71" s="272">
        <f t="shared" si="104"/>
        <v>0</v>
      </c>
      <c r="AK71" s="272">
        <f t="shared" si="104"/>
        <v>0</v>
      </c>
      <c r="AL71" s="272">
        <f t="shared" si="104"/>
        <v>0</v>
      </c>
      <c r="AM71" s="272">
        <f t="shared" si="104"/>
        <v>0</v>
      </c>
      <c r="AN71" s="272">
        <f t="shared" si="104"/>
        <v>2</v>
      </c>
      <c r="AO71" s="272">
        <f t="shared" si="104"/>
        <v>2</v>
      </c>
      <c r="AP71" s="272">
        <f t="shared" si="104"/>
        <v>0</v>
      </c>
      <c r="AQ71" s="272">
        <f t="shared" si="104"/>
        <v>0</v>
      </c>
      <c r="AR71" s="272">
        <f t="shared" si="104"/>
        <v>0</v>
      </c>
      <c r="AS71" s="272">
        <f t="shared" si="104"/>
        <v>0</v>
      </c>
      <c r="AT71" s="272">
        <f t="shared" si="104"/>
        <v>0</v>
      </c>
      <c r="AU71" s="272">
        <f t="shared" si="104"/>
        <v>0</v>
      </c>
      <c r="AV71" s="374">
        <f t="shared" si="104"/>
        <v>0</v>
      </c>
      <c r="AW71" s="374">
        <f t="shared" si="98"/>
        <v>18</v>
      </c>
      <c r="AX71" s="766">
        <f>AW71+AW72</f>
        <v>26</v>
      </c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82"/>
      <c r="EI71" s="182"/>
      <c r="EJ71" s="7"/>
      <c r="EK71" s="7"/>
      <c r="EL71" s="7"/>
      <c r="EM71" s="7"/>
      <c r="EN71" s="7"/>
      <c r="EO71" s="7"/>
    </row>
    <row r="72" spans="1:145" ht="14.1" hidden="1" customHeight="1" x14ac:dyDescent="0.25">
      <c r="A72" s="372" t="s">
        <v>690</v>
      </c>
      <c r="B72" s="372"/>
      <c r="C72" s="372"/>
      <c r="D72" s="272">
        <f>COUNTIF(D12:D64,"O.26")</f>
        <v>0</v>
      </c>
      <c r="E72" s="272">
        <f t="shared" ref="E72:X72" si="105">COUNTIF(E12:E64,"O.26")</f>
        <v>0</v>
      </c>
      <c r="F72" s="272">
        <f t="shared" si="105"/>
        <v>0</v>
      </c>
      <c r="G72" s="272">
        <f t="shared" si="105"/>
        <v>0</v>
      </c>
      <c r="H72" s="272">
        <f t="shared" si="105"/>
        <v>0</v>
      </c>
      <c r="I72" s="272">
        <f t="shared" si="105"/>
        <v>0</v>
      </c>
      <c r="J72" s="272">
        <f t="shared" si="105"/>
        <v>0</v>
      </c>
      <c r="K72" s="272">
        <f t="shared" si="105"/>
        <v>0</v>
      </c>
      <c r="L72" s="272">
        <f t="shared" si="105"/>
        <v>0</v>
      </c>
      <c r="M72" s="272">
        <f t="shared" si="105"/>
        <v>0</v>
      </c>
      <c r="N72" s="272">
        <f t="shared" si="105"/>
        <v>4</v>
      </c>
      <c r="O72" s="272">
        <f t="shared" si="105"/>
        <v>4</v>
      </c>
      <c r="P72" s="272">
        <f t="shared" si="105"/>
        <v>0</v>
      </c>
      <c r="Q72" s="272">
        <f t="shared" si="105"/>
        <v>0</v>
      </c>
      <c r="R72" s="272">
        <f t="shared" si="105"/>
        <v>0</v>
      </c>
      <c r="S72" s="272">
        <f t="shared" si="105"/>
        <v>0</v>
      </c>
      <c r="T72" s="272">
        <f t="shared" si="105"/>
        <v>0</v>
      </c>
      <c r="U72" s="272">
        <f t="shared" si="105"/>
        <v>0</v>
      </c>
      <c r="V72" s="272">
        <f t="shared" si="105"/>
        <v>0</v>
      </c>
      <c r="W72" s="272">
        <f t="shared" si="105"/>
        <v>0</v>
      </c>
      <c r="X72" s="272">
        <f t="shared" si="105"/>
        <v>0</v>
      </c>
      <c r="Y72" s="2"/>
      <c r="Z72" s="272">
        <f t="shared" si="95"/>
        <v>8</v>
      </c>
      <c r="AA72" s="373"/>
      <c r="AB72" s="272">
        <f>COUNTIF(AB11:AB63,"O.26")</f>
        <v>0</v>
      </c>
      <c r="AC72" s="272">
        <f t="shared" ref="AC72:AV72" si="106">COUNTIF(AC11:AC63,"O.26")</f>
        <v>0</v>
      </c>
      <c r="AD72" s="272">
        <f t="shared" si="106"/>
        <v>0</v>
      </c>
      <c r="AE72" s="272">
        <f t="shared" si="106"/>
        <v>0</v>
      </c>
      <c r="AF72" s="272">
        <f t="shared" si="106"/>
        <v>0</v>
      </c>
      <c r="AG72" s="272">
        <f t="shared" si="106"/>
        <v>0</v>
      </c>
      <c r="AH72" s="272">
        <f t="shared" si="106"/>
        <v>0</v>
      </c>
      <c r="AI72" s="272">
        <f t="shared" si="106"/>
        <v>0</v>
      </c>
      <c r="AJ72" s="272">
        <f t="shared" si="106"/>
        <v>0</v>
      </c>
      <c r="AK72" s="272">
        <f t="shared" si="106"/>
        <v>0</v>
      </c>
      <c r="AL72" s="272">
        <f t="shared" si="106"/>
        <v>4</v>
      </c>
      <c r="AM72" s="272">
        <f t="shared" si="106"/>
        <v>4</v>
      </c>
      <c r="AN72" s="272">
        <f t="shared" si="106"/>
        <v>0</v>
      </c>
      <c r="AO72" s="272">
        <f t="shared" si="106"/>
        <v>0</v>
      </c>
      <c r="AP72" s="272">
        <f t="shared" si="106"/>
        <v>0</v>
      </c>
      <c r="AQ72" s="272">
        <f t="shared" si="106"/>
        <v>0</v>
      </c>
      <c r="AR72" s="272">
        <f t="shared" si="106"/>
        <v>0</v>
      </c>
      <c r="AS72" s="272">
        <f t="shared" si="106"/>
        <v>0</v>
      </c>
      <c r="AT72" s="272">
        <f t="shared" si="106"/>
        <v>0</v>
      </c>
      <c r="AU72" s="272">
        <f t="shared" si="106"/>
        <v>0</v>
      </c>
      <c r="AV72" s="272">
        <f t="shared" si="106"/>
        <v>0</v>
      </c>
      <c r="AW72" s="374">
        <f t="shared" si="98"/>
        <v>8</v>
      </c>
      <c r="AX72" s="766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82"/>
      <c r="EI72" s="182"/>
      <c r="EJ72" s="7"/>
      <c r="EK72" s="7"/>
      <c r="EL72" s="7"/>
      <c r="EM72" s="7"/>
      <c r="EN72" s="7"/>
      <c r="EO72" s="7"/>
    </row>
    <row r="73" spans="1:145" ht="14.1" hidden="1" customHeight="1" x14ac:dyDescent="0.25">
      <c r="A73" s="770" t="s">
        <v>462</v>
      </c>
      <c r="B73" s="770"/>
      <c r="C73" s="770"/>
      <c r="D73" s="272">
        <f t="shared" ref="D73:X73" si="107">COUNTIF(D12:D64,"C.20")</f>
        <v>4</v>
      </c>
      <c r="E73" s="272">
        <f t="shared" si="107"/>
        <v>4</v>
      </c>
      <c r="F73" s="272">
        <f t="shared" si="107"/>
        <v>4</v>
      </c>
      <c r="G73" s="272">
        <f t="shared" si="107"/>
        <v>4</v>
      </c>
      <c r="H73" s="272">
        <f t="shared" si="107"/>
        <v>4</v>
      </c>
      <c r="I73" s="272">
        <f t="shared" si="107"/>
        <v>4</v>
      </c>
      <c r="J73" s="272">
        <f t="shared" si="107"/>
        <v>4</v>
      </c>
      <c r="K73" s="272">
        <f t="shared" si="107"/>
        <v>0</v>
      </c>
      <c r="L73" s="272">
        <f t="shared" si="107"/>
        <v>0</v>
      </c>
      <c r="M73" s="272">
        <f t="shared" si="107"/>
        <v>0</v>
      </c>
      <c r="N73" s="272">
        <f t="shared" si="107"/>
        <v>0</v>
      </c>
      <c r="O73" s="272">
        <f t="shared" si="107"/>
        <v>0</v>
      </c>
      <c r="P73" s="272">
        <f t="shared" si="107"/>
        <v>0</v>
      </c>
      <c r="Q73" s="272">
        <f t="shared" si="107"/>
        <v>0</v>
      </c>
      <c r="R73" s="272">
        <f t="shared" si="107"/>
        <v>0</v>
      </c>
      <c r="S73" s="272">
        <f t="shared" si="107"/>
        <v>0</v>
      </c>
      <c r="T73" s="272">
        <f t="shared" si="107"/>
        <v>0</v>
      </c>
      <c r="U73" s="272">
        <f t="shared" si="107"/>
        <v>0</v>
      </c>
      <c r="V73" s="272">
        <f t="shared" si="107"/>
        <v>0</v>
      </c>
      <c r="W73" s="272">
        <f t="shared" si="107"/>
        <v>0</v>
      </c>
      <c r="X73" s="272">
        <f t="shared" si="107"/>
        <v>0</v>
      </c>
      <c r="Y73" s="2"/>
      <c r="Z73" s="272">
        <f t="shared" si="95"/>
        <v>28</v>
      </c>
      <c r="AA73" s="767">
        <f>Z73+Z74</f>
        <v>36</v>
      </c>
      <c r="AB73" s="272">
        <f t="shared" ref="AB73:AV73" si="108">COUNTIF(AB11:AB63,"C.20")</f>
        <v>4</v>
      </c>
      <c r="AC73" s="272">
        <f t="shared" si="108"/>
        <v>4</v>
      </c>
      <c r="AD73" s="272">
        <f t="shared" si="108"/>
        <v>4</v>
      </c>
      <c r="AE73" s="272">
        <f t="shared" si="108"/>
        <v>4</v>
      </c>
      <c r="AF73" s="272">
        <f t="shared" si="108"/>
        <v>4</v>
      </c>
      <c r="AG73" s="272">
        <f t="shared" si="108"/>
        <v>4</v>
      </c>
      <c r="AH73" s="272">
        <f t="shared" si="108"/>
        <v>4</v>
      </c>
      <c r="AI73" s="272">
        <f t="shared" si="108"/>
        <v>0</v>
      </c>
      <c r="AJ73" s="272">
        <f t="shared" si="108"/>
        <v>0</v>
      </c>
      <c r="AK73" s="272">
        <f t="shared" si="108"/>
        <v>0</v>
      </c>
      <c r="AL73" s="272">
        <f t="shared" si="108"/>
        <v>0</v>
      </c>
      <c r="AM73" s="272">
        <f t="shared" si="108"/>
        <v>0</v>
      </c>
      <c r="AN73" s="272">
        <f t="shared" si="108"/>
        <v>0</v>
      </c>
      <c r="AO73" s="272">
        <f t="shared" si="108"/>
        <v>0</v>
      </c>
      <c r="AP73" s="272">
        <f t="shared" si="108"/>
        <v>0</v>
      </c>
      <c r="AQ73" s="272">
        <f t="shared" si="108"/>
        <v>0</v>
      </c>
      <c r="AR73" s="272">
        <f t="shared" si="108"/>
        <v>0</v>
      </c>
      <c r="AS73" s="272">
        <f t="shared" si="108"/>
        <v>0</v>
      </c>
      <c r="AT73" s="272">
        <f t="shared" si="108"/>
        <v>0</v>
      </c>
      <c r="AU73" s="272">
        <f t="shared" si="108"/>
        <v>0</v>
      </c>
      <c r="AV73" s="272">
        <f t="shared" si="108"/>
        <v>0</v>
      </c>
      <c r="AW73" s="374">
        <f t="shared" si="98"/>
        <v>28</v>
      </c>
      <c r="AX73" s="766">
        <f>AW73+AW74</f>
        <v>36</v>
      </c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82"/>
      <c r="EI73" s="182"/>
      <c r="EJ73" s="7"/>
      <c r="EK73" s="7"/>
      <c r="EL73" s="7"/>
      <c r="EM73" s="7"/>
      <c r="EN73" s="7"/>
      <c r="EO73" s="7"/>
    </row>
    <row r="74" spans="1:145" ht="14.1" hidden="1" customHeight="1" x14ac:dyDescent="0.25">
      <c r="A74" s="770" t="s">
        <v>528</v>
      </c>
      <c r="B74" s="770"/>
      <c r="C74" s="770"/>
      <c r="D74" s="272">
        <f t="shared" ref="D74:X74" si="109">COUNTIF(D12:D64,"CP.20")</f>
        <v>0</v>
      </c>
      <c r="E74" s="272">
        <f t="shared" si="109"/>
        <v>0</v>
      </c>
      <c r="F74" s="272">
        <f t="shared" si="109"/>
        <v>0</v>
      </c>
      <c r="G74" s="272">
        <f t="shared" si="109"/>
        <v>0</v>
      </c>
      <c r="H74" s="272">
        <f t="shared" si="109"/>
        <v>0</v>
      </c>
      <c r="I74" s="272">
        <f t="shared" si="109"/>
        <v>0</v>
      </c>
      <c r="J74" s="272">
        <f t="shared" si="109"/>
        <v>0</v>
      </c>
      <c r="K74" s="272">
        <f t="shared" si="109"/>
        <v>0</v>
      </c>
      <c r="L74" s="272">
        <f t="shared" si="109"/>
        <v>0</v>
      </c>
      <c r="M74" s="272">
        <f t="shared" si="109"/>
        <v>0</v>
      </c>
      <c r="N74" s="272">
        <f t="shared" si="109"/>
        <v>0</v>
      </c>
      <c r="O74" s="272">
        <f t="shared" si="109"/>
        <v>0</v>
      </c>
      <c r="P74" s="272">
        <f t="shared" si="109"/>
        <v>4</v>
      </c>
      <c r="Q74" s="272">
        <f t="shared" si="109"/>
        <v>4</v>
      </c>
      <c r="R74" s="272">
        <f t="shared" si="109"/>
        <v>0</v>
      </c>
      <c r="S74" s="272">
        <f t="shared" si="109"/>
        <v>0</v>
      </c>
      <c r="T74" s="272">
        <f t="shared" si="109"/>
        <v>0</v>
      </c>
      <c r="U74" s="272">
        <f t="shared" si="109"/>
        <v>0</v>
      </c>
      <c r="V74" s="272">
        <f t="shared" si="109"/>
        <v>0</v>
      </c>
      <c r="W74" s="272">
        <f t="shared" si="109"/>
        <v>0</v>
      </c>
      <c r="X74" s="272">
        <f t="shared" si="109"/>
        <v>0</v>
      </c>
      <c r="Y74" s="2"/>
      <c r="Z74" s="272">
        <f t="shared" si="95"/>
        <v>8</v>
      </c>
      <c r="AA74" s="767"/>
      <c r="AB74" s="272">
        <f t="shared" ref="AB74:AV74" si="110">COUNTIF(AB11:AB63,"CP.20")</f>
        <v>0</v>
      </c>
      <c r="AC74" s="272">
        <f t="shared" si="110"/>
        <v>0</v>
      </c>
      <c r="AD74" s="272">
        <f t="shared" si="110"/>
        <v>0</v>
      </c>
      <c r="AE74" s="272">
        <f t="shared" si="110"/>
        <v>0</v>
      </c>
      <c r="AF74" s="272">
        <f t="shared" si="110"/>
        <v>0</v>
      </c>
      <c r="AG74" s="272">
        <f t="shared" si="110"/>
        <v>0</v>
      </c>
      <c r="AH74" s="272">
        <f t="shared" si="110"/>
        <v>0</v>
      </c>
      <c r="AI74" s="272">
        <f t="shared" si="110"/>
        <v>0</v>
      </c>
      <c r="AJ74" s="272">
        <f t="shared" si="110"/>
        <v>0</v>
      </c>
      <c r="AK74" s="272">
        <f t="shared" si="110"/>
        <v>0</v>
      </c>
      <c r="AL74" s="272">
        <f t="shared" si="110"/>
        <v>0</v>
      </c>
      <c r="AM74" s="272">
        <f t="shared" si="110"/>
        <v>0</v>
      </c>
      <c r="AN74" s="272">
        <f t="shared" si="110"/>
        <v>4</v>
      </c>
      <c r="AO74" s="272">
        <f t="shared" si="110"/>
        <v>4</v>
      </c>
      <c r="AP74" s="272">
        <f t="shared" si="110"/>
        <v>0</v>
      </c>
      <c r="AQ74" s="272">
        <f t="shared" si="110"/>
        <v>0</v>
      </c>
      <c r="AR74" s="272">
        <f t="shared" si="110"/>
        <v>0</v>
      </c>
      <c r="AS74" s="272">
        <f t="shared" si="110"/>
        <v>0</v>
      </c>
      <c r="AT74" s="272">
        <f t="shared" si="110"/>
        <v>0</v>
      </c>
      <c r="AU74" s="272">
        <f t="shared" si="110"/>
        <v>0</v>
      </c>
      <c r="AV74" s="272">
        <f t="shared" si="110"/>
        <v>0</v>
      </c>
      <c r="AW74" s="374">
        <f t="shared" si="98"/>
        <v>8</v>
      </c>
      <c r="AX74" s="766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82"/>
      <c r="EI74" s="182"/>
      <c r="EJ74" s="7"/>
      <c r="EK74" s="7"/>
      <c r="EL74" s="7"/>
      <c r="EM74" s="7"/>
      <c r="EN74" s="7"/>
      <c r="EO74" s="7"/>
    </row>
    <row r="75" spans="1:145" ht="14.1" hidden="1" customHeight="1" x14ac:dyDescent="0.25">
      <c r="A75" s="770" t="s">
        <v>463</v>
      </c>
      <c r="B75" s="770"/>
      <c r="C75" s="770"/>
      <c r="D75" s="272">
        <f t="shared" ref="D75:X75" si="111">COUNTIF(D12:D64,"C.13")</f>
        <v>0</v>
      </c>
      <c r="E75" s="272">
        <f t="shared" si="111"/>
        <v>0</v>
      </c>
      <c r="F75" s="272">
        <f t="shared" si="111"/>
        <v>0</v>
      </c>
      <c r="G75" s="272">
        <f t="shared" si="111"/>
        <v>0</v>
      </c>
      <c r="H75" s="272">
        <f t="shared" si="111"/>
        <v>0</v>
      </c>
      <c r="I75" s="272">
        <f t="shared" si="111"/>
        <v>0</v>
      </c>
      <c r="J75" s="272">
        <f t="shared" si="111"/>
        <v>0</v>
      </c>
      <c r="K75" s="272">
        <f t="shared" si="111"/>
        <v>0</v>
      </c>
      <c r="L75" s="272">
        <f t="shared" si="111"/>
        <v>0</v>
      </c>
      <c r="M75" s="272">
        <f t="shared" si="111"/>
        <v>0</v>
      </c>
      <c r="N75" s="272">
        <f t="shared" si="111"/>
        <v>0</v>
      </c>
      <c r="O75" s="272">
        <f t="shared" si="111"/>
        <v>0</v>
      </c>
      <c r="P75" s="272">
        <f t="shared" si="111"/>
        <v>0</v>
      </c>
      <c r="Q75" s="272">
        <f t="shared" si="111"/>
        <v>0</v>
      </c>
      <c r="R75" s="272">
        <f t="shared" si="111"/>
        <v>4</v>
      </c>
      <c r="S75" s="272">
        <f t="shared" si="111"/>
        <v>4</v>
      </c>
      <c r="T75" s="272">
        <f t="shared" si="111"/>
        <v>4</v>
      </c>
      <c r="U75" s="272">
        <f t="shared" si="111"/>
        <v>4</v>
      </c>
      <c r="V75" s="272">
        <f t="shared" si="111"/>
        <v>4</v>
      </c>
      <c r="W75" s="272">
        <f t="shared" si="111"/>
        <v>4</v>
      </c>
      <c r="X75" s="272">
        <f t="shared" si="111"/>
        <v>4</v>
      </c>
      <c r="Y75" s="2"/>
      <c r="Z75" s="272">
        <f t="shared" si="95"/>
        <v>28</v>
      </c>
      <c r="AA75" s="767">
        <f>Z75+Z76</f>
        <v>34</v>
      </c>
      <c r="AB75" s="272">
        <f t="shared" ref="AB75:AV75" si="112">COUNTIF(AB11:AB63,"C.13")</f>
        <v>0</v>
      </c>
      <c r="AC75" s="272">
        <f t="shared" si="112"/>
        <v>0</v>
      </c>
      <c r="AD75" s="272">
        <f t="shared" si="112"/>
        <v>0</v>
      </c>
      <c r="AE75" s="272">
        <f t="shared" si="112"/>
        <v>0</v>
      </c>
      <c r="AF75" s="272">
        <f t="shared" si="112"/>
        <v>0</v>
      </c>
      <c r="AG75" s="272">
        <f t="shared" si="112"/>
        <v>0</v>
      </c>
      <c r="AH75" s="272">
        <f t="shared" si="112"/>
        <v>0</v>
      </c>
      <c r="AI75" s="272">
        <f t="shared" si="112"/>
        <v>0</v>
      </c>
      <c r="AJ75" s="272">
        <f t="shared" si="112"/>
        <v>0</v>
      </c>
      <c r="AK75" s="272">
        <f t="shared" si="112"/>
        <v>0</v>
      </c>
      <c r="AL75" s="272">
        <f t="shared" si="112"/>
        <v>0</v>
      </c>
      <c r="AM75" s="272">
        <f t="shared" si="112"/>
        <v>0</v>
      </c>
      <c r="AN75" s="272">
        <f t="shared" si="112"/>
        <v>0</v>
      </c>
      <c r="AO75" s="272">
        <f t="shared" si="112"/>
        <v>0</v>
      </c>
      <c r="AP75" s="272">
        <f t="shared" si="112"/>
        <v>4</v>
      </c>
      <c r="AQ75" s="272">
        <f t="shared" si="112"/>
        <v>4</v>
      </c>
      <c r="AR75" s="272">
        <f t="shared" si="112"/>
        <v>4</v>
      </c>
      <c r="AS75" s="272">
        <f t="shared" si="112"/>
        <v>4</v>
      </c>
      <c r="AT75" s="272">
        <f t="shared" si="112"/>
        <v>4</v>
      </c>
      <c r="AU75" s="272">
        <f t="shared" si="112"/>
        <v>4</v>
      </c>
      <c r="AV75" s="374">
        <f t="shared" si="112"/>
        <v>4</v>
      </c>
      <c r="AW75" s="374">
        <f t="shared" si="98"/>
        <v>28</v>
      </c>
      <c r="AX75" s="766">
        <f>AW75+AW76</f>
        <v>34</v>
      </c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82"/>
      <c r="EI75" s="182"/>
      <c r="EJ75" s="7"/>
      <c r="EK75" s="7"/>
      <c r="EL75" s="7"/>
      <c r="EM75" s="7"/>
      <c r="EN75" s="7"/>
      <c r="EO75" s="7"/>
    </row>
    <row r="76" spans="1:145" ht="14.1" hidden="1" customHeight="1" x14ac:dyDescent="0.25">
      <c r="A76" s="770" t="s">
        <v>487</v>
      </c>
      <c r="B76" s="770"/>
      <c r="C76" s="770"/>
      <c r="D76" s="272">
        <f t="shared" ref="D76:X76" si="113">COUNTIF(D12:D64,"CP.13")</f>
        <v>0</v>
      </c>
      <c r="E76" s="272">
        <f t="shared" si="113"/>
        <v>0</v>
      </c>
      <c r="F76" s="272">
        <f t="shared" si="113"/>
        <v>0</v>
      </c>
      <c r="G76" s="272">
        <f t="shared" si="113"/>
        <v>0</v>
      </c>
      <c r="H76" s="272">
        <f t="shared" si="113"/>
        <v>0</v>
      </c>
      <c r="I76" s="272">
        <f t="shared" si="113"/>
        <v>3</v>
      </c>
      <c r="J76" s="272">
        <f t="shared" si="113"/>
        <v>3</v>
      </c>
      <c r="K76" s="272">
        <f t="shared" si="113"/>
        <v>0</v>
      </c>
      <c r="L76" s="272">
        <f t="shared" si="113"/>
        <v>0</v>
      </c>
      <c r="M76" s="272">
        <f t="shared" si="113"/>
        <v>0</v>
      </c>
      <c r="N76" s="222">
        <f t="shared" si="113"/>
        <v>0</v>
      </c>
      <c r="O76" s="222">
        <f t="shared" si="113"/>
        <v>0</v>
      </c>
      <c r="P76" s="272">
        <f t="shared" si="113"/>
        <v>0</v>
      </c>
      <c r="Q76" s="272">
        <f t="shared" si="113"/>
        <v>0</v>
      </c>
      <c r="R76" s="272">
        <f t="shared" si="113"/>
        <v>0</v>
      </c>
      <c r="S76" s="272">
        <f t="shared" si="113"/>
        <v>0</v>
      </c>
      <c r="T76" s="272">
        <f t="shared" si="113"/>
        <v>0</v>
      </c>
      <c r="U76" s="272">
        <f t="shared" si="113"/>
        <v>0</v>
      </c>
      <c r="V76" s="272">
        <f t="shared" si="113"/>
        <v>0</v>
      </c>
      <c r="W76" s="272">
        <f t="shared" si="113"/>
        <v>0</v>
      </c>
      <c r="X76" s="272">
        <f t="shared" si="113"/>
        <v>0</v>
      </c>
      <c r="Y76" s="2"/>
      <c r="Z76" s="272">
        <f t="shared" si="95"/>
        <v>6</v>
      </c>
      <c r="AA76" s="767"/>
      <c r="AB76" s="272">
        <f t="shared" ref="AB76:AV76" si="114">COUNTIF(AB11:AB63,"CP.13")</f>
        <v>0</v>
      </c>
      <c r="AC76" s="272">
        <f t="shared" si="114"/>
        <v>0</v>
      </c>
      <c r="AD76" s="272">
        <f t="shared" si="114"/>
        <v>0</v>
      </c>
      <c r="AE76" s="272">
        <f t="shared" si="114"/>
        <v>0</v>
      </c>
      <c r="AF76" s="272">
        <f t="shared" si="114"/>
        <v>0</v>
      </c>
      <c r="AG76" s="272">
        <f t="shared" si="114"/>
        <v>3</v>
      </c>
      <c r="AH76" s="272">
        <f t="shared" si="114"/>
        <v>3</v>
      </c>
      <c r="AI76" s="272">
        <f t="shared" si="114"/>
        <v>0</v>
      </c>
      <c r="AJ76" s="272">
        <f t="shared" si="114"/>
        <v>0</v>
      </c>
      <c r="AK76" s="272">
        <f t="shared" si="114"/>
        <v>0</v>
      </c>
      <c r="AL76" s="272">
        <f t="shared" si="114"/>
        <v>0</v>
      </c>
      <c r="AM76" s="272">
        <f t="shared" si="114"/>
        <v>0</v>
      </c>
      <c r="AN76" s="272">
        <f t="shared" si="114"/>
        <v>0</v>
      </c>
      <c r="AO76" s="272">
        <f t="shared" si="114"/>
        <v>0</v>
      </c>
      <c r="AP76" s="272">
        <f t="shared" si="114"/>
        <v>0</v>
      </c>
      <c r="AQ76" s="272">
        <f t="shared" si="114"/>
        <v>0</v>
      </c>
      <c r="AR76" s="272">
        <f t="shared" si="114"/>
        <v>0</v>
      </c>
      <c r="AS76" s="272">
        <f t="shared" si="114"/>
        <v>0</v>
      </c>
      <c r="AT76" s="272">
        <f t="shared" si="114"/>
        <v>0</v>
      </c>
      <c r="AU76" s="272">
        <f t="shared" si="114"/>
        <v>0</v>
      </c>
      <c r="AV76" s="272">
        <f t="shared" si="114"/>
        <v>0</v>
      </c>
      <c r="AW76" s="374">
        <f t="shared" si="98"/>
        <v>6</v>
      </c>
      <c r="AX76" s="766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82"/>
      <c r="EI76" s="182"/>
      <c r="EJ76" s="7"/>
      <c r="EK76" s="7"/>
      <c r="EL76" s="7"/>
      <c r="EM76" s="7"/>
      <c r="EN76" s="7"/>
      <c r="EO76" s="7"/>
    </row>
    <row r="77" spans="1:145" ht="14.1" hidden="1" customHeight="1" x14ac:dyDescent="0.25">
      <c r="A77" s="770" t="s">
        <v>464</v>
      </c>
      <c r="B77" s="770"/>
      <c r="C77" s="770"/>
      <c r="D77" s="272">
        <f t="shared" ref="D77:X77" si="115">COUNTIF(D12:D64,"C.7")</f>
        <v>0</v>
      </c>
      <c r="E77" s="272">
        <f t="shared" si="115"/>
        <v>0</v>
      </c>
      <c r="F77" s="272">
        <f t="shared" si="115"/>
        <v>0</v>
      </c>
      <c r="G77" s="272">
        <f t="shared" si="115"/>
        <v>0</v>
      </c>
      <c r="H77" s="272">
        <f t="shared" si="115"/>
        <v>0</v>
      </c>
      <c r="I77" s="272">
        <f t="shared" si="115"/>
        <v>0</v>
      </c>
      <c r="J77" s="272">
        <f t="shared" si="115"/>
        <v>0</v>
      </c>
      <c r="K77" s="272">
        <f t="shared" si="115"/>
        <v>4</v>
      </c>
      <c r="L77" s="272">
        <f t="shared" si="115"/>
        <v>4</v>
      </c>
      <c r="M77" s="272">
        <f t="shared" si="115"/>
        <v>4</v>
      </c>
      <c r="N77" s="222">
        <f t="shared" si="115"/>
        <v>4</v>
      </c>
      <c r="O77" s="222">
        <f t="shared" si="115"/>
        <v>4</v>
      </c>
      <c r="P77" s="272">
        <f t="shared" si="115"/>
        <v>4</v>
      </c>
      <c r="Q77" s="272">
        <f t="shared" si="115"/>
        <v>4</v>
      </c>
      <c r="R77" s="272">
        <f t="shared" si="115"/>
        <v>0</v>
      </c>
      <c r="S77" s="272">
        <f t="shared" si="115"/>
        <v>0</v>
      </c>
      <c r="T77" s="272">
        <f t="shared" si="115"/>
        <v>0</v>
      </c>
      <c r="U77" s="272">
        <f t="shared" si="115"/>
        <v>0</v>
      </c>
      <c r="V77" s="272">
        <f t="shared" si="115"/>
        <v>0</v>
      </c>
      <c r="W77" s="272">
        <f t="shared" si="115"/>
        <v>0</v>
      </c>
      <c r="X77" s="272">
        <f t="shared" si="115"/>
        <v>0</v>
      </c>
      <c r="Y77" s="2"/>
      <c r="Z77" s="272">
        <f t="shared" si="95"/>
        <v>28</v>
      </c>
      <c r="AA77" s="767">
        <f>Z77+Z78</f>
        <v>36</v>
      </c>
      <c r="AB77" s="272">
        <f t="shared" ref="AB77:AV77" si="116">COUNTIF(AB11:AB63,"C.7")</f>
        <v>0</v>
      </c>
      <c r="AC77" s="272">
        <f t="shared" si="116"/>
        <v>0</v>
      </c>
      <c r="AD77" s="272">
        <f t="shared" si="116"/>
        <v>0</v>
      </c>
      <c r="AE77" s="272">
        <f t="shared" si="116"/>
        <v>0</v>
      </c>
      <c r="AF77" s="272">
        <f t="shared" si="116"/>
        <v>0</v>
      </c>
      <c r="AG77" s="272">
        <f t="shared" si="116"/>
        <v>0</v>
      </c>
      <c r="AH77" s="272">
        <f t="shared" si="116"/>
        <v>0</v>
      </c>
      <c r="AI77" s="272">
        <f t="shared" si="116"/>
        <v>4</v>
      </c>
      <c r="AJ77" s="272">
        <f t="shared" si="116"/>
        <v>4</v>
      </c>
      <c r="AK77" s="272">
        <f t="shared" si="116"/>
        <v>4</v>
      </c>
      <c r="AL77" s="272">
        <f t="shared" si="116"/>
        <v>4</v>
      </c>
      <c r="AM77" s="272">
        <f t="shared" si="116"/>
        <v>4</v>
      </c>
      <c r="AN77" s="272">
        <f t="shared" si="116"/>
        <v>4</v>
      </c>
      <c r="AO77" s="272">
        <f t="shared" si="116"/>
        <v>4</v>
      </c>
      <c r="AP77" s="272">
        <f t="shared" si="116"/>
        <v>0</v>
      </c>
      <c r="AQ77" s="272">
        <f t="shared" si="116"/>
        <v>0</v>
      </c>
      <c r="AR77" s="272">
        <f t="shared" si="116"/>
        <v>0</v>
      </c>
      <c r="AS77" s="272">
        <f t="shared" si="116"/>
        <v>0</v>
      </c>
      <c r="AT77" s="272">
        <f t="shared" si="116"/>
        <v>0</v>
      </c>
      <c r="AU77" s="272">
        <f t="shared" si="116"/>
        <v>0</v>
      </c>
      <c r="AV77" s="374">
        <f t="shared" si="116"/>
        <v>0</v>
      </c>
      <c r="AW77" s="374">
        <f t="shared" si="98"/>
        <v>28</v>
      </c>
      <c r="AX77" s="766">
        <f>AW77+AW78</f>
        <v>36</v>
      </c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82"/>
      <c r="EI77" s="182"/>
      <c r="EJ77" s="7"/>
      <c r="EK77" s="7"/>
      <c r="EL77" s="7"/>
      <c r="EM77" s="7"/>
      <c r="EN77" s="7"/>
      <c r="EO77" s="7"/>
    </row>
    <row r="78" spans="1:145" ht="14.1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X78" si="117">COUNTIF(E12:E64,"CP.7")</f>
        <v>0</v>
      </c>
      <c r="F78" s="272">
        <f t="shared" si="117"/>
        <v>0</v>
      </c>
      <c r="G78" s="272">
        <f t="shared" si="117"/>
        <v>0</v>
      </c>
      <c r="H78" s="272">
        <f t="shared" si="117"/>
        <v>0</v>
      </c>
      <c r="I78" s="272">
        <f t="shared" si="117"/>
        <v>0</v>
      </c>
      <c r="J78" s="272">
        <f t="shared" si="117"/>
        <v>0</v>
      </c>
      <c r="K78" s="272">
        <f t="shared" si="117"/>
        <v>0</v>
      </c>
      <c r="L78" s="272">
        <f t="shared" si="117"/>
        <v>0</v>
      </c>
      <c r="M78" s="272">
        <f t="shared" si="117"/>
        <v>0</v>
      </c>
      <c r="N78" s="272">
        <f t="shared" si="117"/>
        <v>0</v>
      </c>
      <c r="O78" s="272">
        <f t="shared" si="117"/>
        <v>0</v>
      </c>
      <c r="P78" s="272">
        <f t="shared" si="117"/>
        <v>0</v>
      </c>
      <c r="Q78" s="272">
        <f t="shared" si="117"/>
        <v>0</v>
      </c>
      <c r="R78" s="272">
        <f t="shared" si="117"/>
        <v>0</v>
      </c>
      <c r="S78" s="272">
        <f t="shared" si="117"/>
        <v>0</v>
      </c>
      <c r="T78" s="272">
        <f t="shared" si="117"/>
        <v>0</v>
      </c>
      <c r="U78" s="272">
        <f t="shared" si="117"/>
        <v>0</v>
      </c>
      <c r="V78" s="272">
        <f t="shared" si="117"/>
        <v>0</v>
      </c>
      <c r="W78" s="272">
        <f t="shared" si="117"/>
        <v>4</v>
      </c>
      <c r="X78" s="272">
        <f t="shared" si="117"/>
        <v>4</v>
      </c>
      <c r="Y78" s="2"/>
      <c r="Z78" s="272">
        <f t="shared" si="95"/>
        <v>8</v>
      </c>
      <c r="AA78" s="767"/>
      <c r="AB78" s="272">
        <f>COUNTIF(AB11:AB63,"CP.7")</f>
        <v>0</v>
      </c>
      <c r="AC78" s="272">
        <f t="shared" ref="AC78:AV78" si="118">COUNTIF(AC11:AC63,"CP.7")</f>
        <v>0</v>
      </c>
      <c r="AD78" s="272">
        <f t="shared" si="118"/>
        <v>0</v>
      </c>
      <c r="AE78" s="272">
        <f t="shared" si="118"/>
        <v>0</v>
      </c>
      <c r="AF78" s="272">
        <f t="shared" si="118"/>
        <v>0</v>
      </c>
      <c r="AG78" s="272">
        <f t="shared" si="118"/>
        <v>0</v>
      </c>
      <c r="AH78" s="272">
        <f t="shared" si="118"/>
        <v>0</v>
      </c>
      <c r="AI78" s="272">
        <f t="shared" si="118"/>
        <v>0</v>
      </c>
      <c r="AJ78" s="272">
        <f t="shared" si="118"/>
        <v>0</v>
      </c>
      <c r="AK78" s="272">
        <f t="shared" si="118"/>
        <v>0</v>
      </c>
      <c r="AL78" s="272">
        <f t="shared" si="118"/>
        <v>0</v>
      </c>
      <c r="AM78" s="272">
        <f t="shared" si="118"/>
        <v>0</v>
      </c>
      <c r="AN78" s="272">
        <f t="shared" si="118"/>
        <v>0</v>
      </c>
      <c r="AO78" s="272">
        <f t="shared" si="118"/>
        <v>0</v>
      </c>
      <c r="AP78" s="272">
        <f t="shared" si="118"/>
        <v>0</v>
      </c>
      <c r="AQ78" s="272">
        <f t="shared" si="118"/>
        <v>0</v>
      </c>
      <c r="AR78" s="272">
        <f t="shared" si="118"/>
        <v>0</v>
      </c>
      <c r="AS78" s="272">
        <f t="shared" si="118"/>
        <v>0</v>
      </c>
      <c r="AT78" s="272">
        <f t="shared" si="118"/>
        <v>0</v>
      </c>
      <c r="AU78" s="272">
        <f t="shared" si="118"/>
        <v>4</v>
      </c>
      <c r="AV78" s="272">
        <f t="shared" si="118"/>
        <v>4</v>
      </c>
      <c r="AW78" s="374">
        <f t="shared" si="98"/>
        <v>8</v>
      </c>
      <c r="AX78" s="766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82"/>
      <c r="EI78" s="182"/>
      <c r="EJ78" s="7"/>
      <c r="EK78" s="7"/>
      <c r="EL78" s="7"/>
      <c r="EM78" s="7"/>
      <c r="EN78" s="7"/>
      <c r="EO78" s="7"/>
    </row>
    <row r="79" spans="1:145" ht="14.1" hidden="1" customHeight="1" x14ac:dyDescent="0.25">
      <c r="A79" s="770" t="s">
        <v>465</v>
      </c>
      <c r="B79" s="770"/>
      <c r="C79" s="770"/>
      <c r="D79" s="272">
        <f t="shared" ref="D79:X79" si="119">COUNTIF(D12:D64,"E.28")</f>
        <v>2</v>
      </c>
      <c r="E79" s="272">
        <f t="shared" si="119"/>
        <v>2</v>
      </c>
      <c r="F79" s="272">
        <f t="shared" si="119"/>
        <v>2</v>
      </c>
      <c r="G79" s="272">
        <f t="shared" si="119"/>
        <v>2</v>
      </c>
      <c r="H79" s="272">
        <f t="shared" si="119"/>
        <v>2</v>
      </c>
      <c r="I79" s="272">
        <f t="shared" si="119"/>
        <v>2</v>
      </c>
      <c r="J79" s="272">
        <f t="shared" si="119"/>
        <v>2</v>
      </c>
      <c r="K79" s="272">
        <f t="shared" si="119"/>
        <v>0</v>
      </c>
      <c r="L79" s="272">
        <f t="shared" si="119"/>
        <v>0</v>
      </c>
      <c r="M79" s="272">
        <f t="shared" si="119"/>
        <v>0</v>
      </c>
      <c r="N79" s="272">
        <f t="shared" si="119"/>
        <v>0</v>
      </c>
      <c r="O79" s="272">
        <f t="shared" si="119"/>
        <v>0</v>
      </c>
      <c r="P79" s="272">
        <f t="shared" si="119"/>
        <v>0</v>
      </c>
      <c r="Q79" s="272">
        <f t="shared" si="119"/>
        <v>0</v>
      </c>
      <c r="R79" s="272">
        <f t="shared" si="119"/>
        <v>0</v>
      </c>
      <c r="S79" s="272">
        <f t="shared" si="119"/>
        <v>0</v>
      </c>
      <c r="T79" s="272">
        <f t="shared" si="119"/>
        <v>0</v>
      </c>
      <c r="U79" s="272">
        <f t="shared" si="119"/>
        <v>0</v>
      </c>
      <c r="V79" s="272">
        <f t="shared" si="119"/>
        <v>0</v>
      </c>
      <c r="W79" s="272">
        <f t="shared" si="119"/>
        <v>0</v>
      </c>
      <c r="X79" s="272">
        <f t="shared" si="119"/>
        <v>0</v>
      </c>
      <c r="Y79" s="2"/>
      <c r="Z79" s="272">
        <f t="shared" si="95"/>
        <v>14</v>
      </c>
      <c r="AA79" s="767">
        <f>Z79+Z80</f>
        <v>26</v>
      </c>
      <c r="AB79" s="272">
        <f t="shared" ref="AB79:AV79" si="120">COUNTIF(AB11:AB63,"E.28")</f>
        <v>2</v>
      </c>
      <c r="AC79" s="272">
        <f t="shared" si="120"/>
        <v>2</v>
      </c>
      <c r="AD79" s="272">
        <f t="shared" si="120"/>
        <v>2</v>
      </c>
      <c r="AE79" s="272">
        <f t="shared" si="120"/>
        <v>2</v>
      </c>
      <c r="AF79" s="272">
        <f t="shared" si="120"/>
        <v>2</v>
      </c>
      <c r="AG79" s="272">
        <f t="shared" si="120"/>
        <v>2</v>
      </c>
      <c r="AH79" s="272">
        <f t="shared" si="120"/>
        <v>2</v>
      </c>
      <c r="AI79" s="272">
        <f t="shared" si="120"/>
        <v>0</v>
      </c>
      <c r="AJ79" s="272">
        <f t="shared" si="120"/>
        <v>0</v>
      </c>
      <c r="AK79" s="272">
        <f t="shared" si="120"/>
        <v>0</v>
      </c>
      <c r="AL79" s="272">
        <f t="shared" si="120"/>
        <v>0</v>
      </c>
      <c r="AM79" s="272">
        <f t="shared" si="120"/>
        <v>0</v>
      </c>
      <c r="AN79" s="272">
        <f t="shared" si="120"/>
        <v>0</v>
      </c>
      <c r="AO79" s="272">
        <f t="shared" si="120"/>
        <v>0</v>
      </c>
      <c r="AP79" s="272">
        <f t="shared" si="120"/>
        <v>0</v>
      </c>
      <c r="AQ79" s="272">
        <f t="shared" si="120"/>
        <v>0</v>
      </c>
      <c r="AR79" s="272">
        <f t="shared" si="120"/>
        <v>0</v>
      </c>
      <c r="AS79" s="272">
        <f t="shared" si="120"/>
        <v>0</v>
      </c>
      <c r="AT79" s="272">
        <f t="shared" si="120"/>
        <v>0</v>
      </c>
      <c r="AU79" s="272">
        <f t="shared" si="120"/>
        <v>0</v>
      </c>
      <c r="AV79" s="374">
        <f t="shared" si="120"/>
        <v>0</v>
      </c>
      <c r="AW79" s="374">
        <f t="shared" si="98"/>
        <v>14</v>
      </c>
      <c r="AX79" s="766">
        <f>AW79+AW80</f>
        <v>26</v>
      </c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82"/>
      <c r="EI79" s="182"/>
      <c r="EJ79" s="7"/>
      <c r="EK79" s="7"/>
      <c r="EL79" s="7"/>
      <c r="EM79" s="7"/>
      <c r="EN79" s="7"/>
      <c r="EO79" s="7"/>
    </row>
    <row r="80" spans="1:145" ht="14.1" hidden="1" customHeight="1" x14ac:dyDescent="0.25">
      <c r="A80" s="369" t="s">
        <v>598</v>
      </c>
      <c r="B80" s="369"/>
      <c r="C80" s="369"/>
      <c r="D80" s="272">
        <f t="shared" ref="D80:X80" si="121">COUNTIF(D12:D64,"EL.28")</f>
        <v>0</v>
      </c>
      <c r="E80" s="272">
        <f t="shared" si="121"/>
        <v>0</v>
      </c>
      <c r="F80" s="272">
        <f t="shared" si="121"/>
        <v>0</v>
      </c>
      <c r="G80" s="272">
        <f t="shared" si="121"/>
        <v>0</v>
      </c>
      <c r="H80" s="272">
        <f t="shared" si="121"/>
        <v>0</v>
      </c>
      <c r="I80" s="272">
        <f t="shared" si="121"/>
        <v>0</v>
      </c>
      <c r="J80" s="272">
        <f t="shared" si="121"/>
        <v>0</v>
      </c>
      <c r="K80" s="272">
        <f t="shared" si="121"/>
        <v>4</v>
      </c>
      <c r="L80" s="272">
        <f t="shared" si="121"/>
        <v>4</v>
      </c>
      <c r="M80" s="272">
        <f t="shared" si="121"/>
        <v>4</v>
      </c>
      <c r="N80" s="272">
        <f t="shared" si="121"/>
        <v>0</v>
      </c>
      <c r="O80" s="272">
        <f t="shared" si="121"/>
        <v>0</v>
      </c>
      <c r="P80" s="272">
        <f t="shared" si="121"/>
        <v>0</v>
      </c>
      <c r="Q80" s="272">
        <f t="shared" si="121"/>
        <v>0</v>
      </c>
      <c r="R80" s="272">
        <f t="shared" si="121"/>
        <v>0</v>
      </c>
      <c r="S80" s="272">
        <f t="shared" si="121"/>
        <v>0</v>
      </c>
      <c r="T80" s="272">
        <f t="shared" si="121"/>
        <v>0</v>
      </c>
      <c r="U80" s="272">
        <f t="shared" si="121"/>
        <v>0</v>
      </c>
      <c r="V80" s="272">
        <f t="shared" si="121"/>
        <v>0</v>
      </c>
      <c r="W80" s="272">
        <f t="shared" si="121"/>
        <v>0</v>
      </c>
      <c r="X80" s="272">
        <f t="shared" si="121"/>
        <v>0</v>
      </c>
      <c r="Y80" s="2"/>
      <c r="Z80" s="272">
        <f t="shared" si="95"/>
        <v>12</v>
      </c>
      <c r="AA80" s="767"/>
      <c r="AB80" s="272">
        <f t="shared" ref="AB80:AV80" si="122">COUNTIF(AB12:AB64,"EL.28")</f>
        <v>0</v>
      </c>
      <c r="AC80" s="272">
        <f t="shared" si="122"/>
        <v>0</v>
      </c>
      <c r="AD80" s="272">
        <f t="shared" si="122"/>
        <v>0</v>
      </c>
      <c r="AE80" s="272">
        <f t="shared" si="122"/>
        <v>0</v>
      </c>
      <c r="AF80" s="272">
        <f t="shared" si="122"/>
        <v>0</v>
      </c>
      <c r="AG80" s="272">
        <f t="shared" si="122"/>
        <v>0</v>
      </c>
      <c r="AH80" s="272">
        <f t="shared" si="122"/>
        <v>0</v>
      </c>
      <c r="AI80" s="272">
        <f t="shared" si="122"/>
        <v>4</v>
      </c>
      <c r="AJ80" s="272">
        <f t="shared" si="122"/>
        <v>4</v>
      </c>
      <c r="AK80" s="272">
        <f t="shared" si="122"/>
        <v>4</v>
      </c>
      <c r="AL80" s="272">
        <f t="shared" si="122"/>
        <v>0</v>
      </c>
      <c r="AM80" s="272">
        <f t="shared" si="122"/>
        <v>0</v>
      </c>
      <c r="AN80" s="272">
        <f t="shared" si="122"/>
        <v>0</v>
      </c>
      <c r="AO80" s="272">
        <f t="shared" si="122"/>
        <v>0</v>
      </c>
      <c r="AP80" s="272">
        <f t="shared" si="122"/>
        <v>0</v>
      </c>
      <c r="AQ80" s="272">
        <f t="shared" si="122"/>
        <v>0</v>
      </c>
      <c r="AR80" s="272">
        <f t="shared" si="122"/>
        <v>0</v>
      </c>
      <c r="AS80" s="272">
        <f t="shared" si="122"/>
        <v>0</v>
      </c>
      <c r="AT80" s="272">
        <f t="shared" si="122"/>
        <v>0</v>
      </c>
      <c r="AU80" s="272">
        <f t="shared" si="122"/>
        <v>0</v>
      </c>
      <c r="AV80" s="374">
        <f t="shared" si="122"/>
        <v>0</v>
      </c>
      <c r="AW80" s="374">
        <f t="shared" si="98"/>
        <v>12</v>
      </c>
      <c r="AX80" s="766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82"/>
      <c r="EI80" s="182"/>
      <c r="EJ80" s="7"/>
      <c r="EK80" s="7"/>
      <c r="EL80" s="7"/>
      <c r="EM80" s="7"/>
      <c r="EN80" s="7"/>
      <c r="EO80" s="7"/>
    </row>
    <row r="81" spans="1:145" ht="14.1" hidden="1" customHeight="1" x14ac:dyDescent="0.25">
      <c r="A81" s="770" t="s">
        <v>466</v>
      </c>
      <c r="B81" s="770"/>
      <c r="C81" s="770"/>
      <c r="D81" s="272">
        <f t="shared" ref="D81:X81" si="123">COUNTIF(D12:D64,"E.19")</f>
        <v>0</v>
      </c>
      <c r="E81" s="272">
        <f t="shared" si="123"/>
        <v>0</v>
      </c>
      <c r="F81" s="272">
        <f t="shared" si="123"/>
        <v>0</v>
      </c>
      <c r="G81" s="272">
        <f t="shared" si="123"/>
        <v>0</v>
      </c>
      <c r="H81" s="272">
        <f t="shared" si="123"/>
        <v>0</v>
      </c>
      <c r="I81" s="272">
        <f t="shared" si="123"/>
        <v>0</v>
      </c>
      <c r="J81" s="272">
        <f t="shared" si="123"/>
        <v>0</v>
      </c>
      <c r="K81" s="272">
        <f t="shared" si="123"/>
        <v>2</v>
      </c>
      <c r="L81" s="272">
        <f t="shared" si="123"/>
        <v>2</v>
      </c>
      <c r="M81" s="272">
        <f t="shared" si="123"/>
        <v>2</v>
      </c>
      <c r="N81" s="272">
        <f t="shared" si="123"/>
        <v>2</v>
      </c>
      <c r="O81" s="272">
        <f t="shared" si="123"/>
        <v>2</v>
      </c>
      <c r="P81" s="272">
        <f t="shared" si="123"/>
        <v>2</v>
      </c>
      <c r="Q81" s="272">
        <f t="shared" si="123"/>
        <v>2</v>
      </c>
      <c r="R81" s="272">
        <f t="shared" si="123"/>
        <v>0</v>
      </c>
      <c r="S81" s="272">
        <f t="shared" si="123"/>
        <v>0</v>
      </c>
      <c r="T81" s="272">
        <f t="shared" si="123"/>
        <v>0</v>
      </c>
      <c r="U81" s="272">
        <f t="shared" si="123"/>
        <v>0</v>
      </c>
      <c r="V81" s="272">
        <f t="shared" si="123"/>
        <v>0</v>
      </c>
      <c r="W81" s="272">
        <f t="shared" si="123"/>
        <v>0</v>
      </c>
      <c r="X81" s="272">
        <f t="shared" si="123"/>
        <v>0</v>
      </c>
      <c r="Y81" s="2"/>
      <c r="Z81" s="272">
        <f t="shared" si="95"/>
        <v>14</v>
      </c>
      <c r="AA81" s="767">
        <f>Z81+Z82</f>
        <v>31</v>
      </c>
      <c r="AB81" s="272">
        <f t="shared" ref="AB81:AV81" si="124">COUNTIF(AB11:AB63,"E.19")</f>
        <v>0</v>
      </c>
      <c r="AC81" s="272">
        <f t="shared" si="124"/>
        <v>0</v>
      </c>
      <c r="AD81" s="272">
        <f t="shared" si="124"/>
        <v>0</v>
      </c>
      <c r="AE81" s="272">
        <f t="shared" si="124"/>
        <v>0</v>
      </c>
      <c r="AF81" s="272">
        <f t="shared" si="124"/>
        <v>0</v>
      </c>
      <c r="AG81" s="272">
        <f t="shared" si="124"/>
        <v>0</v>
      </c>
      <c r="AH81" s="272">
        <f t="shared" si="124"/>
        <v>0</v>
      </c>
      <c r="AI81" s="272">
        <f t="shared" si="124"/>
        <v>2</v>
      </c>
      <c r="AJ81" s="272">
        <f t="shared" si="124"/>
        <v>2</v>
      </c>
      <c r="AK81" s="272">
        <f t="shared" si="124"/>
        <v>2</v>
      </c>
      <c r="AL81" s="272">
        <f t="shared" si="124"/>
        <v>2</v>
      </c>
      <c r="AM81" s="272">
        <f t="shared" si="124"/>
        <v>2</v>
      </c>
      <c r="AN81" s="272">
        <f t="shared" si="124"/>
        <v>2</v>
      </c>
      <c r="AO81" s="272">
        <f t="shared" si="124"/>
        <v>2</v>
      </c>
      <c r="AP81" s="272">
        <f t="shared" si="124"/>
        <v>0</v>
      </c>
      <c r="AQ81" s="272">
        <f t="shared" si="124"/>
        <v>0</v>
      </c>
      <c r="AR81" s="272">
        <f t="shared" si="124"/>
        <v>0</v>
      </c>
      <c r="AS81" s="272">
        <f t="shared" si="124"/>
        <v>0</v>
      </c>
      <c r="AT81" s="272">
        <f t="shared" si="124"/>
        <v>0</v>
      </c>
      <c r="AU81" s="272">
        <f t="shared" si="124"/>
        <v>0</v>
      </c>
      <c r="AV81" s="374">
        <f t="shared" si="124"/>
        <v>0</v>
      </c>
      <c r="AW81" s="374">
        <f t="shared" si="98"/>
        <v>14</v>
      </c>
      <c r="AX81" s="766">
        <f>AW81+AW82</f>
        <v>31</v>
      </c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82"/>
      <c r="EI81" s="182"/>
      <c r="EJ81" s="7"/>
      <c r="EK81" s="7"/>
      <c r="EL81" s="7"/>
      <c r="EM81" s="7"/>
      <c r="EN81" s="7"/>
      <c r="EO81" s="7"/>
    </row>
    <row r="82" spans="1:145" ht="14.1" hidden="1" customHeight="1" x14ac:dyDescent="0.25">
      <c r="A82" s="369" t="s">
        <v>532</v>
      </c>
      <c r="B82" s="369"/>
      <c r="C82" s="369"/>
      <c r="D82" s="272">
        <f t="shared" ref="D82:O82" si="125">COUNTIF(D12:D64,"EL.19")</f>
        <v>3</v>
      </c>
      <c r="E82" s="272">
        <f t="shared" si="125"/>
        <v>3</v>
      </c>
      <c r="F82" s="272">
        <f t="shared" si="125"/>
        <v>3</v>
      </c>
      <c r="G82" s="272">
        <f t="shared" si="125"/>
        <v>0</v>
      </c>
      <c r="H82" s="272">
        <f t="shared" si="125"/>
        <v>0</v>
      </c>
      <c r="I82" s="272">
        <f t="shared" si="125"/>
        <v>0</v>
      </c>
      <c r="J82" s="272">
        <f t="shared" si="125"/>
        <v>0</v>
      </c>
      <c r="K82" s="272">
        <f t="shared" si="125"/>
        <v>0</v>
      </c>
      <c r="L82" s="272">
        <f t="shared" si="125"/>
        <v>0</v>
      </c>
      <c r="M82" s="272">
        <f t="shared" si="125"/>
        <v>0</v>
      </c>
      <c r="N82" s="272">
        <f t="shared" si="125"/>
        <v>0</v>
      </c>
      <c r="O82" s="272">
        <f t="shared" si="125"/>
        <v>0</v>
      </c>
      <c r="P82" s="272">
        <f>COUNTIF(P12:P64,"EP.19")</f>
        <v>4</v>
      </c>
      <c r="Q82" s="272">
        <f>COUNTIF(Q12:Q64,"EP.19")</f>
        <v>4</v>
      </c>
      <c r="R82" s="272">
        <f t="shared" ref="R82:X82" si="126">COUNTIF(R12:R64,"EL.19")</f>
        <v>0</v>
      </c>
      <c r="S82" s="272">
        <f t="shared" si="126"/>
        <v>0</v>
      </c>
      <c r="T82" s="272">
        <f t="shared" si="126"/>
        <v>0</v>
      </c>
      <c r="U82" s="272">
        <f t="shared" si="126"/>
        <v>0</v>
      </c>
      <c r="V82" s="272">
        <f t="shared" si="126"/>
        <v>0</v>
      </c>
      <c r="W82" s="272">
        <f t="shared" si="126"/>
        <v>0</v>
      </c>
      <c r="X82" s="272">
        <f t="shared" si="126"/>
        <v>0</v>
      </c>
      <c r="Y82" s="2"/>
      <c r="Z82" s="272">
        <f t="shared" si="95"/>
        <v>17</v>
      </c>
      <c r="AA82" s="767"/>
      <c r="AB82" s="272">
        <f t="shared" ref="AB82:AM82" si="127">COUNTIF(AB11:AB63,"EL.19")</f>
        <v>3</v>
      </c>
      <c r="AC82" s="272">
        <f t="shared" si="127"/>
        <v>3</v>
      </c>
      <c r="AD82" s="272">
        <f t="shared" si="127"/>
        <v>3</v>
      </c>
      <c r="AE82" s="272">
        <f t="shared" si="127"/>
        <v>0</v>
      </c>
      <c r="AF82" s="272">
        <f t="shared" si="127"/>
        <v>0</v>
      </c>
      <c r="AG82" s="272">
        <f t="shared" si="127"/>
        <v>0</v>
      </c>
      <c r="AH82" s="272">
        <f t="shared" si="127"/>
        <v>0</v>
      </c>
      <c r="AI82" s="272">
        <f t="shared" si="127"/>
        <v>0</v>
      </c>
      <c r="AJ82" s="272">
        <f t="shared" si="127"/>
        <v>0</v>
      </c>
      <c r="AK82" s="272">
        <f t="shared" si="127"/>
        <v>0</v>
      </c>
      <c r="AL82" s="272">
        <f t="shared" si="127"/>
        <v>0</v>
      </c>
      <c r="AM82" s="272">
        <f t="shared" si="127"/>
        <v>0</v>
      </c>
      <c r="AN82" s="272">
        <f t="shared" ref="AN82:AV82" si="128">COUNTIF(AN11:AN63,"EP.19")</f>
        <v>4</v>
      </c>
      <c r="AO82" s="272">
        <f t="shared" si="128"/>
        <v>4</v>
      </c>
      <c r="AP82" s="272">
        <f t="shared" si="128"/>
        <v>0</v>
      </c>
      <c r="AQ82" s="272">
        <f t="shared" si="128"/>
        <v>0</v>
      </c>
      <c r="AR82" s="272">
        <f t="shared" si="128"/>
        <v>0</v>
      </c>
      <c r="AS82" s="272">
        <f t="shared" si="128"/>
        <v>0</v>
      </c>
      <c r="AT82" s="272">
        <f t="shared" si="128"/>
        <v>0</v>
      </c>
      <c r="AU82" s="272">
        <f t="shared" si="128"/>
        <v>0</v>
      </c>
      <c r="AV82" s="374">
        <f t="shared" si="128"/>
        <v>0</v>
      </c>
      <c r="AW82" s="374">
        <f t="shared" si="98"/>
        <v>17</v>
      </c>
      <c r="AX82" s="766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82"/>
      <c r="EI82" s="182"/>
      <c r="EJ82" s="7"/>
      <c r="EK82" s="7"/>
      <c r="EL82" s="7"/>
      <c r="EM82" s="7"/>
      <c r="EN82" s="7"/>
      <c r="EO82" s="7"/>
    </row>
    <row r="83" spans="1:145" ht="14.1" hidden="1" customHeight="1" x14ac:dyDescent="0.25">
      <c r="A83" s="770" t="s">
        <v>467</v>
      </c>
      <c r="B83" s="770"/>
      <c r="C83" s="770"/>
      <c r="D83" s="272">
        <f>COUNTIF(D12:D64,"E.10")</f>
        <v>0</v>
      </c>
      <c r="E83" s="272">
        <f t="shared" ref="E83:X83" si="129">COUNTIF(E12:E64,"E.10")</f>
        <v>0</v>
      </c>
      <c r="F83" s="272">
        <f t="shared" si="129"/>
        <v>0</v>
      </c>
      <c r="G83" s="272">
        <f t="shared" si="129"/>
        <v>0</v>
      </c>
      <c r="H83" s="272">
        <f t="shared" si="129"/>
        <v>0</v>
      </c>
      <c r="I83" s="272">
        <f t="shared" si="129"/>
        <v>0</v>
      </c>
      <c r="J83" s="272">
        <f t="shared" si="129"/>
        <v>0</v>
      </c>
      <c r="K83" s="272">
        <f t="shared" si="129"/>
        <v>0</v>
      </c>
      <c r="L83" s="272">
        <f t="shared" si="129"/>
        <v>0</v>
      </c>
      <c r="M83" s="272">
        <f t="shared" si="129"/>
        <v>0</v>
      </c>
      <c r="N83" s="272">
        <f t="shared" si="129"/>
        <v>0</v>
      </c>
      <c r="O83" s="272">
        <f t="shared" si="129"/>
        <v>0</v>
      </c>
      <c r="P83" s="272">
        <f t="shared" si="129"/>
        <v>0</v>
      </c>
      <c r="Q83" s="272">
        <f t="shared" si="129"/>
        <v>0</v>
      </c>
      <c r="R83" s="272">
        <f t="shared" si="129"/>
        <v>0</v>
      </c>
      <c r="S83" s="272">
        <f t="shared" si="129"/>
        <v>0</v>
      </c>
      <c r="T83" s="272">
        <f t="shared" si="129"/>
        <v>0</v>
      </c>
      <c r="U83" s="272">
        <f t="shared" si="129"/>
        <v>0</v>
      </c>
      <c r="V83" s="272">
        <f t="shared" si="129"/>
        <v>0</v>
      </c>
      <c r="W83" s="272">
        <f t="shared" si="129"/>
        <v>0</v>
      </c>
      <c r="X83" s="272">
        <f t="shared" si="129"/>
        <v>0</v>
      </c>
      <c r="Y83" s="2"/>
      <c r="Z83" s="272">
        <f t="shared" si="95"/>
        <v>0</v>
      </c>
      <c r="AA83" s="767">
        <f>Z83+Z84</f>
        <v>0</v>
      </c>
      <c r="AB83" s="272">
        <f>COUNTIF(AB11:AB63,"E.10")</f>
        <v>0</v>
      </c>
      <c r="AC83" s="272">
        <f t="shared" ref="AC83:AV83" si="130">COUNTIF(AC11:AC63,"E.10")</f>
        <v>0</v>
      </c>
      <c r="AD83" s="272">
        <f t="shared" si="130"/>
        <v>0</v>
      </c>
      <c r="AE83" s="272">
        <f t="shared" si="130"/>
        <v>0</v>
      </c>
      <c r="AF83" s="272">
        <f t="shared" si="130"/>
        <v>0</v>
      </c>
      <c r="AG83" s="272">
        <f t="shared" si="130"/>
        <v>0</v>
      </c>
      <c r="AH83" s="272">
        <f t="shared" si="130"/>
        <v>0</v>
      </c>
      <c r="AI83" s="272">
        <f t="shared" si="130"/>
        <v>0</v>
      </c>
      <c r="AJ83" s="272">
        <f t="shared" si="130"/>
        <v>0</v>
      </c>
      <c r="AK83" s="272">
        <f t="shared" si="130"/>
        <v>0</v>
      </c>
      <c r="AL83" s="272">
        <f t="shared" si="130"/>
        <v>0</v>
      </c>
      <c r="AM83" s="272">
        <f t="shared" si="130"/>
        <v>0</v>
      </c>
      <c r="AN83" s="272">
        <f t="shared" si="130"/>
        <v>0</v>
      </c>
      <c r="AO83" s="272">
        <f t="shared" si="130"/>
        <v>0</v>
      </c>
      <c r="AP83" s="272">
        <f t="shared" si="130"/>
        <v>0</v>
      </c>
      <c r="AQ83" s="272">
        <f t="shared" si="130"/>
        <v>0</v>
      </c>
      <c r="AR83" s="272">
        <f t="shared" si="130"/>
        <v>0</v>
      </c>
      <c r="AS83" s="272">
        <f t="shared" si="130"/>
        <v>0</v>
      </c>
      <c r="AT83" s="272">
        <f t="shared" si="130"/>
        <v>0</v>
      </c>
      <c r="AU83" s="272">
        <f t="shared" si="130"/>
        <v>0</v>
      </c>
      <c r="AV83" s="272">
        <f t="shared" si="130"/>
        <v>0</v>
      </c>
      <c r="AW83" s="374">
        <f t="shared" si="98"/>
        <v>0</v>
      </c>
      <c r="AX83" s="766">
        <f>AW83+AW84</f>
        <v>0</v>
      </c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82"/>
      <c r="EI83" s="182"/>
      <c r="EJ83" s="7"/>
      <c r="EK83" s="7"/>
      <c r="EL83" s="7"/>
      <c r="EM83" s="7"/>
      <c r="EN83" s="7"/>
      <c r="EO83" s="7"/>
    </row>
    <row r="84" spans="1:145" ht="14.1" hidden="1" customHeight="1" x14ac:dyDescent="0.25">
      <c r="A84" s="770" t="s">
        <v>486</v>
      </c>
      <c r="B84" s="770"/>
      <c r="C84" s="770"/>
      <c r="D84" s="272">
        <f>COUNTIF(D12:D64,"EP.10")</f>
        <v>0</v>
      </c>
      <c r="E84" s="272">
        <f t="shared" ref="E84:X84" si="131">COUNTIF(E12:E64,"EP.10")</f>
        <v>0</v>
      </c>
      <c r="F84" s="272">
        <f t="shared" si="131"/>
        <v>0</v>
      </c>
      <c r="G84" s="272">
        <f t="shared" si="131"/>
        <v>0</v>
      </c>
      <c r="H84" s="272">
        <f t="shared" si="131"/>
        <v>0</v>
      </c>
      <c r="I84" s="272">
        <f t="shared" si="131"/>
        <v>0</v>
      </c>
      <c r="J84" s="272">
        <f t="shared" si="131"/>
        <v>0</v>
      </c>
      <c r="K84" s="272">
        <f t="shared" si="131"/>
        <v>0</v>
      </c>
      <c r="L84" s="272">
        <f t="shared" si="131"/>
        <v>0</v>
      </c>
      <c r="M84" s="272">
        <f t="shared" si="131"/>
        <v>0</v>
      </c>
      <c r="N84" s="272">
        <f t="shared" si="131"/>
        <v>0</v>
      </c>
      <c r="O84" s="272">
        <f t="shared" si="131"/>
        <v>0</v>
      </c>
      <c r="P84" s="272">
        <f t="shared" si="131"/>
        <v>0</v>
      </c>
      <c r="Q84" s="272">
        <f t="shared" si="131"/>
        <v>0</v>
      </c>
      <c r="R84" s="272">
        <f t="shared" si="131"/>
        <v>0</v>
      </c>
      <c r="S84" s="272">
        <f t="shared" si="131"/>
        <v>0</v>
      </c>
      <c r="T84" s="272">
        <f t="shared" si="131"/>
        <v>0</v>
      </c>
      <c r="U84" s="272">
        <f t="shared" si="131"/>
        <v>0</v>
      </c>
      <c r="V84" s="272">
        <f t="shared" si="131"/>
        <v>0</v>
      </c>
      <c r="W84" s="272">
        <f t="shared" si="131"/>
        <v>0</v>
      </c>
      <c r="X84" s="272">
        <f t="shared" si="131"/>
        <v>0</v>
      </c>
      <c r="Y84" s="2"/>
      <c r="Z84" s="272">
        <f t="shared" si="95"/>
        <v>0</v>
      </c>
      <c r="AA84" s="767"/>
      <c r="AB84" s="272">
        <f>COUNTIF(AB11:AB63,"EP.10")</f>
        <v>0</v>
      </c>
      <c r="AC84" s="272">
        <f t="shared" ref="AC84:AV84" si="132">COUNTIF(AC11:AC63,"EP.10")</f>
        <v>0</v>
      </c>
      <c r="AD84" s="272">
        <f t="shared" si="132"/>
        <v>0</v>
      </c>
      <c r="AE84" s="272">
        <f t="shared" si="132"/>
        <v>0</v>
      </c>
      <c r="AF84" s="272">
        <f t="shared" si="132"/>
        <v>0</v>
      </c>
      <c r="AG84" s="272">
        <f t="shared" si="132"/>
        <v>0</v>
      </c>
      <c r="AH84" s="272">
        <f t="shared" si="132"/>
        <v>0</v>
      </c>
      <c r="AI84" s="272">
        <f t="shared" si="132"/>
        <v>0</v>
      </c>
      <c r="AJ84" s="272">
        <f t="shared" si="132"/>
        <v>0</v>
      </c>
      <c r="AK84" s="272">
        <f t="shared" si="132"/>
        <v>0</v>
      </c>
      <c r="AL84" s="272">
        <f t="shared" si="132"/>
        <v>0</v>
      </c>
      <c r="AM84" s="272">
        <f t="shared" si="132"/>
        <v>0</v>
      </c>
      <c r="AN84" s="272">
        <f t="shared" si="132"/>
        <v>0</v>
      </c>
      <c r="AO84" s="272">
        <f t="shared" si="132"/>
        <v>0</v>
      </c>
      <c r="AP84" s="272">
        <f t="shared" si="132"/>
        <v>0</v>
      </c>
      <c r="AQ84" s="272">
        <f t="shared" si="132"/>
        <v>0</v>
      </c>
      <c r="AR84" s="272">
        <f t="shared" si="132"/>
        <v>0</v>
      </c>
      <c r="AS84" s="272">
        <f t="shared" si="132"/>
        <v>0</v>
      </c>
      <c r="AT84" s="272">
        <f t="shared" si="132"/>
        <v>0</v>
      </c>
      <c r="AU84" s="272">
        <f t="shared" si="132"/>
        <v>0</v>
      </c>
      <c r="AV84" s="272">
        <f t="shared" si="132"/>
        <v>0</v>
      </c>
      <c r="AW84" s="374">
        <f t="shared" si="98"/>
        <v>0</v>
      </c>
      <c r="AX84" s="766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82"/>
      <c r="EI84" s="182"/>
      <c r="EJ84" s="7"/>
      <c r="EK84" s="7"/>
      <c r="EL84" s="7"/>
      <c r="EM84" s="7"/>
      <c r="EN84" s="7"/>
      <c r="EO84" s="7"/>
    </row>
    <row r="85" spans="1:145" ht="14.1" hidden="1" customHeight="1" x14ac:dyDescent="0.25">
      <c r="A85" s="369" t="s">
        <v>693</v>
      </c>
      <c r="B85" s="369"/>
      <c r="C85" s="369"/>
      <c r="D85" s="272">
        <f>COUNTIF(D12:D64,"E.43")</f>
        <v>0</v>
      </c>
      <c r="E85" s="272">
        <f t="shared" ref="E85:X85" si="133">COUNTIF(E12:E64,"E.43")</f>
        <v>0</v>
      </c>
      <c r="F85" s="272">
        <f t="shared" si="133"/>
        <v>0</v>
      </c>
      <c r="G85" s="272">
        <f t="shared" si="133"/>
        <v>0</v>
      </c>
      <c r="H85" s="272">
        <f t="shared" si="133"/>
        <v>0</v>
      </c>
      <c r="I85" s="272">
        <f t="shared" si="133"/>
        <v>0</v>
      </c>
      <c r="J85" s="272">
        <f t="shared" si="133"/>
        <v>0</v>
      </c>
      <c r="K85" s="272">
        <f t="shared" si="133"/>
        <v>0</v>
      </c>
      <c r="L85" s="272">
        <f t="shared" si="133"/>
        <v>0</v>
      </c>
      <c r="M85" s="272">
        <f t="shared" si="133"/>
        <v>0</v>
      </c>
      <c r="N85" s="272">
        <f t="shared" si="133"/>
        <v>0</v>
      </c>
      <c r="O85" s="272">
        <f t="shared" si="133"/>
        <v>0</v>
      </c>
      <c r="P85" s="272">
        <f t="shared" si="133"/>
        <v>0</v>
      </c>
      <c r="Q85" s="272">
        <f t="shared" si="133"/>
        <v>0</v>
      </c>
      <c r="R85" s="272">
        <f t="shared" si="133"/>
        <v>2</v>
      </c>
      <c r="S85" s="272">
        <f t="shared" si="133"/>
        <v>2</v>
      </c>
      <c r="T85" s="272">
        <f t="shared" si="133"/>
        <v>2</v>
      </c>
      <c r="U85" s="272">
        <f t="shared" si="133"/>
        <v>2</v>
      </c>
      <c r="V85" s="272">
        <f t="shared" si="133"/>
        <v>2</v>
      </c>
      <c r="W85" s="272">
        <f t="shared" si="133"/>
        <v>2</v>
      </c>
      <c r="X85" s="272">
        <f t="shared" si="133"/>
        <v>2</v>
      </c>
      <c r="Y85" s="2"/>
      <c r="Z85" s="272">
        <f t="shared" si="95"/>
        <v>14</v>
      </c>
      <c r="AA85" s="373"/>
      <c r="AB85" s="272">
        <f>COUNTIF(AB11:AB63,"E.43")</f>
        <v>0</v>
      </c>
      <c r="AC85" s="272">
        <f t="shared" ref="AC85:AV85" si="134">COUNTIF(AC11:AC63,"E.43")</f>
        <v>0</v>
      </c>
      <c r="AD85" s="272">
        <f t="shared" si="134"/>
        <v>0</v>
      </c>
      <c r="AE85" s="272">
        <f t="shared" si="134"/>
        <v>0</v>
      </c>
      <c r="AF85" s="272">
        <f t="shared" si="134"/>
        <v>0</v>
      </c>
      <c r="AG85" s="272">
        <f t="shared" si="134"/>
        <v>0</v>
      </c>
      <c r="AH85" s="272">
        <f t="shared" si="134"/>
        <v>0</v>
      </c>
      <c r="AI85" s="272">
        <f t="shared" si="134"/>
        <v>0</v>
      </c>
      <c r="AJ85" s="272">
        <f t="shared" si="134"/>
        <v>0</v>
      </c>
      <c r="AK85" s="272">
        <f t="shared" si="134"/>
        <v>0</v>
      </c>
      <c r="AL85" s="272">
        <f t="shared" si="134"/>
        <v>0</v>
      </c>
      <c r="AM85" s="272">
        <f t="shared" si="134"/>
        <v>0</v>
      </c>
      <c r="AN85" s="272">
        <f t="shared" si="134"/>
        <v>0</v>
      </c>
      <c r="AO85" s="272">
        <f t="shared" si="134"/>
        <v>0</v>
      </c>
      <c r="AP85" s="272">
        <f t="shared" si="134"/>
        <v>2</v>
      </c>
      <c r="AQ85" s="272">
        <f t="shared" si="134"/>
        <v>2</v>
      </c>
      <c r="AR85" s="272">
        <f t="shared" si="134"/>
        <v>2</v>
      </c>
      <c r="AS85" s="272">
        <f t="shared" si="134"/>
        <v>2</v>
      </c>
      <c r="AT85" s="272">
        <f t="shared" si="134"/>
        <v>2</v>
      </c>
      <c r="AU85" s="272">
        <f t="shared" si="134"/>
        <v>2</v>
      </c>
      <c r="AV85" s="272">
        <f t="shared" si="134"/>
        <v>2</v>
      </c>
      <c r="AW85" s="374">
        <f t="shared" si="98"/>
        <v>14</v>
      </c>
      <c r="AX85" s="766">
        <f>AW85+AW86</f>
        <v>28</v>
      </c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82"/>
      <c r="EI85" s="182"/>
      <c r="EJ85" s="7"/>
      <c r="EK85" s="7"/>
      <c r="EL85" s="7"/>
      <c r="EM85" s="7"/>
      <c r="EN85" s="7"/>
      <c r="EO85" s="7"/>
    </row>
    <row r="86" spans="1:145" ht="14.1" hidden="1" customHeight="1" x14ac:dyDescent="0.25">
      <c r="A86" s="369" t="s">
        <v>694</v>
      </c>
      <c r="B86" s="369"/>
      <c r="C86" s="369"/>
      <c r="D86" s="272">
        <f>COUNTIF(D12:D64,"EP.43")</f>
        <v>0</v>
      </c>
      <c r="E86" s="272">
        <f t="shared" ref="E86:X86" si="135">COUNTIF(E12:E64,"EP.43")</f>
        <v>0</v>
      </c>
      <c r="F86" s="272">
        <f t="shared" si="135"/>
        <v>0</v>
      </c>
      <c r="G86" s="272">
        <f t="shared" si="135"/>
        <v>0</v>
      </c>
      <c r="H86" s="272">
        <f t="shared" si="135"/>
        <v>0</v>
      </c>
      <c r="I86" s="272">
        <f t="shared" si="135"/>
        <v>3</v>
      </c>
      <c r="J86" s="272">
        <f t="shared" si="135"/>
        <v>3</v>
      </c>
      <c r="K86" s="272">
        <f t="shared" si="135"/>
        <v>0</v>
      </c>
      <c r="L86" s="272">
        <f t="shared" si="135"/>
        <v>0</v>
      </c>
      <c r="M86" s="272">
        <f t="shared" si="135"/>
        <v>0</v>
      </c>
      <c r="N86" s="272">
        <f t="shared" si="135"/>
        <v>0</v>
      </c>
      <c r="O86" s="272">
        <f t="shared" si="135"/>
        <v>0</v>
      </c>
      <c r="P86" s="272">
        <f t="shared" si="135"/>
        <v>0</v>
      </c>
      <c r="Q86" s="272">
        <f t="shared" si="135"/>
        <v>0</v>
      </c>
      <c r="R86" s="272">
        <f t="shared" si="135"/>
        <v>0</v>
      </c>
      <c r="S86" s="272">
        <f t="shared" si="135"/>
        <v>0</v>
      </c>
      <c r="T86" s="272">
        <f t="shared" si="135"/>
        <v>0</v>
      </c>
      <c r="U86" s="272">
        <f t="shared" si="135"/>
        <v>0</v>
      </c>
      <c r="V86" s="272">
        <f t="shared" si="135"/>
        <v>0</v>
      </c>
      <c r="W86" s="272">
        <f t="shared" si="135"/>
        <v>4</v>
      </c>
      <c r="X86" s="272">
        <f t="shared" si="135"/>
        <v>4</v>
      </c>
      <c r="Y86" s="2"/>
      <c r="Z86" s="272">
        <f t="shared" si="95"/>
        <v>14</v>
      </c>
      <c r="AA86" s="373"/>
      <c r="AB86" s="272">
        <f>COUNTIF(AB11:AB63,"EP.43")</f>
        <v>0</v>
      </c>
      <c r="AC86" s="272">
        <f t="shared" ref="AC86:AV86" si="136">COUNTIF(AC11:AC63,"EP.43")</f>
        <v>0</v>
      </c>
      <c r="AD86" s="272">
        <f t="shared" si="136"/>
        <v>0</v>
      </c>
      <c r="AE86" s="272">
        <f t="shared" si="136"/>
        <v>0</v>
      </c>
      <c r="AF86" s="272">
        <f t="shared" si="136"/>
        <v>0</v>
      </c>
      <c r="AG86" s="272">
        <f t="shared" si="136"/>
        <v>3</v>
      </c>
      <c r="AH86" s="272">
        <f t="shared" si="136"/>
        <v>3</v>
      </c>
      <c r="AI86" s="272">
        <f t="shared" si="136"/>
        <v>0</v>
      </c>
      <c r="AJ86" s="272">
        <f t="shared" si="136"/>
        <v>0</v>
      </c>
      <c r="AK86" s="272">
        <f t="shared" si="136"/>
        <v>0</v>
      </c>
      <c r="AL86" s="272">
        <f t="shared" si="136"/>
        <v>0</v>
      </c>
      <c r="AM86" s="272">
        <f t="shared" si="136"/>
        <v>0</v>
      </c>
      <c r="AN86" s="272">
        <f t="shared" si="136"/>
        <v>0</v>
      </c>
      <c r="AO86" s="272">
        <f t="shared" si="136"/>
        <v>0</v>
      </c>
      <c r="AP86" s="272">
        <f t="shared" si="136"/>
        <v>0</v>
      </c>
      <c r="AQ86" s="272">
        <f t="shared" si="136"/>
        <v>0</v>
      </c>
      <c r="AR86" s="272">
        <f t="shared" si="136"/>
        <v>0</v>
      </c>
      <c r="AS86" s="272">
        <f t="shared" si="136"/>
        <v>0</v>
      </c>
      <c r="AT86" s="272">
        <f t="shared" si="136"/>
        <v>0</v>
      </c>
      <c r="AU86" s="272">
        <f t="shared" si="136"/>
        <v>4</v>
      </c>
      <c r="AV86" s="272">
        <f t="shared" si="136"/>
        <v>4</v>
      </c>
      <c r="AW86" s="374">
        <f t="shared" si="98"/>
        <v>14</v>
      </c>
      <c r="AX86" s="766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82"/>
      <c r="EI86" s="182"/>
      <c r="EJ86" s="7"/>
      <c r="EK86" s="7"/>
      <c r="EL86" s="7"/>
      <c r="EM86" s="7"/>
      <c r="EN86" s="7"/>
      <c r="EO86" s="7"/>
    </row>
    <row r="87" spans="1:145" ht="14.1" hidden="1" customHeight="1" x14ac:dyDescent="0.25">
      <c r="A87" s="770" t="s">
        <v>468</v>
      </c>
      <c r="B87" s="770"/>
      <c r="C87" s="770"/>
      <c r="D87" s="272">
        <f t="shared" ref="D87:X87" si="137">COUNTIF(D12:D64,"G.3")</f>
        <v>0</v>
      </c>
      <c r="E87" s="272">
        <f t="shared" si="137"/>
        <v>0</v>
      </c>
      <c r="F87" s="272">
        <f t="shared" si="137"/>
        <v>0</v>
      </c>
      <c r="G87" s="272">
        <f t="shared" si="137"/>
        <v>0</v>
      </c>
      <c r="H87" s="272">
        <f t="shared" si="137"/>
        <v>0</v>
      </c>
      <c r="I87" s="272">
        <f t="shared" si="137"/>
        <v>0</v>
      </c>
      <c r="J87" s="272">
        <f t="shared" si="137"/>
        <v>0</v>
      </c>
      <c r="K87" s="272">
        <f t="shared" si="137"/>
        <v>0</v>
      </c>
      <c r="L87" s="272">
        <f t="shared" si="137"/>
        <v>0</v>
      </c>
      <c r="M87" s="272">
        <f t="shared" si="137"/>
        <v>0</v>
      </c>
      <c r="N87" s="222">
        <f t="shared" si="137"/>
        <v>0</v>
      </c>
      <c r="O87" s="222">
        <f t="shared" si="137"/>
        <v>0</v>
      </c>
      <c r="P87" s="272">
        <f t="shared" si="137"/>
        <v>0</v>
      </c>
      <c r="Q87" s="272">
        <f t="shared" si="137"/>
        <v>0</v>
      </c>
      <c r="R87" s="272">
        <f t="shared" si="137"/>
        <v>0</v>
      </c>
      <c r="S87" s="272">
        <f t="shared" si="137"/>
        <v>0</v>
      </c>
      <c r="T87" s="272">
        <f t="shared" si="137"/>
        <v>0</v>
      </c>
      <c r="U87" s="272">
        <f t="shared" si="137"/>
        <v>4</v>
      </c>
      <c r="V87" s="272">
        <f t="shared" si="137"/>
        <v>4</v>
      </c>
      <c r="W87" s="272">
        <f t="shared" si="137"/>
        <v>4</v>
      </c>
      <c r="X87" s="272">
        <f t="shared" si="137"/>
        <v>4</v>
      </c>
      <c r="Y87" s="2"/>
      <c r="Z87" s="272">
        <f t="shared" si="95"/>
        <v>16</v>
      </c>
      <c r="AA87" s="767">
        <f>Z87+Z88</f>
        <v>28</v>
      </c>
      <c r="AB87" s="272">
        <f t="shared" ref="AB87:AV87" si="138">COUNTIF(AB11:AB63,"G.3")</f>
        <v>0</v>
      </c>
      <c r="AC87" s="272">
        <f t="shared" si="138"/>
        <v>0</v>
      </c>
      <c r="AD87" s="272">
        <f t="shared" si="138"/>
        <v>0</v>
      </c>
      <c r="AE87" s="272">
        <f t="shared" si="138"/>
        <v>0</v>
      </c>
      <c r="AF87" s="272">
        <f t="shared" si="138"/>
        <v>0</v>
      </c>
      <c r="AG87" s="272">
        <f t="shared" si="138"/>
        <v>0</v>
      </c>
      <c r="AH87" s="272">
        <f t="shared" si="138"/>
        <v>0</v>
      </c>
      <c r="AI87" s="272">
        <f t="shared" si="138"/>
        <v>0</v>
      </c>
      <c r="AJ87" s="272">
        <f t="shared" si="138"/>
        <v>0</v>
      </c>
      <c r="AK87" s="272">
        <f t="shared" si="138"/>
        <v>0</v>
      </c>
      <c r="AL87" s="272">
        <f t="shared" si="138"/>
        <v>0</v>
      </c>
      <c r="AM87" s="272">
        <f t="shared" si="138"/>
        <v>0</v>
      </c>
      <c r="AN87" s="272">
        <f t="shared" si="138"/>
        <v>0</v>
      </c>
      <c r="AO87" s="272">
        <f t="shared" si="138"/>
        <v>0</v>
      </c>
      <c r="AP87" s="272">
        <f t="shared" si="138"/>
        <v>0</v>
      </c>
      <c r="AQ87" s="272">
        <f t="shared" si="138"/>
        <v>0</v>
      </c>
      <c r="AR87" s="272">
        <f t="shared" si="138"/>
        <v>0</v>
      </c>
      <c r="AS87" s="272">
        <f t="shared" si="138"/>
        <v>4</v>
      </c>
      <c r="AT87" s="272">
        <f t="shared" si="138"/>
        <v>4</v>
      </c>
      <c r="AU87" s="272">
        <f t="shared" si="138"/>
        <v>4</v>
      </c>
      <c r="AV87" s="374">
        <f t="shared" si="138"/>
        <v>4</v>
      </c>
      <c r="AW87" s="374">
        <f t="shared" si="98"/>
        <v>16</v>
      </c>
      <c r="AX87" s="766">
        <f>AW87+AW88</f>
        <v>28</v>
      </c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82"/>
      <c r="EI87" s="182"/>
      <c r="EJ87" s="7"/>
      <c r="EK87" s="7"/>
      <c r="EL87" s="7"/>
      <c r="EM87" s="7"/>
      <c r="EN87" s="7"/>
      <c r="EO87" s="7"/>
    </row>
    <row r="88" spans="1:145" ht="14.1" hidden="1" customHeight="1" x14ac:dyDescent="0.25">
      <c r="A88" s="770" t="s">
        <v>483</v>
      </c>
      <c r="B88" s="770"/>
      <c r="C88" s="770"/>
      <c r="D88" s="272">
        <f t="shared" ref="D88:X88" si="139">COUNTIF(D12:D64,"GP.3")</f>
        <v>0</v>
      </c>
      <c r="E88" s="272">
        <f t="shared" si="139"/>
        <v>0</v>
      </c>
      <c r="F88" s="272">
        <f t="shared" si="139"/>
        <v>0</v>
      </c>
      <c r="G88" s="272">
        <f t="shared" si="139"/>
        <v>0</v>
      </c>
      <c r="H88" s="272">
        <f t="shared" si="139"/>
        <v>0</v>
      </c>
      <c r="I88" s="272">
        <f t="shared" si="139"/>
        <v>0</v>
      </c>
      <c r="J88" s="272">
        <f t="shared" si="139"/>
        <v>0</v>
      </c>
      <c r="K88" s="272">
        <f t="shared" si="139"/>
        <v>0</v>
      </c>
      <c r="L88" s="272">
        <f t="shared" si="139"/>
        <v>0</v>
      </c>
      <c r="M88" s="272">
        <f t="shared" si="139"/>
        <v>0</v>
      </c>
      <c r="N88" s="222">
        <f t="shared" si="139"/>
        <v>0</v>
      </c>
      <c r="O88" s="222">
        <f t="shared" si="139"/>
        <v>0</v>
      </c>
      <c r="P88" s="272">
        <f t="shared" si="139"/>
        <v>0</v>
      </c>
      <c r="Q88" s="272">
        <f t="shared" si="139"/>
        <v>0</v>
      </c>
      <c r="R88" s="272">
        <f t="shared" si="139"/>
        <v>4</v>
      </c>
      <c r="S88" s="272">
        <f t="shared" si="139"/>
        <v>4</v>
      </c>
      <c r="T88" s="272">
        <f t="shared" si="139"/>
        <v>4</v>
      </c>
      <c r="U88" s="272">
        <f t="shared" si="139"/>
        <v>0</v>
      </c>
      <c r="V88" s="272">
        <f t="shared" si="139"/>
        <v>0</v>
      </c>
      <c r="W88" s="272">
        <f t="shared" si="139"/>
        <v>0</v>
      </c>
      <c r="X88" s="272">
        <f t="shared" si="139"/>
        <v>0</v>
      </c>
      <c r="Y88" s="2"/>
      <c r="Z88" s="272">
        <f t="shared" si="95"/>
        <v>12</v>
      </c>
      <c r="AA88" s="767"/>
      <c r="AB88" s="272">
        <f t="shared" ref="AB88:AV88" si="140">COUNTIF(AB11:AB63,"GP.3")</f>
        <v>0</v>
      </c>
      <c r="AC88" s="272">
        <f t="shared" si="140"/>
        <v>0</v>
      </c>
      <c r="AD88" s="272">
        <f t="shared" si="140"/>
        <v>0</v>
      </c>
      <c r="AE88" s="272">
        <f t="shared" si="140"/>
        <v>0</v>
      </c>
      <c r="AF88" s="272">
        <f t="shared" si="140"/>
        <v>0</v>
      </c>
      <c r="AG88" s="272">
        <f t="shared" si="140"/>
        <v>0</v>
      </c>
      <c r="AH88" s="272">
        <f t="shared" si="140"/>
        <v>0</v>
      </c>
      <c r="AI88" s="272">
        <f t="shared" si="140"/>
        <v>0</v>
      </c>
      <c r="AJ88" s="272">
        <f t="shared" si="140"/>
        <v>0</v>
      </c>
      <c r="AK88" s="272">
        <f t="shared" si="140"/>
        <v>0</v>
      </c>
      <c r="AL88" s="272">
        <f t="shared" si="140"/>
        <v>0</v>
      </c>
      <c r="AM88" s="272">
        <f t="shared" si="140"/>
        <v>0</v>
      </c>
      <c r="AN88" s="272">
        <f t="shared" si="140"/>
        <v>0</v>
      </c>
      <c r="AO88" s="272">
        <f t="shared" si="140"/>
        <v>0</v>
      </c>
      <c r="AP88" s="272">
        <f t="shared" si="140"/>
        <v>4</v>
      </c>
      <c r="AQ88" s="272">
        <f t="shared" si="140"/>
        <v>4</v>
      </c>
      <c r="AR88" s="272">
        <f t="shared" si="140"/>
        <v>4</v>
      </c>
      <c r="AS88" s="272">
        <f t="shared" si="140"/>
        <v>0</v>
      </c>
      <c r="AT88" s="272">
        <f t="shared" si="140"/>
        <v>0</v>
      </c>
      <c r="AU88" s="272">
        <f t="shared" si="140"/>
        <v>0</v>
      </c>
      <c r="AV88" s="374">
        <f t="shared" si="140"/>
        <v>0</v>
      </c>
      <c r="AW88" s="374">
        <f t="shared" si="98"/>
        <v>12</v>
      </c>
      <c r="AX88" s="766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82"/>
      <c r="EI88" s="182"/>
      <c r="EJ88" s="7"/>
      <c r="EK88" s="7"/>
      <c r="EL88" s="7"/>
      <c r="EM88" s="7"/>
      <c r="EN88" s="7"/>
      <c r="EO88" s="7"/>
    </row>
    <row r="89" spans="1:145" ht="14.1" hidden="1" customHeight="1" x14ac:dyDescent="0.25">
      <c r="A89" s="770" t="s">
        <v>469</v>
      </c>
      <c r="B89" s="770"/>
      <c r="C89" s="770"/>
      <c r="D89" s="272">
        <f t="shared" ref="D89:X89" si="141">COUNTIF(D12:D64,"G.21")</f>
        <v>4</v>
      </c>
      <c r="E89" s="272">
        <f t="shared" si="141"/>
        <v>4</v>
      </c>
      <c r="F89" s="272">
        <f t="shared" si="141"/>
        <v>4</v>
      </c>
      <c r="G89" s="272">
        <f t="shared" si="141"/>
        <v>4</v>
      </c>
      <c r="H89" s="272">
        <f t="shared" si="141"/>
        <v>4</v>
      </c>
      <c r="I89" s="272">
        <f t="shared" si="141"/>
        <v>4</v>
      </c>
      <c r="J89" s="272">
        <f t="shared" si="141"/>
        <v>4</v>
      </c>
      <c r="K89" s="272">
        <f t="shared" si="141"/>
        <v>0</v>
      </c>
      <c r="L89" s="272">
        <f t="shared" si="141"/>
        <v>0</v>
      </c>
      <c r="M89" s="272">
        <f t="shared" si="141"/>
        <v>0</v>
      </c>
      <c r="N89" s="272">
        <f t="shared" si="141"/>
        <v>0</v>
      </c>
      <c r="O89" s="272">
        <f t="shared" si="141"/>
        <v>0</v>
      </c>
      <c r="P89" s="272">
        <f t="shared" si="141"/>
        <v>0</v>
      </c>
      <c r="Q89" s="272">
        <f t="shared" si="141"/>
        <v>0</v>
      </c>
      <c r="R89" s="272">
        <f t="shared" si="141"/>
        <v>0</v>
      </c>
      <c r="S89" s="272">
        <f t="shared" si="141"/>
        <v>0</v>
      </c>
      <c r="T89" s="272">
        <f t="shared" si="141"/>
        <v>0</v>
      </c>
      <c r="U89" s="272">
        <f t="shared" si="141"/>
        <v>0</v>
      </c>
      <c r="V89" s="272">
        <f t="shared" si="141"/>
        <v>0</v>
      </c>
      <c r="W89" s="272">
        <f t="shared" si="141"/>
        <v>0</v>
      </c>
      <c r="X89" s="272">
        <f t="shared" si="141"/>
        <v>0</v>
      </c>
      <c r="Y89" s="2"/>
      <c r="Z89" s="272">
        <f t="shared" si="95"/>
        <v>28</v>
      </c>
      <c r="AA89" s="373">
        <f>Z89</f>
        <v>28</v>
      </c>
      <c r="AB89" s="272">
        <f t="shared" ref="AB89:AV89" si="142">COUNTIF(AB11:AB63,"G.21")</f>
        <v>4</v>
      </c>
      <c r="AC89" s="272">
        <f t="shared" si="142"/>
        <v>4</v>
      </c>
      <c r="AD89" s="272">
        <f t="shared" si="142"/>
        <v>4</v>
      </c>
      <c r="AE89" s="272">
        <f t="shared" si="142"/>
        <v>4</v>
      </c>
      <c r="AF89" s="272">
        <f t="shared" si="142"/>
        <v>4</v>
      </c>
      <c r="AG89" s="272">
        <f t="shared" si="142"/>
        <v>4</v>
      </c>
      <c r="AH89" s="272">
        <f t="shared" si="142"/>
        <v>4</v>
      </c>
      <c r="AI89" s="272">
        <f t="shared" si="142"/>
        <v>0</v>
      </c>
      <c r="AJ89" s="272">
        <f t="shared" si="142"/>
        <v>0</v>
      </c>
      <c r="AK89" s="272">
        <f t="shared" si="142"/>
        <v>0</v>
      </c>
      <c r="AL89" s="272">
        <f t="shared" si="142"/>
        <v>0</v>
      </c>
      <c r="AM89" s="272">
        <f t="shared" si="142"/>
        <v>0</v>
      </c>
      <c r="AN89" s="272">
        <f t="shared" si="142"/>
        <v>0</v>
      </c>
      <c r="AO89" s="272">
        <f t="shared" si="142"/>
        <v>0</v>
      </c>
      <c r="AP89" s="272">
        <f t="shared" si="142"/>
        <v>0</v>
      </c>
      <c r="AQ89" s="272">
        <f t="shared" si="142"/>
        <v>0</v>
      </c>
      <c r="AR89" s="272">
        <f t="shared" si="142"/>
        <v>0</v>
      </c>
      <c r="AS89" s="272">
        <f t="shared" si="142"/>
        <v>0</v>
      </c>
      <c r="AT89" s="272">
        <f t="shared" si="142"/>
        <v>0</v>
      </c>
      <c r="AU89" s="272">
        <f t="shared" si="142"/>
        <v>0</v>
      </c>
      <c r="AV89" s="374">
        <f t="shared" si="142"/>
        <v>0</v>
      </c>
      <c r="AW89" s="374">
        <f t="shared" si="98"/>
        <v>28</v>
      </c>
      <c r="AX89" s="374">
        <f>AW89</f>
        <v>28</v>
      </c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82"/>
      <c r="EI89" s="182"/>
      <c r="EJ89" s="7"/>
      <c r="EK89" s="7"/>
      <c r="EL89" s="7"/>
      <c r="EM89" s="7"/>
      <c r="EN89" s="7"/>
      <c r="EO89" s="7"/>
    </row>
    <row r="90" spans="1:145" ht="14.1" hidden="1" customHeight="1" x14ac:dyDescent="0.25">
      <c r="A90" s="369" t="s">
        <v>677</v>
      </c>
      <c r="B90" s="369"/>
      <c r="C90" s="369"/>
      <c r="D90" s="272">
        <f>COUNTIF(D12:D64,"G.38")</f>
        <v>0</v>
      </c>
      <c r="E90" s="272">
        <f t="shared" ref="E90:X90" si="143">COUNTIF(E12:E64,"G.38")</f>
        <v>0</v>
      </c>
      <c r="F90" s="272">
        <f t="shared" si="143"/>
        <v>0</v>
      </c>
      <c r="G90" s="272">
        <f t="shared" si="143"/>
        <v>0</v>
      </c>
      <c r="H90" s="272">
        <f t="shared" si="143"/>
        <v>0</v>
      </c>
      <c r="I90" s="272">
        <f t="shared" si="143"/>
        <v>0</v>
      </c>
      <c r="J90" s="272">
        <f t="shared" si="143"/>
        <v>0</v>
      </c>
      <c r="K90" s="272">
        <f t="shared" si="143"/>
        <v>4</v>
      </c>
      <c r="L90" s="272">
        <f t="shared" si="143"/>
        <v>4</v>
      </c>
      <c r="M90" s="272">
        <f t="shared" si="143"/>
        <v>4</v>
      </c>
      <c r="N90" s="272">
        <f t="shared" si="143"/>
        <v>4</v>
      </c>
      <c r="O90" s="272">
        <f t="shared" si="143"/>
        <v>4</v>
      </c>
      <c r="P90" s="272">
        <f t="shared" si="143"/>
        <v>4</v>
      </c>
      <c r="Q90" s="272">
        <f t="shared" si="143"/>
        <v>0</v>
      </c>
      <c r="R90" s="272">
        <f t="shared" si="143"/>
        <v>0</v>
      </c>
      <c r="S90" s="272">
        <f t="shared" si="143"/>
        <v>0</v>
      </c>
      <c r="T90" s="272">
        <f t="shared" si="143"/>
        <v>0</v>
      </c>
      <c r="U90" s="272">
        <f t="shared" si="143"/>
        <v>0</v>
      </c>
      <c r="V90" s="272">
        <f t="shared" si="143"/>
        <v>0</v>
      </c>
      <c r="W90" s="272">
        <f t="shared" si="143"/>
        <v>0</v>
      </c>
      <c r="X90" s="272">
        <f t="shared" si="143"/>
        <v>0</v>
      </c>
      <c r="Y90" s="2"/>
      <c r="Z90" s="272">
        <f t="shared" si="95"/>
        <v>24</v>
      </c>
      <c r="AA90" s="767">
        <f>Z90+Z91</f>
        <v>45</v>
      </c>
      <c r="AB90" s="272">
        <f>COUNTIF(AB12:AB64,"G.38")</f>
        <v>0</v>
      </c>
      <c r="AC90" s="272">
        <f t="shared" ref="AC90:AV90" si="144">COUNTIF(AC12:AC64,"G.38")</f>
        <v>0</v>
      </c>
      <c r="AD90" s="272">
        <f t="shared" si="144"/>
        <v>0</v>
      </c>
      <c r="AE90" s="272">
        <f t="shared" si="144"/>
        <v>0</v>
      </c>
      <c r="AF90" s="272">
        <f t="shared" si="144"/>
        <v>0</v>
      </c>
      <c r="AG90" s="272">
        <f t="shared" si="144"/>
        <v>0</v>
      </c>
      <c r="AH90" s="272">
        <f t="shared" si="144"/>
        <v>0</v>
      </c>
      <c r="AI90" s="272">
        <f t="shared" si="144"/>
        <v>4</v>
      </c>
      <c r="AJ90" s="272">
        <f t="shared" si="144"/>
        <v>4</v>
      </c>
      <c r="AK90" s="272">
        <f t="shared" si="144"/>
        <v>4</v>
      </c>
      <c r="AL90" s="272">
        <f t="shared" si="144"/>
        <v>4</v>
      </c>
      <c r="AM90" s="272">
        <f t="shared" si="144"/>
        <v>4</v>
      </c>
      <c r="AN90" s="272">
        <f t="shared" si="144"/>
        <v>4</v>
      </c>
      <c r="AO90" s="272">
        <f t="shared" si="144"/>
        <v>0</v>
      </c>
      <c r="AP90" s="272">
        <f t="shared" si="144"/>
        <v>0</v>
      </c>
      <c r="AQ90" s="272">
        <f t="shared" si="144"/>
        <v>0</v>
      </c>
      <c r="AR90" s="272">
        <f t="shared" si="144"/>
        <v>0</v>
      </c>
      <c r="AS90" s="272">
        <f t="shared" si="144"/>
        <v>0</v>
      </c>
      <c r="AT90" s="272">
        <f t="shared" si="144"/>
        <v>0</v>
      </c>
      <c r="AU90" s="272">
        <f t="shared" si="144"/>
        <v>0</v>
      </c>
      <c r="AV90" s="272">
        <f t="shared" si="144"/>
        <v>0</v>
      </c>
      <c r="AW90" s="374">
        <f t="shared" si="98"/>
        <v>24</v>
      </c>
      <c r="AX90" s="374">
        <f>AW90</f>
        <v>24</v>
      </c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82"/>
      <c r="EI90" s="182"/>
      <c r="EJ90" s="7"/>
      <c r="EK90" s="7"/>
      <c r="EL90" s="7"/>
      <c r="EM90" s="7"/>
      <c r="EN90" s="7"/>
      <c r="EO90" s="7"/>
    </row>
    <row r="91" spans="1:145" ht="14.1" hidden="1" customHeight="1" x14ac:dyDescent="0.25">
      <c r="A91" s="369" t="s">
        <v>679</v>
      </c>
      <c r="B91" s="369"/>
      <c r="C91" s="369"/>
      <c r="D91" s="272">
        <f>COUNTIF(D12:D64,"GP.39")</f>
        <v>3</v>
      </c>
      <c r="E91" s="272">
        <f t="shared" ref="E91:X91" si="145">COUNTIF(E12:E64,"GP.39")</f>
        <v>3</v>
      </c>
      <c r="F91" s="272">
        <f t="shared" si="145"/>
        <v>3</v>
      </c>
      <c r="G91" s="272">
        <f t="shared" si="145"/>
        <v>0</v>
      </c>
      <c r="H91" s="272">
        <f t="shared" si="145"/>
        <v>0</v>
      </c>
      <c r="I91" s="272">
        <f t="shared" si="145"/>
        <v>0</v>
      </c>
      <c r="J91" s="272">
        <f t="shared" si="145"/>
        <v>0</v>
      </c>
      <c r="K91" s="272">
        <f t="shared" si="145"/>
        <v>4</v>
      </c>
      <c r="L91" s="272">
        <f t="shared" si="145"/>
        <v>4</v>
      </c>
      <c r="M91" s="272">
        <f t="shared" si="145"/>
        <v>4</v>
      </c>
      <c r="N91" s="272">
        <f t="shared" si="145"/>
        <v>0</v>
      </c>
      <c r="O91" s="272">
        <f t="shared" si="145"/>
        <v>0</v>
      </c>
      <c r="P91" s="272">
        <f t="shared" si="145"/>
        <v>0</v>
      </c>
      <c r="Q91" s="272">
        <f t="shared" si="145"/>
        <v>0</v>
      </c>
      <c r="R91" s="272">
        <f t="shared" si="145"/>
        <v>0</v>
      </c>
      <c r="S91" s="272">
        <f t="shared" si="145"/>
        <v>0</v>
      </c>
      <c r="T91" s="272">
        <f t="shared" si="145"/>
        <v>0</v>
      </c>
      <c r="U91" s="272">
        <f t="shared" si="145"/>
        <v>0</v>
      </c>
      <c r="V91" s="272">
        <f t="shared" si="145"/>
        <v>0</v>
      </c>
      <c r="W91" s="272">
        <f t="shared" si="145"/>
        <v>0</v>
      </c>
      <c r="X91" s="272">
        <f t="shared" si="145"/>
        <v>0</v>
      </c>
      <c r="Y91" s="2"/>
      <c r="Z91" s="272">
        <f t="shared" si="95"/>
        <v>21</v>
      </c>
      <c r="AA91" s="767"/>
      <c r="AB91" s="272">
        <f>COUNTIF(AB12:AB64,"GP.39")</f>
        <v>3</v>
      </c>
      <c r="AC91" s="272">
        <f t="shared" ref="AC91:AV91" si="146">COUNTIF(AC12:AC64,"GP.39")</f>
        <v>3</v>
      </c>
      <c r="AD91" s="272">
        <f t="shared" si="146"/>
        <v>3</v>
      </c>
      <c r="AE91" s="272">
        <f t="shared" si="146"/>
        <v>0</v>
      </c>
      <c r="AF91" s="272">
        <f t="shared" si="146"/>
        <v>0</v>
      </c>
      <c r="AG91" s="272">
        <f t="shared" si="146"/>
        <v>0</v>
      </c>
      <c r="AH91" s="272">
        <f t="shared" si="146"/>
        <v>0</v>
      </c>
      <c r="AI91" s="272">
        <f t="shared" si="146"/>
        <v>4</v>
      </c>
      <c r="AJ91" s="272">
        <f t="shared" si="146"/>
        <v>4</v>
      </c>
      <c r="AK91" s="272">
        <f t="shared" si="146"/>
        <v>4</v>
      </c>
      <c r="AL91" s="272">
        <f t="shared" si="146"/>
        <v>0</v>
      </c>
      <c r="AM91" s="272">
        <f t="shared" si="146"/>
        <v>0</v>
      </c>
      <c r="AN91" s="272">
        <f t="shared" si="146"/>
        <v>0</v>
      </c>
      <c r="AO91" s="272">
        <f t="shared" si="146"/>
        <v>0</v>
      </c>
      <c r="AP91" s="272">
        <f t="shared" si="146"/>
        <v>0</v>
      </c>
      <c r="AQ91" s="272">
        <f t="shared" si="146"/>
        <v>0</v>
      </c>
      <c r="AR91" s="272">
        <f t="shared" si="146"/>
        <v>0</v>
      </c>
      <c r="AS91" s="272">
        <f t="shared" si="146"/>
        <v>0</v>
      </c>
      <c r="AT91" s="272">
        <f t="shared" si="146"/>
        <v>0</v>
      </c>
      <c r="AU91" s="272">
        <f t="shared" si="146"/>
        <v>0</v>
      </c>
      <c r="AV91" s="272">
        <f t="shared" si="146"/>
        <v>0</v>
      </c>
      <c r="AW91" s="374">
        <f t="shared" si="98"/>
        <v>21</v>
      </c>
      <c r="AX91" s="766">
        <f>AW91+AW92</f>
        <v>25</v>
      </c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82"/>
      <c r="EI91" s="182"/>
      <c r="EJ91" s="7"/>
      <c r="EK91" s="7"/>
      <c r="EL91" s="7"/>
      <c r="EM91" s="7"/>
      <c r="EN91" s="7"/>
      <c r="EO91" s="7"/>
    </row>
    <row r="92" spans="1:145" ht="14.1" hidden="1" customHeight="1" x14ac:dyDescent="0.25">
      <c r="A92" s="369" t="s">
        <v>678</v>
      </c>
      <c r="B92" s="369"/>
      <c r="C92" s="369"/>
      <c r="D92" s="272">
        <f>COUNTIF(D12:D64,"G.39")</f>
        <v>0</v>
      </c>
      <c r="E92" s="272">
        <f t="shared" ref="E92:X92" si="147">COUNTIF(E12:E64,"G.39")</f>
        <v>0</v>
      </c>
      <c r="F92" s="272">
        <f t="shared" si="147"/>
        <v>0</v>
      </c>
      <c r="G92" s="272">
        <f t="shared" si="147"/>
        <v>0</v>
      </c>
      <c r="H92" s="272">
        <f t="shared" si="147"/>
        <v>0</v>
      </c>
      <c r="I92" s="272">
        <f t="shared" si="147"/>
        <v>0</v>
      </c>
      <c r="J92" s="272">
        <f t="shared" si="147"/>
        <v>0</v>
      </c>
      <c r="K92" s="272">
        <f t="shared" si="147"/>
        <v>0</v>
      </c>
      <c r="L92" s="272">
        <f t="shared" si="147"/>
        <v>0</v>
      </c>
      <c r="M92" s="272">
        <f t="shared" si="147"/>
        <v>0</v>
      </c>
      <c r="N92" s="272">
        <f t="shared" si="147"/>
        <v>0</v>
      </c>
      <c r="O92" s="272">
        <f t="shared" si="147"/>
        <v>0</v>
      </c>
      <c r="P92" s="272">
        <f t="shared" si="147"/>
        <v>0</v>
      </c>
      <c r="Q92" s="272">
        <f t="shared" si="147"/>
        <v>4</v>
      </c>
      <c r="R92" s="272">
        <f t="shared" si="147"/>
        <v>0</v>
      </c>
      <c r="S92" s="272">
        <f t="shared" si="147"/>
        <v>0</v>
      </c>
      <c r="T92" s="272">
        <f t="shared" si="147"/>
        <v>0</v>
      </c>
      <c r="U92" s="272">
        <f t="shared" si="147"/>
        <v>0</v>
      </c>
      <c r="V92" s="272">
        <f t="shared" si="147"/>
        <v>0</v>
      </c>
      <c r="W92" s="272">
        <f t="shared" si="147"/>
        <v>0</v>
      </c>
      <c r="X92" s="272">
        <f t="shared" si="147"/>
        <v>0</v>
      </c>
      <c r="Y92" s="2"/>
      <c r="Z92" s="272">
        <f t="shared" si="95"/>
        <v>4</v>
      </c>
      <c r="AA92" s="373"/>
      <c r="AB92" s="272">
        <f>COUNTIF(AB12:AB64,"G.39")</f>
        <v>0</v>
      </c>
      <c r="AC92" s="272">
        <f t="shared" ref="AC92:AV92" si="148">COUNTIF(AC12:AC64,"G.39")</f>
        <v>0</v>
      </c>
      <c r="AD92" s="272">
        <f t="shared" si="148"/>
        <v>0</v>
      </c>
      <c r="AE92" s="272">
        <f t="shared" si="148"/>
        <v>0</v>
      </c>
      <c r="AF92" s="272">
        <f t="shared" si="148"/>
        <v>0</v>
      </c>
      <c r="AG92" s="272">
        <f t="shared" si="148"/>
        <v>0</v>
      </c>
      <c r="AH92" s="272">
        <f t="shared" si="148"/>
        <v>0</v>
      </c>
      <c r="AI92" s="272">
        <f t="shared" si="148"/>
        <v>0</v>
      </c>
      <c r="AJ92" s="272">
        <f t="shared" si="148"/>
        <v>0</v>
      </c>
      <c r="AK92" s="272">
        <f t="shared" si="148"/>
        <v>0</v>
      </c>
      <c r="AL92" s="272">
        <f t="shared" si="148"/>
        <v>0</v>
      </c>
      <c r="AM92" s="272">
        <f t="shared" si="148"/>
        <v>0</v>
      </c>
      <c r="AN92" s="272">
        <f t="shared" si="148"/>
        <v>0</v>
      </c>
      <c r="AO92" s="272">
        <f t="shared" si="148"/>
        <v>4</v>
      </c>
      <c r="AP92" s="272">
        <f t="shared" si="148"/>
        <v>0</v>
      </c>
      <c r="AQ92" s="272">
        <f t="shared" si="148"/>
        <v>0</v>
      </c>
      <c r="AR92" s="272">
        <f t="shared" si="148"/>
        <v>0</v>
      </c>
      <c r="AS92" s="272">
        <f t="shared" si="148"/>
        <v>0</v>
      </c>
      <c r="AT92" s="272">
        <f t="shared" si="148"/>
        <v>0</v>
      </c>
      <c r="AU92" s="272">
        <f t="shared" si="148"/>
        <v>0</v>
      </c>
      <c r="AV92" s="272">
        <f t="shared" si="148"/>
        <v>0</v>
      </c>
      <c r="AW92" s="374">
        <f t="shared" si="98"/>
        <v>4</v>
      </c>
      <c r="AX92" s="766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82"/>
      <c r="EI92" s="182"/>
      <c r="EJ92" s="7"/>
      <c r="EK92" s="7"/>
      <c r="EL92" s="7"/>
      <c r="EM92" s="7"/>
      <c r="EN92" s="7"/>
      <c r="EO92" s="7"/>
    </row>
    <row r="93" spans="1:145" ht="14.1" hidden="1" customHeight="1" x14ac:dyDescent="0.25">
      <c r="A93" s="770" t="s">
        <v>470</v>
      </c>
      <c r="B93" s="770"/>
      <c r="C93" s="770"/>
      <c r="D93" s="272">
        <f t="shared" ref="D93:X93" si="149">COUNTIF(D12:D64,"G.30")</f>
        <v>0</v>
      </c>
      <c r="E93" s="272">
        <f t="shared" si="149"/>
        <v>0</v>
      </c>
      <c r="F93" s="272">
        <f t="shared" si="149"/>
        <v>0</v>
      </c>
      <c r="G93" s="272">
        <f t="shared" si="149"/>
        <v>0</v>
      </c>
      <c r="H93" s="272">
        <f t="shared" si="149"/>
        <v>0</v>
      </c>
      <c r="I93" s="272">
        <f t="shared" si="149"/>
        <v>0</v>
      </c>
      <c r="J93" s="272">
        <f t="shared" si="149"/>
        <v>0</v>
      </c>
      <c r="K93" s="272">
        <f t="shared" si="149"/>
        <v>0</v>
      </c>
      <c r="L93" s="272">
        <f t="shared" si="149"/>
        <v>0</v>
      </c>
      <c r="M93" s="272">
        <f t="shared" si="149"/>
        <v>0</v>
      </c>
      <c r="N93" s="272">
        <f t="shared" si="149"/>
        <v>0</v>
      </c>
      <c r="O93" s="272">
        <f t="shared" si="149"/>
        <v>0</v>
      </c>
      <c r="P93" s="272">
        <f t="shared" si="149"/>
        <v>0</v>
      </c>
      <c r="Q93" s="272">
        <f t="shared" si="149"/>
        <v>0</v>
      </c>
      <c r="R93" s="272">
        <f t="shared" si="149"/>
        <v>4</v>
      </c>
      <c r="S93" s="272">
        <f t="shared" si="149"/>
        <v>4</v>
      </c>
      <c r="T93" s="272">
        <f t="shared" si="149"/>
        <v>4</v>
      </c>
      <c r="U93" s="272">
        <f t="shared" si="149"/>
        <v>0</v>
      </c>
      <c r="V93" s="272">
        <f t="shared" si="149"/>
        <v>0</v>
      </c>
      <c r="W93" s="272">
        <f t="shared" si="149"/>
        <v>0</v>
      </c>
      <c r="X93" s="272">
        <f t="shared" si="149"/>
        <v>0</v>
      </c>
      <c r="Y93" s="2"/>
      <c r="Z93" s="272">
        <f t="shared" si="95"/>
        <v>12</v>
      </c>
      <c r="AA93" s="767">
        <f>Z93+Z94</f>
        <v>28</v>
      </c>
      <c r="AB93" s="272">
        <f t="shared" ref="AB93:AV93" si="150">COUNTIF(AB12:AB64,"G.30")</f>
        <v>0</v>
      </c>
      <c r="AC93" s="272">
        <f t="shared" si="150"/>
        <v>0</v>
      </c>
      <c r="AD93" s="272">
        <f t="shared" si="150"/>
        <v>0</v>
      </c>
      <c r="AE93" s="272">
        <f t="shared" si="150"/>
        <v>0</v>
      </c>
      <c r="AF93" s="272">
        <f t="shared" si="150"/>
        <v>0</v>
      </c>
      <c r="AG93" s="272">
        <f t="shared" si="150"/>
        <v>0</v>
      </c>
      <c r="AH93" s="272">
        <f t="shared" si="150"/>
        <v>0</v>
      </c>
      <c r="AI93" s="272">
        <f t="shared" si="150"/>
        <v>0</v>
      </c>
      <c r="AJ93" s="272">
        <f t="shared" si="150"/>
        <v>0</v>
      </c>
      <c r="AK93" s="272">
        <f t="shared" si="150"/>
        <v>0</v>
      </c>
      <c r="AL93" s="272">
        <f t="shared" si="150"/>
        <v>0</v>
      </c>
      <c r="AM93" s="272">
        <f t="shared" si="150"/>
        <v>0</v>
      </c>
      <c r="AN93" s="272">
        <f t="shared" si="150"/>
        <v>0</v>
      </c>
      <c r="AO93" s="272">
        <f t="shared" si="150"/>
        <v>0</v>
      </c>
      <c r="AP93" s="272">
        <f t="shared" si="150"/>
        <v>4</v>
      </c>
      <c r="AQ93" s="272">
        <f t="shared" si="150"/>
        <v>4</v>
      </c>
      <c r="AR93" s="272">
        <f t="shared" si="150"/>
        <v>4</v>
      </c>
      <c r="AS93" s="272">
        <f t="shared" si="150"/>
        <v>0</v>
      </c>
      <c r="AT93" s="272">
        <f t="shared" si="150"/>
        <v>0</v>
      </c>
      <c r="AU93" s="272">
        <f t="shared" si="150"/>
        <v>0</v>
      </c>
      <c r="AV93" s="374">
        <f t="shared" si="150"/>
        <v>0</v>
      </c>
      <c r="AW93" s="374">
        <f t="shared" si="98"/>
        <v>12</v>
      </c>
      <c r="AX93" s="766">
        <f>AW93+AW94</f>
        <v>28</v>
      </c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82"/>
      <c r="EI93" s="182"/>
      <c r="EJ93" s="7"/>
      <c r="EK93" s="7"/>
      <c r="EL93" s="7"/>
      <c r="EM93" s="7"/>
      <c r="EN93" s="7"/>
      <c r="EO93" s="7"/>
    </row>
    <row r="94" spans="1:145" ht="14.1" hidden="1" customHeight="1" x14ac:dyDescent="0.25">
      <c r="A94" s="369" t="s">
        <v>529</v>
      </c>
      <c r="B94" s="369"/>
      <c r="C94" s="369"/>
      <c r="D94" s="272">
        <f t="shared" ref="D94:X94" si="151">COUNTIF(D12:D64,"HL.30")</f>
        <v>0</v>
      </c>
      <c r="E94" s="272">
        <f t="shared" si="151"/>
        <v>0</v>
      </c>
      <c r="F94" s="272">
        <f t="shared" si="151"/>
        <v>0</v>
      </c>
      <c r="G94" s="272">
        <f t="shared" si="151"/>
        <v>0</v>
      </c>
      <c r="H94" s="272">
        <f t="shared" si="151"/>
        <v>0</v>
      </c>
      <c r="I94" s="272">
        <f t="shared" si="151"/>
        <v>0</v>
      </c>
      <c r="J94" s="272">
        <f t="shared" si="151"/>
        <v>0</v>
      </c>
      <c r="K94" s="272">
        <f t="shared" si="151"/>
        <v>0</v>
      </c>
      <c r="L94" s="272">
        <f t="shared" si="151"/>
        <v>0</v>
      </c>
      <c r="M94" s="272">
        <f t="shared" si="151"/>
        <v>0</v>
      </c>
      <c r="N94" s="272">
        <f t="shared" si="151"/>
        <v>0</v>
      </c>
      <c r="O94" s="272">
        <f t="shared" si="151"/>
        <v>0</v>
      </c>
      <c r="P94" s="272">
        <f t="shared" si="151"/>
        <v>4</v>
      </c>
      <c r="Q94" s="272">
        <f t="shared" si="151"/>
        <v>4</v>
      </c>
      <c r="R94" s="272">
        <f t="shared" si="151"/>
        <v>0</v>
      </c>
      <c r="S94" s="272">
        <f t="shared" si="151"/>
        <v>0</v>
      </c>
      <c r="T94" s="272">
        <f t="shared" si="151"/>
        <v>0</v>
      </c>
      <c r="U94" s="272">
        <f t="shared" si="151"/>
        <v>0</v>
      </c>
      <c r="V94" s="272">
        <f t="shared" si="151"/>
        <v>0</v>
      </c>
      <c r="W94" s="272">
        <f t="shared" si="151"/>
        <v>4</v>
      </c>
      <c r="X94" s="272">
        <f t="shared" si="151"/>
        <v>4</v>
      </c>
      <c r="Y94" s="2"/>
      <c r="Z94" s="272">
        <f t="shared" si="95"/>
        <v>16</v>
      </c>
      <c r="AA94" s="767"/>
      <c r="AB94" s="272">
        <f t="shared" ref="AB94:AV94" si="152">COUNTIF(AB12:AB64,"HL.30")</f>
        <v>0</v>
      </c>
      <c r="AC94" s="272">
        <f t="shared" si="152"/>
        <v>0</v>
      </c>
      <c r="AD94" s="272">
        <f t="shared" si="152"/>
        <v>0</v>
      </c>
      <c r="AE94" s="272">
        <f t="shared" si="152"/>
        <v>0</v>
      </c>
      <c r="AF94" s="272">
        <f t="shared" si="152"/>
        <v>0</v>
      </c>
      <c r="AG94" s="272">
        <f t="shared" si="152"/>
        <v>0</v>
      </c>
      <c r="AH94" s="272">
        <f t="shared" si="152"/>
        <v>0</v>
      </c>
      <c r="AI94" s="272">
        <f t="shared" si="152"/>
        <v>0</v>
      </c>
      <c r="AJ94" s="272">
        <f t="shared" si="152"/>
        <v>0</v>
      </c>
      <c r="AK94" s="272">
        <f t="shared" si="152"/>
        <v>0</v>
      </c>
      <c r="AL94" s="272">
        <f t="shared" si="152"/>
        <v>0</v>
      </c>
      <c r="AM94" s="272">
        <f t="shared" si="152"/>
        <v>0</v>
      </c>
      <c r="AN94" s="272">
        <f t="shared" si="152"/>
        <v>4</v>
      </c>
      <c r="AO94" s="272">
        <f t="shared" si="152"/>
        <v>4</v>
      </c>
      <c r="AP94" s="272">
        <f t="shared" si="152"/>
        <v>0</v>
      </c>
      <c r="AQ94" s="272">
        <f t="shared" si="152"/>
        <v>0</v>
      </c>
      <c r="AR94" s="272">
        <f t="shared" si="152"/>
        <v>0</v>
      </c>
      <c r="AS94" s="272">
        <f t="shared" si="152"/>
        <v>0</v>
      </c>
      <c r="AT94" s="272">
        <f t="shared" si="152"/>
        <v>0</v>
      </c>
      <c r="AU94" s="272">
        <f t="shared" si="152"/>
        <v>4</v>
      </c>
      <c r="AV94" s="374">
        <f t="shared" si="152"/>
        <v>4</v>
      </c>
      <c r="AW94" s="374">
        <f t="shared" si="98"/>
        <v>16</v>
      </c>
      <c r="AX94" s="766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82"/>
      <c r="EI94" s="182"/>
      <c r="EJ94" s="7"/>
      <c r="EK94" s="7"/>
      <c r="EL94" s="7"/>
      <c r="EM94" s="7"/>
      <c r="EN94" s="7"/>
      <c r="EO94" s="7"/>
    </row>
    <row r="95" spans="1:145" ht="14.1" hidden="1" customHeight="1" x14ac:dyDescent="0.25">
      <c r="A95" s="770" t="s">
        <v>471</v>
      </c>
      <c r="B95" s="770"/>
      <c r="C95" s="770"/>
      <c r="D95" s="272">
        <f t="shared" ref="D95:X95" si="153">COUNTIF(D12:D64,"D.12")</f>
        <v>0</v>
      </c>
      <c r="E95" s="272">
        <f t="shared" si="153"/>
        <v>0</v>
      </c>
      <c r="F95" s="272">
        <f t="shared" si="153"/>
        <v>0</v>
      </c>
      <c r="G95" s="272">
        <f t="shared" si="153"/>
        <v>0</v>
      </c>
      <c r="H95" s="272">
        <f t="shared" si="153"/>
        <v>0</v>
      </c>
      <c r="I95" s="272">
        <f t="shared" si="153"/>
        <v>0</v>
      </c>
      <c r="J95" s="272">
        <f t="shared" si="153"/>
        <v>0</v>
      </c>
      <c r="K95" s="272">
        <f t="shared" si="153"/>
        <v>2</v>
      </c>
      <c r="L95" s="272">
        <f t="shared" si="153"/>
        <v>2</v>
      </c>
      <c r="M95" s="272">
        <f t="shared" si="153"/>
        <v>2</v>
      </c>
      <c r="N95" s="222">
        <f t="shared" si="153"/>
        <v>2</v>
      </c>
      <c r="O95" s="222">
        <f t="shared" si="153"/>
        <v>2</v>
      </c>
      <c r="P95" s="272">
        <f t="shared" si="153"/>
        <v>2</v>
      </c>
      <c r="Q95" s="272">
        <f t="shared" si="153"/>
        <v>2</v>
      </c>
      <c r="R95" s="272">
        <f t="shared" si="153"/>
        <v>2</v>
      </c>
      <c r="S95" s="272">
        <f t="shared" si="153"/>
        <v>2</v>
      </c>
      <c r="T95" s="272">
        <f t="shared" si="153"/>
        <v>2</v>
      </c>
      <c r="U95" s="272">
        <f t="shared" si="153"/>
        <v>2</v>
      </c>
      <c r="V95" s="272">
        <f t="shared" si="153"/>
        <v>2</v>
      </c>
      <c r="W95" s="272">
        <f t="shared" si="153"/>
        <v>2</v>
      </c>
      <c r="X95" s="272">
        <f t="shared" si="153"/>
        <v>2</v>
      </c>
      <c r="Y95" s="2"/>
      <c r="Z95" s="272">
        <f t="shared" si="95"/>
        <v>28</v>
      </c>
      <c r="AA95" s="767">
        <f>Z95+Z96</f>
        <v>36</v>
      </c>
      <c r="AB95" s="272">
        <f t="shared" ref="AB95:AV95" si="154">COUNTIF(AB11:AB63,"D.12")</f>
        <v>0</v>
      </c>
      <c r="AC95" s="272">
        <f t="shared" si="154"/>
        <v>0</v>
      </c>
      <c r="AD95" s="272">
        <f t="shared" si="154"/>
        <v>0</v>
      </c>
      <c r="AE95" s="272">
        <f t="shared" si="154"/>
        <v>0</v>
      </c>
      <c r="AF95" s="272">
        <f t="shared" si="154"/>
        <v>0</v>
      </c>
      <c r="AG95" s="272">
        <f t="shared" si="154"/>
        <v>0</v>
      </c>
      <c r="AH95" s="272">
        <f t="shared" si="154"/>
        <v>0</v>
      </c>
      <c r="AI95" s="272">
        <f t="shared" si="154"/>
        <v>2</v>
      </c>
      <c r="AJ95" s="272">
        <f t="shared" si="154"/>
        <v>2</v>
      </c>
      <c r="AK95" s="272">
        <f t="shared" si="154"/>
        <v>2</v>
      </c>
      <c r="AL95" s="272">
        <f t="shared" si="154"/>
        <v>2</v>
      </c>
      <c r="AM95" s="272">
        <f t="shared" si="154"/>
        <v>2</v>
      </c>
      <c r="AN95" s="272">
        <f t="shared" si="154"/>
        <v>2</v>
      </c>
      <c r="AO95" s="272">
        <f t="shared" si="154"/>
        <v>2</v>
      </c>
      <c r="AP95" s="272">
        <f t="shared" si="154"/>
        <v>2</v>
      </c>
      <c r="AQ95" s="272">
        <f t="shared" si="154"/>
        <v>2</v>
      </c>
      <c r="AR95" s="272">
        <f t="shared" si="154"/>
        <v>2</v>
      </c>
      <c r="AS95" s="272">
        <f t="shared" si="154"/>
        <v>2</v>
      </c>
      <c r="AT95" s="272">
        <f t="shared" si="154"/>
        <v>2</v>
      </c>
      <c r="AU95" s="272">
        <f t="shared" si="154"/>
        <v>2</v>
      </c>
      <c r="AV95" s="374">
        <f t="shared" si="154"/>
        <v>2</v>
      </c>
      <c r="AW95" s="374">
        <f t="shared" si="98"/>
        <v>28</v>
      </c>
      <c r="AX95" s="766">
        <f>AW95+AW96</f>
        <v>36</v>
      </c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82"/>
      <c r="EI95" s="182"/>
      <c r="EJ95" s="7"/>
      <c r="EK95" s="7"/>
      <c r="EL95" s="7"/>
      <c r="EM95" s="7"/>
      <c r="EN95" s="7"/>
      <c r="EO95" s="7"/>
    </row>
    <row r="96" spans="1:145" ht="14.1" hidden="1" customHeight="1" x14ac:dyDescent="0.25">
      <c r="A96" s="770" t="s">
        <v>489</v>
      </c>
      <c r="B96" s="770"/>
      <c r="C96" s="770"/>
      <c r="D96" s="272">
        <f t="shared" ref="D96:X96" si="155">COUNTIF(D12:D64,"DP.12")</f>
        <v>0</v>
      </c>
      <c r="E96" s="272">
        <f t="shared" si="155"/>
        <v>0</v>
      </c>
      <c r="F96" s="272">
        <f t="shared" si="155"/>
        <v>0</v>
      </c>
      <c r="G96" s="272">
        <f t="shared" si="155"/>
        <v>0</v>
      </c>
      <c r="H96" s="272">
        <f t="shared" si="155"/>
        <v>0</v>
      </c>
      <c r="I96" s="272">
        <f t="shared" si="155"/>
        <v>0</v>
      </c>
      <c r="J96" s="272">
        <f t="shared" si="155"/>
        <v>0</v>
      </c>
      <c r="K96" s="272">
        <f t="shared" si="155"/>
        <v>0</v>
      </c>
      <c r="L96" s="272">
        <f t="shared" si="155"/>
        <v>0</v>
      </c>
      <c r="M96" s="272">
        <f t="shared" si="155"/>
        <v>0</v>
      </c>
      <c r="N96" s="222">
        <f t="shared" si="155"/>
        <v>0</v>
      </c>
      <c r="O96" s="222">
        <f t="shared" si="155"/>
        <v>0</v>
      </c>
      <c r="P96" s="272">
        <f t="shared" si="155"/>
        <v>0</v>
      </c>
      <c r="Q96" s="272">
        <f t="shared" si="155"/>
        <v>0</v>
      </c>
      <c r="R96" s="272">
        <f t="shared" si="155"/>
        <v>0</v>
      </c>
      <c r="S96" s="272">
        <f t="shared" si="155"/>
        <v>0</v>
      </c>
      <c r="T96" s="272">
        <f t="shared" si="155"/>
        <v>0</v>
      </c>
      <c r="U96" s="272">
        <f t="shared" si="155"/>
        <v>4</v>
      </c>
      <c r="V96" s="272">
        <f t="shared" si="155"/>
        <v>4</v>
      </c>
      <c r="W96" s="272">
        <f t="shared" si="155"/>
        <v>0</v>
      </c>
      <c r="X96" s="272">
        <f t="shared" si="155"/>
        <v>0</v>
      </c>
      <c r="Y96" s="2"/>
      <c r="Z96" s="272">
        <f t="shared" si="95"/>
        <v>8</v>
      </c>
      <c r="AA96" s="767"/>
      <c r="AB96" s="272">
        <f t="shared" ref="AB96:AV96" si="156">COUNTIF(AB11:AB63,"DP.12")</f>
        <v>0</v>
      </c>
      <c r="AC96" s="272">
        <f t="shared" si="156"/>
        <v>0</v>
      </c>
      <c r="AD96" s="272">
        <f t="shared" si="156"/>
        <v>0</v>
      </c>
      <c r="AE96" s="272">
        <f t="shared" si="156"/>
        <v>0</v>
      </c>
      <c r="AF96" s="272">
        <f t="shared" si="156"/>
        <v>0</v>
      </c>
      <c r="AG96" s="272">
        <f t="shared" si="156"/>
        <v>0</v>
      </c>
      <c r="AH96" s="272">
        <f t="shared" si="156"/>
        <v>0</v>
      </c>
      <c r="AI96" s="272">
        <f t="shared" si="156"/>
        <v>0</v>
      </c>
      <c r="AJ96" s="272">
        <f t="shared" si="156"/>
        <v>0</v>
      </c>
      <c r="AK96" s="272">
        <f t="shared" si="156"/>
        <v>0</v>
      </c>
      <c r="AL96" s="272">
        <f t="shared" si="156"/>
        <v>0</v>
      </c>
      <c r="AM96" s="272">
        <f t="shared" si="156"/>
        <v>0</v>
      </c>
      <c r="AN96" s="272">
        <f t="shared" si="156"/>
        <v>0</v>
      </c>
      <c r="AO96" s="272">
        <f t="shared" si="156"/>
        <v>0</v>
      </c>
      <c r="AP96" s="272">
        <f t="shared" si="156"/>
        <v>0</v>
      </c>
      <c r="AQ96" s="272">
        <f t="shared" si="156"/>
        <v>0</v>
      </c>
      <c r="AR96" s="272">
        <f t="shared" si="156"/>
        <v>0</v>
      </c>
      <c r="AS96" s="272">
        <f t="shared" si="156"/>
        <v>4</v>
      </c>
      <c r="AT96" s="272">
        <f t="shared" si="156"/>
        <v>4</v>
      </c>
      <c r="AU96" s="272">
        <f t="shared" si="156"/>
        <v>0</v>
      </c>
      <c r="AV96" s="374">
        <f t="shared" si="156"/>
        <v>0</v>
      </c>
      <c r="AW96" s="374">
        <f t="shared" si="98"/>
        <v>8</v>
      </c>
      <c r="AX96" s="766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82"/>
      <c r="EI96" s="182"/>
      <c r="EJ96" s="7"/>
      <c r="EK96" s="7"/>
      <c r="EL96" s="7"/>
      <c r="EM96" s="7"/>
      <c r="EN96" s="7"/>
      <c r="EO96" s="7"/>
    </row>
    <row r="97" spans="1:145" ht="14.1" hidden="1" customHeight="1" x14ac:dyDescent="0.25">
      <c r="A97" s="369" t="s">
        <v>623</v>
      </c>
      <c r="B97" s="369"/>
      <c r="C97" s="369"/>
      <c r="D97" s="272">
        <f>COUNTIF(D12:D64,"DP.37")</f>
        <v>0</v>
      </c>
      <c r="E97" s="272">
        <f t="shared" ref="E97:X97" si="157">COUNTIF(E12:E64,"DP.37")</f>
        <v>0</v>
      </c>
      <c r="F97" s="272">
        <f t="shared" si="157"/>
        <v>0</v>
      </c>
      <c r="G97" s="272">
        <f t="shared" si="157"/>
        <v>3</v>
      </c>
      <c r="H97" s="272">
        <f t="shared" si="157"/>
        <v>3</v>
      </c>
      <c r="I97" s="272">
        <f t="shared" si="157"/>
        <v>0</v>
      </c>
      <c r="J97" s="272">
        <f t="shared" si="157"/>
        <v>0</v>
      </c>
      <c r="K97" s="272">
        <f t="shared" si="157"/>
        <v>0</v>
      </c>
      <c r="L97" s="272">
        <f t="shared" si="157"/>
        <v>0</v>
      </c>
      <c r="M97" s="272">
        <f t="shared" si="157"/>
        <v>0</v>
      </c>
      <c r="N97" s="272">
        <f t="shared" si="157"/>
        <v>4</v>
      </c>
      <c r="O97" s="272">
        <f t="shared" si="157"/>
        <v>4</v>
      </c>
      <c r="P97" s="272">
        <f t="shared" si="157"/>
        <v>0</v>
      </c>
      <c r="Q97" s="272">
        <f t="shared" si="157"/>
        <v>0</v>
      </c>
      <c r="R97" s="272">
        <f t="shared" si="157"/>
        <v>0</v>
      </c>
      <c r="S97" s="272">
        <f t="shared" si="157"/>
        <v>0</v>
      </c>
      <c r="T97" s="272">
        <f t="shared" si="157"/>
        <v>0</v>
      </c>
      <c r="U97" s="272">
        <f t="shared" si="157"/>
        <v>0</v>
      </c>
      <c r="V97" s="272">
        <f t="shared" si="157"/>
        <v>0</v>
      </c>
      <c r="W97" s="272">
        <f t="shared" si="157"/>
        <v>0</v>
      </c>
      <c r="X97" s="272">
        <f t="shared" si="157"/>
        <v>0</v>
      </c>
      <c r="Y97" s="2"/>
      <c r="Z97" s="272">
        <f t="shared" si="95"/>
        <v>14</v>
      </c>
      <c r="AA97" s="373"/>
      <c r="AB97" s="272">
        <f>COUNTIF(AB11:AB63,"D.37")</f>
        <v>2</v>
      </c>
      <c r="AC97" s="272">
        <f t="shared" ref="AC97:AV97" si="158">COUNTIF(AC11:AC63,"D.37")</f>
        <v>2</v>
      </c>
      <c r="AD97" s="272">
        <f t="shared" si="158"/>
        <v>2</v>
      </c>
      <c r="AE97" s="272">
        <f t="shared" si="158"/>
        <v>2</v>
      </c>
      <c r="AF97" s="272">
        <f t="shared" si="158"/>
        <v>2</v>
      </c>
      <c r="AG97" s="272">
        <f t="shared" si="158"/>
        <v>2</v>
      </c>
      <c r="AH97" s="272">
        <f t="shared" si="158"/>
        <v>2</v>
      </c>
      <c r="AI97" s="272">
        <f t="shared" si="158"/>
        <v>0</v>
      </c>
      <c r="AJ97" s="272">
        <f t="shared" si="158"/>
        <v>0</v>
      </c>
      <c r="AK97" s="272">
        <f t="shared" si="158"/>
        <v>0</v>
      </c>
      <c r="AL97" s="272">
        <f t="shared" si="158"/>
        <v>0</v>
      </c>
      <c r="AM97" s="272">
        <f t="shared" si="158"/>
        <v>0</v>
      </c>
      <c r="AN97" s="272">
        <f t="shared" si="158"/>
        <v>0</v>
      </c>
      <c r="AO97" s="272">
        <f t="shared" si="158"/>
        <v>0</v>
      </c>
      <c r="AP97" s="272">
        <f t="shared" si="158"/>
        <v>0</v>
      </c>
      <c r="AQ97" s="272">
        <f t="shared" si="158"/>
        <v>0</v>
      </c>
      <c r="AR97" s="272">
        <f t="shared" si="158"/>
        <v>0</v>
      </c>
      <c r="AS97" s="272">
        <f t="shared" si="158"/>
        <v>0</v>
      </c>
      <c r="AT97" s="272">
        <f t="shared" si="158"/>
        <v>0</v>
      </c>
      <c r="AU97" s="272">
        <f t="shared" si="158"/>
        <v>0</v>
      </c>
      <c r="AV97" s="272">
        <f t="shared" si="158"/>
        <v>0</v>
      </c>
      <c r="AW97" s="374">
        <f t="shared" si="98"/>
        <v>14</v>
      </c>
      <c r="AX97" s="766">
        <f>AW97+AW98+AW99</f>
        <v>36</v>
      </c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82"/>
      <c r="EI97" s="182"/>
      <c r="EJ97" s="7"/>
      <c r="EK97" s="7"/>
      <c r="EL97" s="7"/>
      <c r="EM97" s="7"/>
      <c r="EN97" s="7"/>
      <c r="EO97" s="7"/>
    </row>
    <row r="98" spans="1:145" ht="14.1" hidden="1" customHeight="1" x14ac:dyDescent="0.25">
      <c r="A98" s="369" t="s">
        <v>623</v>
      </c>
      <c r="B98" s="369"/>
      <c r="C98" s="369"/>
      <c r="D98" s="272">
        <f t="shared" ref="D98:X98" si="159">COUNTIF(D12:D64,"D.37")</f>
        <v>2</v>
      </c>
      <c r="E98" s="272">
        <f t="shared" si="159"/>
        <v>2</v>
      </c>
      <c r="F98" s="272">
        <f t="shared" si="159"/>
        <v>2</v>
      </c>
      <c r="G98" s="272">
        <f t="shared" si="159"/>
        <v>2</v>
      </c>
      <c r="H98" s="272">
        <f t="shared" si="159"/>
        <v>2</v>
      </c>
      <c r="I98" s="272">
        <f t="shared" si="159"/>
        <v>2</v>
      </c>
      <c r="J98" s="272">
        <f t="shared" si="159"/>
        <v>2</v>
      </c>
      <c r="K98" s="272">
        <f t="shared" si="159"/>
        <v>0</v>
      </c>
      <c r="L98" s="272">
        <f t="shared" si="159"/>
        <v>0</v>
      </c>
      <c r="M98" s="272">
        <f t="shared" si="159"/>
        <v>0</v>
      </c>
      <c r="N98" s="272">
        <f t="shared" si="159"/>
        <v>0</v>
      </c>
      <c r="O98" s="272">
        <f t="shared" si="159"/>
        <v>0</v>
      </c>
      <c r="P98" s="272">
        <f t="shared" si="159"/>
        <v>0</v>
      </c>
      <c r="Q98" s="272">
        <f t="shared" si="159"/>
        <v>0</v>
      </c>
      <c r="R98" s="272">
        <f t="shared" si="159"/>
        <v>0</v>
      </c>
      <c r="S98" s="272">
        <f t="shared" si="159"/>
        <v>0</v>
      </c>
      <c r="T98" s="272">
        <f t="shared" si="159"/>
        <v>0</v>
      </c>
      <c r="U98" s="272">
        <f t="shared" si="159"/>
        <v>0</v>
      </c>
      <c r="V98" s="272">
        <f t="shared" si="159"/>
        <v>0</v>
      </c>
      <c r="W98" s="272">
        <f t="shared" si="159"/>
        <v>0</v>
      </c>
      <c r="X98" s="272">
        <f t="shared" si="159"/>
        <v>0</v>
      </c>
      <c r="Y98" s="2"/>
      <c r="Z98" s="272">
        <f t="shared" si="95"/>
        <v>14</v>
      </c>
      <c r="AA98" s="373"/>
      <c r="AB98" s="272">
        <f>COUNTIF(AB11:AB63,"DP.37")</f>
        <v>0</v>
      </c>
      <c r="AC98" s="272">
        <f t="shared" ref="AC98:AV98" si="160">COUNTIF(AC11:AC63,"DP.37")</f>
        <v>0</v>
      </c>
      <c r="AD98" s="272">
        <f t="shared" si="160"/>
        <v>0</v>
      </c>
      <c r="AE98" s="272">
        <f t="shared" si="160"/>
        <v>3</v>
      </c>
      <c r="AF98" s="272">
        <f t="shared" si="160"/>
        <v>3</v>
      </c>
      <c r="AG98" s="272">
        <f t="shared" si="160"/>
        <v>0</v>
      </c>
      <c r="AH98" s="272">
        <f t="shared" si="160"/>
        <v>0</v>
      </c>
      <c r="AI98" s="272">
        <f t="shared" si="160"/>
        <v>0</v>
      </c>
      <c r="AJ98" s="272">
        <f t="shared" si="160"/>
        <v>0</v>
      </c>
      <c r="AK98" s="272">
        <f t="shared" si="160"/>
        <v>0</v>
      </c>
      <c r="AL98" s="272">
        <f t="shared" si="160"/>
        <v>4</v>
      </c>
      <c r="AM98" s="272">
        <f t="shared" si="160"/>
        <v>4</v>
      </c>
      <c r="AN98" s="272">
        <f t="shared" si="160"/>
        <v>0</v>
      </c>
      <c r="AO98" s="272">
        <f t="shared" si="160"/>
        <v>0</v>
      </c>
      <c r="AP98" s="272">
        <f t="shared" si="160"/>
        <v>0</v>
      </c>
      <c r="AQ98" s="272">
        <f t="shared" si="160"/>
        <v>0</v>
      </c>
      <c r="AR98" s="272">
        <f t="shared" si="160"/>
        <v>0</v>
      </c>
      <c r="AS98" s="272">
        <f t="shared" si="160"/>
        <v>0</v>
      </c>
      <c r="AT98" s="272">
        <f t="shared" si="160"/>
        <v>0</v>
      </c>
      <c r="AU98" s="272">
        <f t="shared" si="160"/>
        <v>0</v>
      </c>
      <c r="AV98" s="272">
        <f t="shared" si="160"/>
        <v>0</v>
      </c>
      <c r="AW98" s="374">
        <f t="shared" si="98"/>
        <v>14</v>
      </c>
      <c r="AX98" s="766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82"/>
      <c r="EI98" s="182"/>
      <c r="EJ98" s="7"/>
      <c r="EK98" s="7"/>
      <c r="EL98" s="7"/>
      <c r="EM98" s="7"/>
      <c r="EN98" s="7"/>
      <c r="EO98" s="7"/>
    </row>
    <row r="99" spans="1:145" ht="14.1" hidden="1" customHeight="1" x14ac:dyDescent="0.25">
      <c r="A99" s="369" t="s">
        <v>623</v>
      </c>
      <c r="B99" s="369"/>
      <c r="C99" s="369"/>
      <c r="D99" s="272">
        <f>COUNTIF(D12:D64,"O.37")</f>
        <v>0</v>
      </c>
      <c r="E99" s="272">
        <f t="shared" ref="E99:X99" si="161">COUNTIF(E12:E64,"O.37")</f>
        <v>0</v>
      </c>
      <c r="F99" s="272">
        <f t="shared" si="161"/>
        <v>0</v>
      </c>
      <c r="G99" s="272">
        <f t="shared" si="161"/>
        <v>0</v>
      </c>
      <c r="H99" s="272">
        <f t="shared" si="161"/>
        <v>0</v>
      </c>
      <c r="I99" s="272">
        <f t="shared" si="161"/>
        <v>0</v>
      </c>
      <c r="J99" s="272">
        <f t="shared" si="161"/>
        <v>0</v>
      </c>
      <c r="K99" s="272">
        <f t="shared" si="161"/>
        <v>0</v>
      </c>
      <c r="L99" s="272">
        <f t="shared" si="161"/>
        <v>0</v>
      </c>
      <c r="M99" s="272">
        <f t="shared" si="161"/>
        <v>0</v>
      </c>
      <c r="N99" s="272">
        <f t="shared" si="161"/>
        <v>0</v>
      </c>
      <c r="O99" s="272">
        <f t="shared" si="161"/>
        <v>0</v>
      </c>
      <c r="P99" s="272">
        <f t="shared" si="161"/>
        <v>0</v>
      </c>
      <c r="Q99" s="272">
        <f t="shared" si="161"/>
        <v>0</v>
      </c>
      <c r="R99" s="272">
        <f t="shared" si="161"/>
        <v>0</v>
      </c>
      <c r="S99" s="272">
        <f t="shared" si="161"/>
        <v>0</v>
      </c>
      <c r="T99" s="272">
        <f t="shared" si="161"/>
        <v>0</v>
      </c>
      <c r="U99" s="272">
        <f t="shared" si="161"/>
        <v>4</v>
      </c>
      <c r="V99" s="272">
        <f t="shared" si="161"/>
        <v>4</v>
      </c>
      <c r="W99" s="272">
        <f t="shared" si="161"/>
        <v>0</v>
      </c>
      <c r="X99" s="272">
        <f t="shared" si="161"/>
        <v>0</v>
      </c>
      <c r="Y99" s="2"/>
      <c r="Z99" s="272">
        <f t="shared" si="95"/>
        <v>8</v>
      </c>
      <c r="AA99" s="373"/>
      <c r="AB99" s="272">
        <f>COUNTIF(AB11:AB63,"O.37")</f>
        <v>0</v>
      </c>
      <c r="AC99" s="272">
        <f t="shared" ref="AC99:AV99" si="162">COUNTIF(AC11:AC63,"O.37")</f>
        <v>0</v>
      </c>
      <c r="AD99" s="272">
        <f t="shared" si="162"/>
        <v>0</v>
      </c>
      <c r="AE99" s="272">
        <f t="shared" si="162"/>
        <v>0</v>
      </c>
      <c r="AF99" s="272">
        <f t="shared" si="162"/>
        <v>0</v>
      </c>
      <c r="AG99" s="272">
        <f t="shared" si="162"/>
        <v>0</v>
      </c>
      <c r="AH99" s="272">
        <f t="shared" si="162"/>
        <v>0</v>
      </c>
      <c r="AI99" s="272">
        <f t="shared" si="162"/>
        <v>0</v>
      </c>
      <c r="AJ99" s="272">
        <f t="shared" si="162"/>
        <v>0</v>
      </c>
      <c r="AK99" s="272">
        <f t="shared" si="162"/>
        <v>0</v>
      </c>
      <c r="AL99" s="272">
        <f t="shared" si="162"/>
        <v>0</v>
      </c>
      <c r="AM99" s="272">
        <f t="shared" si="162"/>
        <v>0</v>
      </c>
      <c r="AN99" s="272">
        <f t="shared" si="162"/>
        <v>0</v>
      </c>
      <c r="AO99" s="272">
        <f t="shared" si="162"/>
        <v>0</v>
      </c>
      <c r="AP99" s="272">
        <f t="shared" si="162"/>
        <v>0</v>
      </c>
      <c r="AQ99" s="272">
        <f t="shared" si="162"/>
        <v>0</v>
      </c>
      <c r="AR99" s="272">
        <f t="shared" si="162"/>
        <v>0</v>
      </c>
      <c r="AS99" s="272">
        <f t="shared" si="162"/>
        <v>4</v>
      </c>
      <c r="AT99" s="272">
        <f t="shared" si="162"/>
        <v>4</v>
      </c>
      <c r="AU99" s="272">
        <f t="shared" si="162"/>
        <v>0</v>
      </c>
      <c r="AV99" s="272">
        <f t="shared" si="162"/>
        <v>0</v>
      </c>
      <c r="AW99" s="374">
        <f t="shared" si="98"/>
        <v>8</v>
      </c>
      <c r="AX99" s="766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82"/>
      <c r="EI99" s="182"/>
      <c r="EJ99" s="7"/>
      <c r="EK99" s="7"/>
      <c r="EL99" s="7"/>
      <c r="EM99" s="7"/>
      <c r="EN99" s="7"/>
      <c r="EO99" s="7"/>
    </row>
    <row r="100" spans="1:145" ht="14.1" hidden="1" customHeight="1" x14ac:dyDescent="0.25">
      <c r="A100" s="770" t="s">
        <v>473</v>
      </c>
      <c r="B100" s="770"/>
      <c r="C100" s="770"/>
      <c r="D100" s="272">
        <f t="shared" ref="D100:X100" si="163">COUNTIF(D12:D64,"H.6")</f>
        <v>0</v>
      </c>
      <c r="E100" s="272">
        <f t="shared" si="163"/>
        <v>0</v>
      </c>
      <c r="F100" s="272">
        <f t="shared" si="163"/>
        <v>0</v>
      </c>
      <c r="G100" s="272">
        <f t="shared" si="163"/>
        <v>0</v>
      </c>
      <c r="H100" s="272">
        <f t="shared" si="163"/>
        <v>0</v>
      </c>
      <c r="I100" s="272">
        <f t="shared" si="163"/>
        <v>0</v>
      </c>
      <c r="J100" s="272">
        <f t="shared" si="163"/>
        <v>0</v>
      </c>
      <c r="K100" s="272">
        <f t="shared" si="163"/>
        <v>0</v>
      </c>
      <c r="L100" s="272">
        <f t="shared" si="163"/>
        <v>0</v>
      </c>
      <c r="M100" s="272">
        <f t="shared" si="163"/>
        <v>0</v>
      </c>
      <c r="N100" s="222">
        <f t="shared" si="163"/>
        <v>0</v>
      </c>
      <c r="O100" s="222">
        <f t="shared" si="163"/>
        <v>0</v>
      </c>
      <c r="P100" s="272">
        <f t="shared" si="163"/>
        <v>0</v>
      </c>
      <c r="Q100" s="272">
        <f t="shared" si="163"/>
        <v>0</v>
      </c>
      <c r="R100" s="272">
        <f t="shared" si="163"/>
        <v>4</v>
      </c>
      <c r="S100" s="272">
        <f t="shared" si="163"/>
        <v>4</v>
      </c>
      <c r="T100" s="272">
        <f t="shared" si="163"/>
        <v>4</v>
      </c>
      <c r="U100" s="272">
        <f t="shared" si="163"/>
        <v>0</v>
      </c>
      <c r="V100" s="272">
        <f t="shared" si="163"/>
        <v>0</v>
      </c>
      <c r="W100" s="272">
        <f t="shared" si="163"/>
        <v>0</v>
      </c>
      <c r="X100" s="272">
        <f t="shared" si="163"/>
        <v>0</v>
      </c>
      <c r="Y100" s="2"/>
      <c r="Z100" s="272">
        <f t="shared" si="95"/>
        <v>12</v>
      </c>
      <c r="AA100" s="373">
        <f>Z100</f>
        <v>12</v>
      </c>
      <c r="AB100" s="272">
        <f t="shared" ref="AB100:AV100" si="164">COUNTIF(AB11:AB63,"H.6")</f>
        <v>0</v>
      </c>
      <c r="AC100" s="272">
        <f t="shared" si="164"/>
        <v>0</v>
      </c>
      <c r="AD100" s="272">
        <f t="shared" si="164"/>
        <v>0</v>
      </c>
      <c r="AE100" s="272">
        <f t="shared" si="164"/>
        <v>0</v>
      </c>
      <c r="AF100" s="272">
        <f t="shared" si="164"/>
        <v>0</v>
      </c>
      <c r="AG100" s="272">
        <f t="shared" si="164"/>
        <v>0</v>
      </c>
      <c r="AH100" s="272">
        <f t="shared" si="164"/>
        <v>0</v>
      </c>
      <c r="AI100" s="272">
        <f t="shared" si="164"/>
        <v>0</v>
      </c>
      <c r="AJ100" s="272">
        <f t="shared" si="164"/>
        <v>0</v>
      </c>
      <c r="AK100" s="272">
        <f t="shared" si="164"/>
        <v>0</v>
      </c>
      <c r="AL100" s="272">
        <f t="shared" si="164"/>
        <v>0</v>
      </c>
      <c r="AM100" s="272">
        <f t="shared" si="164"/>
        <v>0</v>
      </c>
      <c r="AN100" s="272">
        <f t="shared" si="164"/>
        <v>0</v>
      </c>
      <c r="AO100" s="272">
        <f t="shared" si="164"/>
        <v>0</v>
      </c>
      <c r="AP100" s="272">
        <f t="shared" si="164"/>
        <v>4</v>
      </c>
      <c r="AQ100" s="272">
        <f t="shared" si="164"/>
        <v>4</v>
      </c>
      <c r="AR100" s="272">
        <f t="shared" si="164"/>
        <v>4</v>
      </c>
      <c r="AS100" s="272">
        <f t="shared" si="164"/>
        <v>0</v>
      </c>
      <c r="AT100" s="272">
        <f t="shared" si="164"/>
        <v>0</v>
      </c>
      <c r="AU100" s="272">
        <f t="shared" si="164"/>
        <v>0</v>
      </c>
      <c r="AV100" s="374">
        <f t="shared" si="164"/>
        <v>0</v>
      </c>
      <c r="AW100" s="374">
        <f t="shared" si="98"/>
        <v>12</v>
      </c>
      <c r="AX100" s="374">
        <f>AW100</f>
        <v>12</v>
      </c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82"/>
      <c r="EI100" s="182"/>
      <c r="EJ100" s="7"/>
      <c r="EK100" s="7"/>
      <c r="EL100" s="7"/>
      <c r="EM100" s="7"/>
      <c r="EN100" s="7"/>
      <c r="EO100" s="7"/>
    </row>
    <row r="101" spans="1:145" ht="14.1" hidden="1" customHeight="1" x14ac:dyDescent="0.25">
      <c r="A101" s="770" t="s">
        <v>531</v>
      </c>
      <c r="B101" s="770"/>
      <c r="C101" s="770"/>
      <c r="D101" s="272">
        <f t="shared" ref="D101:X101" si="165">COUNTIF(D12:D64,"HL.17")</f>
        <v>0</v>
      </c>
      <c r="E101" s="272">
        <f t="shared" si="165"/>
        <v>0</v>
      </c>
      <c r="F101" s="272">
        <f t="shared" si="165"/>
        <v>0</v>
      </c>
      <c r="G101" s="272">
        <f t="shared" si="165"/>
        <v>0</v>
      </c>
      <c r="H101" s="272">
        <f t="shared" si="165"/>
        <v>0</v>
      </c>
      <c r="I101" s="272">
        <f t="shared" si="165"/>
        <v>3</v>
      </c>
      <c r="J101" s="272">
        <f t="shared" si="165"/>
        <v>3</v>
      </c>
      <c r="K101" s="272">
        <f t="shared" si="165"/>
        <v>0</v>
      </c>
      <c r="L101" s="272">
        <f t="shared" si="165"/>
        <v>0</v>
      </c>
      <c r="M101" s="272">
        <f t="shared" si="165"/>
        <v>0</v>
      </c>
      <c r="N101" s="272">
        <f t="shared" si="165"/>
        <v>0</v>
      </c>
      <c r="O101" s="272">
        <f t="shared" si="165"/>
        <v>0</v>
      </c>
      <c r="P101" s="272">
        <f t="shared" si="165"/>
        <v>0</v>
      </c>
      <c r="Q101" s="272">
        <f t="shared" si="165"/>
        <v>0</v>
      </c>
      <c r="R101" s="272">
        <f t="shared" si="165"/>
        <v>0</v>
      </c>
      <c r="S101" s="272">
        <f t="shared" si="165"/>
        <v>0</v>
      </c>
      <c r="T101" s="272">
        <f t="shared" si="165"/>
        <v>0</v>
      </c>
      <c r="U101" s="272">
        <f t="shared" si="165"/>
        <v>0</v>
      </c>
      <c r="V101" s="272">
        <f t="shared" si="165"/>
        <v>0</v>
      </c>
      <c r="W101" s="272">
        <f t="shared" si="165"/>
        <v>0</v>
      </c>
      <c r="X101" s="272">
        <f t="shared" si="165"/>
        <v>0</v>
      </c>
      <c r="Y101" s="2"/>
      <c r="Z101" s="272">
        <f t="shared" si="95"/>
        <v>6</v>
      </c>
      <c r="AA101" s="767">
        <f>Z102+Z101</f>
        <v>27</v>
      </c>
      <c r="AB101" s="272">
        <f t="shared" ref="AB101:AV101" si="166">COUNTIF(AB12:AB64,"HL.17")</f>
        <v>0</v>
      </c>
      <c r="AC101" s="272">
        <f t="shared" si="166"/>
        <v>0</v>
      </c>
      <c r="AD101" s="272">
        <f t="shared" si="166"/>
        <v>0</v>
      </c>
      <c r="AE101" s="272">
        <f t="shared" si="166"/>
        <v>0</v>
      </c>
      <c r="AF101" s="272">
        <f t="shared" si="166"/>
        <v>0</v>
      </c>
      <c r="AG101" s="272">
        <f t="shared" si="166"/>
        <v>3</v>
      </c>
      <c r="AH101" s="272">
        <f t="shared" si="166"/>
        <v>3</v>
      </c>
      <c r="AI101" s="272">
        <f t="shared" si="166"/>
        <v>0</v>
      </c>
      <c r="AJ101" s="272">
        <f t="shared" si="166"/>
        <v>0</v>
      </c>
      <c r="AK101" s="272">
        <f t="shared" si="166"/>
        <v>0</v>
      </c>
      <c r="AL101" s="272">
        <f t="shared" si="166"/>
        <v>0</v>
      </c>
      <c r="AM101" s="272">
        <f t="shared" si="166"/>
        <v>0</v>
      </c>
      <c r="AN101" s="272">
        <f t="shared" si="166"/>
        <v>0</v>
      </c>
      <c r="AO101" s="272">
        <f t="shared" si="166"/>
        <v>0</v>
      </c>
      <c r="AP101" s="272">
        <f t="shared" si="166"/>
        <v>0</v>
      </c>
      <c r="AQ101" s="272">
        <f t="shared" si="166"/>
        <v>0</v>
      </c>
      <c r="AR101" s="272">
        <f t="shared" si="166"/>
        <v>0</v>
      </c>
      <c r="AS101" s="272">
        <f t="shared" si="166"/>
        <v>0</v>
      </c>
      <c r="AT101" s="272">
        <f t="shared" si="166"/>
        <v>0</v>
      </c>
      <c r="AU101" s="272">
        <f t="shared" si="166"/>
        <v>0</v>
      </c>
      <c r="AV101" s="374">
        <f t="shared" si="166"/>
        <v>0</v>
      </c>
      <c r="AW101" s="374">
        <f t="shared" si="98"/>
        <v>6</v>
      </c>
      <c r="AX101" s="766">
        <f>AW101+AW102</f>
        <v>27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82"/>
      <c r="EI101" s="182"/>
      <c r="EJ101" s="7"/>
      <c r="EK101" s="7"/>
      <c r="EL101" s="7"/>
      <c r="EM101" s="7"/>
      <c r="EN101" s="7"/>
      <c r="EO101" s="7"/>
    </row>
    <row r="102" spans="1:145" ht="14.1" hidden="1" customHeight="1" x14ac:dyDescent="0.25">
      <c r="A102" s="770" t="s">
        <v>530</v>
      </c>
      <c r="B102" s="770"/>
      <c r="C102" s="770"/>
      <c r="D102" s="272">
        <f t="shared" ref="D102:X102" si="167">COUNTIF(D12:D64,"H.17")</f>
        <v>3</v>
      </c>
      <c r="E102" s="272">
        <f t="shared" si="167"/>
        <v>3</v>
      </c>
      <c r="F102" s="272">
        <f t="shared" si="167"/>
        <v>3</v>
      </c>
      <c r="G102" s="272">
        <f t="shared" si="167"/>
        <v>0</v>
      </c>
      <c r="H102" s="272">
        <f t="shared" si="167"/>
        <v>0</v>
      </c>
      <c r="I102" s="272">
        <f t="shared" si="167"/>
        <v>0</v>
      </c>
      <c r="J102" s="272">
        <f t="shared" si="167"/>
        <v>0</v>
      </c>
      <c r="K102" s="272">
        <f t="shared" si="167"/>
        <v>4</v>
      </c>
      <c r="L102" s="272">
        <f t="shared" si="167"/>
        <v>4</v>
      </c>
      <c r="M102" s="272">
        <f t="shared" si="167"/>
        <v>4</v>
      </c>
      <c r="N102" s="272">
        <f t="shared" si="167"/>
        <v>0</v>
      </c>
      <c r="O102" s="272">
        <f t="shared" si="167"/>
        <v>0</v>
      </c>
      <c r="P102" s="272">
        <f t="shared" si="167"/>
        <v>0</v>
      </c>
      <c r="Q102" s="272">
        <f t="shared" si="167"/>
        <v>0</v>
      </c>
      <c r="R102" s="272">
        <f t="shared" si="167"/>
        <v>0</v>
      </c>
      <c r="S102" s="272">
        <f t="shared" si="167"/>
        <v>0</v>
      </c>
      <c r="T102" s="272">
        <f t="shared" si="167"/>
        <v>0</v>
      </c>
      <c r="U102" s="272">
        <f t="shared" si="167"/>
        <v>0</v>
      </c>
      <c r="V102" s="272">
        <f t="shared" si="167"/>
        <v>0</v>
      </c>
      <c r="W102" s="272">
        <f t="shared" si="167"/>
        <v>0</v>
      </c>
      <c r="X102" s="272">
        <f t="shared" si="167"/>
        <v>0</v>
      </c>
      <c r="Y102" s="2"/>
      <c r="Z102" s="272">
        <f t="shared" si="95"/>
        <v>21</v>
      </c>
      <c r="AA102" s="767"/>
      <c r="AB102" s="272">
        <f t="shared" ref="AB102:AV102" si="168">COUNTIF(AB12:AB64,"H.17")</f>
        <v>3</v>
      </c>
      <c r="AC102" s="272">
        <f t="shared" si="168"/>
        <v>3</v>
      </c>
      <c r="AD102" s="272">
        <f t="shared" si="168"/>
        <v>3</v>
      </c>
      <c r="AE102" s="272">
        <f t="shared" si="168"/>
        <v>0</v>
      </c>
      <c r="AF102" s="272">
        <f t="shared" si="168"/>
        <v>0</v>
      </c>
      <c r="AG102" s="272">
        <f t="shared" si="168"/>
        <v>0</v>
      </c>
      <c r="AH102" s="272">
        <f t="shared" si="168"/>
        <v>0</v>
      </c>
      <c r="AI102" s="272">
        <f t="shared" si="168"/>
        <v>4</v>
      </c>
      <c r="AJ102" s="272">
        <f t="shared" si="168"/>
        <v>4</v>
      </c>
      <c r="AK102" s="272">
        <f t="shared" si="168"/>
        <v>4</v>
      </c>
      <c r="AL102" s="272">
        <f t="shared" si="168"/>
        <v>0</v>
      </c>
      <c r="AM102" s="272">
        <f t="shared" si="168"/>
        <v>0</v>
      </c>
      <c r="AN102" s="272">
        <f t="shared" si="168"/>
        <v>0</v>
      </c>
      <c r="AO102" s="272">
        <f t="shared" si="168"/>
        <v>0</v>
      </c>
      <c r="AP102" s="272">
        <f t="shared" si="168"/>
        <v>0</v>
      </c>
      <c r="AQ102" s="272">
        <f t="shared" si="168"/>
        <v>0</v>
      </c>
      <c r="AR102" s="272">
        <f t="shared" si="168"/>
        <v>0</v>
      </c>
      <c r="AS102" s="272">
        <f t="shared" si="168"/>
        <v>0</v>
      </c>
      <c r="AT102" s="272">
        <f t="shared" si="168"/>
        <v>0</v>
      </c>
      <c r="AU102" s="272">
        <f t="shared" si="168"/>
        <v>0</v>
      </c>
      <c r="AV102" s="374">
        <f t="shared" si="168"/>
        <v>0</v>
      </c>
      <c r="AW102" s="374">
        <f t="shared" si="98"/>
        <v>21</v>
      </c>
      <c r="AX102" s="766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82"/>
      <c r="EI102" s="182"/>
      <c r="EJ102" s="7"/>
      <c r="EK102" s="7"/>
      <c r="EL102" s="7"/>
      <c r="EM102" s="7"/>
      <c r="EN102" s="7"/>
      <c r="EO102" s="7"/>
    </row>
    <row r="103" spans="1:145" ht="14.1" hidden="1" customHeight="1" x14ac:dyDescent="0.25">
      <c r="A103" s="770" t="s">
        <v>474</v>
      </c>
      <c r="B103" s="770"/>
      <c r="C103" s="770"/>
      <c r="D103" s="272">
        <f t="shared" ref="D103:X103" si="169">COUNTIF(D12:D64,"I.2")</f>
        <v>0</v>
      </c>
      <c r="E103" s="272">
        <f t="shared" si="169"/>
        <v>0</v>
      </c>
      <c r="F103" s="272">
        <f t="shared" si="169"/>
        <v>0</v>
      </c>
      <c r="G103" s="272">
        <f t="shared" si="169"/>
        <v>0</v>
      </c>
      <c r="H103" s="272">
        <f t="shared" si="169"/>
        <v>0</v>
      </c>
      <c r="I103" s="272">
        <f t="shared" si="169"/>
        <v>0</v>
      </c>
      <c r="J103" s="272">
        <f t="shared" si="169"/>
        <v>0</v>
      </c>
      <c r="K103" s="272">
        <f t="shared" si="169"/>
        <v>0</v>
      </c>
      <c r="L103" s="272">
        <f t="shared" si="169"/>
        <v>0</v>
      </c>
      <c r="M103" s="272">
        <f t="shared" si="169"/>
        <v>0</v>
      </c>
      <c r="N103" s="222">
        <f t="shared" si="169"/>
        <v>0</v>
      </c>
      <c r="O103" s="222">
        <f t="shared" si="169"/>
        <v>0</v>
      </c>
      <c r="P103" s="272">
        <f t="shared" si="169"/>
        <v>0</v>
      </c>
      <c r="Q103" s="272">
        <f t="shared" si="169"/>
        <v>0</v>
      </c>
      <c r="R103" s="272">
        <f t="shared" si="169"/>
        <v>4</v>
      </c>
      <c r="S103" s="272">
        <f t="shared" si="169"/>
        <v>4</v>
      </c>
      <c r="T103" s="272">
        <f t="shared" si="169"/>
        <v>4</v>
      </c>
      <c r="U103" s="272">
        <f t="shared" si="169"/>
        <v>0</v>
      </c>
      <c r="V103" s="272">
        <f t="shared" si="169"/>
        <v>0</v>
      </c>
      <c r="W103" s="272">
        <f t="shared" si="169"/>
        <v>0</v>
      </c>
      <c r="X103" s="272">
        <f t="shared" si="169"/>
        <v>0</v>
      </c>
      <c r="Y103" s="2"/>
      <c r="Z103" s="272">
        <f t="shared" si="95"/>
        <v>12</v>
      </c>
      <c r="AA103" s="373">
        <f>Z103</f>
        <v>12</v>
      </c>
      <c r="AB103" s="272">
        <f t="shared" ref="AB103:AV103" si="170">COUNTIF(AB11:AB63,"I.2")</f>
        <v>0</v>
      </c>
      <c r="AC103" s="272">
        <f t="shared" si="170"/>
        <v>0</v>
      </c>
      <c r="AD103" s="272">
        <f t="shared" si="170"/>
        <v>0</v>
      </c>
      <c r="AE103" s="272">
        <f t="shared" si="170"/>
        <v>0</v>
      </c>
      <c r="AF103" s="272">
        <f t="shared" si="170"/>
        <v>0</v>
      </c>
      <c r="AG103" s="272">
        <f t="shared" si="170"/>
        <v>0</v>
      </c>
      <c r="AH103" s="272">
        <f t="shared" si="170"/>
        <v>0</v>
      </c>
      <c r="AI103" s="272">
        <f t="shared" si="170"/>
        <v>0</v>
      </c>
      <c r="AJ103" s="272">
        <f t="shared" si="170"/>
        <v>0</v>
      </c>
      <c r="AK103" s="272">
        <f t="shared" si="170"/>
        <v>0</v>
      </c>
      <c r="AL103" s="272">
        <f t="shared" si="170"/>
        <v>0</v>
      </c>
      <c r="AM103" s="272">
        <f t="shared" si="170"/>
        <v>0</v>
      </c>
      <c r="AN103" s="272">
        <f t="shared" si="170"/>
        <v>0</v>
      </c>
      <c r="AO103" s="272">
        <f t="shared" si="170"/>
        <v>0</v>
      </c>
      <c r="AP103" s="272">
        <f t="shared" si="170"/>
        <v>4</v>
      </c>
      <c r="AQ103" s="272">
        <f t="shared" si="170"/>
        <v>4</v>
      </c>
      <c r="AR103" s="272">
        <f t="shared" si="170"/>
        <v>4</v>
      </c>
      <c r="AS103" s="272">
        <f t="shared" si="170"/>
        <v>0</v>
      </c>
      <c r="AT103" s="272">
        <f t="shared" si="170"/>
        <v>0</v>
      </c>
      <c r="AU103" s="272">
        <f t="shared" si="170"/>
        <v>0</v>
      </c>
      <c r="AV103" s="374">
        <f t="shared" si="170"/>
        <v>0</v>
      </c>
      <c r="AW103" s="374">
        <f t="shared" si="98"/>
        <v>12</v>
      </c>
      <c r="AX103" s="374">
        <f>AW103</f>
        <v>12</v>
      </c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82"/>
      <c r="EI103" s="182"/>
      <c r="EJ103" s="7"/>
      <c r="EK103" s="7"/>
      <c r="EL103" s="7"/>
      <c r="EM103" s="7"/>
      <c r="EN103" s="7"/>
      <c r="EO103" s="7"/>
    </row>
    <row r="104" spans="1:145" ht="14.1" hidden="1" customHeight="1" x14ac:dyDescent="0.25">
      <c r="A104" s="770" t="s">
        <v>568</v>
      </c>
      <c r="B104" s="770"/>
      <c r="C104" s="770"/>
      <c r="D104" s="272">
        <f t="shared" ref="D104:X104" si="171">COUNTIF(D12:D64,"I.22")</f>
        <v>3</v>
      </c>
      <c r="E104" s="272">
        <f t="shared" si="171"/>
        <v>3</v>
      </c>
      <c r="F104" s="272">
        <f t="shared" si="171"/>
        <v>3</v>
      </c>
      <c r="G104" s="272">
        <f t="shared" si="171"/>
        <v>0</v>
      </c>
      <c r="H104" s="272">
        <f t="shared" si="171"/>
        <v>0</v>
      </c>
      <c r="I104" s="272">
        <f t="shared" si="171"/>
        <v>0</v>
      </c>
      <c r="J104" s="272">
        <f t="shared" si="171"/>
        <v>0</v>
      </c>
      <c r="K104" s="272">
        <f t="shared" si="171"/>
        <v>4</v>
      </c>
      <c r="L104" s="272">
        <f t="shared" si="171"/>
        <v>4</v>
      </c>
      <c r="M104" s="272">
        <f t="shared" si="171"/>
        <v>4</v>
      </c>
      <c r="N104" s="272">
        <f t="shared" si="171"/>
        <v>0</v>
      </c>
      <c r="O104" s="272">
        <f t="shared" si="171"/>
        <v>0</v>
      </c>
      <c r="P104" s="272">
        <f t="shared" si="171"/>
        <v>0</v>
      </c>
      <c r="Q104" s="272">
        <f t="shared" si="171"/>
        <v>0</v>
      </c>
      <c r="R104" s="272">
        <f t="shared" si="171"/>
        <v>0</v>
      </c>
      <c r="S104" s="272">
        <f t="shared" si="171"/>
        <v>0</v>
      </c>
      <c r="T104" s="272">
        <f t="shared" si="171"/>
        <v>0</v>
      </c>
      <c r="U104" s="272">
        <f t="shared" si="171"/>
        <v>0</v>
      </c>
      <c r="V104" s="272">
        <f t="shared" si="171"/>
        <v>0</v>
      </c>
      <c r="W104" s="272">
        <f t="shared" si="171"/>
        <v>0</v>
      </c>
      <c r="X104" s="272">
        <f t="shared" si="171"/>
        <v>0</v>
      </c>
      <c r="Y104" s="2"/>
      <c r="Z104" s="272">
        <f t="shared" si="95"/>
        <v>21</v>
      </c>
      <c r="AA104" s="767">
        <f>Z104+Z105</f>
        <v>27</v>
      </c>
      <c r="AB104" s="272">
        <f t="shared" ref="AB104:AV104" si="172">COUNTIF(AB12:AB64,"I.22")</f>
        <v>3</v>
      </c>
      <c r="AC104" s="272">
        <f t="shared" si="172"/>
        <v>3</v>
      </c>
      <c r="AD104" s="272">
        <f t="shared" si="172"/>
        <v>3</v>
      </c>
      <c r="AE104" s="272">
        <f t="shared" si="172"/>
        <v>0</v>
      </c>
      <c r="AF104" s="272">
        <f t="shared" si="172"/>
        <v>0</v>
      </c>
      <c r="AG104" s="272">
        <f t="shared" si="172"/>
        <v>0</v>
      </c>
      <c r="AH104" s="272">
        <f t="shared" si="172"/>
        <v>0</v>
      </c>
      <c r="AI104" s="272">
        <f t="shared" si="172"/>
        <v>4</v>
      </c>
      <c r="AJ104" s="272">
        <f t="shared" si="172"/>
        <v>4</v>
      </c>
      <c r="AK104" s="272">
        <f t="shared" si="172"/>
        <v>4</v>
      </c>
      <c r="AL104" s="272">
        <f t="shared" si="172"/>
        <v>0</v>
      </c>
      <c r="AM104" s="272">
        <f t="shared" si="172"/>
        <v>0</v>
      </c>
      <c r="AN104" s="272">
        <f t="shared" si="172"/>
        <v>0</v>
      </c>
      <c r="AO104" s="272">
        <f t="shared" si="172"/>
        <v>0</v>
      </c>
      <c r="AP104" s="272">
        <f t="shared" si="172"/>
        <v>0</v>
      </c>
      <c r="AQ104" s="272">
        <f t="shared" si="172"/>
        <v>0</v>
      </c>
      <c r="AR104" s="272">
        <f t="shared" si="172"/>
        <v>0</v>
      </c>
      <c r="AS104" s="272">
        <f t="shared" si="172"/>
        <v>0</v>
      </c>
      <c r="AT104" s="272">
        <f t="shared" si="172"/>
        <v>0</v>
      </c>
      <c r="AU104" s="272">
        <f t="shared" si="172"/>
        <v>0</v>
      </c>
      <c r="AV104" s="374">
        <f t="shared" si="172"/>
        <v>0</v>
      </c>
      <c r="AW104" s="374">
        <f t="shared" si="98"/>
        <v>21</v>
      </c>
      <c r="AX104" s="766">
        <f>AW104+AW105</f>
        <v>27</v>
      </c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82"/>
      <c r="EI104" s="182"/>
      <c r="EJ104" s="7"/>
      <c r="EK104" s="7"/>
      <c r="EL104" s="7"/>
      <c r="EM104" s="7"/>
      <c r="EN104" s="7"/>
      <c r="EO104" s="7"/>
    </row>
    <row r="105" spans="1:145" ht="14.1" hidden="1" customHeight="1" x14ac:dyDescent="0.25">
      <c r="A105" s="369" t="s">
        <v>568</v>
      </c>
      <c r="B105" s="369"/>
      <c r="C105" s="369"/>
      <c r="D105" s="272">
        <f t="shared" ref="D105:X105" si="173">COUNTIF(D12:D64,"T.22")</f>
        <v>0</v>
      </c>
      <c r="E105" s="272">
        <f t="shared" si="173"/>
        <v>0</v>
      </c>
      <c r="F105" s="272">
        <f t="shared" si="173"/>
        <v>0</v>
      </c>
      <c r="G105" s="272">
        <f t="shared" si="173"/>
        <v>0</v>
      </c>
      <c r="H105" s="272">
        <f t="shared" si="173"/>
        <v>0</v>
      </c>
      <c r="I105" s="272">
        <f t="shared" si="173"/>
        <v>0</v>
      </c>
      <c r="J105" s="272">
        <f t="shared" si="173"/>
        <v>0</v>
      </c>
      <c r="K105" s="272">
        <f t="shared" si="173"/>
        <v>0</v>
      </c>
      <c r="L105" s="272">
        <f t="shared" si="173"/>
        <v>0</v>
      </c>
      <c r="M105" s="272">
        <f t="shared" si="173"/>
        <v>0</v>
      </c>
      <c r="N105" s="272">
        <f t="shared" si="173"/>
        <v>0</v>
      </c>
      <c r="O105" s="272">
        <f t="shared" si="173"/>
        <v>0</v>
      </c>
      <c r="P105" s="272">
        <f t="shared" si="173"/>
        <v>0</v>
      </c>
      <c r="Q105" s="272">
        <f t="shared" si="173"/>
        <v>0</v>
      </c>
      <c r="R105" s="272">
        <f t="shared" si="173"/>
        <v>0</v>
      </c>
      <c r="S105" s="272">
        <f t="shared" si="173"/>
        <v>0</v>
      </c>
      <c r="T105" s="272">
        <f t="shared" si="173"/>
        <v>0</v>
      </c>
      <c r="U105" s="272">
        <f t="shared" si="173"/>
        <v>0</v>
      </c>
      <c r="V105" s="272">
        <f t="shared" si="173"/>
        <v>2</v>
      </c>
      <c r="W105" s="272">
        <f t="shared" si="173"/>
        <v>2</v>
      </c>
      <c r="X105" s="272">
        <f t="shared" si="173"/>
        <v>2</v>
      </c>
      <c r="Y105" s="2"/>
      <c r="Z105" s="272">
        <f t="shared" si="95"/>
        <v>6</v>
      </c>
      <c r="AA105" s="767"/>
      <c r="AB105" s="272">
        <f t="shared" ref="AB105:AV105" si="174">COUNTIF(AB12:AB64,"T.22")</f>
        <v>0</v>
      </c>
      <c r="AC105" s="272">
        <f t="shared" si="174"/>
        <v>0</v>
      </c>
      <c r="AD105" s="272">
        <f t="shared" si="174"/>
        <v>0</v>
      </c>
      <c r="AE105" s="272">
        <f t="shared" si="174"/>
        <v>0</v>
      </c>
      <c r="AF105" s="272">
        <f t="shared" si="174"/>
        <v>0</v>
      </c>
      <c r="AG105" s="272">
        <f t="shared" si="174"/>
        <v>0</v>
      </c>
      <c r="AH105" s="272">
        <f t="shared" si="174"/>
        <v>0</v>
      </c>
      <c r="AI105" s="272">
        <f t="shared" si="174"/>
        <v>0</v>
      </c>
      <c r="AJ105" s="272">
        <f t="shared" si="174"/>
        <v>0</v>
      </c>
      <c r="AK105" s="272">
        <f t="shared" si="174"/>
        <v>0</v>
      </c>
      <c r="AL105" s="272">
        <f t="shared" si="174"/>
        <v>0</v>
      </c>
      <c r="AM105" s="272">
        <f t="shared" si="174"/>
        <v>0</v>
      </c>
      <c r="AN105" s="272">
        <f t="shared" si="174"/>
        <v>0</v>
      </c>
      <c r="AO105" s="272">
        <f t="shared" si="174"/>
        <v>0</v>
      </c>
      <c r="AP105" s="272">
        <f t="shared" si="174"/>
        <v>0</v>
      </c>
      <c r="AQ105" s="272">
        <f t="shared" si="174"/>
        <v>0</v>
      </c>
      <c r="AR105" s="272">
        <f t="shared" si="174"/>
        <v>0</v>
      </c>
      <c r="AS105" s="272">
        <f t="shared" si="174"/>
        <v>0</v>
      </c>
      <c r="AT105" s="272">
        <f t="shared" si="174"/>
        <v>2</v>
      </c>
      <c r="AU105" s="272">
        <f t="shared" si="174"/>
        <v>2</v>
      </c>
      <c r="AV105" s="374">
        <f t="shared" si="174"/>
        <v>2</v>
      </c>
      <c r="AW105" s="374">
        <f t="shared" si="98"/>
        <v>6</v>
      </c>
      <c r="AX105" s="766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82"/>
      <c r="EI105" s="182"/>
      <c r="EJ105" s="7"/>
      <c r="EK105" s="7"/>
      <c r="EL105" s="7"/>
      <c r="EM105" s="7"/>
      <c r="EN105" s="7"/>
      <c r="EO105" s="7"/>
    </row>
    <row r="106" spans="1:145" ht="14.1" hidden="1" customHeight="1" x14ac:dyDescent="0.25">
      <c r="A106" s="770" t="s">
        <v>475</v>
      </c>
      <c r="B106" s="770"/>
      <c r="C106" s="770"/>
      <c r="D106" s="272">
        <f t="shared" ref="D106:X106" si="175">COUNTIF(D12:D64,"J.4")</f>
        <v>3</v>
      </c>
      <c r="E106" s="272">
        <f t="shared" si="175"/>
        <v>3</v>
      </c>
      <c r="F106" s="272">
        <f t="shared" si="175"/>
        <v>3</v>
      </c>
      <c r="G106" s="272">
        <f t="shared" si="175"/>
        <v>0</v>
      </c>
      <c r="H106" s="272">
        <f t="shared" si="175"/>
        <v>0</v>
      </c>
      <c r="I106" s="272">
        <f t="shared" si="175"/>
        <v>0</v>
      </c>
      <c r="J106" s="272">
        <f t="shared" si="175"/>
        <v>0</v>
      </c>
      <c r="K106" s="272">
        <f t="shared" si="175"/>
        <v>0</v>
      </c>
      <c r="L106" s="272">
        <f t="shared" si="175"/>
        <v>0</v>
      </c>
      <c r="M106" s="272">
        <f t="shared" si="175"/>
        <v>0</v>
      </c>
      <c r="N106" s="222">
        <f t="shared" si="175"/>
        <v>0</v>
      </c>
      <c r="O106" s="222">
        <f t="shared" si="175"/>
        <v>0</v>
      </c>
      <c r="P106" s="272">
        <f t="shared" si="175"/>
        <v>0</v>
      </c>
      <c r="Q106" s="272">
        <f t="shared" si="175"/>
        <v>0</v>
      </c>
      <c r="R106" s="272">
        <f t="shared" si="175"/>
        <v>4</v>
      </c>
      <c r="S106" s="272">
        <f t="shared" si="175"/>
        <v>4</v>
      </c>
      <c r="T106" s="272">
        <f t="shared" si="175"/>
        <v>4</v>
      </c>
      <c r="U106" s="272">
        <f t="shared" si="175"/>
        <v>0</v>
      </c>
      <c r="V106" s="272">
        <f t="shared" si="175"/>
        <v>0</v>
      </c>
      <c r="W106" s="272">
        <f t="shared" si="175"/>
        <v>0</v>
      </c>
      <c r="X106" s="272">
        <f t="shared" si="175"/>
        <v>0</v>
      </c>
      <c r="Y106" s="2"/>
      <c r="Z106" s="272">
        <f t="shared" si="95"/>
        <v>21</v>
      </c>
      <c r="AA106" s="767">
        <f>Z106+Z107</f>
        <v>24</v>
      </c>
      <c r="AB106" s="272">
        <f t="shared" ref="AB106:AV106" si="176">COUNTIF(AB11:AB63,"J.4")</f>
        <v>3</v>
      </c>
      <c r="AC106" s="272">
        <f t="shared" si="176"/>
        <v>3</v>
      </c>
      <c r="AD106" s="272">
        <f t="shared" si="176"/>
        <v>3</v>
      </c>
      <c r="AE106" s="272">
        <f t="shared" si="176"/>
        <v>0</v>
      </c>
      <c r="AF106" s="272">
        <f t="shared" si="176"/>
        <v>0</v>
      </c>
      <c r="AG106" s="272">
        <f t="shared" si="176"/>
        <v>0</v>
      </c>
      <c r="AH106" s="272">
        <f t="shared" si="176"/>
        <v>0</v>
      </c>
      <c r="AI106" s="272">
        <f t="shared" si="176"/>
        <v>0</v>
      </c>
      <c r="AJ106" s="272">
        <f t="shared" si="176"/>
        <v>0</v>
      </c>
      <c r="AK106" s="272">
        <f t="shared" si="176"/>
        <v>0</v>
      </c>
      <c r="AL106" s="272">
        <f t="shared" si="176"/>
        <v>0</v>
      </c>
      <c r="AM106" s="272">
        <f t="shared" si="176"/>
        <v>0</v>
      </c>
      <c r="AN106" s="272">
        <f t="shared" si="176"/>
        <v>0</v>
      </c>
      <c r="AO106" s="272">
        <f t="shared" si="176"/>
        <v>0</v>
      </c>
      <c r="AP106" s="272">
        <f t="shared" si="176"/>
        <v>4</v>
      </c>
      <c r="AQ106" s="272">
        <f t="shared" si="176"/>
        <v>4</v>
      </c>
      <c r="AR106" s="272">
        <f t="shared" si="176"/>
        <v>4</v>
      </c>
      <c r="AS106" s="272">
        <f t="shared" si="176"/>
        <v>0</v>
      </c>
      <c r="AT106" s="272">
        <f t="shared" si="176"/>
        <v>0</v>
      </c>
      <c r="AU106" s="272">
        <f t="shared" si="176"/>
        <v>0</v>
      </c>
      <c r="AV106" s="374">
        <f t="shared" si="176"/>
        <v>0</v>
      </c>
      <c r="AW106" s="374">
        <f t="shared" si="98"/>
        <v>21</v>
      </c>
      <c r="AX106" s="766">
        <f>AW106+AW107</f>
        <v>24</v>
      </c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82"/>
      <c r="EI106" s="182"/>
      <c r="EJ106" s="7"/>
      <c r="EK106" s="7"/>
      <c r="EL106" s="7"/>
      <c r="EM106" s="7"/>
      <c r="EN106" s="7"/>
      <c r="EO106" s="7"/>
    </row>
    <row r="107" spans="1:145" ht="14.1" hidden="1" customHeight="1" x14ac:dyDescent="0.25">
      <c r="A107" s="369" t="s">
        <v>599</v>
      </c>
      <c r="B107" s="369"/>
      <c r="C107" s="369"/>
      <c r="D107" s="272">
        <f>COUNTIF(D12:D64,"JL.4")</f>
        <v>0</v>
      </c>
      <c r="E107" s="272">
        <f t="shared" ref="E107:X107" si="177">COUNTIF(E12:E64,"JL.4")</f>
        <v>0</v>
      </c>
      <c r="F107" s="272">
        <f t="shared" si="177"/>
        <v>0</v>
      </c>
      <c r="G107" s="272">
        <f t="shared" si="177"/>
        <v>3</v>
      </c>
      <c r="H107" s="272">
        <f t="shared" si="177"/>
        <v>0</v>
      </c>
      <c r="I107" s="272">
        <f t="shared" si="177"/>
        <v>0</v>
      </c>
      <c r="J107" s="272">
        <f t="shared" si="177"/>
        <v>0</v>
      </c>
      <c r="K107" s="272">
        <f t="shared" si="177"/>
        <v>0</v>
      </c>
      <c r="L107" s="272">
        <f t="shared" si="177"/>
        <v>0</v>
      </c>
      <c r="M107" s="272">
        <f t="shared" si="177"/>
        <v>0</v>
      </c>
      <c r="N107" s="272">
        <f t="shared" si="177"/>
        <v>0</v>
      </c>
      <c r="O107" s="272">
        <f t="shared" si="177"/>
        <v>0</v>
      </c>
      <c r="P107" s="272">
        <f t="shared" si="177"/>
        <v>0</v>
      </c>
      <c r="Q107" s="272">
        <f t="shared" si="177"/>
        <v>0</v>
      </c>
      <c r="R107" s="272">
        <f t="shared" si="177"/>
        <v>0</v>
      </c>
      <c r="S107" s="272">
        <f t="shared" si="177"/>
        <v>0</v>
      </c>
      <c r="T107" s="272">
        <f t="shared" si="177"/>
        <v>0</v>
      </c>
      <c r="U107" s="272">
        <f t="shared" si="177"/>
        <v>0</v>
      </c>
      <c r="V107" s="272">
        <f t="shared" si="177"/>
        <v>0</v>
      </c>
      <c r="W107" s="272">
        <f t="shared" si="177"/>
        <v>0</v>
      </c>
      <c r="X107" s="272">
        <f t="shared" si="177"/>
        <v>0</v>
      </c>
      <c r="Y107" s="2"/>
      <c r="Z107" s="272">
        <f t="shared" si="95"/>
        <v>3</v>
      </c>
      <c r="AA107" s="767"/>
      <c r="AB107" s="272">
        <f>COUNTIF(AB12:AB64,"JL.4")</f>
        <v>0</v>
      </c>
      <c r="AC107" s="272">
        <f t="shared" ref="AC107:AV107" si="178">COUNTIF(AC12:AC64,"JL.4")</f>
        <v>0</v>
      </c>
      <c r="AD107" s="272">
        <f t="shared" si="178"/>
        <v>0</v>
      </c>
      <c r="AE107" s="272">
        <f t="shared" si="178"/>
        <v>3</v>
      </c>
      <c r="AF107" s="272">
        <f t="shared" si="178"/>
        <v>0</v>
      </c>
      <c r="AG107" s="272">
        <f t="shared" si="178"/>
        <v>0</v>
      </c>
      <c r="AH107" s="272">
        <f t="shared" si="178"/>
        <v>0</v>
      </c>
      <c r="AI107" s="272">
        <f t="shared" si="178"/>
        <v>0</v>
      </c>
      <c r="AJ107" s="272">
        <f t="shared" si="178"/>
        <v>0</v>
      </c>
      <c r="AK107" s="272">
        <f t="shared" si="178"/>
        <v>0</v>
      </c>
      <c r="AL107" s="272">
        <f t="shared" si="178"/>
        <v>0</v>
      </c>
      <c r="AM107" s="272">
        <f t="shared" si="178"/>
        <v>0</v>
      </c>
      <c r="AN107" s="272">
        <f t="shared" si="178"/>
        <v>0</v>
      </c>
      <c r="AO107" s="272">
        <f t="shared" si="178"/>
        <v>0</v>
      </c>
      <c r="AP107" s="272">
        <f t="shared" si="178"/>
        <v>0</v>
      </c>
      <c r="AQ107" s="272">
        <f t="shared" si="178"/>
        <v>0</v>
      </c>
      <c r="AR107" s="272">
        <f t="shared" si="178"/>
        <v>0</v>
      </c>
      <c r="AS107" s="272">
        <f t="shared" si="178"/>
        <v>0</v>
      </c>
      <c r="AT107" s="272">
        <f t="shared" si="178"/>
        <v>0</v>
      </c>
      <c r="AU107" s="272">
        <f t="shared" si="178"/>
        <v>0</v>
      </c>
      <c r="AV107" s="374">
        <f t="shared" si="178"/>
        <v>0</v>
      </c>
      <c r="AW107" s="374">
        <f t="shared" si="98"/>
        <v>3</v>
      </c>
      <c r="AX107" s="766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82"/>
      <c r="EI107" s="182"/>
      <c r="EJ107" s="7"/>
      <c r="EK107" s="7"/>
      <c r="EL107" s="7"/>
      <c r="EM107" s="7"/>
      <c r="EN107" s="7"/>
      <c r="EO107" s="7"/>
    </row>
    <row r="108" spans="1:145" ht="14.1" hidden="1" customHeight="1" x14ac:dyDescent="0.25">
      <c r="A108" s="770" t="s">
        <v>476</v>
      </c>
      <c r="B108" s="770"/>
      <c r="C108" s="770"/>
      <c r="D108" s="272">
        <f t="shared" ref="D108:X108" si="179">COUNTIF(D12:D64,"J.11")</f>
        <v>0</v>
      </c>
      <c r="E108" s="272">
        <f t="shared" si="179"/>
        <v>0</v>
      </c>
      <c r="F108" s="272">
        <f t="shared" si="179"/>
        <v>0</v>
      </c>
      <c r="G108" s="272">
        <f t="shared" si="179"/>
        <v>0</v>
      </c>
      <c r="H108" s="272">
        <f t="shared" si="179"/>
        <v>0</v>
      </c>
      <c r="I108" s="272">
        <f t="shared" si="179"/>
        <v>0</v>
      </c>
      <c r="J108" s="272">
        <f t="shared" si="179"/>
        <v>0</v>
      </c>
      <c r="K108" s="272">
        <f t="shared" si="179"/>
        <v>4</v>
      </c>
      <c r="L108" s="272">
        <f t="shared" si="179"/>
        <v>4</v>
      </c>
      <c r="M108" s="272">
        <f t="shared" si="179"/>
        <v>4</v>
      </c>
      <c r="N108" s="272">
        <f t="shared" si="179"/>
        <v>0</v>
      </c>
      <c r="O108" s="272">
        <f t="shared" si="179"/>
        <v>0</v>
      </c>
      <c r="P108" s="272">
        <f t="shared" si="179"/>
        <v>0</v>
      </c>
      <c r="Q108" s="272">
        <f t="shared" si="179"/>
        <v>0</v>
      </c>
      <c r="R108" s="272">
        <f t="shared" si="179"/>
        <v>0</v>
      </c>
      <c r="S108" s="272">
        <f t="shared" si="179"/>
        <v>0</v>
      </c>
      <c r="T108" s="272">
        <f t="shared" si="179"/>
        <v>0</v>
      </c>
      <c r="U108" s="272">
        <f t="shared" si="179"/>
        <v>0</v>
      </c>
      <c r="V108" s="272">
        <f t="shared" si="179"/>
        <v>0</v>
      </c>
      <c r="W108" s="272">
        <f t="shared" si="179"/>
        <v>0</v>
      </c>
      <c r="X108" s="272">
        <f t="shared" si="179"/>
        <v>0</v>
      </c>
      <c r="Y108" s="2"/>
      <c r="Z108" s="272">
        <f t="shared" si="95"/>
        <v>12</v>
      </c>
      <c r="AA108" s="767">
        <f>Z108+Z109</f>
        <v>12</v>
      </c>
      <c r="AB108" s="272">
        <f t="shared" ref="AB108:AV108" si="180">COUNTIF(AB11:AB63,"J.11")</f>
        <v>0</v>
      </c>
      <c r="AC108" s="272">
        <f t="shared" si="180"/>
        <v>0</v>
      </c>
      <c r="AD108" s="272">
        <f t="shared" si="180"/>
        <v>0</v>
      </c>
      <c r="AE108" s="272">
        <f t="shared" si="180"/>
        <v>0</v>
      </c>
      <c r="AF108" s="272">
        <f t="shared" si="180"/>
        <v>0</v>
      </c>
      <c r="AG108" s="272">
        <f t="shared" si="180"/>
        <v>0</v>
      </c>
      <c r="AH108" s="272">
        <f t="shared" si="180"/>
        <v>0</v>
      </c>
      <c r="AI108" s="272">
        <f t="shared" si="180"/>
        <v>4</v>
      </c>
      <c r="AJ108" s="272">
        <f t="shared" si="180"/>
        <v>4</v>
      </c>
      <c r="AK108" s="272">
        <f t="shared" si="180"/>
        <v>4</v>
      </c>
      <c r="AL108" s="272">
        <f t="shared" si="180"/>
        <v>0</v>
      </c>
      <c r="AM108" s="272">
        <f t="shared" si="180"/>
        <v>0</v>
      </c>
      <c r="AN108" s="272">
        <f t="shared" si="180"/>
        <v>0</v>
      </c>
      <c r="AO108" s="272">
        <f t="shared" si="180"/>
        <v>0</v>
      </c>
      <c r="AP108" s="272">
        <f t="shared" si="180"/>
        <v>0</v>
      </c>
      <c r="AQ108" s="272">
        <f t="shared" si="180"/>
        <v>0</v>
      </c>
      <c r="AR108" s="272">
        <f t="shared" si="180"/>
        <v>0</v>
      </c>
      <c r="AS108" s="272">
        <f t="shared" si="180"/>
        <v>0</v>
      </c>
      <c r="AT108" s="272">
        <f t="shared" si="180"/>
        <v>0</v>
      </c>
      <c r="AU108" s="272">
        <f t="shared" si="180"/>
        <v>0</v>
      </c>
      <c r="AV108" s="374">
        <f t="shared" si="180"/>
        <v>0</v>
      </c>
      <c r="AW108" s="374">
        <f t="shared" si="98"/>
        <v>12</v>
      </c>
      <c r="AX108" s="766">
        <f>AW108+AW109</f>
        <v>12</v>
      </c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82"/>
      <c r="EI108" s="182"/>
      <c r="EJ108" s="7"/>
      <c r="EK108" s="7"/>
      <c r="EL108" s="7"/>
      <c r="EM108" s="7"/>
      <c r="EN108" s="7"/>
      <c r="EO108" s="7"/>
    </row>
    <row r="109" spans="1:145" ht="14.1" hidden="1" customHeight="1" x14ac:dyDescent="0.25">
      <c r="A109" s="770" t="s">
        <v>482</v>
      </c>
      <c r="B109" s="770"/>
      <c r="C109" s="770"/>
      <c r="D109" s="272">
        <f t="shared" ref="D109:X109" si="181">COUNTIF(D12:D64,"JL.11")</f>
        <v>0</v>
      </c>
      <c r="E109" s="272">
        <f t="shared" si="181"/>
        <v>0</v>
      </c>
      <c r="F109" s="272">
        <f t="shared" si="181"/>
        <v>0</v>
      </c>
      <c r="G109" s="272">
        <f t="shared" si="181"/>
        <v>0</v>
      </c>
      <c r="H109" s="272">
        <f t="shared" si="181"/>
        <v>0</v>
      </c>
      <c r="I109" s="272">
        <f t="shared" si="181"/>
        <v>0</v>
      </c>
      <c r="J109" s="272">
        <f t="shared" si="181"/>
        <v>0</v>
      </c>
      <c r="K109" s="272">
        <f t="shared" si="181"/>
        <v>0</v>
      </c>
      <c r="L109" s="272">
        <f t="shared" si="181"/>
        <v>0</v>
      </c>
      <c r="M109" s="272">
        <f t="shared" si="181"/>
        <v>0</v>
      </c>
      <c r="N109" s="272">
        <f t="shared" si="181"/>
        <v>0</v>
      </c>
      <c r="O109" s="272">
        <f t="shared" si="181"/>
        <v>0</v>
      </c>
      <c r="P109" s="272">
        <f t="shared" si="181"/>
        <v>0</v>
      </c>
      <c r="Q109" s="272">
        <f t="shared" si="181"/>
        <v>0</v>
      </c>
      <c r="R109" s="272">
        <f t="shared" si="181"/>
        <v>0</v>
      </c>
      <c r="S109" s="272">
        <f t="shared" si="181"/>
        <v>0</v>
      </c>
      <c r="T109" s="272">
        <f t="shared" si="181"/>
        <v>0</v>
      </c>
      <c r="U109" s="272">
        <f t="shared" si="181"/>
        <v>0</v>
      </c>
      <c r="V109" s="272">
        <f t="shared" si="181"/>
        <v>0</v>
      </c>
      <c r="W109" s="272">
        <f t="shared" si="181"/>
        <v>0</v>
      </c>
      <c r="X109" s="272">
        <f t="shared" si="181"/>
        <v>0</v>
      </c>
      <c r="Y109" s="2"/>
      <c r="Z109" s="272">
        <f t="shared" si="95"/>
        <v>0</v>
      </c>
      <c r="AA109" s="767"/>
      <c r="AB109" s="272">
        <f t="shared" ref="AB109:AV109" si="182">COUNTIF(AB11:AB63,"JL.11")</f>
        <v>0</v>
      </c>
      <c r="AC109" s="272">
        <f t="shared" si="182"/>
        <v>0</v>
      </c>
      <c r="AD109" s="272">
        <f t="shared" si="182"/>
        <v>0</v>
      </c>
      <c r="AE109" s="272">
        <f t="shared" si="182"/>
        <v>0</v>
      </c>
      <c r="AF109" s="272">
        <f t="shared" si="182"/>
        <v>0</v>
      </c>
      <c r="AG109" s="272">
        <f t="shared" si="182"/>
        <v>0</v>
      </c>
      <c r="AH109" s="272">
        <f t="shared" si="182"/>
        <v>0</v>
      </c>
      <c r="AI109" s="272">
        <f t="shared" si="182"/>
        <v>0</v>
      </c>
      <c r="AJ109" s="272">
        <f t="shared" si="182"/>
        <v>0</v>
      </c>
      <c r="AK109" s="272">
        <f t="shared" si="182"/>
        <v>0</v>
      </c>
      <c r="AL109" s="272">
        <f t="shared" si="182"/>
        <v>0</v>
      </c>
      <c r="AM109" s="272">
        <f t="shared" si="182"/>
        <v>0</v>
      </c>
      <c r="AN109" s="272">
        <f t="shared" si="182"/>
        <v>0</v>
      </c>
      <c r="AO109" s="272">
        <f t="shared" si="182"/>
        <v>0</v>
      </c>
      <c r="AP109" s="272">
        <f t="shared" si="182"/>
        <v>0</v>
      </c>
      <c r="AQ109" s="272">
        <f t="shared" si="182"/>
        <v>0</v>
      </c>
      <c r="AR109" s="272">
        <f t="shared" si="182"/>
        <v>0</v>
      </c>
      <c r="AS109" s="272">
        <f t="shared" si="182"/>
        <v>0</v>
      </c>
      <c r="AT109" s="272">
        <f t="shared" si="182"/>
        <v>0</v>
      </c>
      <c r="AU109" s="272">
        <f t="shared" si="182"/>
        <v>0</v>
      </c>
      <c r="AV109" s="374">
        <f t="shared" si="182"/>
        <v>0</v>
      </c>
      <c r="AW109" s="374">
        <f t="shared" si="98"/>
        <v>0</v>
      </c>
      <c r="AX109" s="766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82"/>
      <c r="EI109" s="182"/>
      <c r="EJ109" s="7"/>
      <c r="EK109" s="7"/>
      <c r="EL109" s="7"/>
      <c r="EM109" s="7"/>
      <c r="EN109" s="7"/>
      <c r="EO109" s="7"/>
    </row>
    <row r="110" spans="1:145" ht="14.1" hidden="1" customHeight="1" x14ac:dyDescent="0.25">
      <c r="A110" s="369" t="s">
        <v>566</v>
      </c>
      <c r="B110" s="369"/>
      <c r="C110" s="369"/>
      <c r="D110" s="272">
        <f t="shared" ref="D110:X110" si="183">COUNTIF(D12:D64,"JL.16")</f>
        <v>0</v>
      </c>
      <c r="E110" s="272">
        <f t="shared" si="183"/>
        <v>0</v>
      </c>
      <c r="F110" s="272">
        <f t="shared" si="183"/>
        <v>0</v>
      </c>
      <c r="G110" s="272">
        <f t="shared" si="183"/>
        <v>0</v>
      </c>
      <c r="H110" s="272">
        <f t="shared" si="183"/>
        <v>3</v>
      </c>
      <c r="I110" s="272">
        <f t="shared" si="183"/>
        <v>0</v>
      </c>
      <c r="J110" s="272">
        <f t="shared" si="183"/>
        <v>0</v>
      </c>
      <c r="K110" s="272">
        <f t="shared" si="183"/>
        <v>0</v>
      </c>
      <c r="L110" s="272">
        <f t="shared" si="183"/>
        <v>0</v>
      </c>
      <c r="M110" s="272">
        <f t="shared" si="183"/>
        <v>0</v>
      </c>
      <c r="N110" s="272">
        <f t="shared" si="183"/>
        <v>4</v>
      </c>
      <c r="O110" s="272">
        <f t="shared" si="183"/>
        <v>4</v>
      </c>
      <c r="P110" s="272">
        <f t="shared" si="183"/>
        <v>0</v>
      </c>
      <c r="Q110" s="272">
        <f t="shared" si="183"/>
        <v>0</v>
      </c>
      <c r="R110" s="272">
        <f t="shared" si="183"/>
        <v>0</v>
      </c>
      <c r="S110" s="272">
        <f t="shared" si="183"/>
        <v>0</v>
      </c>
      <c r="T110" s="272">
        <f t="shared" si="183"/>
        <v>0</v>
      </c>
      <c r="U110" s="272">
        <f t="shared" si="183"/>
        <v>4</v>
      </c>
      <c r="V110" s="272">
        <f t="shared" si="183"/>
        <v>4</v>
      </c>
      <c r="W110" s="272">
        <f t="shared" si="183"/>
        <v>0</v>
      </c>
      <c r="X110" s="272">
        <f t="shared" si="183"/>
        <v>0</v>
      </c>
      <c r="Y110" s="2"/>
      <c r="Z110" s="272">
        <f t="shared" si="95"/>
        <v>19</v>
      </c>
      <c r="AA110" s="767">
        <f>Z110+Z111</f>
        <v>27</v>
      </c>
      <c r="AB110" s="272">
        <f t="shared" ref="AB110:AV110" si="184">COUNTIF(AB12:AB64,"JL.16")</f>
        <v>0</v>
      </c>
      <c r="AC110" s="272">
        <f t="shared" si="184"/>
        <v>0</v>
      </c>
      <c r="AD110" s="272">
        <f t="shared" si="184"/>
        <v>0</v>
      </c>
      <c r="AE110" s="272">
        <f t="shared" si="184"/>
        <v>0</v>
      </c>
      <c r="AF110" s="272">
        <f t="shared" si="184"/>
        <v>3</v>
      </c>
      <c r="AG110" s="272">
        <f t="shared" si="184"/>
        <v>0</v>
      </c>
      <c r="AH110" s="272">
        <f t="shared" si="184"/>
        <v>0</v>
      </c>
      <c r="AI110" s="272">
        <f t="shared" si="184"/>
        <v>0</v>
      </c>
      <c r="AJ110" s="272">
        <f t="shared" si="184"/>
        <v>0</v>
      </c>
      <c r="AK110" s="272">
        <f t="shared" si="184"/>
        <v>0</v>
      </c>
      <c r="AL110" s="272">
        <f t="shared" si="184"/>
        <v>4</v>
      </c>
      <c r="AM110" s="272">
        <f t="shared" si="184"/>
        <v>4</v>
      </c>
      <c r="AN110" s="272">
        <f t="shared" si="184"/>
        <v>0</v>
      </c>
      <c r="AO110" s="272">
        <f t="shared" si="184"/>
        <v>0</v>
      </c>
      <c r="AP110" s="272">
        <f t="shared" si="184"/>
        <v>0</v>
      </c>
      <c r="AQ110" s="272">
        <f t="shared" si="184"/>
        <v>0</v>
      </c>
      <c r="AR110" s="272">
        <f t="shared" si="184"/>
        <v>0</v>
      </c>
      <c r="AS110" s="272">
        <f t="shared" si="184"/>
        <v>4</v>
      </c>
      <c r="AT110" s="272">
        <f t="shared" si="184"/>
        <v>4</v>
      </c>
      <c r="AU110" s="272">
        <f t="shared" si="184"/>
        <v>0</v>
      </c>
      <c r="AV110" s="374">
        <f t="shared" si="184"/>
        <v>0</v>
      </c>
      <c r="AW110" s="374">
        <f t="shared" si="98"/>
        <v>19</v>
      </c>
      <c r="AX110" s="766">
        <f>AW110+AW111</f>
        <v>27</v>
      </c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82"/>
      <c r="EI110" s="182"/>
      <c r="EJ110" s="7"/>
      <c r="EK110" s="7"/>
      <c r="EL110" s="7"/>
      <c r="EM110" s="7"/>
      <c r="EN110" s="7"/>
      <c r="EO110" s="7"/>
    </row>
    <row r="111" spans="1:145" ht="14.1" hidden="1" customHeight="1" x14ac:dyDescent="0.25">
      <c r="A111" s="369" t="s">
        <v>567</v>
      </c>
      <c r="B111" s="369"/>
      <c r="C111" s="369"/>
      <c r="D111" s="272">
        <f t="shared" ref="D111:X111" si="185">COUNTIF(D12:D64,"T.16")</f>
        <v>0</v>
      </c>
      <c r="E111" s="272">
        <f t="shared" si="185"/>
        <v>0</v>
      </c>
      <c r="F111" s="272">
        <f t="shared" si="185"/>
        <v>0</v>
      </c>
      <c r="G111" s="272">
        <f t="shared" si="185"/>
        <v>0</v>
      </c>
      <c r="H111" s="272">
        <f t="shared" si="185"/>
        <v>0</v>
      </c>
      <c r="I111" s="272">
        <f t="shared" si="185"/>
        <v>0</v>
      </c>
      <c r="J111" s="272">
        <f t="shared" si="185"/>
        <v>0</v>
      </c>
      <c r="K111" s="272">
        <f t="shared" si="185"/>
        <v>0</v>
      </c>
      <c r="L111" s="272">
        <f t="shared" si="185"/>
        <v>0</v>
      </c>
      <c r="M111" s="272">
        <f t="shared" si="185"/>
        <v>0</v>
      </c>
      <c r="N111" s="272">
        <f t="shared" si="185"/>
        <v>0</v>
      </c>
      <c r="O111" s="272">
        <f t="shared" si="185"/>
        <v>0</v>
      </c>
      <c r="P111" s="272">
        <f t="shared" si="185"/>
        <v>0</v>
      </c>
      <c r="Q111" s="272">
        <f t="shared" si="185"/>
        <v>0</v>
      </c>
      <c r="R111" s="272">
        <f t="shared" si="185"/>
        <v>2</v>
      </c>
      <c r="S111" s="272">
        <f t="shared" si="185"/>
        <v>2</v>
      </c>
      <c r="T111" s="272">
        <f t="shared" si="185"/>
        <v>2</v>
      </c>
      <c r="U111" s="272">
        <f t="shared" si="185"/>
        <v>2</v>
      </c>
      <c r="V111" s="272">
        <f t="shared" si="185"/>
        <v>0</v>
      </c>
      <c r="W111" s="272">
        <f t="shared" si="185"/>
        <v>0</v>
      </c>
      <c r="X111" s="272">
        <f t="shared" si="185"/>
        <v>0</v>
      </c>
      <c r="Y111" s="2"/>
      <c r="Z111" s="272">
        <f>SUM(D111:Y111)</f>
        <v>8</v>
      </c>
      <c r="AA111" s="767"/>
      <c r="AB111" s="272">
        <f t="shared" ref="AB111:AV111" si="186">COUNTIF(AB12:AB64,"T.16")</f>
        <v>0</v>
      </c>
      <c r="AC111" s="272">
        <f t="shared" si="186"/>
        <v>0</v>
      </c>
      <c r="AD111" s="272">
        <f t="shared" si="186"/>
        <v>0</v>
      </c>
      <c r="AE111" s="272">
        <f t="shared" si="186"/>
        <v>0</v>
      </c>
      <c r="AF111" s="272">
        <f t="shared" si="186"/>
        <v>0</v>
      </c>
      <c r="AG111" s="272">
        <f t="shared" si="186"/>
        <v>0</v>
      </c>
      <c r="AH111" s="272">
        <f t="shared" si="186"/>
        <v>0</v>
      </c>
      <c r="AI111" s="272">
        <f t="shared" si="186"/>
        <v>0</v>
      </c>
      <c r="AJ111" s="272">
        <f t="shared" si="186"/>
        <v>0</v>
      </c>
      <c r="AK111" s="272">
        <f t="shared" si="186"/>
        <v>0</v>
      </c>
      <c r="AL111" s="272">
        <f t="shared" si="186"/>
        <v>0</v>
      </c>
      <c r="AM111" s="272">
        <f t="shared" si="186"/>
        <v>0</v>
      </c>
      <c r="AN111" s="272">
        <f t="shared" si="186"/>
        <v>0</v>
      </c>
      <c r="AO111" s="272">
        <f t="shared" si="186"/>
        <v>0</v>
      </c>
      <c r="AP111" s="272">
        <f t="shared" si="186"/>
        <v>2</v>
      </c>
      <c r="AQ111" s="272">
        <f t="shared" si="186"/>
        <v>2</v>
      </c>
      <c r="AR111" s="272">
        <f t="shared" si="186"/>
        <v>2</v>
      </c>
      <c r="AS111" s="272">
        <f t="shared" si="186"/>
        <v>2</v>
      </c>
      <c r="AT111" s="272">
        <f t="shared" si="186"/>
        <v>0</v>
      </c>
      <c r="AU111" s="272">
        <f t="shared" si="186"/>
        <v>0</v>
      </c>
      <c r="AV111" s="374">
        <f t="shared" si="186"/>
        <v>0</v>
      </c>
      <c r="AW111" s="374">
        <f t="shared" si="98"/>
        <v>8</v>
      </c>
      <c r="AX111" s="766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82"/>
      <c r="EI111" s="182"/>
      <c r="EJ111" s="7"/>
      <c r="EK111" s="7"/>
      <c r="EL111" s="7"/>
      <c r="EM111" s="7"/>
      <c r="EN111" s="7"/>
      <c r="EO111" s="7"/>
    </row>
    <row r="112" spans="1:145" ht="14.1" hidden="1" customHeight="1" x14ac:dyDescent="0.25">
      <c r="A112" s="770" t="s">
        <v>478</v>
      </c>
      <c r="B112" s="770"/>
      <c r="C112" s="770"/>
      <c r="D112" s="272">
        <f t="shared" ref="D112:X112" si="187">COUNTIF(D12:D64,"K.5")</f>
        <v>0</v>
      </c>
      <c r="E112" s="272">
        <f t="shared" si="187"/>
        <v>0</v>
      </c>
      <c r="F112" s="272">
        <f t="shared" si="187"/>
        <v>0</v>
      </c>
      <c r="G112" s="272">
        <f t="shared" si="187"/>
        <v>0</v>
      </c>
      <c r="H112" s="272">
        <f t="shared" si="187"/>
        <v>0</v>
      </c>
      <c r="I112" s="272">
        <f t="shared" si="187"/>
        <v>0</v>
      </c>
      <c r="J112" s="272">
        <f t="shared" si="187"/>
        <v>0</v>
      </c>
      <c r="K112" s="272">
        <f t="shared" si="187"/>
        <v>0</v>
      </c>
      <c r="L112" s="272">
        <f t="shared" si="187"/>
        <v>0</v>
      </c>
      <c r="M112" s="272">
        <f t="shared" si="187"/>
        <v>0</v>
      </c>
      <c r="N112" s="222">
        <f t="shared" si="187"/>
        <v>4</v>
      </c>
      <c r="O112" s="222">
        <f t="shared" si="187"/>
        <v>4</v>
      </c>
      <c r="P112" s="272">
        <f t="shared" si="187"/>
        <v>0</v>
      </c>
      <c r="Q112" s="272">
        <f t="shared" si="187"/>
        <v>0</v>
      </c>
      <c r="R112" s="272">
        <f t="shared" si="187"/>
        <v>0</v>
      </c>
      <c r="S112" s="272">
        <f t="shared" si="187"/>
        <v>0</v>
      </c>
      <c r="T112" s="272">
        <f t="shared" si="187"/>
        <v>0</v>
      </c>
      <c r="U112" s="272">
        <f t="shared" si="187"/>
        <v>4</v>
      </c>
      <c r="V112" s="272">
        <f t="shared" si="187"/>
        <v>4</v>
      </c>
      <c r="W112" s="272">
        <f t="shared" si="187"/>
        <v>0</v>
      </c>
      <c r="X112" s="272">
        <f t="shared" si="187"/>
        <v>0</v>
      </c>
      <c r="Y112" s="2"/>
      <c r="Z112" s="272">
        <f t="shared" si="95"/>
        <v>16</v>
      </c>
      <c r="AA112" s="767">
        <f>Z112+Z113</f>
        <v>25</v>
      </c>
      <c r="AB112" s="272">
        <f t="shared" ref="AB112:AV112" si="188">COUNTIF(AB11:AB63,"K.5")</f>
        <v>0</v>
      </c>
      <c r="AC112" s="272">
        <f t="shared" si="188"/>
        <v>0</v>
      </c>
      <c r="AD112" s="272">
        <f t="shared" si="188"/>
        <v>0</v>
      </c>
      <c r="AE112" s="272">
        <f t="shared" si="188"/>
        <v>0</v>
      </c>
      <c r="AF112" s="272">
        <f t="shared" si="188"/>
        <v>0</v>
      </c>
      <c r="AG112" s="272">
        <f t="shared" si="188"/>
        <v>0</v>
      </c>
      <c r="AH112" s="272">
        <f t="shared" si="188"/>
        <v>0</v>
      </c>
      <c r="AI112" s="272">
        <f t="shared" si="188"/>
        <v>0</v>
      </c>
      <c r="AJ112" s="272">
        <f t="shared" si="188"/>
        <v>0</v>
      </c>
      <c r="AK112" s="272">
        <f t="shared" si="188"/>
        <v>0</v>
      </c>
      <c r="AL112" s="272">
        <f t="shared" si="188"/>
        <v>4</v>
      </c>
      <c r="AM112" s="272">
        <f t="shared" si="188"/>
        <v>4</v>
      </c>
      <c r="AN112" s="272">
        <f t="shared" si="188"/>
        <v>0</v>
      </c>
      <c r="AO112" s="272">
        <f t="shared" si="188"/>
        <v>0</v>
      </c>
      <c r="AP112" s="272">
        <f t="shared" si="188"/>
        <v>0</v>
      </c>
      <c r="AQ112" s="272">
        <f t="shared" si="188"/>
        <v>0</v>
      </c>
      <c r="AR112" s="272">
        <f t="shared" si="188"/>
        <v>0</v>
      </c>
      <c r="AS112" s="272">
        <f t="shared" si="188"/>
        <v>4</v>
      </c>
      <c r="AT112" s="272">
        <f t="shared" si="188"/>
        <v>4</v>
      </c>
      <c r="AU112" s="272">
        <f t="shared" si="188"/>
        <v>0</v>
      </c>
      <c r="AV112" s="374">
        <f t="shared" si="188"/>
        <v>0</v>
      </c>
      <c r="AW112" s="374">
        <f t="shared" si="98"/>
        <v>16</v>
      </c>
      <c r="AX112" s="374">
        <f>AW112</f>
        <v>16</v>
      </c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82"/>
      <c r="EI112" s="182"/>
      <c r="EJ112" s="7"/>
      <c r="EK112" s="7"/>
      <c r="EL112" s="7"/>
      <c r="EM112" s="7"/>
      <c r="EN112" s="7"/>
      <c r="EO112" s="7"/>
    </row>
    <row r="113" spans="1:145" ht="14.1" hidden="1" customHeight="1" x14ac:dyDescent="0.25">
      <c r="A113" s="770" t="s">
        <v>618</v>
      </c>
      <c r="B113" s="770"/>
      <c r="C113" s="770"/>
      <c r="D113" s="272">
        <f t="shared" ref="D113:X113" si="189">COUNTIF(D12:D64,"KL.36")</f>
        <v>3</v>
      </c>
      <c r="E113" s="272">
        <f t="shared" si="189"/>
        <v>3</v>
      </c>
      <c r="F113" s="272">
        <f t="shared" si="189"/>
        <v>3</v>
      </c>
      <c r="G113" s="272">
        <f t="shared" si="189"/>
        <v>0</v>
      </c>
      <c r="H113" s="272">
        <f t="shared" si="189"/>
        <v>0</v>
      </c>
      <c r="I113" s="272">
        <f t="shared" si="189"/>
        <v>0</v>
      </c>
      <c r="J113" s="272">
        <f t="shared" si="189"/>
        <v>0</v>
      </c>
      <c r="K113" s="272">
        <f t="shared" si="189"/>
        <v>0</v>
      </c>
      <c r="L113" s="272">
        <f t="shared" si="189"/>
        <v>0</v>
      </c>
      <c r="M113" s="272">
        <f t="shared" si="189"/>
        <v>0</v>
      </c>
      <c r="N113" s="272">
        <f t="shared" si="189"/>
        <v>0</v>
      </c>
      <c r="O113" s="272">
        <f t="shared" si="189"/>
        <v>0</v>
      </c>
      <c r="P113" s="272">
        <f t="shared" si="189"/>
        <v>0</v>
      </c>
      <c r="Q113" s="272">
        <f t="shared" si="189"/>
        <v>0</v>
      </c>
      <c r="R113" s="272">
        <f t="shared" si="189"/>
        <v>0</v>
      </c>
      <c r="S113" s="272">
        <f t="shared" si="189"/>
        <v>0</v>
      </c>
      <c r="T113" s="272">
        <f t="shared" si="189"/>
        <v>0</v>
      </c>
      <c r="U113" s="272">
        <f t="shared" si="189"/>
        <v>0</v>
      </c>
      <c r="V113" s="272">
        <f t="shared" si="189"/>
        <v>0</v>
      </c>
      <c r="W113" s="272">
        <f t="shared" si="189"/>
        <v>0</v>
      </c>
      <c r="X113" s="272">
        <f t="shared" si="189"/>
        <v>0</v>
      </c>
      <c r="Y113" s="2"/>
      <c r="Z113" s="272">
        <f t="shared" si="95"/>
        <v>9</v>
      </c>
      <c r="AA113" s="767"/>
      <c r="AB113" s="272">
        <f>COUNTIF(AB11:AB63,"KL.36")</f>
        <v>3</v>
      </c>
      <c r="AC113" s="272">
        <f t="shared" ref="AC113:AV113" si="190">COUNTIF(AC11:AC63,"KL.36")</f>
        <v>3</v>
      </c>
      <c r="AD113" s="272">
        <f t="shared" si="190"/>
        <v>3</v>
      </c>
      <c r="AE113" s="272">
        <f t="shared" si="190"/>
        <v>0</v>
      </c>
      <c r="AF113" s="272">
        <f t="shared" si="190"/>
        <v>0</v>
      </c>
      <c r="AG113" s="272">
        <f t="shared" si="190"/>
        <v>0</v>
      </c>
      <c r="AH113" s="272">
        <f t="shared" si="190"/>
        <v>0</v>
      </c>
      <c r="AI113" s="272">
        <f t="shared" si="190"/>
        <v>0</v>
      </c>
      <c r="AJ113" s="272">
        <f t="shared" si="190"/>
        <v>0</v>
      </c>
      <c r="AK113" s="272">
        <f t="shared" si="190"/>
        <v>0</v>
      </c>
      <c r="AL113" s="272">
        <f t="shared" si="190"/>
        <v>0</v>
      </c>
      <c r="AM113" s="272">
        <f t="shared" si="190"/>
        <v>0</v>
      </c>
      <c r="AN113" s="272">
        <f t="shared" si="190"/>
        <v>0</v>
      </c>
      <c r="AO113" s="272">
        <f t="shared" si="190"/>
        <v>0</v>
      </c>
      <c r="AP113" s="272">
        <f t="shared" si="190"/>
        <v>0</v>
      </c>
      <c r="AQ113" s="272">
        <f t="shared" si="190"/>
        <v>0</v>
      </c>
      <c r="AR113" s="272">
        <f t="shared" si="190"/>
        <v>0</v>
      </c>
      <c r="AS113" s="272">
        <f t="shared" si="190"/>
        <v>0</v>
      </c>
      <c r="AT113" s="272">
        <f t="shared" si="190"/>
        <v>0</v>
      </c>
      <c r="AU113" s="272">
        <f t="shared" si="190"/>
        <v>0</v>
      </c>
      <c r="AV113" s="272">
        <f t="shared" si="190"/>
        <v>0</v>
      </c>
      <c r="AW113" s="374">
        <f t="shared" si="98"/>
        <v>9</v>
      </c>
      <c r="AX113" s="766">
        <f>AW114+AW113</f>
        <v>15</v>
      </c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82"/>
      <c r="EI113" s="182"/>
      <c r="EJ113" s="7"/>
      <c r="EK113" s="7"/>
      <c r="EL113" s="7"/>
      <c r="EM113" s="7"/>
      <c r="EN113" s="7"/>
      <c r="EO113" s="7"/>
    </row>
    <row r="114" spans="1:145" ht="14.1" hidden="1" customHeight="1" x14ac:dyDescent="0.25">
      <c r="A114" s="770" t="s">
        <v>619</v>
      </c>
      <c r="B114" s="770"/>
      <c r="C114" s="770"/>
      <c r="D114" s="272">
        <f t="shared" ref="D114:X114" si="191">COUNTIF(D12:D64,"K.36")</f>
        <v>0</v>
      </c>
      <c r="E114" s="272">
        <f t="shared" si="191"/>
        <v>0</v>
      </c>
      <c r="F114" s="272">
        <f t="shared" si="191"/>
        <v>0</v>
      </c>
      <c r="G114" s="272">
        <f t="shared" si="191"/>
        <v>3</v>
      </c>
      <c r="H114" s="272">
        <f t="shared" si="191"/>
        <v>3</v>
      </c>
      <c r="I114" s="272">
        <f t="shared" si="191"/>
        <v>0</v>
      </c>
      <c r="J114" s="272">
        <f t="shared" si="191"/>
        <v>0</v>
      </c>
      <c r="K114" s="272">
        <f t="shared" si="191"/>
        <v>0</v>
      </c>
      <c r="L114" s="272">
        <f t="shared" si="191"/>
        <v>0</v>
      </c>
      <c r="M114" s="272">
        <f t="shared" si="191"/>
        <v>0</v>
      </c>
      <c r="N114" s="272">
        <f t="shared" si="191"/>
        <v>0</v>
      </c>
      <c r="O114" s="272">
        <f t="shared" si="191"/>
        <v>0</v>
      </c>
      <c r="P114" s="272">
        <f t="shared" si="191"/>
        <v>0</v>
      </c>
      <c r="Q114" s="272">
        <f t="shared" si="191"/>
        <v>0</v>
      </c>
      <c r="R114" s="272">
        <f t="shared" si="191"/>
        <v>0</v>
      </c>
      <c r="S114" s="272">
        <f t="shared" si="191"/>
        <v>0</v>
      </c>
      <c r="T114" s="272">
        <f t="shared" si="191"/>
        <v>0</v>
      </c>
      <c r="U114" s="272">
        <f t="shared" si="191"/>
        <v>0</v>
      </c>
      <c r="V114" s="272">
        <f t="shared" si="191"/>
        <v>0</v>
      </c>
      <c r="W114" s="272">
        <f t="shared" si="191"/>
        <v>0</v>
      </c>
      <c r="X114" s="272">
        <f t="shared" si="191"/>
        <v>0</v>
      </c>
      <c r="Y114" s="2"/>
      <c r="Z114" s="272">
        <f t="shared" si="95"/>
        <v>6</v>
      </c>
      <c r="AA114" s="373">
        <f>Z114</f>
        <v>6</v>
      </c>
      <c r="AB114" s="272">
        <f t="shared" ref="AB114:AV114" si="192">COUNTIF(AB11:AB63,"K.36")</f>
        <v>0</v>
      </c>
      <c r="AC114" s="272">
        <f t="shared" si="192"/>
        <v>0</v>
      </c>
      <c r="AD114" s="272">
        <f t="shared" si="192"/>
        <v>0</v>
      </c>
      <c r="AE114" s="272">
        <f t="shared" si="192"/>
        <v>3</v>
      </c>
      <c r="AF114" s="272">
        <f t="shared" si="192"/>
        <v>3</v>
      </c>
      <c r="AG114" s="272">
        <f t="shared" si="192"/>
        <v>0</v>
      </c>
      <c r="AH114" s="272">
        <f t="shared" si="192"/>
        <v>0</v>
      </c>
      <c r="AI114" s="272">
        <f t="shared" si="192"/>
        <v>0</v>
      </c>
      <c r="AJ114" s="272">
        <f t="shared" si="192"/>
        <v>0</v>
      </c>
      <c r="AK114" s="272">
        <f t="shared" si="192"/>
        <v>0</v>
      </c>
      <c r="AL114" s="272">
        <f t="shared" si="192"/>
        <v>0</v>
      </c>
      <c r="AM114" s="272">
        <f t="shared" si="192"/>
        <v>0</v>
      </c>
      <c r="AN114" s="272">
        <f t="shared" si="192"/>
        <v>0</v>
      </c>
      <c r="AO114" s="272">
        <f t="shared" si="192"/>
        <v>0</v>
      </c>
      <c r="AP114" s="272">
        <f t="shared" si="192"/>
        <v>0</v>
      </c>
      <c r="AQ114" s="272">
        <f t="shared" si="192"/>
        <v>0</v>
      </c>
      <c r="AR114" s="272">
        <f t="shared" si="192"/>
        <v>0</v>
      </c>
      <c r="AS114" s="272">
        <f t="shared" si="192"/>
        <v>0</v>
      </c>
      <c r="AT114" s="272">
        <f t="shared" si="192"/>
        <v>0</v>
      </c>
      <c r="AU114" s="272">
        <f t="shared" si="192"/>
        <v>0</v>
      </c>
      <c r="AV114" s="374">
        <f t="shared" si="192"/>
        <v>0</v>
      </c>
      <c r="AW114" s="374">
        <f t="shared" si="98"/>
        <v>6</v>
      </c>
      <c r="AX114" s="766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82"/>
      <c r="EI114" s="182"/>
      <c r="EJ114" s="7"/>
      <c r="EK114" s="7"/>
      <c r="EL114" s="7"/>
      <c r="EM114" s="7"/>
      <c r="EN114" s="7"/>
      <c r="EO114" s="7"/>
    </row>
    <row r="115" spans="1:145" ht="14.1" hidden="1" customHeight="1" x14ac:dyDescent="0.25">
      <c r="A115" s="770" t="s">
        <v>484</v>
      </c>
      <c r="B115" s="770"/>
      <c r="C115" s="770"/>
      <c r="D115" s="272">
        <f>COUNTIF(D12:D64,"L.9")</f>
        <v>0</v>
      </c>
      <c r="E115" s="272">
        <f t="shared" ref="E115:X115" si="193">COUNTIF(E12:E64,"L.9")</f>
        <v>0</v>
      </c>
      <c r="F115" s="272">
        <f t="shared" si="193"/>
        <v>0</v>
      </c>
      <c r="G115" s="272">
        <f t="shared" si="193"/>
        <v>3</v>
      </c>
      <c r="H115" s="272">
        <f t="shared" si="193"/>
        <v>3</v>
      </c>
      <c r="I115" s="272">
        <f t="shared" si="193"/>
        <v>0</v>
      </c>
      <c r="J115" s="272">
        <f t="shared" si="193"/>
        <v>0</v>
      </c>
      <c r="K115" s="272">
        <f t="shared" si="193"/>
        <v>0</v>
      </c>
      <c r="L115" s="272">
        <f t="shared" si="193"/>
        <v>0</v>
      </c>
      <c r="M115" s="272">
        <f t="shared" si="193"/>
        <v>0</v>
      </c>
      <c r="N115" s="272">
        <f t="shared" si="193"/>
        <v>4</v>
      </c>
      <c r="O115" s="272">
        <f t="shared" si="193"/>
        <v>4</v>
      </c>
      <c r="P115" s="272">
        <f t="shared" si="193"/>
        <v>0</v>
      </c>
      <c r="Q115" s="272">
        <f t="shared" si="193"/>
        <v>0</v>
      </c>
      <c r="R115" s="272">
        <f t="shared" si="193"/>
        <v>0</v>
      </c>
      <c r="S115" s="272">
        <f t="shared" si="193"/>
        <v>0</v>
      </c>
      <c r="T115" s="272">
        <f t="shared" si="193"/>
        <v>0</v>
      </c>
      <c r="U115" s="272">
        <f t="shared" si="193"/>
        <v>4</v>
      </c>
      <c r="V115" s="272">
        <f t="shared" si="193"/>
        <v>4</v>
      </c>
      <c r="W115" s="272">
        <f t="shared" si="193"/>
        <v>0</v>
      </c>
      <c r="X115" s="272">
        <f t="shared" si="193"/>
        <v>0</v>
      </c>
      <c r="Y115" s="2"/>
      <c r="Z115" s="272">
        <f t="shared" si="95"/>
        <v>22</v>
      </c>
      <c r="AA115" s="767">
        <f>Z115+Z116</f>
        <v>28</v>
      </c>
      <c r="AB115" s="272">
        <f t="shared" ref="AB115:AV115" si="194">COUNTIF(AB11:AB63,"L.9")</f>
        <v>0</v>
      </c>
      <c r="AC115" s="272">
        <f t="shared" si="194"/>
        <v>0</v>
      </c>
      <c r="AD115" s="272">
        <f t="shared" si="194"/>
        <v>0</v>
      </c>
      <c r="AE115" s="272">
        <f t="shared" si="194"/>
        <v>3</v>
      </c>
      <c r="AF115" s="272">
        <f t="shared" si="194"/>
        <v>3</v>
      </c>
      <c r="AG115" s="272">
        <f t="shared" si="194"/>
        <v>0</v>
      </c>
      <c r="AH115" s="272">
        <f t="shared" si="194"/>
        <v>0</v>
      </c>
      <c r="AI115" s="272">
        <f t="shared" si="194"/>
        <v>0</v>
      </c>
      <c r="AJ115" s="272">
        <f t="shared" si="194"/>
        <v>0</v>
      </c>
      <c r="AK115" s="272">
        <f t="shared" si="194"/>
        <v>0</v>
      </c>
      <c r="AL115" s="272">
        <f t="shared" si="194"/>
        <v>4</v>
      </c>
      <c r="AM115" s="272">
        <f t="shared" si="194"/>
        <v>4</v>
      </c>
      <c r="AN115" s="272">
        <f t="shared" si="194"/>
        <v>0</v>
      </c>
      <c r="AO115" s="272">
        <f t="shared" si="194"/>
        <v>0</v>
      </c>
      <c r="AP115" s="272">
        <f t="shared" si="194"/>
        <v>0</v>
      </c>
      <c r="AQ115" s="272">
        <f t="shared" si="194"/>
        <v>0</v>
      </c>
      <c r="AR115" s="272">
        <f t="shared" si="194"/>
        <v>0</v>
      </c>
      <c r="AS115" s="272">
        <f t="shared" si="194"/>
        <v>4</v>
      </c>
      <c r="AT115" s="272">
        <f t="shared" si="194"/>
        <v>4</v>
      </c>
      <c r="AU115" s="272">
        <f t="shared" si="194"/>
        <v>0</v>
      </c>
      <c r="AV115" s="374">
        <f t="shared" si="194"/>
        <v>0</v>
      </c>
      <c r="AW115" s="374">
        <f t="shared" si="98"/>
        <v>22</v>
      </c>
      <c r="AX115" s="766">
        <f>AW115+AW116</f>
        <v>28</v>
      </c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82"/>
      <c r="EI115" s="182"/>
      <c r="EJ115" s="7"/>
      <c r="EK115" s="7"/>
      <c r="EL115" s="7"/>
      <c r="EM115" s="7"/>
      <c r="EN115" s="7"/>
      <c r="EO115" s="7"/>
    </row>
    <row r="116" spans="1:145" ht="14.1" hidden="1" customHeight="1" x14ac:dyDescent="0.25">
      <c r="A116" s="770" t="s">
        <v>477</v>
      </c>
      <c r="B116" s="770"/>
      <c r="C116" s="770"/>
      <c r="D116" s="272">
        <f>COUNTIF(D12:D64,"LL.9")</f>
        <v>0</v>
      </c>
      <c r="E116" s="272">
        <f t="shared" ref="E116:X116" si="195">COUNTIF(E12:E64,"LL.9")</f>
        <v>0</v>
      </c>
      <c r="F116" s="272">
        <f t="shared" si="195"/>
        <v>0</v>
      </c>
      <c r="G116" s="272">
        <f t="shared" si="195"/>
        <v>0</v>
      </c>
      <c r="H116" s="272">
        <f t="shared" si="195"/>
        <v>0</v>
      </c>
      <c r="I116" s="272">
        <f t="shared" si="195"/>
        <v>3</v>
      </c>
      <c r="J116" s="272">
        <f t="shared" si="195"/>
        <v>3</v>
      </c>
      <c r="K116" s="272">
        <f t="shared" si="195"/>
        <v>0</v>
      </c>
      <c r="L116" s="272">
        <f t="shared" si="195"/>
        <v>0</v>
      </c>
      <c r="M116" s="272">
        <f t="shared" si="195"/>
        <v>0</v>
      </c>
      <c r="N116" s="272">
        <f t="shared" si="195"/>
        <v>0</v>
      </c>
      <c r="O116" s="272">
        <f t="shared" si="195"/>
        <v>0</v>
      </c>
      <c r="P116" s="272">
        <f t="shared" si="195"/>
        <v>0</v>
      </c>
      <c r="Q116" s="272">
        <f t="shared" si="195"/>
        <v>0</v>
      </c>
      <c r="R116" s="272">
        <f t="shared" si="195"/>
        <v>0</v>
      </c>
      <c r="S116" s="272">
        <f t="shared" si="195"/>
        <v>0</v>
      </c>
      <c r="T116" s="272">
        <f t="shared" si="195"/>
        <v>0</v>
      </c>
      <c r="U116" s="272">
        <f t="shared" si="195"/>
        <v>0</v>
      </c>
      <c r="V116" s="272">
        <f t="shared" si="195"/>
        <v>0</v>
      </c>
      <c r="W116" s="272">
        <f t="shared" si="195"/>
        <v>0</v>
      </c>
      <c r="X116" s="272">
        <f t="shared" si="195"/>
        <v>0</v>
      </c>
      <c r="Y116" s="2"/>
      <c r="Z116" s="272">
        <f>SUM(D116:Y116)</f>
        <v>6</v>
      </c>
      <c r="AA116" s="767"/>
      <c r="AB116" s="272">
        <f t="shared" ref="AB116:AV116" si="196">COUNTIF(AB11:AB63,"LL.9")</f>
        <v>0</v>
      </c>
      <c r="AC116" s="272">
        <f t="shared" si="196"/>
        <v>0</v>
      </c>
      <c r="AD116" s="272">
        <f t="shared" si="196"/>
        <v>0</v>
      </c>
      <c r="AE116" s="272">
        <f t="shared" si="196"/>
        <v>0</v>
      </c>
      <c r="AF116" s="272">
        <f t="shared" si="196"/>
        <v>0</v>
      </c>
      <c r="AG116" s="272">
        <f t="shared" si="196"/>
        <v>3</v>
      </c>
      <c r="AH116" s="272">
        <f t="shared" si="196"/>
        <v>3</v>
      </c>
      <c r="AI116" s="272">
        <f t="shared" si="196"/>
        <v>0</v>
      </c>
      <c r="AJ116" s="272">
        <f t="shared" si="196"/>
        <v>0</v>
      </c>
      <c r="AK116" s="272">
        <f t="shared" si="196"/>
        <v>0</v>
      </c>
      <c r="AL116" s="272">
        <f t="shared" si="196"/>
        <v>0</v>
      </c>
      <c r="AM116" s="272">
        <f t="shared" si="196"/>
        <v>0</v>
      </c>
      <c r="AN116" s="272">
        <f t="shared" si="196"/>
        <v>0</v>
      </c>
      <c r="AO116" s="272">
        <f t="shared" si="196"/>
        <v>0</v>
      </c>
      <c r="AP116" s="272">
        <f t="shared" si="196"/>
        <v>0</v>
      </c>
      <c r="AQ116" s="272">
        <f t="shared" si="196"/>
        <v>0</v>
      </c>
      <c r="AR116" s="272">
        <f t="shared" si="196"/>
        <v>0</v>
      </c>
      <c r="AS116" s="272">
        <f t="shared" si="196"/>
        <v>0</v>
      </c>
      <c r="AT116" s="272">
        <f t="shared" si="196"/>
        <v>0</v>
      </c>
      <c r="AU116" s="272">
        <f t="shared" si="196"/>
        <v>0</v>
      </c>
      <c r="AV116" s="374">
        <f t="shared" si="196"/>
        <v>0</v>
      </c>
      <c r="AW116" s="374">
        <f t="shared" si="98"/>
        <v>6</v>
      </c>
      <c r="AX116" s="766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82"/>
      <c r="EI116" s="182"/>
      <c r="EJ116" s="7"/>
      <c r="EK116" s="7"/>
      <c r="EL116" s="7"/>
      <c r="EM116" s="7"/>
      <c r="EN116" s="7"/>
      <c r="EO116" s="7"/>
    </row>
    <row r="117" spans="1:145" ht="14.1" hidden="1" customHeight="1" x14ac:dyDescent="0.25">
      <c r="A117" s="770" t="s">
        <v>480</v>
      </c>
      <c r="B117" s="770"/>
      <c r="C117" s="770"/>
      <c r="D117" s="272">
        <f t="shared" ref="D117:X117" si="197">COUNTIF(D12:D64,"P.15")</f>
        <v>0</v>
      </c>
      <c r="E117" s="272">
        <f t="shared" si="197"/>
        <v>0</v>
      </c>
      <c r="F117" s="272">
        <f t="shared" si="197"/>
        <v>0</v>
      </c>
      <c r="G117" s="272">
        <f t="shared" si="197"/>
        <v>0</v>
      </c>
      <c r="H117" s="272">
        <f t="shared" si="197"/>
        <v>0</v>
      </c>
      <c r="I117" s="272">
        <f t="shared" si="197"/>
        <v>3</v>
      </c>
      <c r="J117" s="272">
        <f t="shared" si="197"/>
        <v>3</v>
      </c>
      <c r="K117" s="272">
        <f t="shared" si="197"/>
        <v>0</v>
      </c>
      <c r="L117" s="272">
        <f t="shared" si="197"/>
        <v>0</v>
      </c>
      <c r="M117" s="272">
        <f t="shared" si="197"/>
        <v>0</v>
      </c>
      <c r="N117" s="222">
        <f t="shared" si="197"/>
        <v>0</v>
      </c>
      <c r="O117" s="222">
        <f t="shared" si="197"/>
        <v>0</v>
      </c>
      <c r="P117" s="272">
        <f t="shared" si="197"/>
        <v>4</v>
      </c>
      <c r="Q117" s="272">
        <f t="shared" si="197"/>
        <v>4</v>
      </c>
      <c r="R117" s="272">
        <f t="shared" si="197"/>
        <v>0</v>
      </c>
      <c r="S117" s="272">
        <f t="shared" si="197"/>
        <v>0</v>
      </c>
      <c r="T117" s="272">
        <f t="shared" si="197"/>
        <v>0</v>
      </c>
      <c r="U117" s="272">
        <f t="shared" si="197"/>
        <v>0</v>
      </c>
      <c r="V117" s="272">
        <f t="shared" si="197"/>
        <v>0</v>
      </c>
      <c r="W117" s="272">
        <f t="shared" si="197"/>
        <v>4</v>
      </c>
      <c r="X117" s="272">
        <f t="shared" si="197"/>
        <v>4</v>
      </c>
      <c r="Y117" s="2"/>
      <c r="Z117" s="272">
        <f t="shared" si="95"/>
        <v>22</v>
      </c>
      <c r="AA117" s="767">
        <f>Z117+Z118</f>
        <v>34</v>
      </c>
      <c r="AB117" s="272">
        <f t="shared" ref="AB117:AV117" si="198">COUNTIF(AB11:AB63,"P.15")</f>
        <v>0</v>
      </c>
      <c r="AC117" s="272">
        <f t="shared" si="198"/>
        <v>0</v>
      </c>
      <c r="AD117" s="272">
        <f t="shared" si="198"/>
        <v>0</v>
      </c>
      <c r="AE117" s="272">
        <f t="shared" si="198"/>
        <v>0</v>
      </c>
      <c r="AF117" s="272">
        <f t="shared" si="198"/>
        <v>0</v>
      </c>
      <c r="AG117" s="272">
        <f t="shared" si="198"/>
        <v>3</v>
      </c>
      <c r="AH117" s="272">
        <f t="shared" si="198"/>
        <v>3</v>
      </c>
      <c r="AI117" s="272">
        <f t="shared" si="198"/>
        <v>0</v>
      </c>
      <c r="AJ117" s="272">
        <f t="shared" si="198"/>
        <v>0</v>
      </c>
      <c r="AK117" s="272">
        <f t="shared" si="198"/>
        <v>0</v>
      </c>
      <c r="AL117" s="272">
        <f t="shared" si="198"/>
        <v>0</v>
      </c>
      <c r="AM117" s="272">
        <f t="shared" si="198"/>
        <v>0</v>
      </c>
      <c r="AN117" s="272">
        <f t="shared" si="198"/>
        <v>4</v>
      </c>
      <c r="AO117" s="272">
        <f t="shared" si="198"/>
        <v>4</v>
      </c>
      <c r="AP117" s="272">
        <f t="shared" si="198"/>
        <v>0</v>
      </c>
      <c r="AQ117" s="272">
        <f t="shared" si="198"/>
        <v>0</v>
      </c>
      <c r="AR117" s="272">
        <f t="shared" si="198"/>
        <v>0</v>
      </c>
      <c r="AS117" s="272">
        <f t="shared" si="198"/>
        <v>0</v>
      </c>
      <c r="AT117" s="272">
        <f t="shared" si="198"/>
        <v>0</v>
      </c>
      <c r="AU117" s="272">
        <f t="shared" si="198"/>
        <v>4</v>
      </c>
      <c r="AV117" s="374">
        <f t="shared" si="198"/>
        <v>4</v>
      </c>
      <c r="AW117" s="374">
        <f t="shared" si="98"/>
        <v>22</v>
      </c>
      <c r="AX117" s="766">
        <f>AW117+AW118</f>
        <v>34</v>
      </c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82"/>
      <c r="EI117" s="182"/>
      <c r="EJ117" s="7"/>
      <c r="EK117" s="7"/>
      <c r="EL117" s="7"/>
      <c r="EM117" s="7"/>
      <c r="EN117" s="7"/>
      <c r="EO117" s="7"/>
    </row>
    <row r="118" spans="1:145" ht="14.1" hidden="1" customHeight="1" x14ac:dyDescent="0.25">
      <c r="A118" s="770" t="s">
        <v>491</v>
      </c>
      <c r="B118" s="770"/>
      <c r="C118" s="770"/>
      <c r="D118" s="272">
        <f t="shared" ref="D118:X118" si="199">COUNTIF(D12:D64,"PL.15")</f>
        <v>0</v>
      </c>
      <c r="E118" s="272">
        <f t="shared" si="199"/>
        <v>0</v>
      </c>
      <c r="F118" s="272">
        <f t="shared" si="199"/>
        <v>0</v>
      </c>
      <c r="G118" s="272">
        <f t="shared" si="199"/>
        <v>0</v>
      </c>
      <c r="H118" s="272">
        <f t="shared" si="199"/>
        <v>0</v>
      </c>
      <c r="I118" s="272">
        <f t="shared" si="199"/>
        <v>0</v>
      </c>
      <c r="J118" s="272">
        <f t="shared" si="199"/>
        <v>0</v>
      </c>
      <c r="K118" s="272">
        <f t="shared" si="199"/>
        <v>0</v>
      </c>
      <c r="L118" s="272">
        <f t="shared" si="199"/>
        <v>0</v>
      </c>
      <c r="M118" s="272">
        <f t="shared" si="199"/>
        <v>0</v>
      </c>
      <c r="N118" s="222">
        <f t="shared" si="199"/>
        <v>0</v>
      </c>
      <c r="O118" s="222">
        <f t="shared" si="199"/>
        <v>0</v>
      </c>
      <c r="P118" s="272">
        <f t="shared" si="199"/>
        <v>0</v>
      </c>
      <c r="Q118" s="272">
        <f t="shared" si="199"/>
        <v>0</v>
      </c>
      <c r="R118" s="272">
        <f t="shared" si="199"/>
        <v>4</v>
      </c>
      <c r="S118" s="272">
        <f t="shared" si="199"/>
        <v>4</v>
      </c>
      <c r="T118" s="272">
        <f t="shared" si="199"/>
        <v>4</v>
      </c>
      <c r="U118" s="272">
        <f t="shared" si="199"/>
        <v>0</v>
      </c>
      <c r="V118" s="272">
        <f t="shared" si="199"/>
        <v>0</v>
      </c>
      <c r="W118" s="272">
        <f t="shared" si="199"/>
        <v>0</v>
      </c>
      <c r="X118" s="272">
        <f t="shared" si="199"/>
        <v>0</v>
      </c>
      <c r="Y118" s="2"/>
      <c r="Z118" s="272">
        <f t="shared" si="95"/>
        <v>12</v>
      </c>
      <c r="AA118" s="767"/>
      <c r="AB118" s="272">
        <f t="shared" ref="AB118:AV118" si="200">COUNTIF(AB11:AB63,"PL.15")</f>
        <v>0</v>
      </c>
      <c r="AC118" s="272">
        <f t="shared" si="200"/>
        <v>0</v>
      </c>
      <c r="AD118" s="272">
        <f t="shared" si="200"/>
        <v>0</v>
      </c>
      <c r="AE118" s="272">
        <f t="shared" si="200"/>
        <v>0</v>
      </c>
      <c r="AF118" s="272">
        <f t="shared" si="200"/>
        <v>0</v>
      </c>
      <c r="AG118" s="272">
        <f t="shared" si="200"/>
        <v>0</v>
      </c>
      <c r="AH118" s="272">
        <f t="shared" si="200"/>
        <v>0</v>
      </c>
      <c r="AI118" s="272">
        <f t="shared" si="200"/>
        <v>0</v>
      </c>
      <c r="AJ118" s="272">
        <f t="shared" si="200"/>
        <v>0</v>
      </c>
      <c r="AK118" s="272">
        <f t="shared" si="200"/>
        <v>0</v>
      </c>
      <c r="AL118" s="272">
        <f t="shared" si="200"/>
        <v>0</v>
      </c>
      <c r="AM118" s="272">
        <f t="shared" si="200"/>
        <v>0</v>
      </c>
      <c r="AN118" s="272">
        <f t="shared" si="200"/>
        <v>0</v>
      </c>
      <c r="AO118" s="272">
        <f t="shared" si="200"/>
        <v>0</v>
      </c>
      <c r="AP118" s="272">
        <f t="shared" si="200"/>
        <v>4</v>
      </c>
      <c r="AQ118" s="272">
        <f t="shared" si="200"/>
        <v>4</v>
      </c>
      <c r="AR118" s="272">
        <f t="shared" si="200"/>
        <v>4</v>
      </c>
      <c r="AS118" s="272">
        <f t="shared" si="200"/>
        <v>0</v>
      </c>
      <c r="AT118" s="272">
        <f t="shared" si="200"/>
        <v>0</v>
      </c>
      <c r="AU118" s="272">
        <f t="shared" si="200"/>
        <v>0</v>
      </c>
      <c r="AV118" s="374">
        <f t="shared" si="200"/>
        <v>0</v>
      </c>
      <c r="AW118" s="374">
        <f t="shared" si="98"/>
        <v>12</v>
      </c>
      <c r="AX118" s="766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82"/>
      <c r="EI118" s="182"/>
      <c r="EJ118" s="7"/>
      <c r="EK118" s="7"/>
      <c r="EL118" s="7"/>
      <c r="EM118" s="7"/>
      <c r="EN118" s="7"/>
      <c r="EO118" s="7"/>
    </row>
    <row r="119" spans="1:145" ht="14.1" hidden="1" customHeight="1" x14ac:dyDescent="0.25">
      <c r="A119" s="770" t="s">
        <v>481</v>
      </c>
      <c r="B119" s="770"/>
      <c r="C119" s="770"/>
      <c r="D119" s="272">
        <f t="shared" ref="D119:X119" si="201">COUNTIF(D12:D64,"R.14")</f>
        <v>0</v>
      </c>
      <c r="E119" s="272">
        <f t="shared" si="201"/>
        <v>0</v>
      </c>
      <c r="F119" s="272">
        <f t="shared" si="201"/>
        <v>0</v>
      </c>
      <c r="G119" s="272">
        <f t="shared" si="201"/>
        <v>0</v>
      </c>
      <c r="H119" s="272">
        <f t="shared" si="201"/>
        <v>0</v>
      </c>
      <c r="I119" s="272">
        <f t="shared" si="201"/>
        <v>3</v>
      </c>
      <c r="J119" s="272">
        <f t="shared" si="201"/>
        <v>3</v>
      </c>
      <c r="K119" s="272">
        <f t="shared" si="201"/>
        <v>0</v>
      </c>
      <c r="L119" s="272">
        <f t="shared" si="201"/>
        <v>0</v>
      </c>
      <c r="M119" s="272">
        <f t="shared" si="201"/>
        <v>0</v>
      </c>
      <c r="N119" s="222">
        <f t="shared" si="201"/>
        <v>0</v>
      </c>
      <c r="O119" s="222">
        <f t="shared" si="201"/>
        <v>0</v>
      </c>
      <c r="P119" s="272">
        <f t="shared" si="201"/>
        <v>4</v>
      </c>
      <c r="Q119" s="272">
        <f t="shared" si="201"/>
        <v>4</v>
      </c>
      <c r="R119" s="272">
        <f t="shared" si="201"/>
        <v>0</v>
      </c>
      <c r="S119" s="272">
        <f t="shared" si="201"/>
        <v>0</v>
      </c>
      <c r="T119" s="272">
        <f t="shared" si="201"/>
        <v>0</v>
      </c>
      <c r="U119" s="272">
        <f t="shared" si="201"/>
        <v>0</v>
      </c>
      <c r="V119" s="272">
        <f t="shared" si="201"/>
        <v>0</v>
      </c>
      <c r="W119" s="272">
        <f t="shared" si="201"/>
        <v>4</v>
      </c>
      <c r="X119" s="272">
        <f t="shared" si="201"/>
        <v>4</v>
      </c>
      <c r="Y119" s="2"/>
      <c r="Z119" s="272">
        <f t="shared" si="95"/>
        <v>22</v>
      </c>
      <c r="AA119" s="767">
        <f>Z119+Z120</f>
        <v>28</v>
      </c>
      <c r="AB119" s="272">
        <f t="shared" ref="AB119:AV119" si="202">COUNTIF(AB11:AB63,"R.14")</f>
        <v>0</v>
      </c>
      <c r="AC119" s="272">
        <f t="shared" si="202"/>
        <v>0</v>
      </c>
      <c r="AD119" s="272">
        <f t="shared" si="202"/>
        <v>0</v>
      </c>
      <c r="AE119" s="272">
        <f t="shared" si="202"/>
        <v>0</v>
      </c>
      <c r="AF119" s="272">
        <f t="shared" si="202"/>
        <v>0</v>
      </c>
      <c r="AG119" s="272">
        <f t="shared" si="202"/>
        <v>3</v>
      </c>
      <c r="AH119" s="272">
        <f t="shared" si="202"/>
        <v>3</v>
      </c>
      <c r="AI119" s="272">
        <f t="shared" si="202"/>
        <v>0</v>
      </c>
      <c r="AJ119" s="272">
        <f t="shared" si="202"/>
        <v>0</v>
      </c>
      <c r="AK119" s="272">
        <f t="shared" si="202"/>
        <v>0</v>
      </c>
      <c r="AL119" s="272">
        <f t="shared" si="202"/>
        <v>0</v>
      </c>
      <c r="AM119" s="272">
        <f t="shared" si="202"/>
        <v>0</v>
      </c>
      <c r="AN119" s="272">
        <f t="shared" si="202"/>
        <v>4</v>
      </c>
      <c r="AO119" s="272">
        <f t="shared" si="202"/>
        <v>4</v>
      </c>
      <c r="AP119" s="272">
        <f t="shared" si="202"/>
        <v>0</v>
      </c>
      <c r="AQ119" s="272">
        <f t="shared" si="202"/>
        <v>0</v>
      </c>
      <c r="AR119" s="272">
        <f t="shared" si="202"/>
        <v>0</v>
      </c>
      <c r="AS119" s="272">
        <f t="shared" si="202"/>
        <v>0</v>
      </c>
      <c r="AT119" s="272">
        <f t="shared" si="202"/>
        <v>0</v>
      </c>
      <c r="AU119" s="272">
        <f t="shared" si="202"/>
        <v>4</v>
      </c>
      <c r="AV119" s="374">
        <f t="shared" si="202"/>
        <v>4</v>
      </c>
      <c r="AW119" s="374">
        <f t="shared" si="98"/>
        <v>22</v>
      </c>
      <c r="AX119" s="766">
        <f>AW119+AW120</f>
        <v>28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82"/>
      <c r="EI119" s="182"/>
      <c r="EJ119" s="7"/>
      <c r="EK119" s="7"/>
      <c r="EL119" s="7"/>
      <c r="EM119" s="7"/>
      <c r="EN119" s="7"/>
      <c r="EO119" s="7"/>
    </row>
    <row r="120" spans="1:145" ht="14.1" hidden="1" customHeight="1" x14ac:dyDescent="0.25">
      <c r="A120" s="770" t="s">
        <v>492</v>
      </c>
      <c r="B120" s="770"/>
      <c r="C120" s="770"/>
      <c r="D120" s="272">
        <f t="shared" ref="D120:X120" si="203">COUNTIF(D12:D64,"RL.14")</f>
        <v>0</v>
      </c>
      <c r="E120" s="272">
        <f t="shared" si="203"/>
        <v>0</v>
      </c>
      <c r="F120" s="272">
        <f t="shared" si="203"/>
        <v>0</v>
      </c>
      <c r="G120" s="272">
        <f t="shared" si="203"/>
        <v>3</v>
      </c>
      <c r="H120" s="272">
        <f t="shared" si="203"/>
        <v>3</v>
      </c>
      <c r="I120" s="272">
        <f t="shared" si="203"/>
        <v>0</v>
      </c>
      <c r="J120" s="272">
        <f t="shared" si="203"/>
        <v>0</v>
      </c>
      <c r="K120" s="272">
        <f t="shared" si="203"/>
        <v>0</v>
      </c>
      <c r="L120" s="272">
        <f t="shared" si="203"/>
        <v>0</v>
      </c>
      <c r="M120" s="272">
        <f t="shared" si="203"/>
        <v>0</v>
      </c>
      <c r="N120" s="222">
        <f t="shared" si="203"/>
        <v>0</v>
      </c>
      <c r="O120" s="222">
        <f t="shared" si="203"/>
        <v>0</v>
      </c>
      <c r="P120" s="272">
        <f t="shared" si="203"/>
        <v>0</v>
      </c>
      <c r="Q120" s="272">
        <f t="shared" si="203"/>
        <v>0</v>
      </c>
      <c r="R120" s="272">
        <f t="shared" si="203"/>
        <v>0</v>
      </c>
      <c r="S120" s="272">
        <f t="shared" si="203"/>
        <v>0</v>
      </c>
      <c r="T120" s="272">
        <f t="shared" si="203"/>
        <v>0</v>
      </c>
      <c r="U120" s="272">
        <f t="shared" si="203"/>
        <v>0</v>
      </c>
      <c r="V120" s="272">
        <f t="shared" si="203"/>
        <v>0</v>
      </c>
      <c r="W120" s="272">
        <f t="shared" si="203"/>
        <v>0</v>
      </c>
      <c r="X120" s="272">
        <f t="shared" si="203"/>
        <v>0</v>
      </c>
      <c r="Y120" s="2"/>
      <c r="Z120" s="272">
        <f t="shared" si="95"/>
        <v>6</v>
      </c>
      <c r="AA120" s="767"/>
      <c r="AB120" s="272">
        <f t="shared" ref="AB120:AV120" si="204">COUNTIF(AB11:AB63,"RL.14")</f>
        <v>0</v>
      </c>
      <c r="AC120" s="272">
        <f t="shared" si="204"/>
        <v>0</v>
      </c>
      <c r="AD120" s="272">
        <f t="shared" si="204"/>
        <v>0</v>
      </c>
      <c r="AE120" s="272">
        <f t="shared" si="204"/>
        <v>3</v>
      </c>
      <c r="AF120" s="272">
        <f t="shared" si="204"/>
        <v>3</v>
      </c>
      <c r="AG120" s="272">
        <f t="shared" si="204"/>
        <v>0</v>
      </c>
      <c r="AH120" s="272">
        <f t="shared" si="204"/>
        <v>0</v>
      </c>
      <c r="AI120" s="272">
        <f t="shared" si="204"/>
        <v>0</v>
      </c>
      <c r="AJ120" s="272">
        <f t="shared" si="204"/>
        <v>0</v>
      </c>
      <c r="AK120" s="272">
        <f t="shared" si="204"/>
        <v>0</v>
      </c>
      <c r="AL120" s="272">
        <f t="shared" si="204"/>
        <v>0</v>
      </c>
      <c r="AM120" s="272">
        <f t="shared" si="204"/>
        <v>0</v>
      </c>
      <c r="AN120" s="272">
        <f t="shared" si="204"/>
        <v>0</v>
      </c>
      <c r="AO120" s="272">
        <f t="shared" si="204"/>
        <v>0</v>
      </c>
      <c r="AP120" s="272">
        <f t="shared" si="204"/>
        <v>0</v>
      </c>
      <c r="AQ120" s="272">
        <f t="shared" si="204"/>
        <v>0</v>
      </c>
      <c r="AR120" s="272">
        <f t="shared" si="204"/>
        <v>0</v>
      </c>
      <c r="AS120" s="272">
        <f t="shared" si="204"/>
        <v>0</v>
      </c>
      <c r="AT120" s="272">
        <f t="shared" si="204"/>
        <v>0</v>
      </c>
      <c r="AU120" s="272">
        <f t="shared" si="204"/>
        <v>0</v>
      </c>
      <c r="AV120" s="374">
        <f t="shared" si="204"/>
        <v>0</v>
      </c>
      <c r="AW120" s="374">
        <f t="shared" si="98"/>
        <v>6</v>
      </c>
      <c r="AX120" s="766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82"/>
      <c r="EI120" s="182"/>
      <c r="EJ120" s="7"/>
      <c r="EK120" s="7"/>
      <c r="EL120" s="7"/>
      <c r="EM120" s="7"/>
      <c r="EN120" s="7"/>
      <c r="EO120" s="7"/>
    </row>
    <row r="121" spans="1:145" ht="14.1" hidden="1" customHeight="1" x14ac:dyDescent="0.25">
      <c r="A121" s="770" t="s">
        <v>493</v>
      </c>
      <c r="B121" s="770"/>
      <c r="C121" s="770"/>
      <c r="D121" s="272">
        <f t="shared" ref="D121:X121" si="205">COUNTIF(D12:D64,"F.27")</f>
        <v>0</v>
      </c>
      <c r="E121" s="272">
        <f t="shared" si="205"/>
        <v>0</v>
      </c>
      <c r="F121" s="272">
        <f t="shared" si="205"/>
        <v>0</v>
      </c>
      <c r="G121" s="272">
        <f t="shared" si="205"/>
        <v>0</v>
      </c>
      <c r="H121" s="272">
        <f t="shared" si="205"/>
        <v>0</v>
      </c>
      <c r="I121" s="272">
        <f t="shared" si="205"/>
        <v>0</v>
      </c>
      <c r="J121" s="272">
        <f t="shared" si="205"/>
        <v>0</v>
      </c>
      <c r="K121" s="272">
        <f t="shared" si="205"/>
        <v>0</v>
      </c>
      <c r="L121" s="272">
        <f t="shared" si="205"/>
        <v>0</v>
      </c>
      <c r="M121" s="272">
        <f t="shared" si="205"/>
        <v>0</v>
      </c>
      <c r="N121" s="272">
        <f t="shared" si="205"/>
        <v>3</v>
      </c>
      <c r="O121" s="272">
        <f t="shared" si="205"/>
        <v>3</v>
      </c>
      <c r="P121" s="272">
        <f t="shared" si="205"/>
        <v>3</v>
      </c>
      <c r="Q121" s="272">
        <f t="shared" si="205"/>
        <v>3</v>
      </c>
      <c r="R121" s="272">
        <f t="shared" si="205"/>
        <v>3</v>
      </c>
      <c r="S121" s="272">
        <f t="shared" si="205"/>
        <v>3</v>
      </c>
      <c r="T121" s="272">
        <f t="shared" si="205"/>
        <v>3</v>
      </c>
      <c r="U121" s="272">
        <f t="shared" si="205"/>
        <v>3</v>
      </c>
      <c r="V121" s="272">
        <f t="shared" si="205"/>
        <v>3</v>
      </c>
      <c r="W121" s="272">
        <f t="shared" si="205"/>
        <v>3</v>
      </c>
      <c r="X121" s="272">
        <f t="shared" si="205"/>
        <v>3</v>
      </c>
      <c r="Y121" s="2"/>
      <c r="Z121" s="272">
        <f t="shared" si="95"/>
        <v>33</v>
      </c>
      <c r="AA121" s="373">
        <f t="shared" ref="AA121:AA130" si="206">Z121</f>
        <v>33</v>
      </c>
      <c r="AB121" s="272">
        <f t="shared" ref="AB121:AV121" si="207">COUNTIF(AB11:AB63,"F.27")</f>
        <v>0</v>
      </c>
      <c r="AC121" s="272">
        <f t="shared" si="207"/>
        <v>0</v>
      </c>
      <c r="AD121" s="272">
        <f t="shared" si="207"/>
        <v>0</v>
      </c>
      <c r="AE121" s="272">
        <f t="shared" si="207"/>
        <v>0</v>
      </c>
      <c r="AF121" s="272">
        <f t="shared" si="207"/>
        <v>0</v>
      </c>
      <c r="AG121" s="272">
        <f t="shared" si="207"/>
        <v>0</v>
      </c>
      <c r="AH121" s="272">
        <f t="shared" si="207"/>
        <v>0</v>
      </c>
      <c r="AI121" s="272">
        <f t="shared" si="207"/>
        <v>0</v>
      </c>
      <c r="AJ121" s="272">
        <f t="shared" si="207"/>
        <v>0</v>
      </c>
      <c r="AK121" s="272">
        <f t="shared" si="207"/>
        <v>0</v>
      </c>
      <c r="AL121" s="272">
        <f t="shared" si="207"/>
        <v>3</v>
      </c>
      <c r="AM121" s="272">
        <f t="shared" si="207"/>
        <v>3</v>
      </c>
      <c r="AN121" s="272">
        <f t="shared" si="207"/>
        <v>3</v>
      </c>
      <c r="AO121" s="272">
        <f t="shared" si="207"/>
        <v>3</v>
      </c>
      <c r="AP121" s="272">
        <f t="shared" si="207"/>
        <v>3</v>
      </c>
      <c r="AQ121" s="272">
        <f t="shared" si="207"/>
        <v>3</v>
      </c>
      <c r="AR121" s="272">
        <f t="shared" si="207"/>
        <v>3</v>
      </c>
      <c r="AS121" s="272">
        <f t="shared" si="207"/>
        <v>3</v>
      </c>
      <c r="AT121" s="272">
        <f t="shared" si="207"/>
        <v>3</v>
      </c>
      <c r="AU121" s="272">
        <f t="shared" si="207"/>
        <v>3</v>
      </c>
      <c r="AV121" s="374">
        <f t="shared" si="207"/>
        <v>3</v>
      </c>
      <c r="AW121" s="374">
        <f t="shared" si="98"/>
        <v>33</v>
      </c>
      <c r="AX121" s="766">
        <f>AW121+AW122</f>
        <v>39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82"/>
      <c r="EI121" s="182"/>
      <c r="EJ121" s="7"/>
      <c r="EK121" s="7"/>
      <c r="EL121" s="7"/>
      <c r="EM121" s="7"/>
      <c r="EN121" s="7"/>
      <c r="EO121" s="7"/>
    </row>
    <row r="122" spans="1:145" ht="14.1" hidden="1" customHeight="1" x14ac:dyDescent="0.25">
      <c r="A122" s="369" t="s">
        <v>691</v>
      </c>
      <c r="B122" s="369"/>
      <c r="C122" s="369"/>
      <c r="D122" s="272">
        <f>COUNTIF(D12:D64,"O.27")</f>
        <v>0</v>
      </c>
      <c r="E122" s="272">
        <f t="shared" ref="E122:X122" si="208">COUNTIF(E12:E64,"O.27")</f>
        <v>0</v>
      </c>
      <c r="F122" s="272">
        <f t="shared" si="208"/>
        <v>0</v>
      </c>
      <c r="G122" s="272">
        <f t="shared" si="208"/>
        <v>3</v>
      </c>
      <c r="H122" s="272">
        <f t="shared" si="208"/>
        <v>3</v>
      </c>
      <c r="I122" s="272">
        <f t="shared" si="208"/>
        <v>0</v>
      </c>
      <c r="J122" s="272">
        <f t="shared" si="208"/>
        <v>0</v>
      </c>
      <c r="K122" s="272">
        <f t="shared" si="208"/>
        <v>0</v>
      </c>
      <c r="L122" s="272">
        <f t="shared" si="208"/>
        <v>0</v>
      </c>
      <c r="M122" s="272">
        <f t="shared" si="208"/>
        <v>0</v>
      </c>
      <c r="N122" s="272">
        <f t="shared" si="208"/>
        <v>0</v>
      </c>
      <c r="O122" s="272">
        <f t="shared" si="208"/>
        <v>0</v>
      </c>
      <c r="P122" s="272">
        <f t="shared" si="208"/>
        <v>0</v>
      </c>
      <c r="Q122" s="272">
        <f t="shared" si="208"/>
        <v>0</v>
      </c>
      <c r="R122" s="272">
        <f t="shared" si="208"/>
        <v>0</v>
      </c>
      <c r="S122" s="272">
        <f t="shared" si="208"/>
        <v>0</v>
      </c>
      <c r="T122" s="272">
        <f t="shared" si="208"/>
        <v>0</v>
      </c>
      <c r="U122" s="272">
        <f t="shared" si="208"/>
        <v>0</v>
      </c>
      <c r="V122" s="272">
        <f t="shared" si="208"/>
        <v>0</v>
      </c>
      <c r="W122" s="272">
        <f t="shared" si="208"/>
        <v>0</v>
      </c>
      <c r="X122" s="272">
        <f t="shared" si="208"/>
        <v>0</v>
      </c>
      <c r="Y122" s="2"/>
      <c r="Z122" s="272">
        <f t="shared" si="95"/>
        <v>6</v>
      </c>
      <c r="AA122" s="373"/>
      <c r="AB122" s="272">
        <f>COUNTIF(AB11:AB63,"O.27")</f>
        <v>0</v>
      </c>
      <c r="AC122" s="272">
        <f t="shared" ref="AC122:AV122" si="209">COUNTIF(AC11:AC63,"O.27")</f>
        <v>0</v>
      </c>
      <c r="AD122" s="272">
        <f t="shared" si="209"/>
        <v>0</v>
      </c>
      <c r="AE122" s="272">
        <f t="shared" si="209"/>
        <v>3</v>
      </c>
      <c r="AF122" s="272">
        <f t="shared" si="209"/>
        <v>3</v>
      </c>
      <c r="AG122" s="272">
        <f t="shared" si="209"/>
        <v>0</v>
      </c>
      <c r="AH122" s="272">
        <f t="shared" si="209"/>
        <v>0</v>
      </c>
      <c r="AI122" s="272">
        <f t="shared" si="209"/>
        <v>0</v>
      </c>
      <c r="AJ122" s="272">
        <f t="shared" si="209"/>
        <v>0</v>
      </c>
      <c r="AK122" s="272">
        <f t="shared" si="209"/>
        <v>0</v>
      </c>
      <c r="AL122" s="272">
        <f t="shared" si="209"/>
        <v>0</v>
      </c>
      <c r="AM122" s="272">
        <f t="shared" si="209"/>
        <v>0</v>
      </c>
      <c r="AN122" s="272">
        <f t="shared" si="209"/>
        <v>0</v>
      </c>
      <c r="AO122" s="272">
        <f t="shared" si="209"/>
        <v>0</v>
      </c>
      <c r="AP122" s="272">
        <f t="shared" si="209"/>
        <v>0</v>
      </c>
      <c r="AQ122" s="272">
        <f t="shared" si="209"/>
        <v>0</v>
      </c>
      <c r="AR122" s="272">
        <f t="shared" si="209"/>
        <v>0</v>
      </c>
      <c r="AS122" s="272">
        <f t="shared" si="209"/>
        <v>0</v>
      </c>
      <c r="AT122" s="272">
        <f t="shared" si="209"/>
        <v>0</v>
      </c>
      <c r="AU122" s="272">
        <f t="shared" si="209"/>
        <v>0</v>
      </c>
      <c r="AV122" s="272">
        <f t="shared" si="209"/>
        <v>0</v>
      </c>
      <c r="AW122" s="374">
        <f t="shared" si="98"/>
        <v>6</v>
      </c>
      <c r="AX122" s="766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82"/>
      <c r="EI122" s="182"/>
      <c r="EJ122" s="7"/>
      <c r="EK122" s="7"/>
      <c r="EL122" s="7"/>
      <c r="EM122" s="7"/>
      <c r="EN122" s="7"/>
      <c r="EO122" s="7"/>
    </row>
    <row r="123" spans="1:145" ht="14.1" hidden="1" customHeight="1" x14ac:dyDescent="0.25">
      <c r="A123" s="770" t="s">
        <v>494</v>
      </c>
      <c r="B123" s="770"/>
      <c r="C123" s="770"/>
      <c r="D123" s="272">
        <f t="shared" ref="D123:X123" si="210">COUNTIF(D12:D64,"F.32")</f>
        <v>3</v>
      </c>
      <c r="E123" s="272">
        <f t="shared" si="210"/>
        <v>3</v>
      </c>
      <c r="F123" s="272">
        <f t="shared" si="210"/>
        <v>3</v>
      </c>
      <c r="G123" s="272">
        <f t="shared" si="210"/>
        <v>3</v>
      </c>
      <c r="H123" s="272">
        <f t="shared" si="210"/>
        <v>3</v>
      </c>
      <c r="I123" s="272">
        <f t="shared" si="210"/>
        <v>3</v>
      </c>
      <c r="J123" s="272">
        <f t="shared" si="210"/>
        <v>3</v>
      </c>
      <c r="K123" s="272">
        <f t="shared" si="210"/>
        <v>3</v>
      </c>
      <c r="L123" s="272">
        <f t="shared" si="210"/>
        <v>3</v>
      </c>
      <c r="M123" s="272">
        <f t="shared" si="210"/>
        <v>3</v>
      </c>
      <c r="N123" s="272">
        <f t="shared" si="210"/>
        <v>0</v>
      </c>
      <c r="O123" s="272">
        <f t="shared" si="210"/>
        <v>0</v>
      </c>
      <c r="P123" s="272">
        <f t="shared" si="210"/>
        <v>0</v>
      </c>
      <c r="Q123" s="272">
        <f t="shared" si="210"/>
        <v>0</v>
      </c>
      <c r="R123" s="272">
        <f t="shared" si="210"/>
        <v>0</v>
      </c>
      <c r="S123" s="272">
        <f t="shared" si="210"/>
        <v>0</v>
      </c>
      <c r="T123" s="272">
        <f t="shared" si="210"/>
        <v>0</v>
      </c>
      <c r="U123" s="272">
        <f t="shared" si="210"/>
        <v>0</v>
      </c>
      <c r="V123" s="272">
        <f t="shared" si="210"/>
        <v>0</v>
      </c>
      <c r="W123" s="272">
        <f t="shared" si="210"/>
        <v>0</v>
      </c>
      <c r="X123" s="272">
        <f t="shared" si="210"/>
        <v>0</v>
      </c>
      <c r="Y123" s="2"/>
      <c r="Z123" s="272">
        <f t="shared" si="95"/>
        <v>30</v>
      </c>
      <c r="AA123" s="373">
        <f t="shared" si="206"/>
        <v>30</v>
      </c>
      <c r="AB123" s="272">
        <f t="shared" ref="AB123:AV123" si="211">COUNTIF(AB11:AB63,"F.32")</f>
        <v>3</v>
      </c>
      <c r="AC123" s="272">
        <f t="shared" si="211"/>
        <v>3</v>
      </c>
      <c r="AD123" s="272">
        <f t="shared" si="211"/>
        <v>3</v>
      </c>
      <c r="AE123" s="272">
        <f t="shared" si="211"/>
        <v>3</v>
      </c>
      <c r="AF123" s="272">
        <f t="shared" si="211"/>
        <v>3</v>
      </c>
      <c r="AG123" s="272">
        <f t="shared" si="211"/>
        <v>3</v>
      </c>
      <c r="AH123" s="272">
        <f t="shared" si="211"/>
        <v>3</v>
      </c>
      <c r="AI123" s="272">
        <f t="shared" si="211"/>
        <v>3</v>
      </c>
      <c r="AJ123" s="272">
        <f t="shared" si="211"/>
        <v>3</v>
      </c>
      <c r="AK123" s="272">
        <f t="shared" si="211"/>
        <v>3</v>
      </c>
      <c r="AL123" s="272">
        <f t="shared" si="211"/>
        <v>0</v>
      </c>
      <c r="AM123" s="272">
        <f t="shared" si="211"/>
        <v>0</v>
      </c>
      <c r="AN123" s="272">
        <f t="shared" si="211"/>
        <v>0</v>
      </c>
      <c r="AO123" s="272">
        <f t="shared" si="211"/>
        <v>0</v>
      </c>
      <c r="AP123" s="272">
        <f t="shared" si="211"/>
        <v>0</v>
      </c>
      <c r="AQ123" s="272">
        <f t="shared" si="211"/>
        <v>0</v>
      </c>
      <c r="AR123" s="272">
        <f t="shared" si="211"/>
        <v>0</v>
      </c>
      <c r="AS123" s="272">
        <f t="shared" si="211"/>
        <v>0</v>
      </c>
      <c r="AT123" s="272">
        <f t="shared" si="211"/>
        <v>0</v>
      </c>
      <c r="AU123" s="272">
        <f t="shared" si="211"/>
        <v>0</v>
      </c>
      <c r="AV123" s="374">
        <f t="shared" si="211"/>
        <v>0</v>
      </c>
      <c r="AW123" s="374">
        <f t="shared" si="98"/>
        <v>30</v>
      </c>
      <c r="AX123" s="374">
        <f t="shared" ref="AX123:AX129" si="212">AW123</f>
        <v>30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82"/>
      <c r="EI123" s="182"/>
      <c r="EJ123" s="7"/>
      <c r="EK123" s="7"/>
      <c r="EL123" s="7"/>
      <c r="EM123" s="7"/>
      <c r="EN123" s="7"/>
      <c r="EO123" s="7"/>
    </row>
    <row r="124" spans="1:145" ht="14.1" hidden="1" customHeight="1" x14ac:dyDescent="0.25">
      <c r="A124" s="770" t="s">
        <v>495</v>
      </c>
      <c r="B124" s="770"/>
      <c r="C124" s="770"/>
      <c r="D124" s="272">
        <f t="shared" ref="D124:X124" si="213">COUNTIF(D12:D64,"M.18")</f>
        <v>0</v>
      </c>
      <c r="E124" s="272">
        <f t="shared" si="213"/>
        <v>0</v>
      </c>
      <c r="F124" s="272">
        <f t="shared" si="213"/>
        <v>0</v>
      </c>
      <c r="G124" s="272">
        <f t="shared" si="213"/>
        <v>0</v>
      </c>
      <c r="H124" s="272">
        <f t="shared" si="213"/>
        <v>0</v>
      </c>
      <c r="I124" s="272">
        <f t="shared" si="213"/>
        <v>0</v>
      </c>
      <c r="J124" s="272">
        <f t="shared" si="213"/>
        <v>0</v>
      </c>
      <c r="K124" s="272">
        <f t="shared" si="213"/>
        <v>0</v>
      </c>
      <c r="L124" s="272">
        <f t="shared" si="213"/>
        <v>0</v>
      </c>
      <c r="M124" s="272">
        <f t="shared" si="213"/>
        <v>0</v>
      </c>
      <c r="N124" s="272">
        <f t="shared" si="213"/>
        <v>2</v>
      </c>
      <c r="O124" s="272">
        <f t="shared" si="213"/>
        <v>2</v>
      </c>
      <c r="P124" s="272">
        <f t="shared" si="213"/>
        <v>2</v>
      </c>
      <c r="Q124" s="272">
        <f t="shared" si="213"/>
        <v>2</v>
      </c>
      <c r="R124" s="272">
        <f t="shared" si="213"/>
        <v>0</v>
      </c>
      <c r="S124" s="272">
        <f t="shared" si="213"/>
        <v>0</v>
      </c>
      <c r="T124" s="272">
        <f t="shared" si="213"/>
        <v>0</v>
      </c>
      <c r="U124" s="272">
        <f t="shared" si="213"/>
        <v>2</v>
      </c>
      <c r="V124" s="272">
        <f t="shared" si="213"/>
        <v>2</v>
      </c>
      <c r="W124" s="272">
        <f t="shared" si="213"/>
        <v>2</v>
      </c>
      <c r="X124" s="272">
        <f t="shared" si="213"/>
        <v>2</v>
      </c>
      <c r="Y124" s="2"/>
      <c r="Z124" s="272">
        <f t="shared" si="95"/>
        <v>16</v>
      </c>
      <c r="AA124" s="373">
        <f t="shared" si="206"/>
        <v>16</v>
      </c>
      <c r="AB124" s="272">
        <f t="shared" ref="AB124:AV124" si="214">COUNTIF(AB11:AB63,"M.18")</f>
        <v>0</v>
      </c>
      <c r="AC124" s="272">
        <f t="shared" si="214"/>
        <v>0</v>
      </c>
      <c r="AD124" s="272">
        <f t="shared" si="214"/>
        <v>0</v>
      </c>
      <c r="AE124" s="272">
        <f t="shared" si="214"/>
        <v>0</v>
      </c>
      <c r="AF124" s="272">
        <f t="shared" si="214"/>
        <v>0</v>
      </c>
      <c r="AG124" s="272">
        <f t="shared" si="214"/>
        <v>0</v>
      </c>
      <c r="AH124" s="272">
        <f t="shared" si="214"/>
        <v>0</v>
      </c>
      <c r="AI124" s="272">
        <f t="shared" si="214"/>
        <v>0</v>
      </c>
      <c r="AJ124" s="272">
        <f t="shared" si="214"/>
        <v>0</v>
      </c>
      <c r="AK124" s="272">
        <f t="shared" si="214"/>
        <v>0</v>
      </c>
      <c r="AL124" s="272">
        <f t="shared" si="214"/>
        <v>2</v>
      </c>
      <c r="AM124" s="272">
        <f t="shared" si="214"/>
        <v>2</v>
      </c>
      <c r="AN124" s="272">
        <f t="shared" si="214"/>
        <v>2</v>
      </c>
      <c r="AO124" s="272">
        <f t="shared" si="214"/>
        <v>2</v>
      </c>
      <c r="AP124" s="272">
        <f t="shared" si="214"/>
        <v>0</v>
      </c>
      <c r="AQ124" s="272">
        <f t="shared" si="214"/>
        <v>0</v>
      </c>
      <c r="AR124" s="272">
        <f t="shared" si="214"/>
        <v>0</v>
      </c>
      <c r="AS124" s="272">
        <f t="shared" si="214"/>
        <v>2</v>
      </c>
      <c r="AT124" s="272">
        <f t="shared" si="214"/>
        <v>2</v>
      </c>
      <c r="AU124" s="272">
        <f t="shared" si="214"/>
        <v>2</v>
      </c>
      <c r="AV124" s="374">
        <f t="shared" si="214"/>
        <v>2</v>
      </c>
      <c r="AW124" s="374">
        <f t="shared" si="98"/>
        <v>16</v>
      </c>
      <c r="AX124" s="374">
        <f t="shared" si="212"/>
        <v>16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82"/>
      <c r="EI124" s="182"/>
      <c r="EJ124" s="7"/>
      <c r="EK124" s="7"/>
      <c r="EL124" s="7"/>
      <c r="EM124" s="7"/>
      <c r="EN124" s="7"/>
      <c r="EO124" s="7"/>
    </row>
    <row r="125" spans="1:145" ht="14.1" hidden="1" customHeight="1" x14ac:dyDescent="0.25">
      <c r="A125" s="770" t="s">
        <v>496</v>
      </c>
      <c r="B125" s="770"/>
      <c r="C125" s="770"/>
      <c r="D125" s="272">
        <f t="shared" ref="D125:X125" si="215">COUNTIF(D12:D64,"M.25")</f>
        <v>2</v>
      </c>
      <c r="E125" s="272">
        <f t="shared" si="215"/>
        <v>2</v>
      </c>
      <c r="F125" s="272">
        <f t="shared" si="215"/>
        <v>2</v>
      </c>
      <c r="G125" s="272">
        <f t="shared" si="215"/>
        <v>2</v>
      </c>
      <c r="H125" s="272">
        <f t="shared" si="215"/>
        <v>2</v>
      </c>
      <c r="I125" s="272">
        <f t="shared" si="215"/>
        <v>2</v>
      </c>
      <c r="J125" s="272">
        <f t="shared" si="215"/>
        <v>2</v>
      </c>
      <c r="K125" s="272">
        <f t="shared" si="215"/>
        <v>2</v>
      </c>
      <c r="L125" s="272">
        <f t="shared" si="215"/>
        <v>2</v>
      </c>
      <c r="M125" s="272">
        <f t="shared" si="215"/>
        <v>2</v>
      </c>
      <c r="N125" s="272">
        <f t="shared" si="215"/>
        <v>0</v>
      </c>
      <c r="O125" s="272">
        <f t="shared" si="215"/>
        <v>0</v>
      </c>
      <c r="P125" s="272">
        <f t="shared" si="215"/>
        <v>0</v>
      </c>
      <c r="Q125" s="272">
        <f t="shared" si="215"/>
        <v>0</v>
      </c>
      <c r="R125" s="272">
        <f t="shared" si="215"/>
        <v>2</v>
      </c>
      <c r="S125" s="272">
        <f t="shared" si="215"/>
        <v>2</v>
      </c>
      <c r="T125" s="272">
        <f t="shared" si="215"/>
        <v>2</v>
      </c>
      <c r="U125" s="272">
        <f t="shared" si="215"/>
        <v>0</v>
      </c>
      <c r="V125" s="272">
        <f t="shared" si="215"/>
        <v>0</v>
      </c>
      <c r="W125" s="272">
        <f t="shared" si="215"/>
        <v>0</v>
      </c>
      <c r="X125" s="272">
        <f t="shared" si="215"/>
        <v>0</v>
      </c>
      <c r="Y125" s="2"/>
      <c r="Z125" s="272">
        <f t="shared" si="95"/>
        <v>26</v>
      </c>
      <c r="AA125" s="373">
        <f t="shared" si="206"/>
        <v>26</v>
      </c>
      <c r="AB125" s="272">
        <f t="shared" ref="AB125:AV125" si="216">COUNTIF(AB11:AB63,"M.25")</f>
        <v>2</v>
      </c>
      <c r="AC125" s="272">
        <f t="shared" si="216"/>
        <v>2</v>
      </c>
      <c r="AD125" s="272">
        <f t="shared" si="216"/>
        <v>2</v>
      </c>
      <c r="AE125" s="272">
        <f t="shared" si="216"/>
        <v>2</v>
      </c>
      <c r="AF125" s="272">
        <f t="shared" si="216"/>
        <v>2</v>
      </c>
      <c r="AG125" s="272">
        <f t="shared" si="216"/>
        <v>2</v>
      </c>
      <c r="AH125" s="272">
        <f t="shared" si="216"/>
        <v>2</v>
      </c>
      <c r="AI125" s="272">
        <f t="shared" si="216"/>
        <v>2</v>
      </c>
      <c r="AJ125" s="272">
        <f t="shared" si="216"/>
        <v>2</v>
      </c>
      <c r="AK125" s="272">
        <f t="shared" si="216"/>
        <v>2</v>
      </c>
      <c r="AL125" s="272">
        <f t="shared" si="216"/>
        <v>0</v>
      </c>
      <c r="AM125" s="272">
        <f t="shared" si="216"/>
        <v>0</v>
      </c>
      <c r="AN125" s="272">
        <f t="shared" si="216"/>
        <v>0</v>
      </c>
      <c r="AO125" s="272">
        <f t="shared" si="216"/>
        <v>0</v>
      </c>
      <c r="AP125" s="272">
        <f t="shared" si="216"/>
        <v>2</v>
      </c>
      <c r="AQ125" s="272">
        <f t="shared" si="216"/>
        <v>2</v>
      </c>
      <c r="AR125" s="272">
        <f t="shared" si="216"/>
        <v>2</v>
      </c>
      <c r="AS125" s="272">
        <f t="shared" si="216"/>
        <v>0</v>
      </c>
      <c r="AT125" s="272">
        <f t="shared" si="216"/>
        <v>0</v>
      </c>
      <c r="AU125" s="272">
        <f t="shared" si="216"/>
        <v>0</v>
      </c>
      <c r="AV125" s="374">
        <f t="shared" si="216"/>
        <v>0</v>
      </c>
      <c r="AW125" s="374">
        <f t="shared" si="98"/>
        <v>26</v>
      </c>
      <c r="AX125" s="374">
        <f t="shared" si="212"/>
        <v>26</v>
      </c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82"/>
      <c r="EI125" s="182"/>
      <c r="EJ125" s="7"/>
      <c r="EK125" s="7"/>
      <c r="EL125" s="7"/>
      <c r="EM125" s="7"/>
      <c r="EN125" s="7"/>
      <c r="EO125" s="7"/>
    </row>
    <row r="126" spans="1:145" ht="14.1" hidden="1" customHeight="1" x14ac:dyDescent="0.25">
      <c r="A126" s="770" t="s">
        <v>498</v>
      </c>
      <c r="B126" s="770"/>
      <c r="C126" s="770"/>
      <c r="D126" s="272">
        <f t="shared" ref="D126:X126" si="217">COUNTIF(D12:D64,"T.31")</f>
        <v>2</v>
      </c>
      <c r="E126" s="272">
        <f t="shared" si="217"/>
        <v>2</v>
      </c>
      <c r="F126" s="272">
        <f t="shared" si="217"/>
        <v>2</v>
      </c>
      <c r="G126" s="272">
        <f t="shared" si="217"/>
        <v>2</v>
      </c>
      <c r="H126" s="272">
        <f t="shared" si="217"/>
        <v>2</v>
      </c>
      <c r="I126" s="272">
        <f t="shared" si="217"/>
        <v>2</v>
      </c>
      <c r="J126" s="272">
        <f t="shared" si="217"/>
        <v>2</v>
      </c>
      <c r="K126" s="272">
        <f t="shared" si="217"/>
        <v>2</v>
      </c>
      <c r="L126" s="272">
        <f t="shared" si="217"/>
        <v>2</v>
      </c>
      <c r="M126" s="272">
        <f t="shared" si="217"/>
        <v>2</v>
      </c>
      <c r="N126" s="272">
        <f t="shared" si="217"/>
        <v>2</v>
      </c>
      <c r="O126" s="272">
        <f t="shared" si="217"/>
        <v>2</v>
      </c>
      <c r="P126" s="272">
        <f t="shared" si="217"/>
        <v>2</v>
      </c>
      <c r="Q126" s="272">
        <f t="shared" si="217"/>
        <v>2</v>
      </c>
      <c r="R126" s="272">
        <f t="shared" si="217"/>
        <v>0</v>
      </c>
      <c r="S126" s="272">
        <f t="shared" si="217"/>
        <v>0</v>
      </c>
      <c r="T126" s="272">
        <f t="shared" si="217"/>
        <v>0</v>
      </c>
      <c r="U126" s="272">
        <f t="shared" si="217"/>
        <v>0</v>
      </c>
      <c r="V126" s="272">
        <f t="shared" si="217"/>
        <v>0</v>
      </c>
      <c r="W126" s="272">
        <f t="shared" si="217"/>
        <v>0</v>
      </c>
      <c r="X126" s="272">
        <f t="shared" si="217"/>
        <v>0</v>
      </c>
      <c r="Y126" s="2"/>
      <c r="Z126" s="272">
        <f t="shared" si="95"/>
        <v>28</v>
      </c>
      <c r="AA126" s="373">
        <f t="shared" si="206"/>
        <v>28</v>
      </c>
      <c r="AB126" s="272">
        <f t="shared" ref="AB126:AV126" si="218">COUNTIF(AB11:AB63,"T.31")</f>
        <v>2</v>
      </c>
      <c r="AC126" s="272">
        <f t="shared" si="218"/>
        <v>2</v>
      </c>
      <c r="AD126" s="272">
        <f t="shared" si="218"/>
        <v>2</v>
      </c>
      <c r="AE126" s="272">
        <f t="shared" si="218"/>
        <v>2</v>
      </c>
      <c r="AF126" s="272">
        <f t="shared" si="218"/>
        <v>2</v>
      </c>
      <c r="AG126" s="272">
        <f t="shared" si="218"/>
        <v>2</v>
      </c>
      <c r="AH126" s="272">
        <f t="shared" si="218"/>
        <v>2</v>
      </c>
      <c r="AI126" s="272">
        <f t="shared" si="218"/>
        <v>2</v>
      </c>
      <c r="AJ126" s="272">
        <f t="shared" si="218"/>
        <v>2</v>
      </c>
      <c r="AK126" s="272">
        <f t="shared" si="218"/>
        <v>2</v>
      </c>
      <c r="AL126" s="272">
        <f t="shared" si="218"/>
        <v>2</v>
      </c>
      <c r="AM126" s="272">
        <f t="shared" si="218"/>
        <v>2</v>
      </c>
      <c r="AN126" s="272">
        <f t="shared" si="218"/>
        <v>2</v>
      </c>
      <c r="AO126" s="272">
        <f t="shared" si="218"/>
        <v>2</v>
      </c>
      <c r="AP126" s="272">
        <f t="shared" si="218"/>
        <v>0</v>
      </c>
      <c r="AQ126" s="272">
        <f t="shared" si="218"/>
        <v>0</v>
      </c>
      <c r="AR126" s="272">
        <f t="shared" si="218"/>
        <v>0</v>
      </c>
      <c r="AS126" s="272">
        <f t="shared" si="218"/>
        <v>0</v>
      </c>
      <c r="AT126" s="272">
        <f t="shared" si="218"/>
        <v>0</v>
      </c>
      <c r="AU126" s="272">
        <f t="shared" si="218"/>
        <v>0</v>
      </c>
      <c r="AV126" s="374">
        <f t="shared" si="218"/>
        <v>0</v>
      </c>
      <c r="AW126" s="374">
        <f t="shared" si="98"/>
        <v>28</v>
      </c>
      <c r="AX126" s="374">
        <f t="shared" si="212"/>
        <v>28</v>
      </c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82"/>
      <c r="EI126" s="182"/>
      <c r="EJ126" s="7"/>
      <c r="EK126" s="7"/>
      <c r="EL126" s="7"/>
      <c r="EM126" s="7"/>
      <c r="EN126" s="7"/>
      <c r="EO126" s="7"/>
    </row>
    <row r="127" spans="1:145" ht="14.1" hidden="1" customHeight="1" x14ac:dyDescent="0.25">
      <c r="A127" s="770" t="s">
        <v>497</v>
      </c>
      <c r="B127" s="770"/>
      <c r="C127" s="770"/>
      <c r="D127" s="272">
        <f t="shared" ref="D127:X127" si="219">COUNTIF(D12:D64,"X.34")</f>
        <v>2</v>
      </c>
      <c r="E127" s="272">
        <f t="shared" si="219"/>
        <v>2</v>
      </c>
      <c r="F127" s="272">
        <f t="shared" si="219"/>
        <v>2</v>
      </c>
      <c r="G127" s="272">
        <f t="shared" si="219"/>
        <v>2</v>
      </c>
      <c r="H127" s="272">
        <f t="shared" si="219"/>
        <v>2</v>
      </c>
      <c r="I127" s="272">
        <f t="shared" si="219"/>
        <v>2</v>
      </c>
      <c r="J127" s="272">
        <f t="shared" si="219"/>
        <v>2</v>
      </c>
      <c r="K127" s="272">
        <f t="shared" si="219"/>
        <v>0</v>
      </c>
      <c r="L127" s="272">
        <f t="shared" si="219"/>
        <v>0</v>
      </c>
      <c r="M127" s="272">
        <f t="shared" si="219"/>
        <v>0</v>
      </c>
      <c r="N127" s="272">
        <f t="shared" si="219"/>
        <v>0</v>
      </c>
      <c r="O127" s="272">
        <f t="shared" si="219"/>
        <v>0</v>
      </c>
      <c r="P127" s="272">
        <f t="shared" si="219"/>
        <v>0</v>
      </c>
      <c r="Q127" s="272">
        <f t="shared" si="219"/>
        <v>0</v>
      </c>
      <c r="R127" s="272">
        <f t="shared" si="219"/>
        <v>0</v>
      </c>
      <c r="S127" s="272">
        <f t="shared" si="219"/>
        <v>0</v>
      </c>
      <c r="T127" s="272">
        <f t="shared" si="219"/>
        <v>0</v>
      </c>
      <c r="U127" s="272">
        <f t="shared" si="219"/>
        <v>0</v>
      </c>
      <c r="V127" s="272">
        <f t="shared" si="219"/>
        <v>0</v>
      </c>
      <c r="W127" s="272">
        <f t="shared" si="219"/>
        <v>0</v>
      </c>
      <c r="X127" s="272">
        <f t="shared" si="219"/>
        <v>0</v>
      </c>
      <c r="Y127" s="2"/>
      <c r="Z127" s="272">
        <f t="shared" si="95"/>
        <v>14</v>
      </c>
      <c r="AA127" s="373">
        <f t="shared" si="206"/>
        <v>14</v>
      </c>
      <c r="AB127" s="272">
        <f t="shared" ref="AB127:AV127" si="220">COUNTIF(AB11:AB63,"X.34")</f>
        <v>2</v>
      </c>
      <c r="AC127" s="272">
        <f t="shared" si="220"/>
        <v>2</v>
      </c>
      <c r="AD127" s="272">
        <f t="shared" si="220"/>
        <v>2</v>
      </c>
      <c r="AE127" s="272">
        <f t="shared" si="220"/>
        <v>2</v>
      </c>
      <c r="AF127" s="272">
        <f t="shared" si="220"/>
        <v>2</v>
      </c>
      <c r="AG127" s="272">
        <f t="shared" si="220"/>
        <v>2</v>
      </c>
      <c r="AH127" s="272">
        <f t="shared" si="220"/>
        <v>2</v>
      </c>
      <c r="AI127" s="272">
        <f t="shared" si="220"/>
        <v>0</v>
      </c>
      <c r="AJ127" s="272">
        <f t="shared" si="220"/>
        <v>0</v>
      </c>
      <c r="AK127" s="272">
        <f t="shared" si="220"/>
        <v>0</v>
      </c>
      <c r="AL127" s="272">
        <f t="shared" si="220"/>
        <v>0</v>
      </c>
      <c r="AM127" s="272">
        <f t="shared" si="220"/>
        <v>0</v>
      </c>
      <c r="AN127" s="272">
        <f t="shared" si="220"/>
        <v>0</v>
      </c>
      <c r="AO127" s="272">
        <f t="shared" si="220"/>
        <v>0</v>
      </c>
      <c r="AP127" s="272">
        <f t="shared" si="220"/>
        <v>0</v>
      </c>
      <c r="AQ127" s="272">
        <f t="shared" si="220"/>
        <v>0</v>
      </c>
      <c r="AR127" s="272">
        <f t="shared" si="220"/>
        <v>0</v>
      </c>
      <c r="AS127" s="272">
        <f t="shared" si="220"/>
        <v>0</v>
      </c>
      <c r="AT127" s="272">
        <f t="shared" si="220"/>
        <v>0</v>
      </c>
      <c r="AU127" s="272">
        <f t="shared" si="220"/>
        <v>0</v>
      </c>
      <c r="AV127" s="374">
        <f t="shared" si="220"/>
        <v>0</v>
      </c>
      <c r="AW127" s="374">
        <f t="shared" si="98"/>
        <v>14</v>
      </c>
      <c r="AX127" s="374">
        <f t="shared" si="212"/>
        <v>14</v>
      </c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82"/>
      <c r="EI127" s="182"/>
      <c r="EJ127" s="7"/>
      <c r="EK127" s="7"/>
      <c r="EL127" s="7"/>
      <c r="EM127" s="7"/>
      <c r="EN127" s="7"/>
      <c r="EO127" s="7"/>
    </row>
    <row r="128" spans="1:145" ht="14.1" hidden="1" customHeight="1" x14ac:dyDescent="0.25">
      <c r="A128" s="770" t="s">
        <v>499</v>
      </c>
      <c r="B128" s="770"/>
      <c r="C128" s="770"/>
      <c r="D128" s="272">
        <f t="shared" ref="D128:X128" si="221">COUNTIF(D12:D64,"N.29")</f>
        <v>0</v>
      </c>
      <c r="E128" s="272">
        <f t="shared" si="221"/>
        <v>0</v>
      </c>
      <c r="F128" s="272">
        <f t="shared" si="221"/>
        <v>0</v>
      </c>
      <c r="G128" s="272">
        <f t="shared" si="221"/>
        <v>0</v>
      </c>
      <c r="H128" s="272">
        <f t="shared" si="221"/>
        <v>0</v>
      </c>
      <c r="I128" s="272">
        <f t="shared" si="221"/>
        <v>0</v>
      </c>
      <c r="J128" s="272">
        <f t="shared" si="221"/>
        <v>0</v>
      </c>
      <c r="K128" s="272">
        <f t="shared" si="221"/>
        <v>2</v>
      </c>
      <c r="L128" s="272">
        <f t="shared" si="221"/>
        <v>2</v>
      </c>
      <c r="M128" s="272">
        <f t="shared" si="221"/>
        <v>2</v>
      </c>
      <c r="N128" s="272">
        <f t="shared" si="221"/>
        <v>0</v>
      </c>
      <c r="O128" s="272">
        <f t="shared" si="221"/>
        <v>0</v>
      </c>
      <c r="P128" s="272">
        <f t="shared" si="221"/>
        <v>2</v>
      </c>
      <c r="Q128" s="272">
        <f t="shared" si="221"/>
        <v>2</v>
      </c>
      <c r="R128" s="272">
        <f t="shared" si="221"/>
        <v>2</v>
      </c>
      <c r="S128" s="272">
        <f t="shared" si="221"/>
        <v>2</v>
      </c>
      <c r="T128" s="272">
        <f t="shared" si="221"/>
        <v>2</v>
      </c>
      <c r="U128" s="272">
        <f t="shared" si="221"/>
        <v>2</v>
      </c>
      <c r="V128" s="272">
        <f t="shared" si="221"/>
        <v>2</v>
      </c>
      <c r="W128" s="272">
        <f t="shared" si="221"/>
        <v>2</v>
      </c>
      <c r="X128" s="272">
        <f t="shared" si="221"/>
        <v>2</v>
      </c>
      <c r="Y128" s="2"/>
      <c r="Z128" s="272">
        <f t="shared" si="95"/>
        <v>24</v>
      </c>
      <c r="AA128" s="373">
        <f t="shared" si="206"/>
        <v>24</v>
      </c>
      <c r="AB128" s="272">
        <f t="shared" ref="AB128:AV128" si="222">COUNTIF(AB11:AB63,"N.29")</f>
        <v>0</v>
      </c>
      <c r="AC128" s="272">
        <f t="shared" si="222"/>
        <v>0</v>
      </c>
      <c r="AD128" s="272">
        <f t="shared" si="222"/>
        <v>0</v>
      </c>
      <c r="AE128" s="272">
        <f t="shared" si="222"/>
        <v>0</v>
      </c>
      <c r="AF128" s="272">
        <f t="shared" si="222"/>
        <v>0</v>
      </c>
      <c r="AG128" s="272">
        <f t="shared" si="222"/>
        <v>0</v>
      </c>
      <c r="AH128" s="272">
        <f t="shared" si="222"/>
        <v>0</v>
      </c>
      <c r="AI128" s="272">
        <f t="shared" si="222"/>
        <v>2</v>
      </c>
      <c r="AJ128" s="272">
        <f t="shared" si="222"/>
        <v>2</v>
      </c>
      <c r="AK128" s="272">
        <f t="shared" si="222"/>
        <v>2</v>
      </c>
      <c r="AL128" s="272">
        <f t="shared" si="222"/>
        <v>0</v>
      </c>
      <c r="AM128" s="272">
        <f t="shared" si="222"/>
        <v>0</v>
      </c>
      <c r="AN128" s="272">
        <f t="shared" si="222"/>
        <v>2</v>
      </c>
      <c r="AO128" s="272">
        <f t="shared" si="222"/>
        <v>2</v>
      </c>
      <c r="AP128" s="272">
        <f t="shared" si="222"/>
        <v>2</v>
      </c>
      <c r="AQ128" s="272">
        <f t="shared" si="222"/>
        <v>2</v>
      </c>
      <c r="AR128" s="272">
        <f t="shared" si="222"/>
        <v>2</v>
      </c>
      <c r="AS128" s="272">
        <f t="shared" si="222"/>
        <v>2</v>
      </c>
      <c r="AT128" s="272">
        <f t="shared" si="222"/>
        <v>2</v>
      </c>
      <c r="AU128" s="272">
        <f t="shared" si="222"/>
        <v>2</v>
      </c>
      <c r="AV128" s="374">
        <f t="shared" si="222"/>
        <v>2</v>
      </c>
      <c r="AW128" s="374">
        <f t="shared" si="98"/>
        <v>24</v>
      </c>
      <c r="AX128" s="374">
        <f t="shared" si="212"/>
        <v>24</v>
      </c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82"/>
      <c r="EI128" s="182"/>
      <c r="EJ128" s="7"/>
      <c r="EK128" s="7"/>
      <c r="EL128" s="7"/>
      <c r="EM128" s="7"/>
      <c r="EN128" s="7"/>
      <c r="EO128" s="7"/>
    </row>
    <row r="129" spans="1:145" ht="14.1" hidden="1" customHeight="1" x14ac:dyDescent="0.25">
      <c r="A129" s="369" t="s">
        <v>680</v>
      </c>
      <c r="B129" s="369"/>
      <c r="C129" s="369"/>
      <c r="D129" s="272">
        <f>COUNTIF(D12:D64,"N.40")</f>
        <v>2</v>
      </c>
      <c r="E129" s="272">
        <f t="shared" ref="E129:X129" si="223">COUNTIF(E12:E64,"N.40")</f>
        <v>2</v>
      </c>
      <c r="F129" s="272">
        <f t="shared" si="223"/>
        <v>2</v>
      </c>
      <c r="G129" s="272">
        <f t="shared" si="223"/>
        <v>2</v>
      </c>
      <c r="H129" s="272">
        <f t="shared" si="223"/>
        <v>2</v>
      </c>
      <c r="I129" s="272">
        <f t="shared" si="223"/>
        <v>2</v>
      </c>
      <c r="J129" s="272">
        <f t="shared" si="223"/>
        <v>2</v>
      </c>
      <c r="K129" s="272">
        <f t="shared" si="223"/>
        <v>0</v>
      </c>
      <c r="L129" s="272">
        <f t="shared" si="223"/>
        <v>0</v>
      </c>
      <c r="M129" s="272">
        <f t="shared" si="223"/>
        <v>0</v>
      </c>
      <c r="N129" s="272">
        <f t="shared" si="223"/>
        <v>2</v>
      </c>
      <c r="O129" s="272">
        <f t="shared" si="223"/>
        <v>2</v>
      </c>
      <c r="P129" s="272">
        <f t="shared" si="223"/>
        <v>0</v>
      </c>
      <c r="Q129" s="272">
        <f t="shared" si="223"/>
        <v>0</v>
      </c>
      <c r="R129" s="272">
        <f t="shared" si="223"/>
        <v>0</v>
      </c>
      <c r="S129" s="272">
        <f t="shared" si="223"/>
        <v>0</v>
      </c>
      <c r="T129" s="272">
        <f t="shared" si="223"/>
        <v>0</v>
      </c>
      <c r="U129" s="272">
        <f t="shared" si="223"/>
        <v>0</v>
      </c>
      <c r="V129" s="272">
        <f t="shared" si="223"/>
        <v>0</v>
      </c>
      <c r="W129" s="272">
        <f t="shared" si="223"/>
        <v>0</v>
      </c>
      <c r="X129" s="272">
        <f t="shared" si="223"/>
        <v>0</v>
      </c>
      <c r="Y129" s="2"/>
      <c r="Z129" s="272">
        <f t="shared" si="95"/>
        <v>18</v>
      </c>
      <c r="AA129" s="373"/>
      <c r="AB129" s="272">
        <f>COUNTIF(AB11:AB63,"N.40")</f>
        <v>2</v>
      </c>
      <c r="AC129" s="272">
        <f t="shared" ref="AC129:AV129" si="224">COUNTIF(AC11:AC63,"N.40")</f>
        <v>2</v>
      </c>
      <c r="AD129" s="272">
        <f t="shared" si="224"/>
        <v>2</v>
      </c>
      <c r="AE129" s="272">
        <f t="shared" si="224"/>
        <v>2</v>
      </c>
      <c r="AF129" s="272">
        <f t="shared" si="224"/>
        <v>2</v>
      </c>
      <c r="AG129" s="272">
        <f t="shared" si="224"/>
        <v>2</v>
      </c>
      <c r="AH129" s="272">
        <f t="shared" si="224"/>
        <v>2</v>
      </c>
      <c r="AI129" s="272">
        <f t="shared" si="224"/>
        <v>0</v>
      </c>
      <c r="AJ129" s="272">
        <f t="shared" si="224"/>
        <v>0</v>
      </c>
      <c r="AK129" s="272">
        <f t="shared" si="224"/>
        <v>0</v>
      </c>
      <c r="AL129" s="272">
        <f t="shared" si="224"/>
        <v>2</v>
      </c>
      <c r="AM129" s="272">
        <f t="shared" si="224"/>
        <v>2</v>
      </c>
      <c r="AN129" s="272">
        <f t="shared" si="224"/>
        <v>0</v>
      </c>
      <c r="AO129" s="272">
        <f t="shared" si="224"/>
        <v>0</v>
      </c>
      <c r="AP129" s="272">
        <f t="shared" si="224"/>
        <v>0</v>
      </c>
      <c r="AQ129" s="272">
        <f t="shared" si="224"/>
        <v>0</v>
      </c>
      <c r="AR129" s="272">
        <f t="shared" si="224"/>
        <v>0</v>
      </c>
      <c r="AS129" s="272">
        <f t="shared" si="224"/>
        <v>0</v>
      </c>
      <c r="AT129" s="272">
        <f t="shared" si="224"/>
        <v>0</v>
      </c>
      <c r="AU129" s="272">
        <f t="shared" si="224"/>
        <v>0</v>
      </c>
      <c r="AV129" s="272">
        <f t="shared" si="224"/>
        <v>0</v>
      </c>
      <c r="AW129" s="374">
        <f t="shared" si="98"/>
        <v>18</v>
      </c>
      <c r="AX129" s="374">
        <f t="shared" si="212"/>
        <v>18</v>
      </c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82"/>
      <c r="EI129" s="182"/>
      <c r="EJ129" s="7"/>
      <c r="EK129" s="7"/>
      <c r="EL129" s="7"/>
      <c r="EM129" s="7"/>
      <c r="EN129" s="7"/>
      <c r="EO129" s="7"/>
    </row>
    <row r="130" spans="1:145" ht="14.1" hidden="1" customHeight="1" x14ac:dyDescent="0.25">
      <c r="A130" s="770" t="s">
        <v>403</v>
      </c>
      <c r="B130" s="770"/>
      <c r="C130" s="770"/>
      <c r="D130" s="272">
        <f t="shared" ref="D130:X130" si="225">COUNTIF(D12:D64,"Y")</f>
        <v>0</v>
      </c>
      <c r="E130" s="272">
        <f t="shared" si="225"/>
        <v>0</v>
      </c>
      <c r="F130" s="272">
        <f t="shared" si="225"/>
        <v>0</v>
      </c>
      <c r="G130" s="272">
        <f t="shared" si="225"/>
        <v>0</v>
      </c>
      <c r="H130" s="272">
        <f t="shared" si="225"/>
        <v>0</v>
      </c>
      <c r="I130" s="272">
        <f t="shared" si="225"/>
        <v>0</v>
      </c>
      <c r="J130" s="272">
        <f t="shared" si="225"/>
        <v>0</v>
      </c>
      <c r="K130" s="272">
        <f t="shared" si="225"/>
        <v>0</v>
      </c>
      <c r="L130" s="272">
        <f t="shared" si="225"/>
        <v>0</v>
      </c>
      <c r="M130" s="272">
        <f t="shared" si="225"/>
        <v>0</v>
      </c>
      <c r="N130" s="222">
        <f t="shared" si="225"/>
        <v>0</v>
      </c>
      <c r="O130" s="222">
        <f t="shared" si="225"/>
        <v>0</v>
      </c>
      <c r="P130" s="272">
        <f t="shared" si="225"/>
        <v>0</v>
      </c>
      <c r="Q130" s="272">
        <f t="shared" si="225"/>
        <v>0</v>
      </c>
      <c r="R130" s="272">
        <f t="shared" si="225"/>
        <v>0</v>
      </c>
      <c r="S130" s="272">
        <f t="shared" si="225"/>
        <v>0</v>
      </c>
      <c r="T130" s="272">
        <f t="shared" si="225"/>
        <v>0</v>
      </c>
      <c r="U130" s="272">
        <f t="shared" si="225"/>
        <v>0</v>
      </c>
      <c r="V130" s="272">
        <f t="shared" si="225"/>
        <v>0</v>
      </c>
      <c r="W130" s="272">
        <f t="shared" si="225"/>
        <v>0</v>
      </c>
      <c r="X130" s="272">
        <f t="shared" si="225"/>
        <v>0</v>
      </c>
      <c r="Y130" s="2"/>
      <c r="Z130" s="272">
        <f>SUM(D130:Y130)</f>
        <v>0</v>
      </c>
      <c r="AA130" s="373">
        <f t="shared" si="206"/>
        <v>0</v>
      </c>
      <c r="AB130" s="272">
        <f t="shared" ref="AB130:AV130" si="226">COUNTIF(AB11:AB63,"Y")</f>
        <v>0</v>
      </c>
      <c r="AC130" s="272">
        <f t="shared" si="226"/>
        <v>0</v>
      </c>
      <c r="AD130" s="272">
        <f t="shared" si="226"/>
        <v>0</v>
      </c>
      <c r="AE130" s="272">
        <f t="shared" si="226"/>
        <v>0</v>
      </c>
      <c r="AF130" s="272">
        <f t="shared" si="226"/>
        <v>0</v>
      </c>
      <c r="AG130" s="272">
        <f t="shared" si="226"/>
        <v>0</v>
      </c>
      <c r="AH130" s="272">
        <f t="shared" si="226"/>
        <v>0</v>
      </c>
      <c r="AI130" s="272">
        <f t="shared" si="226"/>
        <v>0</v>
      </c>
      <c r="AJ130" s="272">
        <f t="shared" si="226"/>
        <v>0</v>
      </c>
      <c r="AK130" s="272">
        <f t="shared" si="226"/>
        <v>0</v>
      </c>
      <c r="AL130" s="272">
        <f t="shared" si="226"/>
        <v>0</v>
      </c>
      <c r="AM130" s="272">
        <f t="shared" si="226"/>
        <v>0</v>
      </c>
      <c r="AN130" s="272">
        <f t="shared" si="226"/>
        <v>0</v>
      </c>
      <c r="AO130" s="272">
        <f t="shared" si="226"/>
        <v>0</v>
      </c>
      <c r="AP130" s="272">
        <f t="shared" si="226"/>
        <v>0</v>
      </c>
      <c r="AQ130" s="272">
        <f t="shared" si="226"/>
        <v>0</v>
      </c>
      <c r="AR130" s="272">
        <f t="shared" si="226"/>
        <v>0</v>
      </c>
      <c r="AS130" s="272">
        <f t="shared" si="226"/>
        <v>0</v>
      </c>
      <c r="AT130" s="272">
        <f t="shared" si="226"/>
        <v>0</v>
      </c>
      <c r="AU130" s="272">
        <f t="shared" si="226"/>
        <v>0</v>
      </c>
      <c r="AV130" s="374">
        <f t="shared" si="226"/>
        <v>0</v>
      </c>
      <c r="AW130" s="374">
        <f t="shared" si="98"/>
        <v>0</v>
      </c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82"/>
      <c r="EI130" s="182"/>
      <c r="EJ130" s="7"/>
      <c r="EK130" s="7"/>
      <c r="EL130" s="7"/>
      <c r="EM130" s="7"/>
      <c r="EN130" s="7"/>
      <c r="EO130" s="7"/>
    </row>
    <row r="131" spans="1:145" ht="14.1" hidden="1" customHeight="1" x14ac:dyDescent="0.25">
      <c r="A131" s="770" t="s">
        <v>500</v>
      </c>
      <c r="B131" s="770"/>
      <c r="C131" s="770"/>
      <c r="D131" s="272">
        <f t="shared" ref="D131:X131" si="227">SUM(D68:D130)</f>
        <v>46</v>
      </c>
      <c r="E131" s="272">
        <f t="shared" si="227"/>
        <v>46</v>
      </c>
      <c r="F131" s="272">
        <f t="shared" si="227"/>
        <v>46</v>
      </c>
      <c r="G131" s="272">
        <f t="shared" si="227"/>
        <v>46</v>
      </c>
      <c r="H131" s="272">
        <f t="shared" si="227"/>
        <v>46</v>
      </c>
      <c r="I131" s="272">
        <f t="shared" si="227"/>
        <v>46</v>
      </c>
      <c r="J131" s="272">
        <f t="shared" si="227"/>
        <v>46</v>
      </c>
      <c r="K131" s="272">
        <f t="shared" si="227"/>
        <v>46</v>
      </c>
      <c r="L131" s="272">
        <f t="shared" si="227"/>
        <v>46</v>
      </c>
      <c r="M131" s="272">
        <f t="shared" si="227"/>
        <v>46</v>
      </c>
      <c r="N131" s="272">
        <f t="shared" si="227"/>
        <v>46</v>
      </c>
      <c r="O131" s="272">
        <f t="shared" si="227"/>
        <v>46</v>
      </c>
      <c r="P131" s="272">
        <f t="shared" si="227"/>
        <v>46</v>
      </c>
      <c r="Q131" s="272">
        <f t="shared" si="227"/>
        <v>46</v>
      </c>
      <c r="R131" s="272">
        <f t="shared" si="227"/>
        <v>46</v>
      </c>
      <c r="S131" s="272">
        <f t="shared" si="227"/>
        <v>46</v>
      </c>
      <c r="T131" s="272">
        <f t="shared" si="227"/>
        <v>46</v>
      </c>
      <c r="U131" s="272">
        <f t="shared" si="227"/>
        <v>46</v>
      </c>
      <c r="V131" s="272">
        <f t="shared" si="227"/>
        <v>46</v>
      </c>
      <c r="W131" s="272">
        <f t="shared" si="227"/>
        <v>46</v>
      </c>
      <c r="X131" s="272">
        <f t="shared" si="227"/>
        <v>46</v>
      </c>
      <c r="Y131" s="272"/>
      <c r="Z131" s="272">
        <f>SUM(D131:X131)</f>
        <v>966</v>
      </c>
      <c r="AA131" s="272">
        <f>SUM(E131:Y131)</f>
        <v>920</v>
      </c>
      <c r="AB131" s="272">
        <f t="shared" ref="AB131:AX131" si="228">SUM(AB68:AB130)</f>
        <v>46</v>
      </c>
      <c r="AC131" s="272">
        <f t="shared" si="228"/>
        <v>46</v>
      </c>
      <c r="AD131" s="272">
        <f t="shared" si="228"/>
        <v>46</v>
      </c>
      <c r="AE131" s="272">
        <f t="shared" si="228"/>
        <v>46</v>
      </c>
      <c r="AF131" s="272">
        <f t="shared" si="228"/>
        <v>46</v>
      </c>
      <c r="AG131" s="272">
        <f t="shared" si="228"/>
        <v>46</v>
      </c>
      <c r="AH131" s="272">
        <f t="shared" si="228"/>
        <v>46</v>
      </c>
      <c r="AI131" s="272">
        <f t="shared" si="228"/>
        <v>46</v>
      </c>
      <c r="AJ131" s="272">
        <f t="shared" si="228"/>
        <v>46</v>
      </c>
      <c r="AK131" s="272">
        <f t="shared" si="228"/>
        <v>46</v>
      </c>
      <c r="AL131" s="272">
        <f t="shared" si="228"/>
        <v>46</v>
      </c>
      <c r="AM131" s="272">
        <f t="shared" si="228"/>
        <v>46</v>
      </c>
      <c r="AN131" s="272">
        <f t="shared" si="228"/>
        <v>46</v>
      </c>
      <c r="AO131" s="272">
        <f t="shared" si="228"/>
        <v>46</v>
      </c>
      <c r="AP131" s="272">
        <f t="shared" si="228"/>
        <v>46</v>
      </c>
      <c r="AQ131" s="272">
        <f t="shared" si="228"/>
        <v>46</v>
      </c>
      <c r="AR131" s="272">
        <f t="shared" si="228"/>
        <v>46</v>
      </c>
      <c r="AS131" s="272">
        <f t="shared" si="228"/>
        <v>46</v>
      </c>
      <c r="AT131" s="272">
        <f t="shared" si="228"/>
        <v>46</v>
      </c>
      <c r="AU131" s="272">
        <f t="shared" si="228"/>
        <v>46</v>
      </c>
      <c r="AV131" s="272">
        <f t="shared" si="228"/>
        <v>46</v>
      </c>
      <c r="AW131" s="272">
        <f t="shared" si="228"/>
        <v>966</v>
      </c>
      <c r="AX131" s="272">
        <f t="shared" si="228"/>
        <v>966</v>
      </c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82"/>
      <c r="EI131" s="182"/>
      <c r="EJ131" s="7"/>
      <c r="EK131" s="7"/>
      <c r="EL131" s="7"/>
      <c r="EM131" s="7"/>
      <c r="EN131" s="7"/>
      <c r="EO131" s="7"/>
    </row>
    <row r="132" spans="1:145" ht="21" customHeight="1" thickBot="1" x14ac:dyDescent="0.3">
      <c r="A132" s="25" t="s">
        <v>78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S132" s="771" t="s">
        <v>544</v>
      </c>
      <c r="T132" s="771"/>
      <c r="U132" s="771"/>
      <c r="V132" s="771"/>
      <c r="W132" s="771"/>
      <c r="X132" s="771"/>
      <c r="Y132" s="771"/>
      <c r="Z132" s="265" t="s">
        <v>422</v>
      </c>
      <c r="AA132" s="272">
        <f>Z131-AA131</f>
        <v>46</v>
      </c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82"/>
      <c r="EI132" s="182"/>
      <c r="EJ132" s="7"/>
      <c r="EK132" s="7"/>
      <c r="EL132" s="7"/>
      <c r="EM132" s="7"/>
      <c r="EN132" s="7"/>
      <c r="EO132" s="7"/>
    </row>
    <row r="133" spans="1:145" ht="17.100000000000001" customHeight="1" thickTop="1" x14ac:dyDescent="0.25">
      <c r="A133" s="22">
        <v>1</v>
      </c>
      <c r="B133" s="21" t="s">
        <v>235</v>
      </c>
      <c r="C133" s="23"/>
      <c r="D133" s="23"/>
      <c r="E133" s="23"/>
      <c r="F133" s="22">
        <v>16</v>
      </c>
      <c r="G133" s="21" t="s">
        <v>628</v>
      </c>
      <c r="L133" s="6"/>
      <c r="M133" s="22">
        <v>31</v>
      </c>
      <c r="N133" s="21" t="s">
        <v>185</v>
      </c>
      <c r="O133" s="21"/>
      <c r="Q133" s="227"/>
      <c r="R133" s="227"/>
      <c r="T133" s="37"/>
      <c r="U133" s="779" t="s">
        <v>14</v>
      </c>
      <c r="V133" s="779"/>
      <c r="W133" s="779" t="s">
        <v>129</v>
      </c>
      <c r="X133" s="779"/>
      <c r="Y133" s="779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82"/>
      <c r="EI133" s="182"/>
      <c r="EJ133" s="7"/>
      <c r="EK133" s="7"/>
      <c r="EL133" s="7"/>
      <c r="EM133" s="7"/>
      <c r="EN133" s="7"/>
      <c r="EO133" s="7"/>
    </row>
    <row r="134" spans="1:145" ht="17.100000000000001" customHeight="1" thickBot="1" x14ac:dyDescent="0.3">
      <c r="A134" s="22">
        <v>2</v>
      </c>
      <c r="B134" s="21" t="s">
        <v>87</v>
      </c>
      <c r="C134" s="23"/>
      <c r="D134" s="23"/>
      <c r="E134" s="23"/>
      <c r="F134" s="22">
        <v>17</v>
      </c>
      <c r="G134" s="21" t="s">
        <v>124</v>
      </c>
      <c r="I134" s="23"/>
      <c r="K134" s="23"/>
      <c r="L134" s="6"/>
      <c r="M134" s="22">
        <v>32</v>
      </c>
      <c r="N134" s="21" t="s">
        <v>186</v>
      </c>
      <c r="O134" s="21"/>
      <c r="Q134" s="37"/>
      <c r="R134" s="37"/>
      <c r="S134" s="37"/>
      <c r="U134" s="780"/>
      <c r="V134" s="780"/>
      <c r="W134" s="780"/>
      <c r="X134" s="780"/>
      <c r="Y134" s="780"/>
      <c r="Z134" s="226" t="s">
        <v>699</v>
      </c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82"/>
      <c r="EI134" s="182"/>
      <c r="EJ134" s="7"/>
      <c r="EK134" s="7"/>
      <c r="EL134" s="7"/>
      <c r="EM134" s="7"/>
      <c r="EN134" s="7"/>
      <c r="EO134" s="7"/>
    </row>
    <row r="135" spans="1:145" ht="17.100000000000001" customHeight="1" thickTop="1" x14ac:dyDescent="0.25">
      <c r="A135" s="22">
        <v>3</v>
      </c>
      <c r="B135" s="1" t="s">
        <v>80</v>
      </c>
      <c r="C135" s="23"/>
      <c r="D135" s="23"/>
      <c r="E135" s="23"/>
      <c r="F135" s="22">
        <v>18</v>
      </c>
      <c r="G135" s="21" t="s">
        <v>93</v>
      </c>
      <c r="I135" s="23"/>
      <c r="J135" s="23"/>
      <c r="K135" s="23"/>
      <c r="L135" s="6"/>
      <c r="M135" s="22">
        <v>33</v>
      </c>
      <c r="N135" s="21" t="s">
        <v>170</v>
      </c>
      <c r="O135" s="21"/>
      <c r="U135" s="768">
        <v>0</v>
      </c>
      <c r="V135" s="768"/>
      <c r="W135" s="768" t="s">
        <v>550</v>
      </c>
      <c r="X135" s="768"/>
      <c r="Y135" s="768"/>
      <c r="Z135" s="231" t="s">
        <v>103</v>
      </c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374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82"/>
      <c r="EH135" s="182"/>
      <c r="EI135" s="7"/>
      <c r="EJ135" s="7"/>
      <c r="EK135" s="7"/>
      <c r="EL135" s="7"/>
      <c r="EM135" s="7"/>
      <c r="EN135" s="7"/>
    </row>
    <row r="136" spans="1:145" ht="17.100000000000001" customHeight="1" x14ac:dyDescent="0.25">
      <c r="A136" s="22">
        <v>4</v>
      </c>
      <c r="B136" s="23" t="s">
        <v>81</v>
      </c>
      <c r="C136" s="23"/>
      <c r="D136" s="23"/>
      <c r="E136" s="23"/>
      <c r="F136" s="22">
        <v>19</v>
      </c>
      <c r="G136" s="23" t="s">
        <v>94</v>
      </c>
      <c r="I136" s="23"/>
      <c r="J136" s="23"/>
      <c r="K136" s="23"/>
      <c r="L136" s="6"/>
      <c r="M136" s="22">
        <v>34</v>
      </c>
      <c r="N136" s="21" t="s">
        <v>421</v>
      </c>
      <c r="O136" s="21"/>
      <c r="U136" s="769">
        <v>1</v>
      </c>
      <c r="V136" s="769"/>
      <c r="W136" s="769" t="s">
        <v>553</v>
      </c>
      <c r="X136" s="769"/>
      <c r="Y136" s="769"/>
      <c r="Z136" s="225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374"/>
      <c r="AX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82"/>
      <c r="EH136" s="182"/>
      <c r="EI136" s="7"/>
      <c r="EJ136" s="7"/>
      <c r="EK136" s="7"/>
      <c r="EL136" s="7"/>
      <c r="EM136" s="7"/>
      <c r="EN136" s="7"/>
    </row>
    <row r="137" spans="1:145" ht="17.100000000000001" customHeight="1" x14ac:dyDescent="0.25">
      <c r="A137" s="22">
        <v>5</v>
      </c>
      <c r="B137" s="23" t="s">
        <v>82</v>
      </c>
      <c r="C137" s="23"/>
      <c r="D137" s="23"/>
      <c r="E137" s="23"/>
      <c r="F137" s="22">
        <v>20</v>
      </c>
      <c r="G137" s="21" t="s">
        <v>114</v>
      </c>
      <c r="I137" s="23"/>
      <c r="J137" s="23"/>
      <c r="K137" s="23"/>
      <c r="L137" s="6"/>
      <c r="M137" s="22">
        <v>35</v>
      </c>
      <c r="N137" s="21" t="s">
        <v>449</v>
      </c>
      <c r="O137" s="21"/>
      <c r="U137" s="769">
        <v>2</v>
      </c>
      <c r="V137" s="769"/>
      <c r="W137" s="769" t="s">
        <v>608</v>
      </c>
      <c r="X137" s="769"/>
      <c r="Y137" s="769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374"/>
      <c r="AU137" s="374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82"/>
      <c r="EG137" s="182"/>
      <c r="EH137" s="7"/>
      <c r="EI137" s="7"/>
      <c r="EJ137" s="7"/>
      <c r="EK137" s="7"/>
      <c r="EL137" s="7"/>
      <c r="EM137" s="7"/>
    </row>
    <row r="138" spans="1:145" ht="17.100000000000001" customHeight="1" x14ac:dyDescent="0.25">
      <c r="A138" s="22">
        <v>6</v>
      </c>
      <c r="B138" s="23" t="s">
        <v>84</v>
      </c>
      <c r="C138" s="23"/>
      <c r="D138" s="23"/>
      <c r="E138" s="23"/>
      <c r="F138" s="22">
        <v>21</v>
      </c>
      <c r="G138" s="21" t="s">
        <v>95</v>
      </c>
      <c r="J138" s="23"/>
      <c r="K138" s="23"/>
      <c r="L138" s="6"/>
      <c r="M138" s="22">
        <v>36</v>
      </c>
      <c r="N138" s="21" t="s">
        <v>412</v>
      </c>
      <c r="O138" s="21"/>
      <c r="U138" s="769">
        <v>3</v>
      </c>
      <c r="V138" s="769"/>
      <c r="W138" s="769" t="s">
        <v>609</v>
      </c>
      <c r="X138" s="769"/>
      <c r="Y138" s="769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374"/>
      <c r="AU138" s="374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82"/>
      <c r="EG138" s="182"/>
      <c r="EH138" s="7"/>
      <c r="EI138" s="7"/>
      <c r="EJ138" s="7"/>
      <c r="EK138" s="7"/>
      <c r="EL138" s="7"/>
      <c r="EM138" s="7"/>
    </row>
    <row r="139" spans="1:145" ht="17.100000000000001" customHeight="1" x14ac:dyDescent="0.25">
      <c r="A139" s="22">
        <v>7</v>
      </c>
      <c r="B139" s="23" t="s">
        <v>85</v>
      </c>
      <c r="C139" s="23"/>
      <c r="D139" s="23"/>
      <c r="E139" s="23"/>
      <c r="F139" s="22">
        <v>22</v>
      </c>
      <c r="G139" s="21" t="s">
        <v>452</v>
      </c>
      <c r="I139" s="23"/>
      <c r="J139" s="23"/>
      <c r="K139" s="23"/>
      <c r="L139" s="6"/>
      <c r="M139" s="22">
        <v>37</v>
      </c>
      <c r="N139" s="21" t="s">
        <v>622</v>
      </c>
      <c r="O139" s="21"/>
      <c r="U139" s="769">
        <v>4</v>
      </c>
      <c r="V139" s="769"/>
      <c r="W139" s="769" t="s">
        <v>610</v>
      </c>
      <c r="X139" s="769"/>
      <c r="Y139" s="769"/>
      <c r="Z139" s="226" t="s">
        <v>235</v>
      </c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374"/>
      <c r="AU139" s="374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82"/>
      <c r="EG139" s="182"/>
      <c r="EH139" s="7"/>
      <c r="EI139" s="7"/>
      <c r="EJ139" s="7"/>
      <c r="EK139" s="7"/>
      <c r="EL139" s="7"/>
      <c r="EM139" s="7"/>
    </row>
    <row r="140" spans="1:145" ht="17.100000000000001" customHeight="1" x14ac:dyDescent="0.25">
      <c r="A140" s="22">
        <v>8</v>
      </c>
      <c r="B140" s="23" t="s">
        <v>86</v>
      </c>
      <c r="C140" s="21"/>
      <c r="D140" s="23"/>
      <c r="E140" s="23"/>
      <c r="F140" s="22">
        <v>23</v>
      </c>
      <c r="G140" s="21" t="s">
        <v>107</v>
      </c>
      <c r="I140" s="23"/>
      <c r="J140" s="23"/>
      <c r="K140" s="23"/>
      <c r="L140" s="6"/>
      <c r="M140" s="22">
        <v>38</v>
      </c>
      <c r="N140" s="21" t="s">
        <v>669</v>
      </c>
      <c r="O140" s="21"/>
      <c r="U140" s="697" t="s">
        <v>27</v>
      </c>
      <c r="V140" s="698"/>
      <c r="W140" s="698"/>
      <c r="X140" s="698"/>
      <c r="Y140" s="699"/>
      <c r="Z140" s="226" t="s">
        <v>302</v>
      </c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374"/>
      <c r="AU140" s="374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82"/>
      <c r="EG140" s="182"/>
      <c r="EH140" s="7"/>
      <c r="EI140" s="7"/>
      <c r="EJ140" s="7"/>
      <c r="EK140" s="7"/>
      <c r="EL140" s="7"/>
      <c r="EM140" s="7"/>
    </row>
    <row r="141" spans="1:145" ht="17.100000000000001" customHeight="1" x14ac:dyDescent="0.25">
      <c r="A141" s="22">
        <v>9</v>
      </c>
      <c r="B141" s="21" t="s">
        <v>125</v>
      </c>
      <c r="C141" s="21"/>
      <c r="D141" s="23"/>
      <c r="E141" s="23"/>
      <c r="F141" s="22">
        <v>24</v>
      </c>
      <c r="G141" s="21" t="s">
        <v>109</v>
      </c>
      <c r="I141" s="23"/>
      <c r="J141" s="23"/>
      <c r="K141" s="23"/>
      <c r="L141" s="6"/>
      <c r="M141" s="22">
        <v>39</v>
      </c>
      <c r="N141" s="21" t="s">
        <v>670</v>
      </c>
      <c r="O141" s="21"/>
      <c r="U141" s="769">
        <v>5</v>
      </c>
      <c r="V141" s="769"/>
      <c r="W141" s="769" t="s">
        <v>611</v>
      </c>
      <c r="X141" s="769"/>
      <c r="Y141" s="769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374"/>
      <c r="AU141" s="374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82"/>
      <c r="EG141" s="182"/>
      <c r="EH141" s="7"/>
      <c r="EI141" s="7"/>
      <c r="EJ141" s="7"/>
      <c r="EK141" s="7"/>
      <c r="EL141" s="7"/>
      <c r="EM141" s="7"/>
    </row>
    <row r="142" spans="1:145" ht="17.100000000000001" customHeight="1" x14ac:dyDescent="0.25">
      <c r="A142" s="22">
        <v>10</v>
      </c>
      <c r="B142" s="21" t="s">
        <v>128</v>
      </c>
      <c r="C142" s="21"/>
      <c r="D142" s="21"/>
      <c r="E142" s="21"/>
      <c r="F142" s="22">
        <v>25</v>
      </c>
      <c r="G142" s="21" t="s">
        <v>97</v>
      </c>
      <c r="I142" s="23"/>
      <c r="J142" s="23"/>
      <c r="K142" s="21"/>
      <c r="L142" s="7"/>
      <c r="M142" s="22">
        <v>40</v>
      </c>
      <c r="N142" s="21" t="s">
        <v>684</v>
      </c>
      <c r="O142" s="21"/>
      <c r="U142" s="769">
        <v>6</v>
      </c>
      <c r="V142" s="769"/>
      <c r="W142" s="769" t="s">
        <v>612</v>
      </c>
      <c r="X142" s="769"/>
      <c r="Y142" s="769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374"/>
      <c r="AU142" s="374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82"/>
      <c r="EG142" s="182"/>
      <c r="EH142" s="7"/>
      <c r="EI142" s="7"/>
      <c r="EJ142" s="7"/>
      <c r="EK142" s="7"/>
      <c r="EL142" s="7"/>
      <c r="EM142" s="7"/>
    </row>
    <row r="143" spans="1:145" ht="17.100000000000001" customHeight="1" x14ac:dyDescent="0.25">
      <c r="A143" s="22">
        <v>11</v>
      </c>
      <c r="B143" s="21" t="s">
        <v>90</v>
      </c>
      <c r="C143" s="21"/>
      <c r="D143" s="21"/>
      <c r="E143" s="21"/>
      <c r="F143" s="22">
        <v>26</v>
      </c>
      <c r="G143" s="21" t="s">
        <v>533</v>
      </c>
      <c r="I143" s="21"/>
      <c r="J143" s="21"/>
      <c r="K143" s="21"/>
      <c r="L143" s="7"/>
      <c r="M143" s="22">
        <v>41</v>
      </c>
      <c r="N143" s="21" t="s">
        <v>672</v>
      </c>
      <c r="O143" s="21"/>
      <c r="U143" s="769">
        <v>7</v>
      </c>
      <c r="V143" s="769"/>
      <c r="W143" s="769" t="s">
        <v>613</v>
      </c>
      <c r="X143" s="769"/>
      <c r="Y143" s="769"/>
      <c r="AT143" s="374"/>
      <c r="AU143" s="374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82"/>
      <c r="EG143" s="182"/>
      <c r="EH143" s="7"/>
      <c r="EI143" s="7"/>
      <c r="EJ143" s="7"/>
      <c r="EK143" s="7"/>
      <c r="EL143" s="7"/>
      <c r="EM143" s="7"/>
    </row>
    <row r="144" spans="1:145" ht="17.100000000000001" customHeight="1" x14ac:dyDescent="0.25">
      <c r="A144" s="348">
        <v>12</v>
      </c>
      <c r="B144" s="21" t="s">
        <v>126</v>
      </c>
      <c r="C144" s="347"/>
      <c r="D144" s="347"/>
      <c r="E144" s="347"/>
      <c r="F144" s="22">
        <v>27</v>
      </c>
      <c r="G144" s="21" t="s">
        <v>427</v>
      </c>
      <c r="I144" s="21"/>
      <c r="J144" s="21"/>
      <c r="K144" s="21"/>
      <c r="L144" s="7"/>
      <c r="M144" s="374">
        <v>42</v>
      </c>
      <c r="N144" s="360" t="s">
        <v>687</v>
      </c>
      <c r="O144" s="21"/>
      <c r="U144" s="769">
        <v>8</v>
      </c>
      <c r="V144" s="769"/>
      <c r="W144" s="769" t="s">
        <v>614</v>
      </c>
      <c r="X144" s="769"/>
      <c r="Y144" s="769"/>
      <c r="AT144" s="374"/>
      <c r="AU144" s="374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82"/>
      <c r="EG144" s="182"/>
      <c r="EH144" s="7"/>
      <c r="EI144" s="7"/>
      <c r="EJ144" s="7"/>
      <c r="EK144" s="7"/>
      <c r="EL144" s="7"/>
      <c r="EM144" s="7"/>
    </row>
    <row r="145" spans="1:145" ht="17.100000000000001" customHeight="1" x14ac:dyDescent="0.25">
      <c r="A145" s="22">
        <v>13</v>
      </c>
      <c r="B145" s="21" t="s">
        <v>106</v>
      </c>
      <c r="C145" s="21"/>
      <c r="D145" s="21"/>
      <c r="E145" s="21"/>
      <c r="F145" s="22">
        <v>28</v>
      </c>
      <c r="G145" s="21" t="s">
        <v>142</v>
      </c>
      <c r="I145" s="21"/>
      <c r="J145" s="21"/>
      <c r="K145" s="21"/>
      <c r="M145" s="374">
        <v>43</v>
      </c>
      <c r="N145" s="21" t="s">
        <v>686</v>
      </c>
      <c r="U145" s="697" t="s">
        <v>27</v>
      </c>
      <c r="V145" s="698"/>
      <c r="W145" s="698"/>
      <c r="X145" s="698"/>
      <c r="Y145" s="699"/>
      <c r="AT145" s="374"/>
      <c r="AU145" s="374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</row>
    <row r="146" spans="1:145" ht="17.100000000000001" customHeight="1" x14ac:dyDescent="0.25">
      <c r="A146" s="22">
        <v>14</v>
      </c>
      <c r="B146" s="21" t="s">
        <v>96</v>
      </c>
      <c r="C146" s="21"/>
      <c r="D146" s="21"/>
      <c r="E146" s="21"/>
      <c r="F146" s="22">
        <v>29</v>
      </c>
      <c r="G146" s="23" t="s">
        <v>501</v>
      </c>
      <c r="I146" s="21"/>
      <c r="J146" s="21"/>
      <c r="K146" s="21"/>
      <c r="M146" s="374"/>
      <c r="U146" s="769">
        <v>9</v>
      </c>
      <c r="V146" s="769"/>
      <c r="W146" s="769" t="s">
        <v>615</v>
      </c>
      <c r="X146" s="769"/>
      <c r="Y146" s="769"/>
      <c r="AT146" s="374"/>
      <c r="AU146" s="374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</row>
    <row r="147" spans="1:145" ht="17.100000000000001" customHeight="1" thickBot="1" x14ac:dyDescent="0.3">
      <c r="A147" s="22">
        <v>15</v>
      </c>
      <c r="B147" s="21" t="s">
        <v>92</v>
      </c>
      <c r="C147" s="21"/>
      <c r="D147" s="21"/>
      <c r="E147" s="21"/>
      <c r="F147" s="22">
        <v>30</v>
      </c>
      <c r="G147" s="21" t="s">
        <v>184</v>
      </c>
      <c r="I147" s="21"/>
      <c r="J147" s="21"/>
      <c r="K147" s="21"/>
      <c r="U147" s="821">
        <v>10</v>
      </c>
      <c r="V147" s="821"/>
      <c r="W147" s="821" t="s">
        <v>616</v>
      </c>
      <c r="X147" s="821"/>
      <c r="Y147" s="821"/>
      <c r="AT147" s="374"/>
      <c r="AU147" s="374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</row>
    <row r="148" spans="1:145" ht="17.100000000000001" customHeight="1" thickTop="1" x14ac:dyDescent="0.25">
      <c r="C148" s="21"/>
      <c r="D148" s="21"/>
      <c r="E148" s="21"/>
      <c r="I148" s="21"/>
      <c r="J148" s="21"/>
      <c r="K148" s="21"/>
      <c r="P148" s="631"/>
      <c r="Q148" s="631"/>
      <c r="R148" s="223"/>
      <c r="S148" s="223"/>
      <c r="U148" s="223"/>
      <c r="V148" s="223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</row>
    <row r="149" spans="1:145" ht="17.100000000000001" customHeight="1" x14ac:dyDescent="0.25">
      <c r="C149" s="21"/>
      <c r="D149" s="21"/>
      <c r="E149" s="21"/>
      <c r="I149" s="21"/>
      <c r="J149" s="21"/>
      <c r="K149" s="21"/>
      <c r="P149" s="631"/>
      <c r="Q149" s="631"/>
      <c r="R149" s="223"/>
      <c r="S149" s="223"/>
      <c r="T149" s="223"/>
      <c r="U149" s="223"/>
      <c r="V149" s="223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</row>
    <row r="150" spans="1:145" ht="17.100000000000001" customHeight="1" x14ac:dyDescent="0.25">
      <c r="C150" s="21"/>
      <c r="D150" s="21"/>
      <c r="E150" s="21"/>
      <c r="I150" s="21"/>
      <c r="J150" s="21"/>
      <c r="K150" s="21"/>
      <c r="P150" s="631"/>
      <c r="Q150" s="631"/>
      <c r="R150" s="223"/>
      <c r="S150" s="223"/>
      <c r="T150" s="223"/>
      <c r="U150" s="223"/>
      <c r="V150" s="223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</row>
    <row r="151" spans="1:145" ht="17.100000000000001" customHeight="1" x14ac:dyDescent="0.25">
      <c r="C151" s="21"/>
      <c r="D151" s="21"/>
      <c r="E151" s="21"/>
      <c r="I151" s="21"/>
      <c r="J151" s="21"/>
      <c r="K151" s="21"/>
      <c r="P151" s="631"/>
      <c r="Q151" s="631"/>
      <c r="R151" s="223"/>
      <c r="S151" s="223"/>
      <c r="T151" s="223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</row>
    <row r="152" spans="1:145" ht="17.100000000000001" customHeight="1" x14ac:dyDescent="0.25">
      <c r="C152" s="23"/>
      <c r="D152" s="21"/>
      <c r="E152" s="21"/>
      <c r="I152" s="21"/>
      <c r="J152" s="21"/>
      <c r="K152" s="21"/>
      <c r="P152" s="631"/>
      <c r="Q152" s="631"/>
      <c r="R152" s="223"/>
      <c r="S152" s="223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83"/>
      <c r="BP152" s="183"/>
      <c r="BQ152" s="183"/>
      <c r="BR152" s="183"/>
      <c r="BS152" s="183"/>
      <c r="BT152" s="183"/>
      <c r="BU152" s="183"/>
      <c r="BV152" s="183"/>
      <c r="BW152" s="183"/>
      <c r="BX152" s="183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5"/>
      <c r="CJ152" s="185"/>
      <c r="CK152" s="185"/>
      <c r="CL152" s="7"/>
      <c r="CM152" s="7"/>
      <c r="CN152" s="7"/>
      <c r="CO152" s="7"/>
      <c r="CP152" s="7"/>
      <c r="CQ152" s="7"/>
      <c r="CR152" s="185"/>
      <c r="CS152" s="185"/>
      <c r="CT152" s="185"/>
      <c r="CU152" s="185"/>
      <c r="CV152" s="185"/>
      <c r="CW152" s="185"/>
      <c r="CX152" s="185" t="s">
        <v>349</v>
      </c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</row>
    <row r="153" spans="1:145" ht="17.100000000000001" customHeight="1" x14ac:dyDescent="0.25">
      <c r="D153" s="21"/>
      <c r="E153" s="21"/>
      <c r="I153" s="21"/>
      <c r="J153" s="21"/>
      <c r="K153" s="21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118"/>
      <c r="BX153" s="118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 t="s">
        <v>134</v>
      </c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</row>
    <row r="154" spans="1:145" ht="17.100000000000001" customHeight="1" x14ac:dyDescent="0.25">
      <c r="A154" s="22"/>
      <c r="B154" s="21"/>
      <c r="D154" s="23"/>
      <c r="E154" s="21"/>
      <c r="F154" s="21"/>
      <c r="G154" s="22"/>
      <c r="K154" s="21"/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118"/>
      <c r="BX154" s="118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372"/>
      <c r="CJ154" s="372"/>
      <c r="CK154" s="372"/>
      <c r="CL154" s="372"/>
      <c r="CM154" s="372"/>
      <c r="CN154" s="372"/>
      <c r="CO154" s="372"/>
      <c r="CP154" s="372"/>
      <c r="CQ154" s="372"/>
      <c r="CR154" s="372"/>
      <c r="CS154" s="372"/>
      <c r="CT154" s="372"/>
      <c r="CU154" s="372"/>
      <c r="CV154" s="372"/>
      <c r="CW154" s="372"/>
      <c r="CX154" s="372" t="s">
        <v>451</v>
      </c>
      <c r="CY154" s="372"/>
      <c r="CZ154" s="372"/>
      <c r="DA154" s="372"/>
      <c r="DB154" s="372"/>
      <c r="DC154" s="372"/>
      <c r="DD154" s="372"/>
      <c r="DE154" s="372"/>
      <c r="DF154" s="372"/>
      <c r="DG154" s="372"/>
      <c r="DH154" s="372"/>
      <c r="DI154" s="372"/>
      <c r="DJ154" s="372"/>
      <c r="DK154" s="372"/>
      <c r="DL154" s="372"/>
      <c r="DM154" s="372"/>
      <c r="DN154" s="372"/>
      <c r="DO154" s="372"/>
      <c r="DP154" s="372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</row>
    <row r="155" spans="1:145" ht="17.100000000000001" customHeight="1" x14ac:dyDescent="0.25">
      <c r="A155" s="24"/>
      <c r="G155" s="24"/>
      <c r="H155" s="21"/>
      <c r="I155" s="21"/>
      <c r="J155" s="21"/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118"/>
      <c r="BX155" s="118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 t="s">
        <v>450</v>
      </c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</row>
    <row r="156" spans="1:145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18"/>
      <c r="BX156" s="118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</row>
    <row r="157" spans="1:145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18"/>
      <c r="CT157" s="118"/>
      <c r="CU157" s="118"/>
      <c r="CV157" s="118"/>
      <c r="CW157" s="118"/>
      <c r="CX157" s="187" t="s">
        <v>140</v>
      </c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18"/>
      <c r="DM157" s="118"/>
      <c r="DN157" s="118"/>
      <c r="DO157" s="118"/>
      <c r="DP157" s="118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</row>
    <row r="158" spans="1:145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18"/>
      <c r="CJ158" s="118"/>
      <c r="CK158" s="118"/>
      <c r="CL158" s="118"/>
      <c r="CM158" s="118"/>
      <c r="CN158" s="118"/>
      <c r="CO158" s="118"/>
      <c r="CP158" s="118"/>
      <c r="CQ158" s="118"/>
      <c r="CR158" s="118"/>
      <c r="CS158" s="118"/>
      <c r="CT158" s="118"/>
      <c r="CU158" s="118"/>
      <c r="CV158" s="118"/>
      <c r="CW158" s="118"/>
      <c r="CX158" s="185" t="s">
        <v>134</v>
      </c>
      <c r="CY158" s="185"/>
      <c r="CZ158" s="185"/>
      <c r="DA158" s="185"/>
      <c r="DB158" s="185"/>
      <c r="DC158" s="185"/>
      <c r="DD158" s="187"/>
      <c r="DE158" s="187"/>
      <c r="DF158" s="187"/>
      <c r="DG158" s="187"/>
      <c r="DH158" s="187"/>
      <c r="DI158" s="187"/>
      <c r="DJ158" s="187"/>
      <c r="DK158" s="187"/>
      <c r="DL158" s="118"/>
      <c r="DM158" s="118"/>
      <c r="DN158" s="118"/>
      <c r="DO158" s="118"/>
      <c r="DP158" s="118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</row>
    <row r="159" spans="1:145" ht="15.95" customHeight="1" x14ac:dyDescent="0.25"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18"/>
      <c r="CJ159" s="118"/>
      <c r="CK159" s="118"/>
      <c r="CL159" s="118"/>
      <c r="CM159" s="118"/>
      <c r="CN159" s="118"/>
      <c r="CO159" s="118"/>
      <c r="CP159" s="118"/>
      <c r="CQ159" s="118"/>
      <c r="CR159" s="118"/>
      <c r="CS159" s="118"/>
      <c r="CT159" s="118"/>
      <c r="CU159" s="118"/>
      <c r="CV159" s="118"/>
      <c r="CW159" s="118"/>
      <c r="CX159" s="118"/>
      <c r="CY159" s="118"/>
      <c r="CZ159" s="118"/>
      <c r="DA159" s="118"/>
      <c r="DB159" s="118"/>
      <c r="DC159" s="118"/>
      <c r="DD159" s="118"/>
      <c r="DE159" s="118"/>
      <c r="DF159" s="118"/>
      <c r="DG159" s="118"/>
      <c r="DH159" s="118"/>
      <c r="DI159" s="118"/>
      <c r="DJ159" s="118"/>
      <c r="DK159" s="118"/>
      <c r="DL159" s="118"/>
      <c r="DM159" s="118"/>
      <c r="DN159" s="118"/>
      <c r="DO159" s="118"/>
      <c r="DP159" s="118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</row>
    <row r="160" spans="1:145" ht="15.95" customHeight="1" x14ac:dyDescent="0.25"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18"/>
      <c r="CT160" s="118"/>
      <c r="CU160" s="118"/>
      <c r="CV160" s="118"/>
      <c r="CW160" s="118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18"/>
      <c r="DM160" s="118"/>
      <c r="DN160" s="118"/>
      <c r="DO160" s="118"/>
      <c r="DP160" s="118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</row>
    <row r="161" spans="2:145" ht="15.95" customHeight="1" x14ac:dyDescent="0.25"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18"/>
      <c r="CJ161" s="118"/>
      <c r="CK161" s="118"/>
      <c r="CL161" s="118"/>
      <c r="CM161" s="118"/>
      <c r="CN161" s="118"/>
      <c r="CO161" s="118"/>
      <c r="CP161" s="118"/>
      <c r="CQ161" s="118"/>
      <c r="CR161" s="118"/>
      <c r="CS161" s="118"/>
      <c r="CT161" s="118"/>
      <c r="CU161" s="118"/>
      <c r="CV161" s="118"/>
      <c r="CW161" s="118"/>
      <c r="CX161" s="187" t="s">
        <v>144</v>
      </c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18"/>
      <c r="DM161" s="118"/>
      <c r="DN161" s="118"/>
      <c r="DO161" s="118"/>
      <c r="DP161" s="118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</row>
    <row r="162" spans="2:145" ht="15.95" customHeight="1" x14ac:dyDescent="0.25"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18"/>
      <c r="DM162" s="118"/>
      <c r="DN162" s="118"/>
      <c r="DO162" s="118"/>
      <c r="DP162" s="118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</row>
    <row r="163" spans="2:145" ht="15.95" customHeight="1" x14ac:dyDescent="0.25"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88"/>
      <c r="BZ163" s="188"/>
      <c r="CA163" s="188"/>
      <c r="CB163" s="188"/>
      <c r="CC163" s="188"/>
      <c r="CD163" s="188"/>
      <c r="CE163" s="188"/>
      <c r="CF163" s="188"/>
      <c r="CG163" s="188"/>
      <c r="CH163" s="188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187"/>
      <c r="DM163" s="187"/>
      <c r="DN163" s="187"/>
      <c r="DO163" s="187"/>
      <c r="DP163" s="18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</row>
    <row r="164" spans="2:145" ht="15.95" customHeight="1" x14ac:dyDescent="0.25"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</row>
    <row r="165" spans="2:145" ht="15.95" customHeight="1" x14ac:dyDescent="0.25"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18"/>
      <c r="CJ165" s="118"/>
      <c r="CK165" s="118"/>
      <c r="CL165" s="118"/>
      <c r="CM165" s="118"/>
      <c r="CN165" s="118"/>
      <c r="CO165" s="118"/>
      <c r="CP165" s="118"/>
      <c r="CQ165" s="118"/>
      <c r="CR165" s="118"/>
      <c r="CS165" s="118"/>
      <c r="CT165" s="118"/>
      <c r="CU165" s="118"/>
      <c r="CV165" s="118"/>
      <c r="CW165" s="118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18"/>
      <c r="DM165" s="118"/>
      <c r="DN165" s="118"/>
      <c r="DO165" s="118"/>
      <c r="DP165" s="118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</row>
    <row r="166" spans="2:145" ht="15.95" customHeight="1" x14ac:dyDescent="0.25">
      <c r="B166" s="105"/>
      <c r="C166" s="105"/>
      <c r="D166" s="105"/>
      <c r="E166" s="105"/>
      <c r="F166" s="105"/>
      <c r="AY166" s="118"/>
      <c r="AZ166" s="118"/>
      <c r="BA166" s="118"/>
      <c r="BB166" s="118"/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88"/>
      <c r="BZ166" s="188"/>
      <c r="CA166" s="188"/>
      <c r="CB166" s="188"/>
      <c r="CC166" s="188"/>
      <c r="CD166" s="188"/>
      <c r="CE166" s="188"/>
      <c r="CF166" s="188"/>
      <c r="CG166" s="188"/>
      <c r="CH166" s="188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</row>
    <row r="167" spans="2:145" ht="15.95" customHeight="1" x14ac:dyDescent="0.25">
      <c r="B167" s="105"/>
      <c r="C167" s="105"/>
      <c r="E167" s="105"/>
      <c r="F167" s="105"/>
      <c r="G167" s="105"/>
      <c r="AY167" s="118"/>
      <c r="AZ167" s="118"/>
      <c r="BA167" s="118"/>
      <c r="BB167" s="118"/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</row>
    <row r="168" spans="2:145" ht="15.95" customHeight="1" x14ac:dyDescent="0.25">
      <c r="B168" s="105"/>
      <c r="C168" s="105"/>
      <c r="E168" s="105"/>
      <c r="F168" s="105"/>
      <c r="G168" s="105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</row>
    <row r="169" spans="2:145" ht="15.95" customHeight="1" x14ac:dyDescent="0.25">
      <c r="B169" s="105"/>
      <c r="C169" s="105"/>
      <c r="E169" s="105"/>
      <c r="F169" s="105"/>
      <c r="G169" s="105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</row>
    <row r="170" spans="2:145" ht="15.95" customHeight="1" x14ac:dyDescent="0.25">
      <c r="B170" s="105"/>
      <c r="C170" s="105"/>
      <c r="E170" s="105"/>
      <c r="F170" s="105"/>
      <c r="G170" s="105"/>
    </row>
    <row r="171" spans="2:145" ht="15.95" customHeight="1" x14ac:dyDescent="0.25">
      <c r="B171" s="105"/>
      <c r="C171" s="105"/>
      <c r="E171" s="105"/>
      <c r="F171" s="105"/>
      <c r="G171" s="105"/>
    </row>
    <row r="172" spans="2:145" ht="15.95" customHeight="1" x14ac:dyDescent="0.25">
      <c r="B172" s="105"/>
      <c r="C172" s="105"/>
      <c r="E172" s="105"/>
      <c r="F172" s="105"/>
      <c r="G172" s="105"/>
    </row>
    <row r="173" spans="2:145" ht="15.95" customHeight="1" x14ac:dyDescent="0.25">
      <c r="B173" s="105"/>
      <c r="C173" s="105"/>
      <c r="D173" s="105"/>
      <c r="E173" s="105"/>
      <c r="F173" s="105"/>
    </row>
    <row r="174" spans="2:145" ht="15.95" customHeight="1" x14ac:dyDescent="0.25">
      <c r="B174" s="105"/>
      <c r="C174" s="105"/>
      <c r="D174" s="105"/>
      <c r="E174" s="105"/>
      <c r="F174" s="105"/>
    </row>
    <row r="175" spans="2:145" ht="15.95" customHeight="1" x14ac:dyDescent="0.25">
      <c r="B175" s="105"/>
      <c r="C175" s="105"/>
      <c r="E175" s="105"/>
      <c r="F175" s="105"/>
    </row>
    <row r="176" spans="2:145" ht="15.95" customHeight="1" x14ac:dyDescent="0.25">
      <c r="B176" s="105"/>
      <c r="C176" s="105"/>
      <c r="E176" s="105"/>
      <c r="F176" s="105"/>
    </row>
    <row r="177" spans="2:6" ht="15.95" customHeight="1" x14ac:dyDescent="0.25">
      <c r="B177" s="105"/>
      <c r="C177" s="105"/>
      <c r="E177" s="105"/>
      <c r="F177" s="105"/>
    </row>
  </sheetData>
  <mergeCells count="168">
    <mergeCell ref="P152:Q152"/>
    <mergeCell ref="U147:V147"/>
    <mergeCell ref="W147:Y147"/>
    <mergeCell ref="P148:Q148"/>
    <mergeCell ref="P149:Q149"/>
    <mergeCell ref="P150:Q150"/>
    <mergeCell ref="P151:Q151"/>
    <mergeCell ref="U143:V143"/>
    <mergeCell ref="W143:Y143"/>
    <mergeCell ref="U144:V144"/>
    <mergeCell ref="W144:Y144"/>
    <mergeCell ref="U145:Y145"/>
    <mergeCell ref="U146:V146"/>
    <mergeCell ref="W146:Y146"/>
    <mergeCell ref="U139:V139"/>
    <mergeCell ref="W139:Y139"/>
    <mergeCell ref="U140:Y140"/>
    <mergeCell ref="U141:V141"/>
    <mergeCell ref="W141:Y141"/>
    <mergeCell ref="U142:V142"/>
    <mergeCell ref="W142:Y142"/>
    <mergeCell ref="U136:V136"/>
    <mergeCell ref="W136:Y136"/>
    <mergeCell ref="U137:V137"/>
    <mergeCell ref="W137:Y137"/>
    <mergeCell ref="U138:V138"/>
    <mergeCell ref="W138:Y138"/>
    <mergeCell ref="A130:C130"/>
    <mergeCell ref="A131:C131"/>
    <mergeCell ref="S132:Y132"/>
    <mergeCell ref="U133:V134"/>
    <mergeCell ref="W133:Y134"/>
    <mergeCell ref="U135:V135"/>
    <mergeCell ref="W135:Y135"/>
    <mergeCell ref="A123:C123"/>
    <mergeCell ref="A124:C124"/>
    <mergeCell ref="A125:C125"/>
    <mergeCell ref="A126:C126"/>
    <mergeCell ref="A127:C127"/>
    <mergeCell ref="A128:C128"/>
    <mergeCell ref="A119:C119"/>
    <mergeCell ref="AA119:AA120"/>
    <mergeCell ref="AX119:AX120"/>
    <mergeCell ref="A120:C120"/>
    <mergeCell ref="A121:C121"/>
    <mergeCell ref="AX121:AX122"/>
    <mergeCell ref="A115:C115"/>
    <mergeCell ref="AA115:AA116"/>
    <mergeCell ref="AX115:AX116"/>
    <mergeCell ref="A116:C116"/>
    <mergeCell ref="A117:C117"/>
    <mergeCell ref="AA117:AA118"/>
    <mergeCell ref="AX117:AX118"/>
    <mergeCell ref="A118:C118"/>
    <mergeCell ref="AA110:AA111"/>
    <mergeCell ref="AX110:AX111"/>
    <mergeCell ref="A112:C112"/>
    <mergeCell ref="AA112:AA113"/>
    <mergeCell ref="A113:C113"/>
    <mergeCell ref="AX113:AX114"/>
    <mergeCell ref="A114:C114"/>
    <mergeCell ref="A106:C106"/>
    <mergeCell ref="AA106:AA107"/>
    <mergeCell ref="AX106:AX107"/>
    <mergeCell ref="A108:C108"/>
    <mergeCell ref="AA108:AA109"/>
    <mergeCell ref="AX108:AX109"/>
    <mergeCell ref="A109:C109"/>
    <mergeCell ref="A101:C101"/>
    <mergeCell ref="AA101:AA102"/>
    <mergeCell ref="AX101:AX102"/>
    <mergeCell ref="A102:C102"/>
    <mergeCell ref="A103:C103"/>
    <mergeCell ref="A104:C104"/>
    <mergeCell ref="AA104:AA105"/>
    <mergeCell ref="AX104:AX105"/>
    <mergeCell ref="A95:C95"/>
    <mergeCell ref="AA95:AA96"/>
    <mergeCell ref="AX95:AX96"/>
    <mergeCell ref="A96:C96"/>
    <mergeCell ref="AX97:AX99"/>
    <mergeCell ref="A100:C100"/>
    <mergeCell ref="A89:C89"/>
    <mergeCell ref="AA90:AA91"/>
    <mergeCell ref="AX91:AX92"/>
    <mergeCell ref="A93:C93"/>
    <mergeCell ref="AA93:AA94"/>
    <mergeCell ref="AX93:AX94"/>
    <mergeCell ref="A83:C83"/>
    <mergeCell ref="AA83:AA84"/>
    <mergeCell ref="AX83:AX84"/>
    <mergeCell ref="A84:C84"/>
    <mergeCell ref="AX85:AX86"/>
    <mergeCell ref="A87:C87"/>
    <mergeCell ref="AA87:AA88"/>
    <mergeCell ref="AX87:AX88"/>
    <mergeCell ref="A88:C88"/>
    <mergeCell ref="A79:C79"/>
    <mergeCell ref="AA79:AA80"/>
    <mergeCell ref="AX79:AX80"/>
    <mergeCell ref="A81:C81"/>
    <mergeCell ref="AA81:AA82"/>
    <mergeCell ref="AX81:AX82"/>
    <mergeCell ref="A75:C75"/>
    <mergeCell ref="AA75:AA76"/>
    <mergeCell ref="AX75:AX76"/>
    <mergeCell ref="A76:C76"/>
    <mergeCell ref="A77:C77"/>
    <mergeCell ref="AA77:AA78"/>
    <mergeCell ref="AX77:AX78"/>
    <mergeCell ref="A78:C78"/>
    <mergeCell ref="A67:C67"/>
    <mergeCell ref="A68:C68"/>
    <mergeCell ref="A70:C70"/>
    <mergeCell ref="A71:C71"/>
    <mergeCell ref="AX71:AX72"/>
    <mergeCell ref="A73:C73"/>
    <mergeCell ref="AA73:AA74"/>
    <mergeCell ref="AX73:AX74"/>
    <mergeCell ref="A74:C74"/>
    <mergeCell ref="A54:A64"/>
    <mergeCell ref="B54:B64"/>
    <mergeCell ref="D61:X62"/>
    <mergeCell ref="D63:X64"/>
    <mergeCell ref="A65:C65"/>
    <mergeCell ref="Y65:Z65"/>
    <mergeCell ref="A21:A31"/>
    <mergeCell ref="B21:B31"/>
    <mergeCell ref="Y23:Z23"/>
    <mergeCell ref="A33:A42"/>
    <mergeCell ref="B33:B42"/>
    <mergeCell ref="A43:A53"/>
    <mergeCell ref="B43:B53"/>
    <mergeCell ref="A10:A20"/>
    <mergeCell ref="B10:B20"/>
    <mergeCell ref="D10:X11"/>
    <mergeCell ref="Y10:Z10"/>
    <mergeCell ref="Y18:Z18"/>
    <mergeCell ref="W8:X8"/>
    <mergeCell ref="AI8:AK8"/>
    <mergeCell ref="AL8:AM8"/>
    <mergeCell ref="AB7:AH7"/>
    <mergeCell ref="AI7:AO7"/>
    <mergeCell ref="AN8:AO8"/>
    <mergeCell ref="AP7:AV7"/>
    <mergeCell ref="AP8:AR8"/>
    <mergeCell ref="AS8:AT8"/>
    <mergeCell ref="AU8:AV8"/>
    <mergeCell ref="AG8:AH8"/>
    <mergeCell ref="A1:Z1"/>
    <mergeCell ref="A6:A9"/>
    <mergeCell ref="B6:B9"/>
    <mergeCell ref="C6:C9"/>
    <mergeCell ref="D6:X6"/>
    <mergeCell ref="Y6:Z9"/>
    <mergeCell ref="D7:J7"/>
    <mergeCell ref="D8:F8"/>
    <mergeCell ref="G8:H8"/>
    <mergeCell ref="I8:J8"/>
    <mergeCell ref="K7:Q7"/>
    <mergeCell ref="R7:X7"/>
    <mergeCell ref="U8:V8"/>
    <mergeCell ref="R8:T8"/>
    <mergeCell ref="AB8:AD8"/>
    <mergeCell ref="AE8:AF8"/>
    <mergeCell ref="K8:M8"/>
    <mergeCell ref="N8:O8"/>
    <mergeCell ref="P8:Q8"/>
  </mergeCells>
  <conditionalFormatting sqref="AY12:EK64">
    <cfRule type="cellIs" dxfId="6" priority="1" stopIfTrue="1" operator="greaterThan">
      <formula>1</formula>
    </cfRule>
  </conditionalFormatting>
  <pageMargins left="0.3" right="0.19685039370078741" top="0.28000000000000003" bottom="0.28999999999999998" header="0.27" footer="0.25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68609" r:id="rId4">
          <objectPr defaultSize="0" autoPict="0" r:id="rId5">
            <anchor moveWithCells="1" sizeWithCells="1">
              <from>
                <xdr:col>25</xdr:col>
                <xdr:colOff>161925</xdr:colOff>
                <xdr:row>135</xdr:row>
                <xdr:rowOff>104775</xdr:rowOff>
              </from>
              <to>
                <xdr:col>25</xdr:col>
                <xdr:colOff>1238250</xdr:colOff>
                <xdr:row>138</xdr:row>
                <xdr:rowOff>19050</xdr:rowOff>
              </to>
            </anchor>
          </objectPr>
        </oleObject>
      </mc:Choice>
      <mc:Fallback>
        <oleObject progId="PBrush" shapeId="686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J181"/>
  <sheetViews>
    <sheetView topLeftCell="A6" zoomScale="80" zoomScaleNormal="80" workbookViewId="0">
      <pane xSplit="3" ySplit="3" topLeftCell="F42" activePane="bottomRight" state="frozen"/>
      <selection activeCell="A6" sqref="A6"/>
      <selection pane="topRight" activeCell="D6" sqref="D6"/>
      <selection pane="bottomLeft" activeCell="A9" sqref="A9"/>
      <selection pane="bottomRight" activeCell="W12" sqref="W12:AA60"/>
    </sheetView>
  </sheetViews>
  <sheetFormatPr defaultRowHeight="15.95" customHeight="1" x14ac:dyDescent="0.25"/>
  <cols>
    <col min="1" max="1" width="4.140625" style="1" customWidth="1"/>
    <col min="2" max="2" width="6.28515625" style="1" customWidth="1"/>
    <col min="3" max="3" width="9.28515625" style="1" customWidth="1"/>
    <col min="4" max="12" width="10.7109375" style="1" customWidth="1"/>
    <col min="13" max="17" width="5.7109375" style="1" customWidth="1"/>
    <col min="18" max="18" width="6" style="1" customWidth="1"/>
    <col min="19" max="19" width="5.5703125" style="1" customWidth="1"/>
    <col min="20" max="27" width="11.140625" style="1" customWidth="1"/>
    <col min="28" max="28" width="8.42578125" style="1" customWidth="1"/>
    <col min="29" max="29" width="32.140625" style="1" customWidth="1"/>
    <col min="30" max="30" width="4.5703125" style="1" customWidth="1"/>
    <col min="31" max="52" width="6.7109375" style="1" hidden="1" customWidth="1"/>
    <col min="53" max="74" width="6.7109375" style="529" hidden="1" customWidth="1"/>
    <col min="75" max="160" width="6.7109375" style="1" hidden="1" customWidth="1"/>
    <col min="161" max="161" width="11.28515625" style="1" customWidth="1"/>
    <col min="162" max="180" width="5.28515625" style="1" customWidth="1"/>
    <col min="181" max="16384" width="9.140625" style="1"/>
  </cols>
  <sheetData>
    <row r="1" spans="1:192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811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</row>
    <row r="2" spans="1:192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</row>
    <row r="3" spans="1:192" ht="18" customHeight="1" x14ac:dyDescent="0.25">
      <c r="A3" s="35" t="s">
        <v>839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</row>
    <row r="4" spans="1:192" ht="15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</row>
    <row r="5" spans="1:192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192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849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19"/>
      <c r="Y6" s="819"/>
      <c r="Z6" s="850"/>
      <c r="AA6" s="820"/>
      <c r="AB6" s="844" t="s">
        <v>15</v>
      </c>
      <c r="AC6" s="845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</row>
    <row r="7" spans="1:192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7"/>
      <c r="K7" s="807"/>
      <c r="L7" s="808"/>
      <c r="M7" s="807" t="s">
        <v>404</v>
      </c>
      <c r="N7" s="807"/>
      <c r="O7" s="807"/>
      <c r="P7" s="807"/>
      <c r="Q7" s="807"/>
      <c r="R7" s="807"/>
      <c r="S7" s="807"/>
      <c r="T7" s="806" t="s">
        <v>405</v>
      </c>
      <c r="U7" s="807"/>
      <c r="V7" s="807"/>
      <c r="W7" s="807"/>
      <c r="X7" s="807"/>
      <c r="Y7" s="807"/>
      <c r="Z7" s="807"/>
      <c r="AA7" s="808"/>
      <c r="AB7" s="846"/>
      <c r="AC7" s="847"/>
      <c r="AD7" s="189"/>
      <c r="AE7" s="806" t="s">
        <v>199</v>
      </c>
      <c r="AF7" s="807"/>
      <c r="AG7" s="807"/>
      <c r="AH7" s="807"/>
      <c r="AI7" s="807"/>
      <c r="AJ7" s="807"/>
      <c r="AK7" s="807"/>
      <c r="AL7" s="807"/>
      <c r="AM7" s="808"/>
      <c r="AN7" s="807" t="s">
        <v>404</v>
      </c>
      <c r="AO7" s="807"/>
      <c r="AP7" s="807"/>
      <c r="AQ7" s="807"/>
      <c r="AR7" s="807"/>
      <c r="AS7" s="807"/>
      <c r="AT7" s="807"/>
      <c r="AU7" s="806" t="s">
        <v>405</v>
      </c>
      <c r="AV7" s="807"/>
      <c r="AW7" s="807"/>
      <c r="AX7" s="807"/>
      <c r="AY7" s="807"/>
      <c r="AZ7" s="807"/>
      <c r="BA7" s="808"/>
      <c r="BB7" s="277"/>
      <c r="BC7" s="277"/>
    </row>
    <row r="8" spans="1:192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807"/>
      <c r="I8" s="784"/>
      <c r="J8" s="809" t="s">
        <v>906</v>
      </c>
      <c r="K8" s="807"/>
      <c r="L8" s="810"/>
      <c r="M8" s="797" t="s">
        <v>423</v>
      </c>
      <c r="N8" s="798"/>
      <c r="O8" s="799"/>
      <c r="P8" s="783" t="s">
        <v>424</v>
      </c>
      <c r="Q8" s="784"/>
      <c r="R8" s="809" t="s">
        <v>906</v>
      </c>
      <c r="S8" s="810"/>
      <c r="T8" s="806" t="s">
        <v>423</v>
      </c>
      <c r="U8" s="807"/>
      <c r="V8" s="786"/>
      <c r="W8" s="785" t="s">
        <v>424</v>
      </c>
      <c r="X8" s="786"/>
      <c r="Y8" s="787" t="s">
        <v>906</v>
      </c>
      <c r="Z8" s="787"/>
      <c r="AA8" s="788"/>
      <c r="AB8" s="846"/>
      <c r="AC8" s="847"/>
      <c r="AD8" s="189"/>
      <c r="AE8" s="797" t="s">
        <v>423</v>
      </c>
      <c r="AF8" s="798"/>
      <c r="AG8" s="799"/>
      <c r="AH8" s="783" t="s">
        <v>424</v>
      </c>
      <c r="AI8" s="807"/>
      <c r="AJ8" s="784"/>
      <c r="AK8" s="809" t="s">
        <v>425</v>
      </c>
      <c r="AL8" s="807"/>
      <c r="AM8" s="810"/>
      <c r="AN8" s="797" t="s">
        <v>423</v>
      </c>
      <c r="AO8" s="798"/>
      <c r="AP8" s="799"/>
      <c r="AQ8" s="783" t="s">
        <v>424</v>
      </c>
      <c r="AR8" s="784"/>
      <c r="AS8" s="809" t="s">
        <v>425</v>
      </c>
      <c r="AT8" s="810"/>
      <c r="AU8" s="806" t="s">
        <v>423</v>
      </c>
      <c r="AV8" s="807"/>
      <c r="AW8" s="786"/>
      <c r="AX8" s="785" t="s">
        <v>424</v>
      </c>
      <c r="AY8" s="786"/>
      <c r="AZ8" s="787" t="s">
        <v>425</v>
      </c>
      <c r="BA8" s="788"/>
      <c r="BB8" s="277"/>
      <c r="BC8" s="277"/>
    </row>
    <row r="9" spans="1:192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209">
        <v>2</v>
      </c>
      <c r="I9" s="179">
        <v>3</v>
      </c>
      <c r="J9" s="180">
        <v>1</v>
      </c>
      <c r="K9" s="209">
        <v>2</v>
      </c>
      <c r="L9" s="181">
        <v>3</v>
      </c>
      <c r="M9" s="175">
        <v>1</v>
      </c>
      <c r="N9" s="176">
        <v>2</v>
      </c>
      <c r="O9" s="177">
        <v>3</v>
      </c>
      <c r="P9" s="178">
        <v>1</v>
      </c>
      <c r="Q9" s="179">
        <v>2</v>
      </c>
      <c r="R9" s="180">
        <v>1</v>
      </c>
      <c r="S9" s="181">
        <v>2</v>
      </c>
      <c r="T9" s="175">
        <v>1</v>
      </c>
      <c r="U9" s="177">
        <v>2</v>
      </c>
      <c r="V9" s="210">
        <v>3</v>
      </c>
      <c r="W9" s="178">
        <v>1</v>
      </c>
      <c r="X9" s="179">
        <v>2</v>
      </c>
      <c r="Y9" s="180">
        <v>1</v>
      </c>
      <c r="Z9" s="209">
        <v>2</v>
      </c>
      <c r="AA9" s="181">
        <v>3</v>
      </c>
      <c r="AB9" s="848"/>
      <c r="AC9" s="849"/>
      <c r="AD9" s="189"/>
      <c r="AE9" s="175">
        <v>1</v>
      </c>
      <c r="AF9" s="176">
        <v>2</v>
      </c>
      <c r="AG9" s="177">
        <v>3</v>
      </c>
      <c r="AH9" s="178">
        <v>1</v>
      </c>
      <c r="AI9" s="209">
        <v>2</v>
      </c>
      <c r="AJ9" s="179">
        <v>3</v>
      </c>
      <c r="AK9" s="180">
        <v>1</v>
      </c>
      <c r="AL9" s="209">
        <v>2</v>
      </c>
      <c r="AM9" s="181">
        <v>3</v>
      </c>
      <c r="AN9" s="175">
        <v>1</v>
      </c>
      <c r="AO9" s="176">
        <v>2</v>
      </c>
      <c r="AP9" s="177">
        <v>3</v>
      </c>
      <c r="AQ9" s="178">
        <v>1</v>
      </c>
      <c r="AR9" s="179">
        <v>2</v>
      </c>
      <c r="AS9" s="180">
        <v>1</v>
      </c>
      <c r="AT9" s="181">
        <v>2</v>
      </c>
      <c r="AU9" s="175">
        <v>1</v>
      </c>
      <c r="AV9" s="177">
        <v>2</v>
      </c>
      <c r="AW9" s="209">
        <v>3</v>
      </c>
      <c r="AX9" s="178">
        <v>1</v>
      </c>
      <c r="AY9" s="179">
        <v>2</v>
      </c>
      <c r="AZ9" s="180">
        <v>1</v>
      </c>
      <c r="BA9" s="181">
        <v>2</v>
      </c>
      <c r="BB9" s="195"/>
      <c r="BC9" s="195"/>
      <c r="BD9" s="118" t="s">
        <v>807</v>
      </c>
      <c r="BE9" s="118" t="s">
        <v>811</v>
      </c>
      <c r="BF9" s="197" t="s">
        <v>453</v>
      </c>
      <c r="BG9" s="118" t="s">
        <v>790</v>
      </c>
      <c r="BH9" s="118" t="s">
        <v>358</v>
      </c>
      <c r="BI9" s="118" t="s">
        <v>797</v>
      </c>
      <c r="BJ9" s="197" t="s">
        <v>453</v>
      </c>
      <c r="BK9" s="118" t="s">
        <v>341</v>
      </c>
      <c r="BL9" s="118" t="s">
        <v>301</v>
      </c>
      <c r="BM9" s="197" t="s">
        <v>453</v>
      </c>
      <c r="BN9" s="118" t="s">
        <v>274</v>
      </c>
      <c r="BO9" s="118" t="s">
        <v>510</v>
      </c>
      <c r="BP9" s="197" t="s">
        <v>453</v>
      </c>
      <c r="BQ9" s="118" t="s">
        <v>787</v>
      </c>
      <c r="BR9" s="118" t="s">
        <v>646</v>
      </c>
      <c r="BS9" s="197" t="s">
        <v>453</v>
      </c>
      <c r="BT9" s="388" t="s">
        <v>799</v>
      </c>
      <c r="BU9" s="388" t="s">
        <v>800</v>
      </c>
      <c r="BV9" s="197" t="s">
        <v>453</v>
      </c>
      <c r="BW9" s="118" t="s">
        <v>632</v>
      </c>
      <c r="BX9" s="118" t="s">
        <v>683</v>
      </c>
      <c r="BY9" s="197" t="s">
        <v>453</v>
      </c>
      <c r="BZ9" s="118" t="s">
        <v>620</v>
      </c>
      <c r="CA9" s="118" t="s">
        <v>621</v>
      </c>
      <c r="CB9" s="197" t="s">
        <v>453</v>
      </c>
      <c r="CC9" s="118" t="s">
        <v>695</v>
      </c>
      <c r="CD9" s="118" t="s">
        <v>772</v>
      </c>
      <c r="CE9" s="197" t="s">
        <v>453</v>
      </c>
      <c r="CF9" s="118" t="s">
        <v>255</v>
      </c>
      <c r="CG9" s="118" t="s">
        <v>256</v>
      </c>
      <c r="CH9" s="197" t="s">
        <v>453</v>
      </c>
      <c r="CI9" s="118" t="s">
        <v>784</v>
      </c>
      <c r="CJ9" s="118" t="s">
        <v>786</v>
      </c>
      <c r="CK9" s="118" t="s">
        <v>785</v>
      </c>
      <c r="CL9" s="197" t="s">
        <v>453</v>
      </c>
      <c r="CM9" s="118" t="s">
        <v>801</v>
      </c>
      <c r="CN9" s="118" t="s">
        <v>802</v>
      </c>
      <c r="CO9" s="197" t="s">
        <v>453</v>
      </c>
      <c r="CP9" s="118" t="s">
        <v>812</v>
      </c>
      <c r="CQ9" s="118" t="s">
        <v>813</v>
      </c>
      <c r="CR9" s="197" t="s">
        <v>453</v>
      </c>
      <c r="CS9" s="118" t="s">
        <v>661</v>
      </c>
      <c r="CT9" s="118" t="s">
        <v>806</v>
      </c>
      <c r="CU9" s="118" t="s">
        <v>237</v>
      </c>
      <c r="CV9" s="118" t="s">
        <v>514</v>
      </c>
      <c r="CW9" s="197" t="s">
        <v>453</v>
      </c>
      <c r="CX9" s="118" t="s">
        <v>788</v>
      </c>
      <c r="CY9" s="118" t="s">
        <v>191</v>
      </c>
      <c r="CZ9" s="118" t="s">
        <v>743</v>
      </c>
      <c r="DA9" s="118" t="s">
        <v>809</v>
      </c>
      <c r="DB9" s="197" t="s">
        <v>453</v>
      </c>
      <c r="DC9" s="118" t="s">
        <v>805</v>
      </c>
      <c r="DD9" s="118" t="s">
        <v>582</v>
      </c>
      <c r="DE9" s="118" t="s">
        <v>804</v>
      </c>
      <c r="DF9" s="197" t="s">
        <v>453</v>
      </c>
      <c r="DG9" s="118" t="s">
        <v>241</v>
      </c>
      <c r="DH9" s="118" t="s">
        <v>244</v>
      </c>
      <c r="DI9" s="197" t="s">
        <v>453</v>
      </c>
      <c r="DJ9" s="118" t="s">
        <v>640</v>
      </c>
      <c r="DK9" s="118" t="s">
        <v>641</v>
      </c>
      <c r="DL9" s="197" t="s">
        <v>453</v>
      </c>
      <c r="DM9" s="118" t="s">
        <v>515</v>
      </c>
      <c r="DN9" s="118" t="s">
        <v>789</v>
      </c>
      <c r="DO9" s="118" t="s">
        <v>783</v>
      </c>
      <c r="DP9" s="197" t="s">
        <v>453</v>
      </c>
      <c r="DQ9" s="118" t="s">
        <v>516</v>
      </c>
      <c r="DR9" s="118" t="s">
        <v>587</v>
      </c>
      <c r="DS9" s="197" t="s">
        <v>453</v>
      </c>
      <c r="DT9" s="118" t="s">
        <v>517</v>
      </c>
      <c r="DU9" s="118" t="s">
        <v>518</v>
      </c>
      <c r="DV9" s="197" t="s">
        <v>453</v>
      </c>
      <c r="DW9" s="118" t="s">
        <v>792</v>
      </c>
      <c r="DX9" s="118" t="s">
        <v>793</v>
      </c>
      <c r="DY9" s="403" t="s">
        <v>453</v>
      </c>
      <c r="DZ9" s="118" t="s">
        <v>638</v>
      </c>
      <c r="EA9" s="118" t="s">
        <v>639</v>
      </c>
      <c r="EB9" s="403" t="s">
        <v>453</v>
      </c>
      <c r="EC9" s="118" t="s">
        <v>519</v>
      </c>
      <c r="ED9" s="118" t="s">
        <v>520</v>
      </c>
      <c r="EE9" s="197" t="s">
        <v>453</v>
      </c>
      <c r="EF9" s="118" t="s">
        <v>416</v>
      </c>
      <c r="EG9" s="118" t="s">
        <v>808</v>
      </c>
      <c r="EH9" s="197" t="s">
        <v>453</v>
      </c>
      <c r="EI9" s="118" t="s">
        <v>268</v>
      </c>
      <c r="EJ9" s="118" t="s">
        <v>267</v>
      </c>
      <c r="EK9" s="197" t="s">
        <v>453</v>
      </c>
      <c r="EL9" s="388" t="s">
        <v>794</v>
      </c>
      <c r="EM9" s="388" t="s">
        <v>795</v>
      </c>
      <c r="EN9" s="197" t="s">
        <v>453</v>
      </c>
      <c r="EO9" s="118" t="s">
        <v>791</v>
      </c>
      <c r="EP9" s="118" t="s">
        <v>803</v>
      </c>
      <c r="EQ9" s="118" t="s">
        <v>810</v>
      </c>
      <c r="ER9" s="118" t="s">
        <v>798</v>
      </c>
      <c r="ES9" s="118" t="s">
        <v>636</v>
      </c>
      <c r="ET9" s="118" t="s">
        <v>637</v>
      </c>
      <c r="EU9" s="197" t="s">
        <v>453</v>
      </c>
      <c r="EV9" s="118" t="s">
        <v>633</v>
      </c>
      <c r="EW9" s="118" t="s">
        <v>634</v>
      </c>
      <c r="EX9" s="197" t="s">
        <v>453</v>
      </c>
      <c r="EY9" s="118" t="s">
        <v>815</v>
      </c>
      <c r="EZ9" s="118" t="s">
        <v>782</v>
      </c>
      <c r="FA9" s="197" t="s">
        <v>453</v>
      </c>
      <c r="FB9" s="118" t="s">
        <v>814</v>
      </c>
      <c r="FC9" s="118" t="s">
        <v>796</v>
      </c>
      <c r="FD9" s="118"/>
      <c r="FE9" s="118"/>
      <c r="FF9" s="118"/>
      <c r="FG9" s="529"/>
      <c r="FH9" s="529"/>
      <c r="FI9" s="529"/>
      <c r="FJ9" s="529"/>
      <c r="FK9" s="529"/>
      <c r="FL9" s="529"/>
      <c r="FM9" s="529"/>
      <c r="FN9" s="529"/>
      <c r="FO9" s="529"/>
      <c r="FP9" s="529"/>
      <c r="FQ9" s="529"/>
      <c r="FR9" s="529"/>
      <c r="FS9" s="529"/>
      <c r="FT9" s="529"/>
      <c r="FU9" s="529"/>
      <c r="FV9" s="529"/>
      <c r="FW9" s="529"/>
      <c r="FX9" s="529"/>
      <c r="FY9" s="529"/>
      <c r="FZ9" s="529"/>
      <c r="GA9" s="529"/>
      <c r="GB9" s="529"/>
      <c r="GC9" s="529"/>
      <c r="GD9" s="529"/>
      <c r="GE9" s="529"/>
      <c r="GF9" s="529"/>
      <c r="GG9" s="529"/>
      <c r="GH9" s="529"/>
      <c r="GI9" s="529"/>
      <c r="GJ9" s="529"/>
    </row>
    <row r="10" spans="1:192" ht="13.9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4"/>
      <c r="AB10" s="836"/>
      <c r="AC10" s="837"/>
      <c r="AD10" s="189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18"/>
      <c r="BE10" s="118"/>
      <c r="BF10" s="118"/>
      <c r="BG10" s="118"/>
      <c r="BH10" s="118"/>
      <c r="BI10" s="118"/>
      <c r="BJ10" s="118"/>
      <c r="BK10" s="118"/>
      <c r="BL10" s="118"/>
      <c r="BM10" s="197"/>
      <c r="BN10" s="118"/>
      <c r="BO10" s="118"/>
      <c r="BP10" s="197"/>
      <c r="BQ10" s="118"/>
      <c r="BR10" s="196"/>
      <c r="BS10" s="197"/>
      <c r="BT10" s="197"/>
      <c r="BU10" s="197"/>
      <c r="BV10" s="197"/>
      <c r="BW10" s="118"/>
      <c r="BX10" s="118"/>
      <c r="BY10" s="197"/>
      <c r="BZ10" s="197"/>
      <c r="CA10" s="197"/>
      <c r="CB10" s="197"/>
      <c r="CC10" s="118"/>
      <c r="CD10" s="118"/>
      <c r="CE10" s="197"/>
      <c r="CF10" s="197"/>
      <c r="CG10" s="197"/>
      <c r="CH10" s="197"/>
      <c r="CI10" s="118"/>
      <c r="CJ10" s="118"/>
      <c r="CK10" s="118"/>
      <c r="CL10" s="197"/>
      <c r="CM10" s="118"/>
      <c r="CN10" s="118"/>
      <c r="CO10" s="197"/>
      <c r="CP10" s="197"/>
      <c r="CQ10" s="197"/>
      <c r="CR10" s="197"/>
      <c r="CS10" s="118"/>
      <c r="CT10" s="118"/>
      <c r="CU10" s="118"/>
      <c r="CV10" s="118"/>
      <c r="CW10" s="197"/>
      <c r="CX10" s="118"/>
      <c r="CY10" s="118"/>
      <c r="CZ10" s="118"/>
      <c r="DA10" s="118"/>
      <c r="DB10" s="197"/>
      <c r="DC10" s="118"/>
      <c r="DD10" s="118"/>
      <c r="DE10" s="118"/>
      <c r="DF10" s="197"/>
      <c r="DG10" s="118"/>
      <c r="DH10" s="118"/>
      <c r="DI10" s="197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97"/>
      <c r="DW10" s="24"/>
      <c r="DX10" s="24"/>
      <c r="DY10" s="24"/>
      <c r="DZ10" s="24"/>
      <c r="EA10" s="24"/>
      <c r="EB10" s="24"/>
      <c r="EC10" s="118"/>
      <c r="ED10" s="118"/>
      <c r="EE10" s="197"/>
      <c r="EF10" s="118"/>
      <c r="EG10" s="118"/>
      <c r="EH10" s="118"/>
      <c r="EI10" s="118"/>
      <c r="EJ10" s="118"/>
      <c r="EK10" s="197"/>
      <c r="EL10" s="197"/>
      <c r="EM10" s="197"/>
      <c r="EN10" s="197"/>
      <c r="EO10" s="118"/>
      <c r="EP10" s="118"/>
      <c r="EQ10" s="118"/>
      <c r="ER10" s="118"/>
      <c r="ES10" s="118"/>
      <c r="ET10" s="118"/>
      <c r="EU10" s="197"/>
      <c r="EV10" s="118"/>
      <c r="EW10" s="118"/>
      <c r="EX10" s="197"/>
      <c r="EY10" s="118"/>
      <c r="EZ10" s="118"/>
      <c r="FA10" s="118"/>
      <c r="FB10" s="118"/>
      <c r="FC10" s="118"/>
      <c r="FD10" s="118"/>
      <c r="FE10" s="118"/>
      <c r="FF10" s="118"/>
      <c r="FG10" s="529"/>
      <c r="FH10" s="529"/>
      <c r="FI10" s="529"/>
      <c r="FJ10" s="529"/>
      <c r="FK10" s="529"/>
      <c r="FL10" s="529"/>
      <c r="FM10" s="529"/>
      <c r="FN10" s="529"/>
      <c r="FO10" s="529"/>
      <c r="FP10" s="529"/>
      <c r="FQ10" s="529"/>
      <c r="FR10" s="529"/>
      <c r="FS10" s="529"/>
      <c r="FT10" s="529"/>
      <c r="FU10" s="529"/>
      <c r="FV10" s="529"/>
      <c r="FW10" s="529"/>
      <c r="FX10" s="529"/>
      <c r="FY10" s="529"/>
      <c r="FZ10" s="529"/>
      <c r="GA10" s="529"/>
      <c r="GB10" s="529"/>
      <c r="GC10" s="529"/>
      <c r="GD10" s="529"/>
      <c r="GE10" s="529"/>
      <c r="GF10" s="529"/>
      <c r="GG10" s="529"/>
      <c r="GH10" s="529"/>
      <c r="GI10" s="529"/>
      <c r="GJ10" s="529"/>
    </row>
    <row r="11" spans="1:192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6"/>
      <c r="Y11" s="826"/>
      <c r="Z11" s="826"/>
      <c r="AA11" s="827"/>
      <c r="AB11" s="47" t="s">
        <v>127</v>
      </c>
      <c r="AC11" s="32"/>
      <c r="AD11" s="2"/>
      <c r="AE11" s="520" t="s">
        <v>811</v>
      </c>
      <c r="AF11" s="520" t="s">
        <v>811</v>
      </c>
      <c r="AG11" s="520" t="s">
        <v>811</v>
      </c>
      <c r="AH11" s="520" t="s">
        <v>811</v>
      </c>
      <c r="AI11" s="520" t="s">
        <v>811</v>
      </c>
      <c r="AJ11" s="520" t="s">
        <v>811</v>
      </c>
      <c r="AK11" s="520" t="s">
        <v>811</v>
      </c>
      <c r="AL11" s="520" t="s">
        <v>811</v>
      </c>
      <c r="AM11" s="520" t="s">
        <v>811</v>
      </c>
      <c r="AN11" s="520" t="s">
        <v>807</v>
      </c>
      <c r="AO11" s="520" t="s">
        <v>807</v>
      </c>
      <c r="AP11" s="520" t="s">
        <v>811</v>
      </c>
      <c r="AQ11" s="520" t="s">
        <v>811</v>
      </c>
      <c r="AR11" s="520" t="s">
        <v>811</v>
      </c>
      <c r="AS11" s="520" t="s">
        <v>807</v>
      </c>
      <c r="AT11" s="520" t="s">
        <v>807</v>
      </c>
      <c r="AU11" s="520" t="s">
        <v>807</v>
      </c>
      <c r="AV11" s="520" t="s">
        <v>807</v>
      </c>
      <c r="AW11" s="520" t="s">
        <v>807</v>
      </c>
      <c r="AX11" s="520" t="s">
        <v>807</v>
      </c>
      <c r="AY11" s="520" t="s">
        <v>807</v>
      </c>
      <c r="AZ11" s="520" t="s">
        <v>807</v>
      </c>
      <c r="BA11" s="520" t="s">
        <v>807</v>
      </c>
      <c r="BD11" s="118"/>
      <c r="BE11" s="118"/>
      <c r="BF11" s="118"/>
      <c r="BG11" s="118"/>
      <c r="BH11" s="118"/>
      <c r="BI11" s="118"/>
      <c r="BJ11" s="118"/>
      <c r="BK11" s="118"/>
      <c r="BL11" s="7"/>
      <c r="BM11" s="118"/>
      <c r="BN11" s="118"/>
      <c r="BO11" s="7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27"/>
      <c r="EQ11" s="27"/>
      <c r="ER11" s="118"/>
      <c r="ES11" s="27"/>
      <c r="ET11" s="27"/>
      <c r="EU11" s="27"/>
      <c r="EV11" s="27"/>
      <c r="EW11" s="27"/>
      <c r="EX11" s="27"/>
      <c r="EY11" s="7"/>
      <c r="EZ11" s="7"/>
      <c r="FA11" s="7"/>
      <c r="FB11" s="7"/>
      <c r="FC11" s="7"/>
      <c r="FD11" s="7"/>
      <c r="FE11" s="7"/>
      <c r="FF11" s="7"/>
    </row>
    <row r="12" spans="1:192" ht="17.100000000000001" customHeight="1" x14ac:dyDescent="0.25">
      <c r="A12" s="774"/>
      <c r="B12" s="777"/>
      <c r="C12" s="172">
        <v>2</v>
      </c>
      <c r="D12" s="533"/>
      <c r="E12" s="429"/>
      <c r="F12" s="433"/>
      <c r="G12" s="431"/>
      <c r="H12" s="432"/>
      <c r="I12" s="433"/>
      <c r="J12" s="434"/>
      <c r="K12" s="441"/>
      <c r="L12" s="435"/>
      <c r="M12" s="436"/>
      <c r="N12" s="439"/>
      <c r="O12" s="433"/>
      <c r="P12" s="431"/>
      <c r="Q12" s="433"/>
      <c r="R12" s="434"/>
      <c r="S12" s="435"/>
      <c r="T12" s="428" t="s">
        <v>908</v>
      </c>
      <c r="U12" s="437" t="s">
        <v>907</v>
      </c>
      <c r="V12" s="433" t="s">
        <v>858</v>
      </c>
      <c r="W12" s="431" t="s">
        <v>905</v>
      </c>
      <c r="X12" s="433" t="s">
        <v>902</v>
      </c>
      <c r="Y12" s="434" t="s">
        <v>915</v>
      </c>
      <c r="Z12" s="432" t="s">
        <v>887</v>
      </c>
      <c r="AA12" s="435" t="s">
        <v>909</v>
      </c>
      <c r="AB12" s="26" t="s">
        <v>817</v>
      </c>
      <c r="AC12" s="8"/>
      <c r="AD12" s="2"/>
      <c r="AE12" s="520" t="s">
        <v>811</v>
      </c>
      <c r="AF12" s="520" t="s">
        <v>811</v>
      </c>
      <c r="AG12" s="520" t="s">
        <v>811</v>
      </c>
      <c r="AH12" s="520" t="s">
        <v>811</v>
      </c>
      <c r="AI12" s="520" t="s">
        <v>811</v>
      </c>
      <c r="AJ12" s="520" t="s">
        <v>811</v>
      </c>
      <c r="AK12" s="520" t="s">
        <v>811</v>
      </c>
      <c r="AL12" s="520" t="s">
        <v>811</v>
      </c>
      <c r="AM12" s="520" t="s">
        <v>811</v>
      </c>
      <c r="AN12" s="520" t="s">
        <v>807</v>
      </c>
      <c r="AO12" s="520" t="s">
        <v>807</v>
      </c>
      <c r="AP12" s="520" t="s">
        <v>811</v>
      </c>
      <c r="AQ12" s="520" t="s">
        <v>811</v>
      </c>
      <c r="AR12" s="520" t="s">
        <v>811</v>
      </c>
      <c r="AS12" s="520" t="s">
        <v>807</v>
      </c>
      <c r="AT12" s="520" t="s">
        <v>807</v>
      </c>
      <c r="AU12" s="520" t="s">
        <v>807</v>
      </c>
      <c r="AV12" s="520" t="s">
        <v>807</v>
      </c>
      <c r="AW12" s="520" t="s">
        <v>807</v>
      </c>
      <c r="AX12" s="520" t="s">
        <v>807</v>
      </c>
      <c r="AY12" s="520" t="s">
        <v>807</v>
      </c>
      <c r="AZ12" s="520" t="s">
        <v>807</v>
      </c>
      <c r="BA12" s="520" t="s">
        <v>807</v>
      </c>
      <c r="BD12" s="118">
        <f t="shared" ref="BD12:BD64" si="0">COUNTIF(D12:AA12,"A.39")</f>
        <v>0</v>
      </c>
      <c r="BE12" s="118">
        <f t="shared" ref="BE12:BE64" si="1">COUNTIF(D12:AA12,"A.45")</f>
        <v>0</v>
      </c>
      <c r="BF12" s="118">
        <f t="shared" ref="BF12:BF64" si="2">SUM(BE12:BE12)</f>
        <v>0</v>
      </c>
      <c r="BG12" s="118">
        <f t="shared" ref="BG12:BG64" si="3">COUNTIF(D12:AA12,"B.22")</f>
        <v>0</v>
      </c>
      <c r="BH12" s="118">
        <f t="shared" ref="BH12:BH64" si="4">COUNTIF(D12:AA12,"B.25")</f>
        <v>0</v>
      </c>
      <c r="BI12" s="118">
        <f t="shared" ref="BI12:BI64" si="5">COUNTIF(D12:AA12,"B.29")</f>
        <v>0</v>
      </c>
      <c r="BJ12" s="118">
        <f t="shared" ref="BJ12:BJ64" si="6">SUM(BH12:BH12)</f>
        <v>0</v>
      </c>
      <c r="BK12" s="118">
        <f t="shared" ref="BK12:BK64" si="7">COUNTIF(D12:AA12,"C.7")</f>
        <v>0</v>
      </c>
      <c r="BL12" s="117">
        <f>COUNTIF(D12:AA12,"CP.7")</f>
        <v>0</v>
      </c>
      <c r="BM12" s="118">
        <f t="shared" ref="BM12:BM64" si="8">SUM(BK12:BL12)</f>
        <v>0</v>
      </c>
      <c r="BN12" s="118">
        <f t="shared" ref="BN12:BN64" si="9">COUNTIF(D12:AA12,"C.13")</f>
        <v>0</v>
      </c>
      <c r="BO12" s="117">
        <f t="shared" ref="BO12:BO64" si="10">COUNTIF(D12:AA12,"CP.13")</f>
        <v>0</v>
      </c>
      <c r="BP12" s="118">
        <f t="shared" ref="BP12:BP64" si="11">SUM(BN12:BO12)</f>
        <v>0</v>
      </c>
      <c r="BQ12" s="118">
        <f t="shared" ref="BQ12:BQ64" si="12">COUNTIF(D12:AA12,"C.19")</f>
        <v>0</v>
      </c>
      <c r="BR12" s="118">
        <f t="shared" ref="BR12:BR64" si="13">COUNTIF(D12:AA12,"CP.20")</f>
        <v>0</v>
      </c>
      <c r="BS12" s="118">
        <f t="shared" ref="BS12:BS64" si="14">SUM(BQ12:BR12)</f>
        <v>0</v>
      </c>
      <c r="BT12" s="118">
        <f t="shared" ref="BT12:BT64" si="15">COUNTIF(D12:AA12,"C.31")</f>
        <v>0</v>
      </c>
      <c r="BU12" s="118">
        <f t="shared" ref="BU12:BU64" si="16">COUNTIF(D12:AA12,"CP.31")</f>
        <v>0</v>
      </c>
      <c r="BV12" s="118">
        <f>SUM(BT12:BU12)</f>
        <v>0</v>
      </c>
      <c r="BW12" s="117">
        <f t="shared" ref="BW12:BW64" si="17">COUNTIF(D12:AA12,"D.12")</f>
        <v>0</v>
      </c>
      <c r="BX12" s="117">
        <f t="shared" ref="BX12:BX64" si="18">COUNTIF(D12:AA12,"DP.12")</f>
        <v>0</v>
      </c>
      <c r="BY12" s="117">
        <f t="shared" ref="BY12:BY64" si="19">SUM(BW12:BX12)</f>
        <v>0</v>
      </c>
      <c r="BZ12" s="117">
        <f t="shared" ref="BZ12:BZ64" si="20">COUNTIF(D12:AA12,"D.41")</f>
        <v>0</v>
      </c>
      <c r="CA12" s="117">
        <f t="shared" ref="CA12:CA64" si="21">COUNTIF(D12:AA12,"DP.41")</f>
        <v>0</v>
      </c>
      <c r="CB12" s="117">
        <f>SUM(BZ12:CA12)</f>
        <v>0</v>
      </c>
      <c r="CC12" s="117">
        <f t="shared" ref="CC12:CC64" si="22">COUNTIF(D12:AA12,"E.43")</f>
        <v>0</v>
      </c>
      <c r="CD12" s="117">
        <f t="shared" ref="CD12:CD64" si="23">COUNTIF(D12:AA12,"EL.43")</f>
        <v>0</v>
      </c>
      <c r="CE12" s="117">
        <f t="shared" ref="CE12:CE64" si="24">SUM(CC12:CD12)</f>
        <v>0</v>
      </c>
      <c r="CF12" s="117">
        <f>COUNTIF(D12:AA12,"E.10")</f>
        <v>0</v>
      </c>
      <c r="CG12" s="117">
        <f>COUNTIF(D12:AA12,"EL.10")</f>
        <v>0</v>
      </c>
      <c r="CH12" s="117">
        <f>SUM(CF12:CG12)</f>
        <v>0</v>
      </c>
      <c r="CI12" s="117">
        <f t="shared" ref="CI12:CI64" si="25">COUNTIF(D12:AA12,"E.18")</f>
        <v>0</v>
      </c>
      <c r="CJ12" s="117">
        <f t="shared" ref="CJ12:CJ64" si="26">COUNTIF(D12:AA12,"EL.18")</f>
        <v>0</v>
      </c>
      <c r="CK12" s="117">
        <f t="shared" ref="CK12:CK64" si="27">COUNTIF(D12:AA12,"EP.18")</f>
        <v>0</v>
      </c>
      <c r="CL12" s="117">
        <f t="shared" ref="CL12:CL64" si="28">SUM(CI12:CK12)</f>
        <v>0</v>
      </c>
      <c r="CM12" s="117">
        <f t="shared" ref="CM12:CM64" si="29">COUNTIF(D12:AA12,"E.33")</f>
        <v>0</v>
      </c>
      <c r="CN12" s="117">
        <f t="shared" ref="CN12:CN64" si="30">COUNTIF(D12:AA12,"EL.33")</f>
        <v>0</v>
      </c>
      <c r="CO12" s="117">
        <f t="shared" ref="CO12:CO64" si="31">SUM(CM12:CN12)</f>
        <v>0</v>
      </c>
      <c r="CP12" s="117">
        <f t="shared" ref="CP12:CP64" si="32">COUNTIF(D12:AA12,"EP.47")</f>
        <v>0</v>
      </c>
      <c r="CQ12" s="117">
        <f t="shared" ref="CQ12:CQ64" si="33">COUNTIF(D12:AA12,"EL.47")</f>
        <v>0</v>
      </c>
      <c r="CR12" s="117">
        <f>SUM(CP12:CQ12)</f>
        <v>0</v>
      </c>
      <c r="CS12" s="117">
        <f t="shared" ref="CS12:CS64" si="34">COUNTIF(D12:AA12,"F.32")</f>
        <v>0</v>
      </c>
      <c r="CT12" s="117">
        <f t="shared" ref="CT12:CT64" si="35">COUNTIF(D12:AA12,"F.37")</f>
        <v>0</v>
      </c>
      <c r="CU12" s="117">
        <f t="shared" ref="CU12:CU64" si="36">COUNTIF(D12:AA12,"G.3")</f>
        <v>0</v>
      </c>
      <c r="CV12" s="117">
        <f t="shared" ref="CV12:CV64" si="37">COUNTIF(D12:AA12,"GP.3")</f>
        <v>0</v>
      </c>
      <c r="CW12" s="117">
        <f t="shared" ref="CW12:CW64" si="38">SUM(CU12:CV12)</f>
        <v>0</v>
      </c>
      <c r="CX12" s="117">
        <f t="shared" ref="CX12:CX64" si="39">COUNTIF(D12:AA12,"G.20")</f>
        <v>0</v>
      </c>
      <c r="CY12" s="117">
        <f t="shared" ref="CY12:CY64" si="40">COUNTIF(D12:AA12,"G.42")</f>
        <v>0</v>
      </c>
      <c r="CZ12" s="117">
        <f t="shared" ref="CZ12:CZ64" si="41">COUNTIF(D12:AA12,"G.43")</f>
        <v>0</v>
      </c>
      <c r="DA12" s="117">
        <f t="shared" ref="DA12:DA64" si="42">COUNTIF(D12:AA12,"GP.43")</f>
        <v>0</v>
      </c>
      <c r="DB12" s="117">
        <f>SUM(CZ12:DA12)</f>
        <v>0</v>
      </c>
      <c r="DC12" s="117">
        <f t="shared" ref="DC12:DC64" si="43">COUNTIF(D12:AA12,"G.35")</f>
        <v>0</v>
      </c>
      <c r="DD12" s="117">
        <f>COUNTIF(D12:AA12,"GP.31")</f>
        <v>0</v>
      </c>
      <c r="DE12" s="117">
        <f t="shared" ref="DE12:DE64" si="44">COUNTIF(D12:AA12,"HL.35")</f>
        <v>0</v>
      </c>
      <c r="DF12" s="117">
        <f>SUM(DC12:DE12)</f>
        <v>0</v>
      </c>
      <c r="DG12" s="117">
        <f t="shared" ref="DG12:DG64" si="45">COUNTIF(D12:AA12,"H.6")</f>
        <v>0</v>
      </c>
      <c r="DH12" s="117">
        <f t="shared" ref="DH12:DH64" si="46">COUNTIF(D12:AA12,"HL.6")</f>
        <v>0</v>
      </c>
      <c r="DI12" s="117">
        <f t="shared" ref="DI12:DI64" si="47">SUM(DG12:DH12)</f>
        <v>0</v>
      </c>
      <c r="DJ12" s="117">
        <f t="shared" ref="DJ12:DJ64" si="48">COUNTIF(D12:AA12,"H.17")</f>
        <v>0</v>
      </c>
      <c r="DK12" s="117">
        <f t="shared" ref="DK12:DK64" si="49">COUNTIF(D12:AA12,"HL.17")</f>
        <v>0</v>
      </c>
      <c r="DL12" s="117">
        <f t="shared" ref="DL12:DL64" si="50">SUM(DJ12:DK12)</f>
        <v>0</v>
      </c>
      <c r="DM12" s="117">
        <f t="shared" ref="DM12:DM64" si="51">COUNTIF(D12:AA12,"I.2")</f>
        <v>0</v>
      </c>
      <c r="DN12" s="117">
        <f t="shared" ref="DN12:DN64" si="52">COUNTIF(D12:AA12,"I.21")</f>
        <v>0</v>
      </c>
      <c r="DO12" s="117">
        <f>COUNTIF(D12:AA12,"T.21")</f>
        <v>0</v>
      </c>
      <c r="DP12" s="117">
        <f t="shared" ref="DP12:DP64" si="53">SUM(DN12:DO12)</f>
        <v>0</v>
      </c>
      <c r="DQ12" s="117">
        <f t="shared" ref="DQ12:DQ64" si="54">COUNTIF(D12:AA12,"J.4")</f>
        <v>0</v>
      </c>
      <c r="DR12" s="117">
        <f>COUNTIF(D12:AA12,"JL.4")</f>
        <v>0</v>
      </c>
      <c r="DS12" s="117">
        <f>SUM(DQ12:DR12)</f>
        <v>0</v>
      </c>
      <c r="DT12" s="117">
        <f t="shared" ref="DT12:DT64" si="55">COUNTIF(D12:AA12,"J.11")</f>
        <v>0</v>
      </c>
      <c r="DU12" s="117">
        <f t="shared" ref="DU12:DU64" si="56">COUNTIF(D12:AA12,"JL.11")</f>
        <v>0</v>
      </c>
      <c r="DV12" s="117">
        <f t="shared" ref="DV12:DV64" si="57">SUM(DT12:DU12)</f>
        <v>0</v>
      </c>
      <c r="DW12" s="117">
        <f t="shared" ref="DW12:DW64" si="58">COUNTIF(D12:AA12,"JL.26")</f>
        <v>0</v>
      </c>
      <c r="DX12" s="117">
        <f t="shared" ref="DX12:DX64" si="59">COUNTIF(D12:AA12,"T.26")</f>
        <v>0</v>
      </c>
      <c r="DY12" s="117">
        <f t="shared" ref="DY12:DY64" si="60">SUM(DW12:DX12)</f>
        <v>0</v>
      </c>
      <c r="DZ12" s="117">
        <f>COUNTIF(D12:AA12,"JL.16")</f>
        <v>0</v>
      </c>
      <c r="EA12" s="117">
        <f t="shared" ref="EA12:EA64" si="61">COUNTIF(D12:AA12,"T.16")</f>
        <v>0</v>
      </c>
      <c r="EB12" s="117">
        <f>SUM(DZ12:EA12)</f>
        <v>0</v>
      </c>
      <c r="EC12" s="117">
        <f t="shared" ref="EC12:EC64" si="62">COUNTIF(D12:AA12,"K.5")</f>
        <v>0</v>
      </c>
      <c r="ED12" s="117">
        <f t="shared" ref="ED12:ED64" si="63">COUNTIF(D12:AA12,"KL.5")</f>
        <v>0</v>
      </c>
      <c r="EE12" s="117">
        <f t="shared" ref="EE12:EE64" si="64">SUM(EC12:ED12)</f>
        <v>0</v>
      </c>
      <c r="EF12" s="117">
        <f t="shared" ref="EF12:EF64" si="65">COUNTIF(D12:AA12,"K.40")</f>
        <v>0</v>
      </c>
      <c r="EG12" s="117">
        <f t="shared" ref="EG12:EG64" si="66">COUNTIF(D12:AA12,"KL.40")</f>
        <v>0</v>
      </c>
      <c r="EH12" s="117">
        <f>SUM(EF12:EG12)</f>
        <v>0</v>
      </c>
      <c r="EI12" s="117">
        <f t="shared" ref="EI12:EI64" si="67">COUNTIF(D12:AA12,"L.9")</f>
        <v>0</v>
      </c>
      <c r="EJ12" s="117">
        <f t="shared" ref="EJ12:EJ64" si="68">COUNTIF(D12:AA12,"LL.9")</f>
        <v>0</v>
      </c>
      <c r="EK12" s="117">
        <f t="shared" ref="EK12:EK64" si="69">SUM(EI12:EJ12)</f>
        <v>0</v>
      </c>
      <c r="EL12" s="117">
        <f t="shared" ref="EL12:EL64" si="70">COUNTIF(D12:AA12,"L.27")</f>
        <v>0</v>
      </c>
      <c r="EM12" s="117">
        <f t="shared" ref="EM12:EM64" si="71">COUNTIF(D12:AA12,"LL.27")</f>
        <v>0</v>
      </c>
      <c r="EN12" s="117">
        <f>SUM(EL12:EM12)</f>
        <v>0</v>
      </c>
      <c r="EO12" s="117">
        <f t="shared" ref="EO12:EO64" si="72">COUNTIF(D12:AA12,"M.24")</f>
        <v>0</v>
      </c>
      <c r="EP12" s="117">
        <f t="shared" ref="EP12:EP64" si="73">COUNTIF(D12:AA12,"N.34")</f>
        <v>0</v>
      </c>
      <c r="EQ12" s="117">
        <f t="shared" ref="EQ12:EQ64" si="74">COUNTIF(D12:AA12,"N.44")</f>
        <v>0</v>
      </c>
      <c r="ER12" s="118">
        <f t="shared" ref="ER12:ER64" si="75">COUNTIF(D12:AA12,"O.30")</f>
        <v>0</v>
      </c>
      <c r="ES12" s="117">
        <f t="shared" ref="ES12:ES64" si="76">COUNTIF(D12:AA12,"P.15")</f>
        <v>0</v>
      </c>
      <c r="ET12" s="117">
        <f t="shared" ref="ET12:ET64" si="77">COUNTIF(D12:AA12,"PL.15")</f>
        <v>0</v>
      </c>
      <c r="EU12" s="117">
        <f t="shared" ref="EU12:EU64" si="78">SUM(ES12:ET12)</f>
        <v>0</v>
      </c>
      <c r="EV12" s="117">
        <f t="shared" ref="EV12:EV64" si="79">COUNTIF(D12:AA12,"R.14")</f>
        <v>0</v>
      </c>
      <c r="EW12" s="117">
        <f t="shared" ref="EW12:EW64" si="80">COUNTIF(D12:AA12,"RL.14")</f>
        <v>0</v>
      </c>
      <c r="EX12" s="117">
        <f t="shared" ref="EX12:EX64" si="81">SUM(EV12:EW12)</f>
        <v>0</v>
      </c>
      <c r="EY12" s="118">
        <f t="shared" ref="EY12:EY64" si="82">COUNTIF(D12:AA12,"T.36")</f>
        <v>0</v>
      </c>
      <c r="EZ12" s="118">
        <f t="shared" ref="EZ12:EZ64" si="83">COUNTIF(D12:AA12,"M.36")</f>
        <v>0</v>
      </c>
      <c r="FA12" s="117">
        <f>SUM(EY12:EZ12)</f>
        <v>0</v>
      </c>
      <c r="FB12" s="118">
        <f t="shared" ref="FB12:FB64" si="84">COUNTIF(D12:AA12,"X.38")</f>
        <v>0</v>
      </c>
      <c r="FC12" s="118">
        <f t="shared" ref="FC12:FC64" si="85">COUNTIF(D12:AA12,"X.28")</f>
        <v>0</v>
      </c>
      <c r="FD12" s="7">
        <f t="shared" ref="FD12:FD64" si="86">SUM(BD12:FC12)</f>
        <v>0</v>
      </c>
      <c r="FE12" s="7"/>
      <c r="FF12" s="7"/>
    </row>
    <row r="13" spans="1:192" ht="17.100000000000001" customHeight="1" x14ac:dyDescent="0.25">
      <c r="A13" s="774"/>
      <c r="B13" s="777"/>
      <c r="C13" s="172">
        <v>3</v>
      </c>
      <c r="D13" s="534"/>
      <c r="E13" s="439"/>
      <c r="F13" s="442"/>
      <c r="G13" s="440"/>
      <c r="H13" s="441"/>
      <c r="I13" s="442"/>
      <c r="J13" s="443"/>
      <c r="K13" s="450"/>
      <c r="L13" s="444"/>
      <c r="M13" s="445"/>
      <c r="N13" s="448"/>
      <c r="O13" s="442"/>
      <c r="P13" s="440"/>
      <c r="Q13" s="442"/>
      <c r="R13" s="443"/>
      <c r="S13" s="444"/>
      <c r="T13" s="438" t="s">
        <v>908</v>
      </c>
      <c r="U13" s="446" t="s">
        <v>907</v>
      </c>
      <c r="V13" s="442" t="s">
        <v>858</v>
      </c>
      <c r="W13" s="440" t="s">
        <v>905</v>
      </c>
      <c r="X13" s="442" t="s">
        <v>902</v>
      </c>
      <c r="Y13" s="443" t="s">
        <v>915</v>
      </c>
      <c r="Z13" s="441" t="s">
        <v>912</v>
      </c>
      <c r="AA13" s="444" t="s">
        <v>909</v>
      </c>
      <c r="AB13" s="523" t="s">
        <v>118</v>
      </c>
      <c r="AC13" s="20" t="s">
        <v>816</v>
      </c>
      <c r="AD13" s="23"/>
      <c r="AE13" s="520" t="s">
        <v>811</v>
      </c>
      <c r="AF13" s="520" t="s">
        <v>811</v>
      </c>
      <c r="AG13" s="520" t="s">
        <v>811</v>
      </c>
      <c r="AH13" s="520" t="s">
        <v>811</v>
      </c>
      <c r="AI13" s="520" t="s">
        <v>811</v>
      </c>
      <c r="AJ13" s="520" t="s">
        <v>811</v>
      </c>
      <c r="AK13" s="520" t="s">
        <v>811</v>
      </c>
      <c r="AL13" s="520" t="s">
        <v>811</v>
      </c>
      <c r="AM13" s="520" t="s">
        <v>811</v>
      </c>
      <c r="AN13" s="520" t="s">
        <v>807</v>
      </c>
      <c r="AO13" s="520" t="s">
        <v>807</v>
      </c>
      <c r="AP13" s="520" t="s">
        <v>811</v>
      </c>
      <c r="AQ13" s="520" t="s">
        <v>811</v>
      </c>
      <c r="AR13" s="520" t="s">
        <v>811</v>
      </c>
      <c r="AS13" s="520" t="s">
        <v>807</v>
      </c>
      <c r="AT13" s="520" t="s">
        <v>807</v>
      </c>
      <c r="AU13" s="520" t="s">
        <v>807</v>
      </c>
      <c r="AV13" s="520" t="s">
        <v>807</v>
      </c>
      <c r="AW13" s="520" t="s">
        <v>807</v>
      </c>
      <c r="AX13" s="520" t="s">
        <v>807</v>
      </c>
      <c r="AY13" s="520" t="s">
        <v>807</v>
      </c>
      <c r="AZ13" s="520" t="s">
        <v>807</v>
      </c>
      <c r="BA13" s="520" t="s">
        <v>807</v>
      </c>
      <c r="BC13" s="273"/>
      <c r="BD13" s="118">
        <f t="shared" si="0"/>
        <v>0</v>
      </c>
      <c r="BE13" s="118">
        <f t="shared" si="1"/>
        <v>0</v>
      </c>
      <c r="BF13" s="118">
        <f t="shared" si="2"/>
        <v>0</v>
      </c>
      <c r="BG13" s="118">
        <f t="shared" si="3"/>
        <v>0</v>
      </c>
      <c r="BH13" s="118">
        <f t="shared" si="4"/>
        <v>0</v>
      </c>
      <c r="BI13" s="118">
        <f t="shared" si="5"/>
        <v>0</v>
      </c>
      <c r="BJ13" s="118">
        <f t="shared" si="6"/>
        <v>0</v>
      </c>
      <c r="BK13" s="118">
        <f t="shared" si="7"/>
        <v>0</v>
      </c>
      <c r="BL13" s="117">
        <f t="shared" ref="BL13:BL64" si="87">COUNTIF(D13:AA13,"CP.7")</f>
        <v>0</v>
      </c>
      <c r="BM13" s="118">
        <f t="shared" si="8"/>
        <v>0</v>
      </c>
      <c r="BN13" s="118">
        <f t="shared" si="9"/>
        <v>0</v>
      </c>
      <c r="BO13" s="117">
        <f t="shared" si="10"/>
        <v>0</v>
      </c>
      <c r="BP13" s="118">
        <f t="shared" si="11"/>
        <v>0</v>
      </c>
      <c r="BQ13" s="118">
        <f t="shared" si="12"/>
        <v>0</v>
      </c>
      <c r="BR13" s="118">
        <f t="shared" si="13"/>
        <v>0</v>
      </c>
      <c r="BS13" s="118">
        <f t="shared" si="14"/>
        <v>0</v>
      </c>
      <c r="BT13" s="118">
        <f t="shared" si="15"/>
        <v>0</v>
      </c>
      <c r="BU13" s="118">
        <f t="shared" si="16"/>
        <v>0</v>
      </c>
      <c r="BV13" s="118">
        <f t="shared" ref="BV13:BV64" si="88">SUM(BT13:BU13)</f>
        <v>0</v>
      </c>
      <c r="BW13" s="117">
        <f t="shared" si="17"/>
        <v>0</v>
      </c>
      <c r="BX13" s="117">
        <f t="shared" si="18"/>
        <v>0</v>
      </c>
      <c r="BY13" s="117">
        <f t="shared" si="19"/>
        <v>0</v>
      </c>
      <c r="BZ13" s="117">
        <f t="shared" si="20"/>
        <v>0</v>
      </c>
      <c r="CA13" s="117">
        <f t="shared" si="21"/>
        <v>0</v>
      </c>
      <c r="CB13" s="117">
        <f t="shared" ref="CB13:CB64" si="89">SUM(BZ13:CA13)</f>
        <v>0</v>
      </c>
      <c r="CC13" s="117">
        <f t="shared" si="22"/>
        <v>0</v>
      </c>
      <c r="CD13" s="117">
        <f t="shared" si="23"/>
        <v>0</v>
      </c>
      <c r="CE13" s="117">
        <f t="shared" si="24"/>
        <v>0</v>
      </c>
      <c r="CF13" s="117">
        <f t="shared" ref="CF13:CF64" si="90">COUNTIF(D13:AA13,"E.10")</f>
        <v>0</v>
      </c>
      <c r="CG13" s="117">
        <f t="shared" ref="CG13:CG64" si="91">COUNTIF(D13:AA13,"EL.10")</f>
        <v>0</v>
      </c>
      <c r="CH13" s="117">
        <f t="shared" ref="CH13:CH64" si="92">SUM(CF13:CG13)</f>
        <v>0</v>
      </c>
      <c r="CI13" s="117">
        <f t="shared" si="25"/>
        <v>0</v>
      </c>
      <c r="CJ13" s="117">
        <f t="shared" si="26"/>
        <v>0</v>
      </c>
      <c r="CK13" s="117">
        <f t="shared" si="27"/>
        <v>0</v>
      </c>
      <c r="CL13" s="117">
        <f t="shared" si="28"/>
        <v>0</v>
      </c>
      <c r="CM13" s="117">
        <f t="shared" si="29"/>
        <v>0</v>
      </c>
      <c r="CN13" s="117">
        <f t="shared" si="30"/>
        <v>0</v>
      </c>
      <c r="CO13" s="117">
        <f t="shared" si="31"/>
        <v>0</v>
      </c>
      <c r="CP13" s="117">
        <f t="shared" si="32"/>
        <v>0</v>
      </c>
      <c r="CQ13" s="117">
        <f t="shared" si="33"/>
        <v>0</v>
      </c>
      <c r="CR13" s="117">
        <f t="shared" ref="CR13:CR64" si="93">SUM(CP13:CQ13)</f>
        <v>0</v>
      </c>
      <c r="CS13" s="117">
        <f t="shared" si="34"/>
        <v>0</v>
      </c>
      <c r="CT13" s="117">
        <f t="shared" si="35"/>
        <v>0</v>
      </c>
      <c r="CU13" s="117">
        <f t="shared" si="36"/>
        <v>0</v>
      </c>
      <c r="CV13" s="117">
        <f t="shared" si="37"/>
        <v>0</v>
      </c>
      <c r="CW13" s="117">
        <f t="shared" si="38"/>
        <v>0</v>
      </c>
      <c r="CX13" s="117">
        <f t="shared" si="39"/>
        <v>0</v>
      </c>
      <c r="CY13" s="117">
        <f t="shared" si="40"/>
        <v>0</v>
      </c>
      <c r="CZ13" s="117">
        <f t="shared" si="41"/>
        <v>0</v>
      </c>
      <c r="DA13" s="117">
        <f t="shared" si="42"/>
        <v>0</v>
      </c>
      <c r="DB13" s="117">
        <f t="shared" ref="DB13:DB64" si="94">SUM(CZ13:DA13)</f>
        <v>0</v>
      </c>
      <c r="DC13" s="117">
        <f t="shared" si="43"/>
        <v>0</v>
      </c>
      <c r="DD13" s="117">
        <f t="shared" ref="DD13:DD64" si="95">COUNTIF(D13:AA13,"GP.31")</f>
        <v>0</v>
      </c>
      <c r="DE13" s="117">
        <f t="shared" si="44"/>
        <v>0</v>
      </c>
      <c r="DF13" s="117">
        <f t="shared" ref="DF13:DF64" si="96">SUM(DC13:DE13)</f>
        <v>0</v>
      </c>
      <c r="DG13" s="117">
        <f t="shared" si="45"/>
        <v>0</v>
      </c>
      <c r="DH13" s="117">
        <f t="shared" si="46"/>
        <v>0</v>
      </c>
      <c r="DI13" s="117">
        <f t="shared" si="47"/>
        <v>0</v>
      </c>
      <c r="DJ13" s="117">
        <f t="shared" si="48"/>
        <v>0</v>
      </c>
      <c r="DK13" s="117">
        <f t="shared" si="49"/>
        <v>0</v>
      </c>
      <c r="DL13" s="117">
        <f t="shared" si="50"/>
        <v>0</v>
      </c>
      <c r="DM13" s="117">
        <f t="shared" si="51"/>
        <v>0</v>
      </c>
      <c r="DN13" s="117">
        <f t="shared" si="52"/>
        <v>0</v>
      </c>
      <c r="DO13" s="117">
        <f t="shared" ref="DO13:DO64" si="97">COUNTIF(D13:AA13,"T.21")</f>
        <v>0</v>
      </c>
      <c r="DP13" s="117">
        <f t="shared" si="53"/>
        <v>0</v>
      </c>
      <c r="DQ13" s="117">
        <f t="shared" si="54"/>
        <v>0</v>
      </c>
      <c r="DR13" s="117">
        <f t="shared" ref="DR13:DR64" si="98">COUNTIF(D13:AA13,"JL.4")</f>
        <v>0</v>
      </c>
      <c r="DS13" s="117">
        <f t="shared" ref="DS13:DS64" si="99">SUM(DQ13:DR13)</f>
        <v>0</v>
      </c>
      <c r="DT13" s="117">
        <f t="shared" si="55"/>
        <v>0</v>
      </c>
      <c r="DU13" s="117">
        <f t="shared" si="56"/>
        <v>0</v>
      </c>
      <c r="DV13" s="117">
        <f t="shared" si="57"/>
        <v>0</v>
      </c>
      <c r="DW13" s="117">
        <f t="shared" si="58"/>
        <v>0</v>
      </c>
      <c r="DX13" s="117">
        <f t="shared" si="59"/>
        <v>0</v>
      </c>
      <c r="DY13" s="117">
        <f t="shared" si="60"/>
        <v>0</v>
      </c>
      <c r="DZ13" s="117">
        <f t="shared" ref="DZ13:DZ64" si="100">COUNTIF(D13:AA13,"JL.16")</f>
        <v>0</v>
      </c>
      <c r="EA13" s="117">
        <f t="shared" si="61"/>
        <v>0</v>
      </c>
      <c r="EB13" s="117">
        <f t="shared" ref="EB13:EB64" si="101">SUM(DZ13:EA13)</f>
        <v>0</v>
      </c>
      <c r="EC13" s="117">
        <f t="shared" si="62"/>
        <v>0</v>
      </c>
      <c r="ED13" s="117">
        <f t="shared" si="63"/>
        <v>0</v>
      </c>
      <c r="EE13" s="117">
        <f t="shared" si="64"/>
        <v>0</v>
      </c>
      <c r="EF13" s="117">
        <f t="shared" si="65"/>
        <v>0</v>
      </c>
      <c r="EG13" s="117">
        <f t="shared" si="66"/>
        <v>0</v>
      </c>
      <c r="EH13" s="117">
        <f t="shared" ref="EH13:EH64" si="102">SUM(EF13:EG13)</f>
        <v>0</v>
      </c>
      <c r="EI13" s="117">
        <f t="shared" si="67"/>
        <v>0</v>
      </c>
      <c r="EJ13" s="117">
        <f t="shared" si="68"/>
        <v>0</v>
      </c>
      <c r="EK13" s="117">
        <f t="shared" si="69"/>
        <v>0</v>
      </c>
      <c r="EL13" s="117">
        <f t="shared" si="70"/>
        <v>0</v>
      </c>
      <c r="EM13" s="117">
        <f t="shared" si="71"/>
        <v>0</v>
      </c>
      <c r="EN13" s="117">
        <f t="shared" ref="EN13:EN64" si="103">SUM(EL13:EM13)</f>
        <v>0</v>
      </c>
      <c r="EO13" s="117">
        <f t="shared" si="72"/>
        <v>0</v>
      </c>
      <c r="EP13" s="117">
        <f t="shared" si="73"/>
        <v>0</v>
      </c>
      <c r="EQ13" s="117">
        <f t="shared" si="74"/>
        <v>0</v>
      </c>
      <c r="ER13" s="118">
        <f t="shared" si="75"/>
        <v>0</v>
      </c>
      <c r="ES13" s="117">
        <f t="shared" si="76"/>
        <v>0</v>
      </c>
      <c r="ET13" s="117">
        <f t="shared" si="77"/>
        <v>0</v>
      </c>
      <c r="EU13" s="117">
        <f t="shared" si="78"/>
        <v>0</v>
      </c>
      <c r="EV13" s="117">
        <f t="shared" si="79"/>
        <v>0</v>
      </c>
      <c r="EW13" s="117">
        <f t="shared" si="80"/>
        <v>0</v>
      </c>
      <c r="EX13" s="117">
        <f t="shared" si="81"/>
        <v>0</v>
      </c>
      <c r="EY13" s="118">
        <f t="shared" si="82"/>
        <v>0</v>
      </c>
      <c r="EZ13" s="118">
        <f t="shared" si="83"/>
        <v>0</v>
      </c>
      <c r="FA13" s="117">
        <f t="shared" ref="FA13:FA64" si="104">SUM(EY13:EZ13)</f>
        <v>0</v>
      </c>
      <c r="FB13" s="118">
        <f t="shared" si="84"/>
        <v>0</v>
      </c>
      <c r="FC13" s="118">
        <f t="shared" si="85"/>
        <v>0</v>
      </c>
      <c r="FD13" s="7">
        <f t="shared" si="86"/>
        <v>0</v>
      </c>
      <c r="FE13" s="7"/>
      <c r="FF13" s="7"/>
    </row>
    <row r="14" spans="1:192" ht="17.100000000000001" customHeight="1" x14ac:dyDescent="0.25">
      <c r="A14" s="774"/>
      <c r="B14" s="777"/>
      <c r="C14" s="172">
        <v>4</v>
      </c>
      <c r="D14" s="534"/>
      <c r="E14" s="448"/>
      <c r="F14" s="430"/>
      <c r="G14" s="449"/>
      <c r="H14" s="450"/>
      <c r="I14" s="430"/>
      <c r="J14" s="451"/>
      <c r="K14" s="450"/>
      <c r="L14" s="452"/>
      <c r="M14" s="453"/>
      <c r="N14" s="448"/>
      <c r="O14" s="430"/>
      <c r="P14" s="440"/>
      <c r="Q14" s="430"/>
      <c r="R14" s="451"/>
      <c r="S14" s="452"/>
      <c r="T14" s="447" t="s">
        <v>908</v>
      </c>
      <c r="U14" s="454" t="s">
        <v>893</v>
      </c>
      <c r="V14" s="430" t="s">
        <v>894</v>
      </c>
      <c r="W14" s="449" t="s">
        <v>907</v>
      </c>
      <c r="X14" s="430" t="s">
        <v>905</v>
      </c>
      <c r="Y14" s="451" t="s">
        <v>887</v>
      </c>
      <c r="Z14" s="441" t="s">
        <v>912</v>
      </c>
      <c r="AA14" s="452" t="s">
        <v>915</v>
      </c>
      <c r="AB14" s="523" t="s">
        <v>22</v>
      </c>
      <c r="AC14" s="20" t="s">
        <v>502</v>
      </c>
      <c r="AD14" s="23"/>
      <c r="AE14" s="520" t="s">
        <v>358</v>
      </c>
      <c r="AF14" s="520" t="s">
        <v>358</v>
      </c>
      <c r="AG14" s="520" t="s">
        <v>358</v>
      </c>
      <c r="AH14" s="520" t="s">
        <v>358</v>
      </c>
      <c r="AI14" s="520" t="s">
        <v>358</v>
      </c>
      <c r="AJ14" s="520" t="s">
        <v>358</v>
      </c>
      <c r="AK14" s="520" t="s">
        <v>797</v>
      </c>
      <c r="AL14" s="520" t="s">
        <v>797</v>
      </c>
      <c r="AM14" s="520" t="s">
        <v>797</v>
      </c>
      <c r="AN14" s="520" t="s">
        <v>797</v>
      </c>
      <c r="AO14" s="520" t="s">
        <v>797</v>
      </c>
      <c r="AP14" s="520" t="s">
        <v>797</v>
      </c>
      <c r="AQ14" s="520" t="s">
        <v>790</v>
      </c>
      <c r="AR14" s="520" t="s">
        <v>790</v>
      </c>
      <c r="AS14" s="520" t="s">
        <v>790</v>
      </c>
      <c r="AT14" s="520" t="s">
        <v>790</v>
      </c>
      <c r="AU14" s="520" t="s">
        <v>790</v>
      </c>
      <c r="AV14" s="520" t="s">
        <v>790</v>
      </c>
      <c r="AW14" s="520" t="s">
        <v>790</v>
      </c>
      <c r="AX14" s="520" t="s">
        <v>790</v>
      </c>
      <c r="AY14" s="520" t="s">
        <v>790</v>
      </c>
      <c r="AZ14" s="520" t="s">
        <v>790</v>
      </c>
      <c r="BA14" s="520" t="s">
        <v>790</v>
      </c>
      <c r="BC14" s="273"/>
      <c r="BD14" s="118">
        <f t="shared" si="0"/>
        <v>0</v>
      </c>
      <c r="BE14" s="118">
        <f t="shared" si="1"/>
        <v>0</v>
      </c>
      <c r="BF14" s="118">
        <f t="shared" si="2"/>
        <v>0</v>
      </c>
      <c r="BG14" s="118">
        <f t="shared" si="3"/>
        <v>0</v>
      </c>
      <c r="BH14" s="118">
        <f t="shared" si="4"/>
        <v>0</v>
      </c>
      <c r="BI14" s="118">
        <f t="shared" si="5"/>
        <v>0</v>
      </c>
      <c r="BJ14" s="118">
        <f t="shared" si="6"/>
        <v>0</v>
      </c>
      <c r="BK14" s="118">
        <f t="shared" si="7"/>
        <v>0</v>
      </c>
      <c r="BL14" s="117">
        <f t="shared" si="87"/>
        <v>0</v>
      </c>
      <c r="BM14" s="118">
        <f t="shared" si="8"/>
        <v>0</v>
      </c>
      <c r="BN14" s="118">
        <f t="shared" si="9"/>
        <v>0</v>
      </c>
      <c r="BO14" s="117">
        <f t="shared" si="10"/>
        <v>0</v>
      </c>
      <c r="BP14" s="118">
        <f t="shared" si="11"/>
        <v>0</v>
      </c>
      <c r="BQ14" s="118">
        <f t="shared" si="12"/>
        <v>0</v>
      </c>
      <c r="BR14" s="118">
        <f t="shared" si="13"/>
        <v>0</v>
      </c>
      <c r="BS14" s="118">
        <f t="shared" si="14"/>
        <v>0</v>
      </c>
      <c r="BT14" s="118">
        <f t="shared" si="15"/>
        <v>0</v>
      </c>
      <c r="BU14" s="118">
        <f t="shared" si="16"/>
        <v>0</v>
      </c>
      <c r="BV14" s="118">
        <f t="shared" si="88"/>
        <v>0</v>
      </c>
      <c r="BW14" s="117">
        <f t="shared" si="17"/>
        <v>0</v>
      </c>
      <c r="BX14" s="117">
        <f t="shared" si="18"/>
        <v>0</v>
      </c>
      <c r="BY14" s="117">
        <f t="shared" si="19"/>
        <v>0</v>
      </c>
      <c r="BZ14" s="117">
        <f t="shared" si="20"/>
        <v>0</v>
      </c>
      <c r="CA14" s="117">
        <f t="shared" si="21"/>
        <v>0</v>
      </c>
      <c r="CB14" s="117">
        <f t="shared" si="89"/>
        <v>0</v>
      </c>
      <c r="CC14" s="117">
        <f t="shared" si="22"/>
        <v>0</v>
      </c>
      <c r="CD14" s="117">
        <f t="shared" si="23"/>
        <v>0</v>
      </c>
      <c r="CE14" s="117">
        <f t="shared" si="24"/>
        <v>0</v>
      </c>
      <c r="CF14" s="117">
        <f t="shared" si="90"/>
        <v>0</v>
      </c>
      <c r="CG14" s="117">
        <f t="shared" si="91"/>
        <v>0</v>
      </c>
      <c r="CH14" s="117">
        <f t="shared" si="92"/>
        <v>0</v>
      </c>
      <c r="CI14" s="117">
        <f t="shared" si="25"/>
        <v>0</v>
      </c>
      <c r="CJ14" s="117">
        <f t="shared" si="26"/>
        <v>0</v>
      </c>
      <c r="CK14" s="117">
        <f t="shared" si="27"/>
        <v>0</v>
      </c>
      <c r="CL14" s="117">
        <f t="shared" si="28"/>
        <v>0</v>
      </c>
      <c r="CM14" s="117">
        <f t="shared" si="29"/>
        <v>0</v>
      </c>
      <c r="CN14" s="117">
        <f t="shared" si="30"/>
        <v>0</v>
      </c>
      <c r="CO14" s="117">
        <f t="shared" si="31"/>
        <v>0</v>
      </c>
      <c r="CP14" s="117">
        <f t="shared" si="32"/>
        <v>0</v>
      </c>
      <c r="CQ14" s="117">
        <f t="shared" si="33"/>
        <v>0</v>
      </c>
      <c r="CR14" s="117">
        <f t="shared" si="93"/>
        <v>0</v>
      </c>
      <c r="CS14" s="117">
        <f t="shared" si="34"/>
        <v>0</v>
      </c>
      <c r="CT14" s="117">
        <f t="shared" si="35"/>
        <v>0</v>
      </c>
      <c r="CU14" s="117">
        <f t="shared" si="36"/>
        <v>0</v>
      </c>
      <c r="CV14" s="117">
        <f t="shared" si="37"/>
        <v>0</v>
      </c>
      <c r="CW14" s="117">
        <f t="shared" si="38"/>
        <v>0</v>
      </c>
      <c r="CX14" s="117">
        <f t="shared" si="39"/>
        <v>0</v>
      </c>
      <c r="CY14" s="117">
        <f t="shared" si="40"/>
        <v>0</v>
      </c>
      <c r="CZ14" s="117">
        <f t="shared" si="41"/>
        <v>0</v>
      </c>
      <c r="DA14" s="117">
        <f t="shared" si="42"/>
        <v>0</v>
      </c>
      <c r="DB14" s="117">
        <f t="shared" si="94"/>
        <v>0</v>
      </c>
      <c r="DC14" s="117">
        <f t="shared" si="43"/>
        <v>0</v>
      </c>
      <c r="DD14" s="117">
        <f t="shared" si="95"/>
        <v>0</v>
      </c>
      <c r="DE14" s="117">
        <f t="shared" si="44"/>
        <v>0</v>
      </c>
      <c r="DF14" s="117">
        <f t="shared" si="96"/>
        <v>0</v>
      </c>
      <c r="DG14" s="117">
        <f t="shared" si="45"/>
        <v>0</v>
      </c>
      <c r="DH14" s="117">
        <f t="shared" si="46"/>
        <v>0</v>
      </c>
      <c r="DI14" s="117">
        <f t="shared" si="47"/>
        <v>0</v>
      </c>
      <c r="DJ14" s="117">
        <f t="shared" si="48"/>
        <v>0</v>
      </c>
      <c r="DK14" s="117">
        <f t="shared" si="49"/>
        <v>0</v>
      </c>
      <c r="DL14" s="117">
        <f t="shared" si="50"/>
        <v>0</v>
      </c>
      <c r="DM14" s="117">
        <f t="shared" si="51"/>
        <v>0</v>
      </c>
      <c r="DN14" s="117">
        <f t="shared" si="52"/>
        <v>0</v>
      </c>
      <c r="DO14" s="117">
        <f t="shared" si="97"/>
        <v>0</v>
      </c>
      <c r="DP14" s="117">
        <f t="shared" si="53"/>
        <v>0</v>
      </c>
      <c r="DQ14" s="117">
        <f t="shared" si="54"/>
        <v>0</v>
      </c>
      <c r="DR14" s="117">
        <f t="shared" si="98"/>
        <v>0</v>
      </c>
      <c r="DS14" s="117">
        <f t="shared" si="99"/>
        <v>0</v>
      </c>
      <c r="DT14" s="117">
        <f t="shared" si="55"/>
        <v>0</v>
      </c>
      <c r="DU14" s="117">
        <f t="shared" si="56"/>
        <v>0</v>
      </c>
      <c r="DV14" s="117">
        <f t="shared" si="57"/>
        <v>0</v>
      </c>
      <c r="DW14" s="117">
        <f t="shared" si="58"/>
        <v>0</v>
      </c>
      <c r="DX14" s="117">
        <f t="shared" si="59"/>
        <v>0</v>
      </c>
      <c r="DY14" s="117">
        <f t="shared" si="60"/>
        <v>0</v>
      </c>
      <c r="DZ14" s="117">
        <f t="shared" si="100"/>
        <v>0</v>
      </c>
      <c r="EA14" s="117">
        <f t="shared" si="61"/>
        <v>0</v>
      </c>
      <c r="EB14" s="117">
        <f t="shared" si="101"/>
        <v>0</v>
      </c>
      <c r="EC14" s="117">
        <f t="shared" si="62"/>
        <v>0</v>
      </c>
      <c r="ED14" s="117">
        <f t="shared" si="63"/>
        <v>0</v>
      </c>
      <c r="EE14" s="117">
        <f t="shared" si="64"/>
        <v>0</v>
      </c>
      <c r="EF14" s="117">
        <f t="shared" si="65"/>
        <v>0</v>
      </c>
      <c r="EG14" s="117">
        <f t="shared" si="66"/>
        <v>0</v>
      </c>
      <c r="EH14" s="117">
        <f t="shared" si="102"/>
        <v>0</v>
      </c>
      <c r="EI14" s="117">
        <f t="shared" si="67"/>
        <v>0</v>
      </c>
      <c r="EJ14" s="117">
        <f t="shared" si="68"/>
        <v>0</v>
      </c>
      <c r="EK14" s="117">
        <f t="shared" si="69"/>
        <v>0</v>
      </c>
      <c r="EL14" s="117">
        <f t="shared" si="70"/>
        <v>0</v>
      </c>
      <c r="EM14" s="117">
        <f t="shared" si="71"/>
        <v>0</v>
      </c>
      <c r="EN14" s="117">
        <f t="shared" si="103"/>
        <v>0</v>
      </c>
      <c r="EO14" s="117">
        <f t="shared" si="72"/>
        <v>0</v>
      </c>
      <c r="EP14" s="117">
        <f t="shared" si="73"/>
        <v>0</v>
      </c>
      <c r="EQ14" s="117">
        <f t="shared" si="74"/>
        <v>0</v>
      </c>
      <c r="ER14" s="118">
        <f t="shared" si="75"/>
        <v>0</v>
      </c>
      <c r="ES14" s="117">
        <f t="shared" si="76"/>
        <v>0</v>
      </c>
      <c r="ET14" s="117">
        <f t="shared" si="77"/>
        <v>0</v>
      </c>
      <c r="EU14" s="117">
        <f t="shared" si="78"/>
        <v>0</v>
      </c>
      <c r="EV14" s="117">
        <f t="shared" si="79"/>
        <v>0</v>
      </c>
      <c r="EW14" s="117">
        <f t="shared" si="80"/>
        <v>0</v>
      </c>
      <c r="EX14" s="117">
        <f t="shared" si="81"/>
        <v>0</v>
      </c>
      <c r="EY14" s="118">
        <f t="shared" si="82"/>
        <v>0</v>
      </c>
      <c r="EZ14" s="118">
        <f t="shared" si="83"/>
        <v>0</v>
      </c>
      <c r="FA14" s="117">
        <f t="shared" si="104"/>
        <v>0</v>
      </c>
      <c r="FB14" s="118">
        <f t="shared" si="84"/>
        <v>0</v>
      </c>
      <c r="FC14" s="118">
        <f t="shared" si="85"/>
        <v>0</v>
      </c>
      <c r="FD14" s="7">
        <f t="shared" si="86"/>
        <v>0</v>
      </c>
      <c r="FE14" s="7"/>
      <c r="FF14" s="7"/>
    </row>
    <row r="15" spans="1:192" ht="17.100000000000001" customHeight="1" x14ac:dyDescent="0.25">
      <c r="A15" s="774"/>
      <c r="B15" s="777"/>
      <c r="C15" s="172">
        <v>5</v>
      </c>
      <c r="D15" s="447"/>
      <c r="E15" s="448"/>
      <c r="F15" s="535"/>
      <c r="G15" s="449"/>
      <c r="H15" s="450"/>
      <c r="I15" s="430"/>
      <c r="J15" s="451"/>
      <c r="K15" s="450"/>
      <c r="L15" s="452"/>
      <c r="M15" s="453"/>
      <c r="N15" s="448"/>
      <c r="O15" s="430"/>
      <c r="P15" s="449"/>
      <c r="Q15" s="430"/>
      <c r="R15" s="451"/>
      <c r="S15" s="452"/>
      <c r="T15" s="447" t="s">
        <v>899</v>
      </c>
      <c r="U15" s="454" t="s">
        <v>893</v>
      </c>
      <c r="V15" s="430" t="s">
        <v>894</v>
      </c>
      <c r="W15" s="449" t="s">
        <v>907</v>
      </c>
      <c r="X15" s="430" t="s">
        <v>905</v>
      </c>
      <c r="Y15" s="451" t="s">
        <v>909</v>
      </c>
      <c r="Z15" s="450" t="s">
        <v>898</v>
      </c>
      <c r="AA15" s="452" t="s">
        <v>915</v>
      </c>
      <c r="AB15" s="523" t="s">
        <v>28</v>
      </c>
      <c r="AC15" s="20" t="s">
        <v>503</v>
      </c>
      <c r="AD15" s="23"/>
      <c r="AE15" s="520" t="s">
        <v>358</v>
      </c>
      <c r="AF15" s="520" t="s">
        <v>358</v>
      </c>
      <c r="AG15" s="520" t="s">
        <v>358</v>
      </c>
      <c r="AH15" s="520" t="s">
        <v>358</v>
      </c>
      <c r="AI15" s="520" t="s">
        <v>358</v>
      </c>
      <c r="AJ15" s="520" t="s">
        <v>358</v>
      </c>
      <c r="AK15" s="520" t="s">
        <v>797</v>
      </c>
      <c r="AL15" s="520" t="s">
        <v>797</v>
      </c>
      <c r="AM15" s="520" t="s">
        <v>797</v>
      </c>
      <c r="AN15" s="520" t="s">
        <v>797</v>
      </c>
      <c r="AO15" s="520" t="s">
        <v>797</v>
      </c>
      <c r="AP15" s="520" t="s">
        <v>797</v>
      </c>
      <c r="AQ15" s="520" t="s">
        <v>790</v>
      </c>
      <c r="AR15" s="520" t="s">
        <v>790</v>
      </c>
      <c r="AS15" s="520" t="s">
        <v>790</v>
      </c>
      <c r="AT15" s="520" t="s">
        <v>790</v>
      </c>
      <c r="AU15" s="520" t="s">
        <v>790</v>
      </c>
      <c r="AV15" s="520" t="s">
        <v>790</v>
      </c>
      <c r="AW15" s="520" t="s">
        <v>790</v>
      </c>
      <c r="AX15" s="520" t="s">
        <v>790</v>
      </c>
      <c r="AY15" s="520" t="s">
        <v>790</v>
      </c>
      <c r="AZ15" s="520" t="s">
        <v>790</v>
      </c>
      <c r="BA15" s="520" t="s">
        <v>790</v>
      </c>
      <c r="BC15" s="273"/>
      <c r="BD15" s="118">
        <f t="shared" si="0"/>
        <v>0</v>
      </c>
      <c r="BE15" s="118">
        <f t="shared" si="1"/>
        <v>0</v>
      </c>
      <c r="BF15" s="118">
        <f t="shared" si="2"/>
        <v>0</v>
      </c>
      <c r="BG15" s="118">
        <f t="shared" si="3"/>
        <v>0</v>
      </c>
      <c r="BH15" s="118">
        <f t="shared" si="4"/>
        <v>0</v>
      </c>
      <c r="BI15" s="118">
        <f t="shared" si="5"/>
        <v>0</v>
      </c>
      <c r="BJ15" s="118">
        <f t="shared" si="6"/>
        <v>0</v>
      </c>
      <c r="BK15" s="118">
        <f t="shared" si="7"/>
        <v>0</v>
      </c>
      <c r="BL15" s="117">
        <f t="shared" si="87"/>
        <v>0</v>
      </c>
      <c r="BM15" s="118">
        <f t="shared" si="8"/>
        <v>0</v>
      </c>
      <c r="BN15" s="118">
        <f t="shared" si="9"/>
        <v>0</v>
      </c>
      <c r="BO15" s="117">
        <f t="shared" si="10"/>
        <v>0</v>
      </c>
      <c r="BP15" s="118">
        <f t="shared" si="11"/>
        <v>0</v>
      </c>
      <c r="BQ15" s="118">
        <f t="shared" si="12"/>
        <v>0</v>
      </c>
      <c r="BR15" s="118">
        <f t="shared" si="13"/>
        <v>0</v>
      </c>
      <c r="BS15" s="118">
        <f t="shared" si="14"/>
        <v>0</v>
      </c>
      <c r="BT15" s="118">
        <f t="shared" si="15"/>
        <v>0</v>
      </c>
      <c r="BU15" s="118">
        <f t="shared" si="16"/>
        <v>0</v>
      </c>
      <c r="BV15" s="118">
        <f t="shared" si="88"/>
        <v>0</v>
      </c>
      <c r="BW15" s="117">
        <f t="shared" si="17"/>
        <v>0</v>
      </c>
      <c r="BX15" s="117">
        <f t="shared" si="18"/>
        <v>0</v>
      </c>
      <c r="BY15" s="117">
        <f t="shared" si="19"/>
        <v>0</v>
      </c>
      <c r="BZ15" s="117">
        <f t="shared" si="20"/>
        <v>0</v>
      </c>
      <c r="CA15" s="117">
        <f t="shared" si="21"/>
        <v>0</v>
      </c>
      <c r="CB15" s="117">
        <f t="shared" si="89"/>
        <v>0</v>
      </c>
      <c r="CC15" s="117">
        <f t="shared" si="22"/>
        <v>0</v>
      </c>
      <c r="CD15" s="117">
        <f t="shared" si="23"/>
        <v>0</v>
      </c>
      <c r="CE15" s="117">
        <f t="shared" si="24"/>
        <v>0</v>
      </c>
      <c r="CF15" s="117">
        <f t="shared" si="90"/>
        <v>0</v>
      </c>
      <c r="CG15" s="117">
        <f t="shared" si="91"/>
        <v>0</v>
      </c>
      <c r="CH15" s="117">
        <f t="shared" si="92"/>
        <v>0</v>
      </c>
      <c r="CI15" s="117">
        <f t="shared" si="25"/>
        <v>0</v>
      </c>
      <c r="CJ15" s="117">
        <f t="shared" si="26"/>
        <v>0</v>
      </c>
      <c r="CK15" s="117">
        <f t="shared" si="27"/>
        <v>0</v>
      </c>
      <c r="CL15" s="117">
        <f t="shared" si="28"/>
        <v>0</v>
      </c>
      <c r="CM15" s="117">
        <f t="shared" si="29"/>
        <v>0</v>
      </c>
      <c r="CN15" s="117">
        <f t="shared" si="30"/>
        <v>0</v>
      </c>
      <c r="CO15" s="117">
        <f t="shared" si="31"/>
        <v>0</v>
      </c>
      <c r="CP15" s="117">
        <f t="shared" si="32"/>
        <v>0</v>
      </c>
      <c r="CQ15" s="117">
        <f t="shared" si="33"/>
        <v>0</v>
      </c>
      <c r="CR15" s="117">
        <f t="shared" si="93"/>
        <v>0</v>
      </c>
      <c r="CS15" s="117">
        <f t="shared" si="34"/>
        <v>0</v>
      </c>
      <c r="CT15" s="117">
        <f t="shared" si="35"/>
        <v>0</v>
      </c>
      <c r="CU15" s="117">
        <f t="shared" si="36"/>
        <v>0</v>
      </c>
      <c r="CV15" s="117">
        <f t="shared" si="37"/>
        <v>0</v>
      </c>
      <c r="CW15" s="117">
        <f t="shared" si="38"/>
        <v>0</v>
      </c>
      <c r="CX15" s="117">
        <f t="shared" si="39"/>
        <v>0</v>
      </c>
      <c r="CY15" s="117">
        <f t="shared" si="40"/>
        <v>0</v>
      </c>
      <c r="CZ15" s="117">
        <f t="shared" si="41"/>
        <v>0</v>
      </c>
      <c r="DA15" s="117">
        <f t="shared" si="42"/>
        <v>0</v>
      </c>
      <c r="DB15" s="117">
        <f t="shared" si="94"/>
        <v>0</v>
      </c>
      <c r="DC15" s="117">
        <f t="shared" si="43"/>
        <v>0</v>
      </c>
      <c r="DD15" s="117">
        <f t="shared" si="95"/>
        <v>0</v>
      </c>
      <c r="DE15" s="117">
        <f t="shared" si="44"/>
        <v>0</v>
      </c>
      <c r="DF15" s="117">
        <f t="shared" si="96"/>
        <v>0</v>
      </c>
      <c r="DG15" s="117">
        <f t="shared" si="45"/>
        <v>0</v>
      </c>
      <c r="DH15" s="117">
        <f t="shared" si="46"/>
        <v>0</v>
      </c>
      <c r="DI15" s="117">
        <f t="shared" si="47"/>
        <v>0</v>
      </c>
      <c r="DJ15" s="117">
        <f t="shared" si="48"/>
        <v>0</v>
      </c>
      <c r="DK15" s="117">
        <f t="shared" si="49"/>
        <v>0</v>
      </c>
      <c r="DL15" s="117">
        <f t="shared" si="50"/>
        <v>0</v>
      </c>
      <c r="DM15" s="117">
        <f t="shared" si="51"/>
        <v>0</v>
      </c>
      <c r="DN15" s="117">
        <f t="shared" si="52"/>
        <v>0</v>
      </c>
      <c r="DO15" s="117">
        <f t="shared" si="97"/>
        <v>0</v>
      </c>
      <c r="DP15" s="117">
        <f t="shared" si="53"/>
        <v>0</v>
      </c>
      <c r="DQ15" s="117">
        <f t="shared" si="54"/>
        <v>0</v>
      </c>
      <c r="DR15" s="117">
        <f t="shared" si="98"/>
        <v>0</v>
      </c>
      <c r="DS15" s="117">
        <f t="shared" si="99"/>
        <v>0</v>
      </c>
      <c r="DT15" s="117">
        <f t="shared" si="55"/>
        <v>0</v>
      </c>
      <c r="DU15" s="117">
        <f t="shared" si="56"/>
        <v>0</v>
      </c>
      <c r="DV15" s="117">
        <f t="shared" si="57"/>
        <v>0</v>
      </c>
      <c r="DW15" s="117">
        <f t="shared" si="58"/>
        <v>0</v>
      </c>
      <c r="DX15" s="117">
        <f t="shared" si="59"/>
        <v>0</v>
      </c>
      <c r="DY15" s="117">
        <f t="shared" si="60"/>
        <v>0</v>
      </c>
      <c r="DZ15" s="117">
        <f t="shared" si="100"/>
        <v>0</v>
      </c>
      <c r="EA15" s="117">
        <f t="shared" si="61"/>
        <v>0</v>
      </c>
      <c r="EB15" s="117">
        <f t="shared" si="101"/>
        <v>0</v>
      </c>
      <c r="EC15" s="117">
        <f t="shared" si="62"/>
        <v>0</v>
      </c>
      <c r="ED15" s="117">
        <f t="shared" si="63"/>
        <v>0</v>
      </c>
      <c r="EE15" s="117">
        <f t="shared" si="64"/>
        <v>0</v>
      </c>
      <c r="EF15" s="117">
        <f t="shared" si="65"/>
        <v>0</v>
      </c>
      <c r="EG15" s="117">
        <f t="shared" si="66"/>
        <v>0</v>
      </c>
      <c r="EH15" s="117">
        <f t="shared" si="102"/>
        <v>0</v>
      </c>
      <c r="EI15" s="117">
        <f t="shared" si="67"/>
        <v>0</v>
      </c>
      <c r="EJ15" s="117">
        <f t="shared" si="68"/>
        <v>0</v>
      </c>
      <c r="EK15" s="117">
        <f t="shared" si="69"/>
        <v>0</v>
      </c>
      <c r="EL15" s="117">
        <f t="shared" si="70"/>
        <v>0</v>
      </c>
      <c r="EM15" s="117">
        <f t="shared" si="71"/>
        <v>0</v>
      </c>
      <c r="EN15" s="117">
        <f t="shared" si="103"/>
        <v>0</v>
      </c>
      <c r="EO15" s="117">
        <f t="shared" si="72"/>
        <v>0</v>
      </c>
      <c r="EP15" s="117">
        <f t="shared" si="73"/>
        <v>0</v>
      </c>
      <c r="EQ15" s="117">
        <f t="shared" si="74"/>
        <v>0</v>
      </c>
      <c r="ER15" s="118">
        <f t="shared" si="75"/>
        <v>0</v>
      </c>
      <c r="ES15" s="117">
        <f t="shared" si="76"/>
        <v>0</v>
      </c>
      <c r="ET15" s="117">
        <f t="shared" si="77"/>
        <v>0</v>
      </c>
      <c r="EU15" s="117">
        <f t="shared" si="78"/>
        <v>0</v>
      </c>
      <c r="EV15" s="117">
        <f t="shared" si="79"/>
        <v>0</v>
      </c>
      <c r="EW15" s="117">
        <f t="shared" si="80"/>
        <v>0</v>
      </c>
      <c r="EX15" s="117">
        <f t="shared" si="81"/>
        <v>0</v>
      </c>
      <c r="EY15" s="118">
        <f t="shared" si="82"/>
        <v>0</v>
      </c>
      <c r="EZ15" s="118">
        <f t="shared" si="83"/>
        <v>0</v>
      </c>
      <c r="FA15" s="117">
        <f t="shared" si="104"/>
        <v>0</v>
      </c>
      <c r="FB15" s="118">
        <f t="shared" si="84"/>
        <v>0</v>
      </c>
      <c r="FC15" s="118">
        <f t="shared" si="85"/>
        <v>0</v>
      </c>
      <c r="FD15" s="7">
        <f t="shared" si="86"/>
        <v>0</v>
      </c>
      <c r="FE15" s="7"/>
      <c r="FF15" s="7"/>
    </row>
    <row r="16" spans="1:192" ht="17.100000000000001" customHeight="1" x14ac:dyDescent="0.25">
      <c r="A16" s="774"/>
      <c r="B16" s="777"/>
      <c r="C16" s="172">
        <v>6</v>
      </c>
      <c r="D16" s="447"/>
      <c r="E16" s="448"/>
      <c r="F16" s="535"/>
      <c r="G16" s="449"/>
      <c r="H16" s="450"/>
      <c r="I16" s="430"/>
      <c r="J16" s="451"/>
      <c r="K16" s="450"/>
      <c r="L16" s="452"/>
      <c r="M16" s="453"/>
      <c r="N16" s="448"/>
      <c r="O16" s="430"/>
      <c r="P16" s="449"/>
      <c r="Q16" s="430"/>
      <c r="R16" s="451"/>
      <c r="S16" s="452"/>
      <c r="T16" s="455" t="s">
        <v>899</v>
      </c>
      <c r="U16" s="454" t="s">
        <v>908</v>
      </c>
      <c r="V16" s="430" t="s">
        <v>895</v>
      </c>
      <c r="W16" s="449" t="s">
        <v>882</v>
      </c>
      <c r="X16" s="430" t="s">
        <v>913</v>
      </c>
      <c r="Y16" s="451" t="s">
        <v>909</v>
      </c>
      <c r="Z16" s="450" t="s">
        <v>898</v>
      </c>
      <c r="AA16" s="452" t="s">
        <v>887</v>
      </c>
      <c r="AB16" s="523" t="s">
        <v>29</v>
      </c>
      <c r="AC16" s="20" t="s">
        <v>504</v>
      </c>
      <c r="AD16" s="23"/>
      <c r="AE16" s="520" t="s">
        <v>787</v>
      </c>
      <c r="AF16" s="520" t="s">
        <v>787</v>
      </c>
      <c r="AG16" s="520" t="s">
        <v>787</v>
      </c>
      <c r="AH16" s="520" t="s">
        <v>787</v>
      </c>
      <c r="AI16" s="520" t="s">
        <v>799</v>
      </c>
      <c r="AJ16" s="520" t="s">
        <v>799</v>
      </c>
      <c r="AK16" s="520" t="s">
        <v>787</v>
      </c>
      <c r="AL16" s="520" t="s">
        <v>787</v>
      </c>
      <c r="AM16" s="520" t="s">
        <v>787</v>
      </c>
      <c r="AN16" s="520" t="s">
        <v>341</v>
      </c>
      <c r="AO16" s="520" t="s">
        <v>341</v>
      </c>
      <c r="AP16" s="520" t="s">
        <v>341</v>
      </c>
      <c r="AQ16" s="520" t="s">
        <v>799</v>
      </c>
      <c r="AR16" s="520" t="s">
        <v>799</v>
      </c>
      <c r="AS16" s="520" t="s">
        <v>799</v>
      </c>
      <c r="AT16" s="520" t="s">
        <v>799</v>
      </c>
      <c r="AU16" s="520" t="s">
        <v>274</v>
      </c>
      <c r="AV16" s="520" t="s">
        <v>274</v>
      </c>
      <c r="AW16" s="520" t="s">
        <v>274</v>
      </c>
      <c r="AX16" s="520" t="s">
        <v>274</v>
      </c>
      <c r="AY16" s="520" t="s">
        <v>274</v>
      </c>
      <c r="AZ16" s="520" t="s">
        <v>274</v>
      </c>
      <c r="BA16" s="520" t="s">
        <v>274</v>
      </c>
      <c r="BC16" s="273"/>
      <c r="BD16" s="118">
        <f t="shared" si="0"/>
        <v>0</v>
      </c>
      <c r="BE16" s="118">
        <f t="shared" si="1"/>
        <v>0</v>
      </c>
      <c r="BF16" s="118">
        <f t="shared" si="2"/>
        <v>0</v>
      </c>
      <c r="BG16" s="118">
        <f t="shared" si="3"/>
        <v>0</v>
      </c>
      <c r="BH16" s="118">
        <f t="shared" si="4"/>
        <v>0</v>
      </c>
      <c r="BI16" s="118">
        <f t="shared" si="5"/>
        <v>0</v>
      </c>
      <c r="BJ16" s="118">
        <f t="shared" si="6"/>
        <v>0</v>
      </c>
      <c r="BK16" s="118">
        <f t="shared" si="7"/>
        <v>0</v>
      </c>
      <c r="BL16" s="117">
        <f t="shared" si="87"/>
        <v>0</v>
      </c>
      <c r="BM16" s="118">
        <f t="shared" si="8"/>
        <v>0</v>
      </c>
      <c r="BN16" s="118">
        <f t="shared" si="9"/>
        <v>0</v>
      </c>
      <c r="BO16" s="117">
        <f t="shared" si="10"/>
        <v>0</v>
      </c>
      <c r="BP16" s="118">
        <f t="shared" si="11"/>
        <v>0</v>
      </c>
      <c r="BQ16" s="118">
        <f t="shared" si="12"/>
        <v>0</v>
      </c>
      <c r="BR16" s="118">
        <f t="shared" si="13"/>
        <v>0</v>
      </c>
      <c r="BS16" s="118">
        <f t="shared" si="14"/>
        <v>0</v>
      </c>
      <c r="BT16" s="118">
        <f t="shared" si="15"/>
        <v>0</v>
      </c>
      <c r="BU16" s="118">
        <f t="shared" si="16"/>
        <v>0</v>
      </c>
      <c r="BV16" s="118">
        <f t="shared" si="88"/>
        <v>0</v>
      </c>
      <c r="BW16" s="117">
        <f t="shared" si="17"/>
        <v>0</v>
      </c>
      <c r="BX16" s="117">
        <f t="shared" si="18"/>
        <v>0</v>
      </c>
      <c r="BY16" s="117">
        <f t="shared" si="19"/>
        <v>0</v>
      </c>
      <c r="BZ16" s="117">
        <f t="shared" si="20"/>
        <v>0</v>
      </c>
      <c r="CA16" s="117">
        <f t="shared" si="21"/>
        <v>0</v>
      </c>
      <c r="CB16" s="117">
        <f t="shared" si="89"/>
        <v>0</v>
      </c>
      <c r="CC16" s="117">
        <f t="shared" si="22"/>
        <v>0</v>
      </c>
      <c r="CD16" s="117">
        <f t="shared" si="23"/>
        <v>0</v>
      </c>
      <c r="CE16" s="117">
        <f t="shared" si="24"/>
        <v>0</v>
      </c>
      <c r="CF16" s="117">
        <f t="shared" si="90"/>
        <v>0</v>
      </c>
      <c r="CG16" s="117">
        <f t="shared" si="91"/>
        <v>0</v>
      </c>
      <c r="CH16" s="117">
        <f t="shared" si="92"/>
        <v>0</v>
      </c>
      <c r="CI16" s="117">
        <f t="shared" si="25"/>
        <v>0</v>
      </c>
      <c r="CJ16" s="117">
        <f t="shared" si="26"/>
        <v>0</v>
      </c>
      <c r="CK16" s="117">
        <f t="shared" si="27"/>
        <v>0</v>
      </c>
      <c r="CL16" s="117">
        <f t="shared" si="28"/>
        <v>0</v>
      </c>
      <c r="CM16" s="117">
        <f t="shared" si="29"/>
        <v>0</v>
      </c>
      <c r="CN16" s="117">
        <f t="shared" si="30"/>
        <v>0</v>
      </c>
      <c r="CO16" s="117">
        <f t="shared" si="31"/>
        <v>0</v>
      </c>
      <c r="CP16" s="117">
        <f t="shared" si="32"/>
        <v>0</v>
      </c>
      <c r="CQ16" s="117">
        <f t="shared" si="33"/>
        <v>0</v>
      </c>
      <c r="CR16" s="117">
        <f t="shared" si="93"/>
        <v>0</v>
      </c>
      <c r="CS16" s="117">
        <f t="shared" si="34"/>
        <v>0</v>
      </c>
      <c r="CT16" s="117">
        <f t="shared" si="35"/>
        <v>0</v>
      </c>
      <c r="CU16" s="117">
        <f t="shared" si="36"/>
        <v>0</v>
      </c>
      <c r="CV16" s="117">
        <f t="shared" si="37"/>
        <v>0</v>
      </c>
      <c r="CW16" s="117">
        <f t="shared" si="38"/>
        <v>0</v>
      </c>
      <c r="CX16" s="117">
        <f t="shared" si="39"/>
        <v>0</v>
      </c>
      <c r="CY16" s="117">
        <f t="shared" si="40"/>
        <v>0</v>
      </c>
      <c r="CZ16" s="117">
        <f t="shared" si="41"/>
        <v>0</v>
      </c>
      <c r="DA16" s="117">
        <f t="shared" si="42"/>
        <v>0</v>
      </c>
      <c r="DB16" s="117">
        <f t="shared" si="94"/>
        <v>0</v>
      </c>
      <c r="DC16" s="117">
        <f t="shared" si="43"/>
        <v>0</v>
      </c>
      <c r="DD16" s="117">
        <f t="shared" si="95"/>
        <v>0</v>
      </c>
      <c r="DE16" s="117">
        <f t="shared" si="44"/>
        <v>0</v>
      </c>
      <c r="DF16" s="117">
        <f t="shared" si="96"/>
        <v>0</v>
      </c>
      <c r="DG16" s="117">
        <f t="shared" si="45"/>
        <v>0</v>
      </c>
      <c r="DH16" s="117">
        <f t="shared" si="46"/>
        <v>0</v>
      </c>
      <c r="DI16" s="117">
        <f t="shared" si="47"/>
        <v>0</v>
      </c>
      <c r="DJ16" s="117">
        <f t="shared" si="48"/>
        <v>0</v>
      </c>
      <c r="DK16" s="117">
        <f t="shared" si="49"/>
        <v>0</v>
      </c>
      <c r="DL16" s="117">
        <f t="shared" si="50"/>
        <v>0</v>
      </c>
      <c r="DM16" s="117">
        <f t="shared" si="51"/>
        <v>0</v>
      </c>
      <c r="DN16" s="117">
        <f t="shared" si="52"/>
        <v>0</v>
      </c>
      <c r="DO16" s="117">
        <f t="shared" si="97"/>
        <v>0</v>
      </c>
      <c r="DP16" s="117">
        <f t="shared" si="53"/>
        <v>0</v>
      </c>
      <c r="DQ16" s="117">
        <f t="shared" si="54"/>
        <v>0</v>
      </c>
      <c r="DR16" s="117">
        <f t="shared" si="98"/>
        <v>0</v>
      </c>
      <c r="DS16" s="117">
        <f t="shared" si="99"/>
        <v>0</v>
      </c>
      <c r="DT16" s="117">
        <f t="shared" si="55"/>
        <v>0</v>
      </c>
      <c r="DU16" s="117">
        <f t="shared" si="56"/>
        <v>0</v>
      </c>
      <c r="DV16" s="117">
        <f t="shared" si="57"/>
        <v>0</v>
      </c>
      <c r="DW16" s="117">
        <f t="shared" si="58"/>
        <v>0</v>
      </c>
      <c r="DX16" s="117">
        <f t="shared" si="59"/>
        <v>0</v>
      </c>
      <c r="DY16" s="117">
        <f t="shared" si="60"/>
        <v>0</v>
      </c>
      <c r="DZ16" s="117">
        <f t="shared" si="100"/>
        <v>0</v>
      </c>
      <c r="EA16" s="117">
        <f t="shared" si="61"/>
        <v>0</v>
      </c>
      <c r="EB16" s="117">
        <f t="shared" si="101"/>
        <v>0</v>
      </c>
      <c r="EC16" s="117">
        <f t="shared" si="62"/>
        <v>0</v>
      </c>
      <c r="ED16" s="117">
        <f t="shared" si="63"/>
        <v>0</v>
      </c>
      <c r="EE16" s="117">
        <f t="shared" si="64"/>
        <v>0</v>
      </c>
      <c r="EF16" s="117">
        <f t="shared" si="65"/>
        <v>0</v>
      </c>
      <c r="EG16" s="117">
        <f t="shared" si="66"/>
        <v>0</v>
      </c>
      <c r="EH16" s="117">
        <f t="shared" si="102"/>
        <v>0</v>
      </c>
      <c r="EI16" s="117">
        <f t="shared" si="67"/>
        <v>0</v>
      </c>
      <c r="EJ16" s="117">
        <f t="shared" si="68"/>
        <v>0</v>
      </c>
      <c r="EK16" s="117">
        <f t="shared" si="69"/>
        <v>0</v>
      </c>
      <c r="EL16" s="117">
        <f t="shared" si="70"/>
        <v>0</v>
      </c>
      <c r="EM16" s="117">
        <f t="shared" si="71"/>
        <v>0</v>
      </c>
      <c r="EN16" s="117">
        <f t="shared" si="103"/>
        <v>0</v>
      </c>
      <c r="EO16" s="117">
        <f t="shared" si="72"/>
        <v>0</v>
      </c>
      <c r="EP16" s="117">
        <f t="shared" si="73"/>
        <v>0</v>
      </c>
      <c r="EQ16" s="117">
        <f t="shared" si="74"/>
        <v>0</v>
      </c>
      <c r="ER16" s="118">
        <f t="shared" si="75"/>
        <v>0</v>
      </c>
      <c r="ES16" s="117">
        <f t="shared" si="76"/>
        <v>0</v>
      </c>
      <c r="ET16" s="117">
        <f t="shared" si="77"/>
        <v>0</v>
      </c>
      <c r="EU16" s="117">
        <f t="shared" si="78"/>
        <v>0</v>
      </c>
      <c r="EV16" s="117">
        <f t="shared" si="79"/>
        <v>0</v>
      </c>
      <c r="EW16" s="117">
        <f t="shared" si="80"/>
        <v>0</v>
      </c>
      <c r="EX16" s="117">
        <f t="shared" si="81"/>
        <v>0</v>
      </c>
      <c r="EY16" s="118">
        <f t="shared" si="82"/>
        <v>0</v>
      </c>
      <c r="EZ16" s="118">
        <f t="shared" si="83"/>
        <v>0</v>
      </c>
      <c r="FA16" s="117">
        <f t="shared" si="104"/>
        <v>0</v>
      </c>
      <c r="FB16" s="118">
        <f t="shared" si="84"/>
        <v>0</v>
      </c>
      <c r="FC16" s="118">
        <f t="shared" si="85"/>
        <v>0</v>
      </c>
      <c r="FD16" s="7">
        <f t="shared" si="86"/>
        <v>0</v>
      </c>
      <c r="FE16" s="7"/>
      <c r="FF16" s="7"/>
    </row>
    <row r="17" spans="1:162" ht="17.100000000000001" customHeight="1" x14ac:dyDescent="0.25">
      <c r="A17" s="774"/>
      <c r="B17" s="777"/>
      <c r="C17" s="172">
        <v>7</v>
      </c>
      <c r="D17" s="447"/>
      <c r="E17" s="448"/>
      <c r="F17" s="535"/>
      <c r="G17" s="449"/>
      <c r="H17" s="450"/>
      <c r="I17" s="430"/>
      <c r="J17" s="451"/>
      <c r="K17" s="450"/>
      <c r="L17" s="452"/>
      <c r="M17" s="453"/>
      <c r="N17" s="457"/>
      <c r="O17" s="430"/>
      <c r="P17" s="449"/>
      <c r="Q17" s="430"/>
      <c r="R17" s="451"/>
      <c r="S17" s="452"/>
      <c r="T17" s="447" t="s">
        <v>893</v>
      </c>
      <c r="U17" s="454" t="s">
        <v>894</v>
      </c>
      <c r="V17" s="430" t="s">
        <v>895</v>
      </c>
      <c r="W17" s="449" t="s">
        <v>882</v>
      </c>
      <c r="X17" s="430" t="s">
        <v>913</v>
      </c>
      <c r="Y17" s="451" t="s">
        <v>888</v>
      </c>
      <c r="Z17" s="450" t="s">
        <v>907</v>
      </c>
      <c r="AA17" s="452" t="s">
        <v>887</v>
      </c>
      <c r="AB17" s="523" t="s">
        <v>30</v>
      </c>
      <c r="AC17" s="20" t="s">
        <v>505</v>
      </c>
      <c r="AD17" s="23"/>
      <c r="AE17" s="520" t="s">
        <v>787</v>
      </c>
      <c r="AF17" s="520" t="s">
        <v>787</v>
      </c>
      <c r="AG17" s="520" t="s">
        <v>787</v>
      </c>
      <c r="AH17" s="520" t="s">
        <v>787</v>
      </c>
      <c r="AI17" s="520" t="s">
        <v>799</v>
      </c>
      <c r="AJ17" s="520" t="s">
        <v>799</v>
      </c>
      <c r="AK17" s="520" t="s">
        <v>787</v>
      </c>
      <c r="AL17" s="520" t="s">
        <v>787</v>
      </c>
      <c r="AM17" s="520" t="s">
        <v>787</v>
      </c>
      <c r="AN17" s="520" t="s">
        <v>341</v>
      </c>
      <c r="AO17" s="520" t="s">
        <v>341</v>
      </c>
      <c r="AP17" s="520" t="s">
        <v>341</v>
      </c>
      <c r="AQ17" s="520" t="s">
        <v>799</v>
      </c>
      <c r="AR17" s="520" t="s">
        <v>799</v>
      </c>
      <c r="AS17" s="520" t="s">
        <v>799</v>
      </c>
      <c r="AT17" s="520" t="s">
        <v>799</v>
      </c>
      <c r="AU17" s="520" t="s">
        <v>274</v>
      </c>
      <c r="AV17" s="520" t="s">
        <v>274</v>
      </c>
      <c r="AW17" s="520" t="s">
        <v>274</v>
      </c>
      <c r="AX17" s="520" t="s">
        <v>274</v>
      </c>
      <c r="AY17" s="520" t="s">
        <v>274</v>
      </c>
      <c r="AZ17" s="520" t="s">
        <v>274</v>
      </c>
      <c r="BA17" s="520" t="s">
        <v>274</v>
      </c>
      <c r="BC17" s="118"/>
      <c r="BD17" s="118">
        <f t="shared" si="0"/>
        <v>0</v>
      </c>
      <c r="BE17" s="118">
        <f t="shared" si="1"/>
        <v>0</v>
      </c>
      <c r="BF17" s="118">
        <f t="shared" si="2"/>
        <v>0</v>
      </c>
      <c r="BG17" s="118">
        <f t="shared" si="3"/>
        <v>0</v>
      </c>
      <c r="BH17" s="118">
        <f t="shared" si="4"/>
        <v>0</v>
      </c>
      <c r="BI17" s="118">
        <f t="shared" si="5"/>
        <v>0</v>
      </c>
      <c r="BJ17" s="118">
        <f t="shared" si="6"/>
        <v>0</v>
      </c>
      <c r="BK17" s="118">
        <f t="shared" si="7"/>
        <v>0</v>
      </c>
      <c r="BL17" s="117">
        <f t="shared" si="87"/>
        <v>0</v>
      </c>
      <c r="BM17" s="118">
        <f t="shared" si="8"/>
        <v>0</v>
      </c>
      <c r="BN17" s="118">
        <f t="shared" si="9"/>
        <v>0</v>
      </c>
      <c r="BO17" s="117">
        <f t="shared" si="10"/>
        <v>0</v>
      </c>
      <c r="BP17" s="118">
        <f t="shared" si="11"/>
        <v>0</v>
      </c>
      <c r="BQ17" s="118">
        <f t="shared" si="12"/>
        <v>0</v>
      </c>
      <c r="BR17" s="118">
        <f t="shared" si="13"/>
        <v>0</v>
      </c>
      <c r="BS17" s="118">
        <f t="shared" si="14"/>
        <v>0</v>
      </c>
      <c r="BT17" s="118">
        <f t="shared" si="15"/>
        <v>0</v>
      </c>
      <c r="BU17" s="118">
        <f t="shared" si="16"/>
        <v>0</v>
      </c>
      <c r="BV17" s="118">
        <f t="shared" si="88"/>
        <v>0</v>
      </c>
      <c r="BW17" s="117">
        <f t="shared" si="17"/>
        <v>0</v>
      </c>
      <c r="BX17" s="117">
        <f t="shared" si="18"/>
        <v>0</v>
      </c>
      <c r="BY17" s="117">
        <f t="shared" si="19"/>
        <v>0</v>
      </c>
      <c r="BZ17" s="117">
        <f t="shared" si="20"/>
        <v>0</v>
      </c>
      <c r="CA17" s="117">
        <f t="shared" si="21"/>
        <v>0</v>
      </c>
      <c r="CB17" s="117">
        <f t="shared" si="89"/>
        <v>0</v>
      </c>
      <c r="CC17" s="117">
        <f t="shared" si="22"/>
        <v>0</v>
      </c>
      <c r="CD17" s="117">
        <f t="shared" si="23"/>
        <v>0</v>
      </c>
      <c r="CE17" s="117">
        <f t="shared" si="24"/>
        <v>0</v>
      </c>
      <c r="CF17" s="117">
        <f t="shared" si="90"/>
        <v>0</v>
      </c>
      <c r="CG17" s="117">
        <f t="shared" si="91"/>
        <v>0</v>
      </c>
      <c r="CH17" s="117">
        <f t="shared" si="92"/>
        <v>0</v>
      </c>
      <c r="CI17" s="117">
        <f t="shared" si="25"/>
        <v>0</v>
      </c>
      <c r="CJ17" s="117">
        <f t="shared" si="26"/>
        <v>0</v>
      </c>
      <c r="CK17" s="117">
        <f t="shared" si="27"/>
        <v>0</v>
      </c>
      <c r="CL17" s="117">
        <f t="shared" si="28"/>
        <v>0</v>
      </c>
      <c r="CM17" s="117">
        <f t="shared" si="29"/>
        <v>0</v>
      </c>
      <c r="CN17" s="117">
        <f t="shared" si="30"/>
        <v>0</v>
      </c>
      <c r="CO17" s="117">
        <f t="shared" si="31"/>
        <v>0</v>
      </c>
      <c r="CP17" s="117">
        <f t="shared" si="32"/>
        <v>0</v>
      </c>
      <c r="CQ17" s="117">
        <f t="shared" si="33"/>
        <v>0</v>
      </c>
      <c r="CR17" s="117">
        <f t="shared" si="93"/>
        <v>0</v>
      </c>
      <c r="CS17" s="117">
        <f t="shared" si="34"/>
        <v>0</v>
      </c>
      <c r="CT17" s="117">
        <f t="shared" si="35"/>
        <v>0</v>
      </c>
      <c r="CU17" s="117">
        <f t="shared" si="36"/>
        <v>0</v>
      </c>
      <c r="CV17" s="117">
        <f t="shared" si="37"/>
        <v>0</v>
      </c>
      <c r="CW17" s="117">
        <f t="shared" si="38"/>
        <v>0</v>
      </c>
      <c r="CX17" s="117">
        <f t="shared" si="39"/>
        <v>0</v>
      </c>
      <c r="CY17" s="117">
        <f t="shared" si="40"/>
        <v>0</v>
      </c>
      <c r="CZ17" s="117">
        <f t="shared" si="41"/>
        <v>0</v>
      </c>
      <c r="DA17" s="117">
        <f t="shared" si="42"/>
        <v>0</v>
      </c>
      <c r="DB17" s="117">
        <f t="shared" si="94"/>
        <v>0</v>
      </c>
      <c r="DC17" s="117">
        <f t="shared" si="43"/>
        <v>0</v>
      </c>
      <c r="DD17" s="117">
        <f t="shared" si="95"/>
        <v>0</v>
      </c>
      <c r="DE17" s="117">
        <f t="shared" si="44"/>
        <v>0</v>
      </c>
      <c r="DF17" s="117">
        <f t="shared" si="96"/>
        <v>0</v>
      </c>
      <c r="DG17" s="117">
        <f t="shared" si="45"/>
        <v>0</v>
      </c>
      <c r="DH17" s="117">
        <f t="shared" si="46"/>
        <v>0</v>
      </c>
      <c r="DI17" s="117">
        <f t="shared" si="47"/>
        <v>0</v>
      </c>
      <c r="DJ17" s="117">
        <f t="shared" si="48"/>
        <v>0</v>
      </c>
      <c r="DK17" s="117">
        <f t="shared" si="49"/>
        <v>0</v>
      </c>
      <c r="DL17" s="117">
        <f t="shared" si="50"/>
        <v>0</v>
      </c>
      <c r="DM17" s="117">
        <f t="shared" si="51"/>
        <v>0</v>
      </c>
      <c r="DN17" s="117">
        <f t="shared" si="52"/>
        <v>0</v>
      </c>
      <c r="DO17" s="117">
        <f t="shared" si="97"/>
        <v>0</v>
      </c>
      <c r="DP17" s="117">
        <f t="shared" si="53"/>
        <v>0</v>
      </c>
      <c r="DQ17" s="117">
        <f t="shared" si="54"/>
        <v>0</v>
      </c>
      <c r="DR17" s="117">
        <f t="shared" si="98"/>
        <v>0</v>
      </c>
      <c r="DS17" s="117">
        <f t="shared" si="99"/>
        <v>0</v>
      </c>
      <c r="DT17" s="117">
        <f t="shared" si="55"/>
        <v>0</v>
      </c>
      <c r="DU17" s="117">
        <f t="shared" si="56"/>
        <v>0</v>
      </c>
      <c r="DV17" s="117">
        <f t="shared" si="57"/>
        <v>0</v>
      </c>
      <c r="DW17" s="117">
        <f t="shared" si="58"/>
        <v>0</v>
      </c>
      <c r="DX17" s="117">
        <f t="shared" si="59"/>
        <v>0</v>
      </c>
      <c r="DY17" s="117">
        <f t="shared" si="60"/>
        <v>0</v>
      </c>
      <c r="DZ17" s="117">
        <f t="shared" si="100"/>
        <v>0</v>
      </c>
      <c r="EA17" s="117">
        <f t="shared" si="61"/>
        <v>0</v>
      </c>
      <c r="EB17" s="117">
        <f t="shared" si="101"/>
        <v>0</v>
      </c>
      <c r="EC17" s="117">
        <f t="shared" si="62"/>
        <v>0</v>
      </c>
      <c r="ED17" s="117">
        <f t="shared" si="63"/>
        <v>0</v>
      </c>
      <c r="EE17" s="117">
        <f t="shared" si="64"/>
        <v>0</v>
      </c>
      <c r="EF17" s="117">
        <f t="shared" si="65"/>
        <v>0</v>
      </c>
      <c r="EG17" s="117">
        <f t="shared" si="66"/>
        <v>0</v>
      </c>
      <c r="EH17" s="117">
        <f t="shared" si="102"/>
        <v>0</v>
      </c>
      <c r="EI17" s="117">
        <f t="shared" si="67"/>
        <v>0</v>
      </c>
      <c r="EJ17" s="117">
        <f t="shared" si="68"/>
        <v>0</v>
      </c>
      <c r="EK17" s="117">
        <f t="shared" si="69"/>
        <v>0</v>
      </c>
      <c r="EL17" s="117">
        <f t="shared" si="70"/>
        <v>0</v>
      </c>
      <c r="EM17" s="117">
        <f t="shared" si="71"/>
        <v>0</v>
      </c>
      <c r="EN17" s="117">
        <f t="shared" si="103"/>
        <v>0</v>
      </c>
      <c r="EO17" s="117">
        <f t="shared" si="72"/>
        <v>0</v>
      </c>
      <c r="EP17" s="117">
        <f t="shared" si="73"/>
        <v>0</v>
      </c>
      <c r="EQ17" s="117">
        <f t="shared" si="74"/>
        <v>0</v>
      </c>
      <c r="ER17" s="118">
        <f t="shared" si="75"/>
        <v>0</v>
      </c>
      <c r="ES17" s="117">
        <f t="shared" si="76"/>
        <v>0</v>
      </c>
      <c r="ET17" s="117">
        <f t="shared" si="77"/>
        <v>0</v>
      </c>
      <c r="EU17" s="117">
        <f t="shared" si="78"/>
        <v>0</v>
      </c>
      <c r="EV17" s="117">
        <f t="shared" si="79"/>
        <v>0</v>
      </c>
      <c r="EW17" s="117">
        <f t="shared" si="80"/>
        <v>0</v>
      </c>
      <c r="EX17" s="117">
        <f t="shared" si="81"/>
        <v>0</v>
      </c>
      <c r="EY17" s="118">
        <f t="shared" si="82"/>
        <v>0</v>
      </c>
      <c r="EZ17" s="118">
        <f t="shared" si="83"/>
        <v>0</v>
      </c>
      <c r="FA17" s="117">
        <f t="shared" si="104"/>
        <v>0</v>
      </c>
      <c r="FB17" s="118">
        <f t="shared" si="84"/>
        <v>0</v>
      </c>
      <c r="FC17" s="118">
        <f t="shared" si="85"/>
        <v>0</v>
      </c>
      <c r="FD17" s="7">
        <f t="shared" si="86"/>
        <v>0</v>
      </c>
      <c r="FE17" s="7"/>
      <c r="FF17" s="7"/>
    </row>
    <row r="18" spans="1:162" ht="17.100000000000001" customHeight="1" x14ac:dyDescent="0.25">
      <c r="A18" s="774"/>
      <c r="B18" s="777"/>
      <c r="C18" s="172">
        <v>8</v>
      </c>
      <c r="D18" s="456"/>
      <c r="E18" s="457"/>
      <c r="F18" s="458"/>
      <c r="G18" s="459"/>
      <c r="H18" s="460"/>
      <c r="I18" s="458"/>
      <c r="J18" s="461"/>
      <c r="K18" s="450"/>
      <c r="L18" s="462"/>
      <c r="M18" s="463"/>
      <c r="N18" s="457"/>
      <c r="O18" s="458"/>
      <c r="P18" s="459"/>
      <c r="Q18" s="458"/>
      <c r="R18" s="461"/>
      <c r="S18" s="462"/>
      <c r="T18" s="456" t="s">
        <v>893</v>
      </c>
      <c r="U18" s="464" t="s">
        <v>894</v>
      </c>
      <c r="V18" s="430" t="s">
        <v>912</v>
      </c>
      <c r="W18" s="459" t="s">
        <v>882</v>
      </c>
      <c r="X18" s="458" t="s">
        <v>900</v>
      </c>
      <c r="Y18" s="461" t="s">
        <v>888</v>
      </c>
      <c r="Z18" s="460" t="s">
        <v>907</v>
      </c>
      <c r="AA18" s="462" t="s">
        <v>887</v>
      </c>
      <c r="AB18" s="733" t="s">
        <v>27</v>
      </c>
      <c r="AC18" s="732"/>
      <c r="AD18" s="23"/>
      <c r="AE18" s="520" t="s">
        <v>787</v>
      </c>
      <c r="AF18" s="520" t="s">
        <v>787</v>
      </c>
      <c r="AG18" s="520" t="s">
        <v>787</v>
      </c>
      <c r="AH18" s="520" t="s">
        <v>787</v>
      </c>
      <c r="AI18" s="520" t="s">
        <v>799</v>
      </c>
      <c r="AJ18" s="520" t="s">
        <v>799</v>
      </c>
      <c r="AK18" s="520" t="s">
        <v>787</v>
      </c>
      <c r="AL18" s="520" t="s">
        <v>787</v>
      </c>
      <c r="AM18" s="520" t="s">
        <v>787</v>
      </c>
      <c r="AN18" s="520" t="s">
        <v>341</v>
      </c>
      <c r="AO18" s="520" t="s">
        <v>341</v>
      </c>
      <c r="AP18" s="520" t="s">
        <v>341</v>
      </c>
      <c r="AQ18" s="520" t="s">
        <v>799</v>
      </c>
      <c r="AR18" s="520" t="s">
        <v>799</v>
      </c>
      <c r="AS18" s="520" t="s">
        <v>799</v>
      </c>
      <c r="AT18" s="520" t="s">
        <v>799</v>
      </c>
      <c r="AU18" s="520" t="s">
        <v>274</v>
      </c>
      <c r="AV18" s="520" t="s">
        <v>274</v>
      </c>
      <c r="AW18" s="520" t="s">
        <v>274</v>
      </c>
      <c r="AX18" s="520" t="s">
        <v>274</v>
      </c>
      <c r="AY18" s="520" t="s">
        <v>274</v>
      </c>
      <c r="AZ18" s="520" t="s">
        <v>274</v>
      </c>
      <c r="BA18" s="520" t="s">
        <v>274</v>
      </c>
      <c r="BC18" s="118"/>
      <c r="BD18" s="118">
        <f t="shared" si="0"/>
        <v>0</v>
      </c>
      <c r="BE18" s="118">
        <f t="shared" si="1"/>
        <v>0</v>
      </c>
      <c r="BF18" s="118">
        <f t="shared" si="2"/>
        <v>0</v>
      </c>
      <c r="BG18" s="118">
        <f t="shared" si="3"/>
        <v>0</v>
      </c>
      <c r="BH18" s="118">
        <f t="shared" si="4"/>
        <v>0</v>
      </c>
      <c r="BI18" s="118">
        <f t="shared" si="5"/>
        <v>0</v>
      </c>
      <c r="BJ18" s="118">
        <f t="shared" si="6"/>
        <v>0</v>
      </c>
      <c r="BK18" s="118">
        <f t="shared" si="7"/>
        <v>0</v>
      </c>
      <c r="BL18" s="117">
        <f t="shared" si="87"/>
        <v>0</v>
      </c>
      <c r="BM18" s="118">
        <f t="shared" si="8"/>
        <v>0</v>
      </c>
      <c r="BN18" s="118">
        <f t="shared" si="9"/>
        <v>0</v>
      </c>
      <c r="BO18" s="117">
        <f t="shared" si="10"/>
        <v>0</v>
      </c>
      <c r="BP18" s="118">
        <f t="shared" si="11"/>
        <v>0</v>
      </c>
      <c r="BQ18" s="118">
        <f t="shared" si="12"/>
        <v>0</v>
      </c>
      <c r="BR18" s="118">
        <f t="shared" si="13"/>
        <v>0</v>
      </c>
      <c r="BS18" s="118">
        <f t="shared" si="14"/>
        <v>0</v>
      </c>
      <c r="BT18" s="118">
        <f t="shared" si="15"/>
        <v>0</v>
      </c>
      <c r="BU18" s="118">
        <f t="shared" si="16"/>
        <v>0</v>
      </c>
      <c r="BV18" s="118">
        <f t="shared" si="88"/>
        <v>0</v>
      </c>
      <c r="BW18" s="117">
        <f t="shared" si="17"/>
        <v>0</v>
      </c>
      <c r="BX18" s="117">
        <f t="shared" si="18"/>
        <v>0</v>
      </c>
      <c r="BY18" s="117">
        <f t="shared" si="19"/>
        <v>0</v>
      </c>
      <c r="BZ18" s="117">
        <f t="shared" si="20"/>
        <v>0</v>
      </c>
      <c r="CA18" s="117">
        <f t="shared" si="21"/>
        <v>0</v>
      </c>
      <c r="CB18" s="117">
        <f t="shared" si="89"/>
        <v>0</v>
      </c>
      <c r="CC18" s="117">
        <f t="shared" si="22"/>
        <v>0</v>
      </c>
      <c r="CD18" s="117">
        <f t="shared" si="23"/>
        <v>0</v>
      </c>
      <c r="CE18" s="117">
        <f t="shared" si="24"/>
        <v>0</v>
      </c>
      <c r="CF18" s="117">
        <f t="shared" si="90"/>
        <v>0</v>
      </c>
      <c r="CG18" s="117">
        <f t="shared" si="91"/>
        <v>0</v>
      </c>
      <c r="CH18" s="117">
        <f t="shared" si="92"/>
        <v>0</v>
      </c>
      <c r="CI18" s="117">
        <f t="shared" si="25"/>
        <v>0</v>
      </c>
      <c r="CJ18" s="117">
        <f t="shared" si="26"/>
        <v>0</v>
      </c>
      <c r="CK18" s="117">
        <f t="shared" si="27"/>
        <v>0</v>
      </c>
      <c r="CL18" s="117">
        <f t="shared" si="28"/>
        <v>0</v>
      </c>
      <c r="CM18" s="117">
        <f t="shared" si="29"/>
        <v>0</v>
      </c>
      <c r="CN18" s="117">
        <f t="shared" si="30"/>
        <v>0</v>
      </c>
      <c r="CO18" s="117">
        <f t="shared" si="31"/>
        <v>0</v>
      </c>
      <c r="CP18" s="117">
        <f t="shared" si="32"/>
        <v>0</v>
      </c>
      <c r="CQ18" s="117">
        <f t="shared" si="33"/>
        <v>0</v>
      </c>
      <c r="CR18" s="117">
        <f t="shared" si="93"/>
        <v>0</v>
      </c>
      <c r="CS18" s="117">
        <f t="shared" si="34"/>
        <v>0</v>
      </c>
      <c r="CT18" s="117">
        <f t="shared" si="35"/>
        <v>0</v>
      </c>
      <c r="CU18" s="117">
        <f t="shared" si="36"/>
        <v>0</v>
      </c>
      <c r="CV18" s="117">
        <f t="shared" si="37"/>
        <v>0</v>
      </c>
      <c r="CW18" s="117">
        <f t="shared" si="38"/>
        <v>0</v>
      </c>
      <c r="CX18" s="117">
        <f t="shared" si="39"/>
        <v>0</v>
      </c>
      <c r="CY18" s="117">
        <f t="shared" si="40"/>
        <v>0</v>
      </c>
      <c r="CZ18" s="117">
        <f t="shared" si="41"/>
        <v>0</v>
      </c>
      <c r="DA18" s="117">
        <f t="shared" si="42"/>
        <v>0</v>
      </c>
      <c r="DB18" s="117">
        <f t="shared" si="94"/>
        <v>0</v>
      </c>
      <c r="DC18" s="117">
        <f t="shared" si="43"/>
        <v>0</v>
      </c>
      <c r="DD18" s="117">
        <f t="shared" si="95"/>
        <v>0</v>
      </c>
      <c r="DE18" s="117">
        <f t="shared" si="44"/>
        <v>0</v>
      </c>
      <c r="DF18" s="117">
        <f t="shared" si="96"/>
        <v>0</v>
      </c>
      <c r="DG18" s="117">
        <f t="shared" si="45"/>
        <v>0</v>
      </c>
      <c r="DH18" s="117">
        <f t="shared" si="46"/>
        <v>0</v>
      </c>
      <c r="DI18" s="117">
        <f t="shared" si="47"/>
        <v>0</v>
      </c>
      <c r="DJ18" s="117">
        <f t="shared" si="48"/>
        <v>0</v>
      </c>
      <c r="DK18" s="117">
        <f t="shared" si="49"/>
        <v>0</v>
      </c>
      <c r="DL18" s="117">
        <f t="shared" si="50"/>
        <v>0</v>
      </c>
      <c r="DM18" s="117">
        <f t="shared" si="51"/>
        <v>0</v>
      </c>
      <c r="DN18" s="117">
        <f t="shared" si="52"/>
        <v>0</v>
      </c>
      <c r="DO18" s="117">
        <f t="shared" si="97"/>
        <v>0</v>
      </c>
      <c r="DP18" s="117">
        <f>SUM(DN18:DO18)</f>
        <v>0</v>
      </c>
      <c r="DQ18" s="117">
        <f t="shared" si="54"/>
        <v>0</v>
      </c>
      <c r="DR18" s="117">
        <f t="shared" si="98"/>
        <v>0</v>
      </c>
      <c r="DS18" s="117">
        <f t="shared" si="99"/>
        <v>0</v>
      </c>
      <c r="DT18" s="117">
        <f t="shared" si="55"/>
        <v>0</v>
      </c>
      <c r="DU18" s="117">
        <f t="shared" si="56"/>
        <v>0</v>
      </c>
      <c r="DV18" s="117">
        <f t="shared" si="57"/>
        <v>0</v>
      </c>
      <c r="DW18" s="117">
        <f t="shared" si="58"/>
        <v>0</v>
      </c>
      <c r="DX18" s="117">
        <f t="shared" si="59"/>
        <v>0</v>
      </c>
      <c r="DY18" s="117">
        <f t="shared" si="60"/>
        <v>0</v>
      </c>
      <c r="DZ18" s="117">
        <f t="shared" si="100"/>
        <v>0</v>
      </c>
      <c r="EA18" s="117">
        <f t="shared" si="61"/>
        <v>0</v>
      </c>
      <c r="EB18" s="117">
        <f t="shared" si="101"/>
        <v>0</v>
      </c>
      <c r="EC18" s="117">
        <f t="shared" si="62"/>
        <v>0</v>
      </c>
      <c r="ED18" s="117">
        <f t="shared" si="63"/>
        <v>0</v>
      </c>
      <c r="EE18" s="117">
        <f t="shared" si="64"/>
        <v>0</v>
      </c>
      <c r="EF18" s="117">
        <f t="shared" si="65"/>
        <v>0</v>
      </c>
      <c r="EG18" s="117">
        <f t="shared" si="66"/>
        <v>0</v>
      </c>
      <c r="EH18" s="117">
        <f t="shared" si="102"/>
        <v>0</v>
      </c>
      <c r="EI18" s="117">
        <f t="shared" si="67"/>
        <v>0</v>
      </c>
      <c r="EJ18" s="117">
        <f t="shared" si="68"/>
        <v>0</v>
      </c>
      <c r="EK18" s="117">
        <f t="shared" si="69"/>
        <v>0</v>
      </c>
      <c r="EL18" s="117">
        <f t="shared" si="70"/>
        <v>0</v>
      </c>
      <c r="EM18" s="117">
        <f t="shared" si="71"/>
        <v>0</v>
      </c>
      <c r="EN18" s="117">
        <f t="shared" si="103"/>
        <v>0</v>
      </c>
      <c r="EO18" s="117">
        <f t="shared" si="72"/>
        <v>0</v>
      </c>
      <c r="EP18" s="117">
        <f t="shared" si="73"/>
        <v>0</v>
      </c>
      <c r="EQ18" s="117">
        <f t="shared" si="74"/>
        <v>0</v>
      </c>
      <c r="ER18" s="118">
        <f t="shared" si="75"/>
        <v>0</v>
      </c>
      <c r="ES18" s="117">
        <f t="shared" si="76"/>
        <v>0</v>
      </c>
      <c r="ET18" s="117">
        <f t="shared" si="77"/>
        <v>0</v>
      </c>
      <c r="EU18" s="117">
        <f t="shared" si="78"/>
        <v>0</v>
      </c>
      <c r="EV18" s="117">
        <f t="shared" si="79"/>
        <v>0</v>
      </c>
      <c r="EW18" s="117">
        <f t="shared" si="80"/>
        <v>0</v>
      </c>
      <c r="EX18" s="117">
        <f t="shared" si="81"/>
        <v>0</v>
      </c>
      <c r="EY18" s="118">
        <f t="shared" si="82"/>
        <v>0</v>
      </c>
      <c r="EZ18" s="118">
        <f t="shared" si="83"/>
        <v>0</v>
      </c>
      <c r="FA18" s="117">
        <f t="shared" si="104"/>
        <v>0</v>
      </c>
      <c r="FB18" s="118">
        <f t="shared" si="84"/>
        <v>0</v>
      </c>
      <c r="FC18" s="118">
        <f t="shared" si="85"/>
        <v>0</v>
      </c>
      <c r="FD18" s="7">
        <f t="shared" si="86"/>
        <v>0</v>
      </c>
      <c r="FE18" s="7"/>
      <c r="FF18" s="7"/>
    </row>
    <row r="19" spans="1:162" ht="17.100000000000001" customHeight="1" x14ac:dyDescent="0.25">
      <c r="A19" s="774"/>
      <c r="B19" s="777"/>
      <c r="C19" s="172">
        <v>9</v>
      </c>
      <c r="D19" s="456"/>
      <c r="E19" s="457"/>
      <c r="F19" s="458"/>
      <c r="G19" s="459"/>
      <c r="H19" s="460"/>
      <c r="I19" s="458"/>
      <c r="J19" s="461"/>
      <c r="K19" s="460"/>
      <c r="L19" s="462"/>
      <c r="M19" s="463"/>
      <c r="N19" s="457"/>
      <c r="O19" s="458"/>
      <c r="P19" s="459"/>
      <c r="Q19" s="458"/>
      <c r="R19" s="461"/>
      <c r="S19" s="462"/>
      <c r="T19" s="456" t="s">
        <v>858</v>
      </c>
      <c r="U19" s="464" t="s">
        <v>899</v>
      </c>
      <c r="V19" s="442" t="s">
        <v>912</v>
      </c>
      <c r="W19" s="459" t="s">
        <v>894</v>
      </c>
      <c r="X19" s="458" t="s">
        <v>900</v>
      </c>
      <c r="Y19" s="461" t="s">
        <v>901</v>
      </c>
      <c r="Z19" s="460" t="s">
        <v>909</v>
      </c>
      <c r="AA19" s="430" t="s">
        <v>896</v>
      </c>
      <c r="AB19" s="523" t="s">
        <v>31</v>
      </c>
      <c r="AC19" s="20" t="s">
        <v>506</v>
      </c>
      <c r="AD19" s="23"/>
      <c r="AE19" s="520" t="s">
        <v>787</v>
      </c>
      <c r="AF19" s="520" t="s">
        <v>787</v>
      </c>
      <c r="AG19" s="520" t="s">
        <v>787</v>
      </c>
      <c r="AH19" s="520" t="s">
        <v>787</v>
      </c>
      <c r="AI19" s="520" t="s">
        <v>799</v>
      </c>
      <c r="AJ19" s="520" t="s">
        <v>799</v>
      </c>
      <c r="AK19" s="520" t="s">
        <v>787</v>
      </c>
      <c r="AL19" s="520" t="s">
        <v>787</v>
      </c>
      <c r="AM19" s="520" t="s">
        <v>787</v>
      </c>
      <c r="AN19" s="520" t="s">
        <v>341</v>
      </c>
      <c r="AO19" s="520" t="s">
        <v>341</v>
      </c>
      <c r="AP19" s="520" t="s">
        <v>341</v>
      </c>
      <c r="AQ19" s="520" t="s">
        <v>799</v>
      </c>
      <c r="AR19" s="520" t="s">
        <v>799</v>
      </c>
      <c r="AS19" s="520" t="s">
        <v>799</v>
      </c>
      <c r="AT19" s="520" t="s">
        <v>799</v>
      </c>
      <c r="AU19" s="520" t="s">
        <v>274</v>
      </c>
      <c r="AV19" s="520" t="s">
        <v>274</v>
      </c>
      <c r="AW19" s="520" t="s">
        <v>274</v>
      </c>
      <c r="AX19" s="520" t="s">
        <v>274</v>
      </c>
      <c r="AY19" s="520" t="s">
        <v>274</v>
      </c>
      <c r="AZ19" s="520" t="s">
        <v>274</v>
      </c>
      <c r="BA19" s="520" t="s">
        <v>274</v>
      </c>
      <c r="BC19" s="118"/>
      <c r="BD19" s="118">
        <f t="shared" si="0"/>
        <v>0</v>
      </c>
      <c r="BE19" s="118">
        <f t="shared" si="1"/>
        <v>0</v>
      </c>
      <c r="BF19" s="118">
        <f t="shared" si="2"/>
        <v>0</v>
      </c>
      <c r="BG19" s="118">
        <f t="shared" si="3"/>
        <v>0</v>
      </c>
      <c r="BH19" s="118">
        <f t="shared" si="4"/>
        <v>0</v>
      </c>
      <c r="BI19" s="118">
        <f t="shared" si="5"/>
        <v>0</v>
      </c>
      <c r="BJ19" s="118">
        <f t="shared" si="6"/>
        <v>0</v>
      </c>
      <c r="BK19" s="118">
        <f t="shared" si="7"/>
        <v>0</v>
      </c>
      <c r="BL19" s="117">
        <f t="shared" si="87"/>
        <v>0</v>
      </c>
      <c r="BM19" s="118">
        <f t="shared" si="8"/>
        <v>0</v>
      </c>
      <c r="BN19" s="118">
        <f t="shared" si="9"/>
        <v>0</v>
      </c>
      <c r="BO19" s="117">
        <f t="shared" si="10"/>
        <v>0</v>
      </c>
      <c r="BP19" s="118">
        <f t="shared" si="11"/>
        <v>0</v>
      </c>
      <c r="BQ19" s="118">
        <f t="shared" si="12"/>
        <v>0</v>
      </c>
      <c r="BR19" s="118">
        <f t="shared" si="13"/>
        <v>0</v>
      </c>
      <c r="BS19" s="118">
        <f t="shared" si="14"/>
        <v>0</v>
      </c>
      <c r="BT19" s="118">
        <f t="shared" si="15"/>
        <v>0</v>
      </c>
      <c r="BU19" s="118">
        <f t="shared" si="16"/>
        <v>0</v>
      </c>
      <c r="BV19" s="118">
        <f t="shared" si="88"/>
        <v>0</v>
      </c>
      <c r="BW19" s="117">
        <f t="shared" si="17"/>
        <v>0</v>
      </c>
      <c r="BX19" s="117">
        <f t="shared" si="18"/>
        <v>0</v>
      </c>
      <c r="BY19" s="117">
        <f t="shared" si="19"/>
        <v>0</v>
      </c>
      <c r="BZ19" s="117">
        <f t="shared" si="20"/>
        <v>0</v>
      </c>
      <c r="CA19" s="117">
        <f t="shared" si="21"/>
        <v>0</v>
      </c>
      <c r="CB19" s="117">
        <f t="shared" si="89"/>
        <v>0</v>
      </c>
      <c r="CC19" s="117">
        <f t="shared" si="22"/>
        <v>0</v>
      </c>
      <c r="CD19" s="117">
        <f t="shared" si="23"/>
        <v>0</v>
      </c>
      <c r="CE19" s="117">
        <f t="shared" si="24"/>
        <v>0</v>
      </c>
      <c r="CF19" s="117">
        <f t="shared" si="90"/>
        <v>0</v>
      </c>
      <c r="CG19" s="117">
        <f t="shared" si="91"/>
        <v>0</v>
      </c>
      <c r="CH19" s="117">
        <f t="shared" si="92"/>
        <v>0</v>
      </c>
      <c r="CI19" s="117">
        <f t="shared" si="25"/>
        <v>0</v>
      </c>
      <c r="CJ19" s="117">
        <f t="shared" si="26"/>
        <v>0</v>
      </c>
      <c r="CK19" s="117">
        <f t="shared" si="27"/>
        <v>0</v>
      </c>
      <c r="CL19" s="117">
        <f t="shared" si="28"/>
        <v>0</v>
      </c>
      <c r="CM19" s="117">
        <f t="shared" si="29"/>
        <v>0</v>
      </c>
      <c r="CN19" s="117">
        <f t="shared" si="30"/>
        <v>0</v>
      </c>
      <c r="CO19" s="117">
        <f t="shared" si="31"/>
        <v>0</v>
      </c>
      <c r="CP19" s="117">
        <f t="shared" si="32"/>
        <v>0</v>
      </c>
      <c r="CQ19" s="117">
        <f t="shared" si="33"/>
        <v>0</v>
      </c>
      <c r="CR19" s="117">
        <f t="shared" si="93"/>
        <v>0</v>
      </c>
      <c r="CS19" s="117">
        <f t="shared" si="34"/>
        <v>0</v>
      </c>
      <c r="CT19" s="117">
        <f t="shared" si="35"/>
        <v>0</v>
      </c>
      <c r="CU19" s="117">
        <f t="shared" si="36"/>
        <v>0</v>
      </c>
      <c r="CV19" s="117">
        <f t="shared" si="37"/>
        <v>0</v>
      </c>
      <c r="CW19" s="117">
        <f t="shared" si="38"/>
        <v>0</v>
      </c>
      <c r="CX19" s="117">
        <f t="shared" si="39"/>
        <v>0</v>
      </c>
      <c r="CY19" s="117">
        <f t="shared" si="40"/>
        <v>0</v>
      </c>
      <c r="CZ19" s="117">
        <f t="shared" si="41"/>
        <v>0</v>
      </c>
      <c r="DA19" s="117">
        <f t="shared" si="42"/>
        <v>0</v>
      </c>
      <c r="DB19" s="117">
        <f t="shared" si="94"/>
        <v>0</v>
      </c>
      <c r="DC19" s="117">
        <f t="shared" si="43"/>
        <v>0</v>
      </c>
      <c r="DD19" s="117">
        <f t="shared" si="95"/>
        <v>0</v>
      </c>
      <c r="DE19" s="117">
        <f t="shared" si="44"/>
        <v>0</v>
      </c>
      <c r="DF19" s="117">
        <f t="shared" si="96"/>
        <v>0</v>
      </c>
      <c r="DG19" s="117">
        <f t="shared" si="45"/>
        <v>0</v>
      </c>
      <c r="DH19" s="117">
        <f t="shared" si="46"/>
        <v>0</v>
      </c>
      <c r="DI19" s="117">
        <f t="shared" si="47"/>
        <v>0</v>
      </c>
      <c r="DJ19" s="117">
        <f t="shared" si="48"/>
        <v>0</v>
      </c>
      <c r="DK19" s="117">
        <f t="shared" si="49"/>
        <v>0</v>
      </c>
      <c r="DL19" s="117">
        <f t="shared" si="50"/>
        <v>0</v>
      </c>
      <c r="DM19" s="117">
        <f t="shared" si="51"/>
        <v>0</v>
      </c>
      <c r="DN19" s="117">
        <f t="shared" si="52"/>
        <v>0</v>
      </c>
      <c r="DO19" s="117">
        <f t="shared" si="97"/>
        <v>0</v>
      </c>
      <c r="DP19" s="117">
        <f t="shared" si="53"/>
        <v>0</v>
      </c>
      <c r="DQ19" s="117">
        <f t="shared" si="54"/>
        <v>0</v>
      </c>
      <c r="DR19" s="117">
        <f t="shared" si="98"/>
        <v>0</v>
      </c>
      <c r="DS19" s="117">
        <f t="shared" si="99"/>
        <v>0</v>
      </c>
      <c r="DT19" s="117">
        <f t="shared" si="55"/>
        <v>0</v>
      </c>
      <c r="DU19" s="117">
        <f t="shared" si="56"/>
        <v>0</v>
      </c>
      <c r="DV19" s="117">
        <f t="shared" si="57"/>
        <v>0</v>
      </c>
      <c r="DW19" s="117">
        <f t="shared" si="58"/>
        <v>0</v>
      </c>
      <c r="DX19" s="117">
        <f t="shared" si="59"/>
        <v>0</v>
      </c>
      <c r="DY19" s="117">
        <f t="shared" si="60"/>
        <v>0</v>
      </c>
      <c r="DZ19" s="117">
        <f t="shared" si="100"/>
        <v>0</v>
      </c>
      <c r="EA19" s="117">
        <f t="shared" si="61"/>
        <v>0</v>
      </c>
      <c r="EB19" s="117">
        <f t="shared" si="101"/>
        <v>0</v>
      </c>
      <c r="EC19" s="117">
        <f t="shared" si="62"/>
        <v>0</v>
      </c>
      <c r="ED19" s="117">
        <f t="shared" si="63"/>
        <v>0</v>
      </c>
      <c r="EE19" s="117">
        <f t="shared" si="64"/>
        <v>0</v>
      </c>
      <c r="EF19" s="117">
        <f t="shared" si="65"/>
        <v>0</v>
      </c>
      <c r="EG19" s="117">
        <f t="shared" si="66"/>
        <v>0</v>
      </c>
      <c r="EH19" s="117">
        <f t="shared" si="102"/>
        <v>0</v>
      </c>
      <c r="EI19" s="117">
        <f t="shared" si="67"/>
        <v>0</v>
      </c>
      <c r="EJ19" s="117">
        <f t="shared" si="68"/>
        <v>0</v>
      </c>
      <c r="EK19" s="117">
        <f t="shared" si="69"/>
        <v>0</v>
      </c>
      <c r="EL19" s="117">
        <f t="shared" si="70"/>
        <v>0</v>
      </c>
      <c r="EM19" s="117">
        <f t="shared" si="71"/>
        <v>0</v>
      </c>
      <c r="EN19" s="117">
        <f t="shared" si="103"/>
        <v>0</v>
      </c>
      <c r="EO19" s="117">
        <f t="shared" si="72"/>
        <v>0</v>
      </c>
      <c r="EP19" s="117">
        <f t="shared" si="73"/>
        <v>0</v>
      </c>
      <c r="EQ19" s="117">
        <f t="shared" si="74"/>
        <v>0</v>
      </c>
      <c r="ER19" s="118">
        <f t="shared" si="75"/>
        <v>0</v>
      </c>
      <c r="ES19" s="117">
        <f t="shared" si="76"/>
        <v>0</v>
      </c>
      <c r="ET19" s="117">
        <f t="shared" si="77"/>
        <v>0</v>
      </c>
      <c r="EU19" s="117">
        <f t="shared" si="78"/>
        <v>0</v>
      </c>
      <c r="EV19" s="117">
        <f t="shared" si="79"/>
        <v>0</v>
      </c>
      <c r="EW19" s="117">
        <f t="shared" si="80"/>
        <v>0</v>
      </c>
      <c r="EX19" s="117">
        <f t="shared" si="81"/>
        <v>0</v>
      </c>
      <c r="EY19" s="118">
        <f t="shared" si="82"/>
        <v>0</v>
      </c>
      <c r="EZ19" s="118">
        <f t="shared" si="83"/>
        <v>0</v>
      </c>
      <c r="FA19" s="117">
        <f t="shared" si="104"/>
        <v>0</v>
      </c>
      <c r="FB19" s="118">
        <f t="shared" si="84"/>
        <v>0</v>
      </c>
      <c r="FC19" s="118">
        <f t="shared" si="85"/>
        <v>0</v>
      </c>
      <c r="FD19" s="7">
        <f t="shared" si="86"/>
        <v>0</v>
      </c>
      <c r="FE19" s="7"/>
      <c r="FF19" s="7"/>
    </row>
    <row r="20" spans="1:162" ht="17.100000000000001" customHeight="1" thickBot="1" x14ac:dyDescent="0.3">
      <c r="A20" s="775"/>
      <c r="B20" s="778"/>
      <c r="C20" s="173">
        <v>10</v>
      </c>
      <c r="D20" s="456"/>
      <c r="E20" s="466"/>
      <c r="F20" s="467"/>
      <c r="G20" s="468"/>
      <c r="H20" s="469"/>
      <c r="I20" s="467"/>
      <c r="J20" s="470"/>
      <c r="K20" s="469"/>
      <c r="L20" s="471"/>
      <c r="M20" s="472"/>
      <c r="N20" s="466"/>
      <c r="O20" s="473"/>
      <c r="P20" s="468"/>
      <c r="Q20" s="467"/>
      <c r="R20" s="470"/>
      <c r="S20" s="471"/>
      <c r="T20" s="465" t="s">
        <v>858</v>
      </c>
      <c r="U20" s="474" t="s">
        <v>899</v>
      </c>
      <c r="V20" s="467" t="s">
        <v>908</v>
      </c>
      <c r="W20" s="468" t="s">
        <v>894</v>
      </c>
      <c r="X20" s="467" t="s">
        <v>882</v>
      </c>
      <c r="Y20" s="470" t="s">
        <v>901</v>
      </c>
      <c r="Z20" s="469" t="s">
        <v>909</v>
      </c>
      <c r="AA20" s="442" t="s">
        <v>896</v>
      </c>
      <c r="AB20" s="45" t="s">
        <v>32</v>
      </c>
      <c r="AC20" s="33" t="s">
        <v>507</v>
      </c>
      <c r="AD20" s="190"/>
      <c r="AE20" s="520" t="s">
        <v>620</v>
      </c>
      <c r="AF20" s="520" t="s">
        <v>620</v>
      </c>
      <c r="AG20" s="520" t="s">
        <v>620</v>
      </c>
      <c r="AH20" s="520" t="s">
        <v>620</v>
      </c>
      <c r="AI20" s="520" t="s">
        <v>620</v>
      </c>
      <c r="AJ20" s="520" t="s">
        <v>620</v>
      </c>
      <c r="AK20" s="520" t="s">
        <v>800</v>
      </c>
      <c r="AL20" s="520" t="s">
        <v>800</v>
      </c>
      <c r="AM20" s="520" t="s">
        <v>800</v>
      </c>
      <c r="AN20" s="520" t="s">
        <v>632</v>
      </c>
      <c r="AO20" s="520" t="s">
        <v>632</v>
      </c>
      <c r="AP20" s="520" t="s">
        <v>632</v>
      </c>
      <c r="AQ20" s="520" t="s">
        <v>632</v>
      </c>
      <c r="AR20" s="520" t="s">
        <v>632</v>
      </c>
      <c r="AS20" s="520" t="s">
        <v>301</v>
      </c>
      <c r="AT20" s="520" t="s">
        <v>301</v>
      </c>
      <c r="AU20" s="520" t="s">
        <v>632</v>
      </c>
      <c r="AV20" s="520" t="s">
        <v>632</v>
      </c>
      <c r="AW20" s="520" t="s">
        <v>632</v>
      </c>
      <c r="AX20" s="520" t="s">
        <v>632</v>
      </c>
      <c r="AY20" s="520" t="s">
        <v>632</v>
      </c>
      <c r="AZ20" s="520" t="s">
        <v>301</v>
      </c>
      <c r="BA20" s="520" t="s">
        <v>301</v>
      </c>
      <c r="BC20" s="118"/>
      <c r="BD20" s="118">
        <f t="shared" si="0"/>
        <v>0</v>
      </c>
      <c r="BE20" s="118">
        <f t="shared" si="1"/>
        <v>0</v>
      </c>
      <c r="BF20" s="118">
        <f t="shared" si="2"/>
        <v>0</v>
      </c>
      <c r="BG20" s="118">
        <f t="shared" si="3"/>
        <v>0</v>
      </c>
      <c r="BH20" s="118">
        <f t="shared" si="4"/>
        <v>0</v>
      </c>
      <c r="BI20" s="118">
        <f t="shared" si="5"/>
        <v>0</v>
      </c>
      <c r="BJ20" s="118">
        <f t="shared" si="6"/>
        <v>0</v>
      </c>
      <c r="BK20" s="118">
        <f t="shared" si="7"/>
        <v>0</v>
      </c>
      <c r="BL20" s="117">
        <f t="shared" si="87"/>
        <v>0</v>
      </c>
      <c r="BM20" s="118">
        <f t="shared" si="8"/>
        <v>0</v>
      </c>
      <c r="BN20" s="118">
        <f t="shared" si="9"/>
        <v>0</v>
      </c>
      <c r="BO20" s="117">
        <f t="shared" si="10"/>
        <v>0</v>
      </c>
      <c r="BP20" s="118">
        <f t="shared" si="11"/>
        <v>0</v>
      </c>
      <c r="BQ20" s="118">
        <f t="shared" si="12"/>
        <v>0</v>
      </c>
      <c r="BR20" s="118">
        <f t="shared" si="13"/>
        <v>0</v>
      </c>
      <c r="BS20" s="118">
        <f t="shared" si="14"/>
        <v>0</v>
      </c>
      <c r="BT20" s="118">
        <f t="shared" si="15"/>
        <v>0</v>
      </c>
      <c r="BU20" s="118">
        <f t="shared" si="16"/>
        <v>0</v>
      </c>
      <c r="BV20" s="118">
        <f t="shared" si="88"/>
        <v>0</v>
      </c>
      <c r="BW20" s="117">
        <f t="shared" si="17"/>
        <v>0</v>
      </c>
      <c r="BX20" s="117">
        <f t="shared" si="18"/>
        <v>0</v>
      </c>
      <c r="BY20" s="117">
        <f t="shared" si="19"/>
        <v>0</v>
      </c>
      <c r="BZ20" s="117">
        <f t="shared" si="20"/>
        <v>0</v>
      </c>
      <c r="CA20" s="117">
        <f t="shared" si="21"/>
        <v>0</v>
      </c>
      <c r="CB20" s="117">
        <f t="shared" si="89"/>
        <v>0</v>
      </c>
      <c r="CC20" s="117">
        <f t="shared" si="22"/>
        <v>0</v>
      </c>
      <c r="CD20" s="117">
        <f t="shared" si="23"/>
        <v>0</v>
      </c>
      <c r="CE20" s="117">
        <f t="shared" si="24"/>
        <v>0</v>
      </c>
      <c r="CF20" s="117">
        <f t="shared" si="90"/>
        <v>0</v>
      </c>
      <c r="CG20" s="117">
        <f t="shared" si="91"/>
        <v>0</v>
      </c>
      <c r="CH20" s="117">
        <f t="shared" si="92"/>
        <v>0</v>
      </c>
      <c r="CI20" s="117">
        <f t="shared" si="25"/>
        <v>0</v>
      </c>
      <c r="CJ20" s="117">
        <f t="shared" si="26"/>
        <v>0</v>
      </c>
      <c r="CK20" s="117">
        <f t="shared" si="27"/>
        <v>0</v>
      </c>
      <c r="CL20" s="117">
        <f t="shared" si="28"/>
        <v>0</v>
      </c>
      <c r="CM20" s="117">
        <f t="shared" si="29"/>
        <v>0</v>
      </c>
      <c r="CN20" s="117">
        <f t="shared" si="30"/>
        <v>0</v>
      </c>
      <c r="CO20" s="117">
        <f t="shared" si="31"/>
        <v>0</v>
      </c>
      <c r="CP20" s="117">
        <f t="shared" si="32"/>
        <v>0</v>
      </c>
      <c r="CQ20" s="117">
        <f t="shared" si="33"/>
        <v>0</v>
      </c>
      <c r="CR20" s="117">
        <f t="shared" si="93"/>
        <v>0</v>
      </c>
      <c r="CS20" s="117">
        <f t="shared" si="34"/>
        <v>0</v>
      </c>
      <c r="CT20" s="117">
        <f t="shared" si="35"/>
        <v>0</v>
      </c>
      <c r="CU20" s="117">
        <f t="shared" si="36"/>
        <v>0</v>
      </c>
      <c r="CV20" s="117">
        <f t="shared" si="37"/>
        <v>0</v>
      </c>
      <c r="CW20" s="117">
        <f t="shared" si="38"/>
        <v>0</v>
      </c>
      <c r="CX20" s="117">
        <f t="shared" si="39"/>
        <v>0</v>
      </c>
      <c r="CY20" s="117">
        <f t="shared" si="40"/>
        <v>0</v>
      </c>
      <c r="CZ20" s="117">
        <f t="shared" si="41"/>
        <v>0</v>
      </c>
      <c r="DA20" s="117">
        <f t="shared" si="42"/>
        <v>0</v>
      </c>
      <c r="DB20" s="117">
        <f t="shared" si="94"/>
        <v>0</v>
      </c>
      <c r="DC20" s="117">
        <f t="shared" si="43"/>
        <v>0</v>
      </c>
      <c r="DD20" s="117">
        <f t="shared" si="95"/>
        <v>0</v>
      </c>
      <c r="DE20" s="117">
        <f t="shared" si="44"/>
        <v>0</v>
      </c>
      <c r="DF20" s="117">
        <f t="shared" si="96"/>
        <v>0</v>
      </c>
      <c r="DG20" s="117">
        <f t="shared" si="45"/>
        <v>0</v>
      </c>
      <c r="DH20" s="117">
        <f t="shared" si="46"/>
        <v>0</v>
      </c>
      <c r="DI20" s="117">
        <f t="shared" si="47"/>
        <v>0</v>
      </c>
      <c r="DJ20" s="117">
        <f t="shared" si="48"/>
        <v>0</v>
      </c>
      <c r="DK20" s="117">
        <f t="shared" si="49"/>
        <v>0</v>
      </c>
      <c r="DL20" s="117">
        <f t="shared" si="50"/>
        <v>0</v>
      </c>
      <c r="DM20" s="117">
        <f t="shared" si="51"/>
        <v>0</v>
      </c>
      <c r="DN20" s="117">
        <f t="shared" si="52"/>
        <v>0</v>
      </c>
      <c r="DO20" s="117">
        <f t="shared" si="97"/>
        <v>0</v>
      </c>
      <c r="DP20" s="117">
        <f t="shared" si="53"/>
        <v>0</v>
      </c>
      <c r="DQ20" s="117">
        <f t="shared" si="54"/>
        <v>0</v>
      </c>
      <c r="DR20" s="117">
        <f t="shared" si="98"/>
        <v>0</v>
      </c>
      <c r="DS20" s="117">
        <f t="shared" si="99"/>
        <v>0</v>
      </c>
      <c r="DT20" s="117">
        <f t="shared" si="55"/>
        <v>0</v>
      </c>
      <c r="DU20" s="117">
        <f t="shared" si="56"/>
        <v>0</v>
      </c>
      <c r="DV20" s="117">
        <f t="shared" si="57"/>
        <v>0</v>
      </c>
      <c r="DW20" s="117">
        <f t="shared" si="58"/>
        <v>0</v>
      </c>
      <c r="DX20" s="117">
        <f t="shared" si="59"/>
        <v>0</v>
      </c>
      <c r="DY20" s="117">
        <f t="shared" si="60"/>
        <v>0</v>
      </c>
      <c r="DZ20" s="117">
        <f t="shared" si="100"/>
        <v>0</v>
      </c>
      <c r="EA20" s="117">
        <f t="shared" si="61"/>
        <v>0</v>
      </c>
      <c r="EB20" s="117">
        <f t="shared" si="101"/>
        <v>0</v>
      </c>
      <c r="EC20" s="117">
        <f t="shared" si="62"/>
        <v>0</v>
      </c>
      <c r="ED20" s="117">
        <f t="shared" si="63"/>
        <v>0</v>
      </c>
      <c r="EE20" s="117">
        <f t="shared" si="64"/>
        <v>0</v>
      </c>
      <c r="EF20" s="117">
        <f t="shared" si="65"/>
        <v>0</v>
      </c>
      <c r="EG20" s="117">
        <f t="shared" si="66"/>
        <v>0</v>
      </c>
      <c r="EH20" s="117">
        <f t="shared" si="102"/>
        <v>0</v>
      </c>
      <c r="EI20" s="117">
        <f t="shared" si="67"/>
        <v>0</v>
      </c>
      <c r="EJ20" s="117">
        <f t="shared" si="68"/>
        <v>0</v>
      </c>
      <c r="EK20" s="117">
        <f t="shared" si="69"/>
        <v>0</v>
      </c>
      <c r="EL20" s="117">
        <f t="shared" si="70"/>
        <v>0</v>
      </c>
      <c r="EM20" s="117">
        <f t="shared" si="71"/>
        <v>0</v>
      </c>
      <c r="EN20" s="117">
        <f t="shared" si="103"/>
        <v>0</v>
      </c>
      <c r="EO20" s="117">
        <f t="shared" si="72"/>
        <v>0</v>
      </c>
      <c r="EP20" s="117">
        <f t="shared" si="73"/>
        <v>0</v>
      </c>
      <c r="EQ20" s="117">
        <f t="shared" si="74"/>
        <v>0</v>
      </c>
      <c r="ER20" s="118">
        <f t="shared" si="75"/>
        <v>0</v>
      </c>
      <c r="ES20" s="117">
        <f t="shared" si="76"/>
        <v>0</v>
      </c>
      <c r="ET20" s="117">
        <f t="shared" si="77"/>
        <v>0</v>
      </c>
      <c r="EU20" s="117">
        <f t="shared" si="78"/>
        <v>0</v>
      </c>
      <c r="EV20" s="117">
        <f t="shared" si="79"/>
        <v>0</v>
      </c>
      <c r="EW20" s="117">
        <f t="shared" si="80"/>
        <v>0</v>
      </c>
      <c r="EX20" s="117">
        <f t="shared" si="81"/>
        <v>0</v>
      </c>
      <c r="EY20" s="118">
        <f t="shared" si="82"/>
        <v>0</v>
      </c>
      <c r="EZ20" s="118">
        <f t="shared" si="83"/>
        <v>0</v>
      </c>
      <c r="FA20" s="117">
        <f t="shared" si="104"/>
        <v>0</v>
      </c>
      <c r="FB20" s="118">
        <f t="shared" si="84"/>
        <v>0</v>
      </c>
      <c r="FC20" s="118">
        <f t="shared" si="85"/>
        <v>0</v>
      </c>
      <c r="FD20" s="7">
        <f t="shared" si="86"/>
        <v>0</v>
      </c>
      <c r="FE20" s="7"/>
      <c r="FF20" s="7"/>
    </row>
    <row r="21" spans="1:162" ht="16.5" customHeight="1" thickTop="1" x14ac:dyDescent="0.25">
      <c r="A21" s="773">
        <v>2</v>
      </c>
      <c r="B21" s="776" t="s">
        <v>17</v>
      </c>
      <c r="C21" s="221">
        <v>0</v>
      </c>
      <c r="D21" s="475"/>
      <c r="E21" s="476"/>
      <c r="F21" s="477"/>
      <c r="G21" s="478"/>
      <c r="H21" s="479"/>
      <c r="I21" s="480"/>
      <c r="J21" s="481"/>
      <c r="K21" s="482"/>
      <c r="L21" s="483"/>
      <c r="M21" s="475"/>
      <c r="N21" s="484"/>
      <c r="O21" s="477"/>
      <c r="P21" s="485"/>
      <c r="Q21" s="480"/>
      <c r="R21" s="481"/>
      <c r="S21" s="483"/>
      <c r="T21" s="486"/>
      <c r="U21" s="487"/>
      <c r="V21" s="480"/>
      <c r="W21" s="485" t="s">
        <v>910</v>
      </c>
      <c r="X21" s="480" t="s">
        <v>910</v>
      </c>
      <c r="Y21" s="481"/>
      <c r="Z21" s="482"/>
      <c r="AA21" s="483"/>
      <c r="AB21" s="523" t="s">
        <v>33</v>
      </c>
      <c r="AC21" s="20" t="s">
        <v>546</v>
      </c>
      <c r="AD21" s="190"/>
      <c r="AE21" s="520" t="s">
        <v>620</v>
      </c>
      <c r="AF21" s="520" t="s">
        <v>620</v>
      </c>
      <c r="AG21" s="520" t="s">
        <v>620</v>
      </c>
      <c r="AH21" s="520" t="s">
        <v>620</v>
      </c>
      <c r="AI21" s="520" t="s">
        <v>620</v>
      </c>
      <c r="AJ21" s="520" t="s">
        <v>620</v>
      </c>
      <c r="AK21" s="520" t="s">
        <v>800</v>
      </c>
      <c r="AL21" s="520" t="s">
        <v>800</v>
      </c>
      <c r="AM21" s="520" t="s">
        <v>800</v>
      </c>
      <c r="AN21" s="520" t="s">
        <v>632</v>
      </c>
      <c r="AO21" s="520" t="s">
        <v>632</v>
      </c>
      <c r="AP21" s="520" t="s">
        <v>632</v>
      </c>
      <c r="AQ21" s="520" t="s">
        <v>632</v>
      </c>
      <c r="AR21" s="520" t="s">
        <v>632</v>
      </c>
      <c r="AS21" s="520" t="s">
        <v>301</v>
      </c>
      <c r="AT21" s="520" t="s">
        <v>301</v>
      </c>
      <c r="AU21" s="520" t="s">
        <v>632</v>
      </c>
      <c r="AV21" s="520" t="s">
        <v>632</v>
      </c>
      <c r="AW21" s="520" t="s">
        <v>632</v>
      </c>
      <c r="AX21" s="520" t="s">
        <v>632</v>
      </c>
      <c r="AY21" s="520" t="s">
        <v>632</v>
      </c>
      <c r="AZ21" s="520" t="s">
        <v>301</v>
      </c>
      <c r="BA21" s="520" t="s">
        <v>301</v>
      </c>
      <c r="BC21" s="118"/>
      <c r="BD21" s="118">
        <f t="shared" si="0"/>
        <v>0</v>
      </c>
      <c r="BE21" s="118">
        <f t="shared" si="1"/>
        <v>0</v>
      </c>
      <c r="BF21" s="118">
        <f t="shared" si="2"/>
        <v>0</v>
      </c>
      <c r="BG21" s="118">
        <f t="shared" si="3"/>
        <v>0</v>
      </c>
      <c r="BH21" s="118">
        <f t="shared" si="4"/>
        <v>0</v>
      </c>
      <c r="BI21" s="118">
        <f t="shared" si="5"/>
        <v>0</v>
      </c>
      <c r="BJ21" s="118">
        <f t="shared" si="6"/>
        <v>0</v>
      </c>
      <c r="BK21" s="118">
        <f t="shared" si="7"/>
        <v>0</v>
      </c>
      <c r="BL21" s="117">
        <f t="shared" si="87"/>
        <v>0</v>
      </c>
      <c r="BM21" s="118">
        <f t="shared" si="8"/>
        <v>0</v>
      </c>
      <c r="BN21" s="118">
        <f t="shared" si="9"/>
        <v>0</v>
      </c>
      <c r="BO21" s="117">
        <f t="shared" si="10"/>
        <v>0</v>
      </c>
      <c r="BP21" s="118">
        <f t="shared" si="11"/>
        <v>0</v>
      </c>
      <c r="BQ21" s="118">
        <f t="shared" si="12"/>
        <v>0</v>
      </c>
      <c r="BR21" s="118">
        <f t="shared" si="13"/>
        <v>0</v>
      </c>
      <c r="BS21" s="118">
        <f t="shared" si="14"/>
        <v>0</v>
      </c>
      <c r="BT21" s="118">
        <f t="shared" si="15"/>
        <v>0</v>
      </c>
      <c r="BU21" s="118">
        <f t="shared" si="16"/>
        <v>0</v>
      </c>
      <c r="BV21" s="118">
        <f t="shared" si="88"/>
        <v>0</v>
      </c>
      <c r="BW21" s="117">
        <f t="shared" si="17"/>
        <v>0</v>
      </c>
      <c r="BX21" s="117">
        <f t="shared" si="18"/>
        <v>0</v>
      </c>
      <c r="BY21" s="117">
        <f t="shared" si="19"/>
        <v>0</v>
      </c>
      <c r="BZ21" s="117">
        <f t="shared" si="20"/>
        <v>0</v>
      </c>
      <c r="CA21" s="117">
        <f t="shared" si="21"/>
        <v>0</v>
      </c>
      <c r="CB21" s="117">
        <f t="shared" si="89"/>
        <v>0</v>
      </c>
      <c r="CC21" s="117">
        <f t="shared" si="22"/>
        <v>0</v>
      </c>
      <c r="CD21" s="117">
        <f t="shared" si="23"/>
        <v>0</v>
      </c>
      <c r="CE21" s="117">
        <f t="shared" si="24"/>
        <v>0</v>
      </c>
      <c r="CF21" s="117">
        <f t="shared" si="90"/>
        <v>0</v>
      </c>
      <c r="CG21" s="117">
        <f t="shared" si="91"/>
        <v>0</v>
      </c>
      <c r="CH21" s="117">
        <f t="shared" si="92"/>
        <v>0</v>
      </c>
      <c r="CI21" s="117">
        <f t="shared" si="25"/>
        <v>0</v>
      </c>
      <c r="CJ21" s="117">
        <f t="shared" si="26"/>
        <v>0</v>
      </c>
      <c r="CK21" s="117">
        <f t="shared" si="27"/>
        <v>0</v>
      </c>
      <c r="CL21" s="117">
        <f t="shared" si="28"/>
        <v>0</v>
      </c>
      <c r="CM21" s="117">
        <f t="shared" si="29"/>
        <v>0</v>
      </c>
      <c r="CN21" s="117">
        <f t="shared" si="30"/>
        <v>0</v>
      </c>
      <c r="CO21" s="117">
        <f t="shared" si="31"/>
        <v>0</v>
      </c>
      <c r="CP21" s="117">
        <f t="shared" si="32"/>
        <v>0</v>
      </c>
      <c r="CQ21" s="117">
        <f t="shared" si="33"/>
        <v>0</v>
      </c>
      <c r="CR21" s="117">
        <f t="shared" si="93"/>
        <v>0</v>
      </c>
      <c r="CS21" s="117">
        <f t="shared" si="34"/>
        <v>0</v>
      </c>
      <c r="CT21" s="117">
        <f t="shared" si="35"/>
        <v>0</v>
      </c>
      <c r="CU21" s="117">
        <f t="shared" si="36"/>
        <v>0</v>
      </c>
      <c r="CV21" s="117">
        <f t="shared" si="37"/>
        <v>0</v>
      </c>
      <c r="CW21" s="117">
        <f t="shared" si="38"/>
        <v>0</v>
      </c>
      <c r="CX21" s="117">
        <f t="shared" si="39"/>
        <v>0</v>
      </c>
      <c r="CY21" s="117">
        <f t="shared" si="40"/>
        <v>0</v>
      </c>
      <c r="CZ21" s="117">
        <f t="shared" si="41"/>
        <v>0</v>
      </c>
      <c r="DA21" s="117">
        <f t="shared" si="42"/>
        <v>0</v>
      </c>
      <c r="DB21" s="117">
        <f t="shared" si="94"/>
        <v>0</v>
      </c>
      <c r="DC21" s="117">
        <f t="shared" si="43"/>
        <v>0</v>
      </c>
      <c r="DD21" s="117">
        <f t="shared" si="95"/>
        <v>0</v>
      </c>
      <c r="DE21" s="117">
        <f t="shared" si="44"/>
        <v>0</v>
      </c>
      <c r="DF21" s="117">
        <f t="shared" si="96"/>
        <v>0</v>
      </c>
      <c r="DG21" s="117">
        <f t="shared" si="45"/>
        <v>0</v>
      </c>
      <c r="DH21" s="117">
        <f t="shared" si="46"/>
        <v>0</v>
      </c>
      <c r="DI21" s="117">
        <f t="shared" si="47"/>
        <v>0</v>
      </c>
      <c r="DJ21" s="117">
        <f t="shared" si="48"/>
        <v>0</v>
      </c>
      <c r="DK21" s="117">
        <f t="shared" si="49"/>
        <v>0</v>
      </c>
      <c r="DL21" s="117">
        <f t="shared" si="50"/>
        <v>0</v>
      </c>
      <c r="DM21" s="117">
        <f t="shared" si="51"/>
        <v>0</v>
      </c>
      <c r="DN21" s="117">
        <f t="shared" si="52"/>
        <v>0</v>
      </c>
      <c r="DO21" s="117">
        <f t="shared" si="97"/>
        <v>0</v>
      </c>
      <c r="DP21" s="117">
        <f t="shared" si="53"/>
        <v>0</v>
      </c>
      <c r="DQ21" s="117">
        <f t="shared" si="54"/>
        <v>0</v>
      </c>
      <c r="DR21" s="117">
        <f t="shared" si="98"/>
        <v>0</v>
      </c>
      <c r="DS21" s="117">
        <f t="shared" si="99"/>
        <v>0</v>
      </c>
      <c r="DT21" s="117">
        <f t="shared" si="55"/>
        <v>0</v>
      </c>
      <c r="DU21" s="117">
        <f t="shared" si="56"/>
        <v>0</v>
      </c>
      <c r="DV21" s="117">
        <f t="shared" si="57"/>
        <v>0</v>
      </c>
      <c r="DW21" s="117">
        <f t="shared" si="58"/>
        <v>0</v>
      </c>
      <c r="DX21" s="117">
        <f t="shared" si="59"/>
        <v>0</v>
      </c>
      <c r="DY21" s="117">
        <f t="shared" si="60"/>
        <v>0</v>
      </c>
      <c r="DZ21" s="117">
        <f t="shared" si="100"/>
        <v>0</v>
      </c>
      <c r="EA21" s="117">
        <f t="shared" si="61"/>
        <v>0</v>
      </c>
      <c r="EB21" s="117">
        <f t="shared" si="101"/>
        <v>0</v>
      </c>
      <c r="EC21" s="117">
        <f t="shared" si="62"/>
        <v>0</v>
      </c>
      <c r="ED21" s="117">
        <f t="shared" si="63"/>
        <v>0</v>
      </c>
      <c r="EE21" s="117">
        <f t="shared" si="64"/>
        <v>0</v>
      </c>
      <c r="EF21" s="117">
        <f t="shared" si="65"/>
        <v>0</v>
      </c>
      <c r="EG21" s="117">
        <f t="shared" si="66"/>
        <v>0</v>
      </c>
      <c r="EH21" s="117">
        <f t="shared" si="102"/>
        <v>0</v>
      </c>
      <c r="EI21" s="117">
        <f t="shared" si="67"/>
        <v>0</v>
      </c>
      <c r="EJ21" s="117">
        <f t="shared" si="68"/>
        <v>0</v>
      </c>
      <c r="EK21" s="117">
        <f t="shared" si="69"/>
        <v>0</v>
      </c>
      <c r="EL21" s="117">
        <f t="shared" si="70"/>
        <v>0</v>
      </c>
      <c r="EM21" s="117">
        <f t="shared" si="71"/>
        <v>0</v>
      </c>
      <c r="EN21" s="117">
        <f t="shared" si="103"/>
        <v>0</v>
      </c>
      <c r="EO21" s="117">
        <f t="shared" si="72"/>
        <v>0</v>
      </c>
      <c r="EP21" s="117">
        <f t="shared" si="73"/>
        <v>0</v>
      </c>
      <c r="EQ21" s="117">
        <f t="shared" si="74"/>
        <v>0</v>
      </c>
      <c r="ER21" s="118">
        <f t="shared" si="75"/>
        <v>0</v>
      </c>
      <c r="ES21" s="117">
        <f t="shared" si="76"/>
        <v>0</v>
      </c>
      <c r="ET21" s="117">
        <f t="shared" si="77"/>
        <v>0</v>
      </c>
      <c r="EU21" s="117">
        <f t="shared" si="78"/>
        <v>0</v>
      </c>
      <c r="EV21" s="117">
        <f t="shared" si="79"/>
        <v>0</v>
      </c>
      <c r="EW21" s="117">
        <f t="shared" si="80"/>
        <v>0</v>
      </c>
      <c r="EX21" s="117">
        <f t="shared" si="81"/>
        <v>0</v>
      </c>
      <c r="EY21" s="118">
        <f t="shared" si="82"/>
        <v>0</v>
      </c>
      <c r="EZ21" s="118">
        <f t="shared" si="83"/>
        <v>0</v>
      </c>
      <c r="FA21" s="117">
        <f t="shared" si="104"/>
        <v>0</v>
      </c>
      <c r="FB21" s="118">
        <f t="shared" si="84"/>
        <v>0</v>
      </c>
      <c r="FC21" s="118">
        <f t="shared" si="85"/>
        <v>0</v>
      </c>
      <c r="FD21" s="7">
        <f t="shared" si="86"/>
        <v>0</v>
      </c>
      <c r="FE21" s="7"/>
      <c r="FF21" s="7"/>
    </row>
    <row r="22" spans="1:162" ht="17.100000000000001" customHeight="1" x14ac:dyDescent="0.25">
      <c r="A22" s="774"/>
      <c r="B22" s="777"/>
      <c r="C22" s="174">
        <v>1</v>
      </c>
      <c r="D22" s="438"/>
      <c r="E22" s="448"/>
      <c r="F22" s="442"/>
      <c r="G22" s="440"/>
      <c r="H22" s="441"/>
      <c r="I22" s="442"/>
      <c r="J22" s="443"/>
      <c r="K22" s="441"/>
      <c r="L22" s="444"/>
      <c r="M22" s="445"/>
      <c r="N22" s="439"/>
      <c r="O22" s="442"/>
      <c r="P22" s="440"/>
      <c r="Q22" s="442"/>
      <c r="R22" s="443"/>
      <c r="S22" s="444"/>
      <c r="T22" s="441" t="s">
        <v>912</v>
      </c>
      <c r="U22" s="446" t="s">
        <v>858</v>
      </c>
      <c r="V22" s="442" t="s">
        <v>896</v>
      </c>
      <c r="W22" s="449" t="s">
        <v>910</v>
      </c>
      <c r="X22" s="430" t="s">
        <v>910</v>
      </c>
      <c r="Y22" s="451" t="s">
        <v>894</v>
      </c>
      <c r="Z22" s="441" t="s">
        <v>901</v>
      </c>
      <c r="AA22" s="444" t="s">
        <v>917</v>
      </c>
      <c r="AB22" s="45" t="s">
        <v>34</v>
      </c>
      <c r="AC22" s="33" t="s">
        <v>547</v>
      </c>
      <c r="AD22" s="23"/>
      <c r="AE22" s="520" t="s">
        <v>801</v>
      </c>
      <c r="AF22" s="520" t="s">
        <v>801</v>
      </c>
      <c r="AG22" s="520" t="s">
        <v>801</v>
      </c>
      <c r="AH22" s="520" t="s">
        <v>621</v>
      </c>
      <c r="AI22" s="520" t="s">
        <v>621</v>
      </c>
      <c r="AJ22" s="520" t="s">
        <v>683</v>
      </c>
      <c r="AK22" s="520" t="s">
        <v>800</v>
      </c>
      <c r="AL22" s="520" t="s">
        <v>800</v>
      </c>
      <c r="AM22" s="520" t="s">
        <v>800</v>
      </c>
      <c r="AN22" s="520" t="s">
        <v>255</v>
      </c>
      <c r="AO22" s="520" t="s">
        <v>255</v>
      </c>
      <c r="AP22" s="520" t="s">
        <v>255</v>
      </c>
      <c r="AQ22" s="520" t="s">
        <v>621</v>
      </c>
      <c r="AR22" s="520" t="s">
        <v>621</v>
      </c>
      <c r="AS22" s="520" t="s">
        <v>301</v>
      </c>
      <c r="AT22" s="520" t="s">
        <v>301</v>
      </c>
      <c r="AU22" s="520" t="s">
        <v>784</v>
      </c>
      <c r="AV22" s="520" t="s">
        <v>784</v>
      </c>
      <c r="AW22" s="520" t="s">
        <v>784</v>
      </c>
      <c r="AX22" s="520" t="s">
        <v>621</v>
      </c>
      <c r="AY22" s="520" t="s">
        <v>621</v>
      </c>
      <c r="AZ22" s="520" t="s">
        <v>301</v>
      </c>
      <c r="BA22" s="520" t="s">
        <v>301</v>
      </c>
      <c r="BC22" s="118"/>
      <c r="BD22" s="118">
        <f t="shared" si="0"/>
        <v>0</v>
      </c>
      <c r="BE22" s="118">
        <f t="shared" si="1"/>
        <v>0</v>
      </c>
      <c r="BF22" s="118">
        <f t="shared" si="2"/>
        <v>0</v>
      </c>
      <c r="BG22" s="118">
        <f t="shared" si="3"/>
        <v>0</v>
      </c>
      <c r="BH22" s="118">
        <f t="shared" si="4"/>
        <v>0</v>
      </c>
      <c r="BI22" s="118">
        <f t="shared" si="5"/>
        <v>0</v>
      </c>
      <c r="BJ22" s="118">
        <f t="shared" si="6"/>
        <v>0</v>
      </c>
      <c r="BK22" s="118">
        <f t="shared" si="7"/>
        <v>0</v>
      </c>
      <c r="BL22" s="117">
        <f t="shared" si="87"/>
        <v>0</v>
      </c>
      <c r="BM22" s="118">
        <f t="shared" si="8"/>
        <v>0</v>
      </c>
      <c r="BN22" s="118">
        <f t="shared" si="9"/>
        <v>0</v>
      </c>
      <c r="BO22" s="117">
        <f t="shared" si="10"/>
        <v>0</v>
      </c>
      <c r="BP22" s="118">
        <f t="shared" si="11"/>
        <v>0</v>
      </c>
      <c r="BQ22" s="118">
        <f t="shared" si="12"/>
        <v>0</v>
      </c>
      <c r="BR22" s="118">
        <f t="shared" si="13"/>
        <v>0</v>
      </c>
      <c r="BS22" s="118">
        <f t="shared" si="14"/>
        <v>0</v>
      </c>
      <c r="BT22" s="118">
        <f t="shared" si="15"/>
        <v>0</v>
      </c>
      <c r="BU22" s="118">
        <f t="shared" si="16"/>
        <v>0</v>
      </c>
      <c r="BV22" s="118">
        <f t="shared" si="88"/>
        <v>0</v>
      </c>
      <c r="BW22" s="117">
        <f t="shared" si="17"/>
        <v>0</v>
      </c>
      <c r="BX22" s="117">
        <f t="shared" si="18"/>
        <v>0</v>
      </c>
      <c r="BY22" s="117">
        <f t="shared" si="19"/>
        <v>0</v>
      </c>
      <c r="BZ22" s="117">
        <f t="shared" si="20"/>
        <v>0</v>
      </c>
      <c r="CA22" s="117">
        <f t="shared" si="21"/>
        <v>0</v>
      </c>
      <c r="CB22" s="117">
        <f t="shared" si="89"/>
        <v>0</v>
      </c>
      <c r="CC22" s="117">
        <f t="shared" si="22"/>
        <v>0</v>
      </c>
      <c r="CD22" s="117">
        <f t="shared" si="23"/>
        <v>0</v>
      </c>
      <c r="CE22" s="117">
        <f t="shared" si="24"/>
        <v>0</v>
      </c>
      <c r="CF22" s="117">
        <f t="shared" si="90"/>
        <v>0</v>
      </c>
      <c r="CG22" s="117">
        <f t="shared" si="91"/>
        <v>0</v>
      </c>
      <c r="CH22" s="117">
        <f t="shared" si="92"/>
        <v>0</v>
      </c>
      <c r="CI22" s="117">
        <f t="shared" si="25"/>
        <v>0</v>
      </c>
      <c r="CJ22" s="117">
        <f t="shared" si="26"/>
        <v>0</v>
      </c>
      <c r="CK22" s="117">
        <f t="shared" si="27"/>
        <v>0</v>
      </c>
      <c r="CL22" s="117">
        <f t="shared" si="28"/>
        <v>0</v>
      </c>
      <c r="CM22" s="117">
        <f t="shared" si="29"/>
        <v>0</v>
      </c>
      <c r="CN22" s="117">
        <f t="shared" si="30"/>
        <v>0</v>
      </c>
      <c r="CO22" s="117">
        <f t="shared" si="31"/>
        <v>0</v>
      </c>
      <c r="CP22" s="117">
        <f t="shared" si="32"/>
        <v>0</v>
      </c>
      <c r="CQ22" s="117">
        <f t="shared" si="33"/>
        <v>0</v>
      </c>
      <c r="CR22" s="117">
        <f t="shared" si="93"/>
        <v>0</v>
      </c>
      <c r="CS22" s="117">
        <f t="shared" si="34"/>
        <v>0</v>
      </c>
      <c r="CT22" s="117">
        <f t="shared" si="35"/>
        <v>0</v>
      </c>
      <c r="CU22" s="117">
        <f t="shared" si="36"/>
        <v>0</v>
      </c>
      <c r="CV22" s="117">
        <f t="shared" si="37"/>
        <v>0</v>
      </c>
      <c r="CW22" s="117">
        <f t="shared" si="38"/>
        <v>0</v>
      </c>
      <c r="CX22" s="117">
        <f t="shared" si="39"/>
        <v>0</v>
      </c>
      <c r="CY22" s="117">
        <f t="shared" si="40"/>
        <v>0</v>
      </c>
      <c r="CZ22" s="117">
        <f t="shared" si="41"/>
        <v>0</v>
      </c>
      <c r="DA22" s="117">
        <f t="shared" si="42"/>
        <v>0</v>
      </c>
      <c r="DB22" s="117">
        <f t="shared" si="94"/>
        <v>0</v>
      </c>
      <c r="DC22" s="117">
        <f t="shared" si="43"/>
        <v>0</v>
      </c>
      <c r="DD22" s="117">
        <f t="shared" si="95"/>
        <v>0</v>
      </c>
      <c r="DE22" s="117">
        <f t="shared" si="44"/>
        <v>0</v>
      </c>
      <c r="DF22" s="117">
        <f t="shared" si="96"/>
        <v>0</v>
      </c>
      <c r="DG22" s="117">
        <f t="shared" si="45"/>
        <v>0</v>
      </c>
      <c r="DH22" s="117">
        <f t="shared" si="46"/>
        <v>0</v>
      </c>
      <c r="DI22" s="117">
        <f t="shared" si="47"/>
        <v>0</v>
      </c>
      <c r="DJ22" s="117">
        <f t="shared" si="48"/>
        <v>0</v>
      </c>
      <c r="DK22" s="117">
        <f t="shared" si="49"/>
        <v>0</v>
      </c>
      <c r="DL22" s="117">
        <f t="shared" si="50"/>
        <v>0</v>
      </c>
      <c r="DM22" s="117">
        <f t="shared" si="51"/>
        <v>0</v>
      </c>
      <c r="DN22" s="117">
        <f t="shared" si="52"/>
        <v>0</v>
      </c>
      <c r="DO22" s="117">
        <f t="shared" si="97"/>
        <v>0</v>
      </c>
      <c r="DP22" s="117">
        <f t="shared" si="53"/>
        <v>0</v>
      </c>
      <c r="DQ22" s="117">
        <f t="shared" si="54"/>
        <v>0</v>
      </c>
      <c r="DR22" s="117">
        <f t="shared" si="98"/>
        <v>0</v>
      </c>
      <c r="DS22" s="117">
        <f t="shared" si="99"/>
        <v>0</v>
      </c>
      <c r="DT22" s="117">
        <f t="shared" si="55"/>
        <v>0</v>
      </c>
      <c r="DU22" s="117">
        <f t="shared" si="56"/>
        <v>0</v>
      </c>
      <c r="DV22" s="117">
        <f t="shared" si="57"/>
        <v>0</v>
      </c>
      <c r="DW22" s="117">
        <f t="shared" si="58"/>
        <v>0</v>
      </c>
      <c r="DX22" s="117">
        <f t="shared" si="59"/>
        <v>0</v>
      </c>
      <c r="DY22" s="117">
        <f t="shared" si="60"/>
        <v>0</v>
      </c>
      <c r="DZ22" s="117">
        <f t="shared" si="100"/>
        <v>0</v>
      </c>
      <c r="EA22" s="117">
        <f t="shared" si="61"/>
        <v>0</v>
      </c>
      <c r="EB22" s="117">
        <f t="shared" si="101"/>
        <v>0</v>
      </c>
      <c r="EC22" s="117">
        <f t="shared" si="62"/>
        <v>0</v>
      </c>
      <c r="ED22" s="117">
        <f t="shared" si="63"/>
        <v>0</v>
      </c>
      <c r="EE22" s="117">
        <f t="shared" si="64"/>
        <v>0</v>
      </c>
      <c r="EF22" s="117">
        <f t="shared" si="65"/>
        <v>0</v>
      </c>
      <c r="EG22" s="117">
        <f t="shared" si="66"/>
        <v>0</v>
      </c>
      <c r="EH22" s="117">
        <f t="shared" si="102"/>
        <v>0</v>
      </c>
      <c r="EI22" s="117">
        <f t="shared" si="67"/>
        <v>0</v>
      </c>
      <c r="EJ22" s="117">
        <f t="shared" si="68"/>
        <v>0</v>
      </c>
      <c r="EK22" s="117">
        <f t="shared" si="69"/>
        <v>0</v>
      </c>
      <c r="EL22" s="117">
        <f t="shared" si="70"/>
        <v>0</v>
      </c>
      <c r="EM22" s="117">
        <f t="shared" si="71"/>
        <v>0</v>
      </c>
      <c r="EN22" s="117">
        <f t="shared" si="103"/>
        <v>0</v>
      </c>
      <c r="EO22" s="117">
        <f t="shared" si="72"/>
        <v>0</v>
      </c>
      <c r="EP22" s="117">
        <f t="shared" si="73"/>
        <v>0</v>
      </c>
      <c r="EQ22" s="117">
        <f t="shared" si="74"/>
        <v>0</v>
      </c>
      <c r="ER22" s="118">
        <f t="shared" si="75"/>
        <v>0</v>
      </c>
      <c r="ES22" s="117">
        <f t="shared" si="76"/>
        <v>0</v>
      </c>
      <c r="ET22" s="117">
        <f t="shared" si="77"/>
        <v>0</v>
      </c>
      <c r="EU22" s="117">
        <f t="shared" si="78"/>
        <v>0</v>
      </c>
      <c r="EV22" s="117">
        <f t="shared" si="79"/>
        <v>0</v>
      </c>
      <c r="EW22" s="117">
        <f t="shared" si="80"/>
        <v>0</v>
      </c>
      <c r="EX22" s="117">
        <f t="shared" si="81"/>
        <v>0</v>
      </c>
      <c r="EY22" s="118">
        <f t="shared" si="82"/>
        <v>0</v>
      </c>
      <c r="EZ22" s="118">
        <f t="shared" si="83"/>
        <v>0</v>
      </c>
      <c r="FA22" s="117">
        <f t="shared" si="104"/>
        <v>0</v>
      </c>
      <c r="FB22" s="118">
        <f t="shared" si="84"/>
        <v>0</v>
      </c>
      <c r="FC22" s="118">
        <f t="shared" si="85"/>
        <v>0</v>
      </c>
      <c r="FD22" s="7">
        <f t="shared" si="86"/>
        <v>0</v>
      </c>
      <c r="FE22" s="7"/>
      <c r="FF22" s="7"/>
    </row>
    <row r="23" spans="1:162" ht="17.100000000000001" customHeight="1" x14ac:dyDescent="0.25">
      <c r="A23" s="774"/>
      <c r="B23" s="777"/>
      <c r="C23" s="172">
        <v>2</v>
      </c>
      <c r="D23" s="438"/>
      <c r="E23" s="448"/>
      <c r="F23" s="430"/>
      <c r="G23" s="449"/>
      <c r="H23" s="450"/>
      <c r="I23" s="430"/>
      <c r="J23" s="451"/>
      <c r="K23" s="450"/>
      <c r="L23" s="452"/>
      <c r="M23" s="453"/>
      <c r="N23" s="448"/>
      <c r="O23" s="430"/>
      <c r="P23" s="449"/>
      <c r="Q23" s="430"/>
      <c r="R23" s="451"/>
      <c r="S23" s="452"/>
      <c r="T23" s="441" t="s">
        <v>912</v>
      </c>
      <c r="U23" s="454" t="s">
        <v>858</v>
      </c>
      <c r="V23" s="442" t="s">
        <v>896</v>
      </c>
      <c r="W23" s="449" t="s">
        <v>910</v>
      </c>
      <c r="X23" s="430" t="s">
        <v>910</v>
      </c>
      <c r="Y23" s="451" t="s">
        <v>894</v>
      </c>
      <c r="Z23" s="450" t="s">
        <v>901</v>
      </c>
      <c r="AA23" s="452" t="s">
        <v>917</v>
      </c>
      <c r="AB23" s="733" t="s">
        <v>27</v>
      </c>
      <c r="AC23" s="732"/>
      <c r="AD23" s="23"/>
      <c r="AE23" s="520" t="s">
        <v>801</v>
      </c>
      <c r="AF23" s="520" t="s">
        <v>801</v>
      </c>
      <c r="AG23" s="520" t="s">
        <v>801</v>
      </c>
      <c r="AH23" s="520" t="s">
        <v>621</v>
      </c>
      <c r="AI23" s="520" t="s">
        <v>621</v>
      </c>
      <c r="AJ23" s="520" t="s">
        <v>683</v>
      </c>
      <c r="AK23" s="520" t="s">
        <v>620</v>
      </c>
      <c r="AL23" s="520" t="s">
        <v>620</v>
      </c>
      <c r="AM23" s="520" t="s">
        <v>620</v>
      </c>
      <c r="AN23" s="520" t="s">
        <v>255</v>
      </c>
      <c r="AO23" s="520" t="s">
        <v>255</v>
      </c>
      <c r="AP23" s="520" t="s">
        <v>255</v>
      </c>
      <c r="AQ23" s="520" t="s">
        <v>621</v>
      </c>
      <c r="AR23" s="520" t="s">
        <v>621</v>
      </c>
      <c r="AS23" s="520" t="s">
        <v>301</v>
      </c>
      <c r="AT23" s="520" t="s">
        <v>301</v>
      </c>
      <c r="AU23" s="520" t="s">
        <v>784</v>
      </c>
      <c r="AV23" s="520" t="s">
        <v>784</v>
      </c>
      <c r="AW23" s="520" t="s">
        <v>784</v>
      </c>
      <c r="AX23" s="520" t="s">
        <v>621</v>
      </c>
      <c r="AY23" s="520" t="s">
        <v>621</v>
      </c>
      <c r="AZ23" s="520" t="s">
        <v>301</v>
      </c>
      <c r="BA23" s="520" t="s">
        <v>301</v>
      </c>
      <c r="BC23" s="118"/>
      <c r="BD23" s="118">
        <f t="shared" si="0"/>
        <v>0</v>
      </c>
      <c r="BE23" s="118">
        <f t="shared" si="1"/>
        <v>0</v>
      </c>
      <c r="BF23" s="118">
        <f t="shared" si="2"/>
        <v>0</v>
      </c>
      <c r="BG23" s="118">
        <f t="shared" si="3"/>
        <v>0</v>
      </c>
      <c r="BH23" s="118">
        <f t="shared" si="4"/>
        <v>0</v>
      </c>
      <c r="BI23" s="118">
        <f t="shared" si="5"/>
        <v>0</v>
      </c>
      <c r="BJ23" s="118">
        <f t="shared" si="6"/>
        <v>0</v>
      </c>
      <c r="BK23" s="118">
        <f t="shared" si="7"/>
        <v>0</v>
      </c>
      <c r="BL23" s="117">
        <f t="shared" si="87"/>
        <v>0</v>
      </c>
      <c r="BM23" s="118">
        <f t="shared" si="8"/>
        <v>0</v>
      </c>
      <c r="BN23" s="118">
        <f t="shared" si="9"/>
        <v>0</v>
      </c>
      <c r="BO23" s="117">
        <f t="shared" si="10"/>
        <v>0</v>
      </c>
      <c r="BP23" s="118">
        <f t="shared" si="11"/>
        <v>0</v>
      </c>
      <c r="BQ23" s="118">
        <f t="shared" si="12"/>
        <v>0</v>
      </c>
      <c r="BR23" s="118">
        <f t="shared" si="13"/>
        <v>0</v>
      </c>
      <c r="BS23" s="118">
        <f t="shared" si="14"/>
        <v>0</v>
      </c>
      <c r="BT23" s="118">
        <f t="shared" si="15"/>
        <v>0</v>
      </c>
      <c r="BU23" s="118">
        <f t="shared" si="16"/>
        <v>0</v>
      </c>
      <c r="BV23" s="118">
        <f t="shared" si="88"/>
        <v>0</v>
      </c>
      <c r="BW23" s="117">
        <f t="shared" si="17"/>
        <v>0</v>
      </c>
      <c r="BX23" s="117">
        <f t="shared" si="18"/>
        <v>0</v>
      </c>
      <c r="BY23" s="117">
        <f t="shared" si="19"/>
        <v>0</v>
      </c>
      <c r="BZ23" s="117">
        <f t="shared" si="20"/>
        <v>0</v>
      </c>
      <c r="CA23" s="117">
        <f t="shared" si="21"/>
        <v>0</v>
      </c>
      <c r="CB23" s="117">
        <f t="shared" si="89"/>
        <v>0</v>
      </c>
      <c r="CC23" s="117">
        <f t="shared" si="22"/>
        <v>0</v>
      </c>
      <c r="CD23" s="117">
        <f t="shared" si="23"/>
        <v>0</v>
      </c>
      <c r="CE23" s="117">
        <f t="shared" si="24"/>
        <v>0</v>
      </c>
      <c r="CF23" s="117">
        <f t="shared" si="90"/>
        <v>0</v>
      </c>
      <c r="CG23" s="117">
        <f t="shared" si="91"/>
        <v>0</v>
      </c>
      <c r="CH23" s="117">
        <f t="shared" si="92"/>
        <v>0</v>
      </c>
      <c r="CI23" s="117">
        <f t="shared" si="25"/>
        <v>0</v>
      </c>
      <c r="CJ23" s="117">
        <f t="shared" si="26"/>
        <v>0</v>
      </c>
      <c r="CK23" s="117">
        <f t="shared" si="27"/>
        <v>0</v>
      </c>
      <c r="CL23" s="117">
        <f t="shared" si="28"/>
        <v>0</v>
      </c>
      <c r="CM23" s="117">
        <f t="shared" si="29"/>
        <v>0</v>
      </c>
      <c r="CN23" s="117">
        <f t="shared" si="30"/>
        <v>0</v>
      </c>
      <c r="CO23" s="117">
        <f t="shared" si="31"/>
        <v>0</v>
      </c>
      <c r="CP23" s="117">
        <f t="shared" si="32"/>
        <v>0</v>
      </c>
      <c r="CQ23" s="117">
        <f t="shared" si="33"/>
        <v>0</v>
      </c>
      <c r="CR23" s="117">
        <f t="shared" si="93"/>
        <v>0</v>
      </c>
      <c r="CS23" s="117">
        <f t="shared" si="34"/>
        <v>0</v>
      </c>
      <c r="CT23" s="117">
        <f t="shared" si="35"/>
        <v>0</v>
      </c>
      <c r="CU23" s="117">
        <f t="shared" si="36"/>
        <v>0</v>
      </c>
      <c r="CV23" s="117">
        <f t="shared" si="37"/>
        <v>0</v>
      </c>
      <c r="CW23" s="117">
        <f t="shared" si="38"/>
        <v>0</v>
      </c>
      <c r="CX23" s="117">
        <f t="shared" si="39"/>
        <v>0</v>
      </c>
      <c r="CY23" s="117">
        <f t="shared" si="40"/>
        <v>0</v>
      </c>
      <c r="CZ23" s="117">
        <f t="shared" si="41"/>
        <v>0</v>
      </c>
      <c r="DA23" s="117">
        <f t="shared" si="42"/>
        <v>0</v>
      </c>
      <c r="DB23" s="117">
        <f t="shared" si="94"/>
        <v>0</v>
      </c>
      <c r="DC23" s="117">
        <f t="shared" si="43"/>
        <v>0</v>
      </c>
      <c r="DD23" s="117">
        <f t="shared" si="95"/>
        <v>0</v>
      </c>
      <c r="DE23" s="117">
        <f t="shared" si="44"/>
        <v>0</v>
      </c>
      <c r="DF23" s="117">
        <f t="shared" si="96"/>
        <v>0</v>
      </c>
      <c r="DG23" s="117">
        <f t="shared" si="45"/>
        <v>0</v>
      </c>
      <c r="DH23" s="117">
        <f t="shared" si="46"/>
        <v>0</v>
      </c>
      <c r="DI23" s="117">
        <f t="shared" si="47"/>
        <v>0</v>
      </c>
      <c r="DJ23" s="117">
        <f t="shared" si="48"/>
        <v>0</v>
      </c>
      <c r="DK23" s="117">
        <f t="shared" si="49"/>
        <v>0</v>
      </c>
      <c r="DL23" s="117">
        <f t="shared" si="50"/>
        <v>0</v>
      </c>
      <c r="DM23" s="117">
        <f t="shared" si="51"/>
        <v>0</v>
      </c>
      <c r="DN23" s="117">
        <f t="shared" si="52"/>
        <v>0</v>
      </c>
      <c r="DO23" s="117">
        <f t="shared" si="97"/>
        <v>0</v>
      </c>
      <c r="DP23" s="117">
        <f t="shared" si="53"/>
        <v>0</v>
      </c>
      <c r="DQ23" s="117">
        <f t="shared" si="54"/>
        <v>0</v>
      </c>
      <c r="DR23" s="117">
        <f t="shared" si="98"/>
        <v>0</v>
      </c>
      <c r="DS23" s="117">
        <f t="shared" si="99"/>
        <v>0</v>
      </c>
      <c r="DT23" s="117">
        <f t="shared" si="55"/>
        <v>0</v>
      </c>
      <c r="DU23" s="117">
        <f t="shared" si="56"/>
        <v>0</v>
      </c>
      <c r="DV23" s="117">
        <f t="shared" si="57"/>
        <v>0</v>
      </c>
      <c r="DW23" s="117">
        <f t="shared" si="58"/>
        <v>0</v>
      </c>
      <c r="DX23" s="117">
        <f t="shared" si="59"/>
        <v>0</v>
      </c>
      <c r="DY23" s="117">
        <f t="shared" si="60"/>
        <v>0</v>
      </c>
      <c r="DZ23" s="117">
        <f t="shared" si="100"/>
        <v>0</v>
      </c>
      <c r="EA23" s="117">
        <f t="shared" si="61"/>
        <v>0</v>
      </c>
      <c r="EB23" s="117">
        <f t="shared" si="101"/>
        <v>0</v>
      </c>
      <c r="EC23" s="117">
        <f t="shared" si="62"/>
        <v>0</v>
      </c>
      <c r="ED23" s="117">
        <f t="shared" si="63"/>
        <v>0</v>
      </c>
      <c r="EE23" s="117">
        <f t="shared" si="64"/>
        <v>0</v>
      </c>
      <c r="EF23" s="117">
        <f t="shared" si="65"/>
        <v>0</v>
      </c>
      <c r="EG23" s="117">
        <f t="shared" si="66"/>
        <v>0</v>
      </c>
      <c r="EH23" s="117">
        <f t="shared" si="102"/>
        <v>0</v>
      </c>
      <c r="EI23" s="117">
        <f t="shared" si="67"/>
        <v>0</v>
      </c>
      <c r="EJ23" s="117">
        <f t="shared" si="68"/>
        <v>0</v>
      </c>
      <c r="EK23" s="117">
        <f t="shared" si="69"/>
        <v>0</v>
      </c>
      <c r="EL23" s="117">
        <f t="shared" si="70"/>
        <v>0</v>
      </c>
      <c r="EM23" s="117">
        <f t="shared" si="71"/>
        <v>0</v>
      </c>
      <c r="EN23" s="117">
        <f t="shared" si="103"/>
        <v>0</v>
      </c>
      <c r="EO23" s="117">
        <f t="shared" si="72"/>
        <v>0</v>
      </c>
      <c r="EP23" s="117">
        <f t="shared" si="73"/>
        <v>0</v>
      </c>
      <c r="EQ23" s="117">
        <f t="shared" si="74"/>
        <v>0</v>
      </c>
      <c r="ER23" s="118">
        <f t="shared" si="75"/>
        <v>0</v>
      </c>
      <c r="ES23" s="117">
        <f t="shared" si="76"/>
        <v>0</v>
      </c>
      <c r="ET23" s="117">
        <f t="shared" si="77"/>
        <v>0</v>
      </c>
      <c r="EU23" s="117">
        <f t="shared" si="78"/>
        <v>0</v>
      </c>
      <c r="EV23" s="117">
        <f t="shared" si="79"/>
        <v>0</v>
      </c>
      <c r="EW23" s="117">
        <f t="shared" si="80"/>
        <v>0</v>
      </c>
      <c r="EX23" s="117">
        <f t="shared" si="81"/>
        <v>0</v>
      </c>
      <c r="EY23" s="118">
        <f t="shared" si="82"/>
        <v>0</v>
      </c>
      <c r="EZ23" s="118">
        <f t="shared" si="83"/>
        <v>0</v>
      </c>
      <c r="FA23" s="117">
        <f t="shared" si="104"/>
        <v>0</v>
      </c>
      <c r="FB23" s="118">
        <f t="shared" si="84"/>
        <v>0</v>
      </c>
      <c r="FC23" s="118">
        <f t="shared" si="85"/>
        <v>0</v>
      </c>
      <c r="FD23" s="7">
        <f t="shared" si="86"/>
        <v>0</v>
      </c>
      <c r="FE23" s="7"/>
      <c r="FF23" s="7"/>
    </row>
    <row r="24" spans="1:162" ht="17.100000000000001" customHeight="1" x14ac:dyDescent="0.25">
      <c r="A24" s="774"/>
      <c r="B24" s="777"/>
      <c r="C24" s="172">
        <v>3</v>
      </c>
      <c r="D24" s="447"/>
      <c r="E24" s="448"/>
      <c r="F24" s="430"/>
      <c r="G24" s="449"/>
      <c r="H24" s="450"/>
      <c r="I24" s="430"/>
      <c r="J24" s="451"/>
      <c r="K24" s="450"/>
      <c r="L24" s="452"/>
      <c r="M24" s="453"/>
      <c r="N24" s="448"/>
      <c r="O24" s="430"/>
      <c r="P24" s="446"/>
      <c r="Q24" s="430"/>
      <c r="R24" s="451"/>
      <c r="S24" s="452"/>
      <c r="T24" s="447" t="s">
        <v>908</v>
      </c>
      <c r="U24" s="441" t="s">
        <v>912</v>
      </c>
      <c r="V24" s="430" t="s">
        <v>895</v>
      </c>
      <c r="W24" s="449" t="s">
        <v>905</v>
      </c>
      <c r="X24" s="442" t="s">
        <v>896</v>
      </c>
      <c r="Y24" s="451" t="s">
        <v>915</v>
      </c>
      <c r="Z24" s="450" t="s">
        <v>909</v>
      </c>
      <c r="AA24" s="452" t="s">
        <v>917</v>
      </c>
      <c r="AB24" s="523" t="s">
        <v>537</v>
      </c>
      <c r="AC24" s="20" t="s">
        <v>548</v>
      </c>
      <c r="AD24" s="190"/>
      <c r="AE24" s="520" t="s">
        <v>256</v>
      </c>
      <c r="AF24" s="520" t="s">
        <v>256</v>
      </c>
      <c r="AG24" s="520" t="s">
        <v>256</v>
      </c>
      <c r="AH24" s="520" t="s">
        <v>621</v>
      </c>
      <c r="AI24" s="520" t="s">
        <v>621</v>
      </c>
      <c r="AJ24" s="520" t="s">
        <v>683</v>
      </c>
      <c r="AK24" s="520" t="s">
        <v>620</v>
      </c>
      <c r="AL24" s="520" t="s">
        <v>620</v>
      </c>
      <c r="AM24" s="520" t="s">
        <v>620</v>
      </c>
      <c r="AN24" s="520" t="s">
        <v>802</v>
      </c>
      <c r="AO24" s="520" t="s">
        <v>802</v>
      </c>
      <c r="AP24" s="520" t="s">
        <v>802</v>
      </c>
      <c r="AQ24" s="520" t="s">
        <v>621</v>
      </c>
      <c r="AR24" s="520" t="s">
        <v>621</v>
      </c>
      <c r="AS24" s="520" t="s">
        <v>632</v>
      </c>
      <c r="AT24" s="520" t="s">
        <v>632</v>
      </c>
      <c r="AU24" s="520" t="s">
        <v>813</v>
      </c>
      <c r="AV24" s="520" t="s">
        <v>813</v>
      </c>
      <c r="AW24" s="520" t="s">
        <v>813</v>
      </c>
      <c r="AX24" s="520" t="s">
        <v>621</v>
      </c>
      <c r="AY24" s="520" t="s">
        <v>621</v>
      </c>
      <c r="AZ24" s="520" t="s">
        <v>632</v>
      </c>
      <c r="BA24" s="520" t="s">
        <v>632</v>
      </c>
      <c r="BC24" s="118"/>
      <c r="BD24" s="118">
        <f t="shared" si="0"/>
        <v>0</v>
      </c>
      <c r="BE24" s="118">
        <f t="shared" si="1"/>
        <v>0</v>
      </c>
      <c r="BF24" s="118">
        <f t="shared" si="2"/>
        <v>0</v>
      </c>
      <c r="BG24" s="118">
        <f t="shared" si="3"/>
        <v>0</v>
      </c>
      <c r="BH24" s="118">
        <f t="shared" si="4"/>
        <v>0</v>
      </c>
      <c r="BI24" s="118">
        <f t="shared" si="5"/>
        <v>0</v>
      </c>
      <c r="BJ24" s="118">
        <f t="shared" si="6"/>
        <v>0</v>
      </c>
      <c r="BK24" s="118">
        <f t="shared" si="7"/>
        <v>0</v>
      </c>
      <c r="BL24" s="117">
        <f t="shared" si="87"/>
        <v>0</v>
      </c>
      <c r="BM24" s="118">
        <f t="shared" si="8"/>
        <v>0</v>
      </c>
      <c r="BN24" s="118">
        <f t="shared" si="9"/>
        <v>0</v>
      </c>
      <c r="BO24" s="117">
        <f t="shared" si="10"/>
        <v>0</v>
      </c>
      <c r="BP24" s="118">
        <f t="shared" si="11"/>
        <v>0</v>
      </c>
      <c r="BQ24" s="118">
        <f t="shared" si="12"/>
        <v>0</v>
      </c>
      <c r="BR24" s="118">
        <f t="shared" si="13"/>
        <v>0</v>
      </c>
      <c r="BS24" s="118">
        <f t="shared" si="14"/>
        <v>0</v>
      </c>
      <c r="BT24" s="118">
        <f t="shared" si="15"/>
        <v>0</v>
      </c>
      <c r="BU24" s="118">
        <f t="shared" si="16"/>
        <v>0</v>
      </c>
      <c r="BV24" s="118">
        <f t="shared" si="88"/>
        <v>0</v>
      </c>
      <c r="BW24" s="117">
        <f t="shared" si="17"/>
        <v>0</v>
      </c>
      <c r="BX24" s="117">
        <f t="shared" si="18"/>
        <v>0</v>
      </c>
      <c r="BY24" s="117">
        <f t="shared" si="19"/>
        <v>0</v>
      </c>
      <c r="BZ24" s="117">
        <f t="shared" si="20"/>
        <v>0</v>
      </c>
      <c r="CA24" s="117">
        <f t="shared" si="21"/>
        <v>0</v>
      </c>
      <c r="CB24" s="117">
        <f t="shared" si="89"/>
        <v>0</v>
      </c>
      <c r="CC24" s="117">
        <f t="shared" si="22"/>
        <v>0</v>
      </c>
      <c r="CD24" s="117">
        <f t="shared" si="23"/>
        <v>0</v>
      </c>
      <c r="CE24" s="117">
        <f t="shared" si="24"/>
        <v>0</v>
      </c>
      <c r="CF24" s="117">
        <f t="shared" si="90"/>
        <v>0</v>
      </c>
      <c r="CG24" s="117">
        <f t="shared" si="91"/>
        <v>0</v>
      </c>
      <c r="CH24" s="117">
        <f t="shared" si="92"/>
        <v>0</v>
      </c>
      <c r="CI24" s="117">
        <f t="shared" si="25"/>
        <v>0</v>
      </c>
      <c r="CJ24" s="117">
        <f t="shared" si="26"/>
        <v>0</v>
      </c>
      <c r="CK24" s="117">
        <f t="shared" si="27"/>
        <v>0</v>
      </c>
      <c r="CL24" s="117">
        <f t="shared" si="28"/>
        <v>0</v>
      </c>
      <c r="CM24" s="117">
        <f t="shared" si="29"/>
        <v>0</v>
      </c>
      <c r="CN24" s="117">
        <f t="shared" si="30"/>
        <v>0</v>
      </c>
      <c r="CO24" s="117">
        <f t="shared" si="31"/>
        <v>0</v>
      </c>
      <c r="CP24" s="117">
        <f t="shared" si="32"/>
        <v>0</v>
      </c>
      <c r="CQ24" s="117">
        <f t="shared" si="33"/>
        <v>0</v>
      </c>
      <c r="CR24" s="117">
        <f t="shared" si="93"/>
        <v>0</v>
      </c>
      <c r="CS24" s="117">
        <f t="shared" si="34"/>
        <v>0</v>
      </c>
      <c r="CT24" s="117">
        <f t="shared" si="35"/>
        <v>0</v>
      </c>
      <c r="CU24" s="117">
        <f t="shared" si="36"/>
        <v>0</v>
      </c>
      <c r="CV24" s="117">
        <f t="shared" si="37"/>
        <v>0</v>
      </c>
      <c r="CW24" s="117">
        <f t="shared" si="38"/>
        <v>0</v>
      </c>
      <c r="CX24" s="117">
        <f t="shared" si="39"/>
        <v>0</v>
      </c>
      <c r="CY24" s="117">
        <f t="shared" si="40"/>
        <v>0</v>
      </c>
      <c r="CZ24" s="117">
        <f t="shared" si="41"/>
        <v>0</v>
      </c>
      <c r="DA24" s="117">
        <f t="shared" si="42"/>
        <v>0</v>
      </c>
      <c r="DB24" s="117">
        <f t="shared" si="94"/>
        <v>0</v>
      </c>
      <c r="DC24" s="117">
        <f t="shared" si="43"/>
        <v>0</v>
      </c>
      <c r="DD24" s="117">
        <f t="shared" si="95"/>
        <v>0</v>
      </c>
      <c r="DE24" s="117">
        <f t="shared" si="44"/>
        <v>0</v>
      </c>
      <c r="DF24" s="117">
        <f t="shared" si="96"/>
        <v>0</v>
      </c>
      <c r="DG24" s="117">
        <f t="shared" si="45"/>
        <v>0</v>
      </c>
      <c r="DH24" s="117">
        <f t="shared" si="46"/>
        <v>0</v>
      </c>
      <c r="DI24" s="117">
        <f t="shared" si="47"/>
        <v>0</v>
      </c>
      <c r="DJ24" s="117">
        <f t="shared" si="48"/>
        <v>0</v>
      </c>
      <c r="DK24" s="117">
        <f t="shared" si="49"/>
        <v>0</v>
      </c>
      <c r="DL24" s="117">
        <f t="shared" si="50"/>
        <v>0</v>
      </c>
      <c r="DM24" s="117">
        <f t="shared" si="51"/>
        <v>0</v>
      </c>
      <c r="DN24" s="117">
        <f t="shared" si="52"/>
        <v>0</v>
      </c>
      <c r="DO24" s="117">
        <f t="shared" si="97"/>
        <v>0</v>
      </c>
      <c r="DP24" s="117">
        <f t="shared" si="53"/>
        <v>0</v>
      </c>
      <c r="DQ24" s="117">
        <f t="shared" si="54"/>
        <v>0</v>
      </c>
      <c r="DR24" s="117">
        <f t="shared" si="98"/>
        <v>0</v>
      </c>
      <c r="DS24" s="117">
        <f t="shared" si="99"/>
        <v>0</v>
      </c>
      <c r="DT24" s="117">
        <f t="shared" si="55"/>
        <v>0</v>
      </c>
      <c r="DU24" s="117">
        <f t="shared" si="56"/>
        <v>0</v>
      </c>
      <c r="DV24" s="117">
        <f t="shared" si="57"/>
        <v>0</v>
      </c>
      <c r="DW24" s="117">
        <f t="shared" si="58"/>
        <v>0</v>
      </c>
      <c r="DX24" s="117">
        <f t="shared" si="59"/>
        <v>0</v>
      </c>
      <c r="DY24" s="117">
        <f t="shared" si="60"/>
        <v>0</v>
      </c>
      <c r="DZ24" s="117">
        <f t="shared" si="100"/>
        <v>0</v>
      </c>
      <c r="EA24" s="117">
        <f t="shared" si="61"/>
        <v>0</v>
      </c>
      <c r="EB24" s="117">
        <f t="shared" si="101"/>
        <v>0</v>
      </c>
      <c r="EC24" s="117">
        <f t="shared" si="62"/>
        <v>0</v>
      </c>
      <c r="ED24" s="117">
        <f t="shared" si="63"/>
        <v>0</v>
      </c>
      <c r="EE24" s="117">
        <f t="shared" si="64"/>
        <v>0</v>
      </c>
      <c r="EF24" s="117">
        <f t="shared" si="65"/>
        <v>0</v>
      </c>
      <c r="EG24" s="117">
        <f t="shared" si="66"/>
        <v>0</v>
      </c>
      <c r="EH24" s="117">
        <f t="shared" si="102"/>
        <v>0</v>
      </c>
      <c r="EI24" s="117">
        <f t="shared" si="67"/>
        <v>0</v>
      </c>
      <c r="EJ24" s="117">
        <f t="shared" si="68"/>
        <v>0</v>
      </c>
      <c r="EK24" s="117">
        <f t="shared" si="69"/>
        <v>0</v>
      </c>
      <c r="EL24" s="117">
        <f t="shared" si="70"/>
        <v>0</v>
      </c>
      <c r="EM24" s="117">
        <f t="shared" si="71"/>
        <v>0</v>
      </c>
      <c r="EN24" s="117">
        <f t="shared" si="103"/>
        <v>0</v>
      </c>
      <c r="EO24" s="117">
        <f t="shared" si="72"/>
        <v>0</v>
      </c>
      <c r="EP24" s="117">
        <f t="shared" si="73"/>
        <v>0</v>
      </c>
      <c r="EQ24" s="117">
        <f t="shared" si="74"/>
        <v>0</v>
      </c>
      <c r="ER24" s="118">
        <f t="shared" si="75"/>
        <v>0</v>
      </c>
      <c r="ES24" s="117">
        <f t="shared" si="76"/>
        <v>0</v>
      </c>
      <c r="ET24" s="117">
        <f t="shared" si="77"/>
        <v>0</v>
      </c>
      <c r="EU24" s="117">
        <f t="shared" si="78"/>
        <v>0</v>
      </c>
      <c r="EV24" s="117">
        <f t="shared" si="79"/>
        <v>0</v>
      </c>
      <c r="EW24" s="117">
        <f t="shared" si="80"/>
        <v>0</v>
      </c>
      <c r="EX24" s="117">
        <f t="shared" si="81"/>
        <v>0</v>
      </c>
      <c r="EY24" s="118">
        <f t="shared" si="82"/>
        <v>0</v>
      </c>
      <c r="EZ24" s="118">
        <f t="shared" si="83"/>
        <v>0</v>
      </c>
      <c r="FA24" s="117">
        <f t="shared" si="104"/>
        <v>0</v>
      </c>
      <c r="FB24" s="118">
        <f t="shared" si="84"/>
        <v>0</v>
      </c>
      <c r="FC24" s="118">
        <f t="shared" si="85"/>
        <v>0</v>
      </c>
      <c r="FD24" s="7">
        <f t="shared" si="86"/>
        <v>0</v>
      </c>
      <c r="FE24" s="7"/>
      <c r="FF24" s="7"/>
    </row>
    <row r="25" spans="1:162" ht="17.100000000000001" customHeight="1" x14ac:dyDescent="0.25">
      <c r="A25" s="774"/>
      <c r="B25" s="777"/>
      <c r="C25" s="172">
        <v>4</v>
      </c>
      <c r="D25" s="447"/>
      <c r="E25" s="448"/>
      <c r="F25" s="430"/>
      <c r="G25" s="449"/>
      <c r="H25" s="450"/>
      <c r="I25" s="430"/>
      <c r="J25" s="451"/>
      <c r="K25" s="450"/>
      <c r="L25" s="452"/>
      <c r="M25" s="453"/>
      <c r="N25" s="448"/>
      <c r="O25" s="430"/>
      <c r="P25" s="454"/>
      <c r="Q25" s="430"/>
      <c r="R25" s="451"/>
      <c r="S25" s="452"/>
      <c r="T25" s="447" t="s">
        <v>917</v>
      </c>
      <c r="U25" s="441" t="s">
        <v>912</v>
      </c>
      <c r="V25" s="430" t="s">
        <v>895</v>
      </c>
      <c r="W25" s="449" t="s">
        <v>905</v>
      </c>
      <c r="X25" s="442" t="s">
        <v>896</v>
      </c>
      <c r="Y25" s="451" t="s">
        <v>915</v>
      </c>
      <c r="Z25" s="450" t="s">
        <v>909</v>
      </c>
      <c r="AA25" s="452" t="s">
        <v>907</v>
      </c>
      <c r="AB25" s="523" t="s">
        <v>538</v>
      </c>
      <c r="AC25" s="20" t="s">
        <v>549</v>
      </c>
      <c r="AD25" s="23"/>
      <c r="AE25" s="520" t="s">
        <v>256</v>
      </c>
      <c r="AF25" s="520" t="s">
        <v>256</v>
      </c>
      <c r="AG25" s="520" t="s">
        <v>256</v>
      </c>
      <c r="AH25" s="520" t="s">
        <v>801</v>
      </c>
      <c r="AI25" s="520" t="s">
        <v>801</v>
      </c>
      <c r="AJ25" s="520" t="s">
        <v>801</v>
      </c>
      <c r="AK25" s="520" t="s">
        <v>801</v>
      </c>
      <c r="AL25" s="520" t="s">
        <v>801</v>
      </c>
      <c r="AM25" s="520" t="s">
        <v>801</v>
      </c>
      <c r="AN25" s="520" t="s">
        <v>802</v>
      </c>
      <c r="AO25" s="520" t="s">
        <v>802</v>
      </c>
      <c r="AP25" s="520" t="s">
        <v>802</v>
      </c>
      <c r="AQ25" s="520" t="s">
        <v>621</v>
      </c>
      <c r="AR25" s="520" t="s">
        <v>621</v>
      </c>
      <c r="AS25" s="520" t="s">
        <v>632</v>
      </c>
      <c r="AT25" s="520" t="s">
        <v>632</v>
      </c>
      <c r="AU25" s="520" t="s">
        <v>813</v>
      </c>
      <c r="AV25" s="520" t="s">
        <v>813</v>
      </c>
      <c r="AW25" s="520" t="s">
        <v>813</v>
      </c>
      <c r="AX25" s="520" t="s">
        <v>621</v>
      </c>
      <c r="AY25" s="520" t="s">
        <v>621</v>
      </c>
      <c r="AZ25" s="520" t="s">
        <v>632</v>
      </c>
      <c r="BA25" s="520" t="s">
        <v>632</v>
      </c>
      <c r="BC25" s="118"/>
      <c r="BD25" s="118">
        <f t="shared" si="0"/>
        <v>0</v>
      </c>
      <c r="BE25" s="118">
        <f t="shared" si="1"/>
        <v>0</v>
      </c>
      <c r="BF25" s="118">
        <f t="shared" si="2"/>
        <v>0</v>
      </c>
      <c r="BG25" s="118">
        <f t="shared" si="3"/>
        <v>0</v>
      </c>
      <c r="BH25" s="118">
        <f t="shared" si="4"/>
        <v>0</v>
      </c>
      <c r="BI25" s="118">
        <f t="shared" si="5"/>
        <v>0</v>
      </c>
      <c r="BJ25" s="118">
        <f t="shared" si="6"/>
        <v>0</v>
      </c>
      <c r="BK25" s="118">
        <f t="shared" si="7"/>
        <v>0</v>
      </c>
      <c r="BL25" s="117">
        <f t="shared" si="87"/>
        <v>0</v>
      </c>
      <c r="BM25" s="118">
        <f t="shared" si="8"/>
        <v>0</v>
      </c>
      <c r="BN25" s="118">
        <f t="shared" si="9"/>
        <v>0</v>
      </c>
      <c r="BO25" s="117">
        <f t="shared" si="10"/>
        <v>0</v>
      </c>
      <c r="BP25" s="118">
        <f t="shared" si="11"/>
        <v>0</v>
      </c>
      <c r="BQ25" s="118">
        <f t="shared" si="12"/>
        <v>0</v>
      </c>
      <c r="BR25" s="118">
        <f t="shared" si="13"/>
        <v>0</v>
      </c>
      <c r="BS25" s="118">
        <f t="shared" si="14"/>
        <v>0</v>
      </c>
      <c r="BT25" s="118">
        <f t="shared" si="15"/>
        <v>0</v>
      </c>
      <c r="BU25" s="118">
        <f t="shared" si="16"/>
        <v>0</v>
      </c>
      <c r="BV25" s="118">
        <f t="shared" si="88"/>
        <v>0</v>
      </c>
      <c r="BW25" s="117">
        <f t="shared" si="17"/>
        <v>0</v>
      </c>
      <c r="BX25" s="117">
        <f t="shared" si="18"/>
        <v>0</v>
      </c>
      <c r="BY25" s="117">
        <f t="shared" si="19"/>
        <v>0</v>
      </c>
      <c r="BZ25" s="117">
        <f t="shared" si="20"/>
        <v>0</v>
      </c>
      <c r="CA25" s="117">
        <f t="shared" si="21"/>
        <v>0</v>
      </c>
      <c r="CB25" s="117">
        <f t="shared" si="89"/>
        <v>0</v>
      </c>
      <c r="CC25" s="117">
        <f t="shared" si="22"/>
        <v>0</v>
      </c>
      <c r="CD25" s="117">
        <f t="shared" si="23"/>
        <v>0</v>
      </c>
      <c r="CE25" s="117">
        <f t="shared" si="24"/>
        <v>0</v>
      </c>
      <c r="CF25" s="117">
        <f t="shared" si="90"/>
        <v>0</v>
      </c>
      <c r="CG25" s="117">
        <f t="shared" si="91"/>
        <v>0</v>
      </c>
      <c r="CH25" s="117">
        <f t="shared" si="92"/>
        <v>0</v>
      </c>
      <c r="CI25" s="117">
        <f t="shared" si="25"/>
        <v>0</v>
      </c>
      <c r="CJ25" s="117">
        <f t="shared" si="26"/>
        <v>0</v>
      </c>
      <c r="CK25" s="117">
        <f t="shared" si="27"/>
        <v>0</v>
      </c>
      <c r="CL25" s="117">
        <f t="shared" si="28"/>
        <v>0</v>
      </c>
      <c r="CM25" s="117">
        <f t="shared" si="29"/>
        <v>0</v>
      </c>
      <c r="CN25" s="117">
        <f t="shared" si="30"/>
        <v>0</v>
      </c>
      <c r="CO25" s="117">
        <f t="shared" si="31"/>
        <v>0</v>
      </c>
      <c r="CP25" s="117">
        <f t="shared" si="32"/>
        <v>0</v>
      </c>
      <c r="CQ25" s="117">
        <f t="shared" si="33"/>
        <v>0</v>
      </c>
      <c r="CR25" s="117">
        <f t="shared" si="93"/>
        <v>0</v>
      </c>
      <c r="CS25" s="117">
        <f t="shared" si="34"/>
        <v>0</v>
      </c>
      <c r="CT25" s="117">
        <f t="shared" si="35"/>
        <v>0</v>
      </c>
      <c r="CU25" s="117">
        <f t="shared" si="36"/>
        <v>0</v>
      </c>
      <c r="CV25" s="117">
        <f t="shared" si="37"/>
        <v>0</v>
      </c>
      <c r="CW25" s="117">
        <f t="shared" si="38"/>
        <v>0</v>
      </c>
      <c r="CX25" s="117">
        <f t="shared" si="39"/>
        <v>0</v>
      </c>
      <c r="CY25" s="117">
        <f t="shared" si="40"/>
        <v>0</v>
      </c>
      <c r="CZ25" s="117">
        <f t="shared" si="41"/>
        <v>0</v>
      </c>
      <c r="DA25" s="117">
        <f t="shared" si="42"/>
        <v>0</v>
      </c>
      <c r="DB25" s="117">
        <f t="shared" si="94"/>
        <v>0</v>
      </c>
      <c r="DC25" s="117">
        <f t="shared" si="43"/>
        <v>0</v>
      </c>
      <c r="DD25" s="117">
        <f t="shared" si="95"/>
        <v>0</v>
      </c>
      <c r="DE25" s="117">
        <f t="shared" si="44"/>
        <v>0</v>
      </c>
      <c r="DF25" s="117">
        <f t="shared" si="96"/>
        <v>0</v>
      </c>
      <c r="DG25" s="117">
        <f t="shared" si="45"/>
        <v>0</v>
      </c>
      <c r="DH25" s="117">
        <f t="shared" si="46"/>
        <v>0</v>
      </c>
      <c r="DI25" s="117">
        <f t="shared" si="47"/>
        <v>0</v>
      </c>
      <c r="DJ25" s="117">
        <f t="shared" si="48"/>
        <v>0</v>
      </c>
      <c r="DK25" s="117">
        <f t="shared" si="49"/>
        <v>0</v>
      </c>
      <c r="DL25" s="117">
        <f t="shared" si="50"/>
        <v>0</v>
      </c>
      <c r="DM25" s="117">
        <f t="shared" si="51"/>
        <v>0</v>
      </c>
      <c r="DN25" s="117">
        <f t="shared" si="52"/>
        <v>0</v>
      </c>
      <c r="DO25" s="117">
        <f t="shared" si="97"/>
        <v>0</v>
      </c>
      <c r="DP25" s="117">
        <f t="shared" si="53"/>
        <v>0</v>
      </c>
      <c r="DQ25" s="117">
        <f t="shared" si="54"/>
        <v>0</v>
      </c>
      <c r="DR25" s="117">
        <f t="shared" si="98"/>
        <v>0</v>
      </c>
      <c r="DS25" s="117">
        <f t="shared" si="99"/>
        <v>0</v>
      </c>
      <c r="DT25" s="117">
        <f t="shared" si="55"/>
        <v>0</v>
      </c>
      <c r="DU25" s="117">
        <f t="shared" si="56"/>
        <v>0</v>
      </c>
      <c r="DV25" s="117">
        <f t="shared" si="57"/>
        <v>0</v>
      </c>
      <c r="DW25" s="117">
        <f t="shared" si="58"/>
        <v>0</v>
      </c>
      <c r="DX25" s="117">
        <f t="shared" si="59"/>
        <v>0</v>
      </c>
      <c r="DY25" s="117">
        <f t="shared" si="60"/>
        <v>0</v>
      </c>
      <c r="DZ25" s="117">
        <f t="shared" si="100"/>
        <v>0</v>
      </c>
      <c r="EA25" s="117">
        <f t="shared" si="61"/>
        <v>0</v>
      </c>
      <c r="EB25" s="117">
        <f t="shared" si="101"/>
        <v>0</v>
      </c>
      <c r="EC25" s="117">
        <f t="shared" si="62"/>
        <v>0</v>
      </c>
      <c r="ED25" s="117">
        <f t="shared" si="63"/>
        <v>0</v>
      </c>
      <c r="EE25" s="117">
        <f t="shared" si="64"/>
        <v>0</v>
      </c>
      <c r="EF25" s="117">
        <f t="shared" si="65"/>
        <v>0</v>
      </c>
      <c r="EG25" s="117">
        <f t="shared" si="66"/>
        <v>0</v>
      </c>
      <c r="EH25" s="117">
        <f t="shared" si="102"/>
        <v>0</v>
      </c>
      <c r="EI25" s="117">
        <f t="shared" si="67"/>
        <v>0</v>
      </c>
      <c r="EJ25" s="117">
        <f t="shared" si="68"/>
        <v>0</v>
      </c>
      <c r="EK25" s="117">
        <f t="shared" si="69"/>
        <v>0</v>
      </c>
      <c r="EL25" s="117">
        <f t="shared" si="70"/>
        <v>0</v>
      </c>
      <c r="EM25" s="117">
        <f t="shared" si="71"/>
        <v>0</v>
      </c>
      <c r="EN25" s="117">
        <f t="shared" si="103"/>
        <v>0</v>
      </c>
      <c r="EO25" s="117">
        <f t="shared" si="72"/>
        <v>0</v>
      </c>
      <c r="EP25" s="117">
        <f t="shared" si="73"/>
        <v>0</v>
      </c>
      <c r="EQ25" s="117">
        <f t="shared" si="74"/>
        <v>0</v>
      </c>
      <c r="ER25" s="118">
        <f t="shared" si="75"/>
        <v>0</v>
      </c>
      <c r="ES25" s="117">
        <f t="shared" si="76"/>
        <v>0</v>
      </c>
      <c r="ET25" s="117">
        <f t="shared" si="77"/>
        <v>0</v>
      </c>
      <c r="EU25" s="117">
        <f t="shared" si="78"/>
        <v>0</v>
      </c>
      <c r="EV25" s="117">
        <f t="shared" si="79"/>
        <v>0</v>
      </c>
      <c r="EW25" s="117">
        <f t="shared" si="80"/>
        <v>0</v>
      </c>
      <c r="EX25" s="117">
        <f t="shared" si="81"/>
        <v>0</v>
      </c>
      <c r="EY25" s="118">
        <f t="shared" si="82"/>
        <v>0</v>
      </c>
      <c r="EZ25" s="118">
        <f t="shared" si="83"/>
        <v>0</v>
      </c>
      <c r="FA25" s="117">
        <f t="shared" si="104"/>
        <v>0</v>
      </c>
      <c r="FB25" s="118">
        <f t="shared" si="84"/>
        <v>0</v>
      </c>
      <c r="FC25" s="118">
        <f t="shared" si="85"/>
        <v>0</v>
      </c>
      <c r="FD25" s="7">
        <f t="shared" si="86"/>
        <v>0</v>
      </c>
      <c r="FE25" s="7"/>
      <c r="FF25" s="7"/>
    </row>
    <row r="26" spans="1:162" ht="17.100000000000001" customHeight="1" x14ac:dyDescent="0.25">
      <c r="A26" s="774"/>
      <c r="B26" s="777"/>
      <c r="C26" s="172">
        <v>5</v>
      </c>
      <c r="D26" s="447"/>
      <c r="E26" s="448"/>
      <c r="F26" s="430"/>
      <c r="G26" s="449"/>
      <c r="H26" s="450"/>
      <c r="I26" s="430"/>
      <c r="J26" s="451"/>
      <c r="K26" s="450"/>
      <c r="L26" s="444"/>
      <c r="M26" s="453"/>
      <c r="N26" s="448"/>
      <c r="O26" s="430"/>
      <c r="P26" s="449"/>
      <c r="Q26" s="446"/>
      <c r="R26" s="449"/>
      <c r="S26" s="452"/>
      <c r="T26" s="449" t="s">
        <v>917</v>
      </c>
      <c r="U26" s="454" t="s">
        <v>895</v>
      </c>
      <c r="V26" s="430" t="s">
        <v>898</v>
      </c>
      <c r="W26" s="440" t="s">
        <v>896</v>
      </c>
      <c r="X26" s="430" t="s">
        <v>905</v>
      </c>
      <c r="Y26" s="451" t="s">
        <v>914</v>
      </c>
      <c r="Z26" s="450" t="s">
        <v>915</v>
      </c>
      <c r="AA26" s="452" t="s">
        <v>907</v>
      </c>
      <c r="AB26" s="141"/>
      <c r="AC26" s="9"/>
      <c r="AD26" s="23"/>
      <c r="AE26" s="520" t="s">
        <v>256</v>
      </c>
      <c r="AF26" s="520" t="s">
        <v>256</v>
      </c>
      <c r="AG26" s="520" t="s">
        <v>256</v>
      </c>
      <c r="AH26" s="520" t="s">
        <v>801</v>
      </c>
      <c r="AI26" s="520" t="s">
        <v>801</v>
      </c>
      <c r="AJ26" s="520" t="s">
        <v>801</v>
      </c>
      <c r="AK26" s="520" t="s">
        <v>801</v>
      </c>
      <c r="AL26" s="520" t="s">
        <v>801</v>
      </c>
      <c r="AM26" s="520" t="s">
        <v>801</v>
      </c>
      <c r="AN26" s="520" t="s">
        <v>802</v>
      </c>
      <c r="AO26" s="520" t="s">
        <v>802</v>
      </c>
      <c r="AP26" s="520" t="s">
        <v>802</v>
      </c>
      <c r="AQ26" s="520" t="s">
        <v>255</v>
      </c>
      <c r="AR26" s="520" t="s">
        <v>255</v>
      </c>
      <c r="AS26" s="520" t="s">
        <v>255</v>
      </c>
      <c r="AT26" s="520" t="s">
        <v>255</v>
      </c>
      <c r="AU26" s="520" t="s">
        <v>813</v>
      </c>
      <c r="AV26" s="520" t="s">
        <v>813</v>
      </c>
      <c r="AW26" s="520" t="s">
        <v>813</v>
      </c>
      <c r="AX26" s="520" t="s">
        <v>784</v>
      </c>
      <c r="AY26" s="520" t="s">
        <v>784</v>
      </c>
      <c r="AZ26" s="520" t="s">
        <v>784</v>
      </c>
      <c r="BA26" s="520" t="s">
        <v>784</v>
      </c>
      <c r="BC26" s="118"/>
      <c r="BD26" s="118">
        <f t="shared" si="0"/>
        <v>0</v>
      </c>
      <c r="BE26" s="118">
        <f t="shared" si="1"/>
        <v>0</v>
      </c>
      <c r="BF26" s="118">
        <f t="shared" si="2"/>
        <v>0</v>
      </c>
      <c r="BG26" s="118">
        <f t="shared" si="3"/>
        <v>0</v>
      </c>
      <c r="BH26" s="118">
        <f t="shared" si="4"/>
        <v>0</v>
      </c>
      <c r="BI26" s="118">
        <f t="shared" si="5"/>
        <v>0</v>
      </c>
      <c r="BJ26" s="118">
        <f t="shared" si="6"/>
        <v>0</v>
      </c>
      <c r="BK26" s="118">
        <f t="shared" si="7"/>
        <v>0</v>
      </c>
      <c r="BL26" s="117">
        <f t="shared" si="87"/>
        <v>0</v>
      </c>
      <c r="BM26" s="118">
        <f t="shared" si="8"/>
        <v>0</v>
      </c>
      <c r="BN26" s="118">
        <f t="shared" si="9"/>
        <v>0</v>
      </c>
      <c r="BO26" s="117">
        <f t="shared" si="10"/>
        <v>0</v>
      </c>
      <c r="BP26" s="118">
        <f t="shared" si="11"/>
        <v>0</v>
      </c>
      <c r="BQ26" s="118">
        <f t="shared" si="12"/>
        <v>0</v>
      </c>
      <c r="BR26" s="118">
        <f t="shared" si="13"/>
        <v>0</v>
      </c>
      <c r="BS26" s="118">
        <f t="shared" si="14"/>
        <v>0</v>
      </c>
      <c r="BT26" s="118">
        <f t="shared" si="15"/>
        <v>0</v>
      </c>
      <c r="BU26" s="118">
        <f t="shared" si="16"/>
        <v>0</v>
      </c>
      <c r="BV26" s="118">
        <f t="shared" si="88"/>
        <v>0</v>
      </c>
      <c r="BW26" s="117">
        <f t="shared" si="17"/>
        <v>0</v>
      </c>
      <c r="BX26" s="117">
        <f t="shared" si="18"/>
        <v>0</v>
      </c>
      <c r="BY26" s="117">
        <f t="shared" si="19"/>
        <v>0</v>
      </c>
      <c r="BZ26" s="117">
        <f t="shared" si="20"/>
        <v>0</v>
      </c>
      <c r="CA26" s="117">
        <f t="shared" si="21"/>
        <v>0</v>
      </c>
      <c r="CB26" s="117">
        <f t="shared" si="89"/>
        <v>0</v>
      </c>
      <c r="CC26" s="117">
        <f t="shared" si="22"/>
        <v>0</v>
      </c>
      <c r="CD26" s="117">
        <f t="shared" si="23"/>
        <v>0</v>
      </c>
      <c r="CE26" s="117">
        <f t="shared" si="24"/>
        <v>0</v>
      </c>
      <c r="CF26" s="117">
        <f t="shared" si="90"/>
        <v>0</v>
      </c>
      <c r="CG26" s="117">
        <f t="shared" si="91"/>
        <v>0</v>
      </c>
      <c r="CH26" s="117">
        <f t="shared" si="92"/>
        <v>0</v>
      </c>
      <c r="CI26" s="117">
        <f t="shared" si="25"/>
        <v>0</v>
      </c>
      <c r="CJ26" s="117">
        <f t="shared" si="26"/>
        <v>0</v>
      </c>
      <c r="CK26" s="117">
        <f t="shared" si="27"/>
        <v>0</v>
      </c>
      <c r="CL26" s="117">
        <f t="shared" si="28"/>
        <v>0</v>
      </c>
      <c r="CM26" s="117">
        <f t="shared" si="29"/>
        <v>0</v>
      </c>
      <c r="CN26" s="117">
        <f t="shared" si="30"/>
        <v>0</v>
      </c>
      <c r="CO26" s="117">
        <f t="shared" si="31"/>
        <v>0</v>
      </c>
      <c r="CP26" s="117">
        <f t="shared" si="32"/>
        <v>0</v>
      </c>
      <c r="CQ26" s="117">
        <f t="shared" si="33"/>
        <v>0</v>
      </c>
      <c r="CR26" s="117">
        <f t="shared" si="93"/>
        <v>0</v>
      </c>
      <c r="CS26" s="117">
        <f t="shared" si="34"/>
        <v>0</v>
      </c>
      <c r="CT26" s="117">
        <f t="shared" si="35"/>
        <v>0</v>
      </c>
      <c r="CU26" s="117">
        <f t="shared" si="36"/>
        <v>0</v>
      </c>
      <c r="CV26" s="117">
        <f t="shared" si="37"/>
        <v>0</v>
      </c>
      <c r="CW26" s="117">
        <f t="shared" si="38"/>
        <v>0</v>
      </c>
      <c r="CX26" s="117">
        <f t="shared" si="39"/>
        <v>0</v>
      </c>
      <c r="CY26" s="117">
        <f t="shared" si="40"/>
        <v>0</v>
      </c>
      <c r="CZ26" s="117">
        <f t="shared" si="41"/>
        <v>0</v>
      </c>
      <c r="DA26" s="117">
        <f t="shared" si="42"/>
        <v>0</v>
      </c>
      <c r="DB26" s="117">
        <f t="shared" si="94"/>
        <v>0</v>
      </c>
      <c r="DC26" s="117">
        <f t="shared" si="43"/>
        <v>0</v>
      </c>
      <c r="DD26" s="117">
        <f t="shared" si="95"/>
        <v>0</v>
      </c>
      <c r="DE26" s="117">
        <f t="shared" si="44"/>
        <v>0</v>
      </c>
      <c r="DF26" s="117">
        <f t="shared" si="96"/>
        <v>0</v>
      </c>
      <c r="DG26" s="117">
        <f t="shared" si="45"/>
        <v>0</v>
      </c>
      <c r="DH26" s="117">
        <f t="shared" si="46"/>
        <v>0</v>
      </c>
      <c r="DI26" s="117">
        <f t="shared" si="47"/>
        <v>0</v>
      </c>
      <c r="DJ26" s="117">
        <f t="shared" si="48"/>
        <v>0</v>
      </c>
      <c r="DK26" s="117">
        <f t="shared" si="49"/>
        <v>0</v>
      </c>
      <c r="DL26" s="117">
        <f t="shared" si="50"/>
        <v>0</v>
      </c>
      <c r="DM26" s="117">
        <f t="shared" si="51"/>
        <v>0</v>
      </c>
      <c r="DN26" s="117">
        <f t="shared" si="52"/>
        <v>0</v>
      </c>
      <c r="DO26" s="117">
        <f t="shared" si="97"/>
        <v>0</v>
      </c>
      <c r="DP26" s="117">
        <f t="shared" si="53"/>
        <v>0</v>
      </c>
      <c r="DQ26" s="117">
        <f t="shared" si="54"/>
        <v>0</v>
      </c>
      <c r="DR26" s="117">
        <f t="shared" si="98"/>
        <v>0</v>
      </c>
      <c r="DS26" s="117">
        <f t="shared" si="99"/>
        <v>0</v>
      </c>
      <c r="DT26" s="117">
        <f t="shared" si="55"/>
        <v>0</v>
      </c>
      <c r="DU26" s="117">
        <f t="shared" si="56"/>
        <v>0</v>
      </c>
      <c r="DV26" s="117">
        <f t="shared" si="57"/>
        <v>0</v>
      </c>
      <c r="DW26" s="117">
        <f t="shared" si="58"/>
        <v>0</v>
      </c>
      <c r="DX26" s="117">
        <f t="shared" si="59"/>
        <v>0</v>
      </c>
      <c r="DY26" s="117">
        <f t="shared" si="60"/>
        <v>0</v>
      </c>
      <c r="DZ26" s="117">
        <f t="shared" si="100"/>
        <v>0</v>
      </c>
      <c r="EA26" s="117">
        <f t="shared" si="61"/>
        <v>0</v>
      </c>
      <c r="EB26" s="117">
        <f t="shared" si="101"/>
        <v>0</v>
      </c>
      <c r="EC26" s="117">
        <f t="shared" si="62"/>
        <v>0</v>
      </c>
      <c r="ED26" s="117">
        <f t="shared" si="63"/>
        <v>0</v>
      </c>
      <c r="EE26" s="117">
        <f t="shared" si="64"/>
        <v>0</v>
      </c>
      <c r="EF26" s="117">
        <f t="shared" si="65"/>
        <v>0</v>
      </c>
      <c r="EG26" s="117">
        <f t="shared" si="66"/>
        <v>0</v>
      </c>
      <c r="EH26" s="117">
        <f t="shared" si="102"/>
        <v>0</v>
      </c>
      <c r="EI26" s="117">
        <f t="shared" si="67"/>
        <v>0</v>
      </c>
      <c r="EJ26" s="117">
        <f t="shared" si="68"/>
        <v>0</v>
      </c>
      <c r="EK26" s="117">
        <f t="shared" si="69"/>
        <v>0</v>
      </c>
      <c r="EL26" s="117">
        <f t="shared" si="70"/>
        <v>0</v>
      </c>
      <c r="EM26" s="117">
        <f t="shared" si="71"/>
        <v>0</v>
      </c>
      <c r="EN26" s="117">
        <f t="shared" si="103"/>
        <v>0</v>
      </c>
      <c r="EO26" s="117">
        <f t="shared" si="72"/>
        <v>0</v>
      </c>
      <c r="EP26" s="117">
        <f t="shared" si="73"/>
        <v>0</v>
      </c>
      <c r="EQ26" s="117">
        <f t="shared" si="74"/>
        <v>0</v>
      </c>
      <c r="ER26" s="118">
        <f t="shared" si="75"/>
        <v>0</v>
      </c>
      <c r="ES26" s="117">
        <f t="shared" si="76"/>
        <v>0</v>
      </c>
      <c r="ET26" s="117">
        <f t="shared" si="77"/>
        <v>0</v>
      </c>
      <c r="EU26" s="117">
        <f t="shared" si="78"/>
        <v>0</v>
      </c>
      <c r="EV26" s="117">
        <f t="shared" si="79"/>
        <v>0</v>
      </c>
      <c r="EW26" s="117">
        <f t="shared" si="80"/>
        <v>0</v>
      </c>
      <c r="EX26" s="117">
        <f t="shared" si="81"/>
        <v>0</v>
      </c>
      <c r="EY26" s="118">
        <f t="shared" si="82"/>
        <v>0</v>
      </c>
      <c r="EZ26" s="118">
        <f t="shared" si="83"/>
        <v>0</v>
      </c>
      <c r="FA26" s="117">
        <f t="shared" si="104"/>
        <v>0</v>
      </c>
      <c r="FB26" s="118">
        <f t="shared" si="84"/>
        <v>0</v>
      </c>
      <c r="FC26" s="118">
        <f t="shared" si="85"/>
        <v>0</v>
      </c>
      <c r="FD26" s="7">
        <f t="shared" si="86"/>
        <v>0</v>
      </c>
      <c r="FE26" s="7"/>
      <c r="FF26" s="7"/>
    </row>
    <row r="27" spans="1:162" ht="17.100000000000001" customHeight="1" x14ac:dyDescent="0.25">
      <c r="A27" s="774"/>
      <c r="B27" s="777"/>
      <c r="C27" s="172">
        <v>6</v>
      </c>
      <c r="D27" s="447"/>
      <c r="E27" s="448"/>
      <c r="F27" s="430"/>
      <c r="G27" s="449"/>
      <c r="H27" s="450"/>
      <c r="I27" s="430"/>
      <c r="J27" s="451"/>
      <c r="K27" s="450"/>
      <c r="L27" s="452"/>
      <c r="M27" s="453"/>
      <c r="N27" s="448"/>
      <c r="O27" s="430"/>
      <c r="P27" s="449"/>
      <c r="Q27" s="454"/>
      <c r="R27" s="449"/>
      <c r="S27" s="452"/>
      <c r="T27" s="447" t="s">
        <v>917</v>
      </c>
      <c r="U27" s="454" t="s">
        <v>895</v>
      </c>
      <c r="V27" s="430" t="s">
        <v>898</v>
      </c>
      <c r="W27" s="440" t="s">
        <v>896</v>
      </c>
      <c r="X27" s="488" t="s">
        <v>905</v>
      </c>
      <c r="Y27" s="450" t="s">
        <v>914</v>
      </c>
      <c r="Z27" s="448" t="s">
        <v>915</v>
      </c>
      <c r="AA27" s="452" t="s">
        <v>887</v>
      </c>
      <c r="AB27" s="141"/>
      <c r="AC27" s="9"/>
      <c r="AD27" s="2"/>
      <c r="AE27" s="520" t="s">
        <v>788</v>
      </c>
      <c r="AF27" s="520" t="s">
        <v>788</v>
      </c>
      <c r="AG27" s="520" t="s">
        <v>788</v>
      </c>
      <c r="AH27" s="520" t="s">
        <v>788</v>
      </c>
      <c r="AI27" s="520" t="s">
        <v>788</v>
      </c>
      <c r="AJ27" s="520" t="s">
        <v>788</v>
      </c>
      <c r="AK27" s="520" t="s">
        <v>812</v>
      </c>
      <c r="AL27" s="520" t="s">
        <v>812</v>
      </c>
      <c r="AM27" s="520" t="s">
        <v>812</v>
      </c>
      <c r="AN27" s="520" t="s">
        <v>802</v>
      </c>
      <c r="AO27" s="520" t="s">
        <v>802</v>
      </c>
      <c r="AP27" s="520" t="s">
        <v>802</v>
      </c>
      <c r="AQ27" s="520" t="s">
        <v>255</v>
      </c>
      <c r="AR27" s="520" t="s">
        <v>255</v>
      </c>
      <c r="AS27" s="520" t="s">
        <v>255</v>
      </c>
      <c r="AT27" s="520" t="s">
        <v>255</v>
      </c>
      <c r="AU27" s="520" t="s">
        <v>813</v>
      </c>
      <c r="AV27" s="520" t="s">
        <v>813</v>
      </c>
      <c r="AW27" s="520" t="s">
        <v>813</v>
      </c>
      <c r="AX27" s="520" t="s">
        <v>784</v>
      </c>
      <c r="AY27" s="520" t="s">
        <v>784</v>
      </c>
      <c r="AZ27" s="520" t="s">
        <v>784</v>
      </c>
      <c r="BA27" s="520" t="s">
        <v>784</v>
      </c>
      <c r="BC27" s="118"/>
      <c r="BD27" s="118">
        <f t="shared" si="0"/>
        <v>0</v>
      </c>
      <c r="BE27" s="118">
        <f t="shared" si="1"/>
        <v>0</v>
      </c>
      <c r="BF27" s="118">
        <f t="shared" si="2"/>
        <v>0</v>
      </c>
      <c r="BG27" s="118">
        <f t="shared" si="3"/>
        <v>0</v>
      </c>
      <c r="BH27" s="118">
        <f t="shared" si="4"/>
        <v>0</v>
      </c>
      <c r="BI27" s="118">
        <f t="shared" si="5"/>
        <v>0</v>
      </c>
      <c r="BJ27" s="118">
        <f t="shared" si="6"/>
        <v>0</v>
      </c>
      <c r="BK27" s="118">
        <f t="shared" si="7"/>
        <v>0</v>
      </c>
      <c r="BL27" s="117">
        <f t="shared" si="87"/>
        <v>0</v>
      </c>
      <c r="BM27" s="118">
        <f t="shared" si="8"/>
        <v>0</v>
      </c>
      <c r="BN27" s="118">
        <f t="shared" si="9"/>
        <v>0</v>
      </c>
      <c r="BO27" s="117">
        <f t="shared" si="10"/>
        <v>0</v>
      </c>
      <c r="BP27" s="118">
        <f t="shared" si="11"/>
        <v>0</v>
      </c>
      <c r="BQ27" s="118">
        <f t="shared" si="12"/>
        <v>0</v>
      </c>
      <c r="BR27" s="118">
        <f t="shared" si="13"/>
        <v>0</v>
      </c>
      <c r="BS27" s="118">
        <f t="shared" si="14"/>
        <v>0</v>
      </c>
      <c r="BT27" s="118">
        <f t="shared" si="15"/>
        <v>0</v>
      </c>
      <c r="BU27" s="118">
        <f t="shared" si="16"/>
        <v>0</v>
      </c>
      <c r="BV27" s="118">
        <f t="shared" si="88"/>
        <v>0</v>
      </c>
      <c r="BW27" s="117">
        <f t="shared" si="17"/>
        <v>0</v>
      </c>
      <c r="BX27" s="117">
        <f t="shared" si="18"/>
        <v>0</v>
      </c>
      <c r="BY27" s="117">
        <f t="shared" si="19"/>
        <v>0</v>
      </c>
      <c r="BZ27" s="117">
        <f t="shared" si="20"/>
        <v>0</v>
      </c>
      <c r="CA27" s="117">
        <f t="shared" si="21"/>
        <v>0</v>
      </c>
      <c r="CB27" s="117">
        <f t="shared" si="89"/>
        <v>0</v>
      </c>
      <c r="CC27" s="117">
        <f t="shared" si="22"/>
        <v>0</v>
      </c>
      <c r="CD27" s="117">
        <f t="shared" si="23"/>
        <v>0</v>
      </c>
      <c r="CE27" s="117">
        <f t="shared" si="24"/>
        <v>0</v>
      </c>
      <c r="CF27" s="117">
        <f t="shared" si="90"/>
        <v>0</v>
      </c>
      <c r="CG27" s="117">
        <f t="shared" si="91"/>
        <v>0</v>
      </c>
      <c r="CH27" s="117">
        <f t="shared" si="92"/>
        <v>0</v>
      </c>
      <c r="CI27" s="117">
        <f t="shared" si="25"/>
        <v>0</v>
      </c>
      <c r="CJ27" s="117">
        <f t="shared" si="26"/>
        <v>0</v>
      </c>
      <c r="CK27" s="117">
        <f t="shared" si="27"/>
        <v>0</v>
      </c>
      <c r="CL27" s="117">
        <f t="shared" si="28"/>
        <v>0</v>
      </c>
      <c r="CM27" s="117">
        <f t="shared" si="29"/>
        <v>0</v>
      </c>
      <c r="CN27" s="117">
        <f t="shared" si="30"/>
        <v>0</v>
      </c>
      <c r="CO27" s="117">
        <f t="shared" si="31"/>
        <v>0</v>
      </c>
      <c r="CP27" s="117">
        <f t="shared" si="32"/>
        <v>0</v>
      </c>
      <c r="CQ27" s="117">
        <f t="shared" si="33"/>
        <v>0</v>
      </c>
      <c r="CR27" s="117">
        <f t="shared" si="93"/>
        <v>0</v>
      </c>
      <c r="CS27" s="117">
        <f t="shared" si="34"/>
        <v>0</v>
      </c>
      <c r="CT27" s="117">
        <f t="shared" si="35"/>
        <v>0</v>
      </c>
      <c r="CU27" s="117">
        <f t="shared" si="36"/>
        <v>0</v>
      </c>
      <c r="CV27" s="117">
        <f t="shared" si="37"/>
        <v>0</v>
      </c>
      <c r="CW27" s="117">
        <f t="shared" si="38"/>
        <v>0</v>
      </c>
      <c r="CX27" s="117">
        <f t="shared" si="39"/>
        <v>0</v>
      </c>
      <c r="CY27" s="117">
        <f t="shared" si="40"/>
        <v>0</v>
      </c>
      <c r="CZ27" s="117">
        <f t="shared" si="41"/>
        <v>0</v>
      </c>
      <c r="DA27" s="117">
        <f t="shared" si="42"/>
        <v>0</v>
      </c>
      <c r="DB27" s="117">
        <f t="shared" si="94"/>
        <v>0</v>
      </c>
      <c r="DC27" s="117">
        <f t="shared" si="43"/>
        <v>0</v>
      </c>
      <c r="DD27" s="117">
        <f t="shared" si="95"/>
        <v>0</v>
      </c>
      <c r="DE27" s="117">
        <f t="shared" si="44"/>
        <v>0</v>
      </c>
      <c r="DF27" s="117">
        <f t="shared" si="96"/>
        <v>0</v>
      </c>
      <c r="DG27" s="117">
        <f t="shared" si="45"/>
        <v>0</v>
      </c>
      <c r="DH27" s="117">
        <f t="shared" si="46"/>
        <v>0</v>
      </c>
      <c r="DI27" s="117">
        <f t="shared" si="47"/>
        <v>0</v>
      </c>
      <c r="DJ27" s="117">
        <f t="shared" si="48"/>
        <v>0</v>
      </c>
      <c r="DK27" s="117">
        <f t="shared" si="49"/>
        <v>0</v>
      </c>
      <c r="DL27" s="117">
        <f t="shared" si="50"/>
        <v>0</v>
      </c>
      <c r="DM27" s="117">
        <f t="shared" si="51"/>
        <v>0</v>
      </c>
      <c r="DN27" s="117">
        <f t="shared" si="52"/>
        <v>0</v>
      </c>
      <c r="DO27" s="117">
        <f t="shared" si="97"/>
        <v>0</v>
      </c>
      <c r="DP27" s="117">
        <f t="shared" si="53"/>
        <v>0</v>
      </c>
      <c r="DQ27" s="117">
        <f t="shared" si="54"/>
        <v>0</v>
      </c>
      <c r="DR27" s="117">
        <f t="shared" si="98"/>
        <v>0</v>
      </c>
      <c r="DS27" s="117">
        <f t="shared" si="99"/>
        <v>0</v>
      </c>
      <c r="DT27" s="117">
        <f t="shared" si="55"/>
        <v>0</v>
      </c>
      <c r="DU27" s="117">
        <f t="shared" si="56"/>
        <v>0</v>
      </c>
      <c r="DV27" s="117">
        <f t="shared" si="57"/>
        <v>0</v>
      </c>
      <c r="DW27" s="117">
        <f t="shared" si="58"/>
        <v>0</v>
      </c>
      <c r="DX27" s="117">
        <f t="shared" si="59"/>
        <v>0</v>
      </c>
      <c r="DY27" s="117">
        <f t="shared" si="60"/>
        <v>0</v>
      </c>
      <c r="DZ27" s="117">
        <f t="shared" si="100"/>
        <v>0</v>
      </c>
      <c r="EA27" s="117">
        <f t="shared" si="61"/>
        <v>0</v>
      </c>
      <c r="EB27" s="117">
        <f t="shared" si="101"/>
        <v>0</v>
      </c>
      <c r="EC27" s="117">
        <f t="shared" si="62"/>
        <v>0</v>
      </c>
      <c r="ED27" s="117">
        <f t="shared" si="63"/>
        <v>0</v>
      </c>
      <c r="EE27" s="117">
        <f t="shared" si="64"/>
        <v>0</v>
      </c>
      <c r="EF27" s="117">
        <f t="shared" si="65"/>
        <v>0</v>
      </c>
      <c r="EG27" s="117">
        <f t="shared" si="66"/>
        <v>0</v>
      </c>
      <c r="EH27" s="117">
        <f t="shared" si="102"/>
        <v>0</v>
      </c>
      <c r="EI27" s="117">
        <f t="shared" si="67"/>
        <v>0</v>
      </c>
      <c r="EJ27" s="117">
        <f t="shared" si="68"/>
        <v>0</v>
      </c>
      <c r="EK27" s="117">
        <f t="shared" si="69"/>
        <v>0</v>
      </c>
      <c r="EL27" s="117">
        <f t="shared" si="70"/>
        <v>0</v>
      </c>
      <c r="EM27" s="117">
        <f t="shared" si="71"/>
        <v>0</v>
      </c>
      <c r="EN27" s="117">
        <f t="shared" si="103"/>
        <v>0</v>
      </c>
      <c r="EO27" s="117">
        <f t="shared" si="72"/>
        <v>0</v>
      </c>
      <c r="EP27" s="117">
        <f t="shared" si="73"/>
        <v>0</v>
      </c>
      <c r="EQ27" s="117">
        <f t="shared" si="74"/>
        <v>0</v>
      </c>
      <c r="ER27" s="118">
        <f t="shared" si="75"/>
        <v>0</v>
      </c>
      <c r="ES27" s="117">
        <f t="shared" si="76"/>
        <v>0</v>
      </c>
      <c r="ET27" s="117">
        <f t="shared" si="77"/>
        <v>0</v>
      </c>
      <c r="EU27" s="117">
        <f t="shared" si="78"/>
        <v>0</v>
      </c>
      <c r="EV27" s="117">
        <f t="shared" si="79"/>
        <v>0</v>
      </c>
      <c r="EW27" s="117">
        <f t="shared" si="80"/>
        <v>0</v>
      </c>
      <c r="EX27" s="117">
        <f t="shared" si="81"/>
        <v>0</v>
      </c>
      <c r="EY27" s="118">
        <f t="shared" si="82"/>
        <v>0</v>
      </c>
      <c r="EZ27" s="118">
        <f t="shared" si="83"/>
        <v>0</v>
      </c>
      <c r="FA27" s="117">
        <f t="shared" si="104"/>
        <v>0</v>
      </c>
      <c r="FB27" s="118">
        <f t="shared" si="84"/>
        <v>0</v>
      </c>
      <c r="FC27" s="118">
        <f t="shared" si="85"/>
        <v>0</v>
      </c>
      <c r="FD27" s="7">
        <f t="shared" si="86"/>
        <v>0</v>
      </c>
      <c r="FE27" s="7"/>
      <c r="FF27" s="7"/>
    </row>
    <row r="28" spans="1:162" ht="17.100000000000001" customHeight="1" x14ac:dyDescent="0.25">
      <c r="A28" s="774"/>
      <c r="B28" s="777"/>
      <c r="C28" s="172">
        <v>7</v>
      </c>
      <c r="D28" s="447"/>
      <c r="E28" s="448"/>
      <c r="F28" s="430"/>
      <c r="G28" s="449"/>
      <c r="H28" s="450"/>
      <c r="I28" s="430"/>
      <c r="J28" s="451"/>
      <c r="K28" s="450"/>
      <c r="L28" s="452"/>
      <c r="M28" s="453"/>
      <c r="N28" s="448"/>
      <c r="O28" s="430"/>
      <c r="P28" s="449"/>
      <c r="Q28" s="446"/>
      <c r="R28" s="446"/>
      <c r="S28" s="452"/>
      <c r="T28" s="447" t="s">
        <v>907</v>
      </c>
      <c r="U28" s="454" t="s">
        <v>898</v>
      </c>
      <c r="V28" s="430" t="s">
        <v>909</v>
      </c>
      <c r="W28" s="449" t="s">
        <v>900</v>
      </c>
      <c r="X28" s="430" t="s">
        <v>913</v>
      </c>
      <c r="Y28" s="451" t="s">
        <v>897</v>
      </c>
      <c r="Z28" s="450" t="s">
        <v>914</v>
      </c>
      <c r="AA28" s="452" t="s">
        <v>899</v>
      </c>
      <c r="AB28" s="141"/>
      <c r="AC28" s="9"/>
      <c r="AD28" s="6"/>
      <c r="AE28" s="520" t="s">
        <v>788</v>
      </c>
      <c r="AF28" s="520" t="s">
        <v>788</v>
      </c>
      <c r="AG28" s="520" t="s">
        <v>788</v>
      </c>
      <c r="AH28" s="520" t="s">
        <v>788</v>
      </c>
      <c r="AI28" s="520" t="s">
        <v>788</v>
      </c>
      <c r="AJ28" s="520" t="s">
        <v>788</v>
      </c>
      <c r="AK28" s="520" t="s">
        <v>812</v>
      </c>
      <c r="AL28" s="520" t="s">
        <v>812</v>
      </c>
      <c r="AM28" s="520" t="s">
        <v>812</v>
      </c>
      <c r="AN28" s="520" t="s">
        <v>809</v>
      </c>
      <c r="AO28" s="520" t="s">
        <v>809</v>
      </c>
      <c r="AP28" s="520" t="s">
        <v>809</v>
      </c>
      <c r="AQ28" s="520" t="s">
        <v>191</v>
      </c>
      <c r="AR28" s="520" t="s">
        <v>191</v>
      </c>
      <c r="AS28" s="520" t="s">
        <v>785</v>
      </c>
      <c r="AT28" s="520" t="s">
        <v>785</v>
      </c>
      <c r="AU28" s="520" t="s">
        <v>514</v>
      </c>
      <c r="AV28" s="520" t="s">
        <v>514</v>
      </c>
      <c r="AW28" s="520" t="s">
        <v>514</v>
      </c>
      <c r="AX28" s="520" t="s">
        <v>237</v>
      </c>
      <c r="AY28" s="520" t="s">
        <v>237</v>
      </c>
      <c r="AZ28" s="520" t="s">
        <v>812</v>
      </c>
      <c r="BA28" s="520" t="s">
        <v>812</v>
      </c>
      <c r="BC28" s="118"/>
      <c r="BD28" s="118">
        <f t="shared" si="0"/>
        <v>0</v>
      </c>
      <c r="BE28" s="118">
        <f t="shared" si="1"/>
        <v>0</v>
      </c>
      <c r="BF28" s="118">
        <f t="shared" si="2"/>
        <v>0</v>
      </c>
      <c r="BG28" s="118">
        <f t="shared" si="3"/>
        <v>0</v>
      </c>
      <c r="BH28" s="118">
        <f t="shared" si="4"/>
        <v>0</v>
      </c>
      <c r="BI28" s="118">
        <f t="shared" si="5"/>
        <v>0</v>
      </c>
      <c r="BJ28" s="118">
        <f t="shared" si="6"/>
        <v>0</v>
      </c>
      <c r="BK28" s="118">
        <f t="shared" si="7"/>
        <v>0</v>
      </c>
      <c r="BL28" s="117">
        <f t="shared" si="87"/>
        <v>0</v>
      </c>
      <c r="BM28" s="118">
        <f t="shared" si="8"/>
        <v>0</v>
      </c>
      <c r="BN28" s="118">
        <f t="shared" si="9"/>
        <v>0</v>
      </c>
      <c r="BO28" s="117">
        <f t="shared" si="10"/>
        <v>0</v>
      </c>
      <c r="BP28" s="118">
        <f t="shared" si="11"/>
        <v>0</v>
      </c>
      <c r="BQ28" s="118">
        <f t="shared" si="12"/>
        <v>0</v>
      </c>
      <c r="BR28" s="118">
        <f t="shared" si="13"/>
        <v>0</v>
      </c>
      <c r="BS28" s="118">
        <f t="shared" si="14"/>
        <v>0</v>
      </c>
      <c r="BT28" s="118">
        <f t="shared" si="15"/>
        <v>0</v>
      </c>
      <c r="BU28" s="118">
        <f t="shared" si="16"/>
        <v>0</v>
      </c>
      <c r="BV28" s="118">
        <f t="shared" si="88"/>
        <v>0</v>
      </c>
      <c r="BW28" s="117">
        <f t="shared" si="17"/>
        <v>0</v>
      </c>
      <c r="BX28" s="117">
        <f t="shared" si="18"/>
        <v>0</v>
      </c>
      <c r="BY28" s="117">
        <f t="shared" si="19"/>
        <v>0</v>
      </c>
      <c r="BZ28" s="117">
        <f t="shared" si="20"/>
        <v>0</v>
      </c>
      <c r="CA28" s="117">
        <f t="shared" si="21"/>
        <v>0</v>
      </c>
      <c r="CB28" s="117">
        <f t="shared" si="89"/>
        <v>0</v>
      </c>
      <c r="CC28" s="117">
        <f t="shared" si="22"/>
        <v>0</v>
      </c>
      <c r="CD28" s="117">
        <f t="shared" si="23"/>
        <v>0</v>
      </c>
      <c r="CE28" s="117">
        <f t="shared" si="24"/>
        <v>0</v>
      </c>
      <c r="CF28" s="117">
        <f t="shared" si="90"/>
        <v>0</v>
      </c>
      <c r="CG28" s="117">
        <f t="shared" si="91"/>
        <v>0</v>
      </c>
      <c r="CH28" s="117">
        <f t="shared" si="92"/>
        <v>0</v>
      </c>
      <c r="CI28" s="117">
        <f t="shared" si="25"/>
        <v>0</v>
      </c>
      <c r="CJ28" s="117">
        <f t="shared" si="26"/>
        <v>0</v>
      </c>
      <c r="CK28" s="117">
        <f t="shared" si="27"/>
        <v>0</v>
      </c>
      <c r="CL28" s="117">
        <f t="shared" si="28"/>
        <v>0</v>
      </c>
      <c r="CM28" s="117">
        <f t="shared" si="29"/>
        <v>0</v>
      </c>
      <c r="CN28" s="117">
        <f t="shared" si="30"/>
        <v>0</v>
      </c>
      <c r="CO28" s="117">
        <f t="shared" si="31"/>
        <v>0</v>
      </c>
      <c r="CP28" s="117">
        <f t="shared" si="32"/>
        <v>0</v>
      </c>
      <c r="CQ28" s="117">
        <f t="shared" si="33"/>
        <v>0</v>
      </c>
      <c r="CR28" s="117">
        <f t="shared" si="93"/>
        <v>0</v>
      </c>
      <c r="CS28" s="117">
        <f t="shared" si="34"/>
        <v>0</v>
      </c>
      <c r="CT28" s="117">
        <f t="shared" si="35"/>
        <v>0</v>
      </c>
      <c r="CU28" s="117">
        <f t="shared" si="36"/>
        <v>0</v>
      </c>
      <c r="CV28" s="117">
        <f t="shared" si="37"/>
        <v>0</v>
      </c>
      <c r="CW28" s="117">
        <f t="shared" si="38"/>
        <v>0</v>
      </c>
      <c r="CX28" s="117">
        <f t="shared" si="39"/>
        <v>0</v>
      </c>
      <c r="CY28" s="117">
        <f t="shared" si="40"/>
        <v>0</v>
      </c>
      <c r="CZ28" s="117">
        <f t="shared" si="41"/>
        <v>0</v>
      </c>
      <c r="DA28" s="117">
        <f t="shared" si="42"/>
        <v>0</v>
      </c>
      <c r="DB28" s="117">
        <f t="shared" si="94"/>
        <v>0</v>
      </c>
      <c r="DC28" s="117">
        <f t="shared" si="43"/>
        <v>0</v>
      </c>
      <c r="DD28" s="117">
        <f t="shared" si="95"/>
        <v>0</v>
      </c>
      <c r="DE28" s="117">
        <f t="shared" si="44"/>
        <v>0</v>
      </c>
      <c r="DF28" s="117">
        <f t="shared" si="96"/>
        <v>0</v>
      </c>
      <c r="DG28" s="117">
        <f t="shared" si="45"/>
        <v>0</v>
      </c>
      <c r="DH28" s="117">
        <f t="shared" si="46"/>
        <v>0</v>
      </c>
      <c r="DI28" s="117">
        <f t="shared" si="47"/>
        <v>0</v>
      </c>
      <c r="DJ28" s="117">
        <f t="shared" si="48"/>
        <v>0</v>
      </c>
      <c r="DK28" s="117">
        <f t="shared" si="49"/>
        <v>0</v>
      </c>
      <c r="DL28" s="117">
        <f t="shared" si="50"/>
        <v>0</v>
      </c>
      <c r="DM28" s="117">
        <f t="shared" si="51"/>
        <v>0</v>
      </c>
      <c r="DN28" s="117">
        <f t="shared" si="52"/>
        <v>0</v>
      </c>
      <c r="DO28" s="117">
        <f t="shared" si="97"/>
        <v>0</v>
      </c>
      <c r="DP28" s="117">
        <f t="shared" si="53"/>
        <v>0</v>
      </c>
      <c r="DQ28" s="117">
        <f t="shared" si="54"/>
        <v>0</v>
      </c>
      <c r="DR28" s="117">
        <f t="shared" si="98"/>
        <v>0</v>
      </c>
      <c r="DS28" s="117">
        <f t="shared" si="99"/>
        <v>0</v>
      </c>
      <c r="DT28" s="117">
        <f t="shared" si="55"/>
        <v>0</v>
      </c>
      <c r="DU28" s="117">
        <f t="shared" si="56"/>
        <v>0</v>
      </c>
      <c r="DV28" s="117">
        <f t="shared" si="57"/>
        <v>0</v>
      </c>
      <c r="DW28" s="117">
        <f t="shared" si="58"/>
        <v>0</v>
      </c>
      <c r="DX28" s="117">
        <f t="shared" si="59"/>
        <v>0</v>
      </c>
      <c r="DY28" s="117">
        <f t="shared" si="60"/>
        <v>0</v>
      </c>
      <c r="DZ28" s="117">
        <f t="shared" si="100"/>
        <v>0</v>
      </c>
      <c r="EA28" s="117">
        <f t="shared" si="61"/>
        <v>0</v>
      </c>
      <c r="EB28" s="117">
        <f t="shared" si="101"/>
        <v>0</v>
      </c>
      <c r="EC28" s="117">
        <f t="shared" si="62"/>
        <v>0</v>
      </c>
      <c r="ED28" s="117">
        <f t="shared" si="63"/>
        <v>0</v>
      </c>
      <c r="EE28" s="117">
        <f t="shared" si="64"/>
        <v>0</v>
      </c>
      <c r="EF28" s="117">
        <f t="shared" si="65"/>
        <v>0</v>
      </c>
      <c r="EG28" s="117">
        <f t="shared" si="66"/>
        <v>0</v>
      </c>
      <c r="EH28" s="117">
        <f t="shared" si="102"/>
        <v>0</v>
      </c>
      <c r="EI28" s="117">
        <f t="shared" si="67"/>
        <v>0</v>
      </c>
      <c r="EJ28" s="117">
        <f t="shared" si="68"/>
        <v>0</v>
      </c>
      <c r="EK28" s="117">
        <f t="shared" si="69"/>
        <v>0</v>
      </c>
      <c r="EL28" s="117">
        <f t="shared" si="70"/>
        <v>0</v>
      </c>
      <c r="EM28" s="117">
        <f t="shared" si="71"/>
        <v>0</v>
      </c>
      <c r="EN28" s="117">
        <f t="shared" si="103"/>
        <v>0</v>
      </c>
      <c r="EO28" s="117">
        <f t="shared" si="72"/>
        <v>0</v>
      </c>
      <c r="EP28" s="117">
        <f t="shared" si="73"/>
        <v>0</v>
      </c>
      <c r="EQ28" s="117">
        <f t="shared" si="74"/>
        <v>0</v>
      </c>
      <c r="ER28" s="118">
        <f t="shared" si="75"/>
        <v>0</v>
      </c>
      <c r="ES28" s="117">
        <f t="shared" si="76"/>
        <v>0</v>
      </c>
      <c r="ET28" s="117">
        <f t="shared" si="77"/>
        <v>0</v>
      </c>
      <c r="EU28" s="117">
        <f t="shared" si="78"/>
        <v>0</v>
      </c>
      <c r="EV28" s="117">
        <f t="shared" si="79"/>
        <v>0</v>
      </c>
      <c r="EW28" s="117">
        <f t="shared" si="80"/>
        <v>0</v>
      </c>
      <c r="EX28" s="117">
        <f t="shared" si="81"/>
        <v>0</v>
      </c>
      <c r="EY28" s="118">
        <f t="shared" si="82"/>
        <v>0</v>
      </c>
      <c r="EZ28" s="118">
        <f t="shared" si="83"/>
        <v>0</v>
      </c>
      <c r="FA28" s="117">
        <f t="shared" si="104"/>
        <v>0</v>
      </c>
      <c r="FB28" s="118">
        <f t="shared" si="84"/>
        <v>0</v>
      </c>
      <c r="FC28" s="118">
        <f t="shared" si="85"/>
        <v>0</v>
      </c>
      <c r="FD28" s="7">
        <f t="shared" si="86"/>
        <v>0</v>
      </c>
      <c r="FE28" s="7"/>
      <c r="FF28" s="7"/>
    </row>
    <row r="29" spans="1:162" ht="17.100000000000001" customHeight="1" x14ac:dyDescent="0.25">
      <c r="A29" s="774"/>
      <c r="B29" s="777"/>
      <c r="C29" s="172">
        <v>8</v>
      </c>
      <c r="D29" s="447"/>
      <c r="E29" s="457"/>
      <c r="F29" s="430"/>
      <c r="G29" s="459"/>
      <c r="H29" s="460"/>
      <c r="I29" s="458"/>
      <c r="J29" s="461"/>
      <c r="K29" s="460"/>
      <c r="L29" s="462"/>
      <c r="M29" s="463"/>
      <c r="N29" s="457"/>
      <c r="O29" s="458"/>
      <c r="P29" s="459"/>
      <c r="Q29" s="454"/>
      <c r="R29" s="446"/>
      <c r="S29" s="462"/>
      <c r="T29" s="456" t="s">
        <v>907</v>
      </c>
      <c r="U29" s="464" t="s">
        <v>898</v>
      </c>
      <c r="V29" s="458" t="s">
        <v>909</v>
      </c>
      <c r="W29" s="449" t="s">
        <v>900</v>
      </c>
      <c r="X29" s="458" t="s">
        <v>913</v>
      </c>
      <c r="Y29" s="451" t="s">
        <v>897</v>
      </c>
      <c r="Z29" s="460" t="s">
        <v>914</v>
      </c>
      <c r="AA29" s="462" t="s">
        <v>899</v>
      </c>
      <c r="AB29" s="141"/>
      <c r="AC29" s="9"/>
      <c r="AD29" s="6"/>
      <c r="AE29" s="520" t="s">
        <v>788</v>
      </c>
      <c r="AF29" s="520" t="s">
        <v>788</v>
      </c>
      <c r="AG29" s="520" t="s">
        <v>788</v>
      </c>
      <c r="AH29" s="520" t="s">
        <v>788</v>
      </c>
      <c r="AI29" s="520" t="s">
        <v>788</v>
      </c>
      <c r="AJ29" s="520" t="s">
        <v>788</v>
      </c>
      <c r="AK29" s="520" t="s">
        <v>812</v>
      </c>
      <c r="AL29" s="520" t="s">
        <v>812</v>
      </c>
      <c r="AM29" s="520" t="s">
        <v>812</v>
      </c>
      <c r="AN29" s="520" t="s">
        <v>809</v>
      </c>
      <c r="AO29" s="520" t="s">
        <v>809</v>
      </c>
      <c r="AP29" s="520" t="s">
        <v>809</v>
      </c>
      <c r="AQ29" s="520" t="s">
        <v>191</v>
      </c>
      <c r="AR29" s="520" t="s">
        <v>191</v>
      </c>
      <c r="AS29" s="520" t="s">
        <v>785</v>
      </c>
      <c r="AT29" s="520" t="s">
        <v>785</v>
      </c>
      <c r="AU29" s="520" t="s">
        <v>514</v>
      </c>
      <c r="AV29" s="520" t="s">
        <v>514</v>
      </c>
      <c r="AW29" s="520" t="s">
        <v>514</v>
      </c>
      <c r="AX29" s="520" t="s">
        <v>237</v>
      </c>
      <c r="AY29" s="520" t="s">
        <v>237</v>
      </c>
      <c r="AZ29" s="520" t="s">
        <v>812</v>
      </c>
      <c r="BA29" s="520" t="s">
        <v>812</v>
      </c>
      <c r="BC29" s="118"/>
      <c r="BD29" s="118">
        <f t="shared" si="0"/>
        <v>0</v>
      </c>
      <c r="BE29" s="118">
        <f t="shared" si="1"/>
        <v>0</v>
      </c>
      <c r="BF29" s="118">
        <f t="shared" si="2"/>
        <v>0</v>
      </c>
      <c r="BG29" s="118">
        <f t="shared" si="3"/>
        <v>0</v>
      </c>
      <c r="BH29" s="118">
        <f t="shared" si="4"/>
        <v>0</v>
      </c>
      <c r="BI29" s="118">
        <f t="shared" si="5"/>
        <v>0</v>
      </c>
      <c r="BJ29" s="118">
        <f t="shared" si="6"/>
        <v>0</v>
      </c>
      <c r="BK29" s="118">
        <f t="shared" si="7"/>
        <v>0</v>
      </c>
      <c r="BL29" s="117">
        <f t="shared" si="87"/>
        <v>0</v>
      </c>
      <c r="BM29" s="118">
        <f t="shared" si="8"/>
        <v>0</v>
      </c>
      <c r="BN29" s="118">
        <f t="shared" si="9"/>
        <v>0</v>
      </c>
      <c r="BO29" s="117">
        <f t="shared" si="10"/>
        <v>0</v>
      </c>
      <c r="BP29" s="118">
        <f t="shared" si="11"/>
        <v>0</v>
      </c>
      <c r="BQ29" s="118">
        <f t="shared" si="12"/>
        <v>0</v>
      </c>
      <c r="BR29" s="118">
        <f t="shared" si="13"/>
        <v>0</v>
      </c>
      <c r="BS29" s="118">
        <f t="shared" si="14"/>
        <v>0</v>
      </c>
      <c r="BT29" s="118">
        <f t="shared" si="15"/>
        <v>0</v>
      </c>
      <c r="BU29" s="118">
        <f t="shared" si="16"/>
        <v>0</v>
      </c>
      <c r="BV29" s="118">
        <f t="shared" si="88"/>
        <v>0</v>
      </c>
      <c r="BW29" s="117">
        <f t="shared" si="17"/>
        <v>0</v>
      </c>
      <c r="BX29" s="117">
        <f t="shared" si="18"/>
        <v>0</v>
      </c>
      <c r="BY29" s="117">
        <f t="shared" si="19"/>
        <v>0</v>
      </c>
      <c r="BZ29" s="117">
        <f t="shared" si="20"/>
        <v>0</v>
      </c>
      <c r="CA29" s="117">
        <f t="shared" si="21"/>
        <v>0</v>
      </c>
      <c r="CB29" s="117">
        <f t="shared" si="89"/>
        <v>0</v>
      </c>
      <c r="CC29" s="117">
        <f t="shared" si="22"/>
        <v>0</v>
      </c>
      <c r="CD29" s="117">
        <f t="shared" si="23"/>
        <v>0</v>
      </c>
      <c r="CE29" s="117">
        <f t="shared" si="24"/>
        <v>0</v>
      </c>
      <c r="CF29" s="117">
        <f t="shared" si="90"/>
        <v>0</v>
      </c>
      <c r="CG29" s="117">
        <f t="shared" si="91"/>
        <v>0</v>
      </c>
      <c r="CH29" s="117">
        <f t="shared" si="92"/>
        <v>0</v>
      </c>
      <c r="CI29" s="117">
        <f t="shared" si="25"/>
        <v>0</v>
      </c>
      <c r="CJ29" s="117">
        <f t="shared" si="26"/>
        <v>0</v>
      </c>
      <c r="CK29" s="117">
        <f t="shared" si="27"/>
        <v>0</v>
      </c>
      <c r="CL29" s="117">
        <f t="shared" si="28"/>
        <v>0</v>
      </c>
      <c r="CM29" s="117">
        <f t="shared" si="29"/>
        <v>0</v>
      </c>
      <c r="CN29" s="117">
        <f t="shared" si="30"/>
        <v>0</v>
      </c>
      <c r="CO29" s="117">
        <f t="shared" si="31"/>
        <v>0</v>
      </c>
      <c r="CP29" s="117">
        <f t="shared" si="32"/>
        <v>0</v>
      </c>
      <c r="CQ29" s="117">
        <f t="shared" si="33"/>
        <v>0</v>
      </c>
      <c r="CR29" s="117">
        <f t="shared" si="93"/>
        <v>0</v>
      </c>
      <c r="CS29" s="117">
        <f t="shared" si="34"/>
        <v>0</v>
      </c>
      <c r="CT29" s="117">
        <f t="shared" si="35"/>
        <v>0</v>
      </c>
      <c r="CU29" s="117">
        <f t="shared" si="36"/>
        <v>0</v>
      </c>
      <c r="CV29" s="117">
        <f t="shared" si="37"/>
        <v>0</v>
      </c>
      <c r="CW29" s="117">
        <f t="shared" si="38"/>
        <v>0</v>
      </c>
      <c r="CX29" s="117">
        <f t="shared" si="39"/>
        <v>0</v>
      </c>
      <c r="CY29" s="117">
        <f t="shared" si="40"/>
        <v>0</v>
      </c>
      <c r="CZ29" s="117">
        <f t="shared" si="41"/>
        <v>0</v>
      </c>
      <c r="DA29" s="117">
        <f t="shared" si="42"/>
        <v>0</v>
      </c>
      <c r="DB29" s="117">
        <f t="shared" si="94"/>
        <v>0</v>
      </c>
      <c r="DC29" s="117">
        <f t="shared" si="43"/>
        <v>0</v>
      </c>
      <c r="DD29" s="117">
        <f t="shared" si="95"/>
        <v>0</v>
      </c>
      <c r="DE29" s="117">
        <f t="shared" si="44"/>
        <v>0</v>
      </c>
      <c r="DF29" s="117">
        <f t="shared" si="96"/>
        <v>0</v>
      </c>
      <c r="DG29" s="117">
        <f t="shared" si="45"/>
        <v>0</v>
      </c>
      <c r="DH29" s="117">
        <f t="shared" si="46"/>
        <v>0</v>
      </c>
      <c r="DI29" s="117">
        <f t="shared" si="47"/>
        <v>0</v>
      </c>
      <c r="DJ29" s="117">
        <f t="shared" si="48"/>
        <v>0</v>
      </c>
      <c r="DK29" s="117">
        <f t="shared" si="49"/>
        <v>0</v>
      </c>
      <c r="DL29" s="117">
        <f t="shared" si="50"/>
        <v>0</v>
      </c>
      <c r="DM29" s="117">
        <f t="shared" si="51"/>
        <v>0</v>
      </c>
      <c r="DN29" s="117">
        <f t="shared" si="52"/>
        <v>0</v>
      </c>
      <c r="DO29" s="117">
        <f t="shared" si="97"/>
        <v>0</v>
      </c>
      <c r="DP29" s="117">
        <f t="shared" si="53"/>
        <v>0</v>
      </c>
      <c r="DQ29" s="117">
        <f t="shared" si="54"/>
        <v>0</v>
      </c>
      <c r="DR29" s="117">
        <f t="shared" si="98"/>
        <v>0</v>
      </c>
      <c r="DS29" s="117">
        <f t="shared" si="99"/>
        <v>0</v>
      </c>
      <c r="DT29" s="117">
        <f t="shared" si="55"/>
        <v>0</v>
      </c>
      <c r="DU29" s="117">
        <f t="shared" si="56"/>
        <v>0</v>
      </c>
      <c r="DV29" s="117">
        <f t="shared" si="57"/>
        <v>0</v>
      </c>
      <c r="DW29" s="117">
        <f t="shared" si="58"/>
        <v>0</v>
      </c>
      <c r="DX29" s="117">
        <f t="shared" si="59"/>
        <v>0</v>
      </c>
      <c r="DY29" s="117">
        <f t="shared" si="60"/>
        <v>0</v>
      </c>
      <c r="DZ29" s="117">
        <f t="shared" si="100"/>
        <v>0</v>
      </c>
      <c r="EA29" s="117">
        <f t="shared" si="61"/>
        <v>0</v>
      </c>
      <c r="EB29" s="117">
        <f t="shared" si="101"/>
        <v>0</v>
      </c>
      <c r="EC29" s="117">
        <f t="shared" si="62"/>
        <v>0</v>
      </c>
      <c r="ED29" s="117">
        <f t="shared" si="63"/>
        <v>0</v>
      </c>
      <c r="EE29" s="117">
        <f t="shared" si="64"/>
        <v>0</v>
      </c>
      <c r="EF29" s="117">
        <f t="shared" si="65"/>
        <v>0</v>
      </c>
      <c r="EG29" s="117">
        <f t="shared" si="66"/>
        <v>0</v>
      </c>
      <c r="EH29" s="117">
        <f t="shared" si="102"/>
        <v>0</v>
      </c>
      <c r="EI29" s="117">
        <f t="shared" si="67"/>
        <v>0</v>
      </c>
      <c r="EJ29" s="117">
        <f t="shared" si="68"/>
        <v>0</v>
      </c>
      <c r="EK29" s="117">
        <f t="shared" si="69"/>
        <v>0</v>
      </c>
      <c r="EL29" s="117">
        <f t="shared" si="70"/>
        <v>0</v>
      </c>
      <c r="EM29" s="117">
        <f t="shared" si="71"/>
        <v>0</v>
      </c>
      <c r="EN29" s="117">
        <f t="shared" si="103"/>
        <v>0</v>
      </c>
      <c r="EO29" s="117">
        <f t="shared" si="72"/>
        <v>0</v>
      </c>
      <c r="EP29" s="117">
        <f t="shared" si="73"/>
        <v>0</v>
      </c>
      <c r="EQ29" s="117">
        <f t="shared" si="74"/>
        <v>0</v>
      </c>
      <c r="ER29" s="118">
        <f t="shared" si="75"/>
        <v>0</v>
      </c>
      <c r="ES29" s="117">
        <f t="shared" si="76"/>
        <v>0</v>
      </c>
      <c r="ET29" s="117">
        <f t="shared" si="77"/>
        <v>0</v>
      </c>
      <c r="EU29" s="117">
        <f t="shared" si="78"/>
        <v>0</v>
      </c>
      <c r="EV29" s="117">
        <f t="shared" si="79"/>
        <v>0</v>
      </c>
      <c r="EW29" s="117">
        <f t="shared" si="80"/>
        <v>0</v>
      </c>
      <c r="EX29" s="117">
        <f t="shared" si="81"/>
        <v>0</v>
      </c>
      <c r="EY29" s="118">
        <f t="shared" si="82"/>
        <v>0</v>
      </c>
      <c r="EZ29" s="118">
        <f t="shared" si="83"/>
        <v>0</v>
      </c>
      <c r="FA29" s="117">
        <f t="shared" si="104"/>
        <v>0</v>
      </c>
      <c r="FB29" s="118">
        <f t="shared" si="84"/>
        <v>0</v>
      </c>
      <c r="FC29" s="118">
        <f t="shared" si="85"/>
        <v>0</v>
      </c>
      <c r="FD29" s="7">
        <f t="shared" si="86"/>
        <v>0</v>
      </c>
      <c r="FE29" s="7"/>
      <c r="FF29" s="7"/>
    </row>
    <row r="30" spans="1:162" ht="17.100000000000001" customHeight="1" x14ac:dyDescent="0.25">
      <c r="A30" s="774"/>
      <c r="B30" s="777"/>
      <c r="C30" s="172">
        <v>9</v>
      </c>
      <c r="D30" s="456"/>
      <c r="E30" s="457"/>
      <c r="F30" s="458"/>
      <c r="G30" s="459"/>
      <c r="H30" s="460"/>
      <c r="I30" s="458"/>
      <c r="J30" s="461"/>
      <c r="K30" s="460"/>
      <c r="L30" s="462"/>
      <c r="M30" s="463"/>
      <c r="N30" s="457"/>
      <c r="O30" s="458"/>
      <c r="P30" s="449"/>
      <c r="Q30" s="458"/>
      <c r="R30" s="446"/>
      <c r="S30" s="462"/>
      <c r="T30" s="456" t="s">
        <v>858</v>
      </c>
      <c r="U30" s="464" t="s">
        <v>893</v>
      </c>
      <c r="V30" s="458" t="s">
        <v>899</v>
      </c>
      <c r="W30" s="459" t="s">
        <v>912</v>
      </c>
      <c r="X30" s="430" t="s">
        <v>883</v>
      </c>
      <c r="Y30" s="461" t="s">
        <v>898</v>
      </c>
      <c r="Z30" s="460" t="s">
        <v>888</v>
      </c>
      <c r="AA30" s="462" t="s">
        <v>894</v>
      </c>
      <c r="AB30" s="141"/>
      <c r="AC30" s="9"/>
      <c r="AD30" s="6"/>
      <c r="AE30" s="520" t="s">
        <v>788</v>
      </c>
      <c r="AF30" s="520" t="s">
        <v>788</v>
      </c>
      <c r="AG30" s="520" t="s">
        <v>788</v>
      </c>
      <c r="AH30" s="520" t="s">
        <v>788</v>
      </c>
      <c r="AI30" s="520" t="s">
        <v>788</v>
      </c>
      <c r="AJ30" s="520" t="s">
        <v>788</v>
      </c>
      <c r="AK30" s="520" t="s">
        <v>788</v>
      </c>
      <c r="AL30" s="520" t="s">
        <v>788</v>
      </c>
      <c r="AM30" s="520" t="s">
        <v>788</v>
      </c>
      <c r="AN30" s="520" t="s">
        <v>809</v>
      </c>
      <c r="AO30" s="520" t="s">
        <v>809</v>
      </c>
      <c r="AP30" s="520" t="s">
        <v>809</v>
      </c>
      <c r="AQ30" s="520" t="s">
        <v>191</v>
      </c>
      <c r="AR30" s="520" t="s">
        <v>191</v>
      </c>
      <c r="AS30" s="520" t="s">
        <v>785</v>
      </c>
      <c r="AT30" s="520" t="s">
        <v>785</v>
      </c>
      <c r="AU30" s="520" t="s">
        <v>514</v>
      </c>
      <c r="AV30" s="520" t="s">
        <v>514</v>
      </c>
      <c r="AW30" s="520" t="s">
        <v>514</v>
      </c>
      <c r="AX30" s="520" t="s">
        <v>237</v>
      </c>
      <c r="AY30" s="520" t="s">
        <v>237</v>
      </c>
      <c r="AZ30" s="520" t="s">
        <v>812</v>
      </c>
      <c r="BA30" s="520" t="s">
        <v>812</v>
      </c>
      <c r="BC30" s="118"/>
      <c r="BD30" s="118">
        <f t="shared" si="0"/>
        <v>0</v>
      </c>
      <c r="BE30" s="118">
        <f t="shared" si="1"/>
        <v>0</v>
      </c>
      <c r="BF30" s="118">
        <f t="shared" si="2"/>
        <v>0</v>
      </c>
      <c r="BG30" s="118">
        <f t="shared" si="3"/>
        <v>0</v>
      </c>
      <c r="BH30" s="118">
        <f t="shared" si="4"/>
        <v>0</v>
      </c>
      <c r="BI30" s="118">
        <f t="shared" si="5"/>
        <v>0</v>
      </c>
      <c r="BJ30" s="118">
        <f t="shared" si="6"/>
        <v>0</v>
      </c>
      <c r="BK30" s="118">
        <f t="shared" si="7"/>
        <v>0</v>
      </c>
      <c r="BL30" s="117">
        <f t="shared" si="87"/>
        <v>0</v>
      </c>
      <c r="BM30" s="118">
        <f t="shared" si="8"/>
        <v>0</v>
      </c>
      <c r="BN30" s="118">
        <f t="shared" si="9"/>
        <v>0</v>
      </c>
      <c r="BO30" s="117">
        <f t="shared" si="10"/>
        <v>0</v>
      </c>
      <c r="BP30" s="118">
        <f t="shared" si="11"/>
        <v>0</v>
      </c>
      <c r="BQ30" s="118">
        <f t="shared" si="12"/>
        <v>0</v>
      </c>
      <c r="BR30" s="118">
        <f t="shared" si="13"/>
        <v>0</v>
      </c>
      <c r="BS30" s="118">
        <f t="shared" si="14"/>
        <v>0</v>
      </c>
      <c r="BT30" s="118">
        <f t="shared" si="15"/>
        <v>0</v>
      </c>
      <c r="BU30" s="118">
        <f t="shared" si="16"/>
        <v>0</v>
      </c>
      <c r="BV30" s="118">
        <f t="shared" si="88"/>
        <v>0</v>
      </c>
      <c r="BW30" s="117">
        <f t="shared" si="17"/>
        <v>0</v>
      </c>
      <c r="BX30" s="117">
        <f t="shared" si="18"/>
        <v>0</v>
      </c>
      <c r="BY30" s="117">
        <f t="shared" si="19"/>
        <v>0</v>
      </c>
      <c r="BZ30" s="117">
        <f t="shared" si="20"/>
        <v>0</v>
      </c>
      <c r="CA30" s="117">
        <f t="shared" si="21"/>
        <v>0</v>
      </c>
      <c r="CB30" s="117">
        <f t="shared" si="89"/>
        <v>0</v>
      </c>
      <c r="CC30" s="117">
        <f t="shared" si="22"/>
        <v>0</v>
      </c>
      <c r="CD30" s="117">
        <f t="shared" si="23"/>
        <v>0</v>
      </c>
      <c r="CE30" s="117">
        <f t="shared" si="24"/>
        <v>0</v>
      </c>
      <c r="CF30" s="117">
        <f t="shared" si="90"/>
        <v>0</v>
      </c>
      <c r="CG30" s="117">
        <f t="shared" si="91"/>
        <v>0</v>
      </c>
      <c r="CH30" s="117">
        <f t="shared" si="92"/>
        <v>0</v>
      </c>
      <c r="CI30" s="117">
        <f t="shared" si="25"/>
        <v>0</v>
      </c>
      <c r="CJ30" s="117">
        <f t="shared" si="26"/>
        <v>0</v>
      </c>
      <c r="CK30" s="117">
        <f t="shared" si="27"/>
        <v>0</v>
      </c>
      <c r="CL30" s="117">
        <f t="shared" si="28"/>
        <v>0</v>
      </c>
      <c r="CM30" s="117">
        <f t="shared" si="29"/>
        <v>0</v>
      </c>
      <c r="CN30" s="117">
        <f t="shared" si="30"/>
        <v>0</v>
      </c>
      <c r="CO30" s="117">
        <f t="shared" si="31"/>
        <v>0</v>
      </c>
      <c r="CP30" s="117">
        <f t="shared" si="32"/>
        <v>0</v>
      </c>
      <c r="CQ30" s="117">
        <f t="shared" si="33"/>
        <v>0</v>
      </c>
      <c r="CR30" s="117">
        <f t="shared" si="93"/>
        <v>0</v>
      </c>
      <c r="CS30" s="117">
        <f t="shared" si="34"/>
        <v>0</v>
      </c>
      <c r="CT30" s="117">
        <f t="shared" si="35"/>
        <v>0</v>
      </c>
      <c r="CU30" s="117">
        <f t="shared" si="36"/>
        <v>0</v>
      </c>
      <c r="CV30" s="117">
        <f t="shared" si="37"/>
        <v>0</v>
      </c>
      <c r="CW30" s="117">
        <f t="shared" si="38"/>
        <v>0</v>
      </c>
      <c r="CX30" s="117">
        <f t="shared" si="39"/>
        <v>0</v>
      </c>
      <c r="CY30" s="117">
        <f t="shared" si="40"/>
        <v>0</v>
      </c>
      <c r="CZ30" s="117">
        <f t="shared" si="41"/>
        <v>0</v>
      </c>
      <c r="DA30" s="117">
        <f t="shared" si="42"/>
        <v>0</v>
      </c>
      <c r="DB30" s="117">
        <f t="shared" si="94"/>
        <v>0</v>
      </c>
      <c r="DC30" s="117">
        <f t="shared" si="43"/>
        <v>0</v>
      </c>
      <c r="DD30" s="117">
        <f t="shared" si="95"/>
        <v>0</v>
      </c>
      <c r="DE30" s="117">
        <f t="shared" si="44"/>
        <v>0</v>
      </c>
      <c r="DF30" s="117">
        <f t="shared" si="96"/>
        <v>0</v>
      </c>
      <c r="DG30" s="117">
        <f t="shared" si="45"/>
        <v>0</v>
      </c>
      <c r="DH30" s="117">
        <f t="shared" si="46"/>
        <v>0</v>
      </c>
      <c r="DI30" s="117">
        <f t="shared" si="47"/>
        <v>0</v>
      </c>
      <c r="DJ30" s="117">
        <f t="shared" si="48"/>
        <v>0</v>
      </c>
      <c r="DK30" s="117">
        <f t="shared" si="49"/>
        <v>0</v>
      </c>
      <c r="DL30" s="117">
        <f t="shared" si="50"/>
        <v>0</v>
      </c>
      <c r="DM30" s="117">
        <f t="shared" si="51"/>
        <v>0</v>
      </c>
      <c r="DN30" s="117">
        <f t="shared" si="52"/>
        <v>0</v>
      </c>
      <c r="DO30" s="117">
        <f t="shared" si="97"/>
        <v>0</v>
      </c>
      <c r="DP30" s="117">
        <f t="shared" si="53"/>
        <v>0</v>
      </c>
      <c r="DQ30" s="117">
        <f t="shared" si="54"/>
        <v>0</v>
      </c>
      <c r="DR30" s="117">
        <f t="shared" si="98"/>
        <v>0</v>
      </c>
      <c r="DS30" s="117">
        <f t="shared" si="99"/>
        <v>0</v>
      </c>
      <c r="DT30" s="117">
        <f t="shared" si="55"/>
        <v>0</v>
      </c>
      <c r="DU30" s="117">
        <f t="shared" si="56"/>
        <v>0</v>
      </c>
      <c r="DV30" s="117">
        <f t="shared" si="57"/>
        <v>0</v>
      </c>
      <c r="DW30" s="117">
        <f t="shared" si="58"/>
        <v>0</v>
      </c>
      <c r="DX30" s="117">
        <f t="shared" si="59"/>
        <v>0</v>
      </c>
      <c r="DY30" s="117">
        <f t="shared" si="60"/>
        <v>0</v>
      </c>
      <c r="DZ30" s="117">
        <f t="shared" si="100"/>
        <v>0</v>
      </c>
      <c r="EA30" s="117">
        <f t="shared" si="61"/>
        <v>0</v>
      </c>
      <c r="EB30" s="117">
        <f t="shared" si="101"/>
        <v>0</v>
      </c>
      <c r="EC30" s="117">
        <f t="shared" si="62"/>
        <v>0</v>
      </c>
      <c r="ED30" s="117">
        <f t="shared" si="63"/>
        <v>0</v>
      </c>
      <c r="EE30" s="117">
        <f t="shared" si="64"/>
        <v>0</v>
      </c>
      <c r="EF30" s="117">
        <f t="shared" si="65"/>
        <v>0</v>
      </c>
      <c r="EG30" s="117">
        <f t="shared" si="66"/>
        <v>0</v>
      </c>
      <c r="EH30" s="117">
        <f t="shared" si="102"/>
        <v>0</v>
      </c>
      <c r="EI30" s="117">
        <f t="shared" si="67"/>
        <v>0</v>
      </c>
      <c r="EJ30" s="117">
        <f t="shared" si="68"/>
        <v>0</v>
      </c>
      <c r="EK30" s="117">
        <f t="shared" si="69"/>
        <v>0</v>
      </c>
      <c r="EL30" s="117">
        <f t="shared" si="70"/>
        <v>0</v>
      </c>
      <c r="EM30" s="117">
        <f t="shared" si="71"/>
        <v>0</v>
      </c>
      <c r="EN30" s="117">
        <f t="shared" si="103"/>
        <v>0</v>
      </c>
      <c r="EO30" s="117">
        <f t="shared" si="72"/>
        <v>0</v>
      </c>
      <c r="EP30" s="117">
        <f t="shared" si="73"/>
        <v>0</v>
      </c>
      <c r="EQ30" s="117">
        <f t="shared" si="74"/>
        <v>0</v>
      </c>
      <c r="ER30" s="118">
        <f t="shared" si="75"/>
        <v>0</v>
      </c>
      <c r="ES30" s="117">
        <f t="shared" si="76"/>
        <v>0</v>
      </c>
      <c r="ET30" s="117">
        <f t="shared" si="77"/>
        <v>0</v>
      </c>
      <c r="EU30" s="117">
        <f t="shared" si="78"/>
        <v>0</v>
      </c>
      <c r="EV30" s="117">
        <f t="shared" si="79"/>
        <v>0</v>
      </c>
      <c r="EW30" s="117">
        <f t="shared" si="80"/>
        <v>0</v>
      </c>
      <c r="EX30" s="117">
        <f t="shared" si="81"/>
        <v>0</v>
      </c>
      <c r="EY30" s="118">
        <f t="shared" si="82"/>
        <v>0</v>
      </c>
      <c r="EZ30" s="118">
        <f t="shared" si="83"/>
        <v>0</v>
      </c>
      <c r="FA30" s="117">
        <f t="shared" si="104"/>
        <v>0</v>
      </c>
      <c r="FB30" s="118">
        <f t="shared" si="84"/>
        <v>0</v>
      </c>
      <c r="FC30" s="118">
        <f t="shared" si="85"/>
        <v>0</v>
      </c>
      <c r="FD30" s="7">
        <f t="shared" si="86"/>
        <v>0</v>
      </c>
      <c r="FE30" s="7"/>
      <c r="FF30" s="7"/>
    </row>
    <row r="31" spans="1:162" ht="17.100000000000001" customHeight="1" thickBot="1" x14ac:dyDescent="0.3">
      <c r="A31" s="775"/>
      <c r="B31" s="778"/>
      <c r="C31" s="173">
        <v>10</v>
      </c>
      <c r="D31" s="456"/>
      <c r="E31" s="466"/>
      <c r="F31" s="467"/>
      <c r="G31" s="468"/>
      <c r="H31" s="469"/>
      <c r="I31" s="467"/>
      <c r="J31" s="470"/>
      <c r="K31" s="469"/>
      <c r="L31" s="471"/>
      <c r="M31" s="472"/>
      <c r="N31" s="466"/>
      <c r="O31" s="467"/>
      <c r="P31" s="459"/>
      <c r="Q31" s="467"/>
      <c r="R31" s="454"/>
      <c r="S31" s="471"/>
      <c r="T31" s="465" t="s">
        <v>858</v>
      </c>
      <c r="U31" s="474" t="s">
        <v>893</v>
      </c>
      <c r="V31" s="467" t="s">
        <v>899</v>
      </c>
      <c r="W31" s="468" t="s">
        <v>912</v>
      </c>
      <c r="X31" s="467" t="s">
        <v>883</v>
      </c>
      <c r="Y31" s="470" t="s">
        <v>898</v>
      </c>
      <c r="Z31" s="469" t="s">
        <v>888</v>
      </c>
      <c r="AA31" s="471" t="s">
        <v>894</v>
      </c>
      <c r="AB31" s="230"/>
      <c r="AC31" s="9"/>
      <c r="AD31" s="191"/>
      <c r="AE31" s="520" t="s">
        <v>809</v>
      </c>
      <c r="AF31" s="520" t="s">
        <v>809</v>
      </c>
      <c r="AG31" s="520" t="s">
        <v>809</v>
      </c>
      <c r="AH31" s="520" t="s">
        <v>806</v>
      </c>
      <c r="AI31" s="520" t="s">
        <v>806</v>
      </c>
      <c r="AJ31" s="520" t="s">
        <v>806</v>
      </c>
      <c r="AK31" s="520" t="s">
        <v>788</v>
      </c>
      <c r="AL31" s="520" t="s">
        <v>788</v>
      </c>
      <c r="AM31" s="520" t="s">
        <v>788</v>
      </c>
      <c r="AN31" s="520" t="s">
        <v>809</v>
      </c>
      <c r="AO31" s="520" t="s">
        <v>809</v>
      </c>
      <c r="AP31" s="520" t="s">
        <v>809</v>
      </c>
      <c r="AQ31" s="520" t="s">
        <v>191</v>
      </c>
      <c r="AR31" s="520" t="s">
        <v>191</v>
      </c>
      <c r="AS31" s="520" t="s">
        <v>785</v>
      </c>
      <c r="AT31" s="520" t="s">
        <v>785</v>
      </c>
      <c r="AU31" s="520" t="s">
        <v>514</v>
      </c>
      <c r="AV31" s="520" t="s">
        <v>514</v>
      </c>
      <c r="AW31" s="520" t="s">
        <v>514</v>
      </c>
      <c r="AX31" s="520" t="s">
        <v>237</v>
      </c>
      <c r="AY31" s="520" t="s">
        <v>237</v>
      </c>
      <c r="AZ31" s="520" t="s">
        <v>812</v>
      </c>
      <c r="BA31" s="520" t="s">
        <v>812</v>
      </c>
      <c r="BC31" s="118"/>
      <c r="BD31" s="118">
        <f t="shared" si="0"/>
        <v>0</v>
      </c>
      <c r="BE31" s="118">
        <f t="shared" si="1"/>
        <v>0</v>
      </c>
      <c r="BF31" s="118">
        <f t="shared" si="2"/>
        <v>0</v>
      </c>
      <c r="BG31" s="118">
        <f t="shared" si="3"/>
        <v>0</v>
      </c>
      <c r="BH31" s="118">
        <f t="shared" si="4"/>
        <v>0</v>
      </c>
      <c r="BI31" s="118">
        <f t="shared" si="5"/>
        <v>0</v>
      </c>
      <c r="BJ31" s="118">
        <f t="shared" si="6"/>
        <v>0</v>
      </c>
      <c r="BK31" s="118">
        <f t="shared" si="7"/>
        <v>0</v>
      </c>
      <c r="BL31" s="117">
        <f t="shared" si="87"/>
        <v>0</v>
      </c>
      <c r="BM31" s="118">
        <f t="shared" si="8"/>
        <v>0</v>
      </c>
      <c r="BN31" s="118">
        <f t="shared" si="9"/>
        <v>0</v>
      </c>
      <c r="BO31" s="117">
        <f t="shared" si="10"/>
        <v>0</v>
      </c>
      <c r="BP31" s="118">
        <f t="shared" si="11"/>
        <v>0</v>
      </c>
      <c r="BQ31" s="118">
        <f t="shared" si="12"/>
        <v>0</v>
      </c>
      <c r="BR31" s="118">
        <f t="shared" si="13"/>
        <v>0</v>
      </c>
      <c r="BS31" s="118">
        <f t="shared" si="14"/>
        <v>0</v>
      </c>
      <c r="BT31" s="118">
        <f t="shared" si="15"/>
        <v>0</v>
      </c>
      <c r="BU31" s="118">
        <f t="shared" si="16"/>
        <v>0</v>
      </c>
      <c r="BV31" s="118">
        <f t="shared" si="88"/>
        <v>0</v>
      </c>
      <c r="BW31" s="117">
        <f t="shared" si="17"/>
        <v>0</v>
      </c>
      <c r="BX31" s="117">
        <f t="shared" si="18"/>
        <v>0</v>
      </c>
      <c r="BY31" s="117">
        <f t="shared" si="19"/>
        <v>0</v>
      </c>
      <c r="BZ31" s="117">
        <f t="shared" si="20"/>
        <v>0</v>
      </c>
      <c r="CA31" s="117">
        <f t="shared" si="21"/>
        <v>0</v>
      </c>
      <c r="CB31" s="117">
        <f t="shared" si="89"/>
        <v>0</v>
      </c>
      <c r="CC31" s="117">
        <f t="shared" si="22"/>
        <v>0</v>
      </c>
      <c r="CD31" s="117">
        <f t="shared" si="23"/>
        <v>0</v>
      </c>
      <c r="CE31" s="117">
        <f t="shared" si="24"/>
        <v>0</v>
      </c>
      <c r="CF31" s="117">
        <f t="shared" si="90"/>
        <v>0</v>
      </c>
      <c r="CG31" s="117">
        <f t="shared" si="91"/>
        <v>0</v>
      </c>
      <c r="CH31" s="117">
        <f t="shared" si="92"/>
        <v>0</v>
      </c>
      <c r="CI31" s="117">
        <f t="shared" si="25"/>
        <v>0</v>
      </c>
      <c r="CJ31" s="117">
        <f t="shared" si="26"/>
        <v>0</v>
      </c>
      <c r="CK31" s="117">
        <f t="shared" si="27"/>
        <v>0</v>
      </c>
      <c r="CL31" s="117">
        <f t="shared" si="28"/>
        <v>0</v>
      </c>
      <c r="CM31" s="117">
        <f t="shared" si="29"/>
        <v>0</v>
      </c>
      <c r="CN31" s="117">
        <f t="shared" si="30"/>
        <v>0</v>
      </c>
      <c r="CO31" s="117">
        <f t="shared" si="31"/>
        <v>0</v>
      </c>
      <c r="CP31" s="117">
        <f t="shared" si="32"/>
        <v>0</v>
      </c>
      <c r="CQ31" s="117">
        <f t="shared" si="33"/>
        <v>0</v>
      </c>
      <c r="CR31" s="117">
        <f t="shared" si="93"/>
        <v>0</v>
      </c>
      <c r="CS31" s="117">
        <f t="shared" si="34"/>
        <v>0</v>
      </c>
      <c r="CT31" s="117">
        <f t="shared" si="35"/>
        <v>0</v>
      </c>
      <c r="CU31" s="117">
        <f t="shared" si="36"/>
        <v>0</v>
      </c>
      <c r="CV31" s="117">
        <f t="shared" si="37"/>
        <v>0</v>
      </c>
      <c r="CW31" s="117">
        <f t="shared" si="38"/>
        <v>0</v>
      </c>
      <c r="CX31" s="117">
        <f t="shared" si="39"/>
        <v>0</v>
      </c>
      <c r="CY31" s="117">
        <f t="shared" si="40"/>
        <v>0</v>
      </c>
      <c r="CZ31" s="117">
        <f t="shared" si="41"/>
        <v>0</v>
      </c>
      <c r="DA31" s="117">
        <f t="shared" si="42"/>
        <v>0</v>
      </c>
      <c r="DB31" s="117">
        <f t="shared" si="94"/>
        <v>0</v>
      </c>
      <c r="DC31" s="117">
        <f t="shared" si="43"/>
        <v>0</v>
      </c>
      <c r="DD31" s="117">
        <f t="shared" si="95"/>
        <v>0</v>
      </c>
      <c r="DE31" s="117">
        <f t="shared" si="44"/>
        <v>0</v>
      </c>
      <c r="DF31" s="117">
        <f t="shared" si="96"/>
        <v>0</v>
      </c>
      <c r="DG31" s="117">
        <f t="shared" si="45"/>
        <v>0</v>
      </c>
      <c r="DH31" s="117">
        <f t="shared" si="46"/>
        <v>0</v>
      </c>
      <c r="DI31" s="117">
        <f t="shared" si="47"/>
        <v>0</v>
      </c>
      <c r="DJ31" s="117">
        <f t="shared" si="48"/>
        <v>0</v>
      </c>
      <c r="DK31" s="117">
        <f t="shared" si="49"/>
        <v>0</v>
      </c>
      <c r="DL31" s="117">
        <f t="shared" si="50"/>
        <v>0</v>
      </c>
      <c r="DM31" s="117">
        <f t="shared" si="51"/>
        <v>0</v>
      </c>
      <c r="DN31" s="117">
        <f t="shared" si="52"/>
        <v>0</v>
      </c>
      <c r="DO31" s="117">
        <f t="shared" si="97"/>
        <v>0</v>
      </c>
      <c r="DP31" s="117">
        <f t="shared" si="53"/>
        <v>0</v>
      </c>
      <c r="DQ31" s="117">
        <f t="shared" si="54"/>
        <v>0</v>
      </c>
      <c r="DR31" s="117">
        <f t="shared" si="98"/>
        <v>0</v>
      </c>
      <c r="DS31" s="117">
        <f t="shared" si="99"/>
        <v>0</v>
      </c>
      <c r="DT31" s="117">
        <f t="shared" si="55"/>
        <v>0</v>
      </c>
      <c r="DU31" s="117">
        <f t="shared" si="56"/>
        <v>0</v>
      </c>
      <c r="DV31" s="117">
        <f t="shared" si="57"/>
        <v>0</v>
      </c>
      <c r="DW31" s="117">
        <f t="shared" si="58"/>
        <v>0</v>
      </c>
      <c r="DX31" s="117">
        <f t="shared" si="59"/>
        <v>0</v>
      </c>
      <c r="DY31" s="117">
        <f t="shared" si="60"/>
        <v>0</v>
      </c>
      <c r="DZ31" s="117">
        <f t="shared" si="100"/>
        <v>0</v>
      </c>
      <c r="EA31" s="117">
        <f t="shared" si="61"/>
        <v>0</v>
      </c>
      <c r="EB31" s="117">
        <f t="shared" si="101"/>
        <v>0</v>
      </c>
      <c r="EC31" s="117">
        <f t="shared" si="62"/>
        <v>0</v>
      </c>
      <c r="ED31" s="117">
        <f t="shared" si="63"/>
        <v>0</v>
      </c>
      <c r="EE31" s="117">
        <f t="shared" si="64"/>
        <v>0</v>
      </c>
      <c r="EF31" s="117">
        <f t="shared" si="65"/>
        <v>0</v>
      </c>
      <c r="EG31" s="117">
        <f t="shared" si="66"/>
        <v>0</v>
      </c>
      <c r="EH31" s="117">
        <f t="shared" si="102"/>
        <v>0</v>
      </c>
      <c r="EI31" s="117">
        <f t="shared" si="67"/>
        <v>0</v>
      </c>
      <c r="EJ31" s="117">
        <f t="shared" si="68"/>
        <v>0</v>
      </c>
      <c r="EK31" s="117">
        <f t="shared" si="69"/>
        <v>0</v>
      </c>
      <c r="EL31" s="117">
        <f t="shared" si="70"/>
        <v>0</v>
      </c>
      <c r="EM31" s="117">
        <f t="shared" si="71"/>
        <v>0</v>
      </c>
      <c r="EN31" s="117">
        <f t="shared" si="103"/>
        <v>0</v>
      </c>
      <c r="EO31" s="117">
        <f t="shared" si="72"/>
        <v>0</v>
      </c>
      <c r="EP31" s="117">
        <f t="shared" si="73"/>
        <v>0</v>
      </c>
      <c r="EQ31" s="117">
        <f t="shared" si="74"/>
        <v>0</v>
      </c>
      <c r="ER31" s="118">
        <f t="shared" si="75"/>
        <v>0</v>
      </c>
      <c r="ES31" s="117">
        <f t="shared" si="76"/>
        <v>0</v>
      </c>
      <c r="ET31" s="117">
        <f t="shared" si="77"/>
        <v>0</v>
      </c>
      <c r="EU31" s="117">
        <f t="shared" si="78"/>
        <v>0</v>
      </c>
      <c r="EV31" s="117">
        <f t="shared" si="79"/>
        <v>0</v>
      </c>
      <c r="EW31" s="117">
        <f t="shared" si="80"/>
        <v>0</v>
      </c>
      <c r="EX31" s="117">
        <f t="shared" si="81"/>
        <v>0</v>
      </c>
      <c r="EY31" s="118">
        <f t="shared" si="82"/>
        <v>0</v>
      </c>
      <c r="EZ31" s="118">
        <f t="shared" si="83"/>
        <v>0</v>
      </c>
      <c r="FA31" s="117">
        <f t="shared" si="104"/>
        <v>0</v>
      </c>
      <c r="FB31" s="118">
        <f t="shared" si="84"/>
        <v>0</v>
      </c>
      <c r="FC31" s="118">
        <f t="shared" si="85"/>
        <v>0</v>
      </c>
      <c r="FD31" s="7">
        <f t="shared" si="86"/>
        <v>0</v>
      </c>
      <c r="FE31" s="7"/>
      <c r="FF31" s="7"/>
    </row>
    <row r="32" spans="1:162" ht="17.100000000000001" customHeight="1" thickTop="1" x14ac:dyDescent="0.25">
      <c r="A32" s="525"/>
      <c r="B32" s="526"/>
      <c r="C32" s="221">
        <v>0</v>
      </c>
      <c r="D32" s="486"/>
      <c r="E32" s="484"/>
      <c r="F32" s="480"/>
      <c r="G32" s="489"/>
      <c r="H32" s="484"/>
      <c r="I32" s="480"/>
      <c r="J32" s="481"/>
      <c r="K32" s="482"/>
      <c r="L32" s="483"/>
      <c r="M32" s="475"/>
      <c r="N32" s="484"/>
      <c r="O32" s="480"/>
      <c r="P32" s="485"/>
      <c r="Q32" s="480"/>
      <c r="R32" s="481"/>
      <c r="S32" s="483"/>
      <c r="T32" s="486"/>
      <c r="U32" s="487"/>
      <c r="V32" s="480"/>
      <c r="W32" s="485"/>
      <c r="X32" s="480"/>
      <c r="Y32" s="481" t="s">
        <v>910</v>
      </c>
      <c r="Z32" s="481" t="s">
        <v>910</v>
      </c>
      <c r="AA32" s="481" t="s">
        <v>910</v>
      </c>
      <c r="AB32" s="42"/>
      <c r="AC32" s="10"/>
      <c r="AD32" s="191"/>
      <c r="AE32" s="520" t="s">
        <v>809</v>
      </c>
      <c r="AF32" s="520" t="s">
        <v>809</v>
      </c>
      <c r="AG32" s="520" t="s">
        <v>809</v>
      </c>
      <c r="AH32" s="520" t="s">
        <v>806</v>
      </c>
      <c r="AI32" s="520" t="s">
        <v>806</v>
      </c>
      <c r="AJ32" s="520" t="s">
        <v>806</v>
      </c>
      <c r="AK32" s="520" t="s">
        <v>788</v>
      </c>
      <c r="AL32" s="520" t="s">
        <v>788</v>
      </c>
      <c r="AM32" s="520" t="s">
        <v>788</v>
      </c>
      <c r="AN32" s="520" t="s">
        <v>191</v>
      </c>
      <c r="AO32" s="520" t="s">
        <v>191</v>
      </c>
      <c r="AP32" s="520" t="s">
        <v>191</v>
      </c>
      <c r="AQ32" s="520" t="s">
        <v>661</v>
      </c>
      <c r="AR32" s="520" t="s">
        <v>661</v>
      </c>
      <c r="AS32" s="520" t="s">
        <v>191</v>
      </c>
      <c r="AT32" s="520" t="s">
        <v>743</v>
      </c>
      <c r="AU32" s="520" t="s">
        <v>805</v>
      </c>
      <c r="AV32" s="520" t="s">
        <v>805</v>
      </c>
      <c r="AW32" s="520" t="s">
        <v>805</v>
      </c>
      <c r="AX32" s="520" t="s">
        <v>661</v>
      </c>
      <c r="AY32" s="520" t="s">
        <v>661</v>
      </c>
      <c r="AZ32" s="520" t="s">
        <v>237</v>
      </c>
      <c r="BA32" s="520" t="s">
        <v>237</v>
      </c>
      <c r="BC32" s="118"/>
      <c r="BD32" s="118">
        <f t="shared" si="0"/>
        <v>0</v>
      </c>
      <c r="BE32" s="118">
        <f t="shared" si="1"/>
        <v>0</v>
      </c>
      <c r="BF32" s="118">
        <f t="shared" si="2"/>
        <v>0</v>
      </c>
      <c r="BG32" s="118">
        <f t="shared" si="3"/>
        <v>0</v>
      </c>
      <c r="BH32" s="118">
        <f t="shared" si="4"/>
        <v>0</v>
      </c>
      <c r="BI32" s="118">
        <f t="shared" si="5"/>
        <v>0</v>
      </c>
      <c r="BJ32" s="118">
        <f t="shared" si="6"/>
        <v>0</v>
      </c>
      <c r="BK32" s="118">
        <f t="shared" si="7"/>
        <v>0</v>
      </c>
      <c r="BL32" s="117">
        <f t="shared" si="87"/>
        <v>0</v>
      </c>
      <c r="BM32" s="118">
        <f t="shared" si="8"/>
        <v>0</v>
      </c>
      <c r="BN32" s="118">
        <f t="shared" si="9"/>
        <v>0</v>
      </c>
      <c r="BO32" s="117">
        <f t="shared" si="10"/>
        <v>0</v>
      </c>
      <c r="BP32" s="118">
        <f t="shared" si="11"/>
        <v>0</v>
      </c>
      <c r="BQ32" s="118">
        <f t="shared" si="12"/>
        <v>0</v>
      </c>
      <c r="BR32" s="118">
        <f t="shared" si="13"/>
        <v>0</v>
      </c>
      <c r="BS32" s="118">
        <f t="shared" si="14"/>
        <v>0</v>
      </c>
      <c r="BT32" s="118">
        <f t="shared" si="15"/>
        <v>0</v>
      </c>
      <c r="BU32" s="118">
        <f t="shared" si="16"/>
        <v>0</v>
      </c>
      <c r="BV32" s="118">
        <f t="shared" si="88"/>
        <v>0</v>
      </c>
      <c r="BW32" s="117">
        <f t="shared" si="17"/>
        <v>0</v>
      </c>
      <c r="BX32" s="117">
        <f t="shared" si="18"/>
        <v>0</v>
      </c>
      <c r="BY32" s="117">
        <f t="shared" si="19"/>
        <v>0</v>
      </c>
      <c r="BZ32" s="117">
        <f t="shared" si="20"/>
        <v>0</v>
      </c>
      <c r="CA32" s="117">
        <f t="shared" si="21"/>
        <v>0</v>
      </c>
      <c r="CB32" s="117">
        <f t="shared" si="89"/>
        <v>0</v>
      </c>
      <c r="CC32" s="117">
        <f t="shared" si="22"/>
        <v>0</v>
      </c>
      <c r="CD32" s="117">
        <f t="shared" si="23"/>
        <v>0</v>
      </c>
      <c r="CE32" s="117">
        <f t="shared" si="24"/>
        <v>0</v>
      </c>
      <c r="CF32" s="117">
        <f t="shared" si="90"/>
        <v>0</v>
      </c>
      <c r="CG32" s="117">
        <f t="shared" si="91"/>
        <v>0</v>
      </c>
      <c r="CH32" s="117">
        <f t="shared" si="92"/>
        <v>0</v>
      </c>
      <c r="CI32" s="117">
        <f t="shared" si="25"/>
        <v>0</v>
      </c>
      <c r="CJ32" s="117">
        <f t="shared" si="26"/>
        <v>0</v>
      </c>
      <c r="CK32" s="117">
        <f t="shared" si="27"/>
        <v>0</v>
      </c>
      <c r="CL32" s="117">
        <f t="shared" si="28"/>
        <v>0</v>
      </c>
      <c r="CM32" s="117">
        <f t="shared" si="29"/>
        <v>0</v>
      </c>
      <c r="CN32" s="117">
        <f t="shared" si="30"/>
        <v>0</v>
      </c>
      <c r="CO32" s="117">
        <f t="shared" si="31"/>
        <v>0</v>
      </c>
      <c r="CP32" s="117">
        <f t="shared" si="32"/>
        <v>0</v>
      </c>
      <c r="CQ32" s="117">
        <f t="shared" si="33"/>
        <v>0</v>
      </c>
      <c r="CR32" s="117">
        <f t="shared" si="93"/>
        <v>0</v>
      </c>
      <c r="CS32" s="117">
        <f t="shared" si="34"/>
        <v>0</v>
      </c>
      <c r="CT32" s="117">
        <f t="shared" si="35"/>
        <v>0</v>
      </c>
      <c r="CU32" s="117">
        <f t="shared" si="36"/>
        <v>0</v>
      </c>
      <c r="CV32" s="117">
        <f t="shared" si="37"/>
        <v>0</v>
      </c>
      <c r="CW32" s="117">
        <f t="shared" si="38"/>
        <v>0</v>
      </c>
      <c r="CX32" s="117">
        <f t="shared" si="39"/>
        <v>0</v>
      </c>
      <c r="CY32" s="117">
        <f t="shared" si="40"/>
        <v>0</v>
      </c>
      <c r="CZ32" s="117">
        <f t="shared" si="41"/>
        <v>0</v>
      </c>
      <c r="DA32" s="117">
        <f t="shared" si="42"/>
        <v>0</v>
      </c>
      <c r="DB32" s="117">
        <f t="shared" si="94"/>
        <v>0</v>
      </c>
      <c r="DC32" s="117">
        <f t="shared" si="43"/>
        <v>0</v>
      </c>
      <c r="DD32" s="117">
        <f t="shared" si="95"/>
        <v>0</v>
      </c>
      <c r="DE32" s="117">
        <f t="shared" si="44"/>
        <v>0</v>
      </c>
      <c r="DF32" s="117">
        <f t="shared" si="96"/>
        <v>0</v>
      </c>
      <c r="DG32" s="117">
        <f t="shared" si="45"/>
        <v>0</v>
      </c>
      <c r="DH32" s="117">
        <f t="shared" si="46"/>
        <v>0</v>
      </c>
      <c r="DI32" s="117">
        <f t="shared" si="47"/>
        <v>0</v>
      </c>
      <c r="DJ32" s="117">
        <f t="shared" si="48"/>
        <v>0</v>
      </c>
      <c r="DK32" s="117">
        <f t="shared" si="49"/>
        <v>0</v>
      </c>
      <c r="DL32" s="117">
        <f t="shared" si="50"/>
        <v>0</v>
      </c>
      <c r="DM32" s="117">
        <f t="shared" si="51"/>
        <v>0</v>
      </c>
      <c r="DN32" s="117">
        <f t="shared" si="52"/>
        <v>0</v>
      </c>
      <c r="DO32" s="117">
        <f t="shared" si="97"/>
        <v>0</v>
      </c>
      <c r="DP32" s="117">
        <f t="shared" si="53"/>
        <v>0</v>
      </c>
      <c r="DQ32" s="117">
        <f t="shared" si="54"/>
        <v>0</v>
      </c>
      <c r="DR32" s="117">
        <f t="shared" si="98"/>
        <v>0</v>
      </c>
      <c r="DS32" s="117">
        <f t="shared" si="99"/>
        <v>0</v>
      </c>
      <c r="DT32" s="117">
        <f t="shared" si="55"/>
        <v>0</v>
      </c>
      <c r="DU32" s="117">
        <f t="shared" si="56"/>
        <v>0</v>
      </c>
      <c r="DV32" s="117">
        <f t="shared" si="57"/>
        <v>0</v>
      </c>
      <c r="DW32" s="117">
        <f t="shared" si="58"/>
        <v>0</v>
      </c>
      <c r="DX32" s="117">
        <f t="shared" si="59"/>
        <v>0</v>
      </c>
      <c r="DY32" s="117">
        <f t="shared" si="60"/>
        <v>0</v>
      </c>
      <c r="DZ32" s="117">
        <f t="shared" si="100"/>
        <v>0</v>
      </c>
      <c r="EA32" s="117">
        <f t="shared" si="61"/>
        <v>0</v>
      </c>
      <c r="EB32" s="117">
        <f t="shared" si="101"/>
        <v>0</v>
      </c>
      <c r="EC32" s="117">
        <f t="shared" si="62"/>
        <v>0</v>
      </c>
      <c r="ED32" s="117">
        <f t="shared" si="63"/>
        <v>0</v>
      </c>
      <c r="EE32" s="117">
        <f t="shared" si="64"/>
        <v>0</v>
      </c>
      <c r="EF32" s="117">
        <f t="shared" si="65"/>
        <v>0</v>
      </c>
      <c r="EG32" s="117">
        <f t="shared" si="66"/>
        <v>0</v>
      </c>
      <c r="EH32" s="117">
        <f t="shared" si="102"/>
        <v>0</v>
      </c>
      <c r="EI32" s="117">
        <f t="shared" si="67"/>
        <v>0</v>
      </c>
      <c r="EJ32" s="117">
        <f t="shared" si="68"/>
        <v>0</v>
      </c>
      <c r="EK32" s="117">
        <f t="shared" si="69"/>
        <v>0</v>
      </c>
      <c r="EL32" s="117">
        <f t="shared" si="70"/>
        <v>0</v>
      </c>
      <c r="EM32" s="117">
        <f t="shared" si="71"/>
        <v>0</v>
      </c>
      <c r="EN32" s="117">
        <f t="shared" si="103"/>
        <v>0</v>
      </c>
      <c r="EO32" s="117">
        <f t="shared" si="72"/>
        <v>0</v>
      </c>
      <c r="EP32" s="117">
        <f t="shared" si="73"/>
        <v>0</v>
      </c>
      <c r="EQ32" s="117">
        <f t="shared" si="74"/>
        <v>0</v>
      </c>
      <c r="ER32" s="118">
        <f t="shared" si="75"/>
        <v>0</v>
      </c>
      <c r="ES32" s="117">
        <f t="shared" si="76"/>
        <v>0</v>
      </c>
      <c r="ET32" s="117">
        <f t="shared" si="77"/>
        <v>0</v>
      </c>
      <c r="EU32" s="117">
        <f t="shared" si="78"/>
        <v>0</v>
      </c>
      <c r="EV32" s="117">
        <f t="shared" si="79"/>
        <v>0</v>
      </c>
      <c r="EW32" s="117">
        <f t="shared" si="80"/>
        <v>0</v>
      </c>
      <c r="EX32" s="117">
        <f t="shared" si="81"/>
        <v>0</v>
      </c>
      <c r="EY32" s="118">
        <f t="shared" si="82"/>
        <v>0</v>
      </c>
      <c r="EZ32" s="118">
        <f t="shared" si="83"/>
        <v>0</v>
      </c>
      <c r="FA32" s="117">
        <f t="shared" si="104"/>
        <v>0</v>
      </c>
      <c r="FB32" s="118">
        <f t="shared" si="84"/>
        <v>0</v>
      </c>
      <c r="FC32" s="118">
        <f t="shared" si="85"/>
        <v>0</v>
      </c>
      <c r="FD32" s="7">
        <f t="shared" si="86"/>
        <v>0</v>
      </c>
      <c r="FE32" s="7"/>
      <c r="FF32" s="7"/>
    </row>
    <row r="33" spans="1:162" ht="17.100000000000001" customHeight="1" x14ac:dyDescent="0.25">
      <c r="A33" s="774">
        <v>3</v>
      </c>
      <c r="B33" s="777" t="s">
        <v>18</v>
      </c>
      <c r="C33" s="174">
        <v>1</v>
      </c>
      <c r="D33" s="445"/>
      <c r="E33" s="439"/>
      <c r="F33" s="442"/>
      <c r="G33" s="490"/>
      <c r="H33" s="439"/>
      <c r="I33" s="442"/>
      <c r="J33" s="443"/>
      <c r="K33" s="441"/>
      <c r="L33" s="444"/>
      <c r="M33" s="438"/>
      <c r="N33" s="439"/>
      <c r="O33" s="442"/>
      <c r="P33" s="440"/>
      <c r="Q33" s="442"/>
      <c r="R33" s="451"/>
      <c r="S33" s="444"/>
      <c r="T33" s="438" t="s">
        <v>903</v>
      </c>
      <c r="U33" s="446" t="s">
        <v>904</v>
      </c>
      <c r="V33" s="442" t="s">
        <v>908</v>
      </c>
      <c r="W33" s="491" t="s">
        <v>883</v>
      </c>
      <c r="X33" s="442" t="s">
        <v>917</v>
      </c>
      <c r="Y33" s="443" t="s">
        <v>910</v>
      </c>
      <c r="Z33" s="443" t="s">
        <v>910</v>
      </c>
      <c r="AA33" s="443" t="s">
        <v>910</v>
      </c>
      <c r="AB33" s="42"/>
      <c r="AC33" s="10"/>
      <c r="AD33" s="6"/>
      <c r="AE33" s="520" t="s">
        <v>809</v>
      </c>
      <c r="AF33" s="520" t="s">
        <v>809</v>
      </c>
      <c r="AG33" s="520" t="s">
        <v>809</v>
      </c>
      <c r="AH33" s="520" t="s">
        <v>806</v>
      </c>
      <c r="AI33" s="520" t="s">
        <v>806</v>
      </c>
      <c r="AJ33" s="520" t="s">
        <v>806</v>
      </c>
      <c r="AK33" s="520" t="s">
        <v>788</v>
      </c>
      <c r="AL33" s="520" t="s">
        <v>788</v>
      </c>
      <c r="AM33" s="520" t="s">
        <v>788</v>
      </c>
      <c r="AN33" s="520" t="s">
        <v>191</v>
      </c>
      <c r="AO33" s="520" t="s">
        <v>191</v>
      </c>
      <c r="AP33" s="520" t="s">
        <v>191</v>
      </c>
      <c r="AQ33" s="520" t="s">
        <v>661</v>
      </c>
      <c r="AR33" s="520" t="s">
        <v>661</v>
      </c>
      <c r="AS33" s="520" t="s">
        <v>191</v>
      </c>
      <c r="AT33" s="520" t="s">
        <v>743</v>
      </c>
      <c r="AU33" s="520" t="s">
        <v>805</v>
      </c>
      <c r="AV33" s="520" t="s">
        <v>805</v>
      </c>
      <c r="AW33" s="520" t="s">
        <v>805</v>
      </c>
      <c r="AX33" s="520" t="s">
        <v>661</v>
      </c>
      <c r="AY33" s="520" t="s">
        <v>661</v>
      </c>
      <c r="AZ33" s="520" t="s">
        <v>237</v>
      </c>
      <c r="BA33" s="520" t="s">
        <v>237</v>
      </c>
      <c r="BC33" s="118"/>
      <c r="BD33" s="118">
        <f t="shared" si="0"/>
        <v>0</v>
      </c>
      <c r="BE33" s="118">
        <f t="shared" si="1"/>
        <v>0</v>
      </c>
      <c r="BF33" s="118">
        <f t="shared" si="2"/>
        <v>0</v>
      </c>
      <c r="BG33" s="118">
        <f t="shared" si="3"/>
        <v>0</v>
      </c>
      <c r="BH33" s="118">
        <f t="shared" si="4"/>
        <v>0</v>
      </c>
      <c r="BI33" s="118">
        <f t="shared" si="5"/>
        <v>0</v>
      </c>
      <c r="BJ33" s="118">
        <f t="shared" si="6"/>
        <v>0</v>
      </c>
      <c r="BK33" s="118">
        <f t="shared" si="7"/>
        <v>0</v>
      </c>
      <c r="BL33" s="117">
        <f t="shared" si="87"/>
        <v>0</v>
      </c>
      <c r="BM33" s="118">
        <f t="shared" si="8"/>
        <v>0</v>
      </c>
      <c r="BN33" s="118">
        <f t="shared" si="9"/>
        <v>0</v>
      </c>
      <c r="BO33" s="117">
        <f t="shared" si="10"/>
        <v>0</v>
      </c>
      <c r="BP33" s="118">
        <f t="shared" si="11"/>
        <v>0</v>
      </c>
      <c r="BQ33" s="118">
        <f t="shared" si="12"/>
        <v>0</v>
      </c>
      <c r="BR33" s="118">
        <f t="shared" si="13"/>
        <v>0</v>
      </c>
      <c r="BS33" s="118">
        <f t="shared" si="14"/>
        <v>0</v>
      </c>
      <c r="BT33" s="118">
        <f t="shared" si="15"/>
        <v>0</v>
      </c>
      <c r="BU33" s="118">
        <f t="shared" si="16"/>
        <v>0</v>
      </c>
      <c r="BV33" s="118">
        <f t="shared" si="88"/>
        <v>0</v>
      </c>
      <c r="BW33" s="117">
        <f t="shared" si="17"/>
        <v>0</v>
      </c>
      <c r="BX33" s="117">
        <f t="shared" si="18"/>
        <v>0</v>
      </c>
      <c r="BY33" s="117">
        <f t="shared" si="19"/>
        <v>0</v>
      </c>
      <c r="BZ33" s="117">
        <f t="shared" si="20"/>
        <v>0</v>
      </c>
      <c r="CA33" s="117">
        <f t="shared" si="21"/>
        <v>0</v>
      </c>
      <c r="CB33" s="117">
        <f t="shared" si="89"/>
        <v>0</v>
      </c>
      <c r="CC33" s="117">
        <f t="shared" si="22"/>
        <v>0</v>
      </c>
      <c r="CD33" s="117">
        <f t="shared" si="23"/>
        <v>0</v>
      </c>
      <c r="CE33" s="117">
        <f t="shared" si="24"/>
        <v>0</v>
      </c>
      <c r="CF33" s="117">
        <f t="shared" si="90"/>
        <v>0</v>
      </c>
      <c r="CG33" s="117">
        <f t="shared" si="91"/>
        <v>0</v>
      </c>
      <c r="CH33" s="117">
        <f t="shared" si="92"/>
        <v>0</v>
      </c>
      <c r="CI33" s="117">
        <f t="shared" si="25"/>
        <v>0</v>
      </c>
      <c r="CJ33" s="117">
        <f t="shared" si="26"/>
        <v>0</v>
      </c>
      <c r="CK33" s="117">
        <f t="shared" si="27"/>
        <v>0</v>
      </c>
      <c r="CL33" s="117">
        <f t="shared" si="28"/>
        <v>0</v>
      </c>
      <c r="CM33" s="117">
        <f t="shared" si="29"/>
        <v>0</v>
      </c>
      <c r="CN33" s="117">
        <f t="shared" si="30"/>
        <v>0</v>
      </c>
      <c r="CO33" s="117">
        <f t="shared" si="31"/>
        <v>0</v>
      </c>
      <c r="CP33" s="117">
        <f t="shared" si="32"/>
        <v>0</v>
      </c>
      <c r="CQ33" s="117">
        <f t="shared" si="33"/>
        <v>0</v>
      </c>
      <c r="CR33" s="117">
        <f t="shared" si="93"/>
        <v>0</v>
      </c>
      <c r="CS33" s="117">
        <f t="shared" si="34"/>
        <v>0</v>
      </c>
      <c r="CT33" s="117">
        <f t="shared" si="35"/>
        <v>0</v>
      </c>
      <c r="CU33" s="117">
        <f t="shared" si="36"/>
        <v>0</v>
      </c>
      <c r="CV33" s="117">
        <f t="shared" si="37"/>
        <v>0</v>
      </c>
      <c r="CW33" s="117">
        <f t="shared" si="38"/>
        <v>0</v>
      </c>
      <c r="CX33" s="117">
        <f t="shared" si="39"/>
        <v>0</v>
      </c>
      <c r="CY33" s="117">
        <f t="shared" si="40"/>
        <v>0</v>
      </c>
      <c r="CZ33" s="117">
        <f t="shared" si="41"/>
        <v>0</v>
      </c>
      <c r="DA33" s="117">
        <f t="shared" si="42"/>
        <v>0</v>
      </c>
      <c r="DB33" s="117">
        <f t="shared" si="94"/>
        <v>0</v>
      </c>
      <c r="DC33" s="117">
        <f t="shared" si="43"/>
        <v>0</v>
      </c>
      <c r="DD33" s="117">
        <f t="shared" si="95"/>
        <v>0</v>
      </c>
      <c r="DE33" s="117">
        <f t="shared" si="44"/>
        <v>0</v>
      </c>
      <c r="DF33" s="117">
        <f t="shared" si="96"/>
        <v>0</v>
      </c>
      <c r="DG33" s="117">
        <f t="shared" si="45"/>
        <v>0</v>
      </c>
      <c r="DH33" s="117">
        <f t="shared" si="46"/>
        <v>0</v>
      </c>
      <c r="DI33" s="117">
        <f t="shared" si="47"/>
        <v>0</v>
      </c>
      <c r="DJ33" s="117">
        <f t="shared" si="48"/>
        <v>0</v>
      </c>
      <c r="DK33" s="117">
        <f t="shared" si="49"/>
        <v>0</v>
      </c>
      <c r="DL33" s="117">
        <f t="shared" si="50"/>
        <v>0</v>
      </c>
      <c r="DM33" s="117">
        <f t="shared" si="51"/>
        <v>0</v>
      </c>
      <c r="DN33" s="117">
        <f t="shared" si="52"/>
        <v>0</v>
      </c>
      <c r="DO33" s="117">
        <f t="shared" si="97"/>
        <v>0</v>
      </c>
      <c r="DP33" s="117">
        <f t="shared" si="53"/>
        <v>0</v>
      </c>
      <c r="DQ33" s="117">
        <f t="shared" si="54"/>
        <v>0</v>
      </c>
      <c r="DR33" s="117">
        <f t="shared" si="98"/>
        <v>0</v>
      </c>
      <c r="DS33" s="117">
        <f t="shared" si="99"/>
        <v>0</v>
      </c>
      <c r="DT33" s="117">
        <f t="shared" si="55"/>
        <v>0</v>
      </c>
      <c r="DU33" s="117">
        <f t="shared" si="56"/>
        <v>0</v>
      </c>
      <c r="DV33" s="117">
        <f t="shared" si="57"/>
        <v>0</v>
      </c>
      <c r="DW33" s="117">
        <f t="shared" si="58"/>
        <v>0</v>
      </c>
      <c r="DX33" s="117">
        <f t="shared" si="59"/>
        <v>0</v>
      </c>
      <c r="DY33" s="117">
        <f t="shared" si="60"/>
        <v>0</v>
      </c>
      <c r="DZ33" s="117">
        <f t="shared" si="100"/>
        <v>0</v>
      </c>
      <c r="EA33" s="117">
        <f t="shared" si="61"/>
        <v>0</v>
      </c>
      <c r="EB33" s="117">
        <f t="shared" si="101"/>
        <v>0</v>
      </c>
      <c r="EC33" s="117">
        <f t="shared" si="62"/>
        <v>0</v>
      </c>
      <c r="ED33" s="117">
        <f t="shared" si="63"/>
        <v>0</v>
      </c>
      <c r="EE33" s="117">
        <f t="shared" si="64"/>
        <v>0</v>
      </c>
      <c r="EF33" s="117">
        <f t="shared" si="65"/>
        <v>0</v>
      </c>
      <c r="EG33" s="117">
        <f t="shared" si="66"/>
        <v>0</v>
      </c>
      <c r="EH33" s="117">
        <f t="shared" si="102"/>
        <v>0</v>
      </c>
      <c r="EI33" s="117">
        <f t="shared" si="67"/>
        <v>0</v>
      </c>
      <c r="EJ33" s="117">
        <f t="shared" si="68"/>
        <v>0</v>
      </c>
      <c r="EK33" s="117">
        <f t="shared" si="69"/>
        <v>0</v>
      </c>
      <c r="EL33" s="117">
        <f t="shared" si="70"/>
        <v>0</v>
      </c>
      <c r="EM33" s="117">
        <f t="shared" si="71"/>
        <v>0</v>
      </c>
      <c r="EN33" s="117">
        <f t="shared" si="103"/>
        <v>0</v>
      </c>
      <c r="EO33" s="117">
        <f t="shared" si="72"/>
        <v>0</v>
      </c>
      <c r="EP33" s="117">
        <f t="shared" si="73"/>
        <v>0</v>
      </c>
      <c r="EQ33" s="117">
        <f t="shared" si="74"/>
        <v>0</v>
      </c>
      <c r="ER33" s="118">
        <f t="shared" si="75"/>
        <v>0</v>
      </c>
      <c r="ES33" s="117">
        <f t="shared" si="76"/>
        <v>0</v>
      </c>
      <c r="ET33" s="117">
        <f t="shared" si="77"/>
        <v>0</v>
      </c>
      <c r="EU33" s="117">
        <f t="shared" si="78"/>
        <v>0</v>
      </c>
      <c r="EV33" s="117">
        <f t="shared" si="79"/>
        <v>0</v>
      </c>
      <c r="EW33" s="117">
        <f t="shared" si="80"/>
        <v>0</v>
      </c>
      <c r="EX33" s="117">
        <f t="shared" si="81"/>
        <v>0</v>
      </c>
      <c r="EY33" s="118">
        <f t="shared" si="82"/>
        <v>0</v>
      </c>
      <c r="EZ33" s="118">
        <f t="shared" si="83"/>
        <v>0</v>
      </c>
      <c r="FA33" s="117">
        <f t="shared" si="104"/>
        <v>0</v>
      </c>
      <c r="FB33" s="118">
        <f t="shared" si="84"/>
        <v>0</v>
      </c>
      <c r="FC33" s="118">
        <f t="shared" si="85"/>
        <v>0</v>
      </c>
      <c r="FD33" s="7">
        <f t="shared" si="86"/>
        <v>0</v>
      </c>
      <c r="FE33" s="7"/>
      <c r="FF33" s="7"/>
    </row>
    <row r="34" spans="1:162" ht="17.100000000000001" customHeight="1" x14ac:dyDescent="0.25">
      <c r="A34" s="774"/>
      <c r="B34" s="777"/>
      <c r="C34" s="172">
        <v>2</v>
      </c>
      <c r="D34" s="445"/>
      <c r="E34" s="448"/>
      <c r="F34" s="430"/>
      <c r="G34" s="491"/>
      <c r="H34" s="448"/>
      <c r="I34" s="430"/>
      <c r="J34" s="451"/>
      <c r="K34" s="450"/>
      <c r="L34" s="452"/>
      <c r="M34" s="447"/>
      <c r="N34" s="457"/>
      <c r="O34" s="430"/>
      <c r="P34" s="449"/>
      <c r="Q34" s="430"/>
      <c r="R34" s="451"/>
      <c r="S34" s="452"/>
      <c r="T34" s="447" t="s">
        <v>903</v>
      </c>
      <c r="U34" s="454" t="s">
        <v>904</v>
      </c>
      <c r="V34" s="430" t="s">
        <v>911</v>
      </c>
      <c r="W34" s="491" t="s">
        <v>883</v>
      </c>
      <c r="X34" s="430" t="s">
        <v>917</v>
      </c>
      <c r="Y34" s="451" t="s">
        <v>910</v>
      </c>
      <c r="Z34" s="451" t="s">
        <v>910</v>
      </c>
      <c r="AA34" s="451" t="s">
        <v>910</v>
      </c>
      <c r="AB34" s="42"/>
      <c r="AC34" s="10"/>
      <c r="AD34" s="6"/>
      <c r="AE34" s="520" t="s">
        <v>806</v>
      </c>
      <c r="AF34" s="520" t="s">
        <v>806</v>
      </c>
      <c r="AG34" s="520" t="s">
        <v>806</v>
      </c>
      <c r="AH34" s="520" t="s">
        <v>587</v>
      </c>
      <c r="AI34" s="520" t="s">
        <v>792</v>
      </c>
      <c r="AJ34" s="520" t="s">
        <v>792</v>
      </c>
      <c r="AK34" s="520" t="s">
        <v>806</v>
      </c>
      <c r="AL34" s="520" t="s">
        <v>806</v>
      </c>
      <c r="AM34" s="520" t="s">
        <v>806</v>
      </c>
      <c r="AN34" s="520" t="s">
        <v>191</v>
      </c>
      <c r="AO34" s="520" t="s">
        <v>191</v>
      </c>
      <c r="AP34" s="520" t="s">
        <v>191</v>
      </c>
      <c r="AQ34" s="520" t="s">
        <v>661</v>
      </c>
      <c r="AR34" s="520" t="s">
        <v>661</v>
      </c>
      <c r="AS34" s="520" t="s">
        <v>191</v>
      </c>
      <c r="AT34" s="520" t="s">
        <v>743</v>
      </c>
      <c r="AU34" s="520" t="s">
        <v>805</v>
      </c>
      <c r="AV34" s="520" t="s">
        <v>805</v>
      </c>
      <c r="AW34" s="520" t="s">
        <v>805</v>
      </c>
      <c r="AX34" s="520" t="s">
        <v>661</v>
      </c>
      <c r="AY34" s="520" t="s">
        <v>661</v>
      </c>
      <c r="AZ34" s="520" t="s">
        <v>237</v>
      </c>
      <c r="BA34" s="520" t="s">
        <v>237</v>
      </c>
      <c r="BC34" s="118"/>
      <c r="BD34" s="118">
        <f t="shared" si="0"/>
        <v>0</v>
      </c>
      <c r="BE34" s="118">
        <f t="shared" si="1"/>
        <v>0</v>
      </c>
      <c r="BF34" s="118">
        <f t="shared" si="2"/>
        <v>0</v>
      </c>
      <c r="BG34" s="118">
        <f t="shared" si="3"/>
        <v>0</v>
      </c>
      <c r="BH34" s="118">
        <f t="shared" si="4"/>
        <v>0</v>
      </c>
      <c r="BI34" s="118">
        <f t="shared" si="5"/>
        <v>0</v>
      </c>
      <c r="BJ34" s="118">
        <f t="shared" si="6"/>
        <v>0</v>
      </c>
      <c r="BK34" s="118">
        <f t="shared" si="7"/>
        <v>0</v>
      </c>
      <c r="BL34" s="117">
        <f t="shared" si="87"/>
        <v>0</v>
      </c>
      <c r="BM34" s="118">
        <f t="shared" si="8"/>
        <v>0</v>
      </c>
      <c r="BN34" s="118">
        <f t="shared" si="9"/>
        <v>0</v>
      </c>
      <c r="BO34" s="117">
        <f t="shared" si="10"/>
        <v>0</v>
      </c>
      <c r="BP34" s="118">
        <f t="shared" si="11"/>
        <v>0</v>
      </c>
      <c r="BQ34" s="118">
        <f t="shared" si="12"/>
        <v>0</v>
      </c>
      <c r="BR34" s="118">
        <f t="shared" si="13"/>
        <v>0</v>
      </c>
      <c r="BS34" s="118">
        <f t="shared" si="14"/>
        <v>0</v>
      </c>
      <c r="BT34" s="118">
        <f t="shared" si="15"/>
        <v>0</v>
      </c>
      <c r="BU34" s="118">
        <f t="shared" si="16"/>
        <v>0</v>
      </c>
      <c r="BV34" s="118">
        <f t="shared" si="88"/>
        <v>0</v>
      </c>
      <c r="BW34" s="117">
        <f t="shared" si="17"/>
        <v>0</v>
      </c>
      <c r="BX34" s="117">
        <f t="shared" si="18"/>
        <v>0</v>
      </c>
      <c r="BY34" s="117">
        <f t="shared" si="19"/>
        <v>0</v>
      </c>
      <c r="BZ34" s="117">
        <f t="shared" si="20"/>
        <v>0</v>
      </c>
      <c r="CA34" s="117">
        <f t="shared" si="21"/>
        <v>0</v>
      </c>
      <c r="CB34" s="117">
        <f t="shared" si="89"/>
        <v>0</v>
      </c>
      <c r="CC34" s="117">
        <f t="shared" si="22"/>
        <v>0</v>
      </c>
      <c r="CD34" s="117">
        <f t="shared" si="23"/>
        <v>0</v>
      </c>
      <c r="CE34" s="117">
        <f t="shared" si="24"/>
        <v>0</v>
      </c>
      <c r="CF34" s="117">
        <f t="shared" si="90"/>
        <v>0</v>
      </c>
      <c r="CG34" s="117">
        <f t="shared" si="91"/>
        <v>0</v>
      </c>
      <c r="CH34" s="117">
        <f t="shared" si="92"/>
        <v>0</v>
      </c>
      <c r="CI34" s="117">
        <f t="shared" si="25"/>
        <v>0</v>
      </c>
      <c r="CJ34" s="117">
        <f t="shared" si="26"/>
        <v>0</v>
      </c>
      <c r="CK34" s="117">
        <f t="shared" si="27"/>
        <v>0</v>
      </c>
      <c r="CL34" s="117">
        <f t="shared" si="28"/>
        <v>0</v>
      </c>
      <c r="CM34" s="117">
        <f t="shared" si="29"/>
        <v>0</v>
      </c>
      <c r="CN34" s="117">
        <f t="shared" si="30"/>
        <v>0</v>
      </c>
      <c r="CO34" s="117">
        <f t="shared" si="31"/>
        <v>0</v>
      </c>
      <c r="CP34" s="117">
        <f t="shared" si="32"/>
        <v>0</v>
      </c>
      <c r="CQ34" s="117">
        <f t="shared" si="33"/>
        <v>0</v>
      </c>
      <c r="CR34" s="117">
        <f t="shared" si="93"/>
        <v>0</v>
      </c>
      <c r="CS34" s="117">
        <f t="shared" si="34"/>
        <v>0</v>
      </c>
      <c r="CT34" s="117">
        <f t="shared" si="35"/>
        <v>0</v>
      </c>
      <c r="CU34" s="117">
        <f t="shared" si="36"/>
        <v>0</v>
      </c>
      <c r="CV34" s="117">
        <f t="shared" si="37"/>
        <v>0</v>
      </c>
      <c r="CW34" s="117">
        <f t="shared" si="38"/>
        <v>0</v>
      </c>
      <c r="CX34" s="117">
        <f t="shared" si="39"/>
        <v>0</v>
      </c>
      <c r="CY34" s="117">
        <f t="shared" si="40"/>
        <v>0</v>
      </c>
      <c r="CZ34" s="117">
        <f t="shared" si="41"/>
        <v>0</v>
      </c>
      <c r="DA34" s="117">
        <f t="shared" si="42"/>
        <v>0</v>
      </c>
      <c r="DB34" s="117">
        <f t="shared" si="94"/>
        <v>0</v>
      </c>
      <c r="DC34" s="117">
        <f t="shared" si="43"/>
        <v>0</v>
      </c>
      <c r="DD34" s="117">
        <f t="shared" si="95"/>
        <v>0</v>
      </c>
      <c r="DE34" s="117">
        <f t="shared" si="44"/>
        <v>0</v>
      </c>
      <c r="DF34" s="117">
        <f t="shared" si="96"/>
        <v>0</v>
      </c>
      <c r="DG34" s="117">
        <f t="shared" si="45"/>
        <v>0</v>
      </c>
      <c r="DH34" s="117">
        <f t="shared" si="46"/>
        <v>0</v>
      </c>
      <c r="DI34" s="117">
        <f t="shared" si="47"/>
        <v>0</v>
      </c>
      <c r="DJ34" s="117">
        <f t="shared" si="48"/>
        <v>0</v>
      </c>
      <c r="DK34" s="117">
        <f t="shared" si="49"/>
        <v>0</v>
      </c>
      <c r="DL34" s="117">
        <f t="shared" si="50"/>
        <v>0</v>
      </c>
      <c r="DM34" s="117">
        <f t="shared" si="51"/>
        <v>0</v>
      </c>
      <c r="DN34" s="117">
        <f t="shared" si="52"/>
        <v>0</v>
      </c>
      <c r="DO34" s="117">
        <f t="shared" si="97"/>
        <v>0</v>
      </c>
      <c r="DP34" s="117">
        <f t="shared" si="53"/>
        <v>0</v>
      </c>
      <c r="DQ34" s="117">
        <f t="shared" si="54"/>
        <v>0</v>
      </c>
      <c r="DR34" s="117">
        <f t="shared" si="98"/>
        <v>0</v>
      </c>
      <c r="DS34" s="117">
        <f t="shared" si="99"/>
        <v>0</v>
      </c>
      <c r="DT34" s="117">
        <f t="shared" si="55"/>
        <v>0</v>
      </c>
      <c r="DU34" s="117">
        <f t="shared" si="56"/>
        <v>0</v>
      </c>
      <c r="DV34" s="117">
        <f t="shared" si="57"/>
        <v>0</v>
      </c>
      <c r="DW34" s="117">
        <f t="shared" si="58"/>
        <v>0</v>
      </c>
      <c r="DX34" s="117">
        <f t="shared" si="59"/>
        <v>0</v>
      </c>
      <c r="DY34" s="117">
        <f t="shared" si="60"/>
        <v>0</v>
      </c>
      <c r="DZ34" s="117">
        <f t="shared" si="100"/>
        <v>0</v>
      </c>
      <c r="EA34" s="117">
        <f t="shared" si="61"/>
        <v>0</v>
      </c>
      <c r="EB34" s="117">
        <f t="shared" si="101"/>
        <v>0</v>
      </c>
      <c r="EC34" s="117">
        <f t="shared" si="62"/>
        <v>0</v>
      </c>
      <c r="ED34" s="117">
        <f t="shared" si="63"/>
        <v>0</v>
      </c>
      <c r="EE34" s="117">
        <f t="shared" si="64"/>
        <v>0</v>
      </c>
      <c r="EF34" s="117">
        <f t="shared" si="65"/>
        <v>0</v>
      </c>
      <c r="EG34" s="117">
        <f t="shared" si="66"/>
        <v>0</v>
      </c>
      <c r="EH34" s="117">
        <f t="shared" si="102"/>
        <v>0</v>
      </c>
      <c r="EI34" s="117">
        <f t="shared" si="67"/>
        <v>0</v>
      </c>
      <c r="EJ34" s="117">
        <f t="shared" si="68"/>
        <v>0</v>
      </c>
      <c r="EK34" s="117">
        <f t="shared" si="69"/>
        <v>0</v>
      </c>
      <c r="EL34" s="117">
        <f t="shared" si="70"/>
        <v>0</v>
      </c>
      <c r="EM34" s="117">
        <f t="shared" si="71"/>
        <v>0</v>
      </c>
      <c r="EN34" s="117">
        <f t="shared" si="103"/>
        <v>0</v>
      </c>
      <c r="EO34" s="117">
        <f t="shared" si="72"/>
        <v>0</v>
      </c>
      <c r="EP34" s="117">
        <f t="shared" si="73"/>
        <v>0</v>
      </c>
      <c r="EQ34" s="117">
        <f t="shared" si="74"/>
        <v>0</v>
      </c>
      <c r="ER34" s="118">
        <f t="shared" si="75"/>
        <v>0</v>
      </c>
      <c r="ES34" s="117">
        <f t="shared" si="76"/>
        <v>0</v>
      </c>
      <c r="ET34" s="117">
        <f t="shared" si="77"/>
        <v>0</v>
      </c>
      <c r="EU34" s="117">
        <f t="shared" si="78"/>
        <v>0</v>
      </c>
      <c r="EV34" s="117">
        <f t="shared" si="79"/>
        <v>0</v>
      </c>
      <c r="EW34" s="117">
        <f t="shared" si="80"/>
        <v>0</v>
      </c>
      <c r="EX34" s="117">
        <f t="shared" si="81"/>
        <v>0</v>
      </c>
      <c r="EY34" s="118">
        <f t="shared" si="82"/>
        <v>0</v>
      </c>
      <c r="EZ34" s="118">
        <f t="shared" si="83"/>
        <v>0</v>
      </c>
      <c r="FA34" s="117">
        <f t="shared" si="104"/>
        <v>0</v>
      </c>
      <c r="FB34" s="118">
        <f t="shared" si="84"/>
        <v>0</v>
      </c>
      <c r="FC34" s="118">
        <f t="shared" si="85"/>
        <v>0</v>
      </c>
      <c r="FD34" s="7">
        <f t="shared" si="86"/>
        <v>0</v>
      </c>
    </row>
    <row r="35" spans="1:162" ht="17.100000000000001" customHeight="1" x14ac:dyDescent="0.25">
      <c r="A35" s="774"/>
      <c r="B35" s="777"/>
      <c r="C35" s="172">
        <v>3</v>
      </c>
      <c r="D35" s="453"/>
      <c r="E35" s="536"/>
      <c r="F35" s="430"/>
      <c r="G35" s="449"/>
      <c r="H35" s="450"/>
      <c r="I35" s="442"/>
      <c r="J35" s="451"/>
      <c r="K35" s="450"/>
      <c r="L35" s="452"/>
      <c r="M35" s="492"/>
      <c r="N35" s="448"/>
      <c r="O35" s="430"/>
      <c r="P35" s="449"/>
      <c r="Q35" s="430"/>
      <c r="R35" s="451"/>
      <c r="S35" s="452"/>
      <c r="T35" s="447" t="s">
        <v>895</v>
      </c>
      <c r="U35" s="442" t="s">
        <v>896</v>
      </c>
      <c r="V35" s="442" t="s">
        <v>911</v>
      </c>
      <c r="W35" s="449" t="s">
        <v>902</v>
      </c>
      <c r="X35" s="430" t="s">
        <v>917</v>
      </c>
      <c r="Y35" s="451" t="s">
        <v>909</v>
      </c>
      <c r="Z35" s="441" t="s">
        <v>903</v>
      </c>
      <c r="AA35" s="444" t="s">
        <v>888</v>
      </c>
      <c r="AB35" s="42"/>
      <c r="AC35" s="10"/>
      <c r="AD35" s="6"/>
      <c r="AE35" s="520" t="s">
        <v>806</v>
      </c>
      <c r="AF35" s="520" t="s">
        <v>806</v>
      </c>
      <c r="AG35" s="520" t="s">
        <v>806</v>
      </c>
      <c r="AH35" s="520" t="s">
        <v>587</v>
      </c>
      <c r="AI35" s="520" t="s">
        <v>792</v>
      </c>
      <c r="AJ35" s="520" t="s">
        <v>792</v>
      </c>
      <c r="AK35" s="520" t="s">
        <v>806</v>
      </c>
      <c r="AL35" s="520" t="s">
        <v>806</v>
      </c>
      <c r="AM35" s="520" t="s">
        <v>806</v>
      </c>
      <c r="AN35" s="520" t="s">
        <v>191</v>
      </c>
      <c r="AO35" s="520" t="s">
        <v>191</v>
      </c>
      <c r="AP35" s="520" t="s">
        <v>191</v>
      </c>
      <c r="AQ35" s="520" t="s">
        <v>792</v>
      </c>
      <c r="AR35" s="520" t="s">
        <v>792</v>
      </c>
      <c r="AS35" s="520" t="s">
        <v>191</v>
      </c>
      <c r="AT35" s="520" t="s">
        <v>743</v>
      </c>
      <c r="AU35" s="520" t="s">
        <v>805</v>
      </c>
      <c r="AV35" s="520" t="s">
        <v>805</v>
      </c>
      <c r="AW35" s="520" t="s">
        <v>805</v>
      </c>
      <c r="AX35" s="520" t="s">
        <v>638</v>
      </c>
      <c r="AY35" s="520" t="s">
        <v>638</v>
      </c>
      <c r="AZ35" s="520" t="s">
        <v>237</v>
      </c>
      <c r="BA35" s="520" t="s">
        <v>237</v>
      </c>
      <c r="BC35" s="118"/>
      <c r="BD35" s="118">
        <f t="shared" si="0"/>
        <v>0</v>
      </c>
      <c r="BE35" s="118">
        <f t="shared" si="1"/>
        <v>0</v>
      </c>
      <c r="BF35" s="118">
        <f t="shared" si="2"/>
        <v>0</v>
      </c>
      <c r="BG35" s="118">
        <f t="shared" si="3"/>
        <v>0</v>
      </c>
      <c r="BH35" s="118">
        <f t="shared" si="4"/>
        <v>0</v>
      </c>
      <c r="BI35" s="118">
        <f t="shared" si="5"/>
        <v>0</v>
      </c>
      <c r="BJ35" s="118">
        <f t="shared" si="6"/>
        <v>0</v>
      </c>
      <c r="BK35" s="118">
        <f t="shared" si="7"/>
        <v>0</v>
      </c>
      <c r="BL35" s="117">
        <f t="shared" si="87"/>
        <v>0</v>
      </c>
      <c r="BM35" s="118">
        <f t="shared" si="8"/>
        <v>0</v>
      </c>
      <c r="BN35" s="118">
        <f t="shared" si="9"/>
        <v>0</v>
      </c>
      <c r="BO35" s="117">
        <f t="shared" si="10"/>
        <v>0</v>
      </c>
      <c r="BP35" s="118">
        <f t="shared" si="11"/>
        <v>0</v>
      </c>
      <c r="BQ35" s="118">
        <f t="shared" si="12"/>
        <v>0</v>
      </c>
      <c r="BR35" s="118">
        <f t="shared" si="13"/>
        <v>0</v>
      </c>
      <c r="BS35" s="118">
        <f t="shared" si="14"/>
        <v>0</v>
      </c>
      <c r="BT35" s="118">
        <f t="shared" si="15"/>
        <v>0</v>
      </c>
      <c r="BU35" s="118">
        <f t="shared" si="16"/>
        <v>0</v>
      </c>
      <c r="BV35" s="118">
        <f t="shared" si="88"/>
        <v>0</v>
      </c>
      <c r="BW35" s="117">
        <f t="shared" si="17"/>
        <v>0</v>
      </c>
      <c r="BX35" s="117">
        <f t="shared" si="18"/>
        <v>0</v>
      </c>
      <c r="BY35" s="117">
        <f t="shared" si="19"/>
        <v>0</v>
      </c>
      <c r="BZ35" s="117">
        <f t="shared" si="20"/>
        <v>0</v>
      </c>
      <c r="CA35" s="117">
        <f t="shared" si="21"/>
        <v>0</v>
      </c>
      <c r="CB35" s="117">
        <f t="shared" si="89"/>
        <v>0</v>
      </c>
      <c r="CC35" s="117">
        <f t="shared" si="22"/>
        <v>0</v>
      </c>
      <c r="CD35" s="117">
        <f t="shared" si="23"/>
        <v>0</v>
      </c>
      <c r="CE35" s="117">
        <f t="shared" si="24"/>
        <v>0</v>
      </c>
      <c r="CF35" s="117">
        <f t="shared" si="90"/>
        <v>0</v>
      </c>
      <c r="CG35" s="117">
        <f t="shared" si="91"/>
        <v>0</v>
      </c>
      <c r="CH35" s="117">
        <f t="shared" si="92"/>
        <v>0</v>
      </c>
      <c r="CI35" s="117">
        <f t="shared" si="25"/>
        <v>0</v>
      </c>
      <c r="CJ35" s="117">
        <f t="shared" si="26"/>
        <v>0</v>
      </c>
      <c r="CK35" s="117">
        <f t="shared" si="27"/>
        <v>0</v>
      </c>
      <c r="CL35" s="117">
        <f t="shared" si="28"/>
        <v>0</v>
      </c>
      <c r="CM35" s="117">
        <f t="shared" si="29"/>
        <v>0</v>
      </c>
      <c r="CN35" s="117">
        <f t="shared" si="30"/>
        <v>0</v>
      </c>
      <c r="CO35" s="117">
        <f t="shared" si="31"/>
        <v>0</v>
      </c>
      <c r="CP35" s="117">
        <f t="shared" si="32"/>
        <v>0</v>
      </c>
      <c r="CQ35" s="117">
        <f t="shared" si="33"/>
        <v>0</v>
      </c>
      <c r="CR35" s="117">
        <f t="shared" si="93"/>
        <v>0</v>
      </c>
      <c r="CS35" s="117">
        <f t="shared" si="34"/>
        <v>0</v>
      </c>
      <c r="CT35" s="117">
        <f t="shared" si="35"/>
        <v>0</v>
      </c>
      <c r="CU35" s="117">
        <f t="shared" si="36"/>
        <v>0</v>
      </c>
      <c r="CV35" s="117">
        <f t="shared" si="37"/>
        <v>0</v>
      </c>
      <c r="CW35" s="117">
        <f t="shared" si="38"/>
        <v>0</v>
      </c>
      <c r="CX35" s="117">
        <f t="shared" si="39"/>
        <v>0</v>
      </c>
      <c r="CY35" s="117">
        <f t="shared" si="40"/>
        <v>0</v>
      </c>
      <c r="CZ35" s="117">
        <f t="shared" si="41"/>
        <v>0</v>
      </c>
      <c r="DA35" s="117">
        <f t="shared" si="42"/>
        <v>0</v>
      </c>
      <c r="DB35" s="117">
        <f t="shared" si="94"/>
        <v>0</v>
      </c>
      <c r="DC35" s="117">
        <f t="shared" si="43"/>
        <v>0</v>
      </c>
      <c r="DD35" s="117">
        <f t="shared" si="95"/>
        <v>0</v>
      </c>
      <c r="DE35" s="117">
        <f t="shared" si="44"/>
        <v>0</v>
      </c>
      <c r="DF35" s="117">
        <f t="shared" si="96"/>
        <v>0</v>
      </c>
      <c r="DG35" s="117">
        <f t="shared" si="45"/>
        <v>0</v>
      </c>
      <c r="DH35" s="117">
        <f t="shared" si="46"/>
        <v>0</v>
      </c>
      <c r="DI35" s="117">
        <f t="shared" si="47"/>
        <v>0</v>
      </c>
      <c r="DJ35" s="117">
        <f t="shared" si="48"/>
        <v>0</v>
      </c>
      <c r="DK35" s="117">
        <f t="shared" si="49"/>
        <v>0</v>
      </c>
      <c r="DL35" s="117">
        <f t="shared" si="50"/>
        <v>0</v>
      </c>
      <c r="DM35" s="117">
        <f t="shared" si="51"/>
        <v>0</v>
      </c>
      <c r="DN35" s="117">
        <f t="shared" si="52"/>
        <v>0</v>
      </c>
      <c r="DO35" s="117">
        <f t="shared" si="97"/>
        <v>0</v>
      </c>
      <c r="DP35" s="117">
        <f t="shared" si="53"/>
        <v>0</v>
      </c>
      <c r="DQ35" s="117">
        <f t="shared" si="54"/>
        <v>0</v>
      </c>
      <c r="DR35" s="117">
        <f t="shared" si="98"/>
        <v>0</v>
      </c>
      <c r="DS35" s="117">
        <f t="shared" si="99"/>
        <v>0</v>
      </c>
      <c r="DT35" s="117">
        <f t="shared" si="55"/>
        <v>0</v>
      </c>
      <c r="DU35" s="117">
        <f t="shared" si="56"/>
        <v>0</v>
      </c>
      <c r="DV35" s="117">
        <f t="shared" si="57"/>
        <v>0</v>
      </c>
      <c r="DW35" s="117">
        <f t="shared" si="58"/>
        <v>0</v>
      </c>
      <c r="DX35" s="117">
        <f t="shared" si="59"/>
        <v>0</v>
      </c>
      <c r="DY35" s="117">
        <f t="shared" si="60"/>
        <v>0</v>
      </c>
      <c r="DZ35" s="117">
        <f t="shared" si="100"/>
        <v>0</v>
      </c>
      <c r="EA35" s="117">
        <f t="shared" si="61"/>
        <v>0</v>
      </c>
      <c r="EB35" s="117">
        <f t="shared" si="101"/>
        <v>0</v>
      </c>
      <c r="EC35" s="117">
        <f t="shared" si="62"/>
        <v>0</v>
      </c>
      <c r="ED35" s="117">
        <f t="shared" si="63"/>
        <v>0</v>
      </c>
      <c r="EE35" s="117">
        <f t="shared" si="64"/>
        <v>0</v>
      </c>
      <c r="EF35" s="117">
        <f t="shared" si="65"/>
        <v>0</v>
      </c>
      <c r="EG35" s="117">
        <f t="shared" si="66"/>
        <v>0</v>
      </c>
      <c r="EH35" s="117">
        <f t="shared" si="102"/>
        <v>0</v>
      </c>
      <c r="EI35" s="117">
        <f t="shared" si="67"/>
        <v>0</v>
      </c>
      <c r="EJ35" s="117">
        <f t="shared" si="68"/>
        <v>0</v>
      </c>
      <c r="EK35" s="117">
        <f t="shared" si="69"/>
        <v>0</v>
      </c>
      <c r="EL35" s="117">
        <f t="shared" si="70"/>
        <v>0</v>
      </c>
      <c r="EM35" s="117">
        <f t="shared" si="71"/>
        <v>0</v>
      </c>
      <c r="EN35" s="117">
        <f t="shared" si="103"/>
        <v>0</v>
      </c>
      <c r="EO35" s="117">
        <f t="shared" si="72"/>
        <v>0</v>
      </c>
      <c r="EP35" s="117">
        <f t="shared" si="73"/>
        <v>0</v>
      </c>
      <c r="EQ35" s="117">
        <f t="shared" si="74"/>
        <v>0</v>
      </c>
      <c r="ER35" s="118">
        <f t="shared" si="75"/>
        <v>0</v>
      </c>
      <c r="ES35" s="117">
        <f t="shared" si="76"/>
        <v>0</v>
      </c>
      <c r="ET35" s="117">
        <f t="shared" si="77"/>
        <v>0</v>
      </c>
      <c r="EU35" s="117">
        <f t="shared" si="78"/>
        <v>0</v>
      </c>
      <c r="EV35" s="117">
        <f t="shared" si="79"/>
        <v>0</v>
      </c>
      <c r="EW35" s="117">
        <f t="shared" si="80"/>
        <v>0</v>
      </c>
      <c r="EX35" s="117">
        <f t="shared" si="81"/>
        <v>0</v>
      </c>
      <c r="EY35" s="118">
        <f t="shared" si="82"/>
        <v>0</v>
      </c>
      <c r="EZ35" s="118">
        <f t="shared" si="83"/>
        <v>0</v>
      </c>
      <c r="FA35" s="117">
        <f t="shared" si="104"/>
        <v>0</v>
      </c>
      <c r="FB35" s="118">
        <f t="shared" si="84"/>
        <v>0</v>
      </c>
      <c r="FC35" s="118">
        <f t="shared" si="85"/>
        <v>0</v>
      </c>
      <c r="FD35" s="7">
        <f t="shared" si="86"/>
        <v>0</v>
      </c>
    </row>
    <row r="36" spans="1:162" ht="17.100000000000001" customHeight="1" x14ac:dyDescent="0.25">
      <c r="A36" s="774"/>
      <c r="B36" s="777"/>
      <c r="C36" s="172">
        <v>4</v>
      </c>
      <c r="D36" s="453"/>
      <c r="E36" s="536"/>
      <c r="F36" s="430"/>
      <c r="G36" s="449"/>
      <c r="H36" s="450"/>
      <c r="I36" s="430"/>
      <c r="J36" s="451"/>
      <c r="K36" s="450"/>
      <c r="L36" s="452"/>
      <c r="M36" s="492"/>
      <c r="N36" s="448"/>
      <c r="O36" s="430"/>
      <c r="P36" s="449"/>
      <c r="Q36" s="430"/>
      <c r="R36" s="451"/>
      <c r="S36" s="452"/>
      <c r="T36" s="447" t="s">
        <v>895</v>
      </c>
      <c r="U36" s="442" t="s">
        <v>896</v>
      </c>
      <c r="V36" s="430" t="s">
        <v>917</v>
      </c>
      <c r="W36" s="449" t="s">
        <v>902</v>
      </c>
      <c r="X36" s="430" t="s">
        <v>900</v>
      </c>
      <c r="Y36" s="451" t="s">
        <v>909</v>
      </c>
      <c r="Z36" s="450" t="s">
        <v>903</v>
      </c>
      <c r="AA36" s="452" t="s">
        <v>888</v>
      </c>
      <c r="AB36" s="42"/>
      <c r="AC36" s="10"/>
      <c r="AD36" s="6"/>
      <c r="AE36" s="520" t="s">
        <v>806</v>
      </c>
      <c r="AF36" s="520" t="s">
        <v>806</v>
      </c>
      <c r="AG36" s="520" t="s">
        <v>806</v>
      </c>
      <c r="AH36" s="520" t="s">
        <v>587</v>
      </c>
      <c r="AI36" s="520" t="s">
        <v>792</v>
      </c>
      <c r="AJ36" s="520" t="s">
        <v>792</v>
      </c>
      <c r="AK36" s="520" t="s">
        <v>806</v>
      </c>
      <c r="AL36" s="520" t="s">
        <v>806</v>
      </c>
      <c r="AM36" s="520" t="s">
        <v>806</v>
      </c>
      <c r="AN36" s="520" t="s">
        <v>806</v>
      </c>
      <c r="AO36" s="520" t="s">
        <v>806</v>
      </c>
      <c r="AP36" s="520" t="s">
        <v>806</v>
      </c>
      <c r="AQ36" s="520" t="s">
        <v>792</v>
      </c>
      <c r="AR36" s="520" t="s">
        <v>792</v>
      </c>
      <c r="AS36" s="520" t="s">
        <v>661</v>
      </c>
      <c r="AT36" s="520" t="s">
        <v>661</v>
      </c>
      <c r="AU36" s="520" t="s">
        <v>661</v>
      </c>
      <c r="AV36" s="520" t="s">
        <v>661</v>
      </c>
      <c r="AW36" s="520" t="s">
        <v>661</v>
      </c>
      <c r="AX36" s="520" t="s">
        <v>638</v>
      </c>
      <c r="AY36" s="520" t="s">
        <v>638</v>
      </c>
      <c r="AZ36" s="520" t="s">
        <v>661</v>
      </c>
      <c r="BA36" s="520" t="s">
        <v>661</v>
      </c>
      <c r="BC36" s="118"/>
      <c r="BD36" s="118">
        <f t="shared" si="0"/>
        <v>0</v>
      </c>
      <c r="BE36" s="118">
        <f t="shared" si="1"/>
        <v>0</v>
      </c>
      <c r="BF36" s="118">
        <f t="shared" si="2"/>
        <v>0</v>
      </c>
      <c r="BG36" s="118">
        <f t="shared" si="3"/>
        <v>0</v>
      </c>
      <c r="BH36" s="118">
        <f t="shared" si="4"/>
        <v>0</v>
      </c>
      <c r="BI36" s="118">
        <f t="shared" si="5"/>
        <v>0</v>
      </c>
      <c r="BJ36" s="118">
        <f t="shared" si="6"/>
        <v>0</v>
      </c>
      <c r="BK36" s="118">
        <f t="shared" si="7"/>
        <v>0</v>
      </c>
      <c r="BL36" s="117">
        <f t="shared" si="87"/>
        <v>0</v>
      </c>
      <c r="BM36" s="118">
        <f t="shared" si="8"/>
        <v>0</v>
      </c>
      <c r="BN36" s="118">
        <f t="shared" si="9"/>
        <v>0</v>
      </c>
      <c r="BO36" s="117">
        <f t="shared" si="10"/>
        <v>0</v>
      </c>
      <c r="BP36" s="118">
        <f t="shared" si="11"/>
        <v>0</v>
      </c>
      <c r="BQ36" s="118">
        <f t="shared" si="12"/>
        <v>0</v>
      </c>
      <c r="BR36" s="118">
        <f t="shared" si="13"/>
        <v>0</v>
      </c>
      <c r="BS36" s="118">
        <f t="shared" si="14"/>
        <v>0</v>
      </c>
      <c r="BT36" s="118">
        <f t="shared" si="15"/>
        <v>0</v>
      </c>
      <c r="BU36" s="118">
        <f t="shared" si="16"/>
        <v>0</v>
      </c>
      <c r="BV36" s="118">
        <f t="shared" si="88"/>
        <v>0</v>
      </c>
      <c r="BW36" s="117">
        <f t="shared" si="17"/>
        <v>0</v>
      </c>
      <c r="BX36" s="117">
        <f t="shared" si="18"/>
        <v>0</v>
      </c>
      <c r="BY36" s="117">
        <f t="shared" si="19"/>
        <v>0</v>
      </c>
      <c r="BZ36" s="117">
        <f t="shared" si="20"/>
        <v>0</v>
      </c>
      <c r="CA36" s="117">
        <f t="shared" si="21"/>
        <v>0</v>
      </c>
      <c r="CB36" s="117">
        <f t="shared" si="89"/>
        <v>0</v>
      </c>
      <c r="CC36" s="117">
        <f t="shared" si="22"/>
        <v>0</v>
      </c>
      <c r="CD36" s="117">
        <f t="shared" si="23"/>
        <v>0</v>
      </c>
      <c r="CE36" s="117">
        <f t="shared" si="24"/>
        <v>0</v>
      </c>
      <c r="CF36" s="117">
        <f t="shared" si="90"/>
        <v>0</v>
      </c>
      <c r="CG36" s="117">
        <f t="shared" si="91"/>
        <v>0</v>
      </c>
      <c r="CH36" s="117">
        <f t="shared" si="92"/>
        <v>0</v>
      </c>
      <c r="CI36" s="117">
        <f t="shared" si="25"/>
        <v>0</v>
      </c>
      <c r="CJ36" s="117">
        <f t="shared" si="26"/>
        <v>0</v>
      </c>
      <c r="CK36" s="117">
        <f t="shared" si="27"/>
        <v>0</v>
      </c>
      <c r="CL36" s="117">
        <f t="shared" si="28"/>
        <v>0</v>
      </c>
      <c r="CM36" s="117">
        <f t="shared" si="29"/>
        <v>0</v>
      </c>
      <c r="CN36" s="117">
        <f t="shared" si="30"/>
        <v>0</v>
      </c>
      <c r="CO36" s="117">
        <f t="shared" si="31"/>
        <v>0</v>
      </c>
      <c r="CP36" s="117">
        <f t="shared" si="32"/>
        <v>0</v>
      </c>
      <c r="CQ36" s="117">
        <f t="shared" si="33"/>
        <v>0</v>
      </c>
      <c r="CR36" s="117">
        <f t="shared" si="93"/>
        <v>0</v>
      </c>
      <c r="CS36" s="117">
        <f t="shared" si="34"/>
        <v>0</v>
      </c>
      <c r="CT36" s="117">
        <f t="shared" si="35"/>
        <v>0</v>
      </c>
      <c r="CU36" s="117">
        <f t="shared" si="36"/>
        <v>0</v>
      </c>
      <c r="CV36" s="117">
        <f t="shared" si="37"/>
        <v>0</v>
      </c>
      <c r="CW36" s="117">
        <f t="shared" si="38"/>
        <v>0</v>
      </c>
      <c r="CX36" s="117">
        <f t="shared" si="39"/>
        <v>0</v>
      </c>
      <c r="CY36" s="117">
        <f t="shared" si="40"/>
        <v>0</v>
      </c>
      <c r="CZ36" s="117">
        <f t="shared" si="41"/>
        <v>0</v>
      </c>
      <c r="DA36" s="117">
        <f t="shared" si="42"/>
        <v>0</v>
      </c>
      <c r="DB36" s="117">
        <f t="shared" si="94"/>
        <v>0</v>
      </c>
      <c r="DC36" s="117">
        <f t="shared" si="43"/>
        <v>0</v>
      </c>
      <c r="DD36" s="117">
        <f t="shared" si="95"/>
        <v>0</v>
      </c>
      <c r="DE36" s="117">
        <f t="shared" si="44"/>
        <v>0</v>
      </c>
      <c r="DF36" s="117">
        <f t="shared" si="96"/>
        <v>0</v>
      </c>
      <c r="DG36" s="117">
        <f t="shared" si="45"/>
        <v>0</v>
      </c>
      <c r="DH36" s="117">
        <f t="shared" si="46"/>
        <v>0</v>
      </c>
      <c r="DI36" s="117">
        <f t="shared" si="47"/>
        <v>0</v>
      </c>
      <c r="DJ36" s="117">
        <f t="shared" si="48"/>
        <v>0</v>
      </c>
      <c r="DK36" s="117">
        <f t="shared" si="49"/>
        <v>0</v>
      </c>
      <c r="DL36" s="117">
        <f t="shared" si="50"/>
        <v>0</v>
      </c>
      <c r="DM36" s="117">
        <f t="shared" si="51"/>
        <v>0</v>
      </c>
      <c r="DN36" s="117">
        <f t="shared" si="52"/>
        <v>0</v>
      </c>
      <c r="DO36" s="117">
        <f t="shared" si="97"/>
        <v>0</v>
      </c>
      <c r="DP36" s="117">
        <f t="shared" si="53"/>
        <v>0</v>
      </c>
      <c r="DQ36" s="117">
        <f t="shared" si="54"/>
        <v>0</v>
      </c>
      <c r="DR36" s="117">
        <f t="shared" si="98"/>
        <v>0</v>
      </c>
      <c r="DS36" s="117">
        <f t="shared" si="99"/>
        <v>0</v>
      </c>
      <c r="DT36" s="117">
        <f t="shared" si="55"/>
        <v>0</v>
      </c>
      <c r="DU36" s="117">
        <f t="shared" si="56"/>
        <v>0</v>
      </c>
      <c r="DV36" s="117">
        <f t="shared" si="57"/>
        <v>0</v>
      </c>
      <c r="DW36" s="117">
        <f t="shared" si="58"/>
        <v>0</v>
      </c>
      <c r="DX36" s="117">
        <f t="shared" si="59"/>
        <v>0</v>
      </c>
      <c r="DY36" s="117">
        <f t="shared" si="60"/>
        <v>0</v>
      </c>
      <c r="DZ36" s="117">
        <f t="shared" si="100"/>
        <v>0</v>
      </c>
      <c r="EA36" s="117">
        <f t="shared" si="61"/>
        <v>0</v>
      </c>
      <c r="EB36" s="117">
        <f t="shared" si="101"/>
        <v>0</v>
      </c>
      <c r="EC36" s="117">
        <f t="shared" si="62"/>
        <v>0</v>
      </c>
      <c r="ED36" s="117">
        <f t="shared" si="63"/>
        <v>0</v>
      </c>
      <c r="EE36" s="117">
        <f t="shared" si="64"/>
        <v>0</v>
      </c>
      <c r="EF36" s="117">
        <f t="shared" si="65"/>
        <v>0</v>
      </c>
      <c r="EG36" s="117">
        <f t="shared" si="66"/>
        <v>0</v>
      </c>
      <c r="EH36" s="117">
        <f t="shared" si="102"/>
        <v>0</v>
      </c>
      <c r="EI36" s="117">
        <f t="shared" si="67"/>
        <v>0</v>
      </c>
      <c r="EJ36" s="117">
        <f t="shared" si="68"/>
        <v>0</v>
      </c>
      <c r="EK36" s="117">
        <f t="shared" si="69"/>
        <v>0</v>
      </c>
      <c r="EL36" s="117">
        <f t="shared" si="70"/>
        <v>0</v>
      </c>
      <c r="EM36" s="117">
        <f t="shared" si="71"/>
        <v>0</v>
      </c>
      <c r="EN36" s="117">
        <f t="shared" si="103"/>
        <v>0</v>
      </c>
      <c r="EO36" s="117">
        <f t="shared" si="72"/>
        <v>0</v>
      </c>
      <c r="EP36" s="117">
        <f t="shared" si="73"/>
        <v>0</v>
      </c>
      <c r="EQ36" s="117">
        <f t="shared" si="74"/>
        <v>0</v>
      </c>
      <c r="ER36" s="118">
        <f t="shared" si="75"/>
        <v>0</v>
      </c>
      <c r="ES36" s="117">
        <f t="shared" si="76"/>
        <v>0</v>
      </c>
      <c r="ET36" s="117">
        <f t="shared" si="77"/>
        <v>0</v>
      </c>
      <c r="EU36" s="117">
        <f t="shared" si="78"/>
        <v>0</v>
      </c>
      <c r="EV36" s="117">
        <f t="shared" si="79"/>
        <v>0</v>
      </c>
      <c r="EW36" s="117">
        <f t="shared" si="80"/>
        <v>0</v>
      </c>
      <c r="EX36" s="117">
        <f t="shared" si="81"/>
        <v>0</v>
      </c>
      <c r="EY36" s="118">
        <f t="shared" si="82"/>
        <v>0</v>
      </c>
      <c r="EZ36" s="118">
        <f t="shared" si="83"/>
        <v>0</v>
      </c>
      <c r="FA36" s="117">
        <f t="shared" si="104"/>
        <v>0</v>
      </c>
      <c r="FB36" s="118">
        <f t="shared" si="84"/>
        <v>0</v>
      </c>
      <c r="FC36" s="118">
        <f t="shared" si="85"/>
        <v>0</v>
      </c>
      <c r="FD36" s="7">
        <f t="shared" si="86"/>
        <v>0</v>
      </c>
    </row>
    <row r="37" spans="1:162" ht="17.100000000000001" customHeight="1" x14ac:dyDescent="0.25">
      <c r="A37" s="774"/>
      <c r="B37" s="777"/>
      <c r="C37" s="172">
        <v>5</v>
      </c>
      <c r="D37" s="453"/>
      <c r="E37" s="536"/>
      <c r="F37" s="430"/>
      <c r="G37" s="449"/>
      <c r="H37" s="450"/>
      <c r="I37" s="430"/>
      <c r="J37" s="451"/>
      <c r="K37" s="450"/>
      <c r="L37" s="452"/>
      <c r="M37" s="447"/>
      <c r="N37" s="448"/>
      <c r="O37" s="448"/>
      <c r="P37" s="449"/>
      <c r="Q37" s="430"/>
      <c r="R37" s="451"/>
      <c r="S37" s="452"/>
      <c r="T37" s="442" t="s">
        <v>896</v>
      </c>
      <c r="U37" s="454" t="s">
        <v>911</v>
      </c>
      <c r="V37" s="430" t="s">
        <v>917</v>
      </c>
      <c r="W37" s="449" t="s">
        <v>913</v>
      </c>
      <c r="X37" s="430" t="s">
        <v>900</v>
      </c>
      <c r="Y37" s="446" t="s">
        <v>899</v>
      </c>
      <c r="Z37" s="448" t="s">
        <v>897</v>
      </c>
      <c r="AA37" s="452" t="s">
        <v>912</v>
      </c>
      <c r="AB37" s="42"/>
      <c r="AC37" s="10"/>
      <c r="AD37" s="6"/>
      <c r="AE37" s="520" t="s">
        <v>640</v>
      </c>
      <c r="AF37" s="520" t="s">
        <v>640</v>
      </c>
      <c r="AG37" s="520" t="s">
        <v>640</v>
      </c>
      <c r="AH37" s="520" t="s">
        <v>416</v>
      </c>
      <c r="AI37" s="520" t="s">
        <v>416</v>
      </c>
      <c r="AJ37" s="520" t="s">
        <v>416</v>
      </c>
      <c r="AK37" s="520" t="s">
        <v>641</v>
      </c>
      <c r="AL37" s="520" t="s">
        <v>641</v>
      </c>
      <c r="AM37" s="520" t="s">
        <v>641</v>
      </c>
      <c r="AN37" s="520" t="s">
        <v>806</v>
      </c>
      <c r="AO37" s="520" t="s">
        <v>806</v>
      </c>
      <c r="AP37" s="520" t="s">
        <v>806</v>
      </c>
      <c r="AQ37" s="520" t="s">
        <v>792</v>
      </c>
      <c r="AR37" s="520" t="s">
        <v>792</v>
      </c>
      <c r="AS37" s="520" t="s">
        <v>661</v>
      </c>
      <c r="AT37" s="520" t="s">
        <v>661</v>
      </c>
      <c r="AU37" s="520" t="s">
        <v>661</v>
      </c>
      <c r="AV37" s="520" t="s">
        <v>661</v>
      </c>
      <c r="AW37" s="520" t="s">
        <v>661</v>
      </c>
      <c r="AX37" s="520" t="s">
        <v>638</v>
      </c>
      <c r="AY37" s="520" t="s">
        <v>638</v>
      </c>
      <c r="AZ37" s="520" t="s">
        <v>661</v>
      </c>
      <c r="BA37" s="520" t="s">
        <v>661</v>
      </c>
      <c r="BC37" s="118"/>
      <c r="BD37" s="118">
        <f t="shared" si="0"/>
        <v>0</v>
      </c>
      <c r="BE37" s="118">
        <f t="shared" si="1"/>
        <v>0</v>
      </c>
      <c r="BF37" s="118">
        <f t="shared" si="2"/>
        <v>0</v>
      </c>
      <c r="BG37" s="118">
        <f t="shared" si="3"/>
        <v>0</v>
      </c>
      <c r="BH37" s="118">
        <f t="shared" si="4"/>
        <v>0</v>
      </c>
      <c r="BI37" s="118">
        <f t="shared" si="5"/>
        <v>0</v>
      </c>
      <c r="BJ37" s="118">
        <f t="shared" si="6"/>
        <v>0</v>
      </c>
      <c r="BK37" s="118">
        <f t="shared" si="7"/>
        <v>0</v>
      </c>
      <c r="BL37" s="117">
        <f t="shared" si="87"/>
        <v>0</v>
      </c>
      <c r="BM37" s="118">
        <f t="shared" si="8"/>
        <v>0</v>
      </c>
      <c r="BN37" s="118">
        <f t="shared" si="9"/>
        <v>0</v>
      </c>
      <c r="BO37" s="117">
        <f t="shared" si="10"/>
        <v>0</v>
      </c>
      <c r="BP37" s="118">
        <f t="shared" si="11"/>
        <v>0</v>
      </c>
      <c r="BQ37" s="118">
        <f t="shared" si="12"/>
        <v>0</v>
      </c>
      <c r="BR37" s="118">
        <f t="shared" si="13"/>
        <v>0</v>
      </c>
      <c r="BS37" s="118">
        <f t="shared" si="14"/>
        <v>0</v>
      </c>
      <c r="BT37" s="118">
        <f t="shared" si="15"/>
        <v>0</v>
      </c>
      <c r="BU37" s="118">
        <f t="shared" si="16"/>
        <v>0</v>
      </c>
      <c r="BV37" s="118">
        <f t="shared" si="88"/>
        <v>0</v>
      </c>
      <c r="BW37" s="117">
        <f t="shared" si="17"/>
        <v>0</v>
      </c>
      <c r="BX37" s="117">
        <f t="shared" si="18"/>
        <v>0</v>
      </c>
      <c r="BY37" s="117">
        <f t="shared" si="19"/>
        <v>0</v>
      </c>
      <c r="BZ37" s="117">
        <f t="shared" si="20"/>
        <v>0</v>
      </c>
      <c r="CA37" s="117">
        <f t="shared" si="21"/>
        <v>0</v>
      </c>
      <c r="CB37" s="117">
        <f t="shared" si="89"/>
        <v>0</v>
      </c>
      <c r="CC37" s="117">
        <f t="shared" si="22"/>
        <v>0</v>
      </c>
      <c r="CD37" s="117">
        <f t="shared" si="23"/>
        <v>0</v>
      </c>
      <c r="CE37" s="117">
        <f t="shared" si="24"/>
        <v>0</v>
      </c>
      <c r="CF37" s="117">
        <f t="shared" si="90"/>
        <v>0</v>
      </c>
      <c r="CG37" s="117">
        <f t="shared" si="91"/>
        <v>0</v>
      </c>
      <c r="CH37" s="117">
        <f t="shared" si="92"/>
        <v>0</v>
      </c>
      <c r="CI37" s="117">
        <f t="shared" si="25"/>
        <v>0</v>
      </c>
      <c r="CJ37" s="117">
        <f t="shared" si="26"/>
        <v>0</v>
      </c>
      <c r="CK37" s="117">
        <f t="shared" si="27"/>
        <v>0</v>
      </c>
      <c r="CL37" s="117">
        <f t="shared" si="28"/>
        <v>0</v>
      </c>
      <c r="CM37" s="117">
        <f t="shared" si="29"/>
        <v>0</v>
      </c>
      <c r="CN37" s="117">
        <f t="shared" si="30"/>
        <v>0</v>
      </c>
      <c r="CO37" s="117">
        <f t="shared" si="31"/>
        <v>0</v>
      </c>
      <c r="CP37" s="117">
        <f t="shared" si="32"/>
        <v>0</v>
      </c>
      <c r="CQ37" s="117">
        <f t="shared" si="33"/>
        <v>0</v>
      </c>
      <c r="CR37" s="117">
        <f t="shared" si="93"/>
        <v>0</v>
      </c>
      <c r="CS37" s="117">
        <f t="shared" si="34"/>
        <v>0</v>
      </c>
      <c r="CT37" s="117">
        <f t="shared" si="35"/>
        <v>0</v>
      </c>
      <c r="CU37" s="117">
        <f t="shared" si="36"/>
        <v>0</v>
      </c>
      <c r="CV37" s="117">
        <f t="shared" si="37"/>
        <v>0</v>
      </c>
      <c r="CW37" s="117">
        <f t="shared" si="38"/>
        <v>0</v>
      </c>
      <c r="CX37" s="117">
        <f t="shared" si="39"/>
        <v>0</v>
      </c>
      <c r="CY37" s="117">
        <f t="shared" si="40"/>
        <v>0</v>
      </c>
      <c r="CZ37" s="117">
        <f t="shared" si="41"/>
        <v>0</v>
      </c>
      <c r="DA37" s="117">
        <f t="shared" si="42"/>
        <v>0</v>
      </c>
      <c r="DB37" s="117">
        <f t="shared" si="94"/>
        <v>0</v>
      </c>
      <c r="DC37" s="117">
        <f t="shared" si="43"/>
        <v>0</v>
      </c>
      <c r="DD37" s="117">
        <f t="shared" si="95"/>
        <v>0</v>
      </c>
      <c r="DE37" s="117">
        <f t="shared" si="44"/>
        <v>0</v>
      </c>
      <c r="DF37" s="117">
        <f t="shared" si="96"/>
        <v>0</v>
      </c>
      <c r="DG37" s="117">
        <f t="shared" si="45"/>
        <v>0</v>
      </c>
      <c r="DH37" s="117">
        <f t="shared" si="46"/>
        <v>0</v>
      </c>
      <c r="DI37" s="117">
        <f t="shared" si="47"/>
        <v>0</v>
      </c>
      <c r="DJ37" s="117">
        <f t="shared" si="48"/>
        <v>0</v>
      </c>
      <c r="DK37" s="117">
        <f t="shared" si="49"/>
        <v>0</v>
      </c>
      <c r="DL37" s="117">
        <f t="shared" si="50"/>
        <v>0</v>
      </c>
      <c r="DM37" s="117">
        <f t="shared" si="51"/>
        <v>0</v>
      </c>
      <c r="DN37" s="117">
        <f t="shared" si="52"/>
        <v>0</v>
      </c>
      <c r="DO37" s="117">
        <f t="shared" si="97"/>
        <v>0</v>
      </c>
      <c r="DP37" s="117">
        <f t="shared" si="53"/>
        <v>0</v>
      </c>
      <c r="DQ37" s="117">
        <f t="shared" si="54"/>
        <v>0</v>
      </c>
      <c r="DR37" s="117">
        <f t="shared" si="98"/>
        <v>0</v>
      </c>
      <c r="DS37" s="117">
        <f t="shared" si="99"/>
        <v>0</v>
      </c>
      <c r="DT37" s="117">
        <f t="shared" si="55"/>
        <v>0</v>
      </c>
      <c r="DU37" s="117">
        <f t="shared" si="56"/>
        <v>0</v>
      </c>
      <c r="DV37" s="117">
        <f t="shared" si="57"/>
        <v>0</v>
      </c>
      <c r="DW37" s="117">
        <f t="shared" si="58"/>
        <v>0</v>
      </c>
      <c r="DX37" s="117">
        <f t="shared" si="59"/>
        <v>0</v>
      </c>
      <c r="DY37" s="117">
        <f t="shared" si="60"/>
        <v>0</v>
      </c>
      <c r="DZ37" s="117">
        <f t="shared" si="100"/>
        <v>0</v>
      </c>
      <c r="EA37" s="117">
        <f t="shared" si="61"/>
        <v>0</v>
      </c>
      <c r="EB37" s="117">
        <f t="shared" si="101"/>
        <v>0</v>
      </c>
      <c r="EC37" s="117">
        <f t="shared" si="62"/>
        <v>0</v>
      </c>
      <c r="ED37" s="117">
        <f t="shared" si="63"/>
        <v>0</v>
      </c>
      <c r="EE37" s="117">
        <f t="shared" si="64"/>
        <v>0</v>
      </c>
      <c r="EF37" s="117">
        <f t="shared" si="65"/>
        <v>0</v>
      </c>
      <c r="EG37" s="117">
        <f t="shared" si="66"/>
        <v>0</v>
      </c>
      <c r="EH37" s="117">
        <f t="shared" si="102"/>
        <v>0</v>
      </c>
      <c r="EI37" s="117">
        <f t="shared" si="67"/>
        <v>0</v>
      </c>
      <c r="EJ37" s="117">
        <f t="shared" si="68"/>
        <v>0</v>
      </c>
      <c r="EK37" s="117">
        <f t="shared" si="69"/>
        <v>0</v>
      </c>
      <c r="EL37" s="117">
        <f t="shared" si="70"/>
        <v>0</v>
      </c>
      <c r="EM37" s="117">
        <f t="shared" si="71"/>
        <v>0</v>
      </c>
      <c r="EN37" s="117">
        <f t="shared" si="103"/>
        <v>0</v>
      </c>
      <c r="EO37" s="117">
        <f t="shared" si="72"/>
        <v>0</v>
      </c>
      <c r="EP37" s="117">
        <f t="shared" si="73"/>
        <v>0</v>
      </c>
      <c r="EQ37" s="117">
        <f t="shared" si="74"/>
        <v>0</v>
      </c>
      <c r="ER37" s="118">
        <f t="shared" si="75"/>
        <v>0</v>
      </c>
      <c r="ES37" s="117">
        <f t="shared" si="76"/>
        <v>0</v>
      </c>
      <c r="ET37" s="117">
        <f t="shared" si="77"/>
        <v>0</v>
      </c>
      <c r="EU37" s="117">
        <f t="shared" si="78"/>
        <v>0</v>
      </c>
      <c r="EV37" s="117">
        <f t="shared" si="79"/>
        <v>0</v>
      </c>
      <c r="EW37" s="117">
        <f t="shared" si="80"/>
        <v>0</v>
      </c>
      <c r="EX37" s="117">
        <f t="shared" si="81"/>
        <v>0</v>
      </c>
      <c r="EY37" s="118">
        <f t="shared" si="82"/>
        <v>0</v>
      </c>
      <c r="EZ37" s="118">
        <f t="shared" si="83"/>
        <v>0</v>
      </c>
      <c r="FA37" s="117">
        <f t="shared" si="104"/>
        <v>0</v>
      </c>
      <c r="FB37" s="118">
        <f t="shared" si="84"/>
        <v>0</v>
      </c>
      <c r="FC37" s="118">
        <f t="shared" si="85"/>
        <v>0</v>
      </c>
      <c r="FD37" s="7">
        <f t="shared" si="86"/>
        <v>0</v>
      </c>
    </row>
    <row r="38" spans="1:162" ht="17.100000000000001" customHeight="1" x14ac:dyDescent="0.25">
      <c r="A38" s="774"/>
      <c r="B38" s="777"/>
      <c r="C38" s="172">
        <v>6</v>
      </c>
      <c r="D38" s="453"/>
      <c r="E38" s="448"/>
      <c r="F38" s="458"/>
      <c r="G38" s="449"/>
      <c r="H38" s="450"/>
      <c r="I38" s="430"/>
      <c r="J38" s="451"/>
      <c r="K38" s="450"/>
      <c r="L38" s="452"/>
      <c r="M38" s="447"/>
      <c r="N38" s="448"/>
      <c r="O38" s="448"/>
      <c r="P38" s="449"/>
      <c r="Q38" s="430"/>
      <c r="R38" s="451"/>
      <c r="S38" s="452"/>
      <c r="T38" s="442" t="s">
        <v>896</v>
      </c>
      <c r="U38" s="454" t="s">
        <v>911</v>
      </c>
      <c r="V38" s="430" t="s">
        <v>917</v>
      </c>
      <c r="W38" s="449" t="s">
        <v>913</v>
      </c>
      <c r="X38" s="493" t="s">
        <v>882</v>
      </c>
      <c r="Y38" s="454" t="s">
        <v>899</v>
      </c>
      <c r="Z38" s="448" t="s">
        <v>897</v>
      </c>
      <c r="AA38" s="452" t="s">
        <v>912</v>
      </c>
      <c r="AB38" s="42"/>
      <c r="AC38" s="229"/>
      <c r="AD38" s="6"/>
      <c r="AE38" s="520" t="s">
        <v>640</v>
      </c>
      <c r="AF38" s="520" t="s">
        <v>640</v>
      </c>
      <c r="AG38" s="520" t="s">
        <v>640</v>
      </c>
      <c r="AH38" s="520" t="s">
        <v>416</v>
      </c>
      <c r="AI38" s="520" t="s">
        <v>416</v>
      </c>
      <c r="AJ38" s="520" t="s">
        <v>416</v>
      </c>
      <c r="AK38" s="520" t="s">
        <v>641</v>
      </c>
      <c r="AL38" s="520" t="s">
        <v>641</v>
      </c>
      <c r="AM38" s="520" t="s">
        <v>641</v>
      </c>
      <c r="AN38" s="520" t="s">
        <v>806</v>
      </c>
      <c r="AO38" s="520" t="s">
        <v>806</v>
      </c>
      <c r="AP38" s="520" t="s">
        <v>806</v>
      </c>
      <c r="AQ38" s="520" t="s">
        <v>792</v>
      </c>
      <c r="AR38" s="520" t="s">
        <v>792</v>
      </c>
      <c r="AS38" s="520" t="s">
        <v>661</v>
      </c>
      <c r="AT38" s="520" t="s">
        <v>661</v>
      </c>
      <c r="AU38" s="520" t="s">
        <v>661</v>
      </c>
      <c r="AV38" s="520" t="s">
        <v>661</v>
      </c>
      <c r="AW38" s="520" t="s">
        <v>661</v>
      </c>
      <c r="AX38" s="520" t="s">
        <v>638</v>
      </c>
      <c r="AY38" s="520" t="s">
        <v>638</v>
      </c>
      <c r="AZ38" s="520" t="s">
        <v>661</v>
      </c>
      <c r="BA38" s="520" t="s">
        <v>661</v>
      </c>
      <c r="BC38" s="118"/>
      <c r="BD38" s="118">
        <f t="shared" si="0"/>
        <v>0</v>
      </c>
      <c r="BE38" s="118">
        <f t="shared" si="1"/>
        <v>0</v>
      </c>
      <c r="BF38" s="118">
        <f t="shared" si="2"/>
        <v>0</v>
      </c>
      <c r="BG38" s="118">
        <f t="shared" si="3"/>
        <v>0</v>
      </c>
      <c r="BH38" s="118">
        <f t="shared" si="4"/>
        <v>0</v>
      </c>
      <c r="BI38" s="118">
        <f t="shared" si="5"/>
        <v>0</v>
      </c>
      <c r="BJ38" s="118">
        <f t="shared" si="6"/>
        <v>0</v>
      </c>
      <c r="BK38" s="118">
        <f t="shared" si="7"/>
        <v>0</v>
      </c>
      <c r="BL38" s="117">
        <f t="shared" si="87"/>
        <v>0</v>
      </c>
      <c r="BM38" s="118">
        <f t="shared" si="8"/>
        <v>0</v>
      </c>
      <c r="BN38" s="118">
        <f t="shared" si="9"/>
        <v>0</v>
      </c>
      <c r="BO38" s="117">
        <f t="shared" si="10"/>
        <v>0</v>
      </c>
      <c r="BP38" s="118">
        <f t="shared" si="11"/>
        <v>0</v>
      </c>
      <c r="BQ38" s="118">
        <f t="shared" si="12"/>
        <v>0</v>
      </c>
      <c r="BR38" s="118">
        <f t="shared" si="13"/>
        <v>0</v>
      </c>
      <c r="BS38" s="118">
        <f t="shared" si="14"/>
        <v>0</v>
      </c>
      <c r="BT38" s="118">
        <f t="shared" si="15"/>
        <v>0</v>
      </c>
      <c r="BU38" s="118">
        <f t="shared" si="16"/>
        <v>0</v>
      </c>
      <c r="BV38" s="118">
        <f t="shared" si="88"/>
        <v>0</v>
      </c>
      <c r="BW38" s="117">
        <f t="shared" si="17"/>
        <v>0</v>
      </c>
      <c r="BX38" s="117">
        <f t="shared" si="18"/>
        <v>0</v>
      </c>
      <c r="BY38" s="117">
        <f t="shared" si="19"/>
        <v>0</v>
      </c>
      <c r="BZ38" s="117">
        <f t="shared" si="20"/>
        <v>0</v>
      </c>
      <c r="CA38" s="117">
        <f t="shared" si="21"/>
        <v>0</v>
      </c>
      <c r="CB38" s="117">
        <f t="shared" si="89"/>
        <v>0</v>
      </c>
      <c r="CC38" s="117">
        <f t="shared" si="22"/>
        <v>0</v>
      </c>
      <c r="CD38" s="117">
        <f t="shared" si="23"/>
        <v>0</v>
      </c>
      <c r="CE38" s="117">
        <f t="shared" si="24"/>
        <v>0</v>
      </c>
      <c r="CF38" s="117">
        <f t="shared" si="90"/>
        <v>0</v>
      </c>
      <c r="CG38" s="117">
        <f t="shared" si="91"/>
        <v>0</v>
      </c>
      <c r="CH38" s="117">
        <f t="shared" si="92"/>
        <v>0</v>
      </c>
      <c r="CI38" s="117">
        <f t="shared" si="25"/>
        <v>0</v>
      </c>
      <c r="CJ38" s="117">
        <f t="shared" si="26"/>
        <v>0</v>
      </c>
      <c r="CK38" s="117">
        <f t="shared" si="27"/>
        <v>0</v>
      </c>
      <c r="CL38" s="117">
        <f t="shared" si="28"/>
        <v>0</v>
      </c>
      <c r="CM38" s="117">
        <f t="shared" si="29"/>
        <v>0</v>
      </c>
      <c r="CN38" s="117">
        <f t="shared" si="30"/>
        <v>0</v>
      </c>
      <c r="CO38" s="117">
        <f t="shared" si="31"/>
        <v>0</v>
      </c>
      <c r="CP38" s="117">
        <f t="shared" si="32"/>
        <v>0</v>
      </c>
      <c r="CQ38" s="117">
        <f t="shared" si="33"/>
        <v>0</v>
      </c>
      <c r="CR38" s="117">
        <f t="shared" si="93"/>
        <v>0</v>
      </c>
      <c r="CS38" s="117">
        <f t="shared" si="34"/>
        <v>0</v>
      </c>
      <c r="CT38" s="117">
        <f t="shared" si="35"/>
        <v>0</v>
      </c>
      <c r="CU38" s="117">
        <f t="shared" si="36"/>
        <v>0</v>
      </c>
      <c r="CV38" s="117">
        <f t="shared" si="37"/>
        <v>0</v>
      </c>
      <c r="CW38" s="117">
        <f t="shared" si="38"/>
        <v>0</v>
      </c>
      <c r="CX38" s="117">
        <f t="shared" si="39"/>
        <v>0</v>
      </c>
      <c r="CY38" s="117">
        <f t="shared" si="40"/>
        <v>0</v>
      </c>
      <c r="CZ38" s="117">
        <f t="shared" si="41"/>
        <v>0</v>
      </c>
      <c r="DA38" s="117">
        <f t="shared" si="42"/>
        <v>0</v>
      </c>
      <c r="DB38" s="117">
        <f t="shared" si="94"/>
        <v>0</v>
      </c>
      <c r="DC38" s="117">
        <f t="shared" si="43"/>
        <v>0</v>
      </c>
      <c r="DD38" s="117">
        <f t="shared" si="95"/>
        <v>0</v>
      </c>
      <c r="DE38" s="117">
        <f t="shared" si="44"/>
        <v>0</v>
      </c>
      <c r="DF38" s="117">
        <f t="shared" si="96"/>
        <v>0</v>
      </c>
      <c r="DG38" s="117">
        <f t="shared" si="45"/>
        <v>0</v>
      </c>
      <c r="DH38" s="117">
        <f t="shared" si="46"/>
        <v>0</v>
      </c>
      <c r="DI38" s="117">
        <f t="shared" si="47"/>
        <v>0</v>
      </c>
      <c r="DJ38" s="117">
        <f t="shared" si="48"/>
        <v>0</v>
      </c>
      <c r="DK38" s="117">
        <f t="shared" si="49"/>
        <v>0</v>
      </c>
      <c r="DL38" s="117">
        <f t="shared" si="50"/>
        <v>0</v>
      </c>
      <c r="DM38" s="117">
        <f t="shared" si="51"/>
        <v>0</v>
      </c>
      <c r="DN38" s="117">
        <f t="shared" si="52"/>
        <v>0</v>
      </c>
      <c r="DO38" s="117">
        <f t="shared" si="97"/>
        <v>0</v>
      </c>
      <c r="DP38" s="117">
        <f t="shared" si="53"/>
        <v>0</v>
      </c>
      <c r="DQ38" s="117">
        <f t="shared" si="54"/>
        <v>0</v>
      </c>
      <c r="DR38" s="117">
        <f t="shared" si="98"/>
        <v>0</v>
      </c>
      <c r="DS38" s="117">
        <f t="shared" si="99"/>
        <v>0</v>
      </c>
      <c r="DT38" s="117">
        <f t="shared" si="55"/>
        <v>0</v>
      </c>
      <c r="DU38" s="117">
        <f t="shared" si="56"/>
        <v>0</v>
      </c>
      <c r="DV38" s="117">
        <f t="shared" si="57"/>
        <v>0</v>
      </c>
      <c r="DW38" s="117">
        <f t="shared" si="58"/>
        <v>0</v>
      </c>
      <c r="DX38" s="117">
        <f t="shared" si="59"/>
        <v>0</v>
      </c>
      <c r="DY38" s="117">
        <f t="shared" si="60"/>
        <v>0</v>
      </c>
      <c r="DZ38" s="117">
        <f t="shared" si="100"/>
        <v>0</v>
      </c>
      <c r="EA38" s="117">
        <f t="shared" si="61"/>
        <v>0</v>
      </c>
      <c r="EB38" s="117">
        <f t="shared" si="101"/>
        <v>0</v>
      </c>
      <c r="EC38" s="117">
        <f t="shared" si="62"/>
        <v>0</v>
      </c>
      <c r="ED38" s="117">
        <f t="shared" si="63"/>
        <v>0</v>
      </c>
      <c r="EE38" s="117">
        <f t="shared" si="64"/>
        <v>0</v>
      </c>
      <c r="EF38" s="117">
        <f t="shared" si="65"/>
        <v>0</v>
      </c>
      <c r="EG38" s="117">
        <f t="shared" si="66"/>
        <v>0</v>
      </c>
      <c r="EH38" s="117">
        <f t="shared" si="102"/>
        <v>0</v>
      </c>
      <c r="EI38" s="117">
        <f t="shared" si="67"/>
        <v>0</v>
      </c>
      <c r="EJ38" s="117">
        <f t="shared" si="68"/>
        <v>0</v>
      </c>
      <c r="EK38" s="117">
        <f t="shared" si="69"/>
        <v>0</v>
      </c>
      <c r="EL38" s="117">
        <f t="shared" si="70"/>
        <v>0</v>
      </c>
      <c r="EM38" s="117">
        <f t="shared" si="71"/>
        <v>0</v>
      </c>
      <c r="EN38" s="117">
        <f t="shared" si="103"/>
        <v>0</v>
      </c>
      <c r="EO38" s="117">
        <f t="shared" si="72"/>
        <v>0</v>
      </c>
      <c r="EP38" s="117">
        <f t="shared" si="73"/>
        <v>0</v>
      </c>
      <c r="EQ38" s="117">
        <f t="shared" si="74"/>
        <v>0</v>
      </c>
      <c r="ER38" s="118">
        <f t="shared" si="75"/>
        <v>0</v>
      </c>
      <c r="ES38" s="117">
        <f t="shared" si="76"/>
        <v>0</v>
      </c>
      <c r="ET38" s="117">
        <f t="shared" si="77"/>
        <v>0</v>
      </c>
      <c r="EU38" s="117">
        <f t="shared" si="78"/>
        <v>0</v>
      </c>
      <c r="EV38" s="117">
        <f t="shared" si="79"/>
        <v>0</v>
      </c>
      <c r="EW38" s="117">
        <f t="shared" si="80"/>
        <v>0</v>
      </c>
      <c r="EX38" s="117">
        <f t="shared" si="81"/>
        <v>0</v>
      </c>
      <c r="EY38" s="118">
        <f t="shared" si="82"/>
        <v>0</v>
      </c>
      <c r="EZ38" s="118">
        <f t="shared" si="83"/>
        <v>0</v>
      </c>
      <c r="FA38" s="117">
        <f t="shared" si="104"/>
        <v>0</v>
      </c>
      <c r="FB38" s="118">
        <f t="shared" si="84"/>
        <v>0</v>
      </c>
      <c r="FC38" s="118">
        <f t="shared" si="85"/>
        <v>0</v>
      </c>
      <c r="FD38" s="7">
        <f t="shared" si="86"/>
        <v>0</v>
      </c>
    </row>
    <row r="39" spans="1:162" ht="17.100000000000001" customHeight="1" x14ac:dyDescent="0.25">
      <c r="A39" s="774"/>
      <c r="B39" s="777"/>
      <c r="C39" s="172">
        <v>7</v>
      </c>
      <c r="D39" s="453"/>
      <c r="E39" s="448"/>
      <c r="F39" s="430"/>
      <c r="G39" s="449"/>
      <c r="H39" s="450"/>
      <c r="I39" s="430"/>
      <c r="J39" s="451"/>
      <c r="K39" s="450"/>
      <c r="L39" s="452"/>
      <c r="M39" s="447"/>
      <c r="N39" s="448"/>
      <c r="O39" s="430"/>
      <c r="P39" s="449"/>
      <c r="Q39" s="430"/>
      <c r="R39" s="451"/>
      <c r="S39" s="452"/>
      <c r="T39" s="447" t="s">
        <v>904</v>
      </c>
      <c r="U39" s="454" t="s">
        <v>911</v>
      </c>
      <c r="V39" s="430" t="s">
        <v>858</v>
      </c>
      <c r="W39" s="494" t="s">
        <v>898</v>
      </c>
      <c r="X39" s="430" t="s">
        <v>882</v>
      </c>
      <c r="Y39" s="451" t="s">
        <v>897</v>
      </c>
      <c r="Z39" s="450" t="s">
        <v>901</v>
      </c>
      <c r="AA39" s="452" t="s">
        <v>909</v>
      </c>
      <c r="AB39" s="42"/>
      <c r="AC39" s="10"/>
      <c r="AD39" s="6"/>
      <c r="AE39" s="520" t="s">
        <v>640</v>
      </c>
      <c r="AF39" s="520" t="s">
        <v>640</v>
      </c>
      <c r="AG39" s="520" t="s">
        <v>640</v>
      </c>
      <c r="AH39" s="520" t="s">
        <v>416</v>
      </c>
      <c r="AI39" s="520" t="s">
        <v>416</v>
      </c>
      <c r="AJ39" s="520" t="s">
        <v>416</v>
      </c>
      <c r="AK39" s="520" t="s">
        <v>641</v>
      </c>
      <c r="AL39" s="520" t="s">
        <v>641</v>
      </c>
      <c r="AM39" s="520" t="s">
        <v>641</v>
      </c>
      <c r="AN39" s="520" t="s">
        <v>640</v>
      </c>
      <c r="AO39" s="520" t="s">
        <v>640</v>
      </c>
      <c r="AP39" s="520" t="s">
        <v>640</v>
      </c>
      <c r="AQ39" s="520" t="s">
        <v>519</v>
      </c>
      <c r="AR39" s="520" t="s">
        <v>519</v>
      </c>
      <c r="AS39" s="520" t="s">
        <v>804</v>
      </c>
      <c r="AT39" s="520" t="s">
        <v>804</v>
      </c>
      <c r="AU39" s="520" t="s">
        <v>241</v>
      </c>
      <c r="AV39" s="520" t="s">
        <v>241</v>
      </c>
      <c r="AW39" s="520" t="s">
        <v>241</v>
      </c>
      <c r="AX39" s="520" t="s">
        <v>519</v>
      </c>
      <c r="AY39" s="520" t="s">
        <v>519</v>
      </c>
      <c r="AZ39" s="520" t="s">
        <v>804</v>
      </c>
      <c r="BA39" s="520" t="s">
        <v>804</v>
      </c>
      <c r="BC39" s="118"/>
      <c r="BD39" s="118">
        <f t="shared" si="0"/>
        <v>0</v>
      </c>
      <c r="BE39" s="118">
        <f t="shared" si="1"/>
        <v>0</v>
      </c>
      <c r="BF39" s="118">
        <f t="shared" si="2"/>
        <v>0</v>
      </c>
      <c r="BG39" s="118">
        <f t="shared" si="3"/>
        <v>0</v>
      </c>
      <c r="BH39" s="118">
        <f t="shared" si="4"/>
        <v>0</v>
      </c>
      <c r="BI39" s="118">
        <f t="shared" si="5"/>
        <v>0</v>
      </c>
      <c r="BJ39" s="118">
        <f t="shared" si="6"/>
        <v>0</v>
      </c>
      <c r="BK39" s="118">
        <f t="shared" si="7"/>
        <v>0</v>
      </c>
      <c r="BL39" s="117">
        <f t="shared" si="87"/>
        <v>0</v>
      </c>
      <c r="BM39" s="118">
        <f t="shared" si="8"/>
        <v>0</v>
      </c>
      <c r="BN39" s="118">
        <f t="shared" si="9"/>
        <v>0</v>
      </c>
      <c r="BO39" s="117">
        <f t="shared" si="10"/>
        <v>0</v>
      </c>
      <c r="BP39" s="118">
        <f t="shared" si="11"/>
        <v>0</v>
      </c>
      <c r="BQ39" s="118">
        <f t="shared" si="12"/>
        <v>0</v>
      </c>
      <c r="BR39" s="118">
        <f t="shared" si="13"/>
        <v>0</v>
      </c>
      <c r="BS39" s="118">
        <f t="shared" si="14"/>
        <v>0</v>
      </c>
      <c r="BT39" s="118">
        <f t="shared" si="15"/>
        <v>0</v>
      </c>
      <c r="BU39" s="118">
        <f t="shared" si="16"/>
        <v>0</v>
      </c>
      <c r="BV39" s="118">
        <f t="shared" si="88"/>
        <v>0</v>
      </c>
      <c r="BW39" s="117">
        <f t="shared" si="17"/>
        <v>0</v>
      </c>
      <c r="BX39" s="117">
        <f t="shared" si="18"/>
        <v>0</v>
      </c>
      <c r="BY39" s="117">
        <f t="shared" si="19"/>
        <v>0</v>
      </c>
      <c r="BZ39" s="117">
        <f t="shared" si="20"/>
        <v>0</v>
      </c>
      <c r="CA39" s="117">
        <f t="shared" si="21"/>
        <v>0</v>
      </c>
      <c r="CB39" s="117">
        <f t="shared" si="89"/>
        <v>0</v>
      </c>
      <c r="CC39" s="117">
        <f t="shared" si="22"/>
        <v>0</v>
      </c>
      <c r="CD39" s="117">
        <f t="shared" si="23"/>
        <v>0</v>
      </c>
      <c r="CE39" s="117">
        <f t="shared" si="24"/>
        <v>0</v>
      </c>
      <c r="CF39" s="117">
        <f t="shared" si="90"/>
        <v>0</v>
      </c>
      <c r="CG39" s="117">
        <f t="shared" si="91"/>
        <v>0</v>
      </c>
      <c r="CH39" s="117">
        <f t="shared" si="92"/>
        <v>0</v>
      </c>
      <c r="CI39" s="117">
        <f t="shared" si="25"/>
        <v>0</v>
      </c>
      <c r="CJ39" s="117">
        <f t="shared" si="26"/>
        <v>0</v>
      </c>
      <c r="CK39" s="117">
        <f t="shared" si="27"/>
        <v>0</v>
      </c>
      <c r="CL39" s="117">
        <f t="shared" si="28"/>
        <v>0</v>
      </c>
      <c r="CM39" s="117">
        <f t="shared" si="29"/>
        <v>0</v>
      </c>
      <c r="CN39" s="117">
        <f t="shared" si="30"/>
        <v>0</v>
      </c>
      <c r="CO39" s="117">
        <f t="shared" si="31"/>
        <v>0</v>
      </c>
      <c r="CP39" s="117">
        <f t="shared" si="32"/>
        <v>0</v>
      </c>
      <c r="CQ39" s="117">
        <f t="shared" si="33"/>
        <v>0</v>
      </c>
      <c r="CR39" s="117">
        <f t="shared" si="93"/>
        <v>0</v>
      </c>
      <c r="CS39" s="117">
        <f t="shared" si="34"/>
        <v>0</v>
      </c>
      <c r="CT39" s="117">
        <f t="shared" si="35"/>
        <v>0</v>
      </c>
      <c r="CU39" s="117">
        <f t="shared" si="36"/>
        <v>0</v>
      </c>
      <c r="CV39" s="117">
        <f t="shared" si="37"/>
        <v>0</v>
      </c>
      <c r="CW39" s="117">
        <f t="shared" si="38"/>
        <v>0</v>
      </c>
      <c r="CX39" s="117">
        <f t="shared" si="39"/>
        <v>0</v>
      </c>
      <c r="CY39" s="117">
        <f t="shared" si="40"/>
        <v>0</v>
      </c>
      <c r="CZ39" s="117">
        <f t="shared" si="41"/>
        <v>0</v>
      </c>
      <c r="DA39" s="117">
        <f t="shared" si="42"/>
        <v>0</v>
      </c>
      <c r="DB39" s="117">
        <f t="shared" si="94"/>
        <v>0</v>
      </c>
      <c r="DC39" s="117">
        <f t="shared" si="43"/>
        <v>0</v>
      </c>
      <c r="DD39" s="117">
        <f t="shared" si="95"/>
        <v>0</v>
      </c>
      <c r="DE39" s="117">
        <f t="shared" si="44"/>
        <v>0</v>
      </c>
      <c r="DF39" s="117">
        <f t="shared" si="96"/>
        <v>0</v>
      </c>
      <c r="DG39" s="117">
        <f t="shared" si="45"/>
        <v>0</v>
      </c>
      <c r="DH39" s="117">
        <f t="shared" si="46"/>
        <v>0</v>
      </c>
      <c r="DI39" s="117">
        <f t="shared" si="47"/>
        <v>0</v>
      </c>
      <c r="DJ39" s="117">
        <f t="shared" si="48"/>
        <v>0</v>
      </c>
      <c r="DK39" s="117">
        <f t="shared" si="49"/>
        <v>0</v>
      </c>
      <c r="DL39" s="117">
        <f t="shared" si="50"/>
        <v>0</v>
      </c>
      <c r="DM39" s="117">
        <f t="shared" si="51"/>
        <v>0</v>
      </c>
      <c r="DN39" s="117">
        <f t="shared" si="52"/>
        <v>0</v>
      </c>
      <c r="DO39" s="117">
        <f t="shared" si="97"/>
        <v>0</v>
      </c>
      <c r="DP39" s="117">
        <f t="shared" si="53"/>
        <v>0</v>
      </c>
      <c r="DQ39" s="117">
        <f t="shared" si="54"/>
        <v>0</v>
      </c>
      <c r="DR39" s="117">
        <f t="shared" si="98"/>
        <v>0</v>
      </c>
      <c r="DS39" s="117">
        <f t="shared" si="99"/>
        <v>0</v>
      </c>
      <c r="DT39" s="117">
        <f t="shared" si="55"/>
        <v>0</v>
      </c>
      <c r="DU39" s="117">
        <f t="shared" si="56"/>
        <v>0</v>
      </c>
      <c r="DV39" s="117">
        <f t="shared" si="57"/>
        <v>0</v>
      </c>
      <c r="DW39" s="117">
        <f t="shared" si="58"/>
        <v>0</v>
      </c>
      <c r="DX39" s="117">
        <f t="shared" si="59"/>
        <v>0</v>
      </c>
      <c r="DY39" s="117">
        <f t="shared" si="60"/>
        <v>0</v>
      </c>
      <c r="DZ39" s="117">
        <f t="shared" si="100"/>
        <v>0</v>
      </c>
      <c r="EA39" s="117">
        <f t="shared" si="61"/>
        <v>0</v>
      </c>
      <c r="EB39" s="117">
        <f t="shared" si="101"/>
        <v>0</v>
      </c>
      <c r="EC39" s="117">
        <f t="shared" si="62"/>
        <v>0</v>
      </c>
      <c r="ED39" s="117">
        <f t="shared" si="63"/>
        <v>0</v>
      </c>
      <c r="EE39" s="117">
        <f t="shared" si="64"/>
        <v>0</v>
      </c>
      <c r="EF39" s="117">
        <f t="shared" si="65"/>
        <v>0</v>
      </c>
      <c r="EG39" s="117">
        <f t="shared" si="66"/>
        <v>0</v>
      </c>
      <c r="EH39" s="117">
        <f t="shared" si="102"/>
        <v>0</v>
      </c>
      <c r="EI39" s="117">
        <f t="shared" si="67"/>
        <v>0</v>
      </c>
      <c r="EJ39" s="117">
        <f t="shared" si="68"/>
        <v>0</v>
      </c>
      <c r="EK39" s="117">
        <f t="shared" si="69"/>
        <v>0</v>
      </c>
      <c r="EL39" s="117">
        <f t="shared" si="70"/>
        <v>0</v>
      </c>
      <c r="EM39" s="117">
        <f t="shared" si="71"/>
        <v>0</v>
      </c>
      <c r="EN39" s="117">
        <f t="shared" si="103"/>
        <v>0</v>
      </c>
      <c r="EO39" s="117">
        <f t="shared" si="72"/>
        <v>0</v>
      </c>
      <c r="EP39" s="117">
        <f t="shared" si="73"/>
        <v>0</v>
      </c>
      <c r="EQ39" s="117">
        <f t="shared" si="74"/>
        <v>0</v>
      </c>
      <c r="ER39" s="118">
        <f t="shared" si="75"/>
        <v>0</v>
      </c>
      <c r="ES39" s="117">
        <f t="shared" si="76"/>
        <v>0</v>
      </c>
      <c r="ET39" s="117">
        <f t="shared" si="77"/>
        <v>0</v>
      </c>
      <c r="EU39" s="117">
        <f t="shared" si="78"/>
        <v>0</v>
      </c>
      <c r="EV39" s="117">
        <f t="shared" si="79"/>
        <v>0</v>
      </c>
      <c r="EW39" s="117">
        <f t="shared" si="80"/>
        <v>0</v>
      </c>
      <c r="EX39" s="117">
        <f t="shared" si="81"/>
        <v>0</v>
      </c>
      <c r="EY39" s="118">
        <f t="shared" si="82"/>
        <v>0</v>
      </c>
      <c r="EZ39" s="118">
        <f t="shared" si="83"/>
        <v>0</v>
      </c>
      <c r="FA39" s="117">
        <f t="shared" si="104"/>
        <v>0</v>
      </c>
      <c r="FB39" s="118">
        <f t="shared" si="84"/>
        <v>0</v>
      </c>
      <c r="FC39" s="118">
        <f t="shared" si="85"/>
        <v>0</v>
      </c>
      <c r="FD39" s="7">
        <f t="shared" si="86"/>
        <v>0</v>
      </c>
    </row>
    <row r="40" spans="1:162" ht="17.100000000000001" customHeight="1" x14ac:dyDescent="0.25">
      <c r="A40" s="774"/>
      <c r="B40" s="777"/>
      <c r="C40" s="172">
        <v>8</v>
      </c>
      <c r="D40" s="463"/>
      <c r="E40" s="457"/>
      <c r="F40" s="458"/>
      <c r="G40" s="459"/>
      <c r="H40" s="460"/>
      <c r="I40" s="458"/>
      <c r="J40" s="461"/>
      <c r="K40" s="460"/>
      <c r="L40" s="452"/>
      <c r="M40" s="456"/>
      <c r="N40" s="457"/>
      <c r="O40" s="458"/>
      <c r="P40" s="459"/>
      <c r="Q40" s="458"/>
      <c r="R40" s="461"/>
      <c r="S40" s="462"/>
      <c r="T40" s="456" t="s">
        <v>904</v>
      </c>
      <c r="U40" s="464" t="s">
        <v>917</v>
      </c>
      <c r="V40" s="458" t="s">
        <v>858</v>
      </c>
      <c r="W40" s="494" t="s">
        <v>898</v>
      </c>
      <c r="X40" s="430" t="s">
        <v>882</v>
      </c>
      <c r="Y40" s="451" t="s">
        <v>897</v>
      </c>
      <c r="Z40" s="460" t="s">
        <v>901</v>
      </c>
      <c r="AA40" s="462" t="s">
        <v>909</v>
      </c>
      <c r="AB40" s="42"/>
      <c r="AC40" s="10"/>
      <c r="AD40" s="6"/>
      <c r="AE40" s="520" t="s">
        <v>789</v>
      </c>
      <c r="AF40" s="520" t="s">
        <v>789</v>
      </c>
      <c r="AG40" s="520" t="s">
        <v>789</v>
      </c>
      <c r="AH40" s="520" t="s">
        <v>794</v>
      </c>
      <c r="AI40" s="520" t="s">
        <v>794</v>
      </c>
      <c r="AJ40" s="520" t="s">
        <v>794</v>
      </c>
      <c r="AK40" s="520" t="s">
        <v>795</v>
      </c>
      <c r="AL40" s="520" t="s">
        <v>267</v>
      </c>
      <c r="AM40" s="520" t="s">
        <v>267</v>
      </c>
      <c r="AN40" s="520" t="s">
        <v>640</v>
      </c>
      <c r="AO40" s="520" t="s">
        <v>640</v>
      </c>
      <c r="AP40" s="520" t="s">
        <v>640</v>
      </c>
      <c r="AQ40" s="520" t="s">
        <v>519</v>
      </c>
      <c r="AR40" s="520" t="s">
        <v>519</v>
      </c>
      <c r="AS40" s="520" t="s">
        <v>804</v>
      </c>
      <c r="AT40" s="520" t="s">
        <v>804</v>
      </c>
      <c r="AU40" s="520" t="s">
        <v>241</v>
      </c>
      <c r="AV40" s="520" t="s">
        <v>241</v>
      </c>
      <c r="AW40" s="520" t="s">
        <v>241</v>
      </c>
      <c r="AX40" s="520" t="s">
        <v>519</v>
      </c>
      <c r="AY40" s="520" t="s">
        <v>519</v>
      </c>
      <c r="AZ40" s="520" t="s">
        <v>804</v>
      </c>
      <c r="BA40" s="520" t="s">
        <v>804</v>
      </c>
      <c r="BC40" s="118"/>
      <c r="BD40" s="118">
        <f t="shared" si="0"/>
        <v>0</v>
      </c>
      <c r="BE40" s="118">
        <f t="shared" si="1"/>
        <v>0</v>
      </c>
      <c r="BF40" s="118">
        <f t="shared" si="2"/>
        <v>0</v>
      </c>
      <c r="BG40" s="118">
        <f t="shared" si="3"/>
        <v>0</v>
      </c>
      <c r="BH40" s="118">
        <f t="shared" si="4"/>
        <v>0</v>
      </c>
      <c r="BI40" s="118">
        <f t="shared" si="5"/>
        <v>0</v>
      </c>
      <c r="BJ40" s="118">
        <f t="shared" si="6"/>
        <v>0</v>
      </c>
      <c r="BK40" s="118">
        <f t="shared" si="7"/>
        <v>0</v>
      </c>
      <c r="BL40" s="117">
        <f t="shared" si="87"/>
        <v>0</v>
      </c>
      <c r="BM40" s="118">
        <f t="shared" si="8"/>
        <v>0</v>
      </c>
      <c r="BN40" s="118">
        <f t="shared" si="9"/>
        <v>0</v>
      </c>
      <c r="BO40" s="117">
        <f t="shared" si="10"/>
        <v>0</v>
      </c>
      <c r="BP40" s="118">
        <f t="shared" si="11"/>
        <v>0</v>
      </c>
      <c r="BQ40" s="118">
        <f t="shared" si="12"/>
        <v>0</v>
      </c>
      <c r="BR40" s="118">
        <f t="shared" si="13"/>
        <v>0</v>
      </c>
      <c r="BS40" s="118">
        <f t="shared" si="14"/>
        <v>0</v>
      </c>
      <c r="BT40" s="118">
        <f t="shared" si="15"/>
        <v>0</v>
      </c>
      <c r="BU40" s="118">
        <f t="shared" si="16"/>
        <v>0</v>
      </c>
      <c r="BV40" s="118">
        <f t="shared" si="88"/>
        <v>0</v>
      </c>
      <c r="BW40" s="117">
        <f t="shared" si="17"/>
        <v>0</v>
      </c>
      <c r="BX40" s="117">
        <f t="shared" si="18"/>
        <v>0</v>
      </c>
      <c r="BY40" s="117">
        <f t="shared" si="19"/>
        <v>0</v>
      </c>
      <c r="BZ40" s="117">
        <f t="shared" si="20"/>
        <v>0</v>
      </c>
      <c r="CA40" s="117">
        <f t="shared" si="21"/>
        <v>0</v>
      </c>
      <c r="CB40" s="117">
        <f t="shared" si="89"/>
        <v>0</v>
      </c>
      <c r="CC40" s="117">
        <f t="shared" si="22"/>
        <v>0</v>
      </c>
      <c r="CD40" s="117">
        <f t="shared" si="23"/>
        <v>0</v>
      </c>
      <c r="CE40" s="117">
        <f t="shared" si="24"/>
        <v>0</v>
      </c>
      <c r="CF40" s="117">
        <f t="shared" si="90"/>
        <v>0</v>
      </c>
      <c r="CG40" s="117">
        <f t="shared" si="91"/>
        <v>0</v>
      </c>
      <c r="CH40" s="117">
        <f t="shared" si="92"/>
        <v>0</v>
      </c>
      <c r="CI40" s="117">
        <f t="shared" si="25"/>
        <v>0</v>
      </c>
      <c r="CJ40" s="117">
        <f t="shared" si="26"/>
        <v>0</v>
      </c>
      <c r="CK40" s="117">
        <f t="shared" si="27"/>
        <v>0</v>
      </c>
      <c r="CL40" s="117">
        <f t="shared" si="28"/>
        <v>0</v>
      </c>
      <c r="CM40" s="117">
        <f t="shared" si="29"/>
        <v>0</v>
      </c>
      <c r="CN40" s="117">
        <f t="shared" si="30"/>
        <v>0</v>
      </c>
      <c r="CO40" s="117">
        <f t="shared" si="31"/>
        <v>0</v>
      </c>
      <c r="CP40" s="117">
        <f t="shared" si="32"/>
        <v>0</v>
      </c>
      <c r="CQ40" s="117">
        <f t="shared" si="33"/>
        <v>0</v>
      </c>
      <c r="CR40" s="117">
        <f t="shared" si="93"/>
        <v>0</v>
      </c>
      <c r="CS40" s="117">
        <f t="shared" si="34"/>
        <v>0</v>
      </c>
      <c r="CT40" s="117">
        <f t="shared" si="35"/>
        <v>0</v>
      </c>
      <c r="CU40" s="117">
        <f t="shared" si="36"/>
        <v>0</v>
      </c>
      <c r="CV40" s="117">
        <f t="shared" si="37"/>
        <v>0</v>
      </c>
      <c r="CW40" s="117">
        <f t="shared" si="38"/>
        <v>0</v>
      </c>
      <c r="CX40" s="117">
        <f t="shared" si="39"/>
        <v>0</v>
      </c>
      <c r="CY40" s="117">
        <f t="shared" si="40"/>
        <v>0</v>
      </c>
      <c r="CZ40" s="117">
        <f t="shared" si="41"/>
        <v>0</v>
      </c>
      <c r="DA40" s="117">
        <f t="shared" si="42"/>
        <v>0</v>
      </c>
      <c r="DB40" s="117">
        <f t="shared" si="94"/>
        <v>0</v>
      </c>
      <c r="DC40" s="117">
        <f t="shared" si="43"/>
        <v>0</v>
      </c>
      <c r="DD40" s="117">
        <f t="shared" si="95"/>
        <v>0</v>
      </c>
      <c r="DE40" s="117">
        <f t="shared" si="44"/>
        <v>0</v>
      </c>
      <c r="DF40" s="117">
        <f t="shared" si="96"/>
        <v>0</v>
      </c>
      <c r="DG40" s="117">
        <f t="shared" si="45"/>
        <v>0</v>
      </c>
      <c r="DH40" s="117">
        <f t="shared" si="46"/>
        <v>0</v>
      </c>
      <c r="DI40" s="117">
        <f t="shared" si="47"/>
        <v>0</v>
      </c>
      <c r="DJ40" s="117">
        <f t="shared" si="48"/>
        <v>0</v>
      </c>
      <c r="DK40" s="117">
        <f t="shared" si="49"/>
        <v>0</v>
      </c>
      <c r="DL40" s="117">
        <f t="shared" si="50"/>
        <v>0</v>
      </c>
      <c r="DM40" s="117">
        <f t="shared" si="51"/>
        <v>0</v>
      </c>
      <c r="DN40" s="117">
        <f t="shared" si="52"/>
        <v>0</v>
      </c>
      <c r="DO40" s="117">
        <f t="shared" si="97"/>
        <v>0</v>
      </c>
      <c r="DP40" s="117">
        <f t="shared" si="53"/>
        <v>0</v>
      </c>
      <c r="DQ40" s="117">
        <f t="shared" si="54"/>
        <v>0</v>
      </c>
      <c r="DR40" s="117">
        <f t="shared" si="98"/>
        <v>0</v>
      </c>
      <c r="DS40" s="117">
        <f t="shared" si="99"/>
        <v>0</v>
      </c>
      <c r="DT40" s="117">
        <f t="shared" si="55"/>
        <v>0</v>
      </c>
      <c r="DU40" s="117">
        <f t="shared" si="56"/>
        <v>0</v>
      </c>
      <c r="DV40" s="117">
        <f t="shared" si="57"/>
        <v>0</v>
      </c>
      <c r="DW40" s="117">
        <f t="shared" si="58"/>
        <v>0</v>
      </c>
      <c r="DX40" s="117">
        <f t="shared" si="59"/>
        <v>0</v>
      </c>
      <c r="DY40" s="117">
        <f t="shared" si="60"/>
        <v>0</v>
      </c>
      <c r="DZ40" s="117">
        <f t="shared" si="100"/>
        <v>0</v>
      </c>
      <c r="EA40" s="117">
        <f t="shared" si="61"/>
        <v>0</v>
      </c>
      <c r="EB40" s="117">
        <f t="shared" si="101"/>
        <v>0</v>
      </c>
      <c r="EC40" s="117">
        <f t="shared" si="62"/>
        <v>0</v>
      </c>
      <c r="ED40" s="117">
        <f t="shared" si="63"/>
        <v>0</v>
      </c>
      <c r="EE40" s="117">
        <f t="shared" si="64"/>
        <v>0</v>
      </c>
      <c r="EF40" s="117">
        <f t="shared" si="65"/>
        <v>0</v>
      </c>
      <c r="EG40" s="117">
        <f t="shared" si="66"/>
        <v>0</v>
      </c>
      <c r="EH40" s="117">
        <f t="shared" si="102"/>
        <v>0</v>
      </c>
      <c r="EI40" s="117">
        <f t="shared" si="67"/>
        <v>0</v>
      </c>
      <c r="EJ40" s="117">
        <f t="shared" si="68"/>
        <v>0</v>
      </c>
      <c r="EK40" s="117">
        <f t="shared" si="69"/>
        <v>0</v>
      </c>
      <c r="EL40" s="117">
        <f t="shared" si="70"/>
        <v>0</v>
      </c>
      <c r="EM40" s="117">
        <f t="shared" si="71"/>
        <v>0</v>
      </c>
      <c r="EN40" s="117">
        <f t="shared" si="103"/>
        <v>0</v>
      </c>
      <c r="EO40" s="117">
        <f t="shared" si="72"/>
        <v>0</v>
      </c>
      <c r="EP40" s="117">
        <f t="shared" si="73"/>
        <v>0</v>
      </c>
      <c r="EQ40" s="117">
        <f t="shared" si="74"/>
        <v>0</v>
      </c>
      <c r="ER40" s="118">
        <f t="shared" si="75"/>
        <v>0</v>
      </c>
      <c r="ES40" s="117">
        <f t="shared" si="76"/>
        <v>0</v>
      </c>
      <c r="ET40" s="117">
        <f t="shared" si="77"/>
        <v>0</v>
      </c>
      <c r="EU40" s="117">
        <f t="shared" si="78"/>
        <v>0</v>
      </c>
      <c r="EV40" s="117">
        <f t="shared" si="79"/>
        <v>0</v>
      </c>
      <c r="EW40" s="117">
        <f t="shared" si="80"/>
        <v>0</v>
      </c>
      <c r="EX40" s="117">
        <f t="shared" si="81"/>
        <v>0</v>
      </c>
      <c r="EY40" s="118">
        <f t="shared" si="82"/>
        <v>0</v>
      </c>
      <c r="EZ40" s="118">
        <f t="shared" si="83"/>
        <v>0</v>
      </c>
      <c r="FA40" s="117">
        <f t="shared" si="104"/>
        <v>0</v>
      </c>
      <c r="FB40" s="118">
        <f t="shared" si="84"/>
        <v>0</v>
      </c>
      <c r="FC40" s="118">
        <f t="shared" si="85"/>
        <v>0</v>
      </c>
      <c r="FD40" s="7">
        <f t="shared" si="86"/>
        <v>0</v>
      </c>
    </row>
    <row r="41" spans="1:162" ht="17.100000000000001" customHeight="1" x14ac:dyDescent="0.25">
      <c r="A41" s="774"/>
      <c r="B41" s="777"/>
      <c r="C41" s="172">
        <v>9</v>
      </c>
      <c r="D41" s="463"/>
      <c r="E41" s="457"/>
      <c r="F41" s="458"/>
      <c r="G41" s="459"/>
      <c r="H41" s="460"/>
      <c r="I41" s="458"/>
      <c r="J41" s="461"/>
      <c r="K41" s="460"/>
      <c r="L41" s="462"/>
      <c r="M41" s="456"/>
      <c r="N41" s="457"/>
      <c r="O41" s="458"/>
      <c r="P41" s="459"/>
      <c r="Q41" s="458"/>
      <c r="R41" s="461"/>
      <c r="S41" s="462"/>
      <c r="T41" s="456" t="s">
        <v>909</v>
      </c>
      <c r="U41" s="464" t="s">
        <v>917</v>
      </c>
      <c r="V41" s="458" t="s">
        <v>904</v>
      </c>
      <c r="W41" s="449" t="s">
        <v>896</v>
      </c>
      <c r="X41" s="430" t="s">
        <v>899</v>
      </c>
      <c r="Y41" s="451" t="s">
        <v>914</v>
      </c>
      <c r="Z41" s="460" t="s">
        <v>915</v>
      </c>
      <c r="AA41" s="462" t="s">
        <v>901</v>
      </c>
      <c r="AB41" s="42"/>
      <c r="AC41" s="10"/>
      <c r="AD41" s="6"/>
      <c r="AE41" s="520" t="s">
        <v>789</v>
      </c>
      <c r="AF41" s="520" t="s">
        <v>789</v>
      </c>
      <c r="AG41" s="520" t="s">
        <v>789</v>
      </c>
      <c r="AH41" s="520" t="s">
        <v>794</v>
      </c>
      <c r="AI41" s="520" t="s">
        <v>794</v>
      </c>
      <c r="AJ41" s="520" t="s">
        <v>794</v>
      </c>
      <c r="AK41" s="520" t="s">
        <v>795</v>
      </c>
      <c r="AL41" s="520" t="s">
        <v>267</v>
      </c>
      <c r="AM41" s="520" t="s">
        <v>267</v>
      </c>
      <c r="AN41" s="520" t="s">
        <v>640</v>
      </c>
      <c r="AO41" s="520" t="s">
        <v>640</v>
      </c>
      <c r="AP41" s="520" t="s">
        <v>640</v>
      </c>
      <c r="AQ41" s="520" t="s">
        <v>519</v>
      </c>
      <c r="AR41" s="520" t="s">
        <v>519</v>
      </c>
      <c r="AS41" s="520" t="s">
        <v>804</v>
      </c>
      <c r="AT41" s="520" t="s">
        <v>804</v>
      </c>
      <c r="AU41" s="520" t="s">
        <v>241</v>
      </c>
      <c r="AV41" s="520" t="s">
        <v>241</v>
      </c>
      <c r="AW41" s="520" t="s">
        <v>241</v>
      </c>
      <c r="AX41" s="520" t="s">
        <v>519</v>
      </c>
      <c r="AY41" s="520" t="s">
        <v>519</v>
      </c>
      <c r="AZ41" s="520" t="s">
        <v>804</v>
      </c>
      <c r="BA41" s="520" t="s">
        <v>804</v>
      </c>
      <c r="BC41" s="118"/>
      <c r="BD41" s="118">
        <f t="shared" si="0"/>
        <v>0</v>
      </c>
      <c r="BE41" s="118">
        <f t="shared" si="1"/>
        <v>0</v>
      </c>
      <c r="BF41" s="118">
        <f t="shared" si="2"/>
        <v>0</v>
      </c>
      <c r="BG41" s="118">
        <f t="shared" si="3"/>
        <v>0</v>
      </c>
      <c r="BH41" s="118">
        <f t="shared" si="4"/>
        <v>0</v>
      </c>
      <c r="BI41" s="118">
        <f t="shared" si="5"/>
        <v>0</v>
      </c>
      <c r="BJ41" s="118">
        <f t="shared" si="6"/>
        <v>0</v>
      </c>
      <c r="BK41" s="118">
        <f t="shared" si="7"/>
        <v>0</v>
      </c>
      <c r="BL41" s="117">
        <f t="shared" si="87"/>
        <v>0</v>
      </c>
      <c r="BM41" s="118">
        <f t="shared" si="8"/>
        <v>0</v>
      </c>
      <c r="BN41" s="118">
        <f t="shared" si="9"/>
        <v>0</v>
      </c>
      <c r="BO41" s="117">
        <f t="shared" si="10"/>
        <v>0</v>
      </c>
      <c r="BP41" s="118">
        <f t="shared" si="11"/>
        <v>0</v>
      </c>
      <c r="BQ41" s="118">
        <f t="shared" si="12"/>
        <v>0</v>
      </c>
      <c r="BR41" s="118">
        <f t="shared" si="13"/>
        <v>0</v>
      </c>
      <c r="BS41" s="118">
        <f t="shared" si="14"/>
        <v>0</v>
      </c>
      <c r="BT41" s="118">
        <f t="shared" si="15"/>
        <v>0</v>
      </c>
      <c r="BU41" s="118">
        <f t="shared" si="16"/>
        <v>0</v>
      </c>
      <c r="BV41" s="118">
        <f t="shared" si="88"/>
        <v>0</v>
      </c>
      <c r="BW41" s="117">
        <f t="shared" si="17"/>
        <v>0</v>
      </c>
      <c r="BX41" s="117">
        <f t="shared" si="18"/>
        <v>0</v>
      </c>
      <c r="BY41" s="117">
        <f t="shared" si="19"/>
        <v>0</v>
      </c>
      <c r="BZ41" s="117">
        <f t="shared" si="20"/>
        <v>0</v>
      </c>
      <c r="CA41" s="117">
        <f t="shared" si="21"/>
        <v>0</v>
      </c>
      <c r="CB41" s="117">
        <f t="shared" si="89"/>
        <v>0</v>
      </c>
      <c r="CC41" s="117">
        <f t="shared" si="22"/>
        <v>0</v>
      </c>
      <c r="CD41" s="117">
        <f t="shared" si="23"/>
        <v>0</v>
      </c>
      <c r="CE41" s="117">
        <f t="shared" si="24"/>
        <v>0</v>
      </c>
      <c r="CF41" s="117">
        <f t="shared" si="90"/>
        <v>0</v>
      </c>
      <c r="CG41" s="117">
        <f t="shared" si="91"/>
        <v>0</v>
      </c>
      <c r="CH41" s="117">
        <f t="shared" si="92"/>
        <v>0</v>
      </c>
      <c r="CI41" s="117">
        <f t="shared" si="25"/>
        <v>0</v>
      </c>
      <c r="CJ41" s="117">
        <f t="shared" si="26"/>
        <v>0</v>
      </c>
      <c r="CK41" s="117">
        <f t="shared" si="27"/>
        <v>0</v>
      </c>
      <c r="CL41" s="117">
        <f t="shared" si="28"/>
        <v>0</v>
      </c>
      <c r="CM41" s="117">
        <f t="shared" si="29"/>
        <v>0</v>
      </c>
      <c r="CN41" s="117">
        <f t="shared" si="30"/>
        <v>0</v>
      </c>
      <c r="CO41" s="117">
        <f t="shared" si="31"/>
        <v>0</v>
      </c>
      <c r="CP41" s="117">
        <f t="shared" si="32"/>
        <v>0</v>
      </c>
      <c r="CQ41" s="117">
        <f t="shared" si="33"/>
        <v>0</v>
      </c>
      <c r="CR41" s="117">
        <f t="shared" si="93"/>
        <v>0</v>
      </c>
      <c r="CS41" s="117">
        <f t="shared" si="34"/>
        <v>0</v>
      </c>
      <c r="CT41" s="117">
        <f t="shared" si="35"/>
        <v>0</v>
      </c>
      <c r="CU41" s="117">
        <f t="shared" si="36"/>
        <v>0</v>
      </c>
      <c r="CV41" s="117">
        <f t="shared" si="37"/>
        <v>0</v>
      </c>
      <c r="CW41" s="117">
        <f t="shared" si="38"/>
        <v>0</v>
      </c>
      <c r="CX41" s="117">
        <f t="shared" si="39"/>
        <v>0</v>
      </c>
      <c r="CY41" s="117">
        <f t="shared" si="40"/>
        <v>0</v>
      </c>
      <c r="CZ41" s="117">
        <f t="shared" si="41"/>
        <v>0</v>
      </c>
      <c r="DA41" s="117">
        <f t="shared" si="42"/>
        <v>0</v>
      </c>
      <c r="DB41" s="117">
        <f t="shared" si="94"/>
        <v>0</v>
      </c>
      <c r="DC41" s="117">
        <f t="shared" si="43"/>
        <v>0</v>
      </c>
      <c r="DD41" s="117">
        <f t="shared" si="95"/>
        <v>0</v>
      </c>
      <c r="DE41" s="117">
        <f t="shared" si="44"/>
        <v>0</v>
      </c>
      <c r="DF41" s="117">
        <f t="shared" si="96"/>
        <v>0</v>
      </c>
      <c r="DG41" s="117">
        <f t="shared" si="45"/>
        <v>0</v>
      </c>
      <c r="DH41" s="117">
        <f t="shared" si="46"/>
        <v>0</v>
      </c>
      <c r="DI41" s="117">
        <f t="shared" si="47"/>
        <v>0</v>
      </c>
      <c r="DJ41" s="117">
        <f t="shared" si="48"/>
        <v>0</v>
      </c>
      <c r="DK41" s="117">
        <f t="shared" si="49"/>
        <v>0</v>
      </c>
      <c r="DL41" s="117">
        <f t="shared" si="50"/>
        <v>0</v>
      </c>
      <c r="DM41" s="117">
        <f t="shared" si="51"/>
        <v>0</v>
      </c>
      <c r="DN41" s="117">
        <f t="shared" si="52"/>
        <v>0</v>
      </c>
      <c r="DO41" s="117">
        <f t="shared" si="97"/>
        <v>0</v>
      </c>
      <c r="DP41" s="117">
        <f t="shared" si="53"/>
        <v>0</v>
      </c>
      <c r="DQ41" s="117">
        <f t="shared" si="54"/>
        <v>0</v>
      </c>
      <c r="DR41" s="117">
        <f t="shared" si="98"/>
        <v>0</v>
      </c>
      <c r="DS41" s="117">
        <f t="shared" si="99"/>
        <v>0</v>
      </c>
      <c r="DT41" s="117">
        <f t="shared" si="55"/>
        <v>0</v>
      </c>
      <c r="DU41" s="117">
        <f t="shared" si="56"/>
        <v>0</v>
      </c>
      <c r="DV41" s="117">
        <f t="shared" si="57"/>
        <v>0</v>
      </c>
      <c r="DW41" s="117">
        <f t="shared" si="58"/>
        <v>0</v>
      </c>
      <c r="DX41" s="117">
        <f t="shared" si="59"/>
        <v>0</v>
      </c>
      <c r="DY41" s="117">
        <f t="shared" si="60"/>
        <v>0</v>
      </c>
      <c r="DZ41" s="117">
        <f t="shared" si="100"/>
        <v>0</v>
      </c>
      <c r="EA41" s="117">
        <f t="shared" si="61"/>
        <v>0</v>
      </c>
      <c r="EB41" s="117">
        <f t="shared" si="101"/>
        <v>0</v>
      </c>
      <c r="EC41" s="117">
        <f t="shared" si="62"/>
        <v>0</v>
      </c>
      <c r="ED41" s="117">
        <f t="shared" si="63"/>
        <v>0</v>
      </c>
      <c r="EE41" s="117">
        <f t="shared" si="64"/>
        <v>0</v>
      </c>
      <c r="EF41" s="117">
        <f t="shared" si="65"/>
        <v>0</v>
      </c>
      <c r="EG41" s="117">
        <f t="shared" si="66"/>
        <v>0</v>
      </c>
      <c r="EH41" s="117">
        <f t="shared" si="102"/>
        <v>0</v>
      </c>
      <c r="EI41" s="117">
        <f t="shared" si="67"/>
        <v>0</v>
      </c>
      <c r="EJ41" s="117">
        <f t="shared" si="68"/>
        <v>0</v>
      </c>
      <c r="EK41" s="117">
        <f t="shared" si="69"/>
        <v>0</v>
      </c>
      <c r="EL41" s="117">
        <f t="shared" si="70"/>
        <v>0</v>
      </c>
      <c r="EM41" s="117">
        <f t="shared" si="71"/>
        <v>0</v>
      </c>
      <c r="EN41" s="117">
        <f t="shared" si="103"/>
        <v>0</v>
      </c>
      <c r="EO41" s="117">
        <f t="shared" si="72"/>
        <v>0</v>
      </c>
      <c r="EP41" s="117">
        <f t="shared" si="73"/>
        <v>0</v>
      </c>
      <c r="EQ41" s="117">
        <f t="shared" si="74"/>
        <v>0</v>
      </c>
      <c r="ER41" s="118">
        <f t="shared" si="75"/>
        <v>0</v>
      </c>
      <c r="ES41" s="117">
        <f t="shared" si="76"/>
        <v>0</v>
      </c>
      <c r="ET41" s="117">
        <f t="shared" si="77"/>
        <v>0</v>
      </c>
      <c r="EU41" s="117">
        <f t="shared" si="78"/>
        <v>0</v>
      </c>
      <c r="EV41" s="117">
        <f t="shared" si="79"/>
        <v>0</v>
      </c>
      <c r="EW41" s="117">
        <f t="shared" si="80"/>
        <v>0</v>
      </c>
      <c r="EX41" s="117">
        <f t="shared" si="81"/>
        <v>0</v>
      </c>
      <c r="EY41" s="118">
        <f t="shared" si="82"/>
        <v>0</v>
      </c>
      <c r="EZ41" s="118">
        <f t="shared" si="83"/>
        <v>0</v>
      </c>
      <c r="FA41" s="117">
        <f t="shared" si="104"/>
        <v>0</v>
      </c>
      <c r="FB41" s="118">
        <f t="shared" si="84"/>
        <v>0</v>
      </c>
      <c r="FC41" s="118">
        <f t="shared" si="85"/>
        <v>0</v>
      </c>
      <c r="FD41" s="7">
        <f t="shared" si="86"/>
        <v>0</v>
      </c>
    </row>
    <row r="42" spans="1:162" ht="17.100000000000001" customHeight="1" thickBot="1" x14ac:dyDescent="0.3">
      <c r="A42" s="775"/>
      <c r="B42" s="778"/>
      <c r="C42" s="173">
        <v>10</v>
      </c>
      <c r="D42" s="472"/>
      <c r="E42" s="466"/>
      <c r="F42" s="467"/>
      <c r="G42" s="468"/>
      <c r="H42" s="469"/>
      <c r="I42" s="467"/>
      <c r="J42" s="470"/>
      <c r="K42" s="469"/>
      <c r="L42" s="471"/>
      <c r="M42" s="465"/>
      <c r="N42" s="466"/>
      <c r="O42" s="467"/>
      <c r="P42" s="468"/>
      <c r="Q42" s="467"/>
      <c r="R42" s="470"/>
      <c r="S42" s="471"/>
      <c r="T42" s="465" t="s">
        <v>909</v>
      </c>
      <c r="U42" s="474" t="s">
        <v>917</v>
      </c>
      <c r="V42" s="467" t="s">
        <v>904</v>
      </c>
      <c r="W42" s="537" t="s">
        <v>896</v>
      </c>
      <c r="X42" s="538" t="s">
        <v>899</v>
      </c>
      <c r="Y42" s="470" t="s">
        <v>914</v>
      </c>
      <c r="Z42" s="469" t="s">
        <v>915</v>
      </c>
      <c r="AA42" s="471" t="s">
        <v>901</v>
      </c>
      <c r="AB42" s="42"/>
      <c r="AC42" s="10"/>
      <c r="AD42" s="6"/>
      <c r="AE42" s="520" t="s">
        <v>789</v>
      </c>
      <c r="AF42" s="520" t="s">
        <v>789</v>
      </c>
      <c r="AG42" s="520" t="s">
        <v>789</v>
      </c>
      <c r="AH42" s="520" t="s">
        <v>794</v>
      </c>
      <c r="AI42" s="520" t="s">
        <v>794</v>
      </c>
      <c r="AJ42" s="520" t="s">
        <v>794</v>
      </c>
      <c r="AK42" s="520" t="s">
        <v>795</v>
      </c>
      <c r="AL42" s="520" t="s">
        <v>267</v>
      </c>
      <c r="AM42" s="520" t="s">
        <v>267</v>
      </c>
      <c r="AN42" s="520" t="s">
        <v>640</v>
      </c>
      <c r="AO42" s="520" t="s">
        <v>640</v>
      </c>
      <c r="AP42" s="520" t="s">
        <v>640</v>
      </c>
      <c r="AQ42" s="520" t="s">
        <v>519</v>
      </c>
      <c r="AR42" s="520" t="s">
        <v>519</v>
      </c>
      <c r="AS42" s="520" t="s">
        <v>804</v>
      </c>
      <c r="AT42" s="520" t="s">
        <v>804</v>
      </c>
      <c r="AU42" s="520" t="s">
        <v>241</v>
      </c>
      <c r="AV42" s="520" t="s">
        <v>241</v>
      </c>
      <c r="AW42" s="520" t="s">
        <v>241</v>
      </c>
      <c r="AX42" s="520" t="s">
        <v>519</v>
      </c>
      <c r="AY42" s="520" t="s">
        <v>519</v>
      </c>
      <c r="AZ42" s="520" t="s">
        <v>804</v>
      </c>
      <c r="BA42" s="520" t="s">
        <v>804</v>
      </c>
      <c r="BC42" s="118"/>
      <c r="BD42" s="118">
        <f t="shared" si="0"/>
        <v>0</v>
      </c>
      <c r="BE42" s="118">
        <f t="shared" si="1"/>
        <v>0</v>
      </c>
      <c r="BF42" s="118">
        <f t="shared" si="2"/>
        <v>0</v>
      </c>
      <c r="BG42" s="118">
        <f t="shared" si="3"/>
        <v>0</v>
      </c>
      <c r="BH42" s="118">
        <f t="shared" si="4"/>
        <v>0</v>
      </c>
      <c r="BI42" s="118">
        <f t="shared" si="5"/>
        <v>0</v>
      </c>
      <c r="BJ42" s="118">
        <f t="shared" si="6"/>
        <v>0</v>
      </c>
      <c r="BK42" s="118">
        <f t="shared" si="7"/>
        <v>0</v>
      </c>
      <c r="BL42" s="117">
        <f t="shared" si="87"/>
        <v>0</v>
      </c>
      <c r="BM42" s="118">
        <f t="shared" si="8"/>
        <v>0</v>
      </c>
      <c r="BN42" s="118">
        <f t="shared" si="9"/>
        <v>0</v>
      </c>
      <c r="BO42" s="117">
        <f t="shared" si="10"/>
        <v>0</v>
      </c>
      <c r="BP42" s="118">
        <f t="shared" si="11"/>
        <v>0</v>
      </c>
      <c r="BQ42" s="118">
        <f t="shared" si="12"/>
        <v>0</v>
      </c>
      <c r="BR42" s="118">
        <f t="shared" si="13"/>
        <v>0</v>
      </c>
      <c r="BS42" s="118">
        <f t="shared" si="14"/>
        <v>0</v>
      </c>
      <c r="BT42" s="118">
        <f t="shared" si="15"/>
        <v>0</v>
      </c>
      <c r="BU42" s="118">
        <f t="shared" si="16"/>
        <v>0</v>
      </c>
      <c r="BV42" s="118">
        <f t="shared" si="88"/>
        <v>0</v>
      </c>
      <c r="BW42" s="117">
        <f t="shared" si="17"/>
        <v>0</v>
      </c>
      <c r="BX42" s="117">
        <f t="shared" si="18"/>
        <v>0</v>
      </c>
      <c r="BY42" s="117">
        <f t="shared" si="19"/>
        <v>0</v>
      </c>
      <c r="BZ42" s="117">
        <f t="shared" si="20"/>
        <v>0</v>
      </c>
      <c r="CA42" s="117">
        <f t="shared" si="21"/>
        <v>0</v>
      </c>
      <c r="CB42" s="117">
        <f t="shared" si="89"/>
        <v>0</v>
      </c>
      <c r="CC42" s="117">
        <f t="shared" si="22"/>
        <v>0</v>
      </c>
      <c r="CD42" s="117">
        <f t="shared" si="23"/>
        <v>0</v>
      </c>
      <c r="CE42" s="117">
        <f t="shared" si="24"/>
        <v>0</v>
      </c>
      <c r="CF42" s="117">
        <f t="shared" si="90"/>
        <v>0</v>
      </c>
      <c r="CG42" s="117">
        <f t="shared" si="91"/>
        <v>0</v>
      </c>
      <c r="CH42" s="117">
        <f t="shared" si="92"/>
        <v>0</v>
      </c>
      <c r="CI42" s="117">
        <f t="shared" si="25"/>
        <v>0</v>
      </c>
      <c r="CJ42" s="117">
        <f t="shared" si="26"/>
        <v>0</v>
      </c>
      <c r="CK42" s="117">
        <f t="shared" si="27"/>
        <v>0</v>
      </c>
      <c r="CL42" s="117">
        <f t="shared" si="28"/>
        <v>0</v>
      </c>
      <c r="CM42" s="117">
        <f t="shared" si="29"/>
        <v>0</v>
      </c>
      <c r="CN42" s="117">
        <f t="shared" si="30"/>
        <v>0</v>
      </c>
      <c r="CO42" s="117">
        <f t="shared" si="31"/>
        <v>0</v>
      </c>
      <c r="CP42" s="117">
        <f t="shared" si="32"/>
        <v>0</v>
      </c>
      <c r="CQ42" s="117">
        <f t="shared" si="33"/>
        <v>0</v>
      </c>
      <c r="CR42" s="117">
        <f t="shared" si="93"/>
        <v>0</v>
      </c>
      <c r="CS42" s="117">
        <f t="shared" si="34"/>
        <v>0</v>
      </c>
      <c r="CT42" s="117">
        <f t="shared" si="35"/>
        <v>0</v>
      </c>
      <c r="CU42" s="117">
        <f t="shared" si="36"/>
        <v>0</v>
      </c>
      <c r="CV42" s="117">
        <f t="shared" si="37"/>
        <v>0</v>
      </c>
      <c r="CW42" s="117">
        <f t="shared" si="38"/>
        <v>0</v>
      </c>
      <c r="CX42" s="117">
        <f t="shared" si="39"/>
        <v>0</v>
      </c>
      <c r="CY42" s="117">
        <f t="shared" si="40"/>
        <v>0</v>
      </c>
      <c r="CZ42" s="117">
        <f t="shared" si="41"/>
        <v>0</v>
      </c>
      <c r="DA42" s="117">
        <f t="shared" si="42"/>
        <v>0</v>
      </c>
      <c r="DB42" s="117">
        <f t="shared" si="94"/>
        <v>0</v>
      </c>
      <c r="DC42" s="117">
        <f t="shared" si="43"/>
        <v>0</v>
      </c>
      <c r="DD42" s="117">
        <f t="shared" si="95"/>
        <v>0</v>
      </c>
      <c r="DE42" s="117">
        <f t="shared" si="44"/>
        <v>0</v>
      </c>
      <c r="DF42" s="117">
        <f t="shared" si="96"/>
        <v>0</v>
      </c>
      <c r="DG42" s="117">
        <f t="shared" si="45"/>
        <v>0</v>
      </c>
      <c r="DH42" s="117">
        <f t="shared" si="46"/>
        <v>0</v>
      </c>
      <c r="DI42" s="117">
        <f t="shared" si="47"/>
        <v>0</v>
      </c>
      <c r="DJ42" s="117">
        <f t="shared" si="48"/>
        <v>0</v>
      </c>
      <c r="DK42" s="117">
        <f t="shared" si="49"/>
        <v>0</v>
      </c>
      <c r="DL42" s="117">
        <f t="shared" si="50"/>
        <v>0</v>
      </c>
      <c r="DM42" s="117">
        <f t="shared" si="51"/>
        <v>0</v>
      </c>
      <c r="DN42" s="117">
        <f t="shared" si="52"/>
        <v>0</v>
      </c>
      <c r="DO42" s="117">
        <f t="shared" si="97"/>
        <v>0</v>
      </c>
      <c r="DP42" s="117">
        <f t="shared" si="53"/>
        <v>0</v>
      </c>
      <c r="DQ42" s="117">
        <f t="shared" si="54"/>
        <v>0</v>
      </c>
      <c r="DR42" s="117">
        <f t="shared" si="98"/>
        <v>0</v>
      </c>
      <c r="DS42" s="117">
        <f t="shared" si="99"/>
        <v>0</v>
      </c>
      <c r="DT42" s="117">
        <f t="shared" si="55"/>
        <v>0</v>
      </c>
      <c r="DU42" s="117">
        <f t="shared" si="56"/>
        <v>0</v>
      </c>
      <c r="DV42" s="117">
        <f t="shared" si="57"/>
        <v>0</v>
      </c>
      <c r="DW42" s="117">
        <f t="shared" si="58"/>
        <v>0</v>
      </c>
      <c r="DX42" s="117">
        <f t="shared" si="59"/>
        <v>0</v>
      </c>
      <c r="DY42" s="117">
        <f t="shared" si="60"/>
        <v>0</v>
      </c>
      <c r="DZ42" s="117">
        <f t="shared" si="100"/>
        <v>0</v>
      </c>
      <c r="EA42" s="117">
        <f t="shared" si="61"/>
        <v>0</v>
      </c>
      <c r="EB42" s="117">
        <f t="shared" si="101"/>
        <v>0</v>
      </c>
      <c r="EC42" s="117">
        <f t="shared" si="62"/>
        <v>0</v>
      </c>
      <c r="ED42" s="117">
        <f t="shared" si="63"/>
        <v>0</v>
      </c>
      <c r="EE42" s="117">
        <f t="shared" si="64"/>
        <v>0</v>
      </c>
      <c r="EF42" s="117">
        <f t="shared" si="65"/>
        <v>0</v>
      </c>
      <c r="EG42" s="117">
        <f t="shared" si="66"/>
        <v>0</v>
      </c>
      <c r="EH42" s="117">
        <f t="shared" si="102"/>
        <v>0</v>
      </c>
      <c r="EI42" s="117">
        <f t="shared" si="67"/>
        <v>0</v>
      </c>
      <c r="EJ42" s="117">
        <f t="shared" si="68"/>
        <v>0</v>
      </c>
      <c r="EK42" s="117">
        <f t="shared" si="69"/>
        <v>0</v>
      </c>
      <c r="EL42" s="117">
        <f t="shared" si="70"/>
        <v>0</v>
      </c>
      <c r="EM42" s="117">
        <f t="shared" si="71"/>
        <v>0</v>
      </c>
      <c r="EN42" s="117">
        <f t="shared" si="103"/>
        <v>0</v>
      </c>
      <c r="EO42" s="117">
        <f t="shared" si="72"/>
        <v>0</v>
      </c>
      <c r="EP42" s="117">
        <f t="shared" si="73"/>
        <v>0</v>
      </c>
      <c r="EQ42" s="117">
        <f t="shared" si="74"/>
        <v>0</v>
      </c>
      <c r="ER42" s="118">
        <f t="shared" si="75"/>
        <v>0</v>
      </c>
      <c r="ES42" s="117">
        <f t="shared" si="76"/>
        <v>0</v>
      </c>
      <c r="ET42" s="117">
        <f t="shared" si="77"/>
        <v>0</v>
      </c>
      <c r="EU42" s="117">
        <f t="shared" si="78"/>
        <v>0</v>
      </c>
      <c r="EV42" s="117">
        <f t="shared" si="79"/>
        <v>0</v>
      </c>
      <c r="EW42" s="117">
        <f t="shared" si="80"/>
        <v>0</v>
      </c>
      <c r="EX42" s="117">
        <f t="shared" si="81"/>
        <v>0</v>
      </c>
      <c r="EY42" s="118">
        <f t="shared" si="82"/>
        <v>0</v>
      </c>
      <c r="EZ42" s="118">
        <f t="shared" si="83"/>
        <v>0</v>
      </c>
      <c r="FA42" s="117">
        <f t="shared" si="104"/>
        <v>0</v>
      </c>
      <c r="FB42" s="118">
        <f t="shared" si="84"/>
        <v>0</v>
      </c>
      <c r="FC42" s="118">
        <f t="shared" si="85"/>
        <v>0</v>
      </c>
      <c r="FD42" s="7">
        <f t="shared" si="86"/>
        <v>0</v>
      </c>
    </row>
    <row r="43" spans="1:162" ht="17.100000000000001" customHeight="1" thickTop="1" x14ac:dyDescent="0.25">
      <c r="A43" s="773">
        <v>4</v>
      </c>
      <c r="B43" s="777" t="s">
        <v>19</v>
      </c>
      <c r="C43" s="406">
        <v>0</v>
      </c>
      <c r="D43" s="496"/>
      <c r="E43" s="497"/>
      <c r="F43" s="498"/>
      <c r="G43" s="499"/>
      <c r="H43" s="500"/>
      <c r="I43" s="498"/>
      <c r="J43" s="501"/>
      <c r="K43" s="500"/>
      <c r="L43" s="502"/>
      <c r="M43" s="496"/>
      <c r="N43" s="497"/>
      <c r="O43" s="503"/>
      <c r="P43" s="499"/>
      <c r="Q43" s="498"/>
      <c r="R43" s="501"/>
      <c r="S43" s="502"/>
      <c r="T43" s="504" t="s">
        <v>910</v>
      </c>
      <c r="U43" s="504" t="s">
        <v>910</v>
      </c>
      <c r="V43" s="504" t="s">
        <v>910</v>
      </c>
      <c r="W43" s="499"/>
      <c r="X43" s="498"/>
      <c r="Y43" s="501"/>
      <c r="Z43" s="500"/>
      <c r="AA43" s="502"/>
      <c r="AB43" s="43"/>
      <c r="AC43" s="10"/>
      <c r="AD43" s="6"/>
      <c r="AE43" s="520" t="s">
        <v>516</v>
      </c>
      <c r="AF43" s="520" t="s">
        <v>516</v>
      </c>
      <c r="AG43" s="520" t="s">
        <v>516</v>
      </c>
      <c r="AH43" s="520" t="s">
        <v>791</v>
      </c>
      <c r="AI43" s="520" t="s">
        <v>791</v>
      </c>
      <c r="AJ43" s="520" t="s">
        <v>791</v>
      </c>
      <c r="AK43" s="520" t="s">
        <v>791</v>
      </c>
      <c r="AL43" s="520" t="s">
        <v>791</v>
      </c>
      <c r="AM43" s="520" t="s">
        <v>791</v>
      </c>
      <c r="AN43" s="520" t="s">
        <v>789</v>
      </c>
      <c r="AO43" s="520" t="s">
        <v>789</v>
      </c>
      <c r="AP43" s="520" t="s">
        <v>789</v>
      </c>
      <c r="AQ43" s="520" t="s">
        <v>268</v>
      </c>
      <c r="AR43" s="520" t="s">
        <v>268</v>
      </c>
      <c r="AS43" s="520" t="s">
        <v>791</v>
      </c>
      <c r="AT43" s="520" t="s">
        <v>791</v>
      </c>
      <c r="AU43" s="520" t="s">
        <v>515</v>
      </c>
      <c r="AV43" s="520" t="s">
        <v>515</v>
      </c>
      <c r="AW43" s="520" t="s">
        <v>515</v>
      </c>
      <c r="AX43" s="520" t="s">
        <v>268</v>
      </c>
      <c r="AY43" s="520" t="s">
        <v>268</v>
      </c>
      <c r="AZ43" s="520" t="s">
        <v>782</v>
      </c>
      <c r="BA43" s="520" t="s">
        <v>782</v>
      </c>
      <c r="BC43" s="118"/>
      <c r="BD43" s="118">
        <f t="shared" si="0"/>
        <v>0</v>
      </c>
      <c r="BE43" s="118">
        <f t="shared" si="1"/>
        <v>0</v>
      </c>
      <c r="BF43" s="118">
        <f t="shared" si="2"/>
        <v>0</v>
      </c>
      <c r="BG43" s="118">
        <f t="shared" si="3"/>
        <v>0</v>
      </c>
      <c r="BH43" s="118">
        <f t="shared" si="4"/>
        <v>0</v>
      </c>
      <c r="BI43" s="118">
        <f t="shared" si="5"/>
        <v>0</v>
      </c>
      <c r="BJ43" s="118">
        <f t="shared" si="6"/>
        <v>0</v>
      </c>
      <c r="BK43" s="118">
        <f t="shared" si="7"/>
        <v>0</v>
      </c>
      <c r="BL43" s="117">
        <f t="shared" si="87"/>
        <v>0</v>
      </c>
      <c r="BM43" s="118">
        <f t="shared" si="8"/>
        <v>0</v>
      </c>
      <c r="BN43" s="118">
        <f t="shared" si="9"/>
        <v>0</v>
      </c>
      <c r="BO43" s="117">
        <f t="shared" si="10"/>
        <v>0</v>
      </c>
      <c r="BP43" s="118">
        <f t="shared" si="11"/>
        <v>0</v>
      </c>
      <c r="BQ43" s="118">
        <f t="shared" si="12"/>
        <v>0</v>
      </c>
      <c r="BR43" s="118">
        <f t="shared" si="13"/>
        <v>0</v>
      </c>
      <c r="BS43" s="118">
        <f t="shared" si="14"/>
        <v>0</v>
      </c>
      <c r="BT43" s="118">
        <f t="shared" si="15"/>
        <v>0</v>
      </c>
      <c r="BU43" s="118">
        <f t="shared" si="16"/>
        <v>0</v>
      </c>
      <c r="BV43" s="118">
        <f t="shared" si="88"/>
        <v>0</v>
      </c>
      <c r="BW43" s="117">
        <f t="shared" si="17"/>
        <v>0</v>
      </c>
      <c r="BX43" s="117">
        <f t="shared" si="18"/>
        <v>0</v>
      </c>
      <c r="BY43" s="117">
        <f t="shared" si="19"/>
        <v>0</v>
      </c>
      <c r="BZ43" s="117">
        <f t="shared" si="20"/>
        <v>0</v>
      </c>
      <c r="CA43" s="117">
        <f t="shared" si="21"/>
        <v>0</v>
      </c>
      <c r="CB43" s="117">
        <f t="shared" si="89"/>
        <v>0</v>
      </c>
      <c r="CC43" s="117">
        <f t="shared" si="22"/>
        <v>0</v>
      </c>
      <c r="CD43" s="117">
        <f t="shared" si="23"/>
        <v>0</v>
      </c>
      <c r="CE43" s="117">
        <f t="shared" si="24"/>
        <v>0</v>
      </c>
      <c r="CF43" s="117">
        <f t="shared" si="90"/>
        <v>0</v>
      </c>
      <c r="CG43" s="117">
        <f t="shared" si="91"/>
        <v>0</v>
      </c>
      <c r="CH43" s="117">
        <f t="shared" si="92"/>
        <v>0</v>
      </c>
      <c r="CI43" s="117">
        <f t="shared" si="25"/>
        <v>0</v>
      </c>
      <c r="CJ43" s="117">
        <f t="shared" si="26"/>
        <v>0</v>
      </c>
      <c r="CK43" s="117">
        <f t="shared" si="27"/>
        <v>0</v>
      </c>
      <c r="CL43" s="117">
        <f t="shared" si="28"/>
        <v>0</v>
      </c>
      <c r="CM43" s="117">
        <f t="shared" si="29"/>
        <v>0</v>
      </c>
      <c r="CN43" s="117">
        <f t="shared" si="30"/>
        <v>0</v>
      </c>
      <c r="CO43" s="117">
        <f t="shared" si="31"/>
        <v>0</v>
      </c>
      <c r="CP43" s="117">
        <f t="shared" si="32"/>
        <v>0</v>
      </c>
      <c r="CQ43" s="117">
        <f t="shared" si="33"/>
        <v>0</v>
      </c>
      <c r="CR43" s="117">
        <f t="shared" si="93"/>
        <v>0</v>
      </c>
      <c r="CS43" s="117">
        <f t="shared" si="34"/>
        <v>0</v>
      </c>
      <c r="CT43" s="117">
        <f t="shared" si="35"/>
        <v>0</v>
      </c>
      <c r="CU43" s="117">
        <f t="shared" si="36"/>
        <v>0</v>
      </c>
      <c r="CV43" s="117">
        <f t="shared" si="37"/>
        <v>0</v>
      </c>
      <c r="CW43" s="117">
        <f t="shared" si="38"/>
        <v>0</v>
      </c>
      <c r="CX43" s="117">
        <f t="shared" si="39"/>
        <v>0</v>
      </c>
      <c r="CY43" s="117">
        <f t="shared" si="40"/>
        <v>0</v>
      </c>
      <c r="CZ43" s="117">
        <f t="shared" si="41"/>
        <v>0</v>
      </c>
      <c r="DA43" s="117">
        <f t="shared" si="42"/>
        <v>0</v>
      </c>
      <c r="DB43" s="117">
        <f t="shared" si="94"/>
        <v>0</v>
      </c>
      <c r="DC43" s="117">
        <f t="shared" si="43"/>
        <v>0</v>
      </c>
      <c r="DD43" s="117">
        <f t="shared" si="95"/>
        <v>0</v>
      </c>
      <c r="DE43" s="117">
        <f t="shared" si="44"/>
        <v>0</v>
      </c>
      <c r="DF43" s="117">
        <f t="shared" si="96"/>
        <v>0</v>
      </c>
      <c r="DG43" s="117">
        <f t="shared" si="45"/>
        <v>0</v>
      </c>
      <c r="DH43" s="117">
        <f t="shared" si="46"/>
        <v>0</v>
      </c>
      <c r="DI43" s="117">
        <f t="shared" si="47"/>
        <v>0</v>
      </c>
      <c r="DJ43" s="117">
        <f t="shared" si="48"/>
        <v>0</v>
      </c>
      <c r="DK43" s="117">
        <f t="shared" si="49"/>
        <v>0</v>
      </c>
      <c r="DL43" s="117">
        <f t="shared" si="50"/>
        <v>0</v>
      </c>
      <c r="DM43" s="117">
        <f t="shared" si="51"/>
        <v>0</v>
      </c>
      <c r="DN43" s="117">
        <f t="shared" si="52"/>
        <v>0</v>
      </c>
      <c r="DO43" s="117">
        <f t="shared" si="97"/>
        <v>0</v>
      </c>
      <c r="DP43" s="117">
        <f t="shared" si="53"/>
        <v>0</v>
      </c>
      <c r="DQ43" s="117">
        <f t="shared" si="54"/>
        <v>0</v>
      </c>
      <c r="DR43" s="117">
        <f t="shared" si="98"/>
        <v>0</v>
      </c>
      <c r="DS43" s="117">
        <f t="shared" si="99"/>
        <v>0</v>
      </c>
      <c r="DT43" s="117">
        <f t="shared" si="55"/>
        <v>0</v>
      </c>
      <c r="DU43" s="117">
        <f t="shared" si="56"/>
        <v>0</v>
      </c>
      <c r="DV43" s="117">
        <f t="shared" si="57"/>
        <v>0</v>
      </c>
      <c r="DW43" s="117">
        <f t="shared" si="58"/>
        <v>0</v>
      </c>
      <c r="DX43" s="117">
        <f t="shared" si="59"/>
        <v>0</v>
      </c>
      <c r="DY43" s="117">
        <f t="shared" si="60"/>
        <v>0</v>
      </c>
      <c r="DZ43" s="117">
        <f t="shared" si="100"/>
        <v>0</v>
      </c>
      <c r="EA43" s="117">
        <f t="shared" si="61"/>
        <v>0</v>
      </c>
      <c r="EB43" s="117">
        <f t="shared" si="101"/>
        <v>0</v>
      </c>
      <c r="EC43" s="117">
        <f t="shared" si="62"/>
        <v>0</v>
      </c>
      <c r="ED43" s="117">
        <f t="shared" si="63"/>
        <v>0</v>
      </c>
      <c r="EE43" s="117">
        <f t="shared" si="64"/>
        <v>0</v>
      </c>
      <c r="EF43" s="117">
        <f t="shared" si="65"/>
        <v>0</v>
      </c>
      <c r="EG43" s="117">
        <f t="shared" si="66"/>
        <v>0</v>
      </c>
      <c r="EH43" s="117">
        <f t="shared" si="102"/>
        <v>0</v>
      </c>
      <c r="EI43" s="117">
        <f t="shared" si="67"/>
        <v>0</v>
      </c>
      <c r="EJ43" s="117">
        <f t="shared" si="68"/>
        <v>0</v>
      </c>
      <c r="EK43" s="117">
        <f t="shared" si="69"/>
        <v>0</v>
      </c>
      <c r="EL43" s="117">
        <f t="shared" si="70"/>
        <v>0</v>
      </c>
      <c r="EM43" s="117">
        <f t="shared" si="71"/>
        <v>0</v>
      </c>
      <c r="EN43" s="117">
        <f t="shared" si="103"/>
        <v>0</v>
      </c>
      <c r="EO43" s="117">
        <f t="shared" si="72"/>
        <v>0</v>
      </c>
      <c r="EP43" s="117">
        <f t="shared" si="73"/>
        <v>0</v>
      </c>
      <c r="EQ43" s="117">
        <f t="shared" si="74"/>
        <v>0</v>
      </c>
      <c r="ER43" s="118">
        <f t="shared" si="75"/>
        <v>0</v>
      </c>
      <c r="ES43" s="117">
        <f t="shared" si="76"/>
        <v>0</v>
      </c>
      <c r="ET43" s="117">
        <f t="shared" si="77"/>
        <v>0</v>
      </c>
      <c r="EU43" s="117">
        <f t="shared" si="78"/>
        <v>0</v>
      </c>
      <c r="EV43" s="117">
        <f t="shared" si="79"/>
        <v>0</v>
      </c>
      <c r="EW43" s="117">
        <f t="shared" si="80"/>
        <v>0</v>
      </c>
      <c r="EX43" s="117">
        <f t="shared" si="81"/>
        <v>0</v>
      </c>
      <c r="EY43" s="118">
        <f t="shared" si="82"/>
        <v>0</v>
      </c>
      <c r="EZ43" s="118">
        <f t="shared" si="83"/>
        <v>0</v>
      </c>
      <c r="FA43" s="117">
        <f t="shared" si="104"/>
        <v>0</v>
      </c>
      <c r="FB43" s="118">
        <f t="shared" si="84"/>
        <v>0</v>
      </c>
      <c r="FC43" s="118">
        <f t="shared" si="85"/>
        <v>0</v>
      </c>
      <c r="FD43" s="7">
        <f t="shared" si="86"/>
        <v>0</v>
      </c>
    </row>
    <row r="44" spans="1:162" ht="17.100000000000001" customHeight="1" x14ac:dyDescent="0.25">
      <c r="A44" s="774"/>
      <c r="B44" s="777"/>
      <c r="C44" s="174">
        <v>1</v>
      </c>
      <c r="D44" s="445"/>
      <c r="E44" s="439"/>
      <c r="F44" s="442"/>
      <c r="G44" s="440"/>
      <c r="H44" s="441"/>
      <c r="I44" s="442"/>
      <c r="J44" s="443"/>
      <c r="K44" s="441"/>
      <c r="L44" s="444"/>
      <c r="M44" s="445"/>
      <c r="N44" s="439"/>
      <c r="O44" s="439"/>
      <c r="P44" s="440"/>
      <c r="Q44" s="442"/>
      <c r="R44" s="443"/>
      <c r="S44" s="444"/>
      <c r="T44" s="539" t="s">
        <v>910</v>
      </c>
      <c r="U44" s="539" t="s">
        <v>910</v>
      </c>
      <c r="V44" s="539" t="s">
        <v>910</v>
      </c>
      <c r="W44" s="440" t="s">
        <v>917</v>
      </c>
      <c r="X44" s="442" t="s">
        <v>894</v>
      </c>
      <c r="Y44" s="443" t="s">
        <v>912</v>
      </c>
      <c r="Z44" s="441" t="s">
        <v>887</v>
      </c>
      <c r="AA44" s="444" t="s">
        <v>915</v>
      </c>
      <c r="AB44" s="42"/>
      <c r="AC44" s="10"/>
      <c r="AD44" s="6"/>
      <c r="AE44" s="520" t="s">
        <v>516</v>
      </c>
      <c r="AF44" s="520" t="s">
        <v>516</v>
      </c>
      <c r="AG44" s="520" t="s">
        <v>516</v>
      </c>
      <c r="AH44" s="520" t="s">
        <v>791</v>
      </c>
      <c r="AI44" s="520" t="s">
        <v>791</v>
      </c>
      <c r="AJ44" s="520" t="s">
        <v>791</v>
      </c>
      <c r="AK44" s="520" t="s">
        <v>791</v>
      </c>
      <c r="AL44" s="520" t="s">
        <v>791</v>
      </c>
      <c r="AM44" s="520" t="s">
        <v>791</v>
      </c>
      <c r="AN44" s="520" t="s">
        <v>789</v>
      </c>
      <c r="AO44" s="520" t="s">
        <v>789</v>
      </c>
      <c r="AP44" s="520" t="s">
        <v>789</v>
      </c>
      <c r="AQ44" s="520" t="s">
        <v>268</v>
      </c>
      <c r="AR44" s="520" t="s">
        <v>268</v>
      </c>
      <c r="AS44" s="520" t="s">
        <v>791</v>
      </c>
      <c r="AT44" s="520" t="s">
        <v>791</v>
      </c>
      <c r="AU44" s="520" t="s">
        <v>515</v>
      </c>
      <c r="AV44" s="520" t="s">
        <v>515</v>
      </c>
      <c r="AW44" s="520" t="s">
        <v>515</v>
      </c>
      <c r="AX44" s="520" t="s">
        <v>268</v>
      </c>
      <c r="AY44" s="520" t="s">
        <v>268</v>
      </c>
      <c r="AZ44" s="520" t="s">
        <v>782</v>
      </c>
      <c r="BA44" s="520" t="s">
        <v>782</v>
      </c>
      <c r="BC44" s="118"/>
      <c r="BD44" s="118">
        <f t="shared" si="0"/>
        <v>0</v>
      </c>
      <c r="BE44" s="118">
        <f t="shared" si="1"/>
        <v>0</v>
      </c>
      <c r="BF44" s="118">
        <f t="shared" si="2"/>
        <v>0</v>
      </c>
      <c r="BG44" s="118">
        <f t="shared" si="3"/>
        <v>0</v>
      </c>
      <c r="BH44" s="118">
        <f t="shared" si="4"/>
        <v>0</v>
      </c>
      <c r="BI44" s="118">
        <f t="shared" si="5"/>
        <v>0</v>
      </c>
      <c r="BJ44" s="118">
        <f t="shared" si="6"/>
        <v>0</v>
      </c>
      <c r="BK44" s="118">
        <f t="shared" si="7"/>
        <v>0</v>
      </c>
      <c r="BL44" s="117">
        <f t="shared" si="87"/>
        <v>0</v>
      </c>
      <c r="BM44" s="118">
        <f t="shared" si="8"/>
        <v>0</v>
      </c>
      <c r="BN44" s="118">
        <f t="shared" si="9"/>
        <v>0</v>
      </c>
      <c r="BO44" s="117">
        <f t="shared" si="10"/>
        <v>0</v>
      </c>
      <c r="BP44" s="118">
        <f t="shared" si="11"/>
        <v>0</v>
      </c>
      <c r="BQ44" s="118">
        <f t="shared" si="12"/>
        <v>0</v>
      </c>
      <c r="BR44" s="118">
        <f t="shared" si="13"/>
        <v>0</v>
      </c>
      <c r="BS44" s="118">
        <f t="shared" si="14"/>
        <v>0</v>
      </c>
      <c r="BT44" s="118">
        <f t="shared" si="15"/>
        <v>0</v>
      </c>
      <c r="BU44" s="118">
        <f t="shared" si="16"/>
        <v>0</v>
      </c>
      <c r="BV44" s="118">
        <f t="shared" si="88"/>
        <v>0</v>
      </c>
      <c r="BW44" s="117">
        <f t="shared" si="17"/>
        <v>0</v>
      </c>
      <c r="BX44" s="117">
        <f t="shared" si="18"/>
        <v>0</v>
      </c>
      <c r="BY44" s="117">
        <f t="shared" si="19"/>
        <v>0</v>
      </c>
      <c r="BZ44" s="117">
        <f t="shared" si="20"/>
        <v>0</v>
      </c>
      <c r="CA44" s="117">
        <f t="shared" si="21"/>
        <v>0</v>
      </c>
      <c r="CB44" s="117">
        <f t="shared" si="89"/>
        <v>0</v>
      </c>
      <c r="CC44" s="117">
        <f t="shared" si="22"/>
        <v>0</v>
      </c>
      <c r="CD44" s="117">
        <f t="shared" si="23"/>
        <v>0</v>
      </c>
      <c r="CE44" s="117">
        <f t="shared" si="24"/>
        <v>0</v>
      </c>
      <c r="CF44" s="117">
        <f t="shared" si="90"/>
        <v>0</v>
      </c>
      <c r="CG44" s="117">
        <f t="shared" si="91"/>
        <v>0</v>
      </c>
      <c r="CH44" s="117">
        <f t="shared" si="92"/>
        <v>0</v>
      </c>
      <c r="CI44" s="117">
        <f t="shared" si="25"/>
        <v>0</v>
      </c>
      <c r="CJ44" s="117">
        <f t="shared" si="26"/>
        <v>0</v>
      </c>
      <c r="CK44" s="117">
        <f t="shared" si="27"/>
        <v>0</v>
      </c>
      <c r="CL44" s="117">
        <f t="shared" si="28"/>
        <v>0</v>
      </c>
      <c r="CM44" s="117">
        <f t="shared" si="29"/>
        <v>0</v>
      </c>
      <c r="CN44" s="117">
        <f t="shared" si="30"/>
        <v>0</v>
      </c>
      <c r="CO44" s="117">
        <f t="shared" si="31"/>
        <v>0</v>
      </c>
      <c r="CP44" s="117">
        <f t="shared" si="32"/>
        <v>0</v>
      </c>
      <c r="CQ44" s="117">
        <f t="shared" si="33"/>
        <v>0</v>
      </c>
      <c r="CR44" s="117">
        <f t="shared" si="93"/>
        <v>0</v>
      </c>
      <c r="CS44" s="117">
        <f t="shared" si="34"/>
        <v>0</v>
      </c>
      <c r="CT44" s="117">
        <f t="shared" si="35"/>
        <v>0</v>
      </c>
      <c r="CU44" s="117">
        <f t="shared" si="36"/>
        <v>0</v>
      </c>
      <c r="CV44" s="117">
        <f t="shared" si="37"/>
        <v>0</v>
      </c>
      <c r="CW44" s="117">
        <f t="shared" si="38"/>
        <v>0</v>
      </c>
      <c r="CX44" s="117">
        <f t="shared" si="39"/>
        <v>0</v>
      </c>
      <c r="CY44" s="117">
        <f t="shared" si="40"/>
        <v>0</v>
      </c>
      <c r="CZ44" s="117">
        <f t="shared" si="41"/>
        <v>0</v>
      </c>
      <c r="DA44" s="117">
        <f t="shared" si="42"/>
        <v>0</v>
      </c>
      <c r="DB44" s="117">
        <f t="shared" si="94"/>
        <v>0</v>
      </c>
      <c r="DC44" s="117">
        <f t="shared" si="43"/>
        <v>0</v>
      </c>
      <c r="DD44" s="117">
        <f t="shared" si="95"/>
        <v>0</v>
      </c>
      <c r="DE44" s="117">
        <f t="shared" si="44"/>
        <v>0</v>
      </c>
      <c r="DF44" s="117">
        <f t="shared" si="96"/>
        <v>0</v>
      </c>
      <c r="DG44" s="117">
        <f t="shared" si="45"/>
        <v>0</v>
      </c>
      <c r="DH44" s="117">
        <f t="shared" si="46"/>
        <v>0</v>
      </c>
      <c r="DI44" s="117">
        <f t="shared" si="47"/>
        <v>0</v>
      </c>
      <c r="DJ44" s="117">
        <f t="shared" si="48"/>
        <v>0</v>
      </c>
      <c r="DK44" s="117">
        <f t="shared" si="49"/>
        <v>0</v>
      </c>
      <c r="DL44" s="117">
        <f t="shared" si="50"/>
        <v>0</v>
      </c>
      <c r="DM44" s="117">
        <f t="shared" si="51"/>
        <v>0</v>
      </c>
      <c r="DN44" s="117">
        <f t="shared" si="52"/>
        <v>0</v>
      </c>
      <c r="DO44" s="117">
        <f t="shared" si="97"/>
        <v>0</v>
      </c>
      <c r="DP44" s="117">
        <f t="shared" si="53"/>
        <v>0</v>
      </c>
      <c r="DQ44" s="117">
        <f t="shared" si="54"/>
        <v>0</v>
      </c>
      <c r="DR44" s="117">
        <f t="shared" si="98"/>
        <v>0</v>
      </c>
      <c r="DS44" s="117">
        <f t="shared" si="99"/>
        <v>0</v>
      </c>
      <c r="DT44" s="117">
        <f t="shared" si="55"/>
        <v>0</v>
      </c>
      <c r="DU44" s="117">
        <f t="shared" si="56"/>
        <v>0</v>
      </c>
      <c r="DV44" s="117">
        <f t="shared" si="57"/>
        <v>0</v>
      </c>
      <c r="DW44" s="117">
        <f t="shared" si="58"/>
        <v>0</v>
      </c>
      <c r="DX44" s="117">
        <f t="shared" si="59"/>
        <v>0</v>
      </c>
      <c r="DY44" s="117">
        <f t="shared" si="60"/>
        <v>0</v>
      </c>
      <c r="DZ44" s="117">
        <f t="shared" si="100"/>
        <v>0</v>
      </c>
      <c r="EA44" s="117">
        <f t="shared" si="61"/>
        <v>0</v>
      </c>
      <c r="EB44" s="117">
        <f t="shared" si="101"/>
        <v>0</v>
      </c>
      <c r="EC44" s="117">
        <f t="shared" si="62"/>
        <v>0</v>
      </c>
      <c r="ED44" s="117">
        <f t="shared" si="63"/>
        <v>0</v>
      </c>
      <c r="EE44" s="117">
        <f t="shared" si="64"/>
        <v>0</v>
      </c>
      <c r="EF44" s="117">
        <f t="shared" si="65"/>
        <v>0</v>
      </c>
      <c r="EG44" s="117">
        <f t="shared" si="66"/>
        <v>0</v>
      </c>
      <c r="EH44" s="117">
        <f t="shared" si="102"/>
        <v>0</v>
      </c>
      <c r="EI44" s="117">
        <f t="shared" si="67"/>
        <v>0</v>
      </c>
      <c r="EJ44" s="117">
        <f t="shared" si="68"/>
        <v>0</v>
      </c>
      <c r="EK44" s="117">
        <f t="shared" si="69"/>
        <v>0</v>
      </c>
      <c r="EL44" s="117">
        <f t="shared" si="70"/>
        <v>0</v>
      </c>
      <c r="EM44" s="117">
        <f t="shared" si="71"/>
        <v>0</v>
      </c>
      <c r="EN44" s="117">
        <f t="shared" si="103"/>
        <v>0</v>
      </c>
      <c r="EO44" s="117">
        <f t="shared" si="72"/>
        <v>0</v>
      </c>
      <c r="EP44" s="117">
        <f t="shared" si="73"/>
        <v>0</v>
      </c>
      <c r="EQ44" s="117">
        <f t="shared" si="74"/>
        <v>0</v>
      </c>
      <c r="ER44" s="118">
        <f t="shared" si="75"/>
        <v>0</v>
      </c>
      <c r="ES44" s="117">
        <f t="shared" si="76"/>
        <v>0</v>
      </c>
      <c r="ET44" s="117">
        <f t="shared" si="77"/>
        <v>0</v>
      </c>
      <c r="EU44" s="117">
        <f t="shared" si="78"/>
        <v>0</v>
      </c>
      <c r="EV44" s="117">
        <f t="shared" si="79"/>
        <v>0</v>
      </c>
      <c r="EW44" s="117">
        <f t="shared" si="80"/>
        <v>0</v>
      </c>
      <c r="EX44" s="117">
        <f t="shared" si="81"/>
        <v>0</v>
      </c>
      <c r="EY44" s="118">
        <f t="shared" si="82"/>
        <v>0</v>
      </c>
      <c r="EZ44" s="118">
        <f t="shared" si="83"/>
        <v>0</v>
      </c>
      <c r="FA44" s="117">
        <f t="shared" si="104"/>
        <v>0</v>
      </c>
      <c r="FB44" s="118">
        <f t="shared" si="84"/>
        <v>0</v>
      </c>
      <c r="FC44" s="118">
        <f t="shared" si="85"/>
        <v>0</v>
      </c>
      <c r="FD44" s="7">
        <f t="shared" si="86"/>
        <v>0</v>
      </c>
    </row>
    <row r="45" spans="1:162" ht="17.100000000000001" customHeight="1" x14ac:dyDescent="0.25">
      <c r="A45" s="774"/>
      <c r="B45" s="777"/>
      <c r="C45" s="172">
        <v>2</v>
      </c>
      <c r="D45" s="453"/>
      <c r="E45" s="448"/>
      <c r="F45" s="430"/>
      <c r="G45" s="449"/>
      <c r="H45" s="450"/>
      <c r="I45" s="430"/>
      <c r="J45" s="451"/>
      <c r="K45" s="450"/>
      <c r="L45" s="452"/>
      <c r="M45" s="447"/>
      <c r="N45" s="448"/>
      <c r="O45" s="448"/>
      <c r="P45" s="449"/>
      <c r="Q45" s="430"/>
      <c r="R45" s="451"/>
      <c r="S45" s="452"/>
      <c r="T45" s="539" t="s">
        <v>910</v>
      </c>
      <c r="U45" s="539" t="s">
        <v>910</v>
      </c>
      <c r="V45" s="539" t="s">
        <v>910</v>
      </c>
      <c r="W45" s="449" t="s">
        <v>917</v>
      </c>
      <c r="X45" s="430" t="s">
        <v>894</v>
      </c>
      <c r="Y45" s="451" t="s">
        <v>912</v>
      </c>
      <c r="Z45" s="450" t="s">
        <v>887</v>
      </c>
      <c r="AA45" s="452" t="s">
        <v>915</v>
      </c>
      <c r="AB45" s="43"/>
      <c r="AC45" s="10"/>
      <c r="AD45" s="6"/>
      <c r="AE45" s="520" t="s">
        <v>516</v>
      </c>
      <c r="AF45" s="520" t="s">
        <v>516</v>
      </c>
      <c r="AG45" s="520" t="s">
        <v>516</v>
      </c>
      <c r="AH45" s="520" t="s">
        <v>810</v>
      </c>
      <c r="AI45" s="520" t="s">
        <v>810</v>
      </c>
      <c r="AJ45" s="520" t="s">
        <v>810</v>
      </c>
      <c r="AK45" s="520" t="s">
        <v>810</v>
      </c>
      <c r="AL45" s="520" t="s">
        <v>810</v>
      </c>
      <c r="AM45" s="520" t="s">
        <v>810</v>
      </c>
      <c r="AN45" s="520" t="s">
        <v>789</v>
      </c>
      <c r="AO45" s="520" t="s">
        <v>789</v>
      </c>
      <c r="AP45" s="520" t="s">
        <v>789</v>
      </c>
      <c r="AQ45" s="520" t="s">
        <v>268</v>
      </c>
      <c r="AR45" s="520" t="s">
        <v>268</v>
      </c>
      <c r="AS45" s="520" t="s">
        <v>810</v>
      </c>
      <c r="AT45" s="520" t="s">
        <v>810</v>
      </c>
      <c r="AU45" s="520" t="s">
        <v>515</v>
      </c>
      <c r="AV45" s="520" t="s">
        <v>515</v>
      </c>
      <c r="AW45" s="520" t="s">
        <v>515</v>
      </c>
      <c r="AX45" s="520" t="s">
        <v>268</v>
      </c>
      <c r="AY45" s="520" t="s">
        <v>268</v>
      </c>
      <c r="AZ45" s="520" t="s">
        <v>803</v>
      </c>
      <c r="BA45" s="520" t="s">
        <v>803</v>
      </c>
      <c r="BC45" s="118"/>
      <c r="BD45" s="118">
        <f t="shared" si="0"/>
        <v>0</v>
      </c>
      <c r="BE45" s="118">
        <f t="shared" si="1"/>
        <v>0</v>
      </c>
      <c r="BF45" s="118">
        <f t="shared" si="2"/>
        <v>0</v>
      </c>
      <c r="BG45" s="118">
        <f t="shared" si="3"/>
        <v>0</v>
      </c>
      <c r="BH45" s="118">
        <f t="shared" si="4"/>
        <v>0</v>
      </c>
      <c r="BI45" s="118">
        <f t="shared" si="5"/>
        <v>0</v>
      </c>
      <c r="BJ45" s="118">
        <f t="shared" si="6"/>
        <v>0</v>
      </c>
      <c r="BK45" s="118">
        <f t="shared" si="7"/>
        <v>0</v>
      </c>
      <c r="BL45" s="117">
        <f t="shared" si="87"/>
        <v>0</v>
      </c>
      <c r="BM45" s="118">
        <f t="shared" si="8"/>
        <v>0</v>
      </c>
      <c r="BN45" s="118">
        <f t="shared" si="9"/>
        <v>0</v>
      </c>
      <c r="BO45" s="117">
        <f t="shared" si="10"/>
        <v>0</v>
      </c>
      <c r="BP45" s="118">
        <f t="shared" si="11"/>
        <v>0</v>
      </c>
      <c r="BQ45" s="118">
        <f t="shared" si="12"/>
        <v>0</v>
      </c>
      <c r="BR45" s="118">
        <f t="shared" si="13"/>
        <v>0</v>
      </c>
      <c r="BS45" s="118">
        <f t="shared" si="14"/>
        <v>0</v>
      </c>
      <c r="BT45" s="118">
        <f t="shared" si="15"/>
        <v>0</v>
      </c>
      <c r="BU45" s="118">
        <f t="shared" si="16"/>
        <v>0</v>
      </c>
      <c r="BV45" s="118">
        <f t="shared" si="88"/>
        <v>0</v>
      </c>
      <c r="BW45" s="117">
        <f t="shared" si="17"/>
        <v>0</v>
      </c>
      <c r="BX45" s="117">
        <f t="shared" si="18"/>
        <v>0</v>
      </c>
      <c r="BY45" s="117">
        <f t="shared" si="19"/>
        <v>0</v>
      </c>
      <c r="BZ45" s="117">
        <f t="shared" si="20"/>
        <v>0</v>
      </c>
      <c r="CA45" s="117">
        <f t="shared" si="21"/>
        <v>0</v>
      </c>
      <c r="CB45" s="117">
        <f t="shared" si="89"/>
        <v>0</v>
      </c>
      <c r="CC45" s="117">
        <f t="shared" si="22"/>
        <v>0</v>
      </c>
      <c r="CD45" s="117">
        <f t="shared" si="23"/>
        <v>0</v>
      </c>
      <c r="CE45" s="117">
        <f t="shared" si="24"/>
        <v>0</v>
      </c>
      <c r="CF45" s="117">
        <f t="shared" si="90"/>
        <v>0</v>
      </c>
      <c r="CG45" s="117">
        <f t="shared" si="91"/>
        <v>0</v>
      </c>
      <c r="CH45" s="117">
        <f t="shared" si="92"/>
        <v>0</v>
      </c>
      <c r="CI45" s="117">
        <f t="shared" si="25"/>
        <v>0</v>
      </c>
      <c r="CJ45" s="117">
        <f t="shared" si="26"/>
        <v>0</v>
      </c>
      <c r="CK45" s="117">
        <f t="shared" si="27"/>
        <v>0</v>
      </c>
      <c r="CL45" s="117">
        <f t="shared" si="28"/>
        <v>0</v>
      </c>
      <c r="CM45" s="117">
        <f t="shared" si="29"/>
        <v>0</v>
      </c>
      <c r="CN45" s="117">
        <f t="shared" si="30"/>
        <v>0</v>
      </c>
      <c r="CO45" s="117">
        <f t="shared" si="31"/>
        <v>0</v>
      </c>
      <c r="CP45" s="117">
        <f t="shared" si="32"/>
        <v>0</v>
      </c>
      <c r="CQ45" s="117">
        <f t="shared" si="33"/>
        <v>0</v>
      </c>
      <c r="CR45" s="117">
        <f t="shared" si="93"/>
        <v>0</v>
      </c>
      <c r="CS45" s="117">
        <f t="shared" si="34"/>
        <v>0</v>
      </c>
      <c r="CT45" s="117">
        <f t="shared" si="35"/>
        <v>0</v>
      </c>
      <c r="CU45" s="117">
        <f t="shared" si="36"/>
        <v>0</v>
      </c>
      <c r="CV45" s="117">
        <f t="shared" si="37"/>
        <v>0</v>
      </c>
      <c r="CW45" s="117">
        <f t="shared" si="38"/>
        <v>0</v>
      </c>
      <c r="CX45" s="117">
        <f t="shared" si="39"/>
        <v>0</v>
      </c>
      <c r="CY45" s="117">
        <f t="shared" si="40"/>
        <v>0</v>
      </c>
      <c r="CZ45" s="117">
        <f t="shared" si="41"/>
        <v>0</v>
      </c>
      <c r="DA45" s="117">
        <f t="shared" si="42"/>
        <v>0</v>
      </c>
      <c r="DB45" s="117">
        <f t="shared" si="94"/>
        <v>0</v>
      </c>
      <c r="DC45" s="117">
        <f t="shared" si="43"/>
        <v>0</v>
      </c>
      <c r="DD45" s="117">
        <f t="shared" si="95"/>
        <v>0</v>
      </c>
      <c r="DE45" s="117">
        <f t="shared" si="44"/>
        <v>0</v>
      </c>
      <c r="DF45" s="117">
        <f t="shared" si="96"/>
        <v>0</v>
      </c>
      <c r="DG45" s="117">
        <f t="shared" si="45"/>
        <v>0</v>
      </c>
      <c r="DH45" s="117">
        <f t="shared" si="46"/>
        <v>0</v>
      </c>
      <c r="DI45" s="117">
        <f t="shared" si="47"/>
        <v>0</v>
      </c>
      <c r="DJ45" s="117">
        <f t="shared" si="48"/>
        <v>0</v>
      </c>
      <c r="DK45" s="117">
        <f t="shared" si="49"/>
        <v>0</v>
      </c>
      <c r="DL45" s="117">
        <f t="shared" si="50"/>
        <v>0</v>
      </c>
      <c r="DM45" s="117">
        <f t="shared" si="51"/>
        <v>0</v>
      </c>
      <c r="DN45" s="117">
        <f t="shared" si="52"/>
        <v>0</v>
      </c>
      <c r="DO45" s="117">
        <f t="shared" si="97"/>
        <v>0</v>
      </c>
      <c r="DP45" s="117">
        <f t="shared" si="53"/>
        <v>0</v>
      </c>
      <c r="DQ45" s="117">
        <f t="shared" si="54"/>
        <v>0</v>
      </c>
      <c r="DR45" s="117">
        <f t="shared" si="98"/>
        <v>0</v>
      </c>
      <c r="DS45" s="117">
        <f t="shared" si="99"/>
        <v>0</v>
      </c>
      <c r="DT45" s="117">
        <f t="shared" si="55"/>
        <v>0</v>
      </c>
      <c r="DU45" s="117">
        <f t="shared" si="56"/>
        <v>0</v>
      </c>
      <c r="DV45" s="117">
        <f t="shared" si="57"/>
        <v>0</v>
      </c>
      <c r="DW45" s="117">
        <f t="shared" si="58"/>
        <v>0</v>
      </c>
      <c r="DX45" s="117">
        <f t="shared" si="59"/>
        <v>0</v>
      </c>
      <c r="DY45" s="117">
        <f t="shared" si="60"/>
        <v>0</v>
      </c>
      <c r="DZ45" s="117">
        <f t="shared" si="100"/>
        <v>0</v>
      </c>
      <c r="EA45" s="117">
        <f t="shared" si="61"/>
        <v>0</v>
      </c>
      <c r="EB45" s="117">
        <f t="shared" si="101"/>
        <v>0</v>
      </c>
      <c r="EC45" s="117">
        <f t="shared" si="62"/>
        <v>0</v>
      </c>
      <c r="ED45" s="117">
        <f t="shared" si="63"/>
        <v>0</v>
      </c>
      <c r="EE45" s="117">
        <f t="shared" si="64"/>
        <v>0</v>
      </c>
      <c r="EF45" s="117">
        <f t="shared" si="65"/>
        <v>0</v>
      </c>
      <c r="EG45" s="117">
        <f t="shared" si="66"/>
        <v>0</v>
      </c>
      <c r="EH45" s="117">
        <f t="shared" si="102"/>
        <v>0</v>
      </c>
      <c r="EI45" s="117">
        <f t="shared" si="67"/>
        <v>0</v>
      </c>
      <c r="EJ45" s="117">
        <f t="shared" si="68"/>
        <v>0</v>
      </c>
      <c r="EK45" s="117">
        <f t="shared" si="69"/>
        <v>0</v>
      </c>
      <c r="EL45" s="117">
        <f t="shared" si="70"/>
        <v>0</v>
      </c>
      <c r="EM45" s="117">
        <f t="shared" si="71"/>
        <v>0</v>
      </c>
      <c r="EN45" s="117">
        <f t="shared" si="103"/>
        <v>0</v>
      </c>
      <c r="EO45" s="117">
        <f t="shared" si="72"/>
        <v>0</v>
      </c>
      <c r="EP45" s="117">
        <f t="shared" si="73"/>
        <v>0</v>
      </c>
      <c r="EQ45" s="117">
        <f t="shared" si="74"/>
        <v>0</v>
      </c>
      <c r="ER45" s="118">
        <f t="shared" si="75"/>
        <v>0</v>
      </c>
      <c r="ES45" s="117">
        <f t="shared" si="76"/>
        <v>0</v>
      </c>
      <c r="ET45" s="117">
        <f t="shared" si="77"/>
        <v>0</v>
      </c>
      <c r="EU45" s="117">
        <f t="shared" si="78"/>
        <v>0</v>
      </c>
      <c r="EV45" s="117">
        <f t="shared" si="79"/>
        <v>0</v>
      </c>
      <c r="EW45" s="117">
        <f t="shared" si="80"/>
        <v>0</v>
      </c>
      <c r="EX45" s="117">
        <f t="shared" si="81"/>
        <v>0</v>
      </c>
      <c r="EY45" s="118">
        <f t="shared" si="82"/>
        <v>0</v>
      </c>
      <c r="EZ45" s="118">
        <f t="shared" si="83"/>
        <v>0</v>
      </c>
      <c r="FA45" s="117">
        <f t="shared" si="104"/>
        <v>0</v>
      </c>
      <c r="FB45" s="118">
        <f t="shared" si="84"/>
        <v>0</v>
      </c>
      <c r="FC45" s="118">
        <f t="shared" si="85"/>
        <v>0</v>
      </c>
      <c r="FD45" s="7">
        <f t="shared" si="86"/>
        <v>0</v>
      </c>
    </row>
    <row r="46" spans="1:162" ht="17.100000000000001" customHeight="1" x14ac:dyDescent="0.25">
      <c r="A46" s="774"/>
      <c r="B46" s="777"/>
      <c r="C46" s="172">
        <v>3</v>
      </c>
      <c r="D46" s="453"/>
      <c r="E46" s="448"/>
      <c r="F46" s="430"/>
      <c r="G46" s="449"/>
      <c r="H46" s="450"/>
      <c r="I46" s="430"/>
      <c r="J46" s="451"/>
      <c r="K46" s="450"/>
      <c r="L46" s="452"/>
      <c r="M46" s="447"/>
      <c r="N46" s="448"/>
      <c r="O46" s="448"/>
      <c r="P46" s="449"/>
      <c r="Q46" s="430"/>
      <c r="R46" s="506"/>
      <c r="S46" s="452"/>
      <c r="T46" s="442" t="s">
        <v>896</v>
      </c>
      <c r="U46" s="448" t="s">
        <v>858</v>
      </c>
      <c r="V46" s="430" t="s">
        <v>907</v>
      </c>
      <c r="W46" s="449" t="s">
        <v>917</v>
      </c>
      <c r="X46" s="430" t="s">
        <v>902</v>
      </c>
      <c r="Y46" s="451" t="s">
        <v>903</v>
      </c>
      <c r="Z46" s="450" t="s">
        <v>887</v>
      </c>
      <c r="AA46" s="452" t="s">
        <v>888</v>
      </c>
      <c r="AB46" s="264"/>
      <c r="AC46" s="10"/>
      <c r="AD46" s="6"/>
      <c r="AE46" s="520" t="s">
        <v>808</v>
      </c>
      <c r="AF46" s="520" t="s">
        <v>808</v>
      </c>
      <c r="AG46" s="520" t="s">
        <v>808</v>
      </c>
      <c r="AH46" s="520" t="s">
        <v>810</v>
      </c>
      <c r="AI46" s="520" t="s">
        <v>810</v>
      </c>
      <c r="AJ46" s="520" t="s">
        <v>810</v>
      </c>
      <c r="AK46" s="520" t="s">
        <v>810</v>
      </c>
      <c r="AL46" s="520" t="s">
        <v>810</v>
      </c>
      <c r="AM46" s="520" t="s">
        <v>810</v>
      </c>
      <c r="AN46" s="520" t="s">
        <v>789</v>
      </c>
      <c r="AO46" s="520" t="s">
        <v>789</v>
      </c>
      <c r="AP46" s="520" t="s">
        <v>789</v>
      </c>
      <c r="AQ46" s="520" t="s">
        <v>268</v>
      </c>
      <c r="AR46" s="520" t="s">
        <v>268</v>
      </c>
      <c r="AS46" s="520" t="s">
        <v>810</v>
      </c>
      <c r="AT46" s="520" t="s">
        <v>810</v>
      </c>
      <c r="AU46" s="520" t="s">
        <v>515</v>
      </c>
      <c r="AV46" s="520" t="s">
        <v>515</v>
      </c>
      <c r="AW46" s="520" t="s">
        <v>515</v>
      </c>
      <c r="AX46" s="520" t="s">
        <v>268</v>
      </c>
      <c r="AY46" s="520" t="s">
        <v>268</v>
      </c>
      <c r="AZ46" s="520" t="s">
        <v>803</v>
      </c>
      <c r="BA46" s="520" t="s">
        <v>803</v>
      </c>
      <c r="BC46" s="118"/>
      <c r="BD46" s="118">
        <f t="shared" si="0"/>
        <v>0</v>
      </c>
      <c r="BE46" s="118">
        <f t="shared" si="1"/>
        <v>0</v>
      </c>
      <c r="BF46" s="118">
        <f t="shared" si="2"/>
        <v>0</v>
      </c>
      <c r="BG46" s="118">
        <f t="shared" si="3"/>
        <v>0</v>
      </c>
      <c r="BH46" s="118">
        <f t="shared" si="4"/>
        <v>0</v>
      </c>
      <c r="BI46" s="118">
        <f t="shared" si="5"/>
        <v>0</v>
      </c>
      <c r="BJ46" s="118">
        <f t="shared" si="6"/>
        <v>0</v>
      </c>
      <c r="BK46" s="118">
        <f t="shared" si="7"/>
        <v>0</v>
      </c>
      <c r="BL46" s="117">
        <f t="shared" si="87"/>
        <v>0</v>
      </c>
      <c r="BM46" s="118">
        <f t="shared" si="8"/>
        <v>0</v>
      </c>
      <c r="BN46" s="118">
        <f t="shared" si="9"/>
        <v>0</v>
      </c>
      <c r="BO46" s="117">
        <f t="shared" si="10"/>
        <v>0</v>
      </c>
      <c r="BP46" s="118">
        <f t="shared" si="11"/>
        <v>0</v>
      </c>
      <c r="BQ46" s="118">
        <f t="shared" si="12"/>
        <v>0</v>
      </c>
      <c r="BR46" s="118">
        <f t="shared" si="13"/>
        <v>0</v>
      </c>
      <c r="BS46" s="118">
        <f t="shared" si="14"/>
        <v>0</v>
      </c>
      <c r="BT46" s="118">
        <f t="shared" si="15"/>
        <v>0</v>
      </c>
      <c r="BU46" s="118">
        <f t="shared" si="16"/>
        <v>0</v>
      </c>
      <c r="BV46" s="118">
        <f t="shared" si="88"/>
        <v>0</v>
      </c>
      <c r="BW46" s="117">
        <f t="shared" si="17"/>
        <v>0</v>
      </c>
      <c r="BX46" s="117">
        <f t="shared" si="18"/>
        <v>0</v>
      </c>
      <c r="BY46" s="117">
        <f t="shared" si="19"/>
        <v>0</v>
      </c>
      <c r="BZ46" s="117">
        <f t="shared" si="20"/>
        <v>0</v>
      </c>
      <c r="CA46" s="117">
        <f t="shared" si="21"/>
        <v>0</v>
      </c>
      <c r="CB46" s="117">
        <f t="shared" si="89"/>
        <v>0</v>
      </c>
      <c r="CC46" s="117">
        <f t="shared" si="22"/>
        <v>0</v>
      </c>
      <c r="CD46" s="117">
        <f t="shared" si="23"/>
        <v>0</v>
      </c>
      <c r="CE46" s="117">
        <f t="shared" si="24"/>
        <v>0</v>
      </c>
      <c r="CF46" s="117">
        <f t="shared" si="90"/>
        <v>0</v>
      </c>
      <c r="CG46" s="117">
        <f t="shared" si="91"/>
        <v>0</v>
      </c>
      <c r="CH46" s="117">
        <f t="shared" si="92"/>
        <v>0</v>
      </c>
      <c r="CI46" s="117">
        <f t="shared" si="25"/>
        <v>0</v>
      </c>
      <c r="CJ46" s="117">
        <f t="shared" si="26"/>
        <v>0</v>
      </c>
      <c r="CK46" s="117">
        <f t="shared" si="27"/>
        <v>0</v>
      </c>
      <c r="CL46" s="117">
        <f t="shared" si="28"/>
        <v>0</v>
      </c>
      <c r="CM46" s="117">
        <f t="shared" si="29"/>
        <v>0</v>
      </c>
      <c r="CN46" s="117">
        <f t="shared" si="30"/>
        <v>0</v>
      </c>
      <c r="CO46" s="117">
        <f t="shared" si="31"/>
        <v>0</v>
      </c>
      <c r="CP46" s="117">
        <f t="shared" si="32"/>
        <v>0</v>
      </c>
      <c r="CQ46" s="117">
        <f t="shared" si="33"/>
        <v>0</v>
      </c>
      <c r="CR46" s="117">
        <f t="shared" si="93"/>
        <v>0</v>
      </c>
      <c r="CS46" s="117">
        <f t="shared" si="34"/>
        <v>0</v>
      </c>
      <c r="CT46" s="117">
        <f t="shared" si="35"/>
        <v>0</v>
      </c>
      <c r="CU46" s="117">
        <f t="shared" si="36"/>
        <v>0</v>
      </c>
      <c r="CV46" s="117">
        <f t="shared" si="37"/>
        <v>0</v>
      </c>
      <c r="CW46" s="117">
        <f t="shared" si="38"/>
        <v>0</v>
      </c>
      <c r="CX46" s="117">
        <f t="shared" si="39"/>
        <v>0</v>
      </c>
      <c r="CY46" s="117">
        <f t="shared" si="40"/>
        <v>0</v>
      </c>
      <c r="CZ46" s="117">
        <f t="shared" si="41"/>
        <v>0</v>
      </c>
      <c r="DA46" s="117">
        <f t="shared" si="42"/>
        <v>0</v>
      </c>
      <c r="DB46" s="117">
        <f t="shared" si="94"/>
        <v>0</v>
      </c>
      <c r="DC46" s="117">
        <f t="shared" si="43"/>
        <v>0</v>
      </c>
      <c r="DD46" s="117">
        <f t="shared" si="95"/>
        <v>0</v>
      </c>
      <c r="DE46" s="117">
        <f t="shared" si="44"/>
        <v>0</v>
      </c>
      <c r="DF46" s="117">
        <f t="shared" si="96"/>
        <v>0</v>
      </c>
      <c r="DG46" s="117">
        <f t="shared" si="45"/>
        <v>0</v>
      </c>
      <c r="DH46" s="117">
        <f t="shared" si="46"/>
        <v>0</v>
      </c>
      <c r="DI46" s="117">
        <f t="shared" si="47"/>
        <v>0</v>
      </c>
      <c r="DJ46" s="117">
        <f t="shared" si="48"/>
        <v>0</v>
      </c>
      <c r="DK46" s="117">
        <f t="shared" si="49"/>
        <v>0</v>
      </c>
      <c r="DL46" s="117">
        <f t="shared" si="50"/>
        <v>0</v>
      </c>
      <c r="DM46" s="117">
        <f t="shared" si="51"/>
        <v>0</v>
      </c>
      <c r="DN46" s="117">
        <f t="shared" si="52"/>
        <v>0</v>
      </c>
      <c r="DO46" s="117">
        <f t="shared" si="97"/>
        <v>0</v>
      </c>
      <c r="DP46" s="117">
        <f t="shared" si="53"/>
        <v>0</v>
      </c>
      <c r="DQ46" s="117">
        <f t="shared" si="54"/>
        <v>0</v>
      </c>
      <c r="DR46" s="117">
        <f t="shared" si="98"/>
        <v>0</v>
      </c>
      <c r="DS46" s="117">
        <f t="shared" si="99"/>
        <v>0</v>
      </c>
      <c r="DT46" s="117">
        <f t="shared" si="55"/>
        <v>0</v>
      </c>
      <c r="DU46" s="117">
        <f t="shared" si="56"/>
        <v>0</v>
      </c>
      <c r="DV46" s="117">
        <f t="shared" si="57"/>
        <v>0</v>
      </c>
      <c r="DW46" s="117">
        <f t="shared" si="58"/>
        <v>0</v>
      </c>
      <c r="DX46" s="117">
        <f t="shared" si="59"/>
        <v>0</v>
      </c>
      <c r="DY46" s="117">
        <f t="shared" si="60"/>
        <v>0</v>
      </c>
      <c r="DZ46" s="117">
        <f t="shared" si="100"/>
        <v>0</v>
      </c>
      <c r="EA46" s="117">
        <f t="shared" si="61"/>
        <v>0</v>
      </c>
      <c r="EB46" s="117">
        <f t="shared" si="101"/>
        <v>0</v>
      </c>
      <c r="EC46" s="117">
        <f t="shared" si="62"/>
        <v>0</v>
      </c>
      <c r="ED46" s="117">
        <f t="shared" si="63"/>
        <v>0</v>
      </c>
      <c r="EE46" s="117">
        <f t="shared" si="64"/>
        <v>0</v>
      </c>
      <c r="EF46" s="117">
        <f t="shared" si="65"/>
        <v>0</v>
      </c>
      <c r="EG46" s="117">
        <f t="shared" si="66"/>
        <v>0</v>
      </c>
      <c r="EH46" s="117">
        <f t="shared" si="102"/>
        <v>0</v>
      </c>
      <c r="EI46" s="117">
        <f t="shared" si="67"/>
        <v>0</v>
      </c>
      <c r="EJ46" s="117">
        <f t="shared" si="68"/>
        <v>0</v>
      </c>
      <c r="EK46" s="117">
        <f t="shared" si="69"/>
        <v>0</v>
      </c>
      <c r="EL46" s="117">
        <f t="shared" si="70"/>
        <v>0</v>
      </c>
      <c r="EM46" s="117">
        <f t="shared" si="71"/>
        <v>0</v>
      </c>
      <c r="EN46" s="117">
        <f t="shared" si="103"/>
        <v>0</v>
      </c>
      <c r="EO46" s="117">
        <f t="shared" si="72"/>
        <v>0</v>
      </c>
      <c r="EP46" s="117">
        <f t="shared" si="73"/>
        <v>0</v>
      </c>
      <c r="EQ46" s="117">
        <f t="shared" si="74"/>
        <v>0</v>
      </c>
      <c r="ER46" s="118">
        <f t="shared" si="75"/>
        <v>0</v>
      </c>
      <c r="ES46" s="117">
        <f t="shared" si="76"/>
        <v>0</v>
      </c>
      <c r="ET46" s="117">
        <f t="shared" si="77"/>
        <v>0</v>
      </c>
      <c r="EU46" s="117">
        <f t="shared" si="78"/>
        <v>0</v>
      </c>
      <c r="EV46" s="117">
        <f t="shared" si="79"/>
        <v>0</v>
      </c>
      <c r="EW46" s="117">
        <f t="shared" si="80"/>
        <v>0</v>
      </c>
      <c r="EX46" s="117">
        <f t="shared" si="81"/>
        <v>0</v>
      </c>
      <c r="EY46" s="118">
        <f t="shared" si="82"/>
        <v>0</v>
      </c>
      <c r="EZ46" s="118">
        <f t="shared" si="83"/>
        <v>0</v>
      </c>
      <c r="FA46" s="117">
        <f t="shared" si="104"/>
        <v>0</v>
      </c>
      <c r="FB46" s="118">
        <f t="shared" si="84"/>
        <v>0</v>
      </c>
      <c r="FC46" s="118">
        <f t="shared" si="85"/>
        <v>0</v>
      </c>
      <c r="FD46" s="7">
        <f t="shared" si="86"/>
        <v>0</v>
      </c>
    </row>
    <row r="47" spans="1:162" ht="17.100000000000001" customHeight="1" x14ac:dyDescent="0.25">
      <c r="A47" s="774"/>
      <c r="B47" s="777"/>
      <c r="C47" s="172">
        <v>4</v>
      </c>
      <c r="D47" s="445"/>
      <c r="E47" s="439"/>
      <c r="F47" s="442"/>
      <c r="G47" s="449"/>
      <c r="H47" s="441"/>
      <c r="I47" s="442"/>
      <c r="J47" s="443"/>
      <c r="K47" s="441"/>
      <c r="L47" s="444"/>
      <c r="M47" s="445"/>
      <c r="N47" s="439"/>
      <c r="O47" s="442"/>
      <c r="P47" s="440"/>
      <c r="Q47" s="442"/>
      <c r="R47" s="443"/>
      <c r="S47" s="444"/>
      <c r="T47" s="442" t="s">
        <v>896</v>
      </c>
      <c r="U47" s="446" t="s">
        <v>858</v>
      </c>
      <c r="V47" s="442" t="s">
        <v>907</v>
      </c>
      <c r="W47" s="449" t="s">
        <v>900</v>
      </c>
      <c r="X47" s="430" t="s">
        <v>902</v>
      </c>
      <c r="Y47" s="443" t="s">
        <v>903</v>
      </c>
      <c r="Z47" s="441" t="s">
        <v>917</v>
      </c>
      <c r="AA47" s="444" t="s">
        <v>888</v>
      </c>
      <c r="AB47" s="43"/>
      <c r="AC47" s="10"/>
      <c r="AD47" s="6"/>
      <c r="AE47" s="520" t="s">
        <v>808</v>
      </c>
      <c r="AF47" s="520" t="s">
        <v>808</v>
      </c>
      <c r="AG47" s="520" t="s">
        <v>808</v>
      </c>
      <c r="AH47" s="520" t="s">
        <v>798</v>
      </c>
      <c r="AI47" s="520" t="s">
        <v>798</v>
      </c>
      <c r="AJ47" s="520" t="s">
        <v>798</v>
      </c>
      <c r="AK47" s="520" t="s">
        <v>636</v>
      </c>
      <c r="AL47" s="520" t="s">
        <v>636</v>
      </c>
      <c r="AM47" s="520" t="s">
        <v>636</v>
      </c>
      <c r="AN47" s="520" t="s">
        <v>517</v>
      </c>
      <c r="AO47" s="520" t="s">
        <v>517</v>
      </c>
      <c r="AP47" s="520" t="s">
        <v>517</v>
      </c>
      <c r="AQ47" s="520" t="s">
        <v>782</v>
      </c>
      <c r="AR47" s="520" t="s">
        <v>782</v>
      </c>
      <c r="AS47" s="520" t="s">
        <v>636</v>
      </c>
      <c r="AT47" s="520" t="s">
        <v>636</v>
      </c>
      <c r="AU47" s="520" t="s">
        <v>516</v>
      </c>
      <c r="AV47" s="520" t="s">
        <v>516</v>
      </c>
      <c r="AW47" s="520" t="s">
        <v>516</v>
      </c>
      <c r="AX47" s="520" t="s">
        <v>782</v>
      </c>
      <c r="AY47" s="520" t="s">
        <v>782</v>
      </c>
      <c r="AZ47" s="520" t="s">
        <v>636</v>
      </c>
      <c r="BA47" s="520" t="s">
        <v>636</v>
      </c>
      <c r="BC47" s="118"/>
      <c r="BD47" s="118">
        <f t="shared" si="0"/>
        <v>0</v>
      </c>
      <c r="BE47" s="118">
        <f t="shared" si="1"/>
        <v>0</v>
      </c>
      <c r="BF47" s="118">
        <f t="shared" si="2"/>
        <v>0</v>
      </c>
      <c r="BG47" s="118">
        <f t="shared" si="3"/>
        <v>0</v>
      </c>
      <c r="BH47" s="118">
        <f t="shared" si="4"/>
        <v>0</v>
      </c>
      <c r="BI47" s="118">
        <f t="shared" si="5"/>
        <v>0</v>
      </c>
      <c r="BJ47" s="118">
        <f t="shared" si="6"/>
        <v>0</v>
      </c>
      <c r="BK47" s="118">
        <f t="shared" si="7"/>
        <v>0</v>
      </c>
      <c r="BL47" s="117">
        <f t="shared" si="87"/>
        <v>0</v>
      </c>
      <c r="BM47" s="118">
        <f t="shared" si="8"/>
        <v>0</v>
      </c>
      <c r="BN47" s="118">
        <f t="shared" si="9"/>
        <v>0</v>
      </c>
      <c r="BO47" s="117">
        <f t="shared" si="10"/>
        <v>0</v>
      </c>
      <c r="BP47" s="118">
        <f t="shared" si="11"/>
        <v>0</v>
      </c>
      <c r="BQ47" s="118">
        <f t="shared" si="12"/>
        <v>0</v>
      </c>
      <c r="BR47" s="118">
        <f t="shared" si="13"/>
        <v>0</v>
      </c>
      <c r="BS47" s="118">
        <f t="shared" si="14"/>
        <v>0</v>
      </c>
      <c r="BT47" s="118">
        <f t="shared" si="15"/>
        <v>0</v>
      </c>
      <c r="BU47" s="118">
        <f t="shared" si="16"/>
        <v>0</v>
      </c>
      <c r="BV47" s="118">
        <f t="shared" si="88"/>
        <v>0</v>
      </c>
      <c r="BW47" s="117">
        <f t="shared" si="17"/>
        <v>0</v>
      </c>
      <c r="BX47" s="117">
        <f t="shared" si="18"/>
        <v>0</v>
      </c>
      <c r="BY47" s="117">
        <f t="shared" si="19"/>
        <v>0</v>
      </c>
      <c r="BZ47" s="117">
        <f t="shared" si="20"/>
        <v>0</v>
      </c>
      <c r="CA47" s="117">
        <f t="shared" si="21"/>
        <v>0</v>
      </c>
      <c r="CB47" s="117">
        <f t="shared" si="89"/>
        <v>0</v>
      </c>
      <c r="CC47" s="117">
        <f t="shared" si="22"/>
        <v>0</v>
      </c>
      <c r="CD47" s="117">
        <f t="shared" si="23"/>
        <v>0</v>
      </c>
      <c r="CE47" s="117">
        <f t="shared" si="24"/>
        <v>0</v>
      </c>
      <c r="CF47" s="117">
        <f t="shared" si="90"/>
        <v>0</v>
      </c>
      <c r="CG47" s="117">
        <f t="shared" si="91"/>
        <v>0</v>
      </c>
      <c r="CH47" s="117">
        <f t="shared" si="92"/>
        <v>0</v>
      </c>
      <c r="CI47" s="117">
        <f t="shared" si="25"/>
        <v>0</v>
      </c>
      <c r="CJ47" s="117">
        <f t="shared" si="26"/>
        <v>0</v>
      </c>
      <c r="CK47" s="117">
        <f t="shared" si="27"/>
        <v>0</v>
      </c>
      <c r="CL47" s="117">
        <f t="shared" si="28"/>
        <v>0</v>
      </c>
      <c r="CM47" s="117">
        <f t="shared" si="29"/>
        <v>0</v>
      </c>
      <c r="CN47" s="117">
        <f t="shared" si="30"/>
        <v>0</v>
      </c>
      <c r="CO47" s="117">
        <f t="shared" si="31"/>
        <v>0</v>
      </c>
      <c r="CP47" s="117">
        <f t="shared" si="32"/>
        <v>0</v>
      </c>
      <c r="CQ47" s="117">
        <f t="shared" si="33"/>
        <v>0</v>
      </c>
      <c r="CR47" s="117">
        <f t="shared" si="93"/>
        <v>0</v>
      </c>
      <c r="CS47" s="117">
        <f t="shared" si="34"/>
        <v>0</v>
      </c>
      <c r="CT47" s="117">
        <f t="shared" si="35"/>
        <v>0</v>
      </c>
      <c r="CU47" s="117">
        <f t="shared" si="36"/>
        <v>0</v>
      </c>
      <c r="CV47" s="117">
        <f t="shared" si="37"/>
        <v>0</v>
      </c>
      <c r="CW47" s="117">
        <f t="shared" si="38"/>
        <v>0</v>
      </c>
      <c r="CX47" s="117">
        <f t="shared" si="39"/>
        <v>0</v>
      </c>
      <c r="CY47" s="117">
        <f t="shared" si="40"/>
        <v>0</v>
      </c>
      <c r="CZ47" s="117">
        <f t="shared" si="41"/>
        <v>0</v>
      </c>
      <c r="DA47" s="117">
        <f t="shared" si="42"/>
        <v>0</v>
      </c>
      <c r="DB47" s="117">
        <f t="shared" si="94"/>
        <v>0</v>
      </c>
      <c r="DC47" s="117">
        <f t="shared" si="43"/>
        <v>0</v>
      </c>
      <c r="DD47" s="117">
        <f t="shared" si="95"/>
        <v>0</v>
      </c>
      <c r="DE47" s="117">
        <f t="shared" si="44"/>
        <v>0</v>
      </c>
      <c r="DF47" s="117">
        <f t="shared" si="96"/>
        <v>0</v>
      </c>
      <c r="DG47" s="117">
        <f t="shared" si="45"/>
        <v>0</v>
      </c>
      <c r="DH47" s="117">
        <f t="shared" si="46"/>
        <v>0</v>
      </c>
      <c r="DI47" s="117">
        <f t="shared" si="47"/>
        <v>0</v>
      </c>
      <c r="DJ47" s="117">
        <f t="shared" si="48"/>
        <v>0</v>
      </c>
      <c r="DK47" s="117">
        <f t="shared" si="49"/>
        <v>0</v>
      </c>
      <c r="DL47" s="117">
        <f t="shared" si="50"/>
        <v>0</v>
      </c>
      <c r="DM47" s="117">
        <f t="shared" si="51"/>
        <v>0</v>
      </c>
      <c r="DN47" s="117">
        <f t="shared" si="52"/>
        <v>0</v>
      </c>
      <c r="DO47" s="117">
        <f t="shared" si="97"/>
        <v>0</v>
      </c>
      <c r="DP47" s="117">
        <f t="shared" si="53"/>
        <v>0</v>
      </c>
      <c r="DQ47" s="117">
        <f t="shared" si="54"/>
        <v>0</v>
      </c>
      <c r="DR47" s="117">
        <f t="shared" si="98"/>
        <v>0</v>
      </c>
      <c r="DS47" s="117">
        <f t="shared" si="99"/>
        <v>0</v>
      </c>
      <c r="DT47" s="117">
        <f t="shared" si="55"/>
        <v>0</v>
      </c>
      <c r="DU47" s="117">
        <f t="shared" si="56"/>
        <v>0</v>
      </c>
      <c r="DV47" s="117">
        <f t="shared" si="57"/>
        <v>0</v>
      </c>
      <c r="DW47" s="117">
        <f t="shared" si="58"/>
        <v>0</v>
      </c>
      <c r="DX47" s="117">
        <f t="shared" si="59"/>
        <v>0</v>
      </c>
      <c r="DY47" s="117">
        <f t="shared" si="60"/>
        <v>0</v>
      </c>
      <c r="DZ47" s="117">
        <f t="shared" si="100"/>
        <v>0</v>
      </c>
      <c r="EA47" s="117">
        <f t="shared" si="61"/>
        <v>0</v>
      </c>
      <c r="EB47" s="117">
        <f t="shared" si="101"/>
        <v>0</v>
      </c>
      <c r="EC47" s="117">
        <f t="shared" si="62"/>
        <v>0</v>
      </c>
      <c r="ED47" s="117">
        <f t="shared" si="63"/>
        <v>0</v>
      </c>
      <c r="EE47" s="117">
        <f t="shared" si="64"/>
        <v>0</v>
      </c>
      <c r="EF47" s="117">
        <f t="shared" si="65"/>
        <v>0</v>
      </c>
      <c r="EG47" s="117">
        <f t="shared" si="66"/>
        <v>0</v>
      </c>
      <c r="EH47" s="117">
        <f t="shared" si="102"/>
        <v>0</v>
      </c>
      <c r="EI47" s="117">
        <f t="shared" si="67"/>
        <v>0</v>
      </c>
      <c r="EJ47" s="117">
        <f t="shared" si="68"/>
        <v>0</v>
      </c>
      <c r="EK47" s="117">
        <f t="shared" si="69"/>
        <v>0</v>
      </c>
      <c r="EL47" s="117">
        <f t="shared" si="70"/>
        <v>0</v>
      </c>
      <c r="EM47" s="117">
        <f t="shared" si="71"/>
        <v>0</v>
      </c>
      <c r="EN47" s="117">
        <f t="shared" si="103"/>
        <v>0</v>
      </c>
      <c r="EO47" s="117">
        <f t="shared" si="72"/>
        <v>0</v>
      </c>
      <c r="EP47" s="117">
        <f t="shared" si="73"/>
        <v>0</v>
      </c>
      <c r="EQ47" s="117">
        <f t="shared" si="74"/>
        <v>0</v>
      </c>
      <c r="ER47" s="118">
        <f t="shared" si="75"/>
        <v>0</v>
      </c>
      <c r="ES47" s="117">
        <f t="shared" si="76"/>
        <v>0</v>
      </c>
      <c r="ET47" s="117">
        <f t="shared" si="77"/>
        <v>0</v>
      </c>
      <c r="EU47" s="117">
        <f t="shared" si="78"/>
        <v>0</v>
      </c>
      <c r="EV47" s="117">
        <f t="shared" si="79"/>
        <v>0</v>
      </c>
      <c r="EW47" s="117">
        <f t="shared" si="80"/>
        <v>0</v>
      </c>
      <c r="EX47" s="117">
        <f t="shared" si="81"/>
        <v>0</v>
      </c>
      <c r="EY47" s="118">
        <f t="shared" si="82"/>
        <v>0</v>
      </c>
      <c r="EZ47" s="118">
        <f t="shared" si="83"/>
        <v>0</v>
      </c>
      <c r="FA47" s="117">
        <f t="shared" si="104"/>
        <v>0</v>
      </c>
      <c r="FB47" s="118">
        <f t="shared" si="84"/>
        <v>0</v>
      </c>
      <c r="FC47" s="118">
        <f t="shared" si="85"/>
        <v>0</v>
      </c>
      <c r="FD47" s="7">
        <f t="shared" si="86"/>
        <v>0</v>
      </c>
    </row>
    <row r="48" spans="1:162" ht="17.100000000000001" customHeight="1" x14ac:dyDescent="0.25">
      <c r="A48" s="774"/>
      <c r="B48" s="777"/>
      <c r="C48" s="172">
        <v>5</v>
      </c>
      <c r="D48" s="453"/>
      <c r="E48" s="448"/>
      <c r="F48" s="430"/>
      <c r="G48" s="440"/>
      <c r="H48" s="450"/>
      <c r="I48" s="430"/>
      <c r="J48" s="451"/>
      <c r="K48" s="450"/>
      <c r="L48" s="452"/>
      <c r="M48" s="453"/>
      <c r="N48" s="448"/>
      <c r="O48" s="430"/>
      <c r="P48" s="449"/>
      <c r="Q48" s="430"/>
      <c r="R48" s="451"/>
      <c r="S48" s="452"/>
      <c r="T48" s="447" t="s">
        <v>898</v>
      </c>
      <c r="U48" s="442" t="s">
        <v>896</v>
      </c>
      <c r="V48" s="430" t="s">
        <v>893</v>
      </c>
      <c r="W48" s="449" t="s">
        <v>900</v>
      </c>
      <c r="X48" s="430" t="s">
        <v>883</v>
      </c>
      <c r="Y48" s="451" t="s">
        <v>887</v>
      </c>
      <c r="Z48" s="450" t="s">
        <v>917</v>
      </c>
      <c r="AA48" s="452" t="s">
        <v>903</v>
      </c>
      <c r="AB48" s="42"/>
      <c r="AC48" s="10"/>
      <c r="AD48" s="6"/>
      <c r="AE48" s="520" t="s">
        <v>808</v>
      </c>
      <c r="AF48" s="520" t="s">
        <v>808</v>
      </c>
      <c r="AG48" s="520" t="s">
        <v>808</v>
      </c>
      <c r="AH48" s="520" t="s">
        <v>798</v>
      </c>
      <c r="AI48" s="520" t="s">
        <v>798</v>
      </c>
      <c r="AJ48" s="520" t="s">
        <v>798</v>
      </c>
      <c r="AK48" s="520" t="s">
        <v>636</v>
      </c>
      <c r="AL48" s="520" t="s">
        <v>636</v>
      </c>
      <c r="AM48" s="520" t="s">
        <v>636</v>
      </c>
      <c r="AN48" s="520" t="s">
        <v>517</v>
      </c>
      <c r="AO48" s="520" t="s">
        <v>517</v>
      </c>
      <c r="AP48" s="520" t="s">
        <v>517</v>
      </c>
      <c r="AQ48" s="520" t="s">
        <v>782</v>
      </c>
      <c r="AR48" s="520" t="s">
        <v>782</v>
      </c>
      <c r="AS48" s="520" t="s">
        <v>636</v>
      </c>
      <c r="AT48" s="520" t="s">
        <v>636</v>
      </c>
      <c r="AU48" s="520" t="s">
        <v>516</v>
      </c>
      <c r="AV48" s="520" t="s">
        <v>516</v>
      </c>
      <c r="AW48" s="520" t="s">
        <v>516</v>
      </c>
      <c r="AX48" s="520" t="s">
        <v>782</v>
      </c>
      <c r="AY48" s="520" t="s">
        <v>782</v>
      </c>
      <c r="AZ48" s="520" t="s">
        <v>636</v>
      </c>
      <c r="BA48" s="520" t="s">
        <v>636</v>
      </c>
      <c r="BC48" s="118"/>
      <c r="BD48" s="118">
        <f t="shared" si="0"/>
        <v>0</v>
      </c>
      <c r="BE48" s="118">
        <f t="shared" si="1"/>
        <v>0</v>
      </c>
      <c r="BF48" s="118">
        <f t="shared" si="2"/>
        <v>0</v>
      </c>
      <c r="BG48" s="118">
        <f t="shared" si="3"/>
        <v>0</v>
      </c>
      <c r="BH48" s="118">
        <f t="shared" si="4"/>
        <v>0</v>
      </c>
      <c r="BI48" s="118">
        <f t="shared" si="5"/>
        <v>0</v>
      </c>
      <c r="BJ48" s="118">
        <f t="shared" si="6"/>
        <v>0</v>
      </c>
      <c r="BK48" s="118">
        <f t="shared" si="7"/>
        <v>0</v>
      </c>
      <c r="BL48" s="117">
        <f t="shared" si="87"/>
        <v>0</v>
      </c>
      <c r="BM48" s="118">
        <f t="shared" si="8"/>
        <v>0</v>
      </c>
      <c r="BN48" s="118">
        <f t="shared" si="9"/>
        <v>0</v>
      </c>
      <c r="BO48" s="117">
        <f t="shared" si="10"/>
        <v>0</v>
      </c>
      <c r="BP48" s="118">
        <f t="shared" si="11"/>
        <v>0</v>
      </c>
      <c r="BQ48" s="118">
        <f t="shared" si="12"/>
        <v>0</v>
      </c>
      <c r="BR48" s="118">
        <f t="shared" si="13"/>
        <v>0</v>
      </c>
      <c r="BS48" s="118">
        <f t="shared" si="14"/>
        <v>0</v>
      </c>
      <c r="BT48" s="118">
        <f t="shared" si="15"/>
        <v>0</v>
      </c>
      <c r="BU48" s="118">
        <f t="shared" si="16"/>
        <v>0</v>
      </c>
      <c r="BV48" s="118">
        <f t="shared" si="88"/>
        <v>0</v>
      </c>
      <c r="BW48" s="117">
        <f t="shared" si="17"/>
        <v>0</v>
      </c>
      <c r="BX48" s="117">
        <f t="shared" si="18"/>
        <v>0</v>
      </c>
      <c r="BY48" s="117">
        <f t="shared" si="19"/>
        <v>0</v>
      </c>
      <c r="BZ48" s="117">
        <f t="shared" si="20"/>
        <v>0</v>
      </c>
      <c r="CA48" s="117">
        <f t="shared" si="21"/>
        <v>0</v>
      </c>
      <c r="CB48" s="117">
        <f t="shared" si="89"/>
        <v>0</v>
      </c>
      <c r="CC48" s="117">
        <f t="shared" si="22"/>
        <v>0</v>
      </c>
      <c r="CD48" s="117">
        <f t="shared" si="23"/>
        <v>0</v>
      </c>
      <c r="CE48" s="117">
        <f t="shared" si="24"/>
        <v>0</v>
      </c>
      <c r="CF48" s="117">
        <f t="shared" si="90"/>
        <v>0</v>
      </c>
      <c r="CG48" s="117">
        <f t="shared" si="91"/>
        <v>0</v>
      </c>
      <c r="CH48" s="117">
        <f t="shared" si="92"/>
        <v>0</v>
      </c>
      <c r="CI48" s="117">
        <f t="shared" si="25"/>
        <v>0</v>
      </c>
      <c r="CJ48" s="117">
        <f t="shared" si="26"/>
        <v>0</v>
      </c>
      <c r="CK48" s="117">
        <f t="shared" si="27"/>
        <v>0</v>
      </c>
      <c r="CL48" s="117">
        <f t="shared" si="28"/>
        <v>0</v>
      </c>
      <c r="CM48" s="117">
        <f t="shared" si="29"/>
        <v>0</v>
      </c>
      <c r="CN48" s="117">
        <f t="shared" si="30"/>
        <v>0</v>
      </c>
      <c r="CO48" s="117">
        <f t="shared" si="31"/>
        <v>0</v>
      </c>
      <c r="CP48" s="117">
        <f t="shared" si="32"/>
        <v>0</v>
      </c>
      <c r="CQ48" s="117">
        <f t="shared" si="33"/>
        <v>0</v>
      </c>
      <c r="CR48" s="117">
        <f t="shared" si="93"/>
        <v>0</v>
      </c>
      <c r="CS48" s="117">
        <f t="shared" si="34"/>
        <v>0</v>
      </c>
      <c r="CT48" s="117">
        <f t="shared" si="35"/>
        <v>0</v>
      </c>
      <c r="CU48" s="117">
        <f t="shared" si="36"/>
        <v>0</v>
      </c>
      <c r="CV48" s="117">
        <f t="shared" si="37"/>
        <v>0</v>
      </c>
      <c r="CW48" s="117">
        <f t="shared" si="38"/>
        <v>0</v>
      </c>
      <c r="CX48" s="117">
        <f t="shared" si="39"/>
        <v>0</v>
      </c>
      <c r="CY48" s="117">
        <f t="shared" si="40"/>
        <v>0</v>
      </c>
      <c r="CZ48" s="117">
        <f t="shared" si="41"/>
        <v>0</v>
      </c>
      <c r="DA48" s="117">
        <f t="shared" si="42"/>
        <v>0</v>
      </c>
      <c r="DB48" s="117">
        <f t="shared" si="94"/>
        <v>0</v>
      </c>
      <c r="DC48" s="117">
        <f t="shared" si="43"/>
        <v>0</v>
      </c>
      <c r="DD48" s="117">
        <f t="shared" si="95"/>
        <v>0</v>
      </c>
      <c r="DE48" s="117">
        <f t="shared" si="44"/>
        <v>0</v>
      </c>
      <c r="DF48" s="117">
        <f t="shared" si="96"/>
        <v>0</v>
      </c>
      <c r="DG48" s="117">
        <f t="shared" si="45"/>
        <v>0</v>
      </c>
      <c r="DH48" s="117">
        <f t="shared" si="46"/>
        <v>0</v>
      </c>
      <c r="DI48" s="117">
        <f t="shared" si="47"/>
        <v>0</v>
      </c>
      <c r="DJ48" s="117">
        <f t="shared" si="48"/>
        <v>0</v>
      </c>
      <c r="DK48" s="117">
        <f t="shared" si="49"/>
        <v>0</v>
      </c>
      <c r="DL48" s="117">
        <f t="shared" si="50"/>
        <v>0</v>
      </c>
      <c r="DM48" s="117">
        <f t="shared" si="51"/>
        <v>0</v>
      </c>
      <c r="DN48" s="117">
        <f t="shared" si="52"/>
        <v>0</v>
      </c>
      <c r="DO48" s="117">
        <f t="shared" si="97"/>
        <v>0</v>
      </c>
      <c r="DP48" s="117">
        <f t="shared" si="53"/>
        <v>0</v>
      </c>
      <c r="DQ48" s="117">
        <f t="shared" si="54"/>
        <v>0</v>
      </c>
      <c r="DR48" s="117">
        <f t="shared" si="98"/>
        <v>0</v>
      </c>
      <c r="DS48" s="117">
        <f t="shared" si="99"/>
        <v>0</v>
      </c>
      <c r="DT48" s="117">
        <f t="shared" si="55"/>
        <v>0</v>
      </c>
      <c r="DU48" s="117">
        <f t="shared" si="56"/>
        <v>0</v>
      </c>
      <c r="DV48" s="117">
        <f t="shared" si="57"/>
        <v>0</v>
      </c>
      <c r="DW48" s="117">
        <f t="shared" si="58"/>
        <v>0</v>
      </c>
      <c r="DX48" s="117">
        <f t="shared" si="59"/>
        <v>0</v>
      </c>
      <c r="DY48" s="117">
        <f t="shared" si="60"/>
        <v>0</v>
      </c>
      <c r="DZ48" s="117">
        <f t="shared" si="100"/>
        <v>0</v>
      </c>
      <c r="EA48" s="117">
        <f t="shared" si="61"/>
        <v>0</v>
      </c>
      <c r="EB48" s="117">
        <f t="shared" si="101"/>
        <v>0</v>
      </c>
      <c r="EC48" s="117">
        <f t="shared" si="62"/>
        <v>0</v>
      </c>
      <c r="ED48" s="117">
        <f t="shared" si="63"/>
        <v>0</v>
      </c>
      <c r="EE48" s="117">
        <f t="shared" si="64"/>
        <v>0</v>
      </c>
      <c r="EF48" s="117">
        <f t="shared" si="65"/>
        <v>0</v>
      </c>
      <c r="EG48" s="117">
        <f t="shared" si="66"/>
        <v>0</v>
      </c>
      <c r="EH48" s="117">
        <f t="shared" si="102"/>
        <v>0</v>
      </c>
      <c r="EI48" s="117">
        <f t="shared" si="67"/>
        <v>0</v>
      </c>
      <c r="EJ48" s="117">
        <f t="shared" si="68"/>
        <v>0</v>
      </c>
      <c r="EK48" s="117">
        <f t="shared" si="69"/>
        <v>0</v>
      </c>
      <c r="EL48" s="117">
        <f t="shared" si="70"/>
        <v>0</v>
      </c>
      <c r="EM48" s="117">
        <f t="shared" si="71"/>
        <v>0</v>
      </c>
      <c r="EN48" s="117">
        <f t="shared" si="103"/>
        <v>0</v>
      </c>
      <c r="EO48" s="117">
        <f t="shared" si="72"/>
        <v>0</v>
      </c>
      <c r="EP48" s="117">
        <f t="shared" si="73"/>
        <v>0</v>
      </c>
      <c r="EQ48" s="117">
        <f t="shared" si="74"/>
        <v>0</v>
      </c>
      <c r="ER48" s="118">
        <f t="shared" si="75"/>
        <v>0</v>
      </c>
      <c r="ES48" s="117">
        <f t="shared" si="76"/>
        <v>0</v>
      </c>
      <c r="ET48" s="117">
        <f t="shared" si="77"/>
        <v>0</v>
      </c>
      <c r="EU48" s="117">
        <f t="shared" si="78"/>
        <v>0</v>
      </c>
      <c r="EV48" s="117">
        <f t="shared" si="79"/>
        <v>0</v>
      </c>
      <c r="EW48" s="117">
        <f t="shared" si="80"/>
        <v>0</v>
      </c>
      <c r="EX48" s="117">
        <f t="shared" si="81"/>
        <v>0</v>
      </c>
      <c r="EY48" s="118">
        <f t="shared" si="82"/>
        <v>0</v>
      </c>
      <c r="EZ48" s="118">
        <f t="shared" si="83"/>
        <v>0</v>
      </c>
      <c r="FA48" s="117">
        <f t="shared" si="104"/>
        <v>0</v>
      </c>
      <c r="FB48" s="118">
        <f t="shared" si="84"/>
        <v>0</v>
      </c>
      <c r="FC48" s="118">
        <f t="shared" si="85"/>
        <v>0</v>
      </c>
      <c r="FD48" s="7">
        <f t="shared" si="86"/>
        <v>0</v>
      </c>
    </row>
    <row r="49" spans="1:162" ht="17.100000000000001" customHeight="1" x14ac:dyDescent="0.25">
      <c r="A49" s="774"/>
      <c r="B49" s="777"/>
      <c r="C49" s="172">
        <v>6</v>
      </c>
      <c r="D49" s="507"/>
      <c r="E49" s="448"/>
      <c r="F49" s="442"/>
      <c r="G49" s="449"/>
      <c r="H49" s="450"/>
      <c r="I49" s="442"/>
      <c r="J49" s="443"/>
      <c r="K49" s="441"/>
      <c r="L49" s="444"/>
      <c r="M49" s="438"/>
      <c r="N49" s="439"/>
      <c r="O49" s="442"/>
      <c r="P49" s="440"/>
      <c r="Q49" s="442"/>
      <c r="R49" s="443"/>
      <c r="S49" s="444"/>
      <c r="T49" s="438" t="s">
        <v>898</v>
      </c>
      <c r="U49" s="442" t="s">
        <v>896</v>
      </c>
      <c r="V49" s="442" t="s">
        <v>893</v>
      </c>
      <c r="W49" s="449" t="s">
        <v>899</v>
      </c>
      <c r="X49" s="430" t="s">
        <v>883</v>
      </c>
      <c r="Y49" s="443" t="s">
        <v>887</v>
      </c>
      <c r="Z49" s="441" t="s">
        <v>917</v>
      </c>
      <c r="AA49" s="444" t="s">
        <v>903</v>
      </c>
      <c r="AB49" s="42"/>
      <c r="AC49" s="10"/>
      <c r="AD49" s="6"/>
      <c r="AE49" s="520" t="s">
        <v>791</v>
      </c>
      <c r="AF49" s="520" t="s">
        <v>791</v>
      </c>
      <c r="AG49" s="520" t="s">
        <v>791</v>
      </c>
      <c r="AH49" s="520" t="s">
        <v>798</v>
      </c>
      <c r="AI49" s="520" t="s">
        <v>798</v>
      </c>
      <c r="AJ49" s="520" t="s">
        <v>798</v>
      </c>
      <c r="AK49" s="520" t="s">
        <v>636</v>
      </c>
      <c r="AL49" s="520" t="s">
        <v>636</v>
      </c>
      <c r="AM49" s="520" t="s">
        <v>636</v>
      </c>
      <c r="AN49" s="520" t="s">
        <v>517</v>
      </c>
      <c r="AO49" s="520" t="s">
        <v>517</v>
      </c>
      <c r="AP49" s="520" t="s">
        <v>517</v>
      </c>
      <c r="AQ49" s="520" t="s">
        <v>803</v>
      </c>
      <c r="AR49" s="520" t="s">
        <v>803</v>
      </c>
      <c r="AS49" s="520" t="s">
        <v>636</v>
      </c>
      <c r="AT49" s="520" t="s">
        <v>636</v>
      </c>
      <c r="AU49" s="520" t="s">
        <v>516</v>
      </c>
      <c r="AV49" s="520" t="s">
        <v>516</v>
      </c>
      <c r="AW49" s="520" t="s">
        <v>516</v>
      </c>
      <c r="AX49" s="520" t="s">
        <v>803</v>
      </c>
      <c r="AY49" s="520" t="s">
        <v>803</v>
      </c>
      <c r="AZ49" s="520" t="s">
        <v>636</v>
      </c>
      <c r="BA49" s="520" t="s">
        <v>636</v>
      </c>
      <c r="BC49" s="118"/>
      <c r="BD49" s="118">
        <f t="shared" si="0"/>
        <v>0</v>
      </c>
      <c r="BE49" s="118">
        <f t="shared" si="1"/>
        <v>0</v>
      </c>
      <c r="BF49" s="118">
        <f t="shared" si="2"/>
        <v>0</v>
      </c>
      <c r="BG49" s="118">
        <f t="shared" si="3"/>
        <v>0</v>
      </c>
      <c r="BH49" s="118">
        <f t="shared" si="4"/>
        <v>0</v>
      </c>
      <c r="BI49" s="118">
        <f t="shared" si="5"/>
        <v>0</v>
      </c>
      <c r="BJ49" s="118">
        <f t="shared" si="6"/>
        <v>0</v>
      </c>
      <c r="BK49" s="118">
        <f t="shared" si="7"/>
        <v>0</v>
      </c>
      <c r="BL49" s="117">
        <f t="shared" si="87"/>
        <v>0</v>
      </c>
      <c r="BM49" s="118">
        <f t="shared" si="8"/>
        <v>0</v>
      </c>
      <c r="BN49" s="118">
        <f t="shared" si="9"/>
        <v>0</v>
      </c>
      <c r="BO49" s="117">
        <f t="shared" si="10"/>
        <v>0</v>
      </c>
      <c r="BP49" s="118">
        <f t="shared" si="11"/>
        <v>0</v>
      </c>
      <c r="BQ49" s="118">
        <f t="shared" si="12"/>
        <v>0</v>
      </c>
      <c r="BR49" s="118">
        <f t="shared" si="13"/>
        <v>0</v>
      </c>
      <c r="BS49" s="118">
        <f t="shared" si="14"/>
        <v>0</v>
      </c>
      <c r="BT49" s="118">
        <f t="shared" si="15"/>
        <v>0</v>
      </c>
      <c r="BU49" s="118">
        <f t="shared" si="16"/>
        <v>0</v>
      </c>
      <c r="BV49" s="118">
        <f t="shared" si="88"/>
        <v>0</v>
      </c>
      <c r="BW49" s="117">
        <f t="shared" si="17"/>
        <v>0</v>
      </c>
      <c r="BX49" s="117">
        <f t="shared" si="18"/>
        <v>0</v>
      </c>
      <c r="BY49" s="117">
        <f t="shared" si="19"/>
        <v>0</v>
      </c>
      <c r="BZ49" s="117">
        <f t="shared" si="20"/>
        <v>0</v>
      </c>
      <c r="CA49" s="117">
        <f t="shared" si="21"/>
        <v>0</v>
      </c>
      <c r="CB49" s="117">
        <f t="shared" si="89"/>
        <v>0</v>
      </c>
      <c r="CC49" s="117">
        <f t="shared" si="22"/>
        <v>0</v>
      </c>
      <c r="CD49" s="117">
        <f t="shared" si="23"/>
        <v>0</v>
      </c>
      <c r="CE49" s="117">
        <f t="shared" si="24"/>
        <v>0</v>
      </c>
      <c r="CF49" s="117">
        <f t="shared" si="90"/>
        <v>0</v>
      </c>
      <c r="CG49" s="117">
        <f t="shared" si="91"/>
        <v>0</v>
      </c>
      <c r="CH49" s="117">
        <f t="shared" si="92"/>
        <v>0</v>
      </c>
      <c r="CI49" s="117">
        <f t="shared" si="25"/>
        <v>0</v>
      </c>
      <c r="CJ49" s="117">
        <f t="shared" si="26"/>
        <v>0</v>
      </c>
      <c r="CK49" s="117">
        <f t="shared" si="27"/>
        <v>0</v>
      </c>
      <c r="CL49" s="117">
        <f t="shared" si="28"/>
        <v>0</v>
      </c>
      <c r="CM49" s="117">
        <f t="shared" si="29"/>
        <v>0</v>
      </c>
      <c r="CN49" s="117">
        <f t="shared" si="30"/>
        <v>0</v>
      </c>
      <c r="CO49" s="117">
        <f t="shared" si="31"/>
        <v>0</v>
      </c>
      <c r="CP49" s="117">
        <f t="shared" si="32"/>
        <v>0</v>
      </c>
      <c r="CQ49" s="117">
        <f t="shared" si="33"/>
        <v>0</v>
      </c>
      <c r="CR49" s="117">
        <f t="shared" si="93"/>
        <v>0</v>
      </c>
      <c r="CS49" s="117">
        <f t="shared" si="34"/>
        <v>0</v>
      </c>
      <c r="CT49" s="117">
        <f t="shared" si="35"/>
        <v>0</v>
      </c>
      <c r="CU49" s="117">
        <f t="shared" si="36"/>
        <v>0</v>
      </c>
      <c r="CV49" s="117">
        <f t="shared" si="37"/>
        <v>0</v>
      </c>
      <c r="CW49" s="117">
        <f t="shared" si="38"/>
        <v>0</v>
      </c>
      <c r="CX49" s="117">
        <f t="shared" si="39"/>
        <v>0</v>
      </c>
      <c r="CY49" s="117">
        <f t="shared" si="40"/>
        <v>0</v>
      </c>
      <c r="CZ49" s="117">
        <f t="shared" si="41"/>
        <v>0</v>
      </c>
      <c r="DA49" s="117">
        <f t="shared" si="42"/>
        <v>0</v>
      </c>
      <c r="DB49" s="117">
        <f t="shared" si="94"/>
        <v>0</v>
      </c>
      <c r="DC49" s="117">
        <f t="shared" si="43"/>
        <v>0</v>
      </c>
      <c r="DD49" s="117">
        <f t="shared" si="95"/>
        <v>0</v>
      </c>
      <c r="DE49" s="117">
        <f t="shared" si="44"/>
        <v>0</v>
      </c>
      <c r="DF49" s="117">
        <f t="shared" si="96"/>
        <v>0</v>
      </c>
      <c r="DG49" s="117">
        <f t="shared" si="45"/>
        <v>0</v>
      </c>
      <c r="DH49" s="117">
        <f t="shared" si="46"/>
        <v>0</v>
      </c>
      <c r="DI49" s="117">
        <f t="shared" si="47"/>
        <v>0</v>
      </c>
      <c r="DJ49" s="117">
        <f t="shared" si="48"/>
        <v>0</v>
      </c>
      <c r="DK49" s="117">
        <f t="shared" si="49"/>
        <v>0</v>
      </c>
      <c r="DL49" s="117">
        <f t="shared" si="50"/>
        <v>0</v>
      </c>
      <c r="DM49" s="117">
        <f t="shared" si="51"/>
        <v>0</v>
      </c>
      <c r="DN49" s="117">
        <f t="shared" si="52"/>
        <v>0</v>
      </c>
      <c r="DO49" s="117">
        <f t="shared" si="97"/>
        <v>0</v>
      </c>
      <c r="DP49" s="117">
        <f t="shared" si="53"/>
        <v>0</v>
      </c>
      <c r="DQ49" s="117">
        <f t="shared" si="54"/>
        <v>0</v>
      </c>
      <c r="DR49" s="117">
        <f t="shared" si="98"/>
        <v>0</v>
      </c>
      <c r="DS49" s="117">
        <f t="shared" si="99"/>
        <v>0</v>
      </c>
      <c r="DT49" s="117">
        <f t="shared" si="55"/>
        <v>0</v>
      </c>
      <c r="DU49" s="117">
        <f t="shared" si="56"/>
        <v>0</v>
      </c>
      <c r="DV49" s="117">
        <f t="shared" si="57"/>
        <v>0</v>
      </c>
      <c r="DW49" s="117">
        <f t="shared" si="58"/>
        <v>0</v>
      </c>
      <c r="DX49" s="117">
        <f t="shared" si="59"/>
        <v>0</v>
      </c>
      <c r="DY49" s="117">
        <f t="shared" si="60"/>
        <v>0</v>
      </c>
      <c r="DZ49" s="117">
        <f t="shared" si="100"/>
        <v>0</v>
      </c>
      <c r="EA49" s="117">
        <f t="shared" si="61"/>
        <v>0</v>
      </c>
      <c r="EB49" s="117">
        <f t="shared" si="101"/>
        <v>0</v>
      </c>
      <c r="EC49" s="117">
        <f t="shared" si="62"/>
        <v>0</v>
      </c>
      <c r="ED49" s="117">
        <f t="shared" si="63"/>
        <v>0</v>
      </c>
      <c r="EE49" s="117">
        <f t="shared" si="64"/>
        <v>0</v>
      </c>
      <c r="EF49" s="117">
        <f t="shared" si="65"/>
        <v>0</v>
      </c>
      <c r="EG49" s="117">
        <f t="shared" si="66"/>
        <v>0</v>
      </c>
      <c r="EH49" s="117">
        <f t="shared" si="102"/>
        <v>0</v>
      </c>
      <c r="EI49" s="117">
        <f t="shared" si="67"/>
        <v>0</v>
      </c>
      <c r="EJ49" s="117">
        <f t="shared" si="68"/>
        <v>0</v>
      </c>
      <c r="EK49" s="117">
        <f t="shared" si="69"/>
        <v>0</v>
      </c>
      <c r="EL49" s="117">
        <f t="shared" si="70"/>
        <v>0</v>
      </c>
      <c r="EM49" s="117">
        <f t="shared" si="71"/>
        <v>0</v>
      </c>
      <c r="EN49" s="117">
        <f t="shared" si="103"/>
        <v>0</v>
      </c>
      <c r="EO49" s="117">
        <f t="shared" si="72"/>
        <v>0</v>
      </c>
      <c r="EP49" s="117">
        <f t="shared" si="73"/>
        <v>0</v>
      </c>
      <c r="EQ49" s="117">
        <f t="shared" si="74"/>
        <v>0</v>
      </c>
      <c r="ER49" s="118">
        <f t="shared" si="75"/>
        <v>0</v>
      </c>
      <c r="ES49" s="117">
        <f t="shared" si="76"/>
        <v>0</v>
      </c>
      <c r="ET49" s="117">
        <f t="shared" si="77"/>
        <v>0</v>
      </c>
      <c r="EU49" s="117">
        <f t="shared" si="78"/>
        <v>0</v>
      </c>
      <c r="EV49" s="117">
        <f t="shared" si="79"/>
        <v>0</v>
      </c>
      <c r="EW49" s="117">
        <f t="shared" si="80"/>
        <v>0</v>
      </c>
      <c r="EX49" s="117">
        <f t="shared" si="81"/>
        <v>0</v>
      </c>
      <c r="EY49" s="118">
        <f t="shared" si="82"/>
        <v>0</v>
      </c>
      <c r="EZ49" s="118">
        <f t="shared" si="83"/>
        <v>0</v>
      </c>
      <c r="FA49" s="117">
        <f t="shared" si="104"/>
        <v>0</v>
      </c>
      <c r="FB49" s="118">
        <f t="shared" si="84"/>
        <v>0</v>
      </c>
      <c r="FC49" s="118">
        <f t="shared" si="85"/>
        <v>0</v>
      </c>
      <c r="FD49" s="7">
        <f t="shared" si="86"/>
        <v>0</v>
      </c>
    </row>
    <row r="50" spans="1:162" ht="17.100000000000001" customHeight="1" x14ac:dyDescent="0.25">
      <c r="A50" s="774"/>
      <c r="B50" s="777"/>
      <c r="C50" s="172">
        <v>7</v>
      </c>
      <c r="D50" s="507"/>
      <c r="E50" s="439"/>
      <c r="F50" s="442"/>
      <c r="G50" s="440"/>
      <c r="H50" s="441"/>
      <c r="I50" s="442"/>
      <c r="J50" s="443"/>
      <c r="K50" s="441"/>
      <c r="L50" s="444"/>
      <c r="M50" s="438"/>
      <c r="N50" s="439"/>
      <c r="O50" s="442"/>
      <c r="P50" s="440"/>
      <c r="Q50" s="442"/>
      <c r="R50" s="443"/>
      <c r="S50" s="444"/>
      <c r="T50" s="438" t="s">
        <v>894</v>
      </c>
      <c r="U50" s="446" t="s">
        <v>909</v>
      </c>
      <c r="V50" s="442" t="s">
        <v>903</v>
      </c>
      <c r="W50" s="440" t="s">
        <v>899</v>
      </c>
      <c r="X50" s="508" t="s">
        <v>898</v>
      </c>
      <c r="Y50" s="443" t="s">
        <v>887</v>
      </c>
      <c r="Z50" s="451" t="s">
        <v>897</v>
      </c>
      <c r="AA50" s="444" t="s">
        <v>901</v>
      </c>
      <c r="AB50" s="42"/>
      <c r="AC50" s="10"/>
      <c r="AD50" s="6"/>
      <c r="AE50" s="520" t="s">
        <v>791</v>
      </c>
      <c r="AF50" s="520" t="s">
        <v>791</v>
      </c>
      <c r="AG50" s="520" t="s">
        <v>791</v>
      </c>
      <c r="AH50" s="520" t="s">
        <v>634</v>
      </c>
      <c r="AI50" s="520" t="s">
        <v>634</v>
      </c>
      <c r="AJ50" s="520" t="s">
        <v>634</v>
      </c>
      <c r="AK50" s="520" t="s">
        <v>633</v>
      </c>
      <c r="AL50" s="520" t="s">
        <v>633</v>
      </c>
      <c r="AM50" s="520" t="s">
        <v>633</v>
      </c>
      <c r="AN50" s="520" t="s">
        <v>517</v>
      </c>
      <c r="AO50" s="520" t="s">
        <v>517</v>
      </c>
      <c r="AP50" s="520" t="s">
        <v>517</v>
      </c>
      <c r="AQ50" s="520" t="s">
        <v>803</v>
      </c>
      <c r="AR50" s="520" t="s">
        <v>803</v>
      </c>
      <c r="AS50" s="520" t="s">
        <v>636</v>
      </c>
      <c r="AT50" s="520" t="s">
        <v>636</v>
      </c>
      <c r="AU50" s="520" t="s">
        <v>516</v>
      </c>
      <c r="AV50" s="520" t="s">
        <v>516</v>
      </c>
      <c r="AW50" s="520" t="s">
        <v>516</v>
      </c>
      <c r="AX50" s="520" t="s">
        <v>803</v>
      </c>
      <c r="AY50" s="520" t="s">
        <v>803</v>
      </c>
      <c r="AZ50" s="520" t="s">
        <v>636</v>
      </c>
      <c r="BA50" s="520" t="s">
        <v>636</v>
      </c>
      <c r="BC50" s="118"/>
      <c r="BD50" s="118">
        <f t="shared" si="0"/>
        <v>0</v>
      </c>
      <c r="BE50" s="118">
        <f t="shared" si="1"/>
        <v>0</v>
      </c>
      <c r="BF50" s="118">
        <f t="shared" si="2"/>
        <v>0</v>
      </c>
      <c r="BG50" s="118">
        <f t="shared" si="3"/>
        <v>0</v>
      </c>
      <c r="BH50" s="118">
        <f t="shared" si="4"/>
        <v>0</v>
      </c>
      <c r="BI50" s="118">
        <f t="shared" si="5"/>
        <v>0</v>
      </c>
      <c r="BJ50" s="118">
        <f t="shared" si="6"/>
        <v>0</v>
      </c>
      <c r="BK50" s="118">
        <f t="shared" si="7"/>
        <v>0</v>
      </c>
      <c r="BL50" s="117">
        <f t="shared" si="87"/>
        <v>0</v>
      </c>
      <c r="BM50" s="118">
        <f t="shared" si="8"/>
        <v>0</v>
      </c>
      <c r="BN50" s="118">
        <f t="shared" si="9"/>
        <v>0</v>
      </c>
      <c r="BO50" s="117">
        <f t="shared" si="10"/>
        <v>0</v>
      </c>
      <c r="BP50" s="118">
        <f t="shared" si="11"/>
        <v>0</v>
      </c>
      <c r="BQ50" s="118">
        <f t="shared" si="12"/>
        <v>0</v>
      </c>
      <c r="BR50" s="118">
        <f t="shared" si="13"/>
        <v>0</v>
      </c>
      <c r="BS50" s="118">
        <f t="shared" si="14"/>
        <v>0</v>
      </c>
      <c r="BT50" s="118">
        <f t="shared" si="15"/>
        <v>0</v>
      </c>
      <c r="BU50" s="118">
        <f t="shared" si="16"/>
        <v>0</v>
      </c>
      <c r="BV50" s="118">
        <f t="shared" si="88"/>
        <v>0</v>
      </c>
      <c r="BW50" s="117">
        <f t="shared" si="17"/>
        <v>0</v>
      </c>
      <c r="BX50" s="117">
        <f t="shared" si="18"/>
        <v>0</v>
      </c>
      <c r="BY50" s="117">
        <f t="shared" si="19"/>
        <v>0</v>
      </c>
      <c r="BZ50" s="117">
        <f t="shared" si="20"/>
        <v>0</v>
      </c>
      <c r="CA50" s="117">
        <f t="shared" si="21"/>
        <v>0</v>
      </c>
      <c r="CB50" s="117">
        <f t="shared" si="89"/>
        <v>0</v>
      </c>
      <c r="CC50" s="117">
        <f t="shared" si="22"/>
        <v>0</v>
      </c>
      <c r="CD50" s="117">
        <f t="shared" si="23"/>
        <v>0</v>
      </c>
      <c r="CE50" s="117">
        <f t="shared" si="24"/>
        <v>0</v>
      </c>
      <c r="CF50" s="117">
        <f t="shared" si="90"/>
        <v>0</v>
      </c>
      <c r="CG50" s="117">
        <f t="shared" si="91"/>
        <v>0</v>
      </c>
      <c r="CH50" s="117">
        <f t="shared" si="92"/>
        <v>0</v>
      </c>
      <c r="CI50" s="117">
        <f t="shared" si="25"/>
        <v>0</v>
      </c>
      <c r="CJ50" s="117">
        <f t="shared" si="26"/>
        <v>0</v>
      </c>
      <c r="CK50" s="117">
        <f t="shared" si="27"/>
        <v>0</v>
      </c>
      <c r="CL50" s="117">
        <f t="shared" si="28"/>
        <v>0</v>
      </c>
      <c r="CM50" s="117">
        <f t="shared" si="29"/>
        <v>0</v>
      </c>
      <c r="CN50" s="117">
        <f t="shared" si="30"/>
        <v>0</v>
      </c>
      <c r="CO50" s="117">
        <f t="shared" si="31"/>
        <v>0</v>
      </c>
      <c r="CP50" s="117">
        <f t="shared" si="32"/>
        <v>0</v>
      </c>
      <c r="CQ50" s="117">
        <f t="shared" si="33"/>
        <v>0</v>
      </c>
      <c r="CR50" s="117">
        <f t="shared" si="93"/>
        <v>0</v>
      </c>
      <c r="CS50" s="117">
        <f t="shared" si="34"/>
        <v>0</v>
      </c>
      <c r="CT50" s="117">
        <f t="shared" si="35"/>
        <v>0</v>
      </c>
      <c r="CU50" s="117">
        <f t="shared" si="36"/>
        <v>0</v>
      </c>
      <c r="CV50" s="117">
        <f t="shared" si="37"/>
        <v>0</v>
      </c>
      <c r="CW50" s="117">
        <f t="shared" si="38"/>
        <v>0</v>
      </c>
      <c r="CX50" s="117">
        <f t="shared" si="39"/>
        <v>0</v>
      </c>
      <c r="CY50" s="117">
        <f t="shared" si="40"/>
        <v>0</v>
      </c>
      <c r="CZ50" s="117">
        <f t="shared" si="41"/>
        <v>0</v>
      </c>
      <c r="DA50" s="117">
        <f t="shared" si="42"/>
        <v>0</v>
      </c>
      <c r="DB50" s="117">
        <f t="shared" si="94"/>
        <v>0</v>
      </c>
      <c r="DC50" s="117">
        <f t="shared" si="43"/>
        <v>0</v>
      </c>
      <c r="DD50" s="117">
        <f t="shared" si="95"/>
        <v>0</v>
      </c>
      <c r="DE50" s="117">
        <f t="shared" si="44"/>
        <v>0</v>
      </c>
      <c r="DF50" s="117">
        <f t="shared" si="96"/>
        <v>0</v>
      </c>
      <c r="DG50" s="117">
        <f t="shared" si="45"/>
        <v>0</v>
      </c>
      <c r="DH50" s="117">
        <f t="shared" si="46"/>
        <v>0</v>
      </c>
      <c r="DI50" s="117">
        <f t="shared" si="47"/>
        <v>0</v>
      </c>
      <c r="DJ50" s="117">
        <f t="shared" si="48"/>
        <v>0</v>
      </c>
      <c r="DK50" s="117">
        <f t="shared" si="49"/>
        <v>0</v>
      </c>
      <c r="DL50" s="117">
        <f t="shared" si="50"/>
        <v>0</v>
      </c>
      <c r="DM50" s="117">
        <f t="shared" si="51"/>
        <v>0</v>
      </c>
      <c r="DN50" s="117">
        <f t="shared" si="52"/>
        <v>0</v>
      </c>
      <c r="DO50" s="117">
        <f t="shared" si="97"/>
        <v>0</v>
      </c>
      <c r="DP50" s="117">
        <f t="shared" si="53"/>
        <v>0</v>
      </c>
      <c r="DQ50" s="117">
        <f t="shared" si="54"/>
        <v>0</v>
      </c>
      <c r="DR50" s="117">
        <f t="shared" si="98"/>
        <v>0</v>
      </c>
      <c r="DS50" s="117">
        <f t="shared" si="99"/>
        <v>0</v>
      </c>
      <c r="DT50" s="117">
        <f t="shared" si="55"/>
        <v>0</v>
      </c>
      <c r="DU50" s="117">
        <f t="shared" si="56"/>
        <v>0</v>
      </c>
      <c r="DV50" s="117">
        <f t="shared" si="57"/>
        <v>0</v>
      </c>
      <c r="DW50" s="117">
        <f t="shared" si="58"/>
        <v>0</v>
      </c>
      <c r="DX50" s="117">
        <f t="shared" si="59"/>
        <v>0</v>
      </c>
      <c r="DY50" s="117">
        <f t="shared" si="60"/>
        <v>0</v>
      </c>
      <c r="DZ50" s="117">
        <f t="shared" si="100"/>
        <v>0</v>
      </c>
      <c r="EA50" s="117">
        <f t="shared" si="61"/>
        <v>0</v>
      </c>
      <c r="EB50" s="117">
        <f t="shared" si="101"/>
        <v>0</v>
      </c>
      <c r="EC50" s="117">
        <f t="shared" si="62"/>
        <v>0</v>
      </c>
      <c r="ED50" s="117">
        <f t="shared" si="63"/>
        <v>0</v>
      </c>
      <c r="EE50" s="117">
        <f t="shared" si="64"/>
        <v>0</v>
      </c>
      <c r="EF50" s="117">
        <f t="shared" si="65"/>
        <v>0</v>
      </c>
      <c r="EG50" s="117">
        <f t="shared" si="66"/>
        <v>0</v>
      </c>
      <c r="EH50" s="117">
        <f t="shared" si="102"/>
        <v>0</v>
      </c>
      <c r="EI50" s="117">
        <f t="shared" si="67"/>
        <v>0</v>
      </c>
      <c r="EJ50" s="117">
        <f t="shared" si="68"/>
        <v>0</v>
      </c>
      <c r="EK50" s="117">
        <f t="shared" si="69"/>
        <v>0</v>
      </c>
      <c r="EL50" s="117">
        <f t="shared" si="70"/>
        <v>0</v>
      </c>
      <c r="EM50" s="117">
        <f t="shared" si="71"/>
        <v>0</v>
      </c>
      <c r="EN50" s="117">
        <f t="shared" si="103"/>
        <v>0</v>
      </c>
      <c r="EO50" s="117">
        <f t="shared" si="72"/>
        <v>0</v>
      </c>
      <c r="EP50" s="117">
        <f t="shared" si="73"/>
        <v>0</v>
      </c>
      <c r="EQ50" s="117">
        <f t="shared" si="74"/>
        <v>0</v>
      </c>
      <c r="ER50" s="118">
        <f t="shared" si="75"/>
        <v>0</v>
      </c>
      <c r="ES50" s="117">
        <f t="shared" si="76"/>
        <v>0</v>
      </c>
      <c r="ET50" s="117">
        <f t="shared" si="77"/>
        <v>0</v>
      </c>
      <c r="EU50" s="117">
        <f t="shared" si="78"/>
        <v>0</v>
      </c>
      <c r="EV50" s="117">
        <f t="shared" si="79"/>
        <v>0</v>
      </c>
      <c r="EW50" s="117">
        <f t="shared" si="80"/>
        <v>0</v>
      </c>
      <c r="EX50" s="117">
        <f t="shared" si="81"/>
        <v>0</v>
      </c>
      <c r="EY50" s="118">
        <f t="shared" si="82"/>
        <v>0</v>
      </c>
      <c r="EZ50" s="118">
        <f t="shared" si="83"/>
        <v>0</v>
      </c>
      <c r="FA50" s="117">
        <f t="shared" si="104"/>
        <v>0</v>
      </c>
      <c r="FB50" s="118">
        <f t="shared" si="84"/>
        <v>0</v>
      </c>
      <c r="FC50" s="118">
        <f t="shared" si="85"/>
        <v>0</v>
      </c>
      <c r="FD50" s="7">
        <f t="shared" si="86"/>
        <v>0</v>
      </c>
    </row>
    <row r="51" spans="1:162" ht="17.100000000000001" customHeight="1" x14ac:dyDescent="0.25">
      <c r="A51" s="774"/>
      <c r="B51" s="777"/>
      <c r="C51" s="172">
        <v>8</v>
      </c>
      <c r="D51" s="492"/>
      <c r="E51" s="448"/>
      <c r="F51" s="430"/>
      <c r="G51" s="440"/>
      <c r="H51" s="450"/>
      <c r="I51" s="430"/>
      <c r="J51" s="451"/>
      <c r="K51" s="450"/>
      <c r="L51" s="452"/>
      <c r="M51" s="447"/>
      <c r="N51" s="448"/>
      <c r="O51" s="430"/>
      <c r="P51" s="449"/>
      <c r="Q51" s="430"/>
      <c r="R51" s="451"/>
      <c r="S51" s="452"/>
      <c r="T51" s="447" t="s">
        <v>894</v>
      </c>
      <c r="U51" s="454" t="s">
        <v>909</v>
      </c>
      <c r="V51" s="430" t="s">
        <v>903</v>
      </c>
      <c r="W51" s="449" t="s">
        <v>882</v>
      </c>
      <c r="X51" s="488" t="s">
        <v>898</v>
      </c>
      <c r="Y51" s="451" t="s">
        <v>917</v>
      </c>
      <c r="Z51" s="451" t="s">
        <v>897</v>
      </c>
      <c r="AA51" s="452" t="s">
        <v>901</v>
      </c>
      <c r="AB51" s="42"/>
      <c r="AC51" s="229"/>
      <c r="AD51" s="6"/>
      <c r="AE51" s="520" t="s">
        <v>810</v>
      </c>
      <c r="AF51" s="520" t="s">
        <v>810</v>
      </c>
      <c r="AG51" s="520" t="s">
        <v>810</v>
      </c>
      <c r="AH51" s="520" t="s">
        <v>634</v>
      </c>
      <c r="AI51" s="520" t="s">
        <v>634</v>
      </c>
      <c r="AJ51" s="520" t="s">
        <v>634</v>
      </c>
      <c r="AK51" s="520" t="s">
        <v>633</v>
      </c>
      <c r="AL51" s="520" t="s">
        <v>633</v>
      </c>
      <c r="AM51" s="520" t="s">
        <v>633</v>
      </c>
      <c r="AN51" s="520" t="s">
        <v>782</v>
      </c>
      <c r="AO51" s="520" t="s">
        <v>782</v>
      </c>
      <c r="AP51" s="520" t="s">
        <v>782</v>
      </c>
      <c r="AQ51" s="520" t="s">
        <v>798</v>
      </c>
      <c r="AR51" s="520" t="s">
        <v>798</v>
      </c>
      <c r="AS51" s="520" t="s">
        <v>633</v>
      </c>
      <c r="AT51" s="520" t="s">
        <v>633</v>
      </c>
      <c r="AU51" s="520" t="s">
        <v>782</v>
      </c>
      <c r="AV51" s="520" t="s">
        <v>782</v>
      </c>
      <c r="AW51" s="520" t="s">
        <v>782</v>
      </c>
      <c r="AX51" s="520" t="s">
        <v>798</v>
      </c>
      <c r="AY51" s="520" t="s">
        <v>798</v>
      </c>
      <c r="AZ51" s="520" t="s">
        <v>633</v>
      </c>
      <c r="BA51" s="520" t="s">
        <v>633</v>
      </c>
      <c r="BC51" s="118"/>
      <c r="BD51" s="118">
        <f t="shared" si="0"/>
        <v>0</v>
      </c>
      <c r="BE51" s="118">
        <f t="shared" si="1"/>
        <v>0</v>
      </c>
      <c r="BF51" s="118">
        <f t="shared" si="2"/>
        <v>0</v>
      </c>
      <c r="BG51" s="118">
        <f t="shared" si="3"/>
        <v>0</v>
      </c>
      <c r="BH51" s="118">
        <f t="shared" si="4"/>
        <v>0</v>
      </c>
      <c r="BI51" s="118">
        <f t="shared" si="5"/>
        <v>0</v>
      </c>
      <c r="BJ51" s="118">
        <f t="shared" si="6"/>
        <v>0</v>
      </c>
      <c r="BK51" s="118">
        <f t="shared" si="7"/>
        <v>0</v>
      </c>
      <c r="BL51" s="117">
        <f t="shared" si="87"/>
        <v>0</v>
      </c>
      <c r="BM51" s="118">
        <f t="shared" si="8"/>
        <v>0</v>
      </c>
      <c r="BN51" s="118">
        <f t="shared" si="9"/>
        <v>0</v>
      </c>
      <c r="BO51" s="117">
        <f t="shared" si="10"/>
        <v>0</v>
      </c>
      <c r="BP51" s="118">
        <f t="shared" si="11"/>
        <v>0</v>
      </c>
      <c r="BQ51" s="118">
        <f t="shared" si="12"/>
        <v>0</v>
      </c>
      <c r="BR51" s="118">
        <f t="shared" si="13"/>
        <v>0</v>
      </c>
      <c r="BS51" s="118">
        <f t="shared" si="14"/>
        <v>0</v>
      </c>
      <c r="BT51" s="118">
        <f t="shared" si="15"/>
        <v>0</v>
      </c>
      <c r="BU51" s="118">
        <f t="shared" si="16"/>
        <v>0</v>
      </c>
      <c r="BV51" s="118">
        <f t="shared" si="88"/>
        <v>0</v>
      </c>
      <c r="BW51" s="117">
        <f t="shared" si="17"/>
        <v>0</v>
      </c>
      <c r="BX51" s="117">
        <f t="shared" si="18"/>
        <v>0</v>
      </c>
      <c r="BY51" s="117">
        <f t="shared" si="19"/>
        <v>0</v>
      </c>
      <c r="BZ51" s="117">
        <f t="shared" si="20"/>
        <v>0</v>
      </c>
      <c r="CA51" s="117">
        <f t="shared" si="21"/>
        <v>0</v>
      </c>
      <c r="CB51" s="117">
        <f t="shared" si="89"/>
        <v>0</v>
      </c>
      <c r="CC51" s="117">
        <f t="shared" si="22"/>
        <v>0</v>
      </c>
      <c r="CD51" s="117">
        <f t="shared" si="23"/>
        <v>0</v>
      </c>
      <c r="CE51" s="117">
        <f t="shared" si="24"/>
        <v>0</v>
      </c>
      <c r="CF51" s="117">
        <f t="shared" si="90"/>
        <v>0</v>
      </c>
      <c r="CG51" s="117">
        <f t="shared" si="91"/>
        <v>0</v>
      </c>
      <c r="CH51" s="117">
        <f t="shared" si="92"/>
        <v>0</v>
      </c>
      <c r="CI51" s="117">
        <f t="shared" si="25"/>
        <v>0</v>
      </c>
      <c r="CJ51" s="117">
        <f t="shared" si="26"/>
        <v>0</v>
      </c>
      <c r="CK51" s="117">
        <f t="shared" si="27"/>
        <v>0</v>
      </c>
      <c r="CL51" s="117">
        <f t="shared" si="28"/>
        <v>0</v>
      </c>
      <c r="CM51" s="117">
        <f t="shared" si="29"/>
        <v>0</v>
      </c>
      <c r="CN51" s="117">
        <f t="shared" si="30"/>
        <v>0</v>
      </c>
      <c r="CO51" s="117">
        <f t="shared" si="31"/>
        <v>0</v>
      </c>
      <c r="CP51" s="117">
        <f t="shared" si="32"/>
        <v>0</v>
      </c>
      <c r="CQ51" s="117">
        <f t="shared" si="33"/>
        <v>0</v>
      </c>
      <c r="CR51" s="117">
        <f t="shared" si="93"/>
        <v>0</v>
      </c>
      <c r="CS51" s="117">
        <f t="shared" si="34"/>
        <v>0</v>
      </c>
      <c r="CT51" s="117">
        <f t="shared" si="35"/>
        <v>0</v>
      </c>
      <c r="CU51" s="117">
        <f t="shared" si="36"/>
        <v>0</v>
      </c>
      <c r="CV51" s="117">
        <f t="shared" si="37"/>
        <v>0</v>
      </c>
      <c r="CW51" s="117">
        <f t="shared" si="38"/>
        <v>0</v>
      </c>
      <c r="CX51" s="117">
        <f t="shared" si="39"/>
        <v>0</v>
      </c>
      <c r="CY51" s="117">
        <f t="shared" si="40"/>
        <v>0</v>
      </c>
      <c r="CZ51" s="117">
        <f t="shared" si="41"/>
        <v>0</v>
      </c>
      <c r="DA51" s="117">
        <f t="shared" si="42"/>
        <v>0</v>
      </c>
      <c r="DB51" s="117">
        <f t="shared" si="94"/>
        <v>0</v>
      </c>
      <c r="DC51" s="117">
        <f t="shared" si="43"/>
        <v>0</v>
      </c>
      <c r="DD51" s="117">
        <f t="shared" si="95"/>
        <v>0</v>
      </c>
      <c r="DE51" s="117">
        <f t="shared" si="44"/>
        <v>0</v>
      </c>
      <c r="DF51" s="117">
        <f t="shared" si="96"/>
        <v>0</v>
      </c>
      <c r="DG51" s="117">
        <f t="shared" si="45"/>
        <v>0</v>
      </c>
      <c r="DH51" s="117">
        <f t="shared" si="46"/>
        <v>0</v>
      </c>
      <c r="DI51" s="117">
        <f t="shared" si="47"/>
        <v>0</v>
      </c>
      <c r="DJ51" s="117">
        <f t="shared" si="48"/>
        <v>0</v>
      </c>
      <c r="DK51" s="117">
        <f t="shared" si="49"/>
        <v>0</v>
      </c>
      <c r="DL51" s="117">
        <f t="shared" si="50"/>
        <v>0</v>
      </c>
      <c r="DM51" s="117">
        <f t="shared" si="51"/>
        <v>0</v>
      </c>
      <c r="DN51" s="117">
        <f t="shared" si="52"/>
        <v>0</v>
      </c>
      <c r="DO51" s="117">
        <f t="shared" si="97"/>
        <v>0</v>
      </c>
      <c r="DP51" s="117">
        <f t="shared" si="53"/>
        <v>0</v>
      </c>
      <c r="DQ51" s="117">
        <f t="shared" si="54"/>
        <v>0</v>
      </c>
      <c r="DR51" s="117">
        <f t="shared" si="98"/>
        <v>0</v>
      </c>
      <c r="DS51" s="117">
        <f t="shared" si="99"/>
        <v>0</v>
      </c>
      <c r="DT51" s="117">
        <f t="shared" si="55"/>
        <v>0</v>
      </c>
      <c r="DU51" s="117">
        <f t="shared" si="56"/>
        <v>0</v>
      </c>
      <c r="DV51" s="117">
        <f t="shared" si="57"/>
        <v>0</v>
      </c>
      <c r="DW51" s="117">
        <f t="shared" si="58"/>
        <v>0</v>
      </c>
      <c r="DX51" s="117">
        <f t="shared" si="59"/>
        <v>0</v>
      </c>
      <c r="DY51" s="117">
        <f t="shared" si="60"/>
        <v>0</v>
      </c>
      <c r="DZ51" s="117">
        <f t="shared" si="100"/>
        <v>0</v>
      </c>
      <c r="EA51" s="117">
        <f t="shared" si="61"/>
        <v>0</v>
      </c>
      <c r="EB51" s="117">
        <f t="shared" si="101"/>
        <v>0</v>
      </c>
      <c r="EC51" s="117">
        <f t="shared" si="62"/>
        <v>0</v>
      </c>
      <c r="ED51" s="117">
        <f t="shared" si="63"/>
        <v>0</v>
      </c>
      <c r="EE51" s="117">
        <f t="shared" si="64"/>
        <v>0</v>
      </c>
      <c r="EF51" s="117">
        <f t="shared" si="65"/>
        <v>0</v>
      </c>
      <c r="EG51" s="117">
        <f t="shared" si="66"/>
        <v>0</v>
      </c>
      <c r="EH51" s="117">
        <f t="shared" si="102"/>
        <v>0</v>
      </c>
      <c r="EI51" s="117">
        <f t="shared" si="67"/>
        <v>0</v>
      </c>
      <c r="EJ51" s="117">
        <f t="shared" si="68"/>
        <v>0</v>
      </c>
      <c r="EK51" s="117">
        <f t="shared" si="69"/>
        <v>0</v>
      </c>
      <c r="EL51" s="117">
        <f t="shared" si="70"/>
        <v>0</v>
      </c>
      <c r="EM51" s="117">
        <f t="shared" si="71"/>
        <v>0</v>
      </c>
      <c r="EN51" s="117">
        <f t="shared" si="103"/>
        <v>0</v>
      </c>
      <c r="EO51" s="117">
        <f t="shared" si="72"/>
        <v>0</v>
      </c>
      <c r="EP51" s="117">
        <f t="shared" si="73"/>
        <v>0</v>
      </c>
      <c r="EQ51" s="117">
        <f t="shared" si="74"/>
        <v>0</v>
      </c>
      <c r="ER51" s="118">
        <f t="shared" si="75"/>
        <v>0</v>
      </c>
      <c r="ES51" s="117">
        <f t="shared" si="76"/>
        <v>0</v>
      </c>
      <c r="ET51" s="117">
        <f t="shared" si="77"/>
        <v>0</v>
      </c>
      <c r="EU51" s="117">
        <f t="shared" si="78"/>
        <v>0</v>
      </c>
      <c r="EV51" s="117">
        <f t="shared" si="79"/>
        <v>0</v>
      </c>
      <c r="EW51" s="117">
        <f t="shared" si="80"/>
        <v>0</v>
      </c>
      <c r="EX51" s="117">
        <f t="shared" si="81"/>
        <v>0</v>
      </c>
      <c r="EY51" s="118">
        <f t="shared" si="82"/>
        <v>0</v>
      </c>
      <c r="EZ51" s="118">
        <f t="shared" si="83"/>
        <v>0</v>
      </c>
      <c r="FA51" s="117">
        <f t="shared" si="104"/>
        <v>0</v>
      </c>
      <c r="FB51" s="118">
        <f t="shared" si="84"/>
        <v>0</v>
      </c>
      <c r="FC51" s="118">
        <f t="shared" si="85"/>
        <v>0</v>
      </c>
      <c r="FD51" s="7">
        <f t="shared" si="86"/>
        <v>0</v>
      </c>
    </row>
    <row r="52" spans="1:162" ht="17.100000000000001" customHeight="1" x14ac:dyDescent="0.25">
      <c r="A52" s="774"/>
      <c r="B52" s="777"/>
      <c r="C52" s="172">
        <v>9</v>
      </c>
      <c r="D52" s="492"/>
      <c r="E52" s="509"/>
      <c r="F52" s="510"/>
      <c r="G52" s="511"/>
      <c r="H52" s="512"/>
      <c r="I52" s="510"/>
      <c r="J52" s="513"/>
      <c r="K52" s="512"/>
      <c r="L52" s="514"/>
      <c r="M52" s="515"/>
      <c r="N52" s="509"/>
      <c r="O52" s="510"/>
      <c r="P52" s="511"/>
      <c r="Q52" s="510"/>
      <c r="R52" s="513"/>
      <c r="S52" s="514"/>
      <c r="T52" s="515" t="s">
        <v>909</v>
      </c>
      <c r="U52" s="516" t="s">
        <v>904</v>
      </c>
      <c r="V52" s="442" t="s">
        <v>896</v>
      </c>
      <c r="W52" s="511" t="s">
        <v>902</v>
      </c>
      <c r="X52" s="517" t="s">
        <v>916</v>
      </c>
      <c r="Y52" s="513" t="s">
        <v>917</v>
      </c>
      <c r="Z52" s="512" t="s">
        <v>888</v>
      </c>
      <c r="AA52" s="514" t="s">
        <v>914</v>
      </c>
      <c r="AB52" s="42"/>
      <c r="AC52" s="10"/>
      <c r="AD52" s="6"/>
      <c r="AE52" s="520" t="s">
        <v>810</v>
      </c>
      <c r="AF52" s="520" t="s">
        <v>810</v>
      </c>
      <c r="AG52" s="520" t="s">
        <v>810</v>
      </c>
      <c r="AH52" s="520" t="s">
        <v>634</v>
      </c>
      <c r="AI52" s="520" t="s">
        <v>634</v>
      </c>
      <c r="AJ52" s="520" t="s">
        <v>634</v>
      </c>
      <c r="AK52" s="520" t="s">
        <v>633</v>
      </c>
      <c r="AL52" s="520" t="s">
        <v>633</v>
      </c>
      <c r="AM52" s="520" t="s">
        <v>633</v>
      </c>
      <c r="AN52" s="520" t="s">
        <v>782</v>
      </c>
      <c r="AO52" s="520" t="s">
        <v>782</v>
      </c>
      <c r="AP52" s="520" t="s">
        <v>782</v>
      </c>
      <c r="AQ52" s="520" t="s">
        <v>798</v>
      </c>
      <c r="AR52" s="520" t="s">
        <v>798</v>
      </c>
      <c r="AS52" s="520" t="s">
        <v>633</v>
      </c>
      <c r="AT52" s="520" t="s">
        <v>633</v>
      </c>
      <c r="AU52" s="520" t="s">
        <v>782</v>
      </c>
      <c r="AV52" s="520" t="s">
        <v>782</v>
      </c>
      <c r="AW52" s="520" t="s">
        <v>782</v>
      </c>
      <c r="AX52" s="520" t="s">
        <v>798</v>
      </c>
      <c r="AY52" s="520" t="s">
        <v>798</v>
      </c>
      <c r="AZ52" s="520" t="s">
        <v>633</v>
      </c>
      <c r="BA52" s="520" t="s">
        <v>633</v>
      </c>
      <c r="BC52" s="118"/>
      <c r="BD52" s="118">
        <f t="shared" si="0"/>
        <v>0</v>
      </c>
      <c r="BE52" s="118">
        <f t="shared" si="1"/>
        <v>0</v>
      </c>
      <c r="BF52" s="118">
        <f t="shared" si="2"/>
        <v>0</v>
      </c>
      <c r="BG52" s="118">
        <f t="shared" si="3"/>
        <v>0</v>
      </c>
      <c r="BH52" s="118">
        <f t="shared" si="4"/>
        <v>0</v>
      </c>
      <c r="BI52" s="118">
        <f t="shared" si="5"/>
        <v>0</v>
      </c>
      <c r="BJ52" s="118">
        <f t="shared" si="6"/>
        <v>0</v>
      </c>
      <c r="BK52" s="118">
        <f t="shared" si="7"/>
        <v>0</v>
      </c>
      <c r="BL52" s="117">
        <f t="shared" si="87"/>
        <v>0</v>
      </c>
      <c r="BM52" s="118">
        <f t="shared" si="8"/>
        <v>0</v>
      </c>
      <c r="BN52" s="118">
        <f t="shared" si="9"/>
        <v>0</v>
      </c>
      <c r="BO52" s="117">
        <f t="shared" si="10"/>
        <v>0</v>
      </c>
      <c r="BP52" s="118">
        <f t="shared" si="11"/>
        <v>0</v>
      </c>
      <c r="BQ52" s="118">
        <f t="shared" si="12"/>
        <v>0</v>
      </c>
      <c r="BR52" s="118">
        <f t="shared" si="13"/>
        <v>0</v>
      </c>
      <c r="BS52" s="118">
        <f t="shared" si="14"/>
        <v>0</v>
      </c>
      <c r="BT52" s="118">
        <f t="shared" si="15"/>
        <v>0</v>
      </c>
      <c r="BU52" s="118">
        <f t="shared" si="16"/>
        <v>0</v>
      </c>
      <c r="BV52" s="118">
        <f t="shared" si="88"/>
        <v>0</v>
      </c>
      <c r="BW52" s="117">
        <f t="shared" si="17"/>
        <v>0</v>
      </c>
      <c r="BX52" s="117">
        <f t="shared" si="18"/>
        <v>0</v>
      </c>
      <c r="BY52" s="117">
        <f t="shared" si="19"/>
        <v>0</v>
      </c>
      <c r="BZ52" s="117">
        <f t="shared" si="20"/>
        <v>0</v>
      </c>
      <c r="CA52" s="117">
        <f t="shared" si="21"/>
        <v>0</v>
      </c>
      <c r="CB52" s="117">
        <f t="shared" si="89"/>
        <v>0</v>
      </c>
      <c r="CC52" s="117">
        <f t="shared" si="22"/>
        <v>0</v>
      </c>
      <c r="CD52" s="117">
        <f t="shared" si="23"/>
        <v>0</v>
      </c>
      <c r="CE52" s="117">
        <f t="shared" si="24"/>
        <v>0</v>
      </c>
      <c r="CF52" s="117">
        <f t="shared" si="90"/>
        <v>0</v>
      </c>
      <c r="CG52" s="117">
        <f t="shared" si="91"/>
        <v>0</v>
      </c>
      <c r="CH52" s="117">
        <f t="shared" si="92"/>
        <v>0</v>
      </c>
      <c r="CI52" s="117">
        <f t="shared" si="25"/>
        <v>0</v>
      </c>
      <c r="CJ52" s="117">
        <f t="shared" si="26"/>
        <v>0</v>
      </c>
      <c r="CK52" s="117">
        <f t="shared" si="27"/>
        <v>0</v>
      </c>
      <c r="CL52" s="117">
        <f t="shared" si="28"/>
        <v>0</v>
      </c>
      <c r="CM52" s="117">
        <f t="shared" si="29"/>
        <v>0</v>
      </c>
      <c r="CN52" s="117">
        <f t="shared" si="30"/>
        <v>0</v>
      </c>
      <c r="CO52" s="117">
        <f t="shared" si="31"/>
        <v>0</v>
      </c>
      <c r="CP52" s="117">
        <f t="shared" si="32"/>
        <v>0</v>
      </c>
      <c r="CQ52" s="117">
        <f t="shared" si="33"/>
        <v>0</v>
      </c>
      <c r="CR52" s="117">
        <f t="shared" si="93"/>
        <v>0</v>
      </c>
      <c r="CS52" s="117">
        <f t="shared" si="34"/>
        <v>0</v>
      </c>
      <c r="CT52" s="117">
        <f t="shared" si="35"/>
        <v>0</v>
      </c>
      <c r="CU52" s="117">
        <f t="shared" si="36"/>
        <v>0</v>
      </c>
      <c r="CV52" s="117">
        <f t="shared" si="37"/>
        <v>0</v>
      </c>
      <c r="CW52" s="117">
        <f t="shared" si="38"/>
        <v>0</v>
      </c>
      <c r="CX52" s="117">
        <f t="shared" si="39"/>
        <v>0</v>
      </c>
      <c r="CY52" s="117">
        <f t="shared" si="40"/>
        <v>0</v>
      </c>
      <c r="CZ52" s="117">
        <f t="shared" si="41"/>
        <v>0</v>
      </c>
      <c r="DA52" s="117">
        <f t="shared" si="42"/>
        <v>0</v>
      </c>
      <c r="DB52" s="117">
        <f t="shared" si="94"/>
        <v>0</v>
      </c>
      <c r="DC52" s="117">
        <f t="shared" si="43"/>
        <v>0</v>
      </c>
      <c r="DD52" s="117">
        <f t="shared" si="95"/>
        <v>0</v>
      </c>
      <c r="DE52" s="117">
        <f t="shared" si="44"/>
        <v>0</v>
      </c>
      <c r="DF52" s="117">
        <f t="shared" si="96"/>
        <v>0</v>
      </c>
      <c r="DG52" s="117">
        <f t="shared" si="45"/>
        <v>0</v>
      </c>
      <c r="DH52" s="117">
        <f t="shared" si="46"/>
        <v>0</v>
      </c>
      <c r="DI52" s="117">
        <f t="shared" si="47"/>
        <v>0</v>
      </c>
      <c r="DJ52" s="117">
        <f t="shared" si="48"/>
        <v>0</v>
      </c>
      <c r="DK52" s="117">
        <f t="shared" si="49"/>
        <v>0</v>
      </c>
      <c r="DL52" s="117">
        <f t="shared" si="50"/>
        <v>0</v>
      </c>
      <c r="DM52" s="117">
        <f t="shared" si="51"/>
        <v>0</v>
      </c>
      <c r="DN52" s="117">
        <f t="shared" si="52"/>
        <v>0</v>
      </c>
      <c r="DO52" s="117">
        <f t="shared" si="97"/>
        <v>0</v>
      </c>
      <c r="DP52" s="117">
        <f t="shared" si="53"/>
        <v>0</v>
      </c>
      <c r="DQ52" s="117">
        <f t="shared" si="54"/>
        <v>0</v>
      </c>
      <c r="DR52" s="117">
        <f t="shared" si="98"/>
        <v>0</v>
      </c>
      <c r="DS52" s="117">
        <f t="shared" si="99"/>
        <v>0</v>
      </c>
      <c r="DT52" s="117">
        <f t="shared" si="55"/>
        <v>0</v>
      </c>
      <c r="DU52" s="117">
        <f t="shared" si="56"/>
        <v>0</v>
      </c>
      <c r="DV52" s="117">
        <f t="shared" si="57"/>
        <v>0</v>
      </c>
      <c r="DW52" s="117">
        <f t="shared" si="58"/>
        <v>0</v>
      </c>
      <c r="DX52" s="117">
        <f t="shared" si="59"/>
        <v>0</v>
      </c>
      <c r="DY52" s="117">
        <f t="shared" si="60"/>
        <v>0</v>
      </c>
      <c r="DZ52" s="117">
        <f t="shared" si="100"/>
        <v>0</v>
      </c>
      <c r="EA52" s="117">
        <f t="shared" si="61"/>
        <v>0</v>
      </c>
      <c r="EB52" s="117">
        <f t="shared" si="101"/>
        <v>0</v>
      </c>
      <c r="EC52" s="117">
        <f t="shared" si="62"/>
        <v>0</v>
      </c>
      <c r="ED52" s="117">
        <f t="shared" si="63"/>
        <v>0</v>
      </c>
      <c r="EE52" s="117">
        <f t="shared" si="64"/>
        <v>0</v>
      </c>
      <c r="EF52" s="117">
        <f t="shared" si="65"/>
        <v>0</v>
      </c>
      <c r="EG52" s="117">
        <f t="shared" si="66"/>
        <v>0</v>
      </c>
      <c r="EH52" s="117">
        <f t="shared" si="102"/>
        <v>0</v>
      </c>
      <c r="EI52" s="117">
        <f t="shared" si="67"/>
        <v>0</v>
      </c>
      <c r="EJ52" s="117">
        <f t="shared" si="68"/>
        <v>0</v>
      </c>
      <c r="EK52" s="117">
        <f t="shared" si="69"/>
        <v>0</v>
      </c>
      <c r="EL52" s="117">
        <f t="shared" si="70"/>
        <v>0</v>
      </c>
      <c r="EM52" s="117">
        <f t="shared" si="71"/>
        <v>0</v>
      </c>
      <c r="EN52" s="117">
        <f t="shared" si="103"/>
        <v>0</v>
      </c>
      <c r="EO52" s="117">
        <f t="shared" si="72"/>
        <v>0</v>
      </c>
      <c r="EP52" s="117">
        <f t="shared" si="73"/>
        <v>0</v>
      </c>
      <c r="EQ52" s="117">
        <f t="shared" si="74"/>
        <v>0</v>
      </c>
      <c r="ER52" s="118">
        <f t="shared" si="75"/>
        <v>0</v>
      </c>
      <c r="ES52" s="117">
        <f t="shared" si="76"/>
        <v>0</v>
      </c>
      <c r="ET52" s="117">
        <f t="shared" si="77"/>
        <v>0</v>
      </c>
      <c r="EU52" s="117">
        <f t="shared" si="78"/>
        <v>0</v>
      </c>
      <c r="EV52" s="117">
        <f t="shared" si="79"/>
        <v>0</v>
      </c>
      <c r="EW52" s="117">
        <f t="shared" si="80"/>
        <v>0</v>
      </c>
      <c r="EX52" s="117">
        <f t="shared" si="81"/>
        <v>0</v>
      </c>
      <c r="EY52" s="118">
        <f t="shared" si="82"/>
        <v>0</v>
      </c>
      <c r="EZ52" s="118">
        <f t="shared" si="83"/>
        <v>0</v>
      </c>
      <c r="FA52" s="117">
        <f t="shared" si="104"/>
        <v>0</v>
      </c>
      <c r="FB52" s="118">
        <f t="shared" si="84"/>
        <v>0</v>
      </c>
      <c r="FC52" s="118">
        <f t="shared" si="85"/>
        <v>0</v>
      </c>
      <c r="FD52" s="7">
        <f t="shared" si="86"/>
        <v>0</v>
      </c>
    </row>
    <row r="53" spans="1:162" ht="17.100000000000001" customHeight="1" thickBot="1" x14ac:dyDescent="0.3">
      <c r="A53" s="775"/>
      <c r="B53" s="778"/>
      <c r="C53" s="173">
        <v>10</v>
      </c>
      <c r="D53" s="492"/>
      <c r="E53" s="466"/>
      <c r="F53" s="467"/>
      <c r="G53" s="468"/>
      <c r="H53" s="469"/>
      <c r="I53" s="467"/>
      <c r="J53" s="470"/>
      <c r="K53" s="469"/>
      <c r="L53" s="471"/>
      <c r="M53" s="465"/>
      <c r="N53" s="466"/>
      <c r="O53" s="467"/>
      <c r="P53" s="468"/>
      <c r="Q53" s="467"/>
      <c r="R53" s="470"/>
      <c r="S53" s="471"/>
      <c r="T53" s="465" t="s">
        <v>909</v>
      </c>
      <c r="U53" s="474" t="s">
        <v>904</v>
      </c>
      <c r="V53" s="442" t="s">
        <v>896</v>
      </c>
      <c r="W53" s="468" t="s">
        <v>902</v>
      </c>
      <c r="X53" s="473" t="s">
        <v>916</v>
      </c>
      <c r="Y53" s="470" t="s">
        <v>917</v>
      </c>
      <c r="Z53" s="469" t="s">
        <v>888</v>
      </c>
      <c r="AA53" s="471" t="s">
        <v>914</v>
      </c>
      <c r="AB53" s="42"/>
      <c r="AC53" s="10"/>
      <c r="AD53" s="6"/>
      <c r="AE53" s="520" t="s">
        <v>815</v>
      </c>
      <c r="AF53" s="520" t="s">
        <v>815</v>
      </c>
      <c r="AG53" s="520" t="s">
        <v>815</v>
      </c>
      <c r="AH53" s="520" t="s">
        <v>783</v>
      </c>
      <c r="AI53" s="520" t="s">
        <v>783</v>
      </c>
      <c r="AJ53" s="520" t="s">
        <v>783</v>
      </c>
      <c r="AK53" s="520" t="s">
        <v>639</v>
      </c>
      <c r="AL53" s="520" t="s">
        <v>639</v>
      </c>
      <c r="AM53" s="520" t="s">
        <v>639</v>
      </c>
      <c r="AN53" s="520" t="s">
        <v>803</v>
      </c>
      <c r="AO53" s="520" t="s">
        <v>803</v>
      </c>
      <c r="AP53" s="520" t="s">
        <v>803</v>
      </c>
      <c r="AQ53" s="520" t="s">
        <v>798</v>
      </c>
      <c r="AR53" s="520" t="s">
        <v>798</v>
      </c>
      <c r="AS53" s="520" t="s">
        <v>633</v>
      </c>
      <c r="AT53" s="520" t="s">
        <v>633</v>
      </c>
      <c r="AU53" s="520" t="s">
        <v>803</v>
      </c>
      <c r="AV53" s="520" t="s">
        <v>803</v>
      </c>
      <c r="AW53" s="520" t="s">
        <v>803</v>
      </c>
      <c r="AX53" s="520" t="s">
        <v>798</v>
      </c>
      <c r="AY53" s="520" t="s">
        <v>798</v>
      </c>
      <c r="AZ53" s="520" t="s">
        <v>633</v>
      </c>
      <c r="BA53" s="520" t="s">
        <v>633</v>
      </c>
      <c r="BC53" s="118"/>
      <c r="BD53" s="118">
        <f t="shared" si="0"/>
        <v>0</v>
      </c>
      <c r="BE53" s="118">
        <f t="shared" si="1"/>
        <v>0</v>
      </c>
      <c r="BF53" s="118">
        <f t="shared" si="2"/>
        <v>0</v>
      </c>
      <c r="BG53" s="118">
        <f t="shared" si="3"/>
        <v>0</v>
      </c>
      <c r="BH53" s="118">
        <f t="shared" si="4"/>
        <v>0</v>
      </c>
      <c r="BI53" s="118">
        <f t="shared" si="5"/>
        <v>0</v>
      </c>
      <c r="BJ53" s="118">
        <f t="shared" si="6"/>
        <v>0</v>
      </c>
      <c r="BK53" s="118">
        <f t="shared" si="7"/>
        <v>0</v>
      </c>
      <c r="BL53" s="117">
        <f t="shared" si="87"/>
        <v>0</v>
      </c>
      <c r="BM53" s="118">
        <f t="shared" si="8"/>
        <v>0</v>
      </c>
      <c r="BN53" s="118">
        <f t="shared" si="9"/>
        <v>0</v>
      </c>
      <c r="BO53" s="117">
        <f t="shared" si="10"/>
        <v>0</v>
      </c>
      <c r="BP53" s="118">
        <f t="shared" si="11"/>
        <v>0</v>
      </c>
      <c r="BQ53" s="118">
        <f t="shared" si="12"/>
        <v>0</v>
      </c>
      <c r="BR53" s="118">
        <f t="shared" si="13"/>
        <v>0</v>
      </c>
      <c r="BS53" s="118">
        <f t="shared" si="14"/>
        <v>0</v>
      </c>
      <c r="BT53" s="118">
        <f t="shared" si="15"/>
        <v>0</v>
      </c>
      <c r="BU53" s="118">
        <f t="shared" si="16"/>
        <v>0</v>
      </c>
      <c r="BV53" s="118">
        <f t="shared" si="88"/>
        <v>0</v>
      </c>
      <c r="BW53" s="117">
        <f t="shared" si="17"/>
        <v>0</v>
      </c>
      <c r="BX53" s="117">
        <f t="shared" si="18"/>
        <v>0</v>
      </c>
      <c r="BY53" s="117">
        <f t="shared" si="19"/>
        <v>0</v>
      </c>
      <c r="BZ53" s="117">
        <f t="shared" si="20"/>
        <v>0</v>
      </c>
      <c r="CA53" s="117">
        <f t="shared" si="21"/>
        <v>0</v>
      </c>
      <c r="CB53" s="117">
        <f t="shared" si="89"/>
        <v>0</v>
      </c>
      <c r="CC53" s="117">
        <f t="shared" si="22"/>
        <v>0</v>
      </c>
      <c r="CD53" s="117">
        <f t="shared" si="23"/>
        <v>0</v>
      </c>
      <c r="CE53" s="117">
        <f t="shared" si="24"/>
        <v>0</v>
      </c>
      <c r="CF53" s="117">
        <f t="shared" si="90"/>
        <v>0</v>
      </c>
      <c r="CG53" s="117">
        <f t="shared" si="91"/>
        <v>0</v>
      </c>
      <c r="CH53" s="117">
        <f t="shared" si="92"/>
        <v>0</v>
      </c>
      <c r="CI53" s="117">
        <f t="shared" si="25"/>
        <v>0</v>
      </c>
      <c r="CJ53" s="117">
        <f t="shared" si="26"/>
        <v>0</v>
      </c>
      <c r="CK53" s="117">
        <f t="shared" si="27"/>
        <v>0</v>
      </c>
      <c r="CL53" s="117">
        <f t="shared" si="28"/>
        <v>0</v>
      </c>
      <c r="CM53" s="117">
        <f t="shared" si="29"/>
        <v>0</v>
      </c>
      <c r="CN53" s="117">
        <f t="shared" si="30"/>
        <v>0</v>
      </c>
      <c r="CO53" s="117">
        <f t="shared" si="31"/>
        <v>0</v>
      </c>
      <c r="CP53" s="117">
        <f t="shared" si="32"/>
        <v>0</v>
      </c>
      <c r="CQ53" s="117">
        <f t="shared" si="33"/>
        <v>0</v>
      </c>
      <c r="CR53" s="117">
        <f t="shared" si="93"/>
        <v>0</v>
      </c>
      <c r="CS53" s="117">
        <f t="shared" si="34"/>
        <v>0</v>
      </c>
      <c r="CT53" s="117">
        <f t="shared" si="35"/>
        <v>0</v>
      </c>
      <c r="CU53" s="117">
        <f t="shared" si="36"/>
        <v>0</v>
      </c>
      <c r="CV53" s="117">
        <f t="shared" si="37"/>
        <v>0</v>
      </c>
      <c r="CW53" s="117">
        <f t="shared" si="38"/>
        <v>0</v>
      </c>
      <c r="CX53" s="117">
        <f t="shared" si="39"/>
        <v>0</v>
      </c>
      <c r="CY53" s="117">
        <f t="shared" si="40"/>
        <v>0</v>
      </c>
      <c r="CZ53" s="117">
        <f t="shared" si="41"/>
        <v>0</v>
      </c>
      <c r="DA53" s="117">
        <f t="shared" si="42"/>
        <v>0</v>
      </c>
      <c r="DB53" s="117">
        <f t="shared" si="94"/>
        <v>0</v>
      </c>
      <c r="DC53" s="117">
        <f t="shared" si="43"/>
        <v>0</v>
      </c>
      <c r="DD53" s="117">
        <f t="shared" si="95"/>
        <v>0</v>
      </c>
      <c r="DE53" s="117">
        <f t="shared" si="44"/>
        <v>0</v>
      </c>
      <c r="DF53" s="117">
        <f t="shared" si="96"/>
        <v>0</v>
      </c>
      <c r="DG53" s="117">
        <f t="shared" si="45"/>
        <v>0</v>
      </c>
      <c r="DH53" s="117">
        <f t="shared" si="46"/>
        <v>0</v>
      </c>
      <c r="DI53" s="117">
        <f t="shared" si="47"/>
        <v>0</v>
      </c>
      <c r="DJ53" s="117">
        <f t="shared" si="48"/>
        <v>0</v>
      </c>
      <c r="DK53" s="117">
        <f t="shared" si="49"/>
        <v>0</v>
      </c>
      <c r="DL53" s="117">
        <f t="shared" si="50"/>
        <v>0</v>
      </c>
      <c r="DM53" s="117">
        <f t="shared" si="51"/>
        <v>0</v>
      </c>
      <c r="DN53" s="117">
        <f t="shared" si="52"/>
        <v>0</v>
      </c>
      <c r="DO53" s="117">
        <f t="shared" si="97"/>
        <v>0</v>
      </c>
      <c r="DP53" s="117">
        <f t="shared" si="53"/>
        <v>0</v>
      </c>
      <c r="DQ53" s="117">
        <f t="shared" si="54"/>
        <v>0</v>
      </c>
      <c r="DR53" s="117">
        <f t="shared" si="98"/>
        <v>0</v>
      </c>
      <c r="DS53" s="117">
        <f t="shared" si="99"/>
        <v>0</v>
      </c>
      <c r="DT53" s="117">
        <f t="shared" si="55"/>
        <v>0</v>
      </c>
      <c r="DU53" s="117">
        <f t="shared" si="56"/>
        <v>0</v>
      </c>
      <c r="DV53" s="117">
        <f t="shared" si="57"/>
        <v>0</v>
      </c>
      <c r="DW53" s="117">
        <f t="shared" si="58"/>
        <v>0</v>
      </c>
      <c r="DX53" s="117">
        <f t="shared" si="59"/>
        <v>0</v>
      </c>
      <c r="DY53" s="117">
        <f t="shared" si="60"/>
        <v>0</v>
      </c>
      <c r="DZ53" s="117">
        <f t="shared" si="100"/>
        <v>0</v>
      </c>
      <c r="EA53" s="117">
        <f t="shared" si="61"/>
        <v>0</v>
      </c>
      <c r="EB53" s="117">
        <f t="shared" si="101"/>
        <v>0</v>
      </c>
      <c r="EC53" s="117">
        <f t="shared" si="62"/>
        <v>0</v>
      </c>
      <c r="ED53" s="117">
        <f t="shared" si="63"/>
        <v>0</v>
      </c>
      <c r="EE53" s="117">
        <f t="shared" si="64"/>
        <v>0</v>
      </c>
      <c r="EF53" s="117">
        <f t="shared" si="65"/>
        <v>0</v>
      </c>
      <c r="EG53" s="117">
        <f t="shared" si="66"/>
        <v>0</v>
      </c>
      <c r="EH53" s="117">
        <f t="shared" si="102"/>
        <v>0</v>
      </c>
      <c r="EI53" s="117">
        <f t="shared" si="67"/>
        <v>0</v>
      </c>
      <c r="EJ53" s="117">
        <f t="shared" si="68"/>
        <v>0</v>
      </c>
      <c r="EK53" s="117">
        <f t="shared" si="69"/>
        <v>0</v>
      </c>
      <c r="EL53" s="117">
        <f t="shared" si="70"/>
        <v>0</v>
      </c>
      <c r="EM53" s="117">
        <f t="shared" si="71"/>
        <v>0</v>
      </c>
      <c r="EN53" s="117">
        <f t="shared" si="103"/>
        <v>0</v>
      </c>
      <c r="EO53" s="117">
        <f t="shared" si="72"/>
        <v>0</v>
      </c>
      <c r="EP53" s="117">
        <f t="shared" si="73"/>
        <v>0</v>
      </c>
      <c r="EQ53" s="117">
        <f t="shared" si="74"/>
        <v>0</v>
      </c>
      <c r="ER53" s="118">
        <f t="shared" si="75"/>
        <v>0</v>
      </c>
      <c r="ES53" s="117">
        <f t="shared" si="76"/>
        <v>0</v>
      </c>
      <c r="ET53" s="117">
        <f t="shared" si="77"/>
        <v>0</v>
      </c>
      <c r="EU53" s="117">
        <f t="shared" si="78"/>
        <v>0</v>
      </c>
      <c r="EV53" s="117">
        <f t="shared" si="79"/>
        <v>0</v>
      </c>
      <c r="EW53" s="117">
        <f t="shared" si="80"/>
        <v>0</v>
      </c>
      <c r="EX53" s="117">
        <f t="shared" si="81"/>
        <v>0</v>
      </c>
      <c r="EY53" s="118">
        <f t="shared" si="82"/>
        <v>0</v>
      </c>
      <c r="EZ53" s="118">
        <f t="shared" si="83"/>
        <v>0</v>
      </c>
      <c r="FA53" s="117">
        <f t="shared" si="104"/>
        <v>0</v>
      </c>
      <c r="FB53" s="118">
        <f t="shared" si="84"/>
        <v>0</v>
      </c>
      <c r="FC53" s="118">
        <f t="shared" si="85"/>
        <v>0</v>
      </c>
      <c r="FD53" s="7">
        <f t="shared" si="86"/>
        <v>0</v>
      </c>
    </row>
    <row r="54" spans="1:162" ht="17.100000000000001" customHeight="1" thickTop="1" x14ac:dyDescent="0.25">
      <c r="A54" s="773">
        <v>5</v>
      </c>
      <c r="B54" s="776" t="s">
        <v>851</v>
      </c>
      <c r="C54" s="221">
        <v>0</v>
      </c>
      <c r="D54" s="475"/>
      <c r="E54" s="484"/>
      <c r="F54" s="480"/>
      <c r="G54" s="485"/>
      <c r="H54" s="482"/>
      <c r="I54" s="480"/>
      <c r="J54" s="481"/>
      <c r="K54" s="487"/>
      <c r="L54" s="483"/>
      <c r="M54" s="486"/>
      <c r="N54" s="484"/>
      <c r="O54" s="480"/>
      <c r="P54" s="485"/>
      <c r="Q54" s="480"/>
      <c r="R54" s="481"/>
      <c r="S54" s="483"/>
      <c r="T54" s="486"/>
      <c r="U54" s="487"/>
      <c r="V54" s="518"/>
      <c r="W54" s="485"/>
      <c r="X54" s="477"/>
      <c r="Y54" s="481"/>
      <c r="Z54" s="482"/>
      <c r="AA54" s="483"/>
      <c r="AB54" s="42"/>
      <c r="AC54" s="10"/>
      <c r="AD54" s="6"/>
      <c r="AE54" s="520" t="s">
        <v>815</v>
      </c>
      <c r="AF54" s="520" t="s">
        <v>815</v>
      </c>
      <c r="AG54" s="520" t="s">
        <v>815</v>
      </c>
      <c r="AH54" s="520" t="s">
        <v>783</v>
      </c>
      <c r="AI54" s="520" t="s">
        <v>783</v>
      </c>
      <c r="AJ54" s="520" t="s">
        <v>783</v>
      </c>
      <c r="AK54" s="520" t="s">
        <v>639</v>
      </c>
      <c r="AL54" s="520" t="s">
        <v>639</v>
      </c>
      <c r="AM54" s="520" t="s">
        <v>639</v>
      </c>
      <c r="AN54" s="520" t="s">
        <v>803</v>
      </c>
      <c r="AO54" s="520" t="s">
        <v>803</v>
      </c>
      <c r="AP54" s="520" t="s">
        <v>803</v>
      </c>
      <c r="AQ54" s="520" t="s">
        <v>798</v>
      </c>
      <c r="AR54" s="520" t="s">
        <v>798</v>
      </c>
      <c r="AS54" s="520" t="s">
        <v>633</v>
      </c>
      <c r="AT54" s="520" t="s">
        <v>633</v>
      </c>
      <c r="AU54" s="520" t="s">
        <v>803</v>
      </c>
      <c r="AV54" s="520" t="s">
        <v>803</v>
      </c>
      <c r="AW54" s="520" t="s">
        <v>803</v>
      </c>
      <c r="AX54" s="520" t="s">
        <v>798</v>
      </c>
      <c r="AY54" s="520" t="s">
        <v>798</v>
      </c>
      <c r="AZ54" s="520" t="s">
        <v>633</v>
      </c>
      <c r="BA54" s="520" t="s">
        <v>633</v>
      </c>
      <c r="BC54" s="118"/>
      <c r="BD54" s="118">
        <f t="shared" si="0"/>
        <v>0</v>
      </c>
      <c r="BE54" s="118">
        <f t="shared" si="1"/>
        <v>0</v>
      </c>
      <c r="BF54" s="118">
        <f t="shared" si="2"/>
        <v>0</v>
      </c>
      <c r="BG54" s="118">
        <f t="shared" si="3"/>
        <v>0</v>
      </c>
      <c r="BH54" s="118">
        <f t="shared" si="4"/>
        <v>0</v>
      </c>
      <c r="BI54" s="118">
        <f t="shared" si="5"/>
        <v>0</v>
      </c>
      <c r="BJ54" s="118">
        <f t="shared" si="6"/>
        <v>0</v>
      </c>
      <c r="BK54" s="118">
        <f t="shared" si="7"/>
        <v>0</v>
      </c>
      <c r="BL54" s="117">
        <f t="shared" si="87"/>
        <v>0</v>
      </c>
      <c r="BM54" s="118">
        <f t="shared" si="8"/>
        <v>0</v>
      </c>
      <c r="BN54" s="118">
        <f t="shared" si="9"/>
        <v>0</v>
      </c>
      <c r="BO54" s="117">
        <f t="shared" si="10"/>
        <v>0</v>
      </c>
      <c r="BP54" s="118">
        <f t="shared" si="11"/>
        <v>0</v>
      </c>
      <c r="BQ54" s="118">
        <f t="shared" si="12"/>
        <v>0</v>
      </c>
      <c r="BR54" s="118">
        <f t="shared" si="13"/>
        <v>0</v>
      </c>
      <c r="BS54" s="118">
        <f t="shared" si="14"/>
        <v>0</v>
      </c>
      <c r="BT54" s="118">
        <f t="shared" si="15"/>
        <v>0</v>
      </c>
      <c r="BU54" s="118">
        <f t="shared" si="16"/>
        <v>0</v>
      </c>
      <c r="BV54" s="118">
        <f t="shared" si="88"/>
        <v>0</v>
      </c>
      <c r="BW54" s="117">
        <f t="shared" si="17"/>
        <v>0</v>
      </c>
      <c r="BX54" s="117">
        <f t="shared" si="18"/>
        <v>0</v>
      </c>
      <c r="BY54" s="117">
        <f t="shared" si="19"/>
        <v>0</v>
      </c>
      <c r="BZ54" s="117">
        <f t="shared" si="20"/>
        <v>0</v>
      </c>
      <c r="CA54" s="117">
        <f t="shared" si="21"/>
        <v>0</v>
      </c>
      <c r="CB54" s="117">
        <f t="shared" si="89"/>
        <v>0</v>
      </c>
      <c r="CC54" s="117">
        <f t="shared" si="22"/>
        <v>0</v>
      </c>
      <c r="CD54" s="117">
        <f t="shared" si="23"/>
        <v>0</v>
      </c>
      <c r="CE54" s="117">
        <f t="shared" si="24"/>
        <v>0</v>
      </c>
      <c r="CF54" s="117">
        <f t="shared" si="90"/>
        <v>0</v>
      </c>
      <c r="CG54" s="117">
        <f t="shared" si="91"/>
        <v>0</v>
      </c>
      <c r="CH54" s="117">
        <f t="shared" si="92"/>
        <v>0</v>
      </c>
      <c r="CI54" s="117">
        <f t="shared" si="25"/>
        <v>0</v>
      </c>
      <c r="CJ54" s="117">
        <f t="shared" si="26"/>
        <v>0</v>
      </c>
      <c r="CK54" s="117">
        <f t="shared" si="27"/>
        <v>0</v>
      </c>
      <c r="CL54" s="117">
        <f t="shared" si="28"/>
        <v>0</v>
      </c>
      <c r="CM54" s="117">
        <f t="shared" si="29"/>
        <v>0</v>
      </c>
      <c r="CN54" s="117">
        <f t="shared" si="30"/>
        <v>0</v>
      </c>
      <c r="CO54" s="117">
        <f t="shared" si="31"/>
        <v>0</v>
      </c>
      <c r="CP54" s="117">
        <f t="shared" si="32"/>
        <v>0</v>
      </c>
      <c r="CQ54" s="117">
        <f t="shared" si="33"/>
        <v>0</v>
      </c>
      <c r="CR54" s="117">
        <f t="shared" si="93"/>
        <v>0</v>
      </c>
      <c r="CS54" s="117">
        <f t="shared" si="34"/>
        <v>0</v>
      </c>
      <c r="CT54" s="117">
        <f t="shared" si="35"/>
        <v>0</v>
      </c>
      <c r="CU54" s="117">
        <f t="shared" si="36"/>
        <v>0</v>
      </c>
      <c r="CV54" s="117">
        <f t="shared" si="37"/>
        <v>0</v>
      </c>
      <c r="CW54" s="117">
        <f t="shared" si="38"/>
        <v>0</v>
      </c>
      <c r="CX54" s="117">
        <f t="shared" si="39"/>
        <v>0</v>
      </c>
      <c r="CY54" s="117">
        <f t="shared" si="40"/>
        <v>0</v>
      </c>
      <c r="CZ54" s="117">
        <f t="shared" si="41"/>
        <v>0</v>
      </c>
      <c r="DA54" s="117">
        <f t="shared" si="42"/>
        <v>0</v>
      </c>
      <c r="DB54" s="117">
        <f t="shared" si="94"/>
        <v>0</v>
      </c>
      <c r="DC54" s="117">
        <f t="shared" si="43"/>
        <v>0</v>
      </c>
      <c r="DD54" s="117">
        <f t="shared" si="95"/>
        <v>0</v>
      </c>
      <c r="DE54" s="117">
        <f t="shared" si="44"/>
        <v>0</v>
      </c>
      <c r="DF54" s="117">
        <f t="shared" si="96"/>
        <v>0</v>
      </c>
      <c r="DG54" s="117">
        <f t="shared" si="45"/>
        <v>0</v>
      </c>
      <c r="DH54" s="117">
        <f t="shared" si="46"/>
        <v>0</v>
      </c>
      <c r="DI54" s="117">
        <f t="shared" si="47"/>
        <v>0</v>
      </c>
      <c r="DJ54" s="117">
        <f t="shared" si="48"/>
        <v>0</v>
      </c>
      <c r="DK54" s="117">
        <f t="shared" si="49"/>
        <v>0</v>
      </c>
      <c r="DL54" s="117">
        <f t="shared" si="50"/>
        <v>0</v>
      </c>
      <c r="DM54" s="117">
        <f t="shared" si="51"/>
        <v>0</v>
      </c>
      <c r="DN54" s="117">
        <f t="shared" si="52"/>
        <v>0</v>
      </c>
      <c r="DO54" s="117">
        <f t="shared" si="97"/>
        <v>0</v>
      </c>
      <c r="DP54" s="117">
        <f t="shared" si="53"/>
        <v>0</v>
      </c>
      <c r="DQ54" s="117">
        <f t="shared" si="54"/>
        <v>0</v>
      </c>
      <c r="DR54" s="117">
        <f t="shared" si="98"/>
        <v>0</v>
      </c>
      <c r="DS54" s="117">
        <f t="shared" si="99"/>
        <v>0</v>
      </c>
      <c r="DT54" s="117">
        <f t="shared" si="55"/>
        <v>0</v>
      </c>
      <c r="DU54" s="117">
        <f t="shared" si="56"/>
        <v>0</v>
      </c>
      <c r="DV54" s="117">
        <f t="shared" si="57"/>
        <v>0</v>
      </c>
      <c r="DW54" s="117">
        <f t="shared" si="58"/>
        <v>0</v>
      </c>
      <c r="DX54" s="117">
        <f t="shared" si="59"/>
        <v>0</v>
      </c>
      <c r="DY54" s="117">
        <f t="shared" si="60"/>
        <v>0</v>
      </c>
      <c r="DZ54" s="117">
        <f t="shared" si="100"/>
        <v>0</v>
      </c>
      <c r="EA54" s="117">
        <f t="shared" si="61"/>
        <v>0</v>
      </c>
      <c r="EB54" s="117">
        <f t="shared" si="101"/>
        <v>0</v>
      </c>
      <c r="EC54" s="117">
        <f t="shared" si="62"/>
        <v>0</v>
      </c>
      <c r="ED54" s="117">
        <f t="shared" si="63"/>
        <v>0</v>
      </c>
      <c r="EE54" s="117">
        <f t="shared" si="64"/>
        <v>0</v>
      </c>
      <c r="EF54" s="117">
        <f t="shared" si="65"/>
        <v>0</v>
      </c>
      <c r="EG54" s="117">
        <f t="shared" si="66"/>
        <v>0</v>
      </c>
      <c r="EH54" s="117">
        <f t="shared" si="102"/>
        <v>0</v>
      </c>
      <c r="EI54" s="117">
        <f t="shared" si="67"/>
        <v>0</v>
      </c>
      <c r="EJ54" s="117">
        <f t="shared" si="68"/>
        <v>0</v>
      </c>
      <c r="EK54" s="117">
        <f t="shared" si="69"/>
        <v>0</v>
      </c>
      <c r="EL54" s="117">
        <f t="shared" si="70"/>
        <v>0</v>
      </c>
      <c r="EM54" s="117">
        <f t="shared" si="71"/>
        <v>0</v>
      </c>
      <c r="EN54" s="117">
        <f t="shared" si="103"/>
        <v>0</v>
      </c>
      <c r="EO54" s="117">
        <f t="shared" si="72"/>
        <v>0</v>
      </c>
      <c r="EP54" s="117">
        <f t="shared" si="73"/>
        <v>0</v>
      </c>
      <c r="EQ54" s="117">
        <f t="shared" si="74"/>
        <v>0</v>
      </c>
      <c r="ER54" s="118">
        <f t="shared" si="75"/>
        <v>0</v>
      </c>
      <c r="ES54" s="117">
        <f t="shared" si="76"/>
        <v>0</v>
      </c>
      <c r="ET54" s="117">
        <f t="shared" si="77"/>
        <v>0</v>
      </c>
      <c r="EU54" s="117">
        <f t="shared" si="78"/>
        <v>0</v>
      </c>
      <c r="EV54" s="117">
        <f t="shared" si="79"/>
        <v>0</v>
      </c>
      <c r="EW54" s="117">
        <f t="shared" si="80"/>
        <v>0</v>
      </c>
      <c r="EX54" s="117">
        <f t="shared" si="81"/>
        <v>0</v>
      </c>
      <c r="EY54" s="118">
        <f t="shared" si="82"/>
        <v>0</v>
      </c>
      <c r="EZ54" s="118">
        <f t="shared" si="83"/>
        <v>0</v>
      </c>
      <c r="FA54" s="117">
        <f t="shared" si="104"/>
        <v>0</v>
      </c>
      <c r="FB54" s="118">
        <f t="shared" si="84"/>
        <v>0</v>
      </c>
      <c r="FC54" s="118">
        <f t="shared" si="85"/>
        <v>0</v>
      </c>
      <c r="FD54" s="7">
        <f t="shared" si="86"/>
        <v>0</v>
      </c>
    </row>
    <row r="55" spans="1:162" ht="18" customHeight="1" x14ac:dyDescent="0.25">
      <c r="A55" s="774"/>
      <c r="B55" s="777"/>
      <c r="C55" s="174">
        <v>1</v>
      </c>
      <c r="D55" s="445"/>
      <c r="E55" s="439"/>
      <c r="F55" s="442"/>
      <c r="G55" s="440"/>
      <c r="H55" s="441"/>
      <c r="I55" s="442"/>
      <c r="J55" s="443"/>
      <c r="K55" s="446"/>
      <c r="L55" s="444"/>
      <c r="M55" s="445"/>
      <c r="N55" s="439"/>
      <c r="O55" s="442"/>
      <c r="P55" s="440"/>
      <c r="Q55" s="442"/>
      <c r="R55" s="443"/>
      <c r="S55" s="444"/>
      <c r="T55" s="438" t="s">
        <v>904</v>
      </c>
      <c r="U55" s="446" t="s">
        <v>903</v>
      </c>
      <c r="V55" s="442" t="s">
        <v>893</v>
      </c>
      <c r="W55" s="440" t="s">
        <v>913</v>
      </c>
      <c r="X55" s="442" t="s">
        <v>896</v>
      </c>
      <c r="Y55" s="443" t="s">
        <v>901</v>
      </c>
      <c r="Z55" s="441" t="s">
        <v>894</v>
      </c>
      <c r="AA55" s="444" t="s">
        <v>912</v>
      </c>
      <c r="AB55" s="42"/>
      <c r="AC55" s="10"/>
      <c r="AD55" s="6"/>
      <c r="AE55" s="520" t="s">
        <v>814</v>
      </c>
      <c r="AF55" s="520" t="s">
        <v>814</v>
      </c>
      <c r="AG55" s="520" t="s">
        <v>814</v>
      </c>
      <c r="AH55" s="520" t="s">
        <v>814</v>
      </c>
      <c r="AI55" s="520" t="s">
        <v>814</v>
      </c>
      <c r="AJ55" s="520" t="s">
        <v>796</v>
      </c>
      <c r="AK55" s="520" t="s">
        <v>796</v>
      </c>
      <c r="AL55" s="520" t="s">
        <v>796</v>
      </c>
      <c r="AM55" s="520" t="s">
        <v>796</v>
      </c>
      <c r="AN55" s="520" t="s">
        <v>793</v>
      </c>
      <c r="AO55" s="520" t="s">
        <v>793</v>
      </c>
      <c r="AP55" s="520" t="s">
        <v>793</v>
      </c>
      <c r="AQ55" s="520" t="s">
        <v>793</v>
      </c>
      <c r="AR55" s="520" t="s">
        <v>793</v>
      </c>
      <c r="AS55" s="520" t="s">
        <v>793</v>
      </c>
      <c r="AT55" s="520" t="s">
        <v>793</v>
      </c>
      <c r="AU55" s="520" t="s">
        <v>639</v>
      </c>
      <c r="AV55" s="520" t="s">
        <v>639</v>
      </c>
      <c r="AW55" s="520" t="s">
        <v>639</v>
      </c>
      <c r="AX55" s="520" t="s">
        <v>639</v>
      </c>
      <c r="AY55" s="520" t="s">
        <v>639</v>
      </c>
      <c r="AZ55" s="520" t="s">
        <v>639</v>
      </c>
      <c r="BA55" s="521" t="s">
        <v>639</v>
      </c>
      <c r="BC55" s="118"/>
      <c r="BD55" s="118">
        <f t="shared" si="0"/>
        <v>0</v>
      </c>
      <c r="BE55" s="118">
        <f t="shared" si="1"/>
        <v>0</v>
      </c>
      <c r="BF55" s="118">
        <f t="shared" si="2"/>
        <v>0</v>
      </c>
      <c r="BG55" s="118">
        <f t="shared" si="3"/>
        <v>0</v>
      </c>
      <c r="BH55" s="118">
        <f t="shared" si="4"/>
        <v>0</v>
      </c>
      <c r="BI55" s="118">
        <f t="shared" si="5"/>
        <v>0</v>
      </c>
      <c r="BJ55" s="118">
        <f t="shared" si="6"/>
        <v>0</v>
      </c>
      <c r="BK55" s="118">
        <f t="shared" si="7"/>
        <v>0</v>
      </c>
      <c r="BL55" s="117">
        <f t="shared" si="87"/>
        <v>0</v>
      </c>
      <c r="BM55" s="118">
        <f t="shared" si="8"/>
        <v>0</v>
      </c>
      <c r="BN55" s="118">
        <f t="shared" si="9"/>
        <v>0</v>
      </c>
      <c r="BO55" s="117">
        <f t="shared" si="10"/>
        <v>0</v>
      </c>
      <c r="BP55" s="118">
        <f t="shared" si="11"/>
        <v>0</v>
      </c>
      <c r="BQ55" s="118">
        <f t="shared" si="12"/>
        <v>0</v>
      </c>
      <c r="BR55" s="118">
        <f t="shared" si="13"/>
        <v>0</v>
      </c>
      <c r="BS55" s="118">
        <f t="shared" si="14"/>
        <v>0</v>
      </c>
      <c r="BT55" s="118">
        <f t="shared" si="15"/>
        <v>0</v>
      </c>
      <c r="BU55" s="118">
        <f t="shared" si="16"/>
        <v>0</v>
      </c>
      <c r="BV55" s="118">
        <f t="shared" si="88"/>
        <v>0</v>
      </c>
      <c r="BW55" s="117">
        <f t="shared" si="17"/>
        <v>0</v>
      </c>
      <c r="BX55" s="117">
        <f t="shared" si="18"/>
        <v>0</v>
      </c>
      <c r="BY55" s="117">
        <f t="shared" si="19"/>
        <v>0</v>
      </c>
      <c r="BZ55" s="117">
        <f t="shared" si="20"/>
        <v>0</v>
      </c>
      <c r="CA55" s="117">
        <f t="shared" si="21"/>
        <v>0</v>
      </c>
      <c r="CB55" s="117">
        <f t="shared" si="89"/>
        <v>0</v>
      </c>
      <c r="CC55" s="117">
        <f t="shared" si="22"/>
        <v>0</v>
      </c>
      <c r="CD55" s="117">
        <f t="shared" si="23"/>
        <v>0</v>
      </c>
      <c r="CE55" s="117">
        <f t="shared" si="24"/>
        <v>0</v>
      </c>
      <c r="CF55" s="117">
        <f t="shared" si="90"/>
        <v>0</v>
      </c>
      <c r="CG55" s="117">
        <f t="shared" si="91"/>
        <v>0</v>
      </c>
      <c r="CH55" s="117">
        <f t="shared" si="92"/>
        <v>0</v>
      </c>
      <c r="CI55" s="117">
        <f t="shared" si="25"/>
        <v>0</v>
      </c>
      <c r="CJ55" s="117">
        <f t="shared" si="26"/>
        <v>0</v>
      </c>
      <c r="CK55" s="117">
        <f t="shared" si="27"/>
        <v>0</v>
      </c>
      <c r="CL55" s="117">
        <f t="shared" si="28"/>
        <v>0</v>
      </c>
      <c r="CM55" s="117">
        <f t="shared" si="29"/>
        <v>0</v>
      </c>
      <c r="CN55" s="117">
        <f t="shared" si="30"/>
        <v>0</v>
      </c>
      <c r="CO55" s="117">
        <f t="shared" si="31"/>
        <v>0</v>
      </c>
      <c r="CP55" s="117">
        <f t="shared" si="32"/>
        <v>0</v>
      </c>
      <c r="CQ55" s="117">
        <f t="shared" si="33"/>
        <v>0</v>
      </c>
      <c r="CR55" s="117">
        <f t="shared" si="93"/>
        <v>0</v>
      </c>
      <c r="CS55" s="117">
        <f t="shared" si="34"/>
        <v>0</v>
      </c>
      <c r="CT55" s="117">
        <f t="shared" si="35"/>
        <v>0</v>
      </c>
      <c r="CU55" s="117">
        <f t="shared" si="36"/>
        <v>0</v>
      </c>
      <c r="CV55" s="117">
        <f t="shared" si="37"/>
        <v>0</v>
      </c>
      <c r="CW55" s="117">
        <f t="shared" si="38"/>
        <v>0</v>
      </c>
      <c r="CX55" s="117">
        <f t="shared" si="39"/>
        <v>0</v>
      </c>
      <c r="CY55" s="117">
        <f t="shared" si="40"/>
        <v>0</v>
      </c>
      <c r="CZ55" s="117">
        <f t="shared" si="41"/>
        <v>0</v>
      </c>
      <c r="DA55" s="117">
        <f t="shared" si="42"/>
        <v>0</v>
      </c>
      <c r="DB55" s="117">
        <f t="shared" si="94"/>
        <v>0</v>
      </c>
      <c r="DC55" s="117">
        <f t="shared" si="43"/>
        <v>0</v>
      </c>
      <c r="DD55" s="117">
        <f t="shared" si="95"/>
        <v>0</v>
      </c>
      <c r="DE55" s="117">
        <f t="shared" si="44"/>
        <v>0</v>
      </c>
      <c r="DF55" s="117">
        <f t="shared" si="96"/>
        <v>0</v>
      </c>
      <c r="DG55" s="117">
        <f t="shared" si="45"/>
        <v>0</v>
      </c>
      <c r="DH55" s="117">
        <f t="shared" si="46"/>
        <v>0</v>
      </c>
      <c r="DI55" s="117">
        <f t="shared" si="47"/>
        <v>0</v>
      </c>
      <c r="DJ55" s="117">
        <f t="shared" si="48"/>
        <v>0</v>
      </c>
      <c r="DK55" s="117">
        <f t="shared" si="49"/>
        <v>0</v>
      </c>
      <c r="DL55" s="117">
        <f t="shared" si="50"/>
        <v>0</v>
      </c>
      <c r="DM55" s="117">
        <f t="shared" si="51"/>
        <v>0</v>
      </c>
      <c r="DN55" s="117">
        <f t="shared" si="52"/>
        <v>0</v>
      </c>
      <c r="DO55" s="117">
        <f t="shared" si="97"/>
        <v>0</v>
      </c>
      <c r="DP55" s="117">
        <f t="shared" si="53"/>
        <v>0</v>
      </c>
      <c r="DQ55" s="117">
        <f t="shared" si="54"/>
        <v>0</v>
      </c>
      <c r="DR55" s="117">
        <f t="shared" si="98"/>
        <v>0</v>
      </c>
      <c r="DS55" s="117">
        <f t="shared" si="99"/>
        <v>0</v>
      </c>
      <c r="DT55" s="117">
        <f t="shared" si="55"/>
        <v>0</v>
      </c>
      <c r="DU55" s="117">
        <f t="shared" si="56"/>
        <v>0</v>
      </c>
      <c r="DV55" s="117">
        <f t="shared" si="57"/>
        <v>0</v>
      </c>
      <c r="DW55" s="117">
        <f t="shared" si="58"/>
        <v>0</v>
      </c>
      <c r="DX55" s="117">
        <f t="shared" si="59"/>
        <v>0</v>
      </c>
      <c r="DY55" s="117">
        <f t="shared" si="60"/>
        <v>0</v>
      </c>
      <c r="DZ55" s="117">
        <f t="shared" si="100"/>
        <v>0</v>
      </c>
      <c r="EA55" s="117">
        <f t="shared" si="61"/>
        <v>0</v>
      </c>
      <c r="EB55" s="117">
        <f t="shared" si="101"/>
        <v>0</v>
      </c>
      <c r="EC55" s="117">
        <f t="shared" si="62"/>
        <v>0</v>
      </c>
      <c r="ED55" s="117">
        <f t="shared" si="63"/>
        <v>0</v>
      </c>
      <c r="EE55" s="117">
        <f t="shared" si="64"/>
        <v>0</v>
      </c>
      <c r="EF55" s="117">
        <f t="shared" si="65"/>
        <v>0</v>
      </c>
      <c r="EG55" s="117">
        <f t="shared" si="66"/>
        <v>0</v>
      </c>
      <c r="EH55" s="117">
        <f t="shared" si="102"/>
        <v>0</v>
      </c>
      <c r="EI55" s="117">
        <f t="shared" si="67"/>
        <v>0</v>
      </c>
      <c r="EJ55" s="117">
        <f t="shared" si="68"/>
        <v>0</v>
      </c>
      <c r="EK55" s="117">
        <f t="shared" si="69"/>
        <v>0</v>
      </c>
      <c r="EL55" s="117">
        <f t="shared" si="70"/>
        <v>0</v>
      </c>
      <c r="EM55" s="117">
        <f t="shared" si="71"/>
        <v>0</v>
      </c>
      <c r="EN55" s="117">
        <f t="shared" si="103"/>
        <v>0</v>
      </c>
      <c r="EO55" s="117">
        <f t="shared" si="72"/>
        <v>0</v>
      </c>
      <c r="EP55" s="117">
        <f t="shared" si="73"/>
        <v>0</v>
      </c>
      <c r="EQ55" s="117">
        <f t="shared" si="74"/>
        <v>0</v>
      </c>
      <c r="ER55" s="118">
        <f t="shared" si="75"/>
        <v>0</v>
      </c>
      <c r="ES55" s="117">
        <f t="shared" si="76"/>
        <v>0</v>
      </c>
      <c r="ET55" s="117">
        <f t="shared" si="77"/>
        <v>0</v>
      </c>
      <c r="EU55" s="117">
        <f t="shared" si="78"/>
        <v>0</v>
      </c>
      <c r="EV55" s="117">
        <f t="shared" si="79"/>
        <v>0</v>
      </c>
      <c r="EW55" s="117">
        <f t="shared" si="80"/>
        <v>0</v>
      </c>
      <c r="EX55" s="117">
        <f t="shared" si="81"/>
        <v>0</v>
      </c>
      <c r="EY55" s="118">
        <f t="shared" si="82"/>
        <v>0</v>
      </c>
      <c r="EZ55" s="118">
        <f t="shared" si="83"/>
        <v>0</v>
      </c>
      <c r="FA55" s="117">
        <f t="shared" si="104"/>
        <v>0</v>
      </c>
      <c r="FB55" s="118">
        <f t="shared" si="84"/>
        <v>0</v>
      </c>
      <c r="FC55" s="118">
        <f t="shared" si="85"/>
        <v>0</v>
      </c>
      <c r="FD55" s="7">
        <f t="shared" si="86"/>
        <v>0</v>
      </c>
    </row>
    <row r="56" spans="1:162" ht="18" customHeight="1" x14ac:dyDescent="0.25">
      <c r="A56" s="774"/>
      <c r="B56" s="777"/>
      <c r="C56" s="172">
        <v>2</v>
      </c>
      <c r="D56" s="453"/>
      <c r="E56" s="448"/>
      <c r="F56" s="430"/>
      <c r="G56" s="449"/>
      <c r="H56" s="450"/>
      <c r="I56" s="442"/>
      <c r="J56" s="451"/>
      <c r="K56" s="454"/>
      <c r="L56" s="452"/>
      <c r="M56" s="453"/>
      <c r="N56" s="448"/>
      <c r="O56" s="430"/>
      <c r="P56" s="449"/>
      <c r="Q56" s="430"/>
      <c r="R56" s="451"/>
      <c r="S56" s="452"/>
      <c r="T56" s="447" t="s">
        <v>904</v>
      </c>
      <c r="U56" s="454" t="s">
        <v>903</v>
      </c>
      <c r="V56" s="430" t="s">
        <v>893</v>
      </c>
      <c r="W56" s="449" t="s">
        <v>913</v>
      </c>
      <c r="X56" s="442" t="s">
        <v>896</v>
      </c>
      <c r="Y56" s="451" t="s">
        <v>901</v>
      </c>
      <c r="Z56" s="450" t="s">
        <v>894</v>
      </c>
      <c r="AA56" s="452" t="s">
        <v>912</v>
      </c>
      <c r="AB56" s="42"/>
      <c r="AC56" s="10"/>
      <c r="AD56" s="6"/>
      <c r="AE56" s="520" t="s">
        <v>814</v>
      </c>
      <c r="AF56" s="520" t="s">
        <v>814</v>
      </c>
      <c r="AG56" s="520" t="s">
        <v>814</v>
      </c>
      <c r="AH56" s="520" t="s">
        <v>814</v>
      </c>
      <c r="AI56" s="520" t="s">
        <v>814</v>
      </c>
      <c r="AJ56" s="520" t="s">
        <v>796</v>
      </c>
      <c r="AK56" s="520" t="s">
        <v>796</v>
      </c>
      <c r="AL56" s="520" t="s">
        <v>796</v>
      </c>
      <c r="AM56" s="520" t="s">
        <v>796</v>
      </c>
      <c r="AN56" s="520" t="s">
        <v>793</v>
      </c>
      <c r="AO56" s="520" t="s">
        <v>793</v>
      </c>
      <c r="AP56" s="520" t="s">
        <v>793</v>
      </c>
      <c r="AQ56" s="520" t="s">
        <v>793</v>
      </c>
      <c r="AR56" s="520" t="s">
        <v>793</v>
      </c>
      <c r="AS56" s="520" t="s">
        <v>793</v>
      </c>
      <c r="AT56" s="520" t="s">
        <v>793</v>
      </c>
      <c r="AU56" s="520" t="s">
        <v>639</v>
      </c>
      <c r="AV56" s="520" t="s">
        <v>639</v>
      </c>
      <c r="AW56" s="520" t="s">
        <v>639</v>
      </c>
      <c r="AX56" s="520" t="s">
        <v>639</v>
      </c>
      <c r="AY56" s="520" t="s">
        <v>639</v>
      </c>
      <c r="AZ56" s="520" t="s">
        <v>639</v>
      </c>
      <c r="BA56" s="521" t="s">
        <v>639</v>
      </c>
      <c r="BC56" s="118"/>
      <c r="BD56" s="118">
        <f t="shared" si="0"/>
        <v>0</v>
      </c>
      <c r="BE56" s="118">
        <f t="shared" si="1"/>
        <v>0</v>
      </c>
      <c r="BF56" s="118">
        <f t="shared" si="2"/>
        <v>0</v>
      </c>
      <c r="BG56" s="118">
        <f t="shared" si="3"/>
        <v>0</v>
      </c>
      <c r="BH56" s="118">
        <f t="shared" si="4"/>
        <v>0</v>
      </c>
      <c r="BI56" s="118">
        <f t="shared" si="5"/>
        <v>0</v>
      </c>
      <c r="BJ56" s="118">
        <f t="shared" si="6"/>
        <v>0</v>
      </c>
      <c r="BK56" s="118">
        <f t="shared" si="7"/>
        <v>0</v>
      </c>
      <c r="BL56" s="117">
        <f t="shared" si="87"/>
        <v>0</v>
      </c>
      <c r="BM56" s="118">
        <f t="shared" si="8"/>
        <v>0</v>
      </c>
      <c r="BN56" s="118">
        <f t="shared" si="9"/>
        <v>0</v>
      </c>
      <c r="BO56" s="117">
        <f t="shared" si="10"/>
        <v>0</v>
      </c>
      <c r="BP56" s="118">
        <f t="shared" si="11"/>
        <v>0</v>
      </c>
      <c r="BQ56" s="118">
        <f t="shared" si="12"/>
        <v>0</v>
      </c>
      <c r="BR56" s="118">
        <f t="shared" si="13"/>
        <v>0</v>
      </c>
      <c r="BS56" s="118">
        <f t="shared" si="14"/>
        <v>0</v>
      </c>
      <c r="BT56" s="118">
        <f t="shared" si="15"/>
        <v>0</v>
      </c>
      <c r="BU56" s="118">
        <f t="shared" si="16"/>
        <v>0</v>
      </c>
      <c r="BV56" s="118">
        <f t="shared" si="88"/>
        <v>0</v>
      </c>
      <c r="BW56" s="117">
        <f t="shared" si="17"/>
        <v>0</v>
      </c>
      <c r="BX56" s="117">
        <f t="shared" si="18"/>
        <v>0</v>
      </c>
      <c r="BY56" s="117">
        <f t="shared" si="19"/>
        <v>0</v>
      </c>
      <c r="BZ56" s="117">
        <f t="shared" si="20"/>
        <v>0</v>
      </c>
      <c r="CA56" s="117">
        <f t="shared" si="21"/>
        <v>0</v>
      </c>
      <c r="CB56" s="117">
        <f t="shared" si="89"/>
        <v>0</v>
      </c>
      <c r="CC56" s="117">
        <f t="shared" si="22"/>
        <v>0</v>
      </c>
      <c r="CD56" s="117">
        <f t="shared" si="23"/>
        <v>0</v>
      </c>
      <c r="CE56" s="117">
        <f t="shared" si="24"/>
        <v>0</v>
      </c>
      <c r="CF56" s="117">
        <f t="shared" si="90"/>
        <v>0</v>
      </c>
      <c r="CG56" s="117">
        <f t="shared" si="91"/>
        <v>0</v>
      </c>
      <c r="CH56" s="117">
        <f t="shared" si="92"/>
        <v>0</v>
      </c>
      <c r="CI56" s="117">
        <f t="shared" si="25"/>
        <v>0</v>
      </c>
      <c r="CJ56" s="117">
        <f t="shared" si="26"/>
        <v>0</v>
      </c>
      <c r="CK56" s="117">
        <f t="shared" si="27"/>
        <v>0</v>
      </c>
      <c r="CL56" s="117">
        <f t="shared" si="28"/>
        <v>0</v>
      </c>
      <c r="CM56" s="117">
        <f t="shared" si="29"/>
        <v>0</v>
      </c>
      <c r="CN56" s="117">
        <f t="shared" si="30"/>
        <v>0</v>
      </c>
      <c r="CO56" s="117">
        <f t="shared" si="31"/>
        <v>0</v>
      </c>
      <c r="CP56" s="117">
        <f t="shared" si="32"/>
        <v>0</v>
      </c>
      <c r="CQ56" s="117">
        <f t="shared" si="33"/>
        <v>0</v>
      </c>
      <c r="CR56" s="117">
        <f t="shared" si="93"/>
        <v>0</v>
      </c>
      <c r="CS56" s="117">
        <f t="shared" si="34"/>
        <v>0</v>
      </c>
      <c r="CT56" s="117">
        <f t="shared" si="35"/>
        <v>0</v>
      </c>
      <c r="CU56" s="117">
        <f t="shared" si="36"/>
        <v>0</v>
      </c>
      <c r="CV56" s="117">
        <f t="shared" si="37"/>
        <v>0</v>
      </c>
      <c r="CW56" s="117">
        <f t="shared" si="38"/>
        <v>0</v>
      </c>
      <c r="CX56" s="117">
        <f t="shared" si="39"/>
        <v>0</v>
      </c>
      <c r="CY56" s="117">
        <f t="shared" si="40"/>
        <v>0</v>
      </c>
      <c r="CZ56" s="117">
        <f t="shared" si="41"/>
        <v>0</v>
      </c>
      <c r="DA56" s="117">
        <f t="shared" si="42"/>
        <v>0</v>
      </c>
      <c r="DB56" s="117">
        <f t="shared" si="94"/>
        <v>0</v>
      </c>
      <c r="DC56" s="117">
        <f t="shared" si="43"/>
        <v>0</v>
      </c>
      <c r="DD56" s="117">
        <f t="shared" si="95"/>
        <v>0</v>
      </c>
      <c r="DE56" s="117">
        <f t="shared" si="44"/>
        <v>0</v>
      </c>
      <c r="DF56" s="117">
        <f t="shared" si="96"/>
        <v>0</v>
      </c>
      <c r="DG56" s="117">
        <f t="shared" si="45"/>
        <v>0</v>
      </c>
      <c r="DH56" s="117">
        <f t="shared" si="46"/>
        <v>0</v>
      </c>
      <c r="DI56" s="117">
        <f t="shared" si="47"/>
        <v>0</v>
      </c>
      <c r="DJ56" s="117">
        <f t="shared" si="48"/>
        <v>0</v>
      </c>
      <c r="DK56" s="117">
        <f t="shared" si="49"/>
        <v>0</v>
      </c>
      <c r="DL56" s="117">
        <f t="shared" si="50"/>
        <v>0</v>
      </c>
      <c r="DM56" s="117">
        <f t="shared" si="51"/>
        <v>0</v>
      </c>
      <c r="DN56" s="117">
        <f t="shared" si="52"/>
        <v>0</v>
      </c>
      <c r="DO56" s="117">
        <f t="shared" si="97"/>
        <v>0</v>
      </c>
      <c r="DP56" s="117">
        <f t="shared" si="53"/>
        <v>0</v>
      </c>
      <c r="DQ56" s="117">
        <f t="shared" si="54"/>
        <v>0</v>
      </c>
      <c r="DR56" s="117">
        <f t="shared" si="98"/>
        <v>0</v>
      </c>
      <c r="DS56" s="117">
        <f t="shared" si="99"/>
        <v>0</v>
      </c>
      <c r="DT56" s="117">
        <f t="shared" si="55"/>
        <v>0</v>
      </c>
      <c r="DU56" s="117">
        <f t="shared" si="56"/>
        <v>0</v>
      </c>
      <c r="DV56" s="117">
        <f t="shared" si="57"/>
        <v>0</v>
      </c>
      <c r="DW56" s="117">
        <f t="shared" si="58"/>
        <v>0</v>
      </c>
      <c r="DX56" s="117">
        <f t="shared" si="59"/>
        <v>0</v>
      </c>
      <c r="DY56" s="117">
        <f t="shared" si="60"/>
        <v>0</v>
      </c>
      <c r="DZ56" s="117">
        <f t="shared" si="100"/>
        <v>0</v>
      </c>
      <c r="EA56" s="117">
        <f t="shared" si="61"/>
        <v>0</v>
      </c>
      <c r="EB56" s="117">
        <f t="shared" si="101"/>
        <v>0</v>
      </c>
      <c r="EC56" s="117">
        <f t="shared" si="62"/>
        <v>0</v>
      </c>
      <c r="ED56" s="117">
        <f t="shared" si="63"/>
        <v>0</v>
      </c>
      <c r="EE56" s="117">
        <f t="shared" si="64"/>
        <v>0</v>
      </c>
      <c r="EF56" s="117">
        <f t="shared" si="65"/>
        <v>0</v>
      </c>
      <c r="EG56" s="117">
        <f t="shared" si="66"/>
        <v>0</v>
      </c>
      <c r="EH56" s="117">
        <f t="shared" si="102"/>
        <v>0</v>
      </c>
      <c r="EI56" s="117">
        <f t="shared" si="67"/>
        <v>0</v>
      </c>
      <c r="EJ56" s="117">
        <f t="shared" si="68"/>
        <v>0</v>
      </c>
      <c r="EK56" s="117">
        <f t="shared" si="69"/>
        <v>0</v>
      </c>
      <c r="EL56" s="117">
        <f t="shared" si="70"/>
        <v>0</v>
      </c>
      <c r="EM56" s="117">
        <f t="shared" si="71"/>
        <v>0</v>
      </c>
      <c r="EN56" s="117">
        <f t="shared" si="103"/>
        <v>0</v>
      </c>
      <c r="EO56" s="117">
        <f t="shared" si="72"/>
        <v>0</v>
      </c>
      <c r="EP56" s="117">
        <f t="shared" si="73"/>
        <v>0</v>
      </c>
      <c r="EQ56" s="117">
        <f t="shared" si="74"/>
        <v>0</v>
      </c>
      <c r="ER56" s="118">
        <f t="shared" si="75"/>
        <v>0</v>
      </c>
      <c r="ES56" s="117">
        <f t="shared" si="76"/>
        <v>0</v>
      </c>
      <c r="ET56" s="117">
        <f t="shared" si="77"/>
        <v>0</v>
      </c>
      <c r="EU56" s="117">
        <f t="shared" si="78"/>
        <v>0</v>
      </c>
      <c r="EV56" s="117">
        <f t="shared" si="79"/>
        <v>0</v>
      </c>
      <c r="EW56" s="117">
        <f t="shared" si="80"/>
        <v>0</v>
      </c>
      <c r="EX56" s="117">
        <f t="shared" si="81"/>
        <v>0</v>
      </c>
      <c r="EY56" s="118">
        <f t="shared" si="82"/>
        <v>0</v>
      </c>
      <c r="EZ56" s="118">
        <f t="shared" si="83"/>
        <v>0</v>
      </c>
      <c r="FA56" s="117">
        <f t="shared" si="104"/>
        <v>0</v>
      </c>
      <c r="FB56" s="118">
        <f t="shared" si="84"/>
        <v>0</v>
      </c>
      <c r="FC56" s="118">
        <f t="shared" si="85"/>
        <v>0</v>
      </c>
      <c r="FD56" s="7">
        <f t="shared" si="86"/>
        <v>0</v>
      </c>
    </row>
    <row r="57" spans="1:162" ht="18" customHeight="1" x14ac:dyDescent="0.25">
      <c r="A57" s="774"/>
      <c r="B57" s="777"/>
      <c r="C57" s="172">
        <v>3</v>
      </c>
      <c r="D57" s="453"/>
      <c r="E57" s="448"/>
      <c r="F57" s="430"/>
      <c r="G57" s="449"/>
      <c r="H57" s="441"/>
      <c r="I57" s="442"/>
      <c r="J57" s="451"/>
      <c r="K57" s="450"/>
      <c r="L57" s="452"/>
      <c r="M57" s="453"/>
      <c r="N57" s="448"/>
      <c r="O57" s="430"/>
      <c r="P57" s="449"/>
      <c r="Q57" s="430"/>
      <c r="R57" s="451"/>
      <c r="S57" s="452"/>
      <c r="T57" s="447" t="s">
        <v>895</v>
      </c>
      <c r="U57" s="454" t="s">
        <v>909</v>
      </c>
      <c r="V57" s="430" t="s">
        <v>904</v>
      </c>
      <c r="W57" s="449" t="s">
        <v>916</v>
      </c>
      <c r="X57" s="430" t="s">
        <v>912</v>
      </c>
      <c r="Y57" s="451" t="s">
        <v>907</v>
      </c>
      <c r="Z57" s="450" t="s">
        <v>899</v>
      </c>
      <c r="AA57" s="442" t="s">
        <v>896</v>
      </c>
      <c r="AB57" s="42"/>
      <c r="AC57" s="10"/>
      <c r="AD57" s="19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C57" s="118"/>
      <c r="BD57" s="118">
        <f t="shared" si="0"/>
        <v>0</v>
      </c>
      <c r="BE57" s="118">
        <f t="shared" si="1"/>
        <v>0</v>
      </c>
      <c r="BF57" s="118">
        <f t="shared" si="2"/>
        <v>0</v>
      </c>
      <c r="BG57" s="118">
        <f t="shared" si="3"/>
        <v>0</v>
      </c>
      <c r="BH57" s="118">
        <f t="shared" si="4"/>
        <v>0</v>
      </c>
      <c r="BI57" s="118">
        <f t="shared" si="5"/>
        <v>0</v>
      </c>
      <c r="BJ57" s="118">
        <f t="shared" si="6"/>
        <v>0</v>
      </c>
      <c r="BK57" s="118">
        <f t="shared" si="7"/>
        <v>0</v>
      </c>
      <c r="BL57" s="117">
        <f t="shared" si="87"/>
        <v>0</v>
      </c>
      <c r="BM57" s="118">
        <f t="shared" si="8"/>
        <v>0</v>
      </c>
      <c r="BN57" s="118">
        <f t="shared" si="9"/>
        <v>0</v>
      </c>
      <c r="BO57" s="117">
        <f t="shared" si="10"/>
        <v>0</v>
      </c>
      <c r="BP57" s="118">
        <f t="shared" si="11"/>
        <v>0</v>
      </c>
      <c r="BQ57" s="118">
        <f t="shared" si="12"/>
        <v>0</v>
      </c>
      <c r="BR57" s="118">
        <f t="shared" si="13"/>
        <v>0</v>
      </c>
      <c r="BS57" s="118">
        <f t="shared" si="14"/>
        <v>0</v>
      </c>
      <c r="BT57" s="118">
        <f t="shared" si="15"/>
        <v>0</v>
      </c>
      <c r="BU57" s="118">
        <f t="shared" si="16"/>
        <v>0</v>
      </c>
      <c r="BV57" s="118">
        <f t="shared" si="88"/>
        <v>0</v>
      </c>
      <c r="BW57" s="117">
        <f t="shared" si="17"/>
        <v>0</v>
      </c>
      <c r="BX57" s="117">
        <f t="shared" si="18"/>
        <v>0</v>
      </c>
      <c r="BY57" s="117">
        <f t="shared" si="19"/>
        <v>0</v>
      </c>
      <c r="BZ57" s="117">
        <f t="shared" si="20"/>
        <v>0</v>
      </c>
      <c r="CA57" s="117">
        <f t="shared" si="21"/>
        <v>0</v>
      </c>
      <c r="CB57" s="117">
        <f t="shared" si="89"/>
        <v>0</v>
      </c>
      <c r="CC57" s="117">
        <f t="shared" si="22"/>
        <v>0</v>
      </c>
      <c r="CD57" s="117">
        <f t="shared" si="23"/>
        <v>0</v>
      </c>
      <c r="CE57" s="117">
        <f t="shared" si="24"/>
        <v>0</v>
      </c>
      <c r="CF57" s="117">
        <f t="shared" si="90"/>
        <v>0</v>
      </c>
      <c r="CG57" s="117">
        <f t="shared" si="91"/>
        <v>0</v>
      </c>
      <c r="CH57" s="117">
        <f t="shared" si="92"/>
        <v>0</v>
      </c>
      <c r="CI57" s="117">
        <f t="shared" si="25"/>
        <v>0</v>
      </c>
      <c r="CJ57" s="117">
        <f t="shared" si="26"/>
        <v>0</v>
      </c>
      <c r="CK57" s="117">
        <f t="shared" si="27"/>
        <v>0</v>
      </c>
      <c r="CL57" s="117">
        <f t="shared" si="28"/>
        <v>0</v>
      </c>
      <c r="CM57" s="117">
        <f t="shared" si="29"/>
        <v>0</v>
      </c>
      <c r="CN57" s="117">
        <f t="shared" si="30"/>
        <v>0</v>
      </c>
      <c r="CO57" s="117">
        <f t="shared" si="31"/>
        <v>0</v>
      </c>
      <c r="CP57" s="117">
        <f t="shared" si="32"/>
        <v>0</v>
      </c>
      <c r="CQ57" s="117">
        <f t="shared" si="33"/>
        <v>0</v>
      </c>
      <c r="CR57" s="117">
        <f t="shared" si="93"/>
        <v>0</v>
      </c>
      <c r="CS57" s="117">
        <f t="shared" si="34"/>
        <v>0</v>
      </c>
      <c r="CT57" s="117">
        <f t="shared" si="35"/>
        <v>0</v>
      </c>
      <c r="CU57" s="117">
        <f t="shared" si="36"/>
        <v>0</v>
      </c>
      <c r="CV57" s="117">
        <f t="shared" si="37"/>
        <v>0</v>
      </c>
      <c r="CW57" s="117">
        <f t="shared" si="38"/>
        <v>0</v>
      </c>
      <c r="CX57" s="117">
        <f t="shared" si="39"/>
        <v>0</v>
      </c>
      <c r="CY57" s="117">
        <f t="shared" si="40"/>
        <v>0</v>
      </c>
      <c r="CZ57" s="117">
        <f t="shared" si="41"/>
        <v>0</v>
      </c>
      <c r="DA57" s="117">
        <f t="shared" si="42"/>
        <v>0</v>
      </c>
      <c r="DB57" s="117">
        <f t="shared" si="94"/>
        <v>0</v>
      </c>
      <c r="DC57" s="117">
        <f t="shared" si="43"/>
        <v>0</v>
      </c>
      <c r="DD57" s="117">
        <f t="shared" si="95"/>
        <v>0</v>
      </c>
      <c r="DE57" s="117">
        <f t="shared" si="44"/>
        <v>0</v>
      </c>
      <c r="DF57" s="117">
        <f t="shared" si="96"/>
        <v>0</v>
      </c>
      <c r="DG57" s="117">
        <f t="shared" si="45"/>
        <v>0</v>
      </c>
      <c r="DH57" s="117">
        <f t="shared" si="46"/>
        <v>0</v>
      </c>
      <c r="DI57" s="117">
        <f t="shared" si="47"/>
        <v>0</v>
      </c>
      <c r="DJ57" s="117">
        <f t="shared" si="48"/>
        <v>0</v>
      </c>
      <c r="DK57" s="117">
        <f t="shared" si="49"/>
        <v>0</v>
      </c>
      <c r="DL57" s="117">
        <f t="shared" si="50"/>
        <v>0</v>
      </c>
      <c r="DM57" s="117">
        <f t="shared" si="51"/>
        <v>0</v>
      </c>
      <c r="DN57" s="117">
        <f t="shared" si="52"/>
        <v>0</v>
      </c>
      <c r="DO57" s="117">
        <f t="shared" si="97"/>
        <v>0</v>
      </c>
      <c r="DP57" s="117">
        <f t="shared" si="53"/>
        <v>0</v>
      </c>
      <c r="DQ57" s="117">
        <f t="shared" si="54"/>
        <v>0</v>
      </c>
      <c r="DR57" s="117">
        <f t="shared" si="98"/>
        <v>0</v>
      </c>
      <c r="DS57" s="117">
        <f t="shared" si="99"/>
        <v>0</v>
      </c>
      <c r="DT57" s="117">
        <f t="shared" si="55"/>
        <v>0</v>
      </c>
      <c r="DU57" s="117">
        <f t="shared" si="56"/>
        <v>0</v>
      </c>
      <c r="DV57" s="117">
        <f t="shared" si="57"/>
        <v>0</v>
      </c>
      <c r="DW57" s="117">
        <f t="shared" si="58"/>
        <v>0</v>
      </c>
      <c r="DX57" s="117">
        <f t="shared" si="59"/>
        <v>0</v>
      </c>
      <c r="DY57" s="117">
        <f t="shared" si="60"/>
        <v>0</v>
      </c>
      <c r="DZ57" s="117">
        <f t="shared" si="100"/>
        <v>0</v>
      </c>
      <c r="EA57" s="117">
        <f t="shared" si="61"/>
        <v>0</v>
      </c>
      <c r="EB57" s="117">
        <f t="shared" si="101"/>
        <v>0</v>
      </c>
      <c r="EC57" s="117">
        <f t="shared" si="62"/>
        <v>0</v>
      </c>
      <c r="ED57" s="117">
        <f t="shared" si="63"/>
        <v>0</v>
      </c>
      <c r="EE57" s="117">
        <f t="shared" si="64"/>
        <v>0</v>
      </c>
      <c r="EF57" s="117">
        <f t="shared" si="65"/>
        <v>0</v>
      </c>
      <c r="EG57" s="117">
        <f t="shared" si="66"/>
        <v>0</v>
      </c>
      <c r="EH57" s="117">
        <f t="shared" si="102"/>
        <v>0</v>
      </c>
      <c r="EI57" s="117">
        <f t="shared" si="67"/>
        <v>0</v>
      </c>
      <c r="EJ57" s="117">
        <f t="shared" si="68"/>
        <v>0</v>
      </c>
      <c r="EK57" s="117">
        <f t="shared" si="69"/>
        <v>0</v>
      </c>
      <c r="EL57" s="117">
        <f t="shared" si="70"/>
        <v>0</v>
      </c>
      <c r="EM57" s="117">
        <f t="shared" si="71"/>
        <v>0</v>
      </c>
      <c r="EN57" s="117">
        <f t="shared" si="103"/>
        <v>0</v>
      </c>
      <c r="EO57" s="117">
        <f t="shared" si="72"/>
        <v>0</v>
      </c>
      <c r="EP57" s="117">
        <f t="shared" si="73"/>
        <v>0</v>
      </c>
      <c r="EQ57" s="117">
        <f t="shared" si="74"/>
        <v>0</v>
      </c>
      <c r="ER57" s="118">
        <f t="shared" si="75"/>
        <v>0</v>
      </c>
      <c r="ES57" s="117">
        <f t="shared" si="76"/>
        <v>0</v>
      </c>
      <c r="ET57" s="117">
        <f t="shared" si="77"/>
        <v>0</v>
      </c>
      <c r="EU57" s="117">
        <f t="shared" si="78"/>
        <v>0</v>
      </c>
      <c r="EV57" s="117">
        <f t="shared" si="79"/>
        <v>0</v>
      </c>
      <c r="EW57" s="117">
        <f t="shared" si="80"/>
        <v>0</v>
      </c>
      <c r="EX57" s="117">
        <f t="shared" si="81"/>
        <v>0</v>
      </c>
      <c r="EY57" s="118">
        <f t="shared" si="82"/>
        <v>0</v>
      </c>
      <c r="EZ57" s="118">
        <f t="shared" si="83"/>
        <v>0</v>
      </c>
      <c r="FA57" s="117">
        <f t="shared" si="104"/>
        <v>0</v>
      </c>
      <c r="FB57" s="118">
        <f t="shared" si="84"/>
        <v>0</v>
      </c>
      <c r="FC57" s="118">
        <f t="shared" si="85"/>
        <v>0</v>
      </c>
      <c r="FD57" s="7">
        <f t="shared" si="86"/>
        <v>0</v>
      </c>
    </row>
    <row r="58" spans="1:162" ht="18" customHeight="1" x14ac:dyDescent="0.25">
      <c r="A58" s="774"/>
      <c r="B58" s="777"/>
      <c r="C58" s="172">
        <v>4</v>
      </c>
      <c r="D58" s="453"/>
      <c r="E58" s="448"/>
      <c r="F58" s="430"/>
      <c r="G58" s="449"/>
      <c r="H58" s="450"/>
      <c r="I58" s="430"/>
      <c r="J58" s="451"/>
      <c r="K58" s="450"/>
      <c r="L58" s="452"/>
      <c r="M58" s="453"/>
      <c r="N58" s="448"/>
      <c r="O58" s="430"/>
      <c r="P58" s="449"/>
      <c r="Q58" s="430"/>
      <c r="R58" s="451"/>
      <c r="S58" s="452"/>
      <c r="T58" s="447" t="s">
        <v>895</v>
      </c>
      <c r="U58" s="454" t="s">
        <v>909</v>
      </c>
      <c r="V58" s="430" t="s">
        <v>904</v>
      </c>
      <c r="W58" s="449" t="s">
        <v>916</v>
      </c>
      <c r="X58" s="430" t="s">
        <v>912</v>
      </c>
      <c r="Y58" s="451" t="s">
        <v>907</v>
      </c>
      <c r="Z58" s="450" t="s">
        <v>899</v>
      </c>
      <c r="AA58" s="442" t="s">
        <v>896</v>
      </c>
      <c r="AB58" s="42"/>
      <c r="AC58" s="10"/>
      <c r="AD58" s="6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C58" s="118"/>
      <c r="BD58" s="118">
        <f t="shared" si="0"/>
        <v>0</v>
      </c>
      <c r="BE58" s="118">
        <f t="shared" si="1"/>
        <v>0</v>
      </c>
      <c r="BF58" s="118">
        <f t="shared" si="2"/>
        <v>0</v>
      </c>
      <c r="BG58" s="118">
        <f t="shared" si="3"/>
        <v>0</v>
      </c>
      <c r="BH58" s="118">
        <f t="shared" si="4"/>
        <v>0</v>
      </c>
      <c r="BI58" s="118">
        <f t="shared" si="5"/>
        <v>0</v>
      </c>
      <c r="BJ58" s="118">
        <f t="shared" si="6"/>
        <v>0</v>
      </c>
      <c r="BK58" s="118">
        <f t="shared" si="7"/>
        <v>0</v>
      </c>
      <c r="BL58" s="117">
        <f t="shared" si="87"/>
        <v>0</v>
      </c>
      <c r="BM58" s="118">
        <f t="shared" si="8"/>
        <v>0</v>
      </c>
      <c r="BN58" s="118">
        <f t="shared" si="9"/>
        <v>0</v>
      </c>
      <c r="BO58" s="117">
        <f t="shared" si="10"/>
        <v>0</v>
      </c>
      <c r="BP58" s="118">
        <f t="shared" si="11"/>
        <v>0</v>
      </c>
      <c r="BQ58" s="118">
        <f t="shared" si="12"/>
        <v>0</v>
      </c>
      <c r="BR58" s="118">
        <f t="shared" si="13"/>
        <v>0</v>
      </c>
      <c r="BS58" s="118">
        <f t="shared" si="14"/>
        <v>0</v>
      </c>
      <c r="BT58" s="118">
        <f t="shared" si="15"/>
        <v>0</v>
      </c>
      <c r="BU58" s="118">
        <f t="shared" si="16"/>
        <v>0</v>
      </c>
      <c r="BV58" s="118">
        <f t="shared" si="88"/>
        <v>0</v>
      </c>
      <c r="BW58" s="117">
        <f t="shared" si="17"/>
        <v>0</v>
      </c>
      <c r="BX58" s="117">
        <f t="shared" si="18"/>
        <v>0</v>
      </c>
      <c r="BY58" s="117">
        <f t="shared" si="19"/>
        <v>0</v>
      </c>
      <c r="BZ58" s="117">
        <f t="shared" si="20"/>
        <v>0</v>
      </c>
      <c r="CA58" s="117">
        <f t="shared" si="21"/>
        <v>0</v>
      </c>
      <c r="CB58" s="117">
        <f t="shared" si="89"/>
        <v>0</v>
      </c>
      <c r="CC58" s="117">
        <f t="shared" si="22"/>
        <v>0</v>
      </c>
      <c r="CD58" s="117">
        <f t="shared" si="23"/>
        <v>0</v>
      </c>
      <c r="CE58" s="117">
        <f t="shared" si="24"/>
        <v>0</v>
      </c>
      <c r="CF58" s="117">
        <f t="shared" si="90"/>
        <v>0</v>
      </c>
      <c r="CG58" s="117">
        <f t="shared" si="91"/>
        <v>0</v>
      </c>
      <c r="CH58" s="117">
        <f t="shared" si="92"/>
        <v>0</v>
      </c>
      <c r="CI58" s="117">
        <f t="shared" si="25"/>
        <v>0</v>
      </c>
      <c r="CJ58" s="117">
        <f t="shared" si="26"/>
        <v>0</v>
      </c>
      <c r="CK58" s="117">
        <f t="shared" si="27"/>
        <v>0</v>
      </c>
      <c r="CL58" s="117">
        <f t="shared" si="28"/>
        <v>0</v>
      </c>
      <c r="CM58" s="117">
        <f t="shared" si="29"/>
        <v>0</v>
      </c>
      <c r="CN58" s="117">
        <f t="shared" si="30"/>
        <v>0</v>
      </c>
      <c r="CO58" s="117">
        <f t="shared" si="31"/>
        <v>0</v>
      </c>
      <c r="CP58" s="117">
        <f t="shared" si="32"/>
        <v>0</v>
      </c>
      <c r="CQ58" s="117">
        <f t="shared" si="33"/>
        <v>0</v>
      </c>
      <c r="CR58" s="117">
        <f t="shared" si="93"/>
        <v>0</v>
      </c>
      <c r="CS58" s="117">
        <f t="shared" si="34"/>
        <v>0</v>
      </c>
      <c r="CT58" s="117">
        <f t="shared" si="35"/>
        <v>0</v>
      </c>
      <c r="CU58" s="117">
        <f t="shared" si="36"/>
        <v>0</v>
      </c>
      <c r="CV58" s="117">
        <f t="shared" si="37"/>
        <v>0</v>
      </c>
      <c r="CW58" s="117">
        <f t="shared" si="38"/>
        <v>0</v>
      </c>
      <c r="CX58" s="117">
        <f t="shared" si="39"/>
        <v>0</v>
      </c>
      <c r="CY58" s="117">
        <f t="shared" si="40"/>
        <v>0</v>
      </c>
      <c r="CZ58" s="117">
        <f t="shared" si="41"/>
        <v>0</v>
      </c>
      <c r="DA58" s="117">
        <f t="shared" si="42"/>
        <v>0</v>
      </c>
      <c r="DB58" s="117">
        <f t="shared" si="94"/>
        <v>0</v>
      </c>
      <c r="DC58" s="117">
        <f t="shared" si="43"/>
        <v>0</v>
      </c>
      <c r="DD58" s="117">
        <f t="shared" si="95"/>
        <v>0</v>
      </c>
      <c r="DE58" s="117">
        <f t="shared" si="44"/>
        <v>0</v>
      </c>
      <c r="DF58" s="117">
        <f t="shared" si="96"/>
        <v>0</v>
      </c>
      <c r="DG58" s="117">
        <f t="shared" si="45"/>
        <v>0</v>
      </c>
      <c r="DH58" s="117">
        <f t="shared" si="46"/>
        <v>0</v>
      </c>
      <c r="DI58" s="117">
        <f t="shared" si="47"/>
        <v>0</v>
      </c>
      <c r="DJ58" s="117">
        <f t="shared" si="48"/>
        <v>0</v>
      </c>
      <c r="DK58" s="117">
        <f t="shared" si="49"/>
        <v>0</v>
      </c>
      <c r="DL58" s="117">
        <f t="shared" si="50"/>
        <v>0</v>
      </c>
      <c r="DM58" s="117">
        <f t="shared" si="51"/>
        <v>0</v>
      </c>
      <c r="DN58" s="117">
        <f t="shared" si="52"/>
        <v>0</v>
      </c>
      <c r="DO58" s="117">
        <f t="shared" si="97"/>
        <v>0</v>
      </c>
      <c r="DP58" s="117">
        <f t="shared" si="53"/>
        <v>0</v>
      </c>
      <c r="DQ58" s="117">
        <f t="shared" si="54"/>
        <v>0</v>
      </c>
      <c r="DR58" s="117">
        <f t="shared" si="98"/>
        <v>0</v>
      </c>
      <c r="DS58" s="117">
        <f t="shared" si="99"/>
        <v>0</v>
      </c>
      <c r="DT58" s="117">
        <f t="shared" si="55"/>
        <v>0</v>
      </c>
      <c r="DU58" s="117">
        <f t="shared" si="56"/>
        <v>0</v>
      </c>
      <c r="DV58" s="117">
        <f t="shared" si="57"/>
        <v>0</v>
      </c>
      <c r="DW58" s="117">
        <f t="shared" si="58"/>
        <v>0</v>
      </c>
      <c r="DX58" s="117">
        <f t="shared" si="59"/>
        <v>0</v>
      </c>
      <c r="DY58" s="117">
        <f t="shared" si="60"/>
        <v>0</v>
      </c>
      <c r="DZ58" s="117">
        <f t="shared" si="100"/>
        <v>0</v>
      </c>
      <c r="EA58" s="117">
        <f t="shared" si="61"/>
        <v>0</v>
      </c>
      <c r="EB58" s="117">
        <f t="shared" si="101"/>
        <v>0</v>
      </c>
      <c r="EC58" s="117">
        <f t="shared" si="62"/>
        <v>0</v>
      </c>
      <c r="ED58" s="117">
        <f t="shared" si="63"/>
        <v>0</v>
      </c>
      <c r="EE58" s="117">
        <f t="shared" si="64"/>
        <v>0</v>
      </c>
      <c r="EF58" s="117">
        <f t="shared" si="65"/>
        <v>0</v>
      </c>
      <c r="EG58" s="117">
        <f t="shared" si="66"/>
        <v>0</v>
      </c>
      <c r="EH58" s="117">
        <f t="shared" si="102"/>
        <v>0</v>
      </c>
      <c r="EI58" s="117">
        <f t="shared" si="67"/>
        <v>0</v>
      </c>
      <c r="EJ58" s="117">
        <f t="shared" si="68"/>
        <v>0</v>
      </c>
      <c r="EK58" s="117">
        <f t="shared" si="69"/>
        <v>0</v>
      </c>
      <c r="EL58" s="117">
        <f t="shared" si="70"/>
        <v>0</v>
      </c>
      <c r="EM58" s="117">
        <f t="shared" si="71"/>
        <v>0</v>
      </c>
      <c r="EN58" s="117">
        <f t="shared" si="103"/>
        <v>0</v>
      </c>
      <c r="EO58" s="117">
        <f t="shared" si="72"/>
        <v>0</v>
      </c>
      <c r="EP58" s="117">
        <f t="shared" si="73"/>
        <v>0</v>
      </c>
      <c r="EQ58" s="117">
        <f t="shared" si="74"/>
        <v>0</v>
      </c>
      <c r="ER58" s="118">
        <f t="shared" si="75"/>
        <v>0</v>
      </c>
      <c r="ES58" s="117">
        <f t="shared" si="76"/>
        <v>0</v>
      </c>
      <c r="ET58" s="117">
        <f t="shared" si="77"/>
        <v>0</v>
      </c>
      <c r="EU58" s="117">
        <f t="shared" si="78"/>
        <v>0</v>
      </c>
      <c r="EV58" s="117">
        <f t="shared" si="79"/>
        <v>0</v>
      </c>
      <c r="EW58" s="117">
        <f t="shared" si="80"/>
        <v>0</v>
      </c>
      <c r="EX58" s="117">
        <f t="shared" si="81"/>
        <v>0</v>
      </c>
      <c r="EY58" s="118">
        <f t="shared" si="82"/>
        <v>0</v>
      </c>
      <c r="EZ58" s="118">
        <f t="shared" si="83"/>
        <v>0</v>
      </c>
      <c r="FA58" s="117">
        <f t="shared" si="104"/>
        <v>0</v>
      </c>
      <c r="FB58" s="118">
        <f t="shared" si="84"/>
        <v>0</v>
      </c>
      <c r="FC58" s="118">
        <f t="shared" si="85"/>
        <v>0</v>
      </c>
      <c r="FD58" s="7">
        <f t="shared" si="86"/>
        <v>0</v>
      </c>
    </row>
    <row r="59" spans="1:162" ht="18" customHeight="1" x14ac:dyDescent="0.25">
      <c r="A59" s="774"/>
      <c r="B59" s="777"/>
      <c r="C59" s="172">
        <v>5</v>
      </c>
      <c r="D59" s="453"/>
      <c r="E59" s="448"/>
      <c r="F59" s="430"/>
      <c r="G59" s="449"/>
      <c r="H59" s="450"/>
      <c r="I59" s="442"/>
      <c r="J59" s="451"/>
      <c r="K59" s="450"/>
      <c r="L59" s="452"/>
      <c r="M59" s="453"/>
      <c r="N59" s="448"/>
      <c r="O59" s="430"/>
      <c r="P59" s="449"/>
      <c r="Q59" s="430"/>
      <c r="R59" s="451"/>
      <c r="S59" s="452"/>
      <c r="T59" s="447" t="s">
        <v>893</v>
      </c>
      <c r="U59" s="454" t="s">
        <v>895</v>
      </c>
      <c r="V59" s="430" t="s">
        <v>909</v>
      </c>
      <c r="W59" s="491" t="s">
        <v>883</v>
      </c>
      <c r="X59" s="430" t="s">
        <v>907</v>
      </c>
      <c r="Y59" s="451" t="s">
        <v>888</v>
      </c>
      <c r="Z59" s="450" t="s">
        <v>914</v>
      </c>
      <c r="AA59" s="452" t="s">
        <v>898</v>
      </c>
      <c r="AB59" s="42"/>
      <c r="AC59" s="10"/>
      <c r="AD59" s="6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C59" s="118"/>
      <c r="BD59" s="118">
        <f t="shared" si="0"/>
        <v>0</v>
      </c>
      <c r="BE59" s="118">
        <f t="shared" si="1"/>
        <v>0</v>
      </c>
      <c r="BF59" s="118">
        <f t="shared" si="2"/>
        <v>0</v>
      </c>
      <c r="BG59" s="118">
        <f t="shared" si="3"/>
        <v>0</v>
      </c>
      <c r="BH59" s="118">
        <f t="shared" si="4"/>
        <v>0</v>
      </c>
      <c r="BI59" s="118">
        <f t="shared" si="5"/>
        <v>0</v>
      </c>
      <c r="BJ59" s="118">
        <f t="shared" si="6"/>
        <v>0</v>
      </c>
      <c r="BK59" s="118">
        <f t="shared" si="7"/>
        <v>0</v>
      </c>
      <c r="BL59" s="117">
        <f t="shared" si="87"/>
        <v>0</v>
      </c>
      <c r="BM59" s="118">
        <f t="shared" si="8"/>
        <v>0</v>
      </c>
      <c r="BN59" s="118">
        <f t="shared" si="9"/>
        <v>0</v>
      </c>
      <c r="BO59" s="117">
        <f t="shared" si="10"/>
        <v>0</v>
      </c>
      <c r="BP59" s="118">
        <f t="shared" si="11"/>
        <v>0</v>
      </c>
      <c r="BQ59" s="118">
        <f t="shared" si="12"/>
        <v>0</v>
      </c>
      <c r="BR59" s="118">
        <f t="shared" si="13"/>
        <v>0</v>
      </c>
      <c r="BS59" s="118">
        <f t="shared" si="14"/>
        <v>0</v>
      </c>
      <c r="BT59" s="118">
        <f t="shared" si="15"/>
        <v>0</v>
      </c>
      <c r="BU59" s="118">
        <f t="shared" si="16"/>
        <v>0</v>
      </c>
      <c r="BV59" s="118">
        <f t="shared" si="88"/>
        <v>0</v>
      </c>
      <c r="BW59" s="117">
        <f t="shared" si="17"/>
        <v>0</v>
      </c>
      <c r="BX59" s="117">
        <f t="shared" si="18"/>
        <v>0</v>
      </c>
      <c r="BY59" s="117">
        <f t="shared" si="19"/>
        <v>0</v>
      </c>
      <c r="BZ59" s="117">
        <f t="shared" si="20"/>
        <v>0</v>
      </c>
      <c r="CA59" s="117">
        <f t="shared" si="21"/>
        <v>0</v>
      </c>
      <c r="CB59" s="117">
        <f t="shared" si="89"/>
        <v>0</v>
      </c>
      <c r="CC59" s="117">
        <f t="shared" si="22"/>
        <v>0</v>
      </c>
      <c r="CD59" s="117">
        <f t="shared" si="23"/>
        <v>0</v>
      </c>
      <c r="CE59" s="117">
        <f t="shared" si="24"/>
        <v>0</v>
      </c>
      <c r="CF59" s="117">
        <f t="shared" si="90"/>
        <v>0</v>
      </c>
      <c r="CG59" s="117">
        <f t="shared" si="91"/>
        <v>0</v>
      </c>
      <c r="CH59" s="117">
        <f t="shared" si="92"/>
        <v>0</v>
      </c>
      <c r="CI59" s="117">
        <f t="shared" si="25"/>
        <v>0</v>
      </c>
      <c r="CJ59" s="117">
        <f t="shared" si="26"/>
        <v>0</v>
      </c>
      <c r="CK59" s="117">
        <f t="shared" si="27"/>
        <v>0</v>
      </c>
      <c r="CL59" s="117">
        <f t="shared" si="28"/>
        <v>0</v>
      </c>
      <c r="CM59" s="117">
        <f t="shared" si="29"/>
        <v>0</v>
      </c>
      <c r="CN59" s="117">
        <f t="shared" si="30"/>
        <v>0</v>
      </c>
      <c r="CO59" s="117">
        <f t="shared" si="31"/>
        <v>0</v>
      </c>
      <c r="CP59" s="117">
        <f t="shared" si="32"/>
        <v>0</v>
      </c>
      <c r="CQ59" s="117">
        <f t="shared" si="33"/>
        <v>0</v>
      </c>
      <c r="CR59" s="117">
        <f t="shared" si="93"/>
        <v>0</v>
      </c>
      <c r="CS59" s="117">
        <f t="shared" si="34"/>
        <v>0</v>
      </c>
      <c r="CT59" s="117">
        <f t="shared" si="35"/>
        <v>0</v>
      </c>
      <c r="CU59" s="117">
        <f t="shared" si="36"/>
        <v>0</v>
      </c>
      <c r="CV59" s="117">
        <f t="shared" si="37"/>
        <v>0</v>
      </c>
      <c r="CW59" s="117">
        <f t="shared" si="38"/>
        <v>0</v>
      </c>
      <c r="CX59" s="117">
        <f t="shared" si="39"/>
        <v>0</v>
      </c>
      <c r="CY59" s="117">
        <f t="shared" si="40"/>
        <v>0</v>
      </c>
      <c r="CZ59" s="117">
        <f t="shared" si="41"/>
        <v>0</v>
      </c>
      <c r="DA59" s="117">
        <f t="shared" si="42"/>
        <v>0</v>
      </c>
      <c r="DB59" s="117">
        <f t="shared" si="94"/>
        <v>0</v>
      </c>
      <c r="DC59" s="117">
        <f t="shared" si="43"/>
        <v>0</v>
      </c>
      <c r="DD59" s="117">
        <f t="shared" si="95"/>
        <v>0</v>
      </c>
      <c r="DE59" s="117">
        <f t="shared" si="44"/>
        <v>0</v>
      </c>
      <c r="DF59" s="117">
        <f t="shared" si="96"/>
        <v>0</v>
      </c>
      <c r="DG59" s="117">
        <f t="shared" si="45"/>
        <v>0</v>
      </c>
      <c r="DH59" s="117">
        <f t="shared" si="46"/>
        <v>0</v>
      </c>
      <c r="DI59" s="117">
        <f t="shared" si="47"/>
        <v>0</v>
      </c>
      <c r="DJ59" s="117">
        <f t="shared" si="48"/>
        <v>0</v>
      </c>
      <c r="DK59" s="117">
        <f t="shared" si="49"/>
        <v>0</v>
      </c>
      <c r="DL59" s="117">
        <f t="shared" si="50"/>
        <v>0</v>
      </c>
      <c r="DM59" s="117">
        <f t="shared" si="51"/>
        <v>0</v>
      </c>
      <c r="DN59" s="117">
        <f t="shared" si="52"/>
        <v>0</v>
      </c>
      <c r="DO59" s="117">
        <f t="shared" si="97"/>
        <v>0</v>
      </c>
      <c r="DP59" s="117">
        <f t="shared" si="53"/>
        <v>0</v>
      </c>
      <c r="DQ59" s="117">
        <f t="shared" si="54"/>
        <v>0</v>
      </c>
      <c r="DR59" s="117">
        <f t="shared" si="98"/>
        <v>0</v>
      </c>
      <c r="DS59" s="117">
        <f t="shared" si="99"/>
        <v>0</v>
      </c>
      <c r="DT59" s="117">
        <f t="shared" si="55"/>
        <v>0</v>
      </c>
      <c r="DU59" s="117">
        <f t="shared" si="56"/>
        <v>0</v>
      </c>
      <c r="DV59" s="117">
        <f t="shared" si="57"/>
        <v>0</v>
      </c>
      <c r="DW59" s="117">
        <f t="shared" si="58"/>
        <v>0</v>
      </c>
      <c r="DX59" s="117">
        <f t="shared" si="59"/>
        <v>0</v>
      </c>
      <c r="DY59" s="117">
        <f t="shared" si="60"/>
        <v>0</v>
      </c>
      <c r="DZ59" s="117">
        <f t="shared" si="100"/>
        <v>0</v>
      </c>
      <c r="EA59" s="117">
        <f t="shared" si="61"/>
        <v>0</v>
      </c>
      <c r="EB59" s="117">
        <f t="shared" si="101"/>
        <v>0</v>
      </c>
      <c r="EC59" s="117">
        <f t="shared" si="62"/>
        <v>0</v>
      </c>
      <c r="ED59" s="117">
        <f t="shared" si="63"/>
        <v>0</v>
      </c>
      <c r="EE59" s="117">
        <f t="shared" si="64"/>
        <v>0</v>
      </c>
      <c r="EF59" s="117">
        <f t="shared" si="65"/>
        <v>0</v>
      </c>
      <c r="EG59" s="117">
        <f t="shared" si="66"/>
        <v>0</v>
      </c>
      <c r="EH59" s="117">
        <f t="shared" si="102"/>
        <v>0</v>
      </c>
      <c r="EI59" s="117">
        <f t="shared" si="67"/>
        <v>0</v>
      </c>
      <c r="EJ59" s="117">
        <f t="shared" si="68"/>
        <v>0</v>
      </c>
      <c r="EK59" s="117">
        <f t="shared" si="69"/>
        <v>0</v>
      </c>
      <c r="EL59" s="117">
        <f t="shared" si="70"/>
        <v>0</v>
      </c>
      <c r="EM59" s="117">
        <f t="shared" si="71"/>
        <v>0</v>
      </c>
      <c r="EN59" s="117">
        <f t="shared" si="103"/>
        <v>0</v>
      </c>
      <c r="EO59" s="117">
        <f t="shared" si="72"/>
        <v>0</v>
      </c>
      <c r="EP59" s="117">
        <f t="shared" si="73"/>
        <v>0</v>
      </c>
      <c r="EQ59" s="117">
        <f t="shared" si="74"/>
        <v>0</v>
      </c>
      <c r="ER59" s="118">
        <f t="shared" si="75"/>
        <v>0</v>
      </c>
      <c r="ES59" s="117">
        <f t="shared" si="76"/>
        <v>0</v>
      </c>
      <c r="ET59" s="117">
        <f t="shared" si="77"/>
        <v>0</v>
      </c>
      <c r="EU59" s="117">
        <f t="shared" si="78"/>
        <v>0</v>
      </c>
      <c r="EV59" s="117">
        <f t="shared" si="79"/>
        <v>0</v>
      </c>
      <c r="EW59" s="117">
        <f t="shared" si="80"/>
        <v>0</v>
      </c>
      <c r="EX59" s="117">
        <f t="shared" si="81"/>
        <v>0</v>
      </c>
      <c r="EY59" s="118">
        <f t="shared" si="82"/>
        <v>0</v>
      </c>
      <c r="EZ59" s="118">
        <f t="shared" si="83"/>
        <v>0</v>
      </c>
      <c r="FA59" s="117">
        <f t="shared" si="104"/>
        <v>0</v>
      </c>
      <c r="FB59" s="118">
        <f t="shared" si="84"/>
        <v>0</v>
      </c>
      <c r="FC59" s="118">
        <f t="shared" si="85"/>
        <v>0</v>
      </c>
      <c r="FD59" s="7">
        <f t="shared" si="86"/>
        <v>0</v>
      </c>
    </row>
    <row r="60" spans="1:162" ht="18" customHeight="1" thickBot="1" x14ac:dyDescent="0.3">
      <c r="A60" s="774"/>
      <c r="B60" s="777"/>
      <c r="C60" s="172">
        <v>6</v>
      </c>
      <c r="D60" s="472"/>
      <c r="E60" s="466"/>
      <c r="F60" s="467"/>
      <c r="G60" s="468"/>
      <c r="H60" s="469"/>
      <c r="I60" s="467"/>
      <c r="J60" s="470"/>
      <c r="K60" s="469"/>
      <c r="L60" s="471"/>
      <c r="M60" s="472"/>
      <c r="N60" s="466"/>
      <c r="O60" s="467"/>
      <c r="P60" s="468"/>
      <c r="Q60" s="467"/>
      <c r="R60" s="470"/>
      <c r="S60" s="471"/>
      <c r="T60" s="465" t="s">
        <v>893</v>
      </c>
      <c r="U60" s="474" t="s">
        <v>895</v>
      </c>
      <c r="V60" s="467" t="s">
        <v>909</v>
      </c>
      <c r="W60" s="537" t="s">
        <v>883</v>
      </c>
      <c r="X60" s="467" t="s">
        <v>907</v>
      </c>
      <c r="Y60" s="470" t="s">
        <v>888</v>
      </c>
      <c r="Z60" s="469" t="s">
        <v>914</v>
      </c>
      <c r="AA60" s="471" t="s">
        <v>898</v>
      </c>
      <c r="AB60" s="42"/>
      <c r="AC60" s="10"/>
      <c r="AD60" s="6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C60" s="118"/>
      <c r="BD60" s="118">
        <f t="shared" si="0"/>
        <v>0</v>
      </c>
      <c r="BE60" s="118">
        <f t="shared" si="1"/>
        <v>0</v>
      </c>
      <c r="BF60" s="118">
        <f t="shared" si="2"/>
        <v>0</v>
      </c>
      <c r="BG60" s="118">
        <f t="shared" si="3"/>
        <v>0</v>
      </c>
      <c r="BH60" s="118">
        <f t="shared" si="4"/>
        <v>0</v>
      </c>
      <c r="BI60" s="118">
        <f t="shared" si="5"/>
        <v>0</v>
      </c>
      <c r="BJ60" s="118">
        <f t="shared" si="6"/>
        <v>0</v>
      </c>
      <c r="BK60" s="118">
        <f t="shared" si="7"/>
        <v>0</v>
      </c>
      <c r="BL60" s="117">
        <f t="shared" si="87"/>
        <v>0</v>
      </c>
      <c r="BM60" s="118">
        <f t="shared" si="8"/>
        <v>0</v>
      </c>
      <c r="BN60" s="118">
        <f t="shared" si="9"/>
        <v>0</v>
      </c>
      <c r="BO60" s="117">
        <f t="shared" si="10"/>
        <v>0</v>
      </c>
      <c r="BP60" s="118">
        <f t="shared" si="11"/>
        <v>0</v>
      </c>
      <c r="BQ60" s="118">
        <f t="shared" si="12"/>
        <v>0</v>
      </c>
      <c r="BR60" s="118">
        <f t="shared" si="13"/>
        <v>0</v>
      </c>
      <c r="BS60" s="118">
        <f t="shared" si="14"/>
        <v>0</v>
      </c>
      <c r="BT60" s="118">
        <f t="shared" si="15"/>
        <v>0</v>
      </c>
      <c r="BU60" s="118">
        <f t="shared" si="16"/>
        <v>0</v>
      </c>
      <c r="BV60" s="118">
        <f t="shared" si="88"/>
        <v>0</v>
      </c>
      <c r="BW60" s="117">
        <f t="shared" si="17"/>
        <v>0</v>
      </c>
      <c r="BX60" s="117">
        <f t="shared" si="18"/>
        <v>0</v>
      </c>
      <c r="BY60" s="117">
        <f t="shared" si="19"/>
        <v>0</v>
      </c>
      <c r="BZ60" s="117">
        <f t="shared" si="20"/>
        <v>0</v>
      </c>
      <c r="CA60" s="117">
        <f t="shared" si="21"/>
        <v>0</v>
      </c>
      <c r="CB60" s="117">
        <f t="shared" si="89"/>
        <v>0</v>
      </c>
      <c r="CC60" s="117">
        <f t="shared" si="22"/>
        <v>0</v>
      </c>
      <c r="CD60" s="117">
        <f t="shared" si="23"/>
        <v>0</v>
      </c>
      <c r="CE60" s="117">
        <f t="shared" si="24"/>
        <v>0</v>
      </c>
      <c r="CF60" s="117">
        <f t="shared" si="90"/>
        <v>0</v>
      </c>
      <c r="CG60" s="117">
        <f t="shared" si="91"/>
        <v>0</v>
      </c>
      <c r="CH60" s="117">
        <f t="shared" si="92"/>
        <v>0</v>
      </c>
      <c r="CI60" s="117">
        <f t="shared" si="25"/>
        <v>0</v>
      </c>
      <c r="CJ60" s="117">
        <f t="shared" si="26"/>
        <v>0</v>
      </c>
      <c r="CK60" s="117">
        <f t="shared" si="27"/>
        <v>0</v>
      </c>
      <c r="CL60" s="117">
        <f t="shared" si="28"/>
        <v>0</v>
      </c>
      <c r="CM60" s="117">
        <f t="shared" si="29"/>
        <v>0</v>
      </c>
      <c r="CN60" s="117">
        <f t="shared" si="30"/>
        <v>0</v>
      </c>
      <c r="CO60" s="117">
        <f t="shared" si="31"/>
        <v>0</v>
      </c>
      <c r="CP60" s="117">
        <f t="shared" si="32"/>
        <v>0</v>
      </c>
      <c r="CQ60" s="117">
        <f t="shared" si="33"/>
        <v>0</v>
      </c>
      <c r="CR60" s="117">
        <f t="shared" si="93"/>
        <v>0</v>
      </c>
      <c r="CS60" s="117">
        <f t="shared" si="34"/>
        <v>0</v>
      </c>
      <c r="CT60" s="117">
        <f t="shared" si="35"/>
        <v>0</v>
      </c>
      <c r="CU60" s="117">
        <f t="shared" si="36"/>
        <v>0</v>
      </c>
      <c r="CV60" s="117">
        <f t="shared" si="37"/>
        <v>0</v>
      </c>
      <c r="CW60" s="117">
        <f t="shared" si="38"/>
        <v>0</v>
      </c>
      <c r="CX60" s="117">
        <f t="shared" si="39"/>
        <v>0</v>
      </c>
      <c r="CY60" s="117">
        <f t="shared" si="40"/>
        <v>0</v>
      </c>
      <c r="CZ60" s="117">
        <f t="shared" si="41"/>
        <v>0</v>
      </c>
      <c r="DA60" s="117">
        <f t="shared" si="42"/>
        <v>0</v>
      </c>
      <c r="DB60" s="117">
        <f t="shared" si="94"/>
        <v>0</v>
      </c>
      <c r="DC60" s="117">
        <f t="shared" si="43"/>
        <v>0</v>
      </c>
      <c r="DD60" s="117">
        <f t="shared" si="95"/>
        <v>0</v>
      </c>
      <c r="DE60" s="117">
        <f t="shared" si="44"/>
        <v>0</v>
      </c>
      <c r="DF60" s="117">
        <f t="shared" si="96"/>
        <v>0</v>
      </c>
      <c r="DG60" s="117">
        <f t="shared" si="45"/>
        <v>0</v>
      </c>
      <c r="DH60" s="117">
        <f t="shared" si="46"/>
        <v>0</v>
      </c>
      <c r="DI60" s="117">
        <f t="shared" si="47"/>
        <v>0</v>
      </c>
      <c r="DJ60" s="117">
        <f t="shared" si="48"/>
        <v>0</v>
      </c>
      <c r="DK60" s="117">
        <f t="shared" si="49"/>
        <v>0</v>
      </c>
      <c r="DL60" s="117">
        <f t="shared" si="50"/>
        <v>0</v>
      </c>
      <c r="DM60" s="117">
        <f t="shared" si="51"/>
        <v>0</v>
      </c>
      <c r="DN60" s="117">
        <f t="shared" si="52"/>
        <v>0</v>
      </c>
      <c r="DO60" s="117">
        <f t="shared" si="97"/>
        <v>0</v>
      </c>
      <c r="DP60" s="117">
        <f t="shared" si="53"/>
        <v>0</v>
      </c>
      <c r="DQ60" s="117">
        <f t="shared" si="54"/>
        <v>0</v>
      </c>
      <c r="DR60" s="117">
        <f t="shared" si="98"/>
        <v>0</v>
      </c>
      <c r="DS60" s="117">
        <f t="shared" si="99"/>
        <v>0</v>
      </c>
      <c r="DT60" s="117">
        <f t="shared" si="55"/>
        <v>0</v>
      </c>
      <c r="DU60" s="117">
        <f t="shared" si="56"/>
        <v>0</v>
      </c>
      <c r="DV60" s="117">
        <f t="shared" si="57"/>
        <v>0</v>
      </c>
      <c r="DW60" s="117">
        <f t="shared" si="58"/>
        <v>0</v>
      </c>
      <c r="DX60" s="117">
        <f t="shared" si="59"/>
        <v>0</v>
      </c>
      <c r="DY60" s="117">
        <f t="shared" si="60"/>
        <v>0</v>
      </c>
      <c r="DZ60" s="117">
        <f t="shared" si="100"/>
        <v>0</v>
      </c>
      <c r="EA60" s="117">
        <f t="shared" si="61"/>
        <v>0</v>
      </c>
      <c r="EB60" s="117">
        <f t="shared" si="101"/>
        <v>0</v>
      </c>
      <c r="EC60" s="117">
        <f t="shared" si="62"/>
        <v>0</v>
      </c>
      <c r="ED60" s="117">
        <f t="shared" si="63"/>
        <v>0</v>
      </c>
      <c r="EE60" s="117">
        <f t="shared" si="64"/>
        <v>0</v>
      </c>
      <c r="EF60" s="117">
        <f t="shared" si="65"/>
        <v>0</v>
      </c>
      <c r="EG60" s="117">
        <f t="shared" si="66"/>
        <v>0</v>
      </c>
      <c r="EH60" s="117">
        <f t="shared" si="102"/>
        <v>0</v>
      </c>
      <c r="EI60" s="117">
        <f t="shared" si="67"/>
        <v>0</v>
      </c>
      <c r="EJ60" s="117">
        <f t="shared" si="68"/>
        <v>0</v>
      </c>
      <c r="EK60" s="117">
        <f t="shared" si="69"/>
        <v>0</v>
      </c>
      <c r="EL60" s="117">
        <f t="shared" si="70"/>
        <v>0</v>
      </c>
      <c r="EM60" s="117">
        <f t="shared" si="71"/>
        <v>0</v>
      </c>
      <c r="EN60" s="117">
        <f t="shared" si="103"/>
        <v>0</v>
      </c>
      <c r="EO60" s="117">
        <f t="shared" si="72"/>
        <v>0</v>
      </c>
      <c r="EP60" s="117">
        <f t="shared" si="73"/>
        <v>0</v>
      </c>
      <c r="EQ60" s="117">
        <f t="shared" si="74"/>
        <v>0</v>
      </c>
      <c r="ER60" s="118">
        <f t="shared" si="75"/>
        <v>0</v>
      </c>
      <c r="ES60" s="117">
        <f t="shared" si="76"/>
        <v>0</v>
      </c>
      <c r="ET60" s="117">
        <f t="shared" si="77"/>
        <v>0</v>
      </c>
      <c r="EU60" s="117">
        <f t="shared" si="78"/>
        <v>0</v>
      </c>
      <c r="EV60" s="117">
        <f t="shared" si="79"/>
        <v>0</v>
      </c>
      <c r="EW60" s="117">
        <f t="shared" si="80"/>
        <v>0</v>
      </c>
      <c r="EX60" s="117">
        <f t="shared" si="81"/>
        <v>0</v>
      </c>
      <c r="EY60" s="118">
        <f t="shared" si="82"/>
        <v>0</v>
      </c>
      <c r="EZ60" s="118">
        <f t="shared" si="83"/>
        <v>0</v>
      </c>
      <c r="FA60" s="117">
        <f t="shared" si="104"/>
        <v>0</v>
      </c>
      <c r="FB60" s="118">
        <f t="shared" si="84"/>
        <v>0</v>
      </c>
      <c r="FC60" s="118">
        <f t="shared" si="85"/>
        <v>0</v>
      </c>
      <c r="FD60" s="7">
        <f t="shared" si="86"/>
        <v>0</v>
      </c>
    </row>
    <row r="61" spans="1:162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39"/>
      <c r="AA61" s="840"/>
      <c r="AB61" s="42"/>
      <c r="AC61" s="10"/>
      <c r="AD61" s="6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C61" s="118"/>
      <c r="BD61" s="118">
        <f t="shared" si="0"/>
        <v>0</v>
      </c>
      <c r="BE61" s="118">
        <f t="shared" si="1"/>
        <v>0</v>
      </c>
      <c r="BF61" s="118">
        <f t="shared" si="2"/>
        <v>0</v>
      </c>
      <c r="BG61" s="118">
        <f t="shared" si="3"/>
        <v>0</v>
      </c>
      <c r="BH61" s="118">
        <f t="shared" si="4"/>
        <v>0</v>
      </c>
      <c r="BI61" s="118">
        <f t="shared" si="5"/>
        <v>0</v>
      </c>
      <c r="BJ61" s="118">
        <f t="shared" si="6"/>
        <v>0</v>
      </c>
      <c r="BK61" s="118">
        <f t="shared" si="7"/>
        <v>0</v>
      </c>
      <c r="BL61" s="117">
        <f t="shared" si="87"/>
        <v>0</v>
      </c>
      <c r="BM61" s="118">
        <f t="shared" si="8"/>
        <v>0</v>
      </c>
      <c r="BN61" s="118">
        <f t="shared" si="9"/>
        <v>0</v>
      </c>
      <c r="BO61" s="117">
        <f t="shared" si="10"/>
        <v>0</v>
      </c>
      <c r="BP61" s="118">
        <f t="shared" si="11"/>
        <v>0</v>
      </c>
      <c r="BQ61" s="118">
        <f t="shared" si="12"/>
        <v>0</v>
      </c>
      <c r="BR61" s="118">
        <f t="shared" si="13"/>
        <v>0</v>
      </c>
      <c r="BS61" s="118">
        <f t="shared" si="14"/>
        <v>0</v>
      </c>
      <c r="BT61" s="118">
        <f t="shared" si="15"/>
        <v>0</v>
      </c>
      <c r="BU61" s="118">
        <f t="shared" si="16"/>
        <v>0</v>
      </c>
      <c r="BV61" s="118">
        <f t="shared" si="88"/>
        <v>0</v>
      </c>
      <c r="BW61" s="117">
        <f t="shared" si="17"/>
        <v>0</v>
      </c>
      <c r="BX61" s="117">
        <f t="shared" si="18"/>
        <v>0</v>
      </c>
      <c r="BY61" s="117">
        <f t="shared" si="19"/>
        <v>0</v>
      </c>
      <c r="BZ61" s="117">
        <f t="shared" si="20"/>
        <v>0</v>
      </c>
      <c r="CA61" s="117">
        <f t="shared" si="21"/>
        <v>0</v>
      </c>
      <c r="CB61" s="117">
        <f t="shared" si="89"/>
        <v>0</v>
      </c>
      <c r="CC61" s="117">
        <f t="shared" si="22"/>
        <v>0</v>
      </c>
      <c r="CD61" s="117">
        <f t="shared" si="23"/>
        <v>0</v>
      </c>
      <c r="CE61" s="117">
        <f t="shared" si="24"/>
        <v>0</v>
      </c>
      <c r="CF61" s="117">
        <f t="shared" si="90"/>
        <v>0</v>
      </c>
      <c r="CG61" s="117">
        <f t="shared" si="91"/>
        <v>0</v>
      </c>
      <c r="CH61" s="117">
        <f t="shared" si="92"/>
        <v>0</v>
      </c>
      <c r="CI61" s="117">
        <f t="shared" si="25"/>
        <v>0</v>
      </c>
      <c r="CJ61" s="117">
        <f t="shared" si="26"/>
        <v>0</v>
      </c>
      <c r="CK61" s="117">
        <f t="shared" si="27"/>
        <v>0</v>
      </c>
      <c r="CL61" s="117">
        <f t="shared" si="28"/>
        <v>0</v>
      </c>
      <c r="CM61" s="117">
        <f t="shared" si="29"/>
        <v>0</v>
      </c>
      <c r="CN61" s="117">
        <f t="shared" si="30"/>
        <v>0</v>
      </c>
      <c r="CO61" s="117">
        <f t="shared" si="31"/>
        <v>0</v>
      </c>
      <c r="CP61" s="117">
        <f t="shared" si="32"/>
        <v>0</v>
      </c>
      <c r="CQ61" s="117">
        <f t="shared" si="33"/>
        <v>0</v>
      </c>
      <c r="CR61" s="117">
        <f t="shared" si="93"/>
        <v>0</v>
      </c>
      <c r="CS61" s="117">
        <f t="shared" si="34"/>
        <v>0</v>
      </c>
      <c r="CT61" s="117">
        <f t="shared" si="35"/>
        <v>0</v>
      </c>
      <c r="CU61" s="117">
        <f t="shared" si="36"/>
        <v>0</v>
      </c>
      <c r="CV61" s="117">
        <f t="shared" si="37"/>
        <v>0</v>
      </c>
      <c r="CW61" s="117">
        <f t="shared" si="38"/>
        <v>0</v>
      </c>
      <c r="CX61" s="117">
        <f t="shared" si="39"/>
        <v>0</v>
      </c>
      <c r="CY61" s="117">
        <f t="shared" si="40"/>
        <v>0</v>
      </c>
      <c r="CZ61" s="117">
        <f t="shared" si="41"/>
        <v>0</v>
      </c>
      <c r="DA61" s="117">
        <f t="shared" si="42"/>
        <v>0</v>
      </c>
      <c r="DB61" s="117">
        <f t="shared" si="94"/>
        <v>0</v>
      </c>
      <c r="DC61" s="117">
        <f t="shared" si="43"/>
        <v>0</v>
      </c>
      <c r="DD61" s="117">
        <f t="shared" si="95"/>
        <v>0</v>
      </c>
      <c r="DE61" s="117">
        <f t="shared" si="44"/>
        <v>0</v>
      </c>
      <c r="DF61" s="117">
        <f t="shared" si="96"/>
        <v>0</v>
      </c>
      <c r="DG61" s="117">
        <f t="shared" si="45"/>
        <v>0</v>
      </c>
      <c r="DH61" s="117">
        <f t="shared" si="46"/>
        <v>0</v>
      </c>
      <c r="DI61" s="117">
        <f t="shared" si="47"/>
        <v>0</v>
      </c>
      <c r="DJ61" s="117">
        <f t="shared" si="48"/>
        <v>0</v>
      </c>
      <c r="DK61" s="117">
        <f t="shared" si="49"/>
        <v>0</v>
      </c>
      <c r="DL61" s="117">
        <f t="shared" si="50"/>
        <v>0</v>
      </c>
      <c r="DM61" s="117">
        <f t="shared" si="51"/>
        <v>0</v>
      </c>
      <c r="DN61" s="117">
        <f t="shared" si="52"/>
        <v>0</v>
      </c>
      <c r="DO61" s="117">
        <f t="shared" si="97"/>
        <v>0</v>
      </c>
      <c r="DP61" s="117">
        <f t="shared" si="53"/>
        <v>0</v>
      </c>
      <c r="DQ61" s="117">
        <f t="shared" si="54"/>
        <v>0</v>
      </c>
      <c r="DR61" s="117">
        <f t="shared" si="98"/>
        <v>0</v>
      </c>
      <c r="DS61" s="117">
        <f t="shared" si="99"/>
        <v>0</v>
      </c>
      <c r="DT61" s="117">
        <f t="shared" si="55"/>
        <v>0</v>
      </c>
      <c r="DU61" s="117">
        <f t="shared" si="56"/>
        <v>0</v>
      </c>
      <c r="DV61" s="117">
        <f t="shared" si="57"/>
        <v>0</v>
      </c>
      <c r="DW61" s="117">
        <f t="shared" si="58"/>
        <v>0</v>
      </c>
      <c r="DX61" s="117">
        <f t="shared" si="59"/>
        <v>0</v>
      </c>
      <c r="DY61" s="117">
        <f t="shared" si="60"/>
        <v>0</v>
      </c>
      <c r="DZ61" s="117">
        <f t="shared" si="100"/>
        <v>0</v>
      </c>
      <c r="EA61" s="117">
        <f t="shared" si="61"/>
        <v>0</v>
      </c>
      <c r="EB61" s="117">
        <f t="shared" si="101"/>
        <v>0</v>
      </c>
      <c r="EC61" s="117">
        <f t="shared" si="62"/>
        <v>0</v>
      </c>
      <c r="ED61" s="117">
        <f t="shared" si="63"/>
        <v>0</v>
      </c>
      <c r="EE61" s="117">
        <f t="shared" si="64"/>
        <v>0</v>
      </c>
      <c r="EF61" s="117">
        <f t="shared" si="65"/>
        <v>0</v>
      </c>
      <c r="EG61" s="117">
        <f t="shared" si="66"/>
        <v>0</v>
      </c>
      <c r="EH61" s="117">
        <f t="shared" si="102"/>
        <v>0</v>
      </c>
      <c r="EI61" s="117">
        <f t="shared" si="67"/>
        <v>0</v>
      </c>
      <c r="EJ61" s="117">
        <f t="shared" si="68"/>
        <v>0</v>
      </c>
      <c r="EK61" s="117">
        <f t="shared" si="69"/>
        <v>0</v>
      </c>
      <c r="EL61" s="117">
        <f t="shared" si="70"/>
        <v>0</v>
      </c>
      <c r="EM61" s="117">
        <f t="shared" si="71"/>
        <v>0</v>
      </c>
      <c r="EN61" s="117">
        <f t="shared" si="103"/>
        <v>0</v>
      </c>
      <c r="EO61" s="117">
        <f t="shared" si="72"/>
        <v>0</v>
      </c>
      <c r="EP61" s="117">
        <f t="shared" si="73"/>
        <v>0</v>
      </c>
      <c r="EQ61" s="117">
        <f t="shared" si="74"/>
        <v>0</v>
      </c>
      <c r="ER61" s="118">
        <f t="shared" si="75"/>
        <v>0</v>
      </c>
      <c r="ES61" s="117">
        <f t="shared" si="76"/>
        <v>0</v>
      </c>
      <c r="ET61" s="117">
        <f t="shared" si="77"/>
        <v>0</v>
      </c>
      <c r="EU61" s="117">
        <f t="shared" si="78"/>
        <v>0</v>
      </c>
      <c r="EV61" s="117">
        <f t="shared" si="79"/>
        <v>0</v>
      </c>
      <c r="EW61" s="117">
        <f t="shared" si="80"/>
        <v>0</v>
      </c>
      <c r="EX61" s="117">
        <f t="shared" si="81"/>
        <v>0</v>
      </c>
      <c r="EY61" s="118">
        <f t="shared" si="82"/>
        <v>0</v>
      </c>
      <c r="EZ61" s="118">
        <f t="shared" si="83"/>
        <v>0</v>
      </c>
      <c r="FA61" s="117">
        <f t="shared" si="104"/>
        <v>0</v>
      </c>
      <c r="FB61" s="118">
        <f t="shared" si="84"/>
        <v>0</v>
      </c>
      <c r="FC61" s="118">
        <f t="shared" si="85"/>
        <v>0</v>
      </c>
      <c r="FD61" s="7">
        <f t="shared" si="86"/>
        <v>0</v>
      </c>
    </row>
    <row r="62" spans="1:162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2"/>
      <c r="Y62" s="842"/>
      <c r="Z62" s="842"/>
      <c r="AA62" s="843"/>
      <c r="AB62" s="42"/>
      <c r="AC62" s="10"/>
      <c r="AD62" s="6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C62" s="118"/>
      <c r="BD62" s="118">
        <f t="shared" si="0"/>
        <v>0</v>
      </c>
      <c r="BE62" s="118">
        <f t="shared" si="1"/>
        <v>0</v>
      </c>
      <c r="BF62" s="118">
        <f t="shared" si="2"/>
        <v>0</v>
      </c>
      <c r="BG62" s="118">
        <f t="shared" si="3"/>
        <v>0</v>
      </c>
      <c r="BH62" s="118">
        <f t="shared" si="4"/>
        <v>0</v>
      </c>
      <c r="BI62" s="118">
        <f t="shared" si="5"/>
        <v>0</v>
      </c>
      <c r="BJ62" s="118">
        <f t="shared" si="6"/>
        <v>0</v>
      </c>
      <c r="BK62" s="118">
        <f t="shared" si="7"/>
        <v>0</v>
      </c>
      <c r="BL62" s="117">
        <f t="shared" si="87"/>
        <v>0</v>
      </c>
      <c r="BM62" s="118">
        <f t="shared" si="8"/>
        <v>0</v>
      </c>
      <c r="BN62" s="118">
        <f t="shared" si="9"/>
        <v>0</v>
      </c>
      <c r="BO62" s="117">
        <f t="shared" si="10"/>
        <v>0</v>
      </c>
      <c r="BP62" s="118">
        <f t="shared" si="11"/>
        <v>0</v>
      </c>
      <c r="BQ62" s="118">
        <f t="shared" si="12"/>
        <v>0</v>
      </c>
      <c r="BR62" s="118">
        <f t="shared" si="13"/>
        <v>0</v>
      </c>
      <c r="BS62" s="118">
        <f t="shared" si="14"/>
        <v>0</v>
      </c>
      <c r="BT62" s="118">
        <f t="shared" si="15"/>
        <v>0</v>
      </c>
      <c r="BU62" s="118">
        <f t="shared" si="16"/>
        <v>0</v>
      </c>
      <c r="BV62" s="118">
        <f t="shared" si="88"/>
        <v>0</v>
      </c>
      <c r="BW62" s="117">
        <f t="shared" si="17"/>
        <v>0</v>
      </c>
      <c r="BX62" s="117">
        <f t="shared" si="18"/>
        <v>0</v>
      </c>
      <c r="BY62" s="117">
        <f t="shared" si="19"/>
        <v>0</v>
      </c>
      <c r="BZ62" s="117">
        <f t="shared" si="20"/>
        <v>0</v>
      </c>
      <c r="CA62" s="117">
        <f t="shared" si="21"/>
        <v>0</v>
      </c>
      <c r="CB62" s="117">
        <f t="shared" si="89"/>
        <v>0</v>
      </c>
      <c r="CC62" s="117">
        <f t="shared" si="22"/>
        <v>0</v>
      </c>
      <c r="CD62" s="117">
        <f t="shared" si="23"/>
        <v>0</v>
      </c>
      <c r="CE62" s="117">
        <f t="shared" si="24"/>
        <v>0</v>
      </c>
      <c r="CF62" s="117">
        <f t="shared" si="90"/>
        <v>0</v>
      </c>
      <c r="CG62" s="117">
        <f t="shared" si="91"/>
        <v>0</v>
      </c>
      <c r="CH62" s="117">
        <f t="shared" si="92"/>
        <v>0</v>
      </c>
      <c r="CI62" s="117">
        <f t="shared" si="25"/>
        <v>0</v>
      </c>
      <c r="CJ62" s="117">
        <f t="shared" si="26"/>
        <v>0</v>
      </c>
      <c r="CK62" s="117">
        <f t="shared" si="27"/>
        <v>0</v>
      </c>
      <c r="CL62" s="117">
        <f t="shared" si="28"/>
        <v>0</v>
      </c>
      <c r="CM62" s="117">
        <f t="shared" si="29"/>
        <v>0</v>
      </c>
      <c r="CN62" s="117">
        <f t="shared" si="30"/>
        <v>0</v>
      </c>
      <c r="CO62" s="117">
        <f t="shared" si="31"/>
        <v>0</v>
      </c>
      <c r="CP62" s="117">
        <f t="shared" si="32"/>
        <v>0</v>
      </c>
      <c r="CQ62" s="117">
        <f t="shared" si="33"/>
        <v>0</v>
      </c>
      <c r="CR62" s="117">
        <f t="shared" si="93"/>
        <v>0</v>
      </c>
      <c r="CS62" s="117">
        <f t="shared" si="34"/>
        <v>0</v>
      </c>
      <c r="CT62" s="117">
        <f t="shared" si="35"/>
        <v>0</v>
      </c>
      <c r="CU62" s="117">
        <f t="shared" si="36"/>
        <v>0</v>
      </c>
      <c r="CV62" s="117">
        <f t="shared" si="37"/>
        <v>0</v>
      </c>
      <c r="CW62" s="117">
        <f t="shared" si="38"/>
        <v>0</v>
      </c>
      <c r="CX62" s="117">
        <f t="shared" si="39"/>
        <v>0</v>
      </c>
      <c r="CY62" s="117">
        <f t="shared" si="40"/>
        <v>0</v>
      </c>
      <c r="CZ62" s="117">
        <f t="shared" si="41"/>
        <v>0</v>
      </c>
      <c r="DA62" s="117">
        <f t="shared" si="42"/>
        <v>0</v>
      </c>
      <c r="DB62" s="117">
        <f t="shared" si="94"/>
        <v>0</v>
      </c>
      <c r="DC62" s="117">
        <f t="shared" si="43"/>
        <v>0</v>
      </c>
      <c r="DD62" s="117">
        <f t="shared" si="95"/>
        <v>0</v>
      </c>
      <c r="DE62" s="117">
        <f t="shared" si="44"/>
        <v>0</v>
      </c>
      <c r="DF62" s="117">
        <f t="shared" si="96"/>
        <v>0</v>
      </c>
      <c r="DG62" s="117">
        <f t="shared" si="45"/>
        <v>0</v>
      </c>
      <c r="DH62" s="117">
        <f t="shared" si="46"/>
        <v>0</v>
      </c>
      <c r="DI62" s="117">
        <f t="shared" si="47"/>
        <v>0</v>
      </c>
      <c r="DJ62" s="117">
        <f t="shared" si="48"/>
        <v>0</v>
      </c>
      <c r="DK62" s="117">
        <f t="shared" si="49"/>
        <v>0</v>
      </c>
      <c r="DL62" s="117">
        <f t="shared" si="50"/>
        <v>0</v>
      </c>
      <c r="DM62" s="117">
        <f t="shared" si="51"/>
        <v>0</v>
      </c>
      <c r="DN62" s="117">
        <f t="shared" si="52"/>
        <v>0</v>
      </c>
      <c r="DO62" s="117">
        <f t="shared" si="97"/>
        <v>0</v>
      </c>
      <c r="DP62" s="117">
        <f t="shared" si="53"/>
        <v>0</v>
      </c>
      <c r="DQ62" s="117">
        <f t="shared" si="54"/>
        <v>0</v>
      </c>
      <c r="DR62" s="117">
        <f t="shared" si="98"/>
        <v>0</v>
      </c>
      <c r="DS62" s="117">
        <f t="shared" si="99"/>
        <v>0</v>
      </c>
      <c r="DT62" s="117">
        <f t="shared" si="55"/>
        <v>0</v>
      </c>
      <c r="DU62" s="117">
        <f t="shared" si="56"/>
        <v>0</v>
      </c>
      <c r="DV62" s="117">
        <f t="shared" si="57"/>
        <v>0</v>
      </c>
      <c r="DW62" s="117">
        <f t="shared" si="58"/>
        <v>0</v>
      </c>
      <c r="DX62" s="117">
        <f t="shared" si="59"/>
        <v>0</v>
      </c>
      <c r="DY62" s="117">
        <f t="shared" si="60"/>
        <v>0</v>
      </c>
      <c r="DZ62" s="117">
        <f t="shared" si="100"/>
        <v>0</v>
      </c>
      <c r="EA62" s="117">
        <f t="shared" si="61"/>
        <v>0</v>
      </c>
      <c r="EB62" s="117">
        <f t="shared" si="101"/>
        <v>0</v>
      </c>
      <c r="EC62" s="117">
        <f t="shared" si="62"/>
        <v>0</v>
      </c>
      <c r="ED62" s="117">
        <f t="shared" si="63"/>
        <v>0</v>
      </c>
      <c r="EE62" s="117">
        <f t="shared" si="64"/>
        <v>0</v>
      </c>
      <c r="EF62" s="117">
        <f t="shared" si="65"/>
        <v>0</v>
      </c>
      <c r="EG62" s="117">
        <f t="shared" si="66"/>
        <v>0</v>
      </c>
      <c r="EH62" s="117">
        <f t="shared" si="102"/>
        <v>0</v>
      </c>
      <c r="EI62" s="117">
        <f t="shared" si="67"/>
        <v>0</v>
      </c>
      <c r="EJ62" s="117">
        <f t="shared" si="68"/>
        <v>0</v>
      </c>
      <c r="EK62" s="117">
        <f t="shared" si="69"/>
        <v>0</v>
      </c>
      <c r="EL62" s="117">
        <f t="shared" si="70"/>
        <v>0</v>
      </c>
      <c r="EM62" s="117">
        <f t="shared" si="71"/>
        <v>0</v>
      </c>
      <c r="EN62" s="117">
        <f t="shared" si="103"/>
        <v>0</v>
      </c>
      <c r="EO62" s="117">
        <f t="shared" si="72"/>
        <v>0</v>
      </c>
      <c r="EP62" s="117">
        <f t="shared" si="73"/>
        <v>0</v>
      </c>
      <c r="EQ62" s="117">
        <f t="shared" si="74"/>
        <v>0</v>
      </c>
      <c r="ER62" s="118">
        <f t="shared" si="75"/>
        <v>0</v>
      </c>
      <c r="ES62" s="117">
        <f t="shared" si="76"/>
        <v>0</v>
      </c>
      <c r="ET62" s="117">
        <f t="shared" si="77"/>
        <v>0</v>
      </c>
      <c r="EU62" s="117">
        <f t="shared" si="78"/>
        <v>0</v>
      </c>
      <c r="EV62" s="117">
        <f t="shared" si="79"/>
        <v>0</v>
      </c>
      <c r="EW62" s="117">
        <f t="shared" si="80"/>
        <v>0</v>
      </c>
      <c r="EX62" s="117">
        <f t="shared" si="81"/>
        <v>0</v>
      </c>
      <c r="EY62" s="118">
        <f t="shared" si="82"/>
        <v>0</v>
      </c>
      <c r="EZ62" s="118">
        <f t="shared" si="83"/>
        <v>0</v>
      </c>
      <c r="FA62" s="117">
        <f t="shared" si="104"/>
        <v>0</v>
      </c>
      <c r="FB62" s="118">
        <f t="shared" si="84"/>
        <v>0</v>
      </c>
      <c r="FC62" s="118">
        <f t="shared" si="85"/>
        <v>0</v>
      </c>
      <c r="FD62" s="7">
        <f t="shared" si="86"/>
        <v>0</v>
      </c>
      <c r="FE62" s="7"/>
      <c r="FF62" s="7"/>
    </row>
    <row r="63" spans="1:162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1"/>
      <c r="Y63" s="831"/>
      <c r="Z63" s="831"/>
      <c r="AA63" s="832"/>
      <c r="AB63" s="42"/>
      <c r="AC63" s="10"/>
      <c r="AD63" s="6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C63" s="118"/>
      <c r="BD63" s="118">
        <f t="shared" si="0"/>
        <v>0</v>
      </c>
      <c r="BE63" s="118">
        <f t="shared" si="1"/>
        <v>0</v>
      </c>
      <c r="BF63" s="118">
        <f t="shared" si="2"/>
        <v>0</v>
      </c>
      <c r="BG63" s="118">
        <f t="shared" si="3"/>
        <v>0</v>
      </c>
      <c r="BH63" s="118">
        <f t="shared" si="4"/>
        <v>0</v>
      </c>
      <c r="BI63" s="118">
        <f t="shared" si="5"/>
        <v>0</v>
      </c>
      <c r="BJ63" s="118">
        <f t="shared" si="6"/>
        <v>0</v>
      </c>
      <c r="BK63" s="118">
        <f t="shared" si="7"/>
        <v>0</v>
      </c>
      <c r="BL63" s="117">
        <f t="shared" si="87"/>
        <v>0</v>
      </c>
      <c r="BM63" s="118">
        <f t="shared" si="8"/>
        <v>0</v>
      </c>
      <c r="BN63" s="118">
        <f t="shared" si="9"/>
        <v>0</v>
      </c>
      <c r="BO63" s="117">
        <f t="shared" si="10"/>
        <v>0</v>
      </c>
      <c r="BP63" s="118">
        <f t="shared" si="11"/>
        <v>0</v>
      </c>
      <c r="BQ63" s="118">
        <f t="shared" si="12"/>
        <v>0</v>
      </c>
      <c r="BR63" s="118">
        <f t="shared" si="13"/>
        <v>0</v>
      </c>
      <c r="BS63" s="118">
        <f t="shared" si="14"/>
        <v>0</v>
      </c>
      <c r="BT63" s="118">
        <f t="shared" si="15"/>
        <v>0</v>
      </c>
      <c r="BU63" s="118">
        <f t="shared" si="16"/>
        <v>0</v>
      </c>
      <c r="BV63" s="118">
        <f t="shared" si="88"/>
        <v>0</v>
      </c>
      <c r="BW63" s="117">
        <f t="shared" si="17"/>
        <v>0</v>
      </c>
      <c r="BX63" s="117">
        <f t="shared" si="18"/>
        <v>0</v>
      </c>
      <c r="BY63" s="117">
        <f t="shared" si="19"/>
        <v>0</v>
      </c>
      <c r="BZ63" s="117">
        <f t="shared" si="20"/>
        <v>0</v>
      </c>
      <c r="CA63" s="117">
        <f t="shared" si="21"/>
        <v>0</v>
      </c>
      <c r="CB63" s="117">
        <f t="shared" si="89"/>
        <v>0</v>
      </c>
      <c r="CC63" s="117">
        <f t="shared" si="22"/>
        <v>0</v>
      </c>
      <c r="CD63" s="117">
        <f t="shared" si="23"/>
        <v>0</v>
      </c>
      <c r="CE63" s="117">
        <f t="shared" si="24"/>
        <v>0</v>
      </c>
      <c r="CF63" s="117">
        <f t="shared" si="90"/>
        <v>0</v>
      </c>
      <c r="CG63" s="117">
        <f t="shared" si="91"/>
        <v>0</v>
      </c>
      <c r="CH63" s="117">
        <f t="shared" si="92"/>
        <v>0</v>
      </c>
      <c r="CI63" s="117">
        <f t="shared" si="25"/>
        <v>0</v>
      </c>
      <c r="CJ63" s="117">
        <f t="shared" si="26"/>
        <v>0</v>
      </c>
      <c r="CK63" s="117">
        <f t="shared" si="27"/>
        <v>0</v>
      </c>
      <c r="CL63" s="117">
        <f t="shared" si="28"/>
        <v>0</v>
      </c>
      <c r="CM63" s="117">
        <f t="shared" si="29"/>
        <v>0</v>
      </c>
      <c r="CN63" s="117">
        <f t="shared" si="30"/>
        <v>0</v>
      </c>
      <c r="CO63" s="117">
        <f t="shared" si="31"/>
        <v>0</v>
      </c>
      <c r="CP63" s="117">
        <f t="shared" si="32"/>
        <v>0</v>
      </c>
      <c r="CQ63" s="117">
        <f t="shared" si="33"/>
        <v>0</v>
      </c>
      <c r="CR63" s="117">
        <f t="shared" si="93"/>
        <v>0</v>
      </c>
      <c r="CS63" s="117">
        <f t="shared" si="34"/>
        <v>0</v>
      </c>
      <c r="CT63" s="117">
        <f t="shared" si="35"/>
        <v>0</v>
      </c>
      <c r="CU63" s="117">
        <f t="shared" si="36"/>
        <v>0</v>
      </c>
      <c r="CV63" s="117">
        <f t="shared" si="37"/>
        <v>0</v>
      </c>
      <c r="CW63" s="117">
        <f t="shared" si="38"/>
        <v>0</v>
      </c>
      <c r="CX63" s="117">
        <f t="shared" si="39"/>
        <v>0</v>
      </c>
      <c r="CY63" s="117">
        <f t="shared" si="40"/>
        <v>0</v>
      </c>
      <c r="CZ63" s="117">
        <f t="shared" si="41"/>
        <v>0</v>
      </c>
      <c r="DA63" s="117">
        <f t="shared" si="42"/>
        <v>0</v>
      </c>
      <c r="DB63" s="117">
        <f t="shared" si="94"/>
        <v>0</v>
      </c>
      <c r="DC63" s="117">
        <f t="shared" si="43"/>
        <v>0</v>
      </c>
      <c r="DD63" s="117">
        <f t="shared" si="95"/>
        <v>0</v>
      </c>
      <c r="DE63" s="117">
        <f t="shared" si="44"/>
        <v>0</v>
      </c>
      <c r="DF63" s="117">
        <f t="shared" si="96"/>
        <v>0</v>
      </c>
      <c r="DG63" s="117">
        <f t="shared" si="45"/>
        <v>0</v>
      </c>
      <c r="DH63" s="117">
        <f t="shared" si="46"/>
        <v>0</v>
      </c>
      <c r="DI63" s="117">
        <f t="shared" si="47"/>
        <v>0</v>
      </c>
      <c r="DJ63" s="117">
        <f t="shared" si="48"/>
        <v>0</v>
      </c>
      <c r="DK63" s="117">
        <f t="shared" si="49"/>
        <v>0</v>
      </c>
      <c r="DL63" s="117">
        <f t="shared" si="50"/>
        <v>0</v>
      </c>
      <c r="DM63" s="117">
        <f t="shared" si="51"/>
        <v>0</v>
      </c>
      <c r="DN63" s="117">
        <f t="shared" si="52"/>
        <v>0</v>
      </c>
      <c r="DO63" s="117">
        <f t="shared" si="97"/>
        <v>0</v>
      </c>
      <c r="DP63" s="117">
        <f t="shared" si="53"/>
        <v>0</v>
      </c>
      <c r="DQ63" s="117">
        <f t="shared" si="54"/>
        <v>0</v>
      </c>
      <c r="DR63" s="117">
        <f t="shared" si="98"/>
        <v>0</v>
      </c>
      <c r="DS63" s="117">
        <f t="shared" si="99"/>
        <v>0</v>
      </c>
      <c r="DT63" s="117">
        <f t="shared" si="55"/>
        <v>0</v>
      </c>
      <c r="DU63" s="117">
        <f t="shared" si="56"/>
        <v>0</v>
      </c>
      <c r="DV63" s="117">
        <f t="shared" si="57"/>
        <v>0</v>
      </c>
      <c r="DW63" s="117">
        <f t="shared" si="58"/>
        <v>0</v>
      </c>
      <c r="DX63" s="117">
        <f t="shared" si="59"/>
        <v>0</v>
      </c>
      <c r="DY63" s="117">
        <f t="shared" si="60"/>
        <v>0</v>
      </c>
      <c r="DZ63" s="117">
        <f t="shared" si="100"/>
        <v>0</v>
      </c>
      <c r="EA63" s="117">
        <f t="shared" si="61"/>
        <v>0</v>
      </c>
      <c r="EB63" s="117">
        <f t="shared" si="101"/>
        <v>0</v>
      </c>
      <c r="EC63" s="117">
        <f t="shared" si="62"/>
        <v>0</v>
      </c>
      <c r="ED63" s="117">
        <f t="shared" si="63"/>
        <v>0</v>
      </c>
      <c r="EE63" s="117">
        <f t="shared" si="64"/>
        <v>0</v>
      </c>
      <c r="EF63" s="117">
        <f t="shared" si="65"/>
        <v>0</v>
      </c>
      <c r="EG63" s="117">
        <f t="shared" si="66"/>
        <v>0</v>
      </c>
      <c r="EH63" s="117">
        <f t="shared" si="102"/>
        <v>0</v>
      </c>
      <c r="EI63" s="117">
        <f t="shared" si="67"/>
        <v>0</v>
      </c>
      <c r="EJ63" s="117">
        <f t="shared" si="68"/>
        <v>0</v>
      </c>
      <c r="EK63" s="117">
        <f t="shared" si="69"/>
        <v>0</v>
      </c>
      <c r="EL63" s="117">
        <f t="shared" si="70"/>
        <v>0</v>
      </c>
      <c r="EM63" s="117">
        <f t="shared" si="71"/>
        <v>0</v>
      </c>
      <c r="EN63" s="117">
        <f t="shared" si="103"/>
        <v>0</v>
      </c>
      <c r="EO63" s="117">
        <f t="shared" si="72"/>
        <v>0</v>
      </c>
      <c r="EP63" s="117">
        <f t="shared" si="73"/>
        <v>0</v>
      </c>
      <c r="EQ63" s="117">
        <f t="shared" si="74"/>
        <v>0</v>
      </c>
      <c r="ER63" s="118">
        <f t="shared" si="75"/>
        <v>0</v>
      </c>
      <c r="ES63" s="117">
        <f t="shared" si="76"/>
        <v>0</v>
      </c>
      <c r="ET63" s="117">
        <f t="shared" si="77"/>
        <v>0</v>
      </c>
      <c r="EU63" s="117">
        <f t="shared" si="78"/>
        <v>0</v>
      </c>
      <c r="EV63" s="117">
        <f t="shared" si="79"/>
        <v>0</v>
      </c>
      <c r="EW63" s="117">
        <f t="shared" si="80"/>
        <v>0</v>
      </c>
      <c r="EX63" s="117">
        <f t="shared" si="81"/>
        <v>0</v>
      </c>
      <c r="EY63" s="118">
        <f t="shared" si="82"/>
        <v>0</v>
      </c>
      <c r="EZ63" s="118">
        <f t="shared" si="83"/>
        <v>0</v>
      </c>
      <c r="FA63" s="117">
        <f t="shared" si="104"/>
        <v>0</v>
      </c>
      <c r="FB63" s="118">
        <f t="shared" si="84"/>
        <v>0</v>
      </c>
      <c r="FC63" s="118">
        <f t="shared" si="85"/>
        <v>0</v>
      </c>
      <c r="FD63" s="7">
        <f t="shared" si="86"/>
        <v>0</v>
      </c>
      <c r="FE63" s="7"/>
      <c r="FF63" s="7"/>
    </row>
    <row r="64" spans="1:162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4"/>
      <c r="AA64" s="835"/>
      <c r="AB64" s="42"/>
      <c r="AC64" s="10"/>
      <c r="AD64" s="6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C64" s="118"/>
      <c r="BD64" s="118">
        <f t="shared" si="0"/>
        <v>0</v>
      </c>
      <c r="BE64" s="118">
        <f t="shared" si="1"/>
        <v>0</v>
      </c>
      <c r="BF64" s="118">
        <f t="shared" si="2"/>
        <v>0</v>
      </c>
      <c r="BG64" s="118">
        <f t="shared" si="3"/>
        <v>0</v>
      </c>
      <c r="BH64" s="118">
        <f t="shared" si="4"/>
        <v>0</v>
      </c>
      <c r="BI64" s="118">
        <f t="shared" si="5"/>
        <v>0</v>
      </c>
      <c r="BJ64" s="118">
        <f t="shared" si="6"/>
        <v>0</v>
      </c>
      <c r="BK64" s="118">
        <f t="shared" si="7"/>
        <v>0</v>
      </c>
      <c r="BL64" s="117">
        <f t="shared" si="87"/>
        <v>0</v>
      </c>
      <c r="BM64" s="118">
        <f t="shared" si="8"/>
        <v>0</v>
      </c>
      <c r="BN64" s="118">
        <f t="shared" si="9"/>
        <v>0</v>
      </c>
      <c r="BO64" s="117">
        <f t="shared" si="10"/>
        <v>0</v>
      </c>
      <c r="BP64" s="118">
        <f t="shared" si="11"/>
        <v>0</v>
      </c>
      <c r="BQ64" s="118">
        <f t="shared" si="12"/>
        <v>0</v>
      </c>
      <c r="BR64" s="118">
        <f t="shared" si="13"/>
        <v>0</v>
      </c>
      <c r="BS64" s="118">
        <f t="shared" si="14"/>
        <v>0</v>
      </c>
      <c r="BT64" s="118">
        <f t="shared" si="15"/>
        <v>0</v>
      </c>
      <c r="BU64" s="118">
        <f t="shared" si="16"/>
        <v>0</v>
      </c>
      <c r="BV64" s="118">
        <f t="shared" si="88"/>
        <v>0</v>
      </c>
      <c r="BW64" s="117">
        <f t="shared" si="17"/>
        <v>0</v>
      </c>
      <c r="BX64" s="117">
        <f t="shared" si="18"/>
        <v>0</v>
      </c>
      <c r="BY64" s="117">
        <f t="shared" si="19"/>
        <v>0</v>
      </c>
      <c r="BZ64" s="117">
        <f t="shared" si="20"/>
        <v>0</v>
      </c>
      <c r="CA64" s="117">
        <f t="shared" si="21"/>
        <v>0</v>
      </c>
      <c r="CB64" s="117">
        <f t="shared" si="89"/>
        <v>0</v>
      </c>
      <c r="CC64" s="117">
        <f t="shared" si="22"/>
        <v>0</v>
      </c>
      <c r="CD64" s="117">
        <f t="shared" si="23"/>
        <v>0</v>
      </c>
      <c r="CE64" s="117">
        <f t="shared" si="24"/>
        <v>0</v>
      </c>
      <c r="CF64" s="117">
        <f t="shared" si="90"/>
        <v>0</v>
      </c>
      <c r="CG64" s="117">
        <f t="shared" si="91"/>
        <v>0</v>
      </c>
      <c r="CH64" s="117">
        <f t="shared" si="92"/>
        <v>0</v>
      </c>
      <c r="CI64" s="117">
        <f t="shared" si="25"/>
        <v>0</v>
      </c>
      <c r="CJ64" s="117">
        <f t="shared" si="26"/>
        <v>0</v>
      </c>
      <c r="CK64" s="117">
        <f t="shared" si="27"/>
        <v>0</v>
      </c>
      <c r="CL64" s="117">
        <f t="shared" si="28"/>
        <v>0</v>
      </c>
      <c r="CM64" s="117">
        <f t="shared" si="29"/>
        <v>0</v>
      </c>
      <c r="CN64" s="117">
        <f t="shared" si="30"/>
        <v>0</v>
      </c>
      <c r="CO64" s="117">
        <f t="shared" si="31"/>
        <v>0</v>
      </c>
      <c r="CP64" s="117">
        <f t="shared" si="32"/>
        <v>0</v>
      </c>
      <c r="CQ64" s="117">
        <f t="shared" si="33"/>
        <v>0</v>
      </c>
      <c r="CR64" s="117">
        <f t="shared" si="93"/>
        <v>0</v>
      </c>
      <c r="CS64" s="117">
        <f t="shared" si="34"/>
        <v>0</v>
      </c>
      <c r="CT64" s="117">
        <f t="shared" si="35"/>
        <v>0</v>
      </c>
      <c r="CU64" s="117">
        <f t="shared" si="36"/>
        <v>0</v>
      </c>
      <c r="CV64" s="117">
        <f t="shared" si="37"/>
        <v>0</v>
      </c>
      <c r="CW64" s="117">
        <f t="shared" si="38"/>
        <v>0</v>
      </c>
      <c r="CX64" s="117">
        <f t="shared" si="39"/>
        <v>0</v>
      </c>
      <c r="CY64" s="117">
        <f t="shared" si="40"/>
        <v>0</v>
      </c>
      <c r="CZ64" s="117">
        <f t="shared" si="41"/>
        <v>0</v>
      </c>
      <c r="DA64" s="117">
        <f t="shared" si="42"/>
        <v>0</v>
      </c>
      <c r="DB64" s="117">
        <f t="shared" si="94"/>
        <v>0</v>
      </c>
      <c r="DC64" s="117">
        <f t="shared" si="43"/>
        <v>0</v>
      </c>
      <c r="DD64" s="117">
        <f t="shared" si="95"/>
        <v>0</v>
      </c>
      <c r="DE64" s="117">
        <f t="shared" si="44"/>
        <v>0</v>
      </c>
      <c r="DF64" s="117">
        <f t="shared" si="96"/>
        <v>0</v>
      </c>
      <c r="DG64" s="117">
        <f t="shared" si="45"/>
        <v>0</v>
      </c>
      <c r="DH64" s="117">
        <f t="shared" si="46"/>
        <v>0</v>
      </c>
      <c r="DI64" s="117">
        <f t="shared" si="47"/>
        <v>0</v>
      </c>
      <c r="DJ64" s="117">
        <f t="shared" si="48"/>
        <v>0</v>
      </c>
      <c r="DK64" s="117">
        <f t="shared" si="49"/>
        <v>0</v>
      </c>
      <c r="DL64" s="117">
        <f t="shared" si="50"/>
        <v>0</v>
      </c>
      <c r="DM64" s="117">
        <f t="shared" si="51"/>
        <v>0</v>
      </c>
      <c r="DN64" s="117">
        <f t="shared" si="52"/>
        <v>0</v>
      </c>
      <c r="DO64" s="117">
        <f t="shared" si="97"/>
        <v>0</v>
      </c>
      <c r="DP64" s="117">
        <f t="shared" si="53"/>
        <v>0</v>
      </c>
      <c r="DQ64" s="117">
        <f t="shared" si="54"/>
        <v>0</v>
      </c>
      <c r="DR64" s="117">
        <f t="shared" si="98"/>
        <v>0</v>
      </c>
      <c r="DS64" s="117">
        <f t="shared" si="99"/>
        <v>0</v>
      </c>
      <c r="DT64" s="117">
        <f t="shared" si="55"/>
        <v>0</v>
      </c>
      <c r="DU64" s="117">
        <f t="shared" si="56"/>
        <v>0</v>
      </c>
      <c r="DV64" s="117">
        <f t="shared" si="57"/>
        <v>0</v>
      </c>
      <c r="DW64" s="117">
        <f t="shared" si="58"/>
        <v>0</v>
      </c>
      <c r="DX64" s="117">
        <f t="shared" si="59"/>
        <v>0</v>
      </c>
      <c r="DY64" s="117">
        <f t="shared" si="60"/>
        <v>0</v>
      </c>
      <c r="DZ64" s="117">
        <f t="shared" si="100"/>
        <v>0</v>
      </c>
      <c r="EA64" s="117">
        <f t="shared" si="61"/>
        <v>0</v>
      </c>
      <c r="EB64" s="117">
        <f t="shared" si="101"/>
        <v>0</v>
      </c>
      <c r="EC64" s="117">
        <f t="shared" si="62"/>
        <v>0</v>
      </c>
      <c r="ED64" s="117">
        <f t="shared" si="63"/>
        <v>0</v>
      </c>
      <c r="EE64" s="117">
        <f t="shared" si="64"/>
        <v>0</v>
      </c>
      <c r="EF64" s="117">
        <f t="shared" si="65"/>
        <v>0</v>
      </c>
      <c r="EG64" s="117">
        <f t="shared" si="66"/>
        <v>0</v>
      </c>
      <c r="EH64" s="117">
        <f t="shared" si="102"/>
        <v>0</v>
      </c>
      <c r="EI64" s="117">
        <f t="shared" si="67"/>
        <v>0</v>
      </c>
      <c r="EJ64" s="117">
        <f t="shared" si="68"/>
        <v>0</v>
      </c>
      <c r="EK64" s="117">
        <f t="shared" si="69"/>
        <v>0</v>
      </c>
      <c r="EL64" s="117">
        <f t="shared" si="70"/>
        <v>0</v>
      </c>
      <c r="EM64" s="117">
        <f t="shared" si="71"/>
        <v>0</v>
      </c>
      <c r="EN64" s="117">
        <f t="shared" si="103"/>
        <v>0</v>
      </c>
      <c r="EO64" s="117">
        <f t="shared" si="72"/>
        <v>0</v>
      </c>
      <c r="EP64" s="117">
        <f t="shared" si="73"/>
        <v>0</v>
      </c>
      <c r="EQ64" s="117">
        <f t="shared" si="74"/>
        <v>0</v>
      </c>
      <c r="ER64" s="118">
        <f t="shared" si="75"/>
        <v>0</v>
      </c>
      <c r="ES64" s="117">
        <f t="shared" si="76"/>
        <v>0</v>
      </c>
      <c r="ET64" s="117">
        <f t="shared" si="77"/>
        <v>0</v>
      </c>
      <c r="EU64" s="117">
        <f t="shared" si="78"/>
        <v>0</v>
      </c>
      <c r="EV64" s="117">
        <f t="shared" si="79"/>
        <v>0</v>
      </c>
      <c r="EW64" s="117">
        <f t="shared" si="80"/>
        <v>0</v>
      </c>
      <c r="EX64" s="117">
        <f t="shared" si="81"/>
        <v>0</v>
      </c>
      <c r="EY64" s="118">
        <f t="shared" si="82"/>
        <v>0</v>
      </c>
      <c r="EZ64" s="118">
        <f t="shared" si="83"/>
        <v>0</v>
      </c>
      <c r="FA64" s="117">
        <f t="shared" si="104"/>
        <v>0</v>
      </c>
      <c r="FB64" s="118">
        <f t="shared" si="84"/>
        <v>0</v>
      </c>
      <c r="FC64" s="118">
        <f t="shared" si="85"/>
        <v>0</v>
      </c>
      <c r="FD64" s="7">
        <f t="shared" si="86"/>
        <v>0</v>
      </c>
      <c r="FE64" s="7"/>
      <c r="FF64" s="7"/>
    </row>
    <row r="65" spans="1:162" ht="24" customHeight="1" thickTop="1" thickBot="1" x14ac:dyDescent="0.3">
      <c r="A65" s="659" t="s">
        <v>79</v>
      </c>
      <c r="B65" s="660"/>
      <c r="C65" s="660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851" t="s">
        <v>837</v>
      </c>
      <c r="AC65" s="852"/>
      <c r="AD65" s="193"/>
      <c r="AE65" s="272">
        <f t="shared" ref="AE65:BA65" si="105">COUNTA(AE10:AE62)</f>
        <v>46</v>
      </c>
      <c r="AF65" s="272">
        <f t="shared" si="105"/>
        <v>46</v>
      </c>
      <c r="AG65" s="272">
        <f t="shared" si="105"/>
        <v>46</v>
      </c>
      <c r="AH65" s="272">
        <f t="shared" si="105"/>
        <v>46</v>
      </c>
      <c r="AI65" s="272">
        <f t="shared" si="105"/>
        <v>46</v>
      </c>
      <c r="AJ65" s="272">
        <f t="shared" si="105"/>
        <v>46</v>
      </c>
      <c r="AK65" s="272">
        <f t="shared" si="105"/>
        <v>46</v>
      </c>
      <c r="AL65" s="272">
        <f t="shared" si="105"/>
        <v>46</v>
      </c>
      <c r="AM65" s="272">
        <f t="shared" si="105"/>
        <v>46</v>
      </c>
      <c r="AN65" s="272">
        <f t="shared" si="105"/>
        <v>46</v>
      </c>
      <c r="AO65" s="272">
        <f t="shared" si="105"/>
        <v>46</v>
      </c>
      <c r="AP65" s="272">
        <f t="shared" si="105"/>
        <v>46</v>
      </c>
      <c r="AQ65" s="272">
        <f t="shared" si="105"/>
        <v>46</v>
      </c>
      <c r="AR65" s="272">
        <f t="shared" si="105"/>
        <v>46</v>
      </c>
      <c r="AS65" s="272">
        <f t="shared" si="105"/>
        <v>46</v>
      </c>
      <c r="AT65" s="272">
        <f t="shared" si="105"/>
        <v>46</v>
      </c>
      <c r="AU65" s="272">
        <f t="shared" si="105"/>
        <v>46</v>
      </c>
      <c r="AV65" s="272">
        <f t="shared" si="105"/>
        <v>46</v>
      </c>
      <c r="AW65" s="272">
        <f t="shared" si="105"/>
        <v>46</v>
      </c>
      <c r="AX65" s="272">
        <f t="shared" si="105"/>
        <v>46</v>
      </c>
      <c r="AY65" s="272">
        <f t="shared" si="105"/>
        <v>46</v>
      </c>
      <c r="AZ65" s="272">
        <f t="shared" si="105"/>
        <v>46</v>
      </c>
      <c r="BA65" s="529">
        <f t="shared" si="105"/>
        <v>46</v>
      </c>
      <c r="BB65" s="529">
        <f>SUM(AD65:BA65)</f>
        <v>1058</v>
      </c>
      <c r="BC65" s="194"/>
      <c r="BD65" s="118">
        <f t="shared" ref="BD65:ED65" si="106">SUM(BD12:BD64)</f>
        <v>0</v>
      </c>
      <c r="BE65" s="118">
        <f t="shared" si="106"/>
        <v>0</v>
      </c>
      <c r="BF65" s="118">
        <f t="shared" si="106"/>
        <v>0</v>
      </c>
      <c r="BG65" s="118">
        <f t="shared" si="106"/>
        <v>0</v>
      </c>
      <c r="BH65" s="118">
        <f t="shared" si="106"/>
        <v>0</v>
      </c>
      <c r="BI65" s="118">
        <f>SUM(BI12:BI64)</f>
        <v>0</v>
      </c>
      <c r="BJ65" s="118">
        <f t="shared" si="106"/>
        <v>0</v>
      </c>
      <c r="BK65" s="118">
        <f t="shared" si="106"/>
        <v>0</v>
      </c>
      <c r="BL65" s="118">
        <f t="shared" si="106"/>
        <v>0</v>
      </c>
      <c r="BM65" s="118">
        <f t="shared" si="106"/>
        <v>0</v>
      </c>
      <c r="BN65" s="118">
        <f t="shared" si="106"/>
        <v>0</v>
      </c>
      <c r="BO65" s="118">
        <f t="shared" si="106"/>
        <v>0</v>
      </c>
      <c r="BP65" s="118">
        <f t="shared" si="106"/>
        <v>0</v>
      </c>
      <c r="BQ65" s="118">
        <f t="shared" si="106"/>
        <v>0</v>
      </c>
      <c r="BR65" s="118">
        <f t="shared" si="106"/>
        <v>0</v>
      </c>
      <c r="BS65" s="118">
        <f t="shared" si="106"/>
        <v>0</v>
      </c>
      <c r="BT65" s="118">
        <f t="shared" si="106"/>
        <v>0</v>
      </c>
      <c r="BU65" s="118">
        <f t="shared" si="106"/>
        <v>0</v>
      </c>
      <c r="BV65" s="118">
        <f t="shared" si="106"/>
        <v>0</v>
      </c>
      <c r="BW65" s="118">
        <f t="shared" si="106"/>
        <v>0</v>
      </c>
      <c r="BX65" s="118">
        <f t="shared" si="106"/>
        <v>0</v>
      </c>
      <c r="BY65" s="118">
        <f t="shared" si="106"/>
        <v>0</v>
      </c>
      <c r="BZ65" s="118">
        <f t="shared" si="106"/>
        <v>0</v>
      </c>
      <c r="CA65" s="118">
        <f t="shared" si="106"/>
        <v>0</v>
      </c>
      <c r="CB65" s="118">
        <f t="shared" si="106"/>
        <v>0</v>
      </c>
      <c r="CC65" s="118">
        <f t="shared" si="106"/>
        <v>0</v>
      </c>
      <c r="CD65" s="118">
        <f t="shared" si="106"/>
        <v>0</v>
      </c>
      <c r="CE65" s="118">
        <f t="shared" si="106"/>
        <v>0</v>
      </c>
      <c r="CF65" s="118">
        <f t="shared" si="106"/>
        <v>0</v>
      </c>
      <c r="CG65" s="118">
        <f t="shared" si="106"/>
        <v>0</v>
      </c>
      <c r="CH65" s="118">
        <f t="shared" si="106"/>
        <v>0</v>
      </c>
      <c r="CI65" s="118">
        <f t="shared" si="106"/>
        <v>0</v>
      </c>
      <c r="CJ65" s="118">
        <f t="shared" si="106"/>
        <v>0</v>
      </c>
      <c r="CK65" s="118">
        <f t="shared" si="106"/>
        <v>0</v>
      </c>
      <c r="CL65" s="118">
        <f t="shared" si="106"/>
        <v>0</v>
      </c>
      <c r="CM65" s="118">
        <f t="shared" si="106"/>
        <v>0</v>
      </c>
      <c r="CN65" s="118">
        <f t="shared" si="106"/>
        <v>0</v>
      </c>
      <c r="CO65" s="118">
        <f t="shared" si="106"/>
        <v>0</v>
      </c>
      <c r="CP65" s="118">
        <f t="shared" si="106"/>
        <v>0</v>
      </c>
      <c r="CQ65" s="118">
        <f t="shared" si="106"/>
        <v>0</v>
      </c>
      <c r="CR65" s="118">
        <f t="shared" si="106"/>
        <v>0</v>
      </c>
      <c r="CS65" s="118">
        <f t="shared" si="106"/>
        <v>0</v>
      </c>
      <c r="CT65" s="118">
        <f t="shared" si="106"/>
        <v>0</v>
      </c>
      <c r="CU65" s="118">
        <f t="shared" si="106"/>
        <v>0</v>
      </c>
      <c r="CV65" s="118">
        <f t="shared" si="106"/>
        <v>0</v>
      </c>
      <c r="CW65" s="118">
        <f t="shared" si="106"/>
        <v>0</v>
      </c>
      <c r="CX65" s="118">
        <f t="shared" si="106"/>
        <v>0</v>
      </c>
      <c r="CY65" s="118">
        <f t="shared" si="106"/>
        <v>0</v>
      </c>
      <c r="CZ65" s="118">
        <f t="shared" si="106"/>
        <v>0</v>
      </c>
      <c r="DA65" s="118">
        <f t="shared" si="106"/>
        <v>0</v>
      </c>
      <c r="DB65" s="118">
        <f t="shared" si="106"/>
        <v>0</v>
      </c>
      <c r="DC65" s="118">
        <f t="shared" si="106"/>
        <v>0</v>
      </c>
      <c r="DD65" s="118">
        <f t="shared" si="106"/>
        <v>0</v>
      </c>
      <c r="DE65" s="118">
        <f t="shared" si="106"/>
        <v>0</v>
      </c>
      <c r="DF65" s="118">
        <f t="shared" si="106"/>
        <v>0</v>
      </c>
      <c r="DG65" s="118">
        <f t="shared" si="106"/>
        <v>0</v>
      </c>
      <c r="DH65" s="118">
        <f t="shared" si="106"/>
        <v>0</v>
      </c>
      <c r="DI65" s="118">
        <f t="shared" si="106"/>
        <v>0</v>
      </c>
      <c r="DJ65" s="118">
        <f t="shared" si="106"/>
        <v>0</v>
      </c>
      <c r="DK65" s="118">
        <f t="shared" si="106"/>
        <v>0</v>
      </c>
      <c r="DL65" s="118">
        <f t="shared" si="106"/>
        <v>0</v>
      </c>
      <c r="DM65" s="118">
        <f t="shared" si="106"/>
        <v>0</v>
      </c>
      <c r="DN65" s="118">
        <f t="shared" si="106"/>
        <v>0</v>
      </c>
      <c r="DO65" s="118">
        <f t="shared" si="106"/>
        <v>0</v>
      </c>
      <c r="DP65" s="118">
        <f t="shared" si="106"/>
        <v>0</v>
      </c>
      <c r="DQ65" s="118">
        <f t="shared" si="106"/>
        <v>0</v>
      </c>
      <c r="DR65" s="118">
        <f t="shared" si="106"/>
        <v>0</v>
      </c>
      <c r="DS65" s="118">
        <f t="shared" si="106"/>
        <v>0</v>
      </c>
      <c r="DT65" s="118">
        <f t="shared" si="106"/>
        <v>0</v>
      </c>
      <c r="DU65" s="118">
        <f t="shared" si="106"/>
        <v>0</v>
      </c>
      <c r="DV65" s="118">
        <f t="shared" si="106"/>
        <v>0</v>
      </c>
      <c r="DW65" s="118">
        <f t="shared" si="106"/>
        <v>0</v>
      </c>
      <c r="DX65" s="118">
        <f>SUM(DX12:DX64)</f>
        <v>0</v>
      </c>
      <c r="DY65" s="118">
        <f>SUM(DY12:DY64)</f>
        <v>0</v>
      </c>
      <c r="DZ65" s="118">
        <f>SUM(DZ12:DZ64)</f>
        <v>0</v>
      </c>
      <c r="EA65" s="118">
        <f t="shared" si="106"/>
        <v>0</v>
      </c>
      <c r="EB65" s="118">
        <f t="shared" si="106"/>
        <v>0</v>
      </c>
      <c r="EC65" s="118">
        <f t="shared" si="106"/>
        <v>0</v>
      </c>
      <c r="ED65" s="118">
        <f t="shared" si="106"/>
        <v>0</v>
      </c>
      <c r="EE65" s="118">
        <f t="shared" ref="EE65:FC65" si="107">SUM(EE12:EE64)</f>
        <v>0</v>
      </c>
      <c r="EF65" s="118">
        <f t="shared" si="107"/>
        <v>0</v>
      </c>
      <c r="EG65" s="118">
        <f t="shared" si="107"/>
        <v>0</v>
      </c>
      <c r="EH65" s="118">
        <f t="shared" si="107"/>
        <v>0</v>
      </c>
      <c r="EI65" s="118">
        <f t="shared" si="107"/>
        <v>0</v>
      </c>
      <c r="EJ65" s="118">
        <f t="shared" si="107"/>
        <v>0</v>
      </c>
      <c r="EK65" s="118">
        <f t="shared" si="107"/>
        <v>0</v>
      </c>
      <c r="EL65" s="118">
        <f t="shared" si="107"/>
        <v>0</v>
      </c>
      <c r="EM65" s="118">
        <f t="shared" si="107"/>
        <v>0</v>
      </c>
      <c r="EN65" s="118">
        <f t="shared" si="107"/>
        <v>0</v>
      </c>
      <c r="EO65" s="118">
        <f t="shared" si="107"/>
        <v>0</v>
      </c>
      <c r="EP65" s="118">
        <f t="shared" si="107"/>
        <v>0</v>
      </c>
      <c r="EQ65" s="118">
        <f>SUM(EQ12:EQ64)</f>
        <v>0</v>
      </c>
      <c r="ER65" s="118">
        <f>SUM(ER12:ER64)</f>
        <v>0</v>
      </c>
      <c r="ES65" s="118">
        <f t="shared" si="107"/>
        <v>0</v>
      </c>
      <c r="ET65" s="118">
        <f t="shared" si="107"/>
        <v>0</v>
      </c>
      <c r="EU65" s="118">
        <f t="shared" si="107"/>
        <v>0</v>
      </c>
      <c r="EV65" s="118">
        <f t="shared" si="107"/>
        <v>0</v>
      </c>
      <c r="EW65" s="118">
        <f t="shared" si="107"/>
        <v>0</v>
      </c>
      <c r="EX65" s="118">
        <f t="shared" si="107"/>
        <v>0</v>
      </c>
      <c r="EY65" s="118">
        <f t="shared" si="107"/>
        <v>0</v>
      </c>
      <c r="EZ65" s="118">
        <f t="shared" si="107"/>
        <v>0</v>
      </c>
      <c r="FA65" s="118">
        <f t="shared" si="107"/>
        <v>0</v>
      </c>
      <c r="FB65" s="118">
        <f t="shared" si="107"/>
        <v>0</v>
      </c>
      <c r="FC65" s="118">
        <f t="shared" si="107"/>
        <v>0</v>
      </c>
      <c r="FD65" s="7"/>
      <c r="FE65" s="7"/>
      <c r="FF65" s="7"/>
    </row>
    <row r="66" spans="1:162" ht="3.6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17"/>
      <c r="EJ66" s="117"/>
      <c r="EK66" s="117"/>
      <c r="EL66" s="117"/>
      <c r="EM66" s="117"/>
      <c r="EN66" s="117"/>
      <c r="EO66" s="117"/>
      <c r="EP66" s="117"/>
      <c r="EQ66" s="117"/>
      <c r="ES66" s="117"/>
      <c r="ET66" s="117"/>
      <c r="EU66" s="117"/>
      <c r="EV66" s="117"/>
      <c r="EW66" s="182"/>
      <c r="EX66" s="182"/>
      <c r="EY66" s="7"/>
      <c r="EZ66" s="7"/>
      <c r="FA66" s="7"/>
      <c r="FB66" s="7"/>
      <c r="FC66" s="7"/>
      <c r="FD66" s="7"/>
      <c r="FE66" s="7"/>
      <c r="FF66" s="7"/>
    </row>
    <row r="67" spans="1:162" ht="14.1" hidden="1" customHeight="1" x14ac:dyDescent="0.25">
      <c r="A67" s="770" t="s">
        <v>500</v>
      </c>
      <c r="B67" s="770"/>
      <c r="C67" s="770"/>
      <c r="D67" s="272">
        <f>COUNTA(D12:D60)</f>
        <v>0</v>
      </c>
      <c r="E67" s="272">
        <f t="shared" ref="E67:AA67" si="108">COUNTA(E12:E60)</f>
        <v>0</v>
      </c>
      <c r="F67" s="272">
        <f t="shared" si="108"/>
        <v>0</v>
      </c>
      <c r="G67" s="272">
        <f t="shared" si="108"/>
        <v>0</v>
      </c>
      <c r="H67" s="272">
        <f>COUNTA(H12:H60)</f>
        <v>0</v>
      </c>
      <c r="I67" s="272">
        <f>COUNTA(I12:I60)</f>
        <v>0</v>
      </c>
      <c r="J67" s="272">
        <f>COUNTA(J12:J60)</f>
        <v>0</v>
      </c>
      <c r="K67" s="272">
        <f>COUNTA(K12:K60)</f>
        <v>0</v>
      </c>
      <c r="L67" s="272">
        <f>COUNTA(L12:L60)</f>
        <v>0</v>
      </c>
      <c r="M67" s="272">
        <f t="shared" si="108"/>
        <v>0</v>
      </c>
      <c r="N67" s="272">
        <f t="shared" si="108"/>
        <v>0</v>
      </c>
      <c r="O67" s="272">
        <f t="shared" si="108"/>
        <v>0</v>
      </c>
      <c r="P67" s="272">
        <f t="shared" si="108"/>
        <v>0</v>
      </c>
      <c r="Q67" s="272">
        <f t="shared" si="108"/>
        <v>0</v>
      </c>
      <c r="R67" s="272">
        <f t="shared" si="108"/>
        <v>0</v>
      </c>
      <c r="S67" s="272">
        <f t="shared" si="108"/>
        <v>0</v>
      </c>
      <c r="T67" s="272">
        <f t="shared" si="108"/>
        <v>46</v>
      </c>
      <c r="U67" s="272">
        <f t="shared" si="108"/>
        <v>46</v>
      </c>
      <c r="V67" s="272">
        <f t="shared" si="108"/>
        <v>46</v>
      </c>
      <c r="W67" s="272">
        <f t="shared" si="108"/>
        <v>46</v>
      </c>
      <c r="X67" s="272">
        <f t="shared" si="108"/>
        <v>46</v>
      </c>
      <c r="Y67" s="272">
        <f t="shared" si="108"/>
        <v>46</v>
      </c>
      <c r="Z67" s="272"/>
      <c r="AA67" s="272">
        <f t="shared" si="108"/>
        <v>46</v>
      </c>
      <c r="AB67" s="2"/>
      <c r="AC67" s="272">
        <f t="shared" ref="AC67:AC134" si="109">SUM(D67:AB67)</f>
        <v>322</v>
      </c>
      <c r="AD67" s="2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29"/>
      <c r="AZ67" s="529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17"/>
      <c r="EJ67" s="117"/>
      <c r="EK67" s="117"/>
      <c r="EL67" s="117"/>
      <c r="EM67" s="117"/>
      <c r="EN67" s="117"/>
      <c r="EO67" s="117"/>
      <c r="EP67" s="117"/>
      <c r="EQ67" s="117"/>
      <c r="ES67" s="117"/>
      <c r="ET67" s="117"/>
      <c r="EU67" s="117"/>
      <c r="EV67" s="117"/>
      <c r="EW67" s="182"/>
      <c r="EX67" s="182"/>
      <c r="EY67" s="7"/>
      <c r="EZ67" s="7"/>
      <c r="FA67" s="7"/>
      <c r="FB67" s="7"/>
      <c r="FC67" s="7"/>
      <c r="FD67" s="7"/>
      <c r="FE67" s="7"/>
      <c r="FF67" s="7"/>
    </row>
    <row r="68" spans="1:162" ht="18" hidden="1" customHeight="1" x14ac:dyDescent="0.25">
      <c r="A68" s="770" t="s">
        <v>460</v>
      </c>
      <c r="B68" s="770"/>
      <c r="C68" s="770"/>
      <c r="D68" s="272">
        <f t="shared" ref="D68:AA68" si="110">COUNTIF(D12:D64,"A.39")</f>
        <v>0</v>
      </c>
      <c r="E68" s="272">
        <f t="shared" si="110"/>
        <v>0</v>
      </c>
      <c r="F68" s="272">
        <f t="shared" si="110"/>
        <v>0</v>
      </c>
      <c r="G68" s="272">
        <f t="shared" si="110"/>
        <v>0</v>
      </c>
      <c r="H68" s="272">
        <f t="shared" si="110"/>
        <v>0</v>
      </c>
      <c r="I68" s="272">
        <f t="shared" si="110"/>
        <v>0</v>
      </c>
      <c r="J68" s="272">
        <f t="shared" si="110"/>
        <v>0</v>
      </c>
      <c r="K68" s="272">
        <f t="shared" si="110"/>
        <v>0</v>
      </c>
      <c r="L68" s="272">
        <f t="shared" si="110"/>
        <v>0</v>
      </c>
      <c r="M68" s="272">
        <f t="shared" si="110"/>
        <v>0</v>
      </c>
      <c r="N68" s="272">
        <f t="shared" si="110"/>
        <v>0</v>
      </c>
      <c r="O68" s="272">
        <f t="shared" si="110"/>
        <v>0</v>
      </c>
      <c r="P68" s="272">
        <f t="shared" si="110"/>
        <v>0</v>
      </c>
      <c r="Q68" s="272">
        <f t="shared" si="110"/>
        <v>0</v>
      </c>
      <c r="R68" s="272">
        <f t="shared" si="110"/>
        <v>0</v>
      </c>
      <c r="S68" s="272">
        <f t="shared" si="110"/>
        <v>0</v>
      </c>
      <c r="T68" s="272">
        <f t="shared" si="110"/>
        <v>0</v>
      </c>
      <c r="U68" s="272">
        <f t="shared" si="110"/>
        <v>0</v>
      </c>
      <c r="V68" s="272">
        <f t="shared" si="110"/>
        <v>0</v>
      </c>
      <c r="W68" s="272">
        <f t="shared" si="110"/>
        <v>0</v>
      </c>
      <c r="X68" s="272">
        <f t="shared" si="110"/>
        <v>0</v>
      </c>
      <c r="Y68" s="272">
        <f t="shared" si="110"/>
        <v>0</v>
      </c>
      <c r="Z68" s="272"/>
      <c r="AA68" s="272">
        <f t="shared" si="110"/>
        <v>0</v>
      </c>
      <c r="AB68" s="2"/>
      <c r="AC68" s="272">
        <f t="shared" si="109"/>
        <v>0</v>
      </c>
      <c r="AD68" s="528">
        <f>AC68</f>
        <v>0</v>
      </c>
      <c r="AE68" s="272">
        <f t="shared" ref="AE68:BA68" si="111">COUNTIF(AE11:AE63,"A.39")</f>
        <v>0</v>
      </c>
      <c r="AF68" s="272">
        <f t="shared" si="111"/>
        <v>0</v>
      </c>
      <c r="AG68" s="272">
        <f t="shared" si="111"/>
        <v>0</v>
      </c>
      <c r="AH68" s="272">
        <f t="shared" si="111"/>
        <v>0</v>
      </c>
      <c r="AI68" s="272">
        <f t="shared" si="111"/>
        <v>0</v>
      </c>
      <c r="AJ68" s="272">
        <f t="shared" si="111"/>
        <v>0</v>
      </c>
      <c r="AK68" s="272">
        <f t="shared" si="111"/>
        <v>0</v>
      </c>
      <c r="AL68" s="272">
        <f t="shared" si="111"/>
        <v>0</v>
      </c>
      <c r="AM68" s="272">
        <f t="shared" si="111"/>
        <v>0</v>
      </c>
      <c r="AN68" s="272">
        <f t="shared" si="111"/>
        <v>3</v>
      </c>
      <c r="AO68" s="272">
        <f t="shared" si="111"/>
        <v>3</v>
      </c>
      <c r="AP68" s="272">
        <f t="shared" si="111"/>
        <v>0</v>
      </c>
      <c r="AQ68" s="272">
        <f t="shared" si="111"/>
        <v>0</v>
      </c>
      <c r="AR68" s="272">
        <f t="shared" si="111"/>
        <v>0</v>
      </c>
      <c r="AS68" s="272">
        <f t="shared" si="111"/>
        <v>3</v>
      </c>
      <c r="AT68" s="272">
        <f t="shared" si="111"/>
        <v>3</v>
      </c>
      <c r="AU68" s="272">
        <f t="shared" si="111"/>
        <v>3</v>
      </c>
      <c r="AV68" s="272">
        <f t="shared" si="111"/>
        <v>3</v>
      </c>
      <c r="AW68" s="272">
        <f t="shared" si="111"/>
        <v>3</v>
      </c>
      <c r="AX68" s="272">
        <f t="shared" si="111"/>
        <v>3</v>
      </c>
      <c r="AY68" s="272">
        <f t="shared" si="111"/>
        <v>3</v>
      </c>
      <c r="AZ68" s="272">
        <f t="shared" si="111"/>
        <v>3</v>
      </c>
      <c r="BA68" s="529">
        <f t="shared" si="111"/>
        <v>3</v>
      </c>
      <c r="BB68" s="529">
        <f t="shared" ref="BB68:BB134" si="112">SUM(AE68:BA68)</f>
        <v>33</v>
      </c>
      <c r="BC68" s="529" t="e">
        <f>BB.3368</f>
        <v>#NAME?</v>
      </c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17"/>
      <c r="EJ68" s="117"/>
      <c r="EK68" s="117"/>
      <c r="EL68" s="117"/>
      <c r="EM68" s="117"/>
      <c r="EN68" s="117"/>
      <c r="EO68" s="117"/>
      <c r="EP68" s="117"/>
      <c r="EQ68" s="117"/>
      <c r="ES68" s="117"/>
      <c r="ET68" s="117"/>
      <c r="EU68" s="117"/>
      <c r="EV68" s="117"/>
      <c r="EW68" s="182"/>
      <c r="EX68" s="182"/>
      <c r="EY68" s="7"/>
      <c r="EZ68" s="7"/>
      <c r="FA68" s="7"/>
      <c r="FB68" s="7"/>
      <c r="FC68" s="7"/>
      <c r="FD68" s="7"/>
      <c r="FE68" s="7"/>
      <c r="FF68" s="7"/>
    </row>
    <row r="69" spans="1:162" ht="18" hidden="1" customHeight="1" x14ac:dyDescent="0.25">
      <c r="A69" s="524" t="s">
        <v>676</v>
      </c>
      <c r="B69" s="524"/>
      <c r="C69" s="524"/>
      <c r="D69" s="272">
        <f t="shared" ref="D69:AA69" si="113">COUNTIF(D12:D64,"A.45")</f>
        <v>0</v>
      </c>
      <c r="E69" s="272">
        <f t="shared" si="113"/>
        <v>0</v>
      </c>
      <c r="F69" s="272">
        <f t="shared" si="113"/>
        <v>0</v>
      </c>
      <c r="G69" s="272">
        <f t="shared" si="113"/>
        <v>0</v>
      </c>
      <c r="H69" s="272">
        <f t="shared" si="113"/>
        <v>0</v>
      </c>
      <c r="I69" s="272">
        <f t="shared" si="113"/>
        <v>0</v>
      </c>
      <c r="J69" s="272">
        <f t="shared" si="113"/>
        <v>0</v>
      </c>
      <c r="K69" s="272">
        <f t="shared" si="113"/>
        <v>0</v>
      </c>
      <c r="L69" s="272">
        <f t="shared" si="113"/>
        <v>0</v>
      </c>
      <c r="M69" s="272">
        <f t="shared" si="113"/>
        <v>0</v>
      </c>
      <c r="N69" s="272">
        <f t="shared" si="113"/>
        <v>0</v>
      </c>
      <c r="O69" s="272">
        <f t="shared" si="113"/>
        <v>0</v>
      </c>
      <c r="P69" s="272">
        <f t="shared" si="113"/>
        <v>0</v>
      </c>
      <c r="Q69" s="272">
        <f t="shared" si="113"/>
        <v>0</v>
      </c>
      <c r="R69" s="272">
        <f t="shared" si="113"/>
        <v>0</v>
      </c>
      <c r="S69" s="272">
        <f t="shared" si="113"/>
        <v>0</v>
      </c>
      <c r="T69" s="272">
        <f t="shared" si="113"/>
        <v>0</v>
      </c>
      <c r="U69" s="272">
        <f t="shared" si="113"/>
        <v>0</v>
      </c>
      <c r="V69" s="272">
        <f t="shared" si="113"/>
        <v>0</v>
      </c>
      <c r="W69" s="272">
        <f t="shared" si="113"/>
        <v>0</v>
      </c>
      <c r="X69" s="272">
        <f t="shared" si="113"/>
        <v>0</v>
      </c>
      <c r="Y69" s="272">
        <f t="shared" si="113"/>
        <v>0</v>
      </c>
      <c r="Z69" s="272"/>
      <c r="AA69" s="272">
        <f t="shared" si="113"/>
        <v>0</v>
      </c>
      <c r="AB69" s="2"/>
      <c r="AC69" s="272">
        <f>SUM(D69:AB69)</f>
        <v>0</v>
      </c>
      <c r="AD69" s="528">
        <f>AC69</f>
        <v>0</v>
      </c>
      <c r="AE69" s="272">
        <f t="shared" ref="AE69:BA69" si="114">COUNTIF(AE11:AE63,"A.45")</f>
        <v>3</v>
      </c>
      <c r="AF69" s="272">
        <f t="shared" si="114"/>
        <v>3</v>
      </c>
      <c r="AG69" s="272">
        <f t="shared" si="114"/>
        <v>3</v>
      </c>
      <c r="AH69" s="272">
        <f t="shared" si="114"/>
        <v>3</v>
      </c>
      <c r="AI69" s="272">
        <f t="shared" si="114"/>
        <v>3</v>
      </c>
      <c r="AJ69" s="272">
        <f t="shared" si="114"/>
        <v>3</v>
      </c>
      <c r="AK69" s="272">
        <f t="shared" si="114"/>
        <v>3</v>
      </c>
      <c r="AL69" s="272">
        <f t="shared" si="114"/>
        <v>3</v>
      </c>
      <c r="AM69" s="272">
        <f t="shared" si="114"/>
        <v>3</v>
      </c>
      <c r="AN69" s="272">
        <f t="shared" si="114"/>
        <v>0</v>
      </c>
      <c r="AO69" s="272">
        <f t="shared" si="114"/>
        <v>0</v>
      </c>
      <c r="AP69" s="272">
        <f t="shared" si="114"/>
        <v>3</v>
      </c>
      <c r="AQ69" s="272">
        <f t="shared" si="114"/>
        <v>3</v>
      </c>
      <c r="AR69" s="272">
        <f t="shared" si="114"/>
        <v>3</v>
      </c>
      <c r="AS69" s="272">
        <f t="shared" si="114"/>
        <v>0</v>
      </c>
      <c r="AT69" s="272">
        <f t="shared" si="114"/>
        <v>0</v>
      </c>
      <c r="AU69" s="272">
        <f t="shared" si="114"/>
        <v>0</v>
      </c>
      <c r="AV69" s="272">
        <f t="shared" si="114"/>
        <v>0</v>
      </c>
      <c r="AW69" s="272">
        <f t="shared" si="114"/>
        <v>0</v>
      </c>
      <c r="AX69" s="272">
        <f t="shared" si="114"/>
        <v>0</v>
      </c>
      <c r="AY69" s="272">
        <f t="shared" si="114"/>
        <v>0</v>
      </c>
      <c r="AZ69" s="272">
        <f t="shared" si="114"/>
        <v>0</v>
      </c>
      <c r="BA69" s="272">
        <f t="shared" si="114"/>
        <v>0</v>
      </c>
      <c r="BB69" s="529">
        <f t="shared" si="112"/>
        <v>36</v>
      </c>
      <c r="BC69" s="529" t="e">
        <f>BB.3369</f>
        <v>#NAME?</v>
      </c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17"/>
      <c r="EJ69" s="117"/>
      <c r="EK69" s="117"/>
      <c r="EL69" s="117"/>
      <c r="EM69" s="117"/>
      <c r="EN69" s="117"/>
      <c r="EO69" s="117"/>
      <c r="EP69" s="117"/>
      <c r="EQ69" s="117"/>
      <c r="ES69" s="117"/>
      <c r="ET69" s="117"/>
      <c r="EU69" s="117"/>
      <c r="EV69" s="117"/>
      <c r="EW69" s="182"/>
      <c r="EX69" s="182"/>
      <c r="EY69" s="7"/>
      <c r="EZ69" s="7"/>
      <c r="FA69" s="7"/>
      <c r="FB69" s="7"/>
      <c r="FC69" s="7"/>
      <c r="FD69" s="7"/>
      <c r="FE69" s="7"/>
      <c r="FF69" s="7"/>
    </row>
    <row r="70" spans="1:162" ht="18" hidden="1" customHeight="1" x14ac:dyDescent="0.25">
      <c r="A70" s="770" t="s">
        <v>461</v>
      </c>
      <c r="B70" s="770"/>
      <c r="C70" s="770"/>
      <c r="D70" s="272">
        <f t="shared" ref="D70:AA70" si="115">COUNTIF(D12:D64,"B.22")</f>
        <v>0</v>
      </c>
      <c r="E70" s="272">
        <f t="shared" si="115"/>
        <v>0</v>
      </c>
      <c r="F70" s="272">
        <f t="shared" si="115"/>
        <v>0</v>
      </c>
      <c r="G70" s="272">
        <f t="shared" si="115"/>
        <v>0</v>
      </c>
      <c r="H70" s="272">
        <f t="shared" si="115"/>
        <v>0</v>
      </c>
      <c r="I70" s="272">
        <f t="shared" si="115"/>
        <v>0</v>
      </c>
      <c r="J70" s="272">
        <f t="shared" si="115"/>
        <v>0</v>
      </c>
      <c r="K70" s="272">
        <f t="shared" si="115"/>
        <v>0</v>
      </c>
      <c r="L70" s="272">
        <f t="shared" si="115"/>
        <v>0</v>
      </c>
      <c r="M70" s="272">
        <f t="shared" si="115"/>
        <v>0</v>
      </c>
      <c r="N70" s="272">
        <f t="shared" si="115"/>
        <v>0</v>
      </c>
      <c r="O70" s="272">
        <f t="shared" si="115"/>
        <v>0</v>
      </c>
      <c r="P70" s="272">
        <f t="shared" si="115"/>
        <v>0</v>
      </c>
      <c r="Q70" s="272">
        <f t="shared" si="115"/>
        <v>0</v>
      </c>
      <c r="R70" s="272">
        <f t="shared" si="115"/>
        <v>0</v>
      </c>
      <c r="S70" s="272">
        <f t="shared" si="115"/>
        <v>0</v>
      </c>
      <c r="T70" s="272">
        <f t="shared" si="115"/>
        <v>0</v>
      </c>
      <c r="U70" s="272">
        <f t="shared" si="115"/>
        <v>0</v>
      </c>
      <c r="V70" s="272">
        <f t="shared" si="115"/>
        <v>0</v>
      </c>
      <c r="W70" s="272">
        <f t="shared" si="115"/>
        <v>0</v>
      </c>
      <c r="X70" s="272">
        <f t="shared" si="115"/>
        <v>0</v>
      </c>
      <c r="Y70" s="272">
        <f t="shared" si="115"/>
        <v>0</v>
      </c>
      <c r="Z70" s="272"/>
      <c r="AA70" s="272">
        <f t="shared" si="115"/>
        <v>0</v>
      </c>
      <c r="AB70" s="2"/>
      <c r="AC70" s="272">
        <f t="shared" si="109"/>
        <v>0</v>
      </c>
      <c r="AD70" s="528">
        <f>AC70</f>
        <v>0</v>
      </c>
      <c r="AE70" s="272">
        <f t="shared" ref="AE70:BA70" si="116">COUNTIF(AE11:AE63,"B.22")</f>
        <v>0</v>
      </c>
      <c r="AF70" s="272">
        <f t="shared" si="116"/>
        <v>0</v>
      </c>
      <c r="AG70" s="272">
        <f t="shared" si="116"/>
        <v>0</v>
      </c>
      <c r="AH70" s="272">
        <f t="shared" si="116"/>
        <v>0</v>
      </c>
      <c r="AI70" s="272">
        <f t="shared" si="116"/>
        <v>0</v>
      </c>
      <c r="AJ70" s="272">
        <f t="shared" si="116"/>
        <v>0</v>
      </c>
      <c r="AK70" s="272">
        <f t="shared" si="116"/>
        <v>0</v>
      </c>
      <c r="AL70" s="272">
        <f t="shared" si="116"/>
        <v>0</v>
      </c>
      <c r="AM70" s="272">
        <f t="shared" si="116"/>
        <v>0</v>
      </c>
      <c r="AN70" s="272">
        <f t="shared" si="116"/>
        <v>0</v>
      </c>
      <c r="AO70" s="272">
        <f t="shared" si="116"/>
        <v>0</v>
      </c>
      <c r="AP70" s="272">
        <f t="shared" si="116"/>
        <v>0</v>
      </c>
      <c r="AQ70" s="272">
        <f t="shared" si="116"/>
        <v>2</v>
      </c>
      <c r="AR70" s="272">
        <f t="shared" si="116"/>
        <v>2</v>
      </c>
      <c r="AS70" s="272">
        <f t="shared" si="116"/>
        <v>2</v>
      </c>
      <c r="AT70" s="272">
        <f t="shared" si="116"/>
        <v>2</v>
      </c>
      <c r="AU70" s="272">
        <f t="shared" si="116"/>
        <v>2</v>
      </c>
      <c r="AV70" s="272">
        <f t="shared" si="116"/>
        <v>2</v>
      </c>
      <c r="AW70" s="272">
        <f t="shared" si="116"/>
        <v>2</v>
      </c>
      <c r="AX70" s="272">
        <f t="shared" si="116"/>
        <v>2</v>
      </c>
      <c r="AY70" s="272">
        <f t="shared" si="116"/>
        <v>2</v>
      </c>
      <c r="AZ70" s="272">
        <f t="shared" si="116"/>
        <v>2</v>
      </c>
      <c r="BA70" s="529">
        <f t="shared" si="116"/>
        <v>2</v>
      </c>
      <c r="BB70" s="529">
        <f t="shared" si="112"/>
        <v>22</v>
      </c>
      <c r="BC70" s="529" t="e">
        <f>BB.3370</f>
        <v>#NAME?</v>
      </c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17"/>
      <c r="EJ70" s="117"/>
      <c r="EK70" s="117"/>
      <c r="EL70" s="117"/>
      <c r="EM70" s="117"/>
      <c r="EN70" s="117"/>
      <c r="EO70" s="117"/>
      <c r="EP70" s="117"/>
      <c r="EQ70" s="117"/>
      <c r="ES70" s="117"/>
      <c r="ET70" s="117"/>
      <c r="EU70" s="117"/>
      <c r="EV70" s="117"/>
      <c r="EW70" s="182"/>
      <c r="EX70" s="182"/>
      <c r="EY70" s="7"/>
      <c r="EZ70" s="7"/>
      <c r="FA70" s="7"/>
      <c r="FB70" s="7"/>
      <c r="FC70" s="7"/>
      <c r="FD70" s="7"/>
      <c r="FE70" s="7"/>
      <c r="FF70" s="7"/>
    </row>
    <row r="71" spans="1:162" ht="18" hidden="1" customHeight="1" x14ac:dyDescent="0.25">
      <c r="A71" s="770" t="s">
        <v>563</v>
      </c>
      <c r="B71" s="770"/>
      <c r="C71" s="770"/>
      <c r="D71" s="272">
        <f t="shared" ref="D71:AA71" si="117">COUNTIF(D12:D64,"B.25")</f>
        <v>0</v>
      </c>
      <c r="E71" s="272">
        <f t="shared" si="117"/>
        <v>0</v>
      </c>
      <c r="F71" s="272">
        <f t="shared" si="117"/>
        <v>0</v>
      </c>
      <c r="G71" s="272">
        <f t="shared" si="117"/>
        <v>0</v>
      </c>
      <c r="H71" s="272">
        <f t="shared" si="117"/>
        <v>0</v>
      </c>
      <c r="I71" s="272">
        <f t="shared" si="117"/>
        <v>0</v>
      </c>
      <c r="J71" s="272">
        <f t="shared" si="117"/>
        <v>0</v>
      </c>
      <c r="K71" s="272">
        <f t="shared" si="117"/>
        <v>0</v>
      </c>
      <c r="L71" s="272">
        <f t="shared" si="117"/>
        <v>0</v>
      </c>
      <c r="M71" s="272">
        <f t="shared" si="117"/>
        <v>0</v>
      </c>
      <c r="N71" s="272">
        <f t="shared" si="117"/>
        <v>0</v>
      </c>
      <c r="O71" s="272">
        <f t="shared" si="117"/>
        <v>0</v>
      </c>
      <c r="P71" s="272">
        <f t="shared" si="117"/>
        <v>0</v>
      </c>
      <c r="Q71" s="272">
        <f t="shared" si="117"/>
        <v>0</v>
      </c>
      <c r="R71" s="272">
        <f t="shared" si="117"/>
        <v>0</v>
      </c>
      <c r="S71" s="272">
        <f t="shared" si="117"/>
        <v>0</v>
      </c>
      <c r="T71" s="272">
        <f t="shared" si="117"/>
        <v>0</v>
      </c>
      <c r="U71" s="272">
        <f t="shared" si="117"/>
        <v>0</v>
      </c>
      <c r="V71" s="272">
        <f t="shared" si="117"/>
        <v>0</v>
      </c>
      <c r="W71" s="272">
        <f t="shared" si="117"/>
        <v>0</v>
      </c>
      <c r="X71" s="272">
        <f t="shared" si="117"/>
        <v>0</v>
      </c>
      <c r="Y71" s="272">
        <f t="shared" si="117"/>
        <v>0</v>
      </c>
      <c r="Z71" s="272"/>
      <c r="AA71" s="272">
        <f t="shared" si="117"/>
        <v>0</v>
      </c>
      <c r="AB71" s="2"/>
      <c r="AC71" s="272">
        <f t="shared" si="109"/>
        <v>0</v>
      </c>
      <c r="AD71" s="528">
        <f>AC71</f>
        <v>0</v>
      </c>
      <c r="AE71" s="272">
        <f t="shared" ref="AE71:BA71" si="118">COUNTIF(AE11:AE63,"B.25")</f>
        <v>2</v>
      </c>
      <c r="AF71" s="272">
        <f t="shared" si="118"/>
        <v>2</v>
      </c>
      <c r="AG71" s="272">
        <f t="shared" si="118"/>
        <v>2</v>
      </c>
      <c r="AH71" s="272">
        <f t="shared" si="118"/>
        <v>2</v>
      </c>
      <c r="AI71" s="272">
        <f t="shared" si="118"/>
        <v>2</v>
      </c>
      <c r="AJ71" s="272">
        <f t="shared" si="118"/>
        <v>2</v>
      </c>
      <c r="AK71" s="272">
        <f t="shared" si="118"/>
        <v>0</v>
      </c>
      <c r="AL71" s="272">
        <f t="shared" si="118"/>
        <v>0</v>
      </c>
      <c r="AM71" s="272">
        <f t="shared" si="118"/>
        <v>0</v>
      </c>
      <c r="AN71" s="272">
        <f t="shared" si="118"/>
        <v>0</v>
      </c>
      <c r="AO71" s="272">
        <f t="shared" si="118"/>
        <v>0</v>
      </c>
      <c r="AP71" s="272">
        <f t="shared" si="118"/>
        <v>0</v>
      </c>
      <c r="AQ71" s="272">
        <f t="shared" si="118"/>
        <v>0</v>
      </c>
      <c r="AR71" s="272">
        <f t="shared" si="118"/>
        <v>0</v>
      </c>
      <c r="AS71" s="272">
        <f t="shared" si="118"/>
        <v>0</v>
      </c>
      <c r="AT71" s="272">
        <f t="shared" si="118"/>
        <v>0</v>
      </c>
      <c r="AU71" s="272">
        <f t="shared" si="118"/>
        <v>0</v>
      </c>
      <c r="AV71" s="272">
        <f t="shared" si="118"/>
        <v>0</v>
      </c>
      <c r="AW71" s="272">
        <f t="shared" si="118"/>
        <v>0</v>
      </c>
      <c r="AX71" s="272">
        <f t="shared" si="118"/>
        <v>0</v>
      </c>
      <c r="AY71" s="272">
        <f t="shared" si="118"/>
        <v>0</v>
      </c>
      <c r="AZ71" s="272">
        <f t="shared" si="118"/>
        <v>0</v>
      </c>
      <c r="BA71" s="529">
        <f t="shared" si="118"/>
        <v>0</v>
      </c>
      <c r="BB71" s="529">
        <f t="shared" si="112"/>
        <v>12</v>
      </c>
      <c r="BC71" s="529" t="e">
        <f>BB.3371</f>
        <v>#NAME?</v>
      </c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17"/>
      <c r="EJ71" s="117"/>
      <c r="EK71" s="117"/>
      <c r="EL71" s="117"/>
      <c r="EM71" s="117"/>
      <c r="EN71" s="117"/>
      <c r="EO71" s="117"/>
      <c r="EP71" s="117"/>
      <c r="EQ71" s="117"/>
      <c r="ES71" s="117"/>
      <c r="ET71" s="117"/>
      <c r="EU71" s="117"/>
      <c r="EV71" s="117"/>
      <c r="EW71" s="182"/>
      <c r="EX71" s="182"/>
      <c r="EY71" s="7"/>
      <c r="EZ71" s="7"/>
      <c r="FA71" s="7"/>
      <c r="FB71" s="7"/>
      <c r="FC71" s="7"/>
      <c r="FD71" s="7"/>
      <c r="FE71" s="7"/>
      <c r="FF71" s="7"/>
    </row>
    <row r="72" spans="1:162" ht="18" hidden="1" customHeight="1" x14ac:dyDescent="0.25">
      <c r="A72" s="524" t="s">
        <v>778</v>
      </c>
      <c r="B72" s="524"/>
      <c r="C72" s="524"/>
      <c r="D72" s="272">
        <f t="shared" ref="D72:AA72" si="119">COUNTIF(D12:D64,"B.29")</f>
        <v>0</v>
      </c>
      <c r="E72" s="272">
        <f t="shared" si="119"/>
        <v>0</v>
      </c>
      <c r="F72" s="272">
        <f t="shared" si="119"/>
        <v>0</v>
      </c>
      <c r="G72" s="272">
        <f t="shared" si="119"/>
        <v>0</v>
      </c>
      <c r="H72" s="272">
        <f t="shared" si="119"/>
        <v>0</v>
      </c>
      <c r="I72" s="272">
        <f t="shared" si="119"/>
        <v>0</v>
      </c>
      <c r="J72" s="272">
        <f t="shared" si="119"/>
        <v>0</v>
      </c>
      <c r="K72" s="272">
        <f t="shared" si="119"/>
        <v>0</v>
      </c>
      <c r="L72" s="272">
        <f t="shared" si="119"/>
        <v>0</v>
      </c>
      <c r="M72" s="272">
        <f t="shared" si="119"/>
        <v>0</v>
      </c>
      <c r="N72" s="272">
        <f t="shared" si="119"/>
        <v>0</v>
      </c>
      <c r="O72" s="272">
        <f t="shared" si="119"/>
        <v>0</v>
      </c>
      <c r="P72" s="272">
        <f t="shared" si="119"/>
        <v>0</v>
      </c>
      <c r="Q72" s="272">
        <f t="shared" si="119"/>
        <v>0</v>
      </c>
      <c r="R72" s="272">
        <f t="shared" si="119"/>
        <v>0</v>
      </c>
      <c r="S72" s="272">
        <f t="shared" si="119"/>
        <v>0</v>
      </c>
      <c r="T72" s="272">
        <f t="shared" si="119"/>
        <v>0</v>
      </c>
      <c r="U72" s="272">
        <f t="shared" si="119"/>
        <v>0</v>
      </c>
      <c r="V72" s="272">
        <f t="shared" si="119"/>
        <v>0</v>
      </c>
      <c r="W72" s="272">
        <f t="shared" si="119"/>
        <v>0</v>
      </c>
      <c r="X72" s="272">
        <f t="shared" si="119"/>
        <v>0</v>
      </c>
      <c r="Y72" s="272">
        <f t="shared" si="119"/>
        <v>0</v>
      </c>
      <c r="Z72" s="272"/>
      <c r="AA72" s="272">
        <f t="shared" si="119"/>
        <v>0</v>
      </c>
      <c r="AB72" s="2"/>
      <c r="AC72" s="272">
        <f t="shared" si="109"/>
        <v>0</v>
      </c>
      <c r="AD72" s="528">
        <f>AC72</f>
        <v>0</v>
      </c>
      <c r="AE72" s="272">
        <f t="shared" ref="AE72:BA72" si="120">COUNTIF(AE12:AE64,"B.29")</f>
        <v>0</v>
      </c>
      <c r="AF72" s="272">
        <f t="shared" si="120"/>
        <v>0</v>
      </c>
      <c r="AG72" s="272">
        <f t="shared" si="120"/>
        <v>0</v>
      </c>
      <c r="AH72" s="272">
        <f t="shared" si="120"/>
        <v>0</v>
      </c>
      <c r="AI72" s="272">
        <f t="shared" si="120"/>
        <v>0</v>
      </c>
      <c r="AJ72" s="272">
        <f t="shared" si="120"/>
        <v>0</v>
      </c>
      <c r="AK72" s="272">
        <f t="shared" si="120"/>
        <v>2</v>
      </c>
      <c r="AL72" s="272">
        <f t="shared" si="120"/>
        <v>2</v>
      </c>
      <c r="AM72" s="272">
        <f t="shared" si="120"/>
        <v>2</v>
      </c>
      <c r="AN72" s="272">
        <f t="shared" si="120"/>
        <v>2</v>
      </c>
      <c r="AO72" s="272">
        <f t="shared" si="120"/>
        <v>2</v>
      </c>
      <c r="AP72" s="272">
        <f t="shared" si="120"/>
        <v>2</v>
      </c>
      <c r="AQ72" s="272">
        <f t="shared" si="120"/>
        <v>0</v>
      </c>
      <c r="AR72" s="272">
        <f t="shared" si="120"/>
        <v>0</v>
      </c>
      <c r="AS72" s="272">
        <f t="shared" si="120"/>
        <v>0</v>
      </c>
      <c r="AT72" s="272">
        <f t="shared" si="120"/>
        <v>0</v>
      </c>
      <c r="AU72" s="272">
        <f t="shared" si="120"/>
        <v>0</v>
      </c>
      <c r="AV72" s="272">
        <f t="shared" si="120"/>
        <v>0</v>
      </c>
      <c r="AW72" s="272">
        <f t="shared" si="120"/>
        <v>0</v>
      </c>
      <c r="AX72" s="272">
        <f t="shared" si="120"/>
        <v>0</v>
      </c>
      <c r="AY72" s="272">
        <f t="shared" si="120"/>
        <v>0</v>
      </c>
      <c r="AZ72" s="272">
        <f t="shared" si="120"/>
        <v>0</v>
      </c>
      <c r="BA72" s="272">
        <f t="shared" si="120"/>
        <v>0</v>
      </c>
      <c r="BB72" s="529">
        <f t="shared" si="112"/>
        <v>12</v>
      </c>
      <c r="BC72" s="529" t="e">
        <f>BB.3372</f>
        <v>#NAME?</v>
      </c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17"/>
      <c r="EJ72" s="117"/>
      <c r="EK72" s="117"/>
      <c r="EL72" s="117"/>
      <c r="EM72" s="117"/>
      <c r="EN72" s="117"/>
      <c r="EO72" s="117"/>
      <c r="EP72" s="117"/>
      <c r="EQ72" s="117"/>
      <c r="ES72" s="117"/>
      <c r="ET72" s="117"/>
      <c r="EU72" s="117"/>
      <c r="EV72" s="117"/>
      <c r="EW72" s="182"/>
      <c r="EX72" s="182"/>
      <c r="EY72" s="7"/>
      <c r="EZ72" s="7"/>
      <c r="FA72" s="7"/>
      <c r="FB72" s="7"/>
      <c r="FC72" s="7"/>
      <c r="FD72" s="7"/>
      <c r="FE72" s="7"/>
      <c r="FF72" s="7"/>
    </row>
    <row r="73" spans="1:162" ht="18" hidden="1" customHeight="1" x14ac:dyDescent="0.25">
      <c r="A73" s="770" t="s">
        <v>462</v>
      </c>
      <c r="B73" s="770"/>
      <c r="C73" s="770"/>
      <c r="D73" s="272">
        <f t="shared" ref="D73:AA73" si="121">COUNTIF(D12:D64,"C.19")</f>
        <v>0</v>
      </c>
      <c r="E73" s="272">
        <f t="shared" si="121"/>
        <v>0</v>
      </c>
      <c r="F73" s="272">
        <f t="shared" si="121"/>
        <v>0</v>
      </c>
      <c r="G73" s="272">
        <f t="shared" si="121"/>
        <v>0</v>
      </c>
      <c r="H73" s="272">
        <f t="shared" si="121"/>
        <v>0</v>
      </c>
      <c r="I73" s="272">
        <f t="shared" si="121"/>
        <v>0</v>
      </c>
      <c r="J73" s="272">
        <f t="shared" si="121"/>
        <v>0</v>
      </c>
      <c r="K73" s="272">
        <f t="shared" si="121"/>
        <v>0</v>
      </c>
      <c r="L73" s="272">
        <f t="shared" si="121"/>
        <v>0</v>
      </c>
      <c r="M73" s="272">
        <f t="shared" si="121"/>
        <v>0</v>
      </c>
      <c r="N73" s="272">
        <f t="shared" si="121"/>
        <v>0</v>
      </c>
      <c r="O73" s="272">
        <f t="shared" si="121"/>
        <v>0</v>
      </c>
      <c r="P73" s="272">
        <f t="shared" si="121"/>
        <v>0</v>
      </c>
      <c r="Q73" s="272">
        <f t="shared" si="121"/>
        <v>0</v>
      </c>
      <c r="R73" s="272">
        <f t="shared" si="121"/>
        <v>0</v>
      </c>
      <c r="S73" s="272">
        <f t="shared" si="121"/>
        <v>0</v>
      </c>
      <c r="T73" s="272">
        <f t="shared" si="121"/>
        <v>0</v>
      </c>
      <c r="U73" s="272">
        <f t="shared" si="121"/>
        <v>0</v>
      </c>
      <c r="V73" s="272">
        <f t="shared" si="121"/>
        <v>0</v>
      </c>
      <c r="W73" s="272">
        <f t="shared" si="121"/>
        <v>0</v>
      </c>
      <c r="X73" s="272">
        <f t="shared" si="121"/>
        <v>0</v>
      </c>
      <c r="Y73" s="272">
        <f t="shared" si="121"/>
        <v>0</v>
      </c>
      <c r="Z73" s="272"/>
      <c r="AA73" s="272">
        <f t="shared" si="121"/>
        <v>0</v>
      </c>
      <c r="AB73" s="2"/>
      <c r="AC73" s="272">
        <f t="shared" si="109"/>
        <v>0</v>
      </c>
      <c r="AD73" s="767">
        <f>AC73+AC74</f>
        <v>0</v>
      </c>
      <c r="AE73" s="272">
        <f t="shared" ref="AE73:BA73" si="122">COUNTIF(AE11:AE63,"C.19")</f>
        <v>4</v>
      </c>
      <c r="AF73" s="272">
        <f t="shared" si="122"/>
        <v>4</v>
      </c>
      <c r="AG73" s="272">
        <f t="shared" si="122"/>
        <v>4</v>
      </c>
      <c r="AH73" s="272">
        <f t="shared" si="122"/>
        <v>4</v>
      </c>
      <c r="AI73" s="272">
        <f t="shared" si="122"/>
        <v>0</v>
      </c>
      <c r="AJ73" s="272">
        <f t="shared" si="122"/>
        <v>0</v>
      </c>
      <c r="AK73" s="272">
        <f t="shared" si="122"/>
        <v>4</v>
      </c>
      <c r="AL73" s="272">
        <f t="shared" si="122"/>
        <v>4</v>
      </c>
      <c r="AM73" s="272">
        <f t="shared" si="122"/>
        <v>4</v>
      </c>
      <c r="AN73" s="272">
        <f t="shared" si="122"/>
        <v>0</v>
      </c>
      <c r="AO73" s="272">
        <f t="shared" si="122"/>
        <v>0</v>
      </c>
      <c r="AP73" s="272">
        <f t="shared" si="122"/>
        <v>0</v>
      </c>
      <c r="AQ73" s="272">
        <f t="shared" si="122"/>
        <v>0</v>
      </c>
      <c r="AR73" s="272">
        <f t="shared" si="122"/>
        <v>0</v>
      </c>
      <c r="AS73" s="272">
        <f t="shared" si="122"/>
        <v>0</v>
      </c>
      <c r="AT73" s="272">
        <f t="shared" si="122"/>
        <v>0</v>
      </c>
      <c r="AU73" s="272">
        <f t="shared" si="122"/>
        <v>0</v>
      </c>
      <c r="AV73" s="272">
        <f t="shared" si="122"/>
        <v>0</v>
      </c>
      <c r="AW73" s="272">
        <f t="shared" si="122"/>
        <v>0</v>
      </c>
      <c r="AX73" s="272">
        <f t="shared" si="122"/>
        <v>0</v>
      </c>
      <c r="AY73" s="272">
        <f t="shared" si="122"/>
        <v>0</v>
      </c>
      <c r="AZ73" s="272">
        <f t="shared" si="122"/>
        <v>0</v>
      </c>
      <c r="BA73" s="272">
        <f t="shared" si="122"/>
        <v>0</v>
      </c>
      <c r="BB73" s="529">
        <f t="shared" si="112"/>
        <v>28</v>
      </c>
      <c r="BC73" s="766" t="e">
        <f>BB.3373+BB.3374</f>
        <v>#NAME?</v>
      </c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17"/>
      <c r="EJ73" s="117"/>
      <c r="EK73" s="117"/>
      <c r="EL73" s="117"/>
      <c r="EM73" s="117"/>
      <c r="EN73" s="117"/>
      <c r="EO73" s="117"/>
      <c r="EP73" s="117"/>
      <c r="EQ73" s="117"/>
      <c r="ES73" s="117"/>
      <c r="ET73" s="117"/>
      <c r="EU73" s="117"/>
      <c r="EV73" s="117"/>
      <c r="EW73" s="182"/>
      <c r="EX73" s="182"/>
      <c r="EY73" s="7"/>
      <c r="EZ73" s="7"/>
      <c r="FA73" s="7"/>
      <c r="FB73" s="7"/>
      <c r="FC73" s="7"/>
      <c r="FD73" s="7"/>
      <c r="FE73" s="7"/>
      <c r="FF73" s="7"/>
    </row>
    <row r="74" spans="1:162" ht="18" hidden="1" customHeight="1" x14ac:dyDescent="0.25">
      <c r="A74" s="770" t="s">
        <v>528</v>
      </c>
      <c r="B74" s="770"/>
      <c r="C74" s="770"/>
      <c r="D74" s="272">
        <f t="shared" ref="D74:AA74" si="123">COUNTIF(D12:D64,"CP.20")</f>
        <v>0</v>
      </c>
      <c r="E74" s="272">
        <f t="shared" si="123"/>
        <v>0</v>
      </c>
      <c r="F74" s="272">
        <f t="shared" si="123"/>
        <v>0</v>
      </c>
      <c r="G74" s="272">
        <f t="shared" si="123"/>
        <v>0</v>
      </c>
      <c r="H74" s="272">
        <f t="shared" si="123"/>
        <v>0</v>
      </c>
      <c r="I74" s="272">
        <f t="shared" si="123"/>
        <v>0</v>
      </c>
      <c r="J74" s="272">
        <f t="shared" si="123"/>
        <v>0</v>
      </c>
      <c r="K74" s="272">
        <f t="shared" si="123"/>
        <v>0</v>
      </c>
      <c r="L74" s="272">
        <f t="shared" si="123"/>
        <v>0</v>
      </c>
      <c r="M74" s="272">
        <f t="shared" si="123"/>
        <v>0</v>
      </c>
      <c r="N74" s="272">
        <f t="shared" si="123"/>
        <v>0</v>
      </c>
      <c r="O74" s="272">
        <f t="shared" si="123"/>
        <v>0</v>
      </c>
      <c r="P74" s="272">
        <f t="shared" si="123"/>
        <v>0</v>
      </c>
      <c r="Q74" s="272">
        <f t="shared" si="123"/>
        <v>0</v>
      </c>
      <c r="R74" s="272">
        <f t="shared" si="123"/>
        <v>0</v>
      </c>
      <c r="S74" s="272">
        <f t="shared" si="123"/>
        <v>0</v>
      </c>
      <c r="T74" s="272">
        <f t="shared" si="123"/>
        <v>0</v>
      </c>
      <c r="U74" s="272">
        <f t="shared" si="123"/>
        <v>0</v>
      </c>
      <c r="V74" s="272">
        <f t="shared" si="123"/>
        <v>0</v>
      </c>
      <c r="W74" s="272">
        <f t="shared" si="123"/>
        <v>0</v>
      </c>
      <c r="X74" s="272">
        <f t="shared" si="123"/>
        <v>0</v>
      </c>
      <c r="Y74" s="272">
        <f t="shared" si="123"/>
        <v>0</v>
      </c>
      <c r="Z74" s="272"/>
      <c r="AA74" s="272">
        <f t="shared" si="123"/>
        <v>0</v>
      </c>
      <c r="AB74" s="2"/>
      <c r="AC74" s="272">
        <f t="shared" si="109"/>
        <v>0</v>
      </c>
      <c r="AD74" s="767"/>
      <c r="AE74" s="272">
        <f t="shared" ref="AE74:BA74" si="124">COUNTIF(AE11:AE63,"CP.20")</f>
        <v>0</v>
      </c>
      <c r="AF74" s="272">
        <f t="shared" si="124"/>
        <v>0</v>
      </c>
      <c r="AG74" s="272">
        <f t="shared" si="124"/>
        <v>0</v>
      </c>
      <c r="AH74" s="272">
        <f t="shared" si="124"/>
        <v>0</v>
      </c>
      <c r="AI74" s="272">
        <f t="shared" si="124"/>
        <v>0</v>
      </c>
      <c r="AJ74" s="272">
        <f t="shared" si="124"/>
        <v>0</v>
      </c>
      <c r="AK74" s="272">
        <f t="shared" si="124"/>
        <v>0</v>
      </c>
      <c r="AL74" s="272">
        <f t="shared" si="124"/>
        <v>0</v>
      </c>
      <c r="AM74" s="272">
        <f t="shared" si="124"/>
        <v>0</v>
      </c>
      <c r="AN74" s="272">
        <f t="shared" si="124"/>
        <v>0</v>
      </c>
      <c r="AO74" s="272">
        <f t="shared" si="124"/>
        <v>0</v>
      </c>
      <c r="AP74" s="272">
        <f t="shared" si="124"/>
        <v>0</v>
      </c>
      <c r="AQ74" s="272">
        <f t="shared" si="124"/>
        <v>0</v>
      </c>
      <c r="AR74" s="272">
        <f t="shared" si="124"/>
        <v>0</v>
      </c>
      <c r="AS74" s="272">
        <f t="shared" si="124"/>
        <v>0</v>
      </c>
      <c r="AT74" s="272">
        <f t="shared" si="124"/>
        <v>0</v>
      </c>
      <c r="AU74" s="272">
        <f t="shared" si="124"/>
        <v>0</v>
      </c>
      <c r="AV74" s="272">
        <f t="shared" si="124"/>
        <v>0</v>
      </c>
      <c r="AW74" s="272">
        <f t="shared" si="124"/>
        <v>0</v>
      </c>
      <c r="AX74" s="272">
        <f t="shared" si="124"/>
        <v>0</v>
      </c>
      <c r="AY74" s="272">
        <f t="shared" si="124"/>
        <v>0</v>
      </c>
      <c r="AZ74" s="272">
        <f t="shared" si="124"/>
        <v>0</v>
      </c>
      <c r="BA74" s="272">
        <f t="shared" si="124"/>
        <v>0</v>
      </c>
      <c r="BB74" s="529">
        <f t="shared" si="112"/>
        <v>0</v>
      </c>
      <c r="BC74" s="766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82"/>
      <c r="EX74" s="182"/>
      <c r="EY74" s="7"/>
      <c r="EZ74" s="7"/>
      <c r="FA74" s="7"/>
      <c r="FB74" s="7"/>
      <c r="FC74" s="7"/>
      <c r="FD74" s="7"/>
      <c r="FE74" s="7"/>
      <c r="FF74" s="7"/>
    </row>
    <row r="75" spans="1:162" ht="18" hidden="1" customHeight="1" x14ac:dyDescent="0.25">
      <c r="A75" s="770" t="s">
        <v>463</v>
      </c>
      <c r="B75" s="770"/>
      <c r="C75" s="770"/>
      <c r="D75" s="272">
        <f t="shared" ref="D75:AA75" si="125">COUNTIF(D12:D64,"C.13")</f>
        <v>0</v>
      </c>
      <c r="E75" s="272">
        <f t="shared" si="125"/>
        <v>0</v>
      </c>
      <c r="F75" s="272">
        <f t="shared" si="125"/>
        <v>0</v>
      </c>
      <c r="G75" s="272">
        <f t="shared" si="125"/>
        <v>0</v>
      </c>
      <c r="H75" s="272">
        <f t="shared" si="125"/>
        <v>0</v>
      </c>
      <c r="I75" s="272">
        <f t="shared" si="125"/>
        <v>0</v>
      </c>
      <c r="J75" s="272">
        <f t="shared" si="125"/>
        <v>0</v>
      </c>
      <c r="K75" s="272">
        <f t="shared" si="125"/>
        <v>0</v>
      </c>
      <c r="L75" s="272">
        <f t="shared" si="125"/>
        <v>0</v>
      </c>
      <c r="M75" s="272">
        <f t="shared" si="125"/>
        <v>0</v>
      </c>
      <c r="N75" s="272">
        <f t="shared" si="125"/>
        <v>0</v>
      </c>
      <c r="O75" s="272">
        <f t="shared" si="125"/>
        <v>0</v>
      </c>
      <c r="P75" s="272">
        <f t="shared" si="125"/>
        <v>0</v>
      </c>
      <c r="Q75" s="272">
        <f t="shared" si="125"/>
        <v>0</v>
      </c>
      <c r="R75" s="272">
        <f t="shared" si="125"/>
        <v>0</v>
      </c>
      <c r="S75" s="272">
        <f t="shared" si="125"/>
        <v>0</v>
      </c>
      <c r="T75" s="272">
        <f t="shared" si="125"/>
        <v>0</v>
      </c>
      <c r="U75" s="272">
        <f t="shared" si="125"/>
        <v>0</v>
      </c>
      <c r="V75" s="272">
        <f t="shared" si="125"/>
        <v>0</v>
      </c>
      <c r="W75" s="272">
        <f t="shared" si="125"/>
        <v>0</v>
      </c>
      <c r="X75" s="272">
        <f t="shared" si="125"/>
        <v>0</v>
      </c>
      <c r="Y75" s="272">
        <f t="shared" si="125"/>
        <v>0</v>
      </c>
      <c r="Z75" s="272"/>
      <c r="AA75" s="272">
        <f t="shared" si="125"/>
        <v>0</v>
      </c>
      <c r="AB75" s="2"/>
      <c r="AC75" s="272">
        <f t="shared" si="109"/>
        <v>0</v>
      </c>
      <c r="AD75" s="767">
        <f>AC75+AC76</f>
        <v>0</v>
      </c>
      <c r="AE75" s="272">
        <f>COUNTIF(AE11:AE63,"C.13")</f>
        <v>0</v>
      </c>
      <c r="AF75" s="272">
        <f t="shared" ref="AF75:BA75" si="126">COUNTIF(AF11:AF63,"C.13")</f>
        <v>0</v>
      </c>
      <c r="AG75" s="272">
        <f t="shared" si="126"/>
        <v>0</v>
      </c>
      <c r="AH75" s="272">
        <f t="shared" si="126"/>
        <v>0</v>
      </c>
      <c r="AI75" s="272">
        <f t="shared" si="126"/>
        <v>0</v>
      </c>
      <c r="AJ75" s="272">
        <f t="shared" si="126"/>
        <v>0</v>
      </c>
      <c r="AK75" s="272">
        <f t="shared" si="126"/>
        <v>0</v>
      </c>
      <c r="AL75" s="272">
        <f t="shared" si="126"/>
        <v>0</v>
      </c>
      <c r="AM75" s="272">
        <f t="shared" si="126"/>
        <v>0</v>
      </c>
      <c r="AN75" s="272">
        <f t="shared" si="126"/>
        <v>0</v>
      </c>
      <c r="AO75" s="272">
        <f t="shared" si="126"/>
        <v>0</v>
      </c>
      <c r="AP75" s="272">
        <f t="shared" si="126"/>
        <v>0</v>
      </c>
      <c r="AQ75" s="272">
        <f t="shared" si="126"/>
        <v>0</v>
      </c>
      <c r="AR75" s="272">
        <f t="shared" si="126"/>
        <v>0</v>
      </c>
      <c r="AS75" s="272">
        <f t="shared" si="126"/>
        <v>0</v>
      </c>
      <c r="AT75" s="272">
        <f t="shared" si="126"/>
        <v>0</v>
      </c>
      <c r="AU75" s="272">
        <f t="shared" si="126"/>
        <v>4</v>
      </c>
      <c r="AV75" s="272">
        <f t="shared" si="126"/>
        <v>4</v>
      </c>
      <c r="AW75" s="272">
        <f t="shared" si="126"/>
        <v>4</v>
      </c>
      <c r="AX75" s="272">
        <f t="shared" si="126"/>
        <v>4</v>
      </c>
      <c r="AY75" s="272">
        <f t="shared" si="126"/>
        <v>4</v>
      </c>
      <c r="AZ75" s="272">
        <f t="shared" si="126"/>
        <v>4</v>
      </c>
      <c r="BA75" s="272">
        <f t="shared" si="126"/>
        <v>4</v>
      </c>
      <c r="BB75" s="529">
        <f t="shared" si="112"/>
        <v>28</v>
      </c>
      <c r="BC75" s="766" t="e">
        <f>BB.3375+BB.3376</f>
        <v>#NAME?</v>
      </c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82"/>
      <c r="EX75" s="182"/>
      <c r="EY75" s="7"/>
      <c r="EZ75" s="7"/>
      <c r="FA75" s="7"/>
      <c r="FB75" s="7"/>
      <c r="FC75" s="7"/>
      <c r="FD75" s="7"/>
      <c r="FE75" s="7"/>
      <c r="FF75" s="7"/>
    </row>
    <row r="76" spans="1:162" ht="18" hidden="1" customHeight="1" x14ac:dyDescent="0.25">
      <c r="A76" s="770" t="s">
        <v>487</v>
      </c>
      <c r="B76" s="770"/>
      <c r="C76" s="770"/>
      <c r="D76" s="272">
        <f t="shared" ref="D76:AA76" si="127">COUNTIF(D12:D64,"CP.13")</f>
        <v>0</v>
      </c>
      <c r="E76" s="272">
        <f t="shared" si="127"/>
        <v>0</v>
      </c>
      <c r="F76" s="272">
        <f t="shared" si="127"/>
        <v>0</v>
      </c>
      <c r="G76" s="272">
        <f t="shared" si="127"/>
        <v>0</v>
      </c>
      <c r="H76" s="272">
        <f t="shared" si="127"/>
        <v>0</v>
      </c>
      <c r="I76" s="272">
        <f t="shared" si="127"/>
        <v>0</v>
      </c>
      <c r="J76" s="272">
        <f t="shared" si="127"/>
        <v>0</v>
      </c>
      <c r="K76" s="272">
        <f t="shared" si="127"/>
        <v>0</v>
      </c>
      <c r="L76" s="272">
        <f t="shared" si="127"/>
        <v>0</v>
      </c>
      <c r="M76" s="272">
        <f t="shared" si="127"/>
        <v>0</v>
      </c>
      <c r="N76" s="272">
        <f t="shared" si="127"/>
        <v>0</v>
      </c>
      <c r="O76" s="272">
        <f t="shared" si="127"/>
        <v>0</v>
      </c>
      <c r="P76" s="222">
        <f t="shared" si="127"/>
        <v>0</v>
      </c>
      <c r="Q76" s="222">
        <f t="shared" si="127"/>
        <v>0</v>
      </c>
      <c r="R76" s="272">
        <f t="shared" si="127"/>
        <v>0</v>
      </c>
      <c r="S76" s="272">
        <f t="shared" si="127"/>
        <v>0</v>
      </c>
      <c r="T76" s="272">
        <f t="shared" si="127"/>
        <v>0</v>
      </c>
      <c r="U76" s="272">
        <f t="shared" si="127"/>
        <v>0</v>
      </c>
      <c r="V76" s="272">
        <f t="shared" si="127"/>
        <v>0</v>
      </c>
      <c r="W76" s="272">
        <f t="shared" si="127"/>
        <v>0</v>
      </c>
      <c r="X76" s="272">
        <f t="shared" si="127"/>
        <v>0</v>
      </c>
      <c r="Y76" s="272">
        <f t="shared" si="127"/>
        <v>0</v>
      </c>
      <c r="Z76" s="272"/>
      <c r="AA76" s="272">
        <f t="shared" si="127"/>
        <v>0</v>
      </c>
      <c r="AB76" s="2"/>
      <c r="AC76" s="272">
        <f t="shared" si="109"/>
        <v>0</v>
      </c>
      <c r="AD76" s="767"/>
      <c r="AE76" s="272">
        <f t="shared" ref="AE76:BA76" si="128">COUNTIF(AE11:AE63,"CP.13")</f>
        <v>0</v>
      </c>
      <c r="AF76" s="272">
        <f t="shared" si="128"/>
        <v>0</v>
      </c>
      <c r="AG76" s="272">
        <f t="shared" si="128"/>
        <v>0</v>
      </c>
      <c r="AH76" s="272">
        <f t="shared" si="128"/>
        <v>0</v>
      </c>
      <c r="AI76" s="272">
        <f t="shared" si="128"/>
        <v>0</v>
      </c>
      <c r="AJ76" s="272">
        <f t="shared" si="128"/>
        <v>0</v>
      </c>
      <c r="AK76" s="272">
        <f t="shared" si="128"/>
        <v>0</v>
      </c>
      <c r="AL76" s="272">
        <f t="shared" si="128"/>
        <v>0</v>
      </c>
      <c r="AM76" s="272">
        <f t="shared" si="128"/>
        <v>0</v>
      </c>
      <c r="AN76" s="272">
        <f t="shared" si="128"/>
        <v>0</v>
      </c>
      <c r="AO76" s="272">
        <f t="shared" si="128"/>
        <v>0</v>
      </c>
      <c r="AP76" s="272">
        <f t="shared" si="128"/>
        <v>0</v>
      </c>
      <c r="AQ76" s="272">
        <f t="shared" si="128"/>
        <v>0</v>
      </c>
      <c r="AR76" s="272">
        <f t="shared" si="128"/>
        <v>0</v>
      </c>
      <c r="AS76" s="272">
        <f t="shared" si="128"/>
        <v>0</v>
      </c>
      <c r="AT76" s="272">
        <f t="shared" si="128"/>
        <v>0</v>
      </c>
      <c r="AU76" s="272">
        <f t="shared" si="128"/>
        <v>0</v>
      </c>
      <c r="AV76" s="272">
        <f t="shared" si="128"/>
        <v>0</v>
      </c>
      <c r="AW76" s="272">
        <f t="shared" si="128"/>
        <v>0</v>
      </c>
      <c r="AX76" s="272">
        <f t="shared" si="128"/>
        <v>0</v>
      </c>
      <c r="AY76" s="272">
        <f t="shared" si="128"/>
        <v>0</v>
      </c>
      <c r="AZ76" s="272">
        <f t="shared" si="128"/>
        <v>0</v>
      </c>
      <c r="BA76" s="272">
        <f t="shared" si="128"/>
        <v>0</v>
      </c>
      <c r="BB76" s="529">
        <f t="shared" si="112"/>
        <v>0</v>
      </c>
      <c r="BC76" s="766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82"/>
      <c r="EX76" s="182"/>
      <c r="EY76" s="7"/>
      <c r="EZ76" s="7"/>
      <c r="FA76" s="7"/>
      <c r="FB76" s="7"/>
      <c r="FC76" s="7"/>
      <c r="FD76" s="7"/>
      <c r="FE76" s="7"/>
      <c r="FF76" s="7"/>
    </row>
    <row r="77" spans="1:162" ht="18" hidden="1" customHeight="1" x14ac:dyDescent="0.25">
      <c r="A77" s="770" t="s">
        <v>464</v>
      </c>
      <c r="B77" s="770"/>
      <c r="C77" s="770"/>
      <c r="D77" s="272">
        <f t="shared" ref="D77:AA77" si="129">COUNTIF(D12:D64,"C.7")</f>
        <v>0</v>
      </c>
      <c r="E77" s="272">
        <f t="shared" si="129"/>
        <v>0</v>
      </c>
      <c r="F77" s="272">
        <f t="shared" si="129"/>
        <v>0</v>
      </c>
      <c r="G77" s="272">
        <f t="shared" si="129"/>
        <v>0</v>
      </c>
      <c r="H77" s="272">
        <f t="shared" si="129"/>
        <v>0</v>
      </c>
      <c r="I77" s="272">
        <f t="shared" si="129"/>
        <v>0</v>
      </c>
      <c r="J77" s="272">
        <f t="shared" si="129"/>
        <v>0</v>
      </c>
      <c r="K77" s="272">
        <f t="shared" si="129"/>
        <v>0</v>
      </c>
      <c r="L77" s="272">
        <f t="shared" si="129"/>
        <v>0</v>
      </c>
      <c r="M77" s="272">
        <f t="shared" si="129"/>
        <v>0</v>
      </c>
      <c r="N77" s="272">
        <f t="shared" si="129"/>
        <v>0</v>
      </c>
      <c r="O77" s="272">
        <f t="shared" si="129"/>
        <v>0</v>
      </c>
      <c r="P77" s="222">
        <f t="shared" si="129"/>
        <v>0</v>
      </c>
      <c r="Q77" s="222">
        <f t="shared" si="129"/>
        <v>0</v>
      </c>
      <c r="R77" s="272">
        <f t="shared" si="129"/>
        <v>0</v>
      </c>
      <c r="S77" s="272">
        <f t="shared" si="129"/>
        <v>0</v>
      </c>
      <c r="T77" s="272">
        <f t="shared" si="129"/>
        <v>0</v>
      </c>
      <c r="U77" s="272">
        <f t="shared" si="129"/>
        <v>0</v>
      </c>
      <c r="V77" s="272">
        <f t="shared" si="129"/>
        <v>0</v>
      </c>
      <c r="W77" s="272">
        <f t="shared" si="129"/>
        <v>0</v>
      </c>
      <c r="X77" s="272">
        <f t="shared" si="129"/>
        <v>0</v>
      </c>
      <c r="Y77" s="272">
        <f t="shared" si="129"/>
        <v>0</v>
      </c>
      <c r="Z77" s="272"/>
      <c r="AA77" s="272">
        <f t="shared" si="129"/>
        <v>0</v>
      </c>
      <c r="AB77" s="2"/>
      <c r="AC77" s="272">
        <f t="shared" si="109"/>
        <v>0</v>
      </c>
      <c r="AD77" s="767">
        <f>AC77+AC78</f>
        <v>0</v>
      </c>
      <c r="AE77" s="272">
        <f t="shared" ref="AE77:BA77" si="130">COUNTIF(AE11:AE63,"C.7")</f>
        <v>0</v>
      </c>
      <c r="AF77" s="272">
        <f t="shared" si="130"/>
        <v>0</v>
      </c>
      <c r="AG77" s="272">
        <f t="shared" si="130"/>
        <v>0</v>
      </c>
      <c r="AH77" s="272">
        <f t="shared" si="130"/>
        <v>0</v>
      </c>
      <c r="AI77" s="272">
        <f t="shared" si="130"/>
        <v>0</v>
      </c>
      <c r="AJ77" s="272">
        <f t="shared" si="130"/>
        <v>0</v>
      </c>
      <c r="AK77" s="272">
        <f t="shared" si="130"/>
        <v>0</v>
      </c>
      <c r="AL77" s="272">
        <f t="shared" si="130"/>
        <v>0</v>
      </c>
      <c r="AM77" s="272">
        <f t="shared" si="130"/>
        <v>0</v>
      </c>
      <c r="AN77" s="272">
        <f t="shared" si="130"/>
        <v>4</v>
      </c>
      <c r="AO77" s="272">
        <f t="shared" si="130"/>
        <v>4</v>
      </c>
      <c r="AP77" s="272">
        <f t="shared" si="130"/>
        <v>4</v>
      </c>
      <c r="AQ77" s="272">
        <f t="shared" si="130"/>
        <v>0</v>
      </c>
      <c r="AR77" s="272">
        <f t="shared" si="130"/>
        <v>0</v>
      </c>
      <c r="AS77" s="272">
        <f t="shared" si="130"/>
        <v>0</v>
      </c>
      <c r="AT77" s="272">
        <f t="shared" si="130"/>
        <v>0</v>
      </c>
      <c r="AU77" s="272">
        <f t="shared" si="130"/>
        <v>0</v>
      </c>
      <c r="AV77" s="272">
        <f t="shared" si="130"/>
        <v>0</v>
      </c>
      <c r="AW77" s="272">
        <f t="shared" si="130"/>
        <v>0</v>
      </c>
      <c r="AX77" s="272">
        <f t="shared" si="130"/>
        <v>0</v>
      </c>
      <c r="AY77" s="272">
        <f t="shared" si="130"/>
        <v>0</v>
      </c>
      <c r="AZ77" s="272">
        <f t="shared" si="130"/>
        <v>0</v>
      </c>
      <c r="BA77" s="529">
        <f t="shared" si="130"/>
        <v>0</v>
      </c>
      <c r="BB77" s="529">
        <f t="shared" si="112"/>
        <v>12</v>
      </c>
      <c r="BC77" s="766" t="e">
        <f>BB.3377+BB.3378</f>
        <v>#NAME?</v>
      </c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82"/>
      <c r="EX77" s="182"/>
      <c r="EY77" s="7"/>
      <c r="EZ77" s="7"/>
      <c r="FA77" s="7"/>
      <c r="FB77" s="7"/>
      <c r="FC77" s="7"/>
      <c r="FD77" s="7"/>
      <c r="FE77" s="7"/>
      <c r="FF77" s="7"/>
    </row>
    <row r="78" spans="1:162" ht="18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AA78" si="131">COUNTIF(E12:E64,"CP.7")</f>
        <v>0</v>
      </c>
      <c r="F78" s="272">
        <f t="shared" si="131"/>
        <v>0</v>
      </c>
      <c r="G78" s="272">
        <f t="shared" si="131"/>
        <v>0</v>
      </c>
      <c r="H78" s="272">
        <f>COUNTIF(H12:H64,"CP.7")</f>
        <v>0</v>
      </c>
      <c r="I78" s="272">
        <f>COUNTIF(I12:I64,"CP.7")</f>
        <v>0</v>
      </c>
      <c r="J78" s="272">
        <f>COUNTIF(J12:J64,"CP.7")</f>
        <v>0</v>
      </c>
      <c r="K78" s="272">
        <f>COUNTIF(K12:K64,"CP.7")</f>
        <v>0</v>
      </c>
      <c r="L78" s="272">
        <f>COUNTIF(L12:L64,"CP.7")</f>
        <v>0</v>
      </c>
      <c r="M78" s="272">
        <f t="shared" si="131"/>
        <v>0</v>
      </c>
      <c r="N78" s="272">
        <f t="shared" si="131"/>
        <v>0</v>
      </c>
      <c r="O78" s="272">
        <f t="shared" si="131"/>
        <v>0</v>
      </c>
      <c r="P78" s="272">
        <f t="shared" si="131"/>
        <v>0</v>
      </c>
      <c r="Q78" s="272">
        <f t="shared" si="131"/>
        <v>0</v>
      </c>
      <c r="R78" s="272">
        <f t="shared" si="131"/>
        <v>0</v>
      </c>
      <c r="S78" s="272">
        <f t="shared" si="131"/>
        <v>0</v>
      </c>
      <c r="T78" s="272">
        <f t="shared" si="131"/>
        <v>0</v>
      </c>
      <c r="U78" s="272">
        <f t="shared" si="131"/>
        <v>0</v>
      </c>
      <c r="V78" s="272">
        <f t="shared" si="131"/>
        <v>0</v>
      </c>
      <c r="W78" s="272">
        <f t="shared" si="131"/>
        <v>0</v>
      </c>
      <c r="X78" s="272">
        <f t="shared" si="131"/>
        <v>0</v>
      </c>
      <c r="Y78" s="272">
        <f t="shared" si="131"/>
        <v>0</v>
      </c>
      <c r="Z78" s="272"/>
      <c r="AA78" s="272">
        <f t="shared" si="131"/>
        <v>0</v>
      </c>
      <c r="AB78" s="2"/>
      <c r="AC78" s="272">
        <f t="shared" si="109"/>
        <v>0</v>
      </c>
      <c r="AD78" s="767"/>
      <c r="AE78" s="272">
        <f t="shared" ref="AE78:BA78" si="132">COUNTIF(AE11:AE63,"CP.7")</f>
        <v>0</v>
      </c>
      <c r="AF78" s="272">
        <f t="shared" si="132"/>
        <v>0</v>
      </c>
      <c r="AG78" s="272">
        <f t="shared" si="132"/>
        <v>0</v>
      </c>
      <c r="AH78" s="272">
        <f t="shared" si="132"/>
        <v>0</v>
      </c>
      <c r="AI78" s="272">
        <f t="shared" si="132"/>
        <v>0</v>
      </c>
      <c r="AJ78" s="272">
        <f t="shared" si="132"/>
        <v>0</v>
      </c>
      <c r="AK78" s="272">
        <f t="shared" si="132"/>
        <v>0</v>
      </c>
      <c r="AL78" s="272">
        <f t="shared" si="132"/>
        <v>0</v>
      </c>
      <c r="AM78" s="272">
        <f t="shared" si="132"/>
        <v>0</v>
      </c>
      <c r="AN78" s="272">
        <f t="shared" si="132"/>
        <v>0</v>
      </c>
      <c r="AO78" s="272">
        <f t="shared" si="132"/>
        <v>0</v>
      </c>
      <c r="AP78" s="272">
        <f t="shared" si="132"/>
        <v>0</v>
      </c>
      <c r="AQ78" s="272">
        <f t="shared" si="132"/>
        <v>0</v>
      </c>
      <c r="AR78" s="272">
        <f t="shared" si="132"/>
        <v>0</v>
      </c>
      <c r="AS78" s="272">
        <f t="shared" si="132"/>
        <v>4</v>
      </c>
      <c r="AT78" s="272">
        <f t="shared" si="132"/>
        <v>4</v>
      </c>
      <c r="AU78" s="272">
        <f t="shared" si="132"/>
        <v>0</v>
      </c>
      <c r="AV78" s="272">
        <f t="shared" si="132"/>
        <v>0</v>
      </c>
      <c r="AW78" s="272">
        <f t="shared" si="132"/>
        <v>0</v>
      </c>
      <c r="AX78" s="272">
        <f t="shared" si="132"/>
        <v>0</v>
      </c>
      <c r="AY78" s="272">
        <f t="shared" si="132"/>
        <v>0</v>
      </c>
      <c r="AZ78" s="272">
        <f t="shared" si="132"/>
        <v>4</v>
      </c>
      <c r="BA78" s="272">
        <f t="shared" si="132"/>
        <v>4</v>
      </c>
      <c r="BB78" s="529">
        <f t="shared" si="112"/>
        <v>16</v>
      </c>
      <c r="BC78" s="766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82"/>
      <c r="EX78" s="182"/>
      <c r="EY78" s="7"/>
      <c r="EZ78" s="7"/>
      <c r="FA78" s="7"/>
      <c r="FB78" s="7"/>
      <c r="FC78" s="7"/>
      <c r="FD78" s="7"/>
      <c r="FE78" s="7"/>
      <c r="FF78" s="7"/>
    </row>
    <row r="79" spans="1:162" ht="18" hidden="1" customHeight="1" x14ac:dyDescent="0.25">
      <c r="A79" s="524" t="s">
        <v>761</v>
      </c>
      <c r="B79" s="524"/>
      <c r="C79" s="524"/>
      <c r="D79" s="272">
        <f t="shared" ref="D79:AA79" si="133">COUNTIF(D12:D64,"C.31")</f>
        <v>0</v>
      </c>
      <c r="E79" s="272">
        <f t="shared" si="133"/>
        <v>0</v>
      </c>
      <c r="F79" s="272">
        <f t="shared" si="133"/>
        <v>0</v>
      </c>
      <c r="G79" s="272">
        <f t="shared" si="133"/>
        <v>0</v>
      </c>
      <c r="H79" s="272">
        <f t="shared" si="133"/>
        <v>0</v>
      </c>
      <c r="I79" s="272">
        <f t="shared" si="133"/>
        <v>0</v>
      </c>
      <c r="J79" s="272">
        <f t="shared" si="133"/>
        <v>0</v>
      </c>
      <c r="K79" s="272">
        <f t="shared" si="133"/>
        <v>0</v>
      </c>
      <c r="L79" s="272">
        <f t="shared" si="133"/>
        <v>0</v>
      </c>
      <c r="M79" s="272">
        <f t="shared" si="133"/>
        <v>0</v>
      </c>
      <c r="N79" s="272">
        <f t="shared" si="133"/>
        <v>0</v>
      </c>
      <c r="O79" s="272">
        <f t="shared" si="133"/>
        <v>0</v>
      </c>
      <c r="P79" s="272">
        <f t="shared" si="133"/>
        <v>0</v>
      </c>
      <c r="Q79" s="272">
        <f t="shared" si="133"/>
        <v>0</v>
      </c>
      <c r="R79" s="272">
        <f t="shared" si="133"/>
        <v>0</v>
      </c>
      <c r="S79" s="272">
        <f t="shared" si="133"/>
        <v>0</v>
      </c>
      <c r="T79" s="272">
        <f t="shared" si="133"/>
        <v>0</v>
      </c>
      <c r="U79" s="272">
        <f t="shared" si="133"/>
        <v>0</v>
      </c>
      <c r="V79" s="272">
        <f t="shared" si="133"/>
        <v>0</v>
      </c>
      <c r="W79" s="272">
        <f t="shared" si="133"/>
        <v>0</v>
      </c>
      <c r="X79" s="272">
        <f t="shared" si="133"/>
        <v>0</v>
      </c>
      <c r="Y79" s="272">
        <f t="shared" si="133"/>
        <v>0</v>
      </c>
      <c r="Z79" s="272"/>
      <c r="AA79" s="272">
        <f t="shared" si="133"/>
        <v>0</v>
      </c>
      <c r="AB79" s="2"/>
      <c r="AC79" s="272">
        <f t="shared" si="109"/>
        <v>0</v>
      </c>
      <c r="AD79" s="767">
        <f>AC79+AC80</f>
        <v>0</v>
      </c>
      <c r="AE79" s="272">
        <f t="shared" ref="AE79:BA79" si="134">COUNTIF(AE11:AE63,"C.31")</f>
        <v>0</v>
      </c>
      <c r="AF79" s="272">
        <f t="shared" si="134"/>
        <v>0</v>
      </c>
      <c r="AG79" s="272">
        <f t="shared" si="134"/>
        <v>0</v>
      </c>
      <c r="AH79" s="272">
        <f t="shared" si="134"/>
        <v>0</v>
      </c>
      <c r="AI79" s="272">
        <f t="shared" si="134"/>
        <v>4</v>
      </c>
      <c r="AJ79" s="272">
        <f t="shared" si="134"/>
        <v>4</v>
      </c>
      <c r="AK79" s="272">
        <f t="shared" si="134"/>
        <v>0</v>
      </c>
      <c r="AL79" s="272">
        <f t="shared" si="134"/>
        <v>0</v>
      </c>
      <c r="AM79" s="272">
        <f t="shared" si="134"/>
        <v>0</v>
      </c>
      <c r="AN79" s="272">
        <f t="shared" si="134"/>
        <v>0</v>
      </c>
      <c r="AO79" s="272">
        <f t="shared" si="134"/>
        <v>0</v>
      </c>
      <c r="AP79" s="272">
        <f t="shared" si="134"/>
        <v>0</v>
      </c>
      <c r="AQ79" s="272">
        <f t="shared" si="134"/>
        <v>4</v>
      </c>
      <c r="AR79" s="272">
        <f t="shared" si="134"/>
        <v>4</v>
      </c>
      <c r="AS79" s="272">
        <f t="shared" si="134"/>
        <v>4</v>
      </c>
      <c r="AT79" s="272">
        <f t="shared" si="134"/>
        <v>4</v>
      </c>
      <c r="AU79" s="272">
        <f t="shared" si="134"/>
        <v>0</v>
      </c>
      <c r="AV79" s="272">
        <f t="shared" si="134"/>
        <v>0</v>
      </c>
      <c r="AW79" s="272">
        <f t="shared" si="134"/>
        <v>0</v>
      </c>
      <c r="AX79" s="272">
        <f t="shared" si="134"/>
        <v>0</v>
      </c>
      <c r="AY79" s="272">
        <f t="shared" si="134"/>
        <v>0</v>
      </c>
      <c r="AZ79" s="272">
        <f t="shared" si="134"/>
        <v>0</v>
      </c>
      <c r="BA79" s="272">
        <f t="shared" si="134"/>
        <v>0</v>
      </c>
      <c r="BB79" s="529">
        <f>SUM(D79:AA79)</f>
        <v>0</v>
      </c>
      <c r="BC79" s="766" t="e">
        <f>BB.3379+BB.3380</f>
        <v>#NAME?</v>
      </c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82"/>
      <c r="EX79" s="182"/>
      <c r="EY79" s="7"/>
      <c r="EZ79" s="7"/>
      <c r="FA79" s="7"/>
      <c r="FB79" s="7"/>
      <c r="FC79" s="7"/>
      <c r="FD79" s="7"/>
      <c r="FE79" s="7"/>
      <c r="FF79" s="7"/>
    </row>
    <row r="80" spans="1:162" ht="18" hidden="1" customHeight="1" x14ac:dyDescent="0.25">
      <c r="A80" s="524" t="s">
        <v>762</v>
      </c>
      <c r="B80" s="524"/>
      <c r="C80" s="524"/>
      <c r="D80" s="272">
        <f t="shared" ref="D80:AA80" si="135">COUNTIF(D12:D64,"CP.31")</f>
        <v>0</v>
      </c>
      <c r="E80" s="272">
        <f t="shared" si="135"/>
        <v>0</v>
      </c>
      <c r="F80" s="272">
        <f t="shared" si="135"/>
        <v>0</v>
      </c>
      <c r="G80" s="272">
        <f t="shared" si="135"/>
        <v>0</v>
      </c>
      <c r="H80" s="272">
        <f t="shared" si="135"/>
        <v>0</v>
      </c>
      <c r="I80" s="272">
        <f t="shared" si="135"/>
        <v>0</v>
      </c>
      <c r="J80" s="272">
        <f t="shared" si="135"/>
        <v>0</v>
      </c>
      <c r="K80" s="272">
        <f t="shared" si="135"/>
        <v>0</v>
      </c>
      <c r="L80" s="272">
        <f t="shared" si="135"/>
        <v>0</v>
      </c>
      <c r="M80" s="272">
        <f t="shared" si="135"/>
        <v>0</v>
      </c>
      <c r="N80" s="272">
        <f t="shared" si="135"/>
        <v>0</v>
      </c>
      <c r="O80" s="272">
        <f t="shared" si="135"/>
        <v>0</v>
      </c>
      <c r="P80" s="272">
        <f t="shared" si="135"/>
        <v>0</v>
      </c>
      <c r="Q80" s="272">
        <f t="shared" si="135"/>
        <v>0</v>
      </c>
      <c r="R80" s="272">
        <f t="shared" si="135"/>
        <v>0</v>
      </c>
      <c r="S80" s="272">
        <f t="shared" si="135"/>
        <v>0</v>
      </c>
      <c r="T80" s="272">
        <f t="shared" si="135"/>
        <v>0</v>
      </c>
      <c r="U80" s="272">
        <f t="shared" si="135"/>
        <v>0</v>
      </c>
      <c r="V80" s="272">
        <f t="shared" si="135"/>
        <v>0</v>
      </c>
      <c r="W80" s="272">
        <f t="shared" si="135"/>
        <v>0</v>
      </c>
      <c r="X80" s="272">
        <f t="shared" si="135"/>
        <v>0</v>
      </c>
      <c r="Y80" s="272">
        <f t="shared" si="135"/>
        <v>0</v>
      </c>
      <c r="Z80" s="272"/>
      <c r="AA80" s="272">
        <f t="shared" si="135"/>
        <v>0</v>
      </c>
      <c r="AB80" s="2"/>
      <c r="AC80" s="272">
        <f t="shared" si="109"/>
        <v>0</v>
      </c>
      <c r="AD80" s="767"/>
      <c r="AE80" s="272">
        <f t="shared" ref="AE80:BA80" si="136">COUNTIF(AE11:AE63,"CP.31")</f>
        <v>0</v>
      </c>
      <c r="AF80" s="272">
        <f t="shared" si="136"/>
        <v>0</v>
      </c>
      <c r="AG80" s="272">
        <f t="shared" si="136"/>
        <v>0</v>
      </c>
      <c r="AH80" s="272">
        <f t="shared" si="136"/>
        <v>0</v>
      </c>
      <c r="AI80" s="272">
        <f t="shared" si="136"/>
        <v>0</v>
      </c>
      <c r="AJ80" s="272">
        <f t="shared" si="136"/>
        <v>0</v>
      </c>
      <c r="AK80" s="272">
        <f t="shared" si="136"/>
        <v>3</v>
      </c>
      <c r="AL80" s="272">
        <f t="shared" si="136"/>
        <v>3</v>
      </c>
      <c r="AM80" s="272">
        <f t="shared" si="136"/>
        <v>3</v>
      </c>
      <c r="AN80" s="272">
        <f t="shared" si="136"/>
        <v>0</v>
      </c>
      <c r="AO80" s="272">
        <f t="shared" si="136"/>
        <v>0</v>
      </c>
      <c r="AP80" s="272">
        <f t="shared" si="136"/>
        <v>0</v>
      </c>
      <c r="AQ80" s="272">
        <f t="shared" si="136"/>
        <v>0</v>
      </c>
      <c r="AR80" s="272">
        <f t="shared" si="136"/>
        <v>0</v>
      </c>
      <c r="AS80" s="272">
        <f t="shared" si="136"/>
        <v>0</v>
      </c>
      <c r="AT80" s="272">
        <f t="shared" si="136"/>
        <v>0</v>
      </c>
      <c r="AU80" s="272">
        <f t="shared" si="136"/>
        <v>0</v>
      </c>
      <c r="AV80" s="272">
        <f t="shared" si="136"/>
        <v>0</v>
      </c>
      <c r="AW80" s="272">
        <f t="shared" si="136"/>
        <v>0</v>
      </c>
      <c r="AX80" s="272">
        <f t="shared" si="136"/>
        <v>0</v>
      </c>
      <c r="AY80" s="272">
        <f t="shared" si="136"/>
        <v>0</v>
      </c>
      <c r="AZ80" s="272">
        <f t="shared" si="136"/>
        <v>0</v>
      </c>
      <c r="BA80" s="272">
        <f t="shared" si="136"/>
        <v>0</v>
      </c>
      <c r="BB80" s="529">
        <f t="shared" si="112"/>
        <v>9</v>
      </c>
      <c r="BC80" s="766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82"/>
      <c r="EX80" s="182"/>
      <c r="EY80" s="7"/>
      <c r="EZ80" s="7"/>
      <c r="FA80" s="7"/>
      <c r="FB80" s="7"/>
      <c r="FC80" s="7"/>
      <c r="FD80" s="7"/>
      <c r="FE80" s="7"/>
      <c r="FF80" s="7"/>
    </row>
    <row r="81" spans="1:162" ht="18" hidden="1" customHeight="1" x14ac:dyDescent="0.25">
      <c r="A81" s="770" t="s">
        <v>465</v>
      </c>
      <c r="B81" s="770"/>
      <c r="C81" s="770"/>
      <c r="D81" s="272">
        <f t="shared" ref="D81:AA81" si="137">COUNTIF(D12:D64,"E.33")</f>
        <v>0</v>
      </c>
      <c r="E81" s="272">
        <f t="shared" si="137"/>
        <v>0</v>
      </c>
      <c r="F81" s="272">
        <f t="shared" si="137"/>
        <v>0</v>
      </c>
      <c r="G81" s="272">
        <f t="shared" si="137"/>
        <v>0</v>
      </c>
      <c r="H81" s="272">
        <f t="shared" si="137"/>
        <v>0</v>
      </c>
      <c r="I81" s="272">
        <f t="shared" si="137"/>
        <v>0</v>
      </c>
      <c r="J81" s="272">
        <f t="shared" si="137"/>
        <v>0</v>
      </c>
      <c r="K81" s="272">
        <f t="shared" si="137"/>
        <v>0</v>
      </c>
      <c r="L81" s="272">
        <f t="shared" si="137"/>
        <v>0</v>
      </c>
      <c r="M81" s="272">
        <f t="shared" si="137"/>
        <v>0</v>
      </c>
      <c r="N81" s="272">
        <f t="shared" si="137"/>
        <v>0</v>
      </c>
      <c r="O81" s="272">
        <f t="shared" si="137"/>
        <v>0</v>
      </c>
      <c r="P81" s="272">
        <f t="shared" si="137"/>
        <v>0</v>
      </c>
      <c r="Q81" s="272">
        <f t="shared" si="137"/>
        <v>0</v>
      </c>
      <c r="R81" s="272">
        <f t="shared" si="137"/>
        <v>0</v>
      </c>
      <c r="S81" s="272">
        <f t="shared" si="137"/>
        <v>0</v>
      </c>
      <c r="T81" s="272">
        <f t="shared" si="137"/>
        <v>0</v>
      </c>
      <c r="U81" s="272">
        <f t="shared" si="137"/>
        <v>0</v>
      </c>
      <c r="V81" s="272">
        <f t="shared" si="137"/>
        <v>0</v>
      </c>
      <c r="W81" s="272">
        <f t="shared" si="137"/>
        <v>0</v>
      </c>
      <c r="X81" s="272">
        <f t="shared" si="137"/>
        <v>0</v>
      </c>
      <c r="Y81" s="272">
        <f t="shared" si="137"/>
        <v>0</v>
      </c>
      <c r="Z81" s="272"/>
      <c r="AA81" s="272">
        <f t="shared" si="137"/>
        <v>0</v>
      </c>
      <c r="AB81" s="2"/>
      <c r="AC81" s="272">
        <f t="shared" si="109"/>
        <v>0</v>
      </c>
      <c r="AD81" s="767">
        <f>AC81+AC82</f>
        <v>0</v>
      </c>
      <c r="AE81" s="272">
        <f t="shared" ref="AE81:BA81" si="138">COUNTIF(AE11:AE63,"E.33")</f>
        <v>2</v>
      </c>
      <c r="AF81" s="272">
        <f t="shared" si="138"/>
        <v>2</v>
      </c>
      <c r="AG81" s="272">
        <f t="shared" si="138"/>
        <v>2</v>
      </c>
      <c r="AH81" s="272">
        <f t="shared" si="138"/>
        <v>2</v>
      </c>
      <c r="AI81" s="272">
        <f t="shared" si="138"/>
        <v>2</v>
      </c>
      <c r="AJ81" s="272">
        <f t="shared" si="138"/>
        <v>2</v>
      </c>
      <c r="AK81" s="272">
        <f t="shared" si="138"/>
        <v>2</v>
      </c>
      <c r="AL81" s="272">
        <f t="shared" si="138"/>
        <v>2</v>
      </c>
      <c r="AM81" s="272">
        <f t="shared" si="138"/>
        <v>2</v>
      </c>
      <c r="AN81" s="272">
        <f t="shared" si="138"/>
        <v>0</v>
      </c>
      <c r="AO81" s="272">
        <f t="shared" si="138"/>
        <v>0</v>
      </c>
      <c r="AP81" s="272">
        <f t="shared" si="138"/>
        <v>0</v>
      </c>
      <c r="AQ81" s="272">
        <f t="shared" si="138"/>
        <v>0</v>
      </c>
      <c r="AR81" s="272">
        <f t="shared" si="138"/>
        <v>0</v>
      </c>
      <c r="AS81" s="272">
        <f t="shared" si="138"/>
        <v>0</v>
      </c>
      <c r="AT81" s="272">
        <f t="shared" si="138"/>
        <v>0</v>
      </c>
      <c r="AU81" s="272">
        <f t="shared" si="138"/>
        <v>0</v>
      </c>
      <c r="AV81" s="272">
        <f t="shared" si="138"/>
        <v>0</v>
      </c>
      <c r="AW81" s="272">
        <f t="shared" si="138"/>
        <v>0</v>
      </c>
      <c r="AX81" s="272">
        <f t="shared" si="138"/>
        <v>0</v>
      </c>
      <c r="AY81" s="272">
        <f t="shared" si="138"/>
        <v>0</v>
      </c>
      <c r="AZ81" s="272">
        <f t="shared" si="138"/>
        <v>0</v>
      </c>
      <c r="BA81" s="529">
        <f t="shared" si="138"/>
        <v>0</v>
      </c>
      <c r="BB81" s="529">
        <f t="shared" si="112"/>
        <v>18</v>
      </c>
      <c r="BC81" s="766" t="e">
        <f>BB.3381+BB.3382</f>
        <v>#NAME?</v>
      </c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82"/>
      <c r="EX81" s="182"/>
      <c r="EY81" s="7"/>
      <c r="EZ81" s="7"/>
      <c r="FA81" s="7"/>
      <c r="FB81" s="7"/>
      <c r="FC81" s="7"/>
      <c r="FD81" s="7"/>
      <c r="FE81" s="7"/>
      <c r="FF81" s="7"/>
    </row>
    <row r="82" spans="1:162" ht="18" hidden="1" customHeight="1" x14ac:dyDescent="0.25">
      <c r="A82" s="524" t="s">
        <v>598</v>
      </c>
      <c r="B82" s="524"/>
      <c r="C82" s="524"/>
      <c r="D82" s="272">
        <f t="shared" ref="D82:AA82" si="139">COUNTIF(D12:D64,"EL.33")</f>
        <v>0</v>
      </c>
      <c r="E82" s="272">
        <f t="shared" si="139"/>
        <v>0</v>
      </c>
      <c r="F82" s="272">
        <f t="shared" si="139"/>
        <v>0</v>
      </c>
      <c r="G82" s="272">
        <f t="shared" si="139"/>
        <v>0</v>
      </c>
      <c r="H82" s="272">
        <f t="shared" si="139"/>
        <v>0</v>
      </c>
      <c r="I82" s="272">
        <f t="shared" si="139"/>
        <v>0</v>
      </c>
      <c r="J82" s="272">
        <f t="shared" si="139"/>
        <v>0</v>
      </c>
      <c r="K82" s="272">
        <f t="shared" si="139"/>
        <v>0</v>
      </c>
      <c r="L82" s="272">
        <f t="shared" si="139"/>
        <v>0</v>
      </c>
      <c r="M82" s="272">
        <f t="shared" si="139"/>
        <v>0</v>
      </c>
      <c r="N82" s="272">
        <f t="shared" si="139"/>
        <v>0</v>
      </c>
      <c r="O82" s="272">
        <f t="shared" si="139"/>
        <v>0</v>
      </c>
      <c r="P82" s="272">
        <f t="shared" si="139"/>
        <v>0</v>
      </c>
      <c r="Q82" s="272">
        <f t="shared" si="139"/>
        <v>0</v>
      </c>
      <c r="R82" s="272">
        <f t="shared" si="139"/>
        <v>0</v>
      </c>
      <c r="S82" s="272">
        <f t="shared" si="139"/>
        <v>0</v>
      </c>
      <c r="T82" s="272">
        <f t="shared" si="139"/>
        <v>0</v>
      </c>
      <c r="U82" s="272">
        <f t="shared" si="139"/>
        <v>0</v>
      </c>
      <c r="V82" s="272">
        <f t="shared" si="139"/>
        <v>0</v>
      </c>
      <c r="W82" s="272">
        <f t="shared" si="139"/>
        <v>0</v>
      </c>
      <c r="X82" s="272">
        <f t="shared" si="139"/>
        <v>0</v>
      </c>
      <c r="Y82" s="272">
        <f t="shared" si="139"/>
        <v>0</v>
      </c>
      <c r="Z82" s="272"/>
      <c r="AA82" s="272">
        <f t="shared" si="139"/>
        <v>0</v>
      </c>
      <c r="AB82" s="2"/>
      <c r="AC82" s="272">
        <f t="shared" si="109"/>
        <v>0</v>
      </c>
      <c r="AD82" s="767"/>
      <c r="AE82" s="272">
        <f t="shared" ref="AE82:BA82" si="140">COUNTIF(AE12:AE64,"EL.33")</f>
        <v>0</v>
      </c>
      <c r="AF82" s="272">
        <f t="shared" si="140"/>
        <v>0</v>
      </c>
      <c r="AG82" s="272">
        <f t="shared" si="140"/>
        <v>0</v>
      </c>
      <c r="AH82" s="272">
        <f t="shared" si="140"/>
        <v>0</v>
      </c>
      <c r="AI82" s="272">
        <f t="shared" si="140"/>
        <v>0</v>
      </c>
      <c r="AJ82" s="272">
        <f t="shared" si="140"/>
        <v>0</v>
      </c>
      <c r="AK82" s="272">
        <f t="shared" si="140"/>
        <v>0</v>
      </c>
      <c r="AL82" s="272">
        <f t="shared" si="140"/>
        <v>0</v>
      </c>
      <c r="AM82" s="272">
        <f t="shared" si="140"/>
        <v>0</v>
      </c>
      <c r="AN82" s="272">
        <f t="shared" si="140"/>
        <v>4</v>
      </c>
      <c r="AO82" s="272">
        <f t="shared" si="140"/>
        <v>4</v>
      </c>
      <c r="AP82" s="272">
        <f t="shared" si="140"/>
        <v>4</v>
      </c>
      <c r="AQ82" s="272">
        <f t="shared" si="140"/>
        <v>0</v>
      </c>
      <c r="AR82" s="272">
        <f t="shared" si="140"/>
        <v>0</v>
      </c>
      <c r="AS82" s="272">
        <f t="shared" si="140"/>
        <v>0</v>
      </c>
      <c r="AT82" s="272">
        <f t="shared" si="140"/>
        <v>0</v>
      </c>
      <c r="AU82" s="272">
        <f t="shared" si="140"/>
        <v>0</v>
      </c>
      <c r="AV82" s="272">
        <f t="shared" si="140"/>
        <v>0</v>
      </c>
      <c r="AW82" s="272">
        <f t="shared" si="140"/>
        <v>0</v>
      </c>
      <c r="AX82" s="272">
        <f t="shared" si="140"/>
        <v>0</v>
      </c>
      <c r="AY82" s="272">
        <f t="shared" si="140"/>
        <v>0</v>
      </c>
      <c r="AZ82" s="272">
        <f t="shared" si="140"/>
        <v>0</v>
      </c>
      <c r="BA82" s="529">
        <f t="shared" si="140"/>
        <v>0</v>
      </c>
      <c r="BB82" s="529">
        <f t="shared" si="112"/>
        <v>12</v>
      </c>
      <c r="BC82" s="766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82"/>
      <c r="EX82" s="182"/>
      <c r="EY82" s="7"/>
      <c r="EZ82" s="7"/>
      <c r="FA82" s="7"/>
      <c r="FB82" s="7"/>
      <c r="FC82" s="7"/>
      <c r="FD82" s="7"/>
      <c r="FE82" s="7"/>
      <c r="FF82" s="7"/>
    </row>
    <row r="83" spans="1:162" ht="18" hidden="1" customHeight="1" x14ac:dyDescent="0.25">
      <c r="A83" s="770" t="s">
        <v>466</v>
      </c>
      <c r="B83" s="770"/>
      <c r="C83" s="770"/>
      <c r="D83" s="272">
        <f t="shared" ref="D83:AA83" si="141">COUNTIF(D12:D64,"E.18")</f>
        <v>0</v>
      </c>
      <c r="E83" s="272">
        <f t="shared" si="141"/>
        <v>0</v>
      </c>
      <c r="F83" s="272">
        <f t="shared" si="141"/>
        <v>0</v>
      </c>
      <c r="G83" s="272">
        <f t="shared" si="141"/>
        <v>0</v>
      </c>
      <c r="H83" s="272">
        <f t="shared" si="141"/>
        <v>0</v>
      </c>
      <c r="I83" s="272">
        <f t="shared" si="141"/>
        <v>0</v>
      </c>
      <c r="J83" s="272">
        <f t="shared" si="141"/>
        <v>0</v>
      </c>
      <c r="K83" s="272">
        <f t="shared" si="141"/>
        <v>0</v>
      </c>
      <c r="L83" s="272">
        <f t="shared" si="141"/>
        <v>0</v>
      </c>
      <c r="M83" s="272">
        <f t="shared" si="141"/>
        <v>0</v>
      </c>
      <c r="N83" s="272">
        <f t="shared" si="141"/>
        <v>0</v>
      </c>
      <c r="O83" s="272">
        <f t="shared" si="141"/>
        <v>0</v>
      </c>
      <c r="P83" s="272">
        <f t="shared" si="141"/>
        <v>0</v>
      </c>
      <c r="Q83" s="272">
        <f t="shared" si="141"/>
        <v>0</v>
      </c>
      <c r="R83" s="272">
        <f t="shared" si="141"/>
        <v>0</v>
      </c>
      <c r="S83" s="272">
        <f t="shared" si="141"/>
        <v>0</v>
      </c>
      <c r="T83" s="272">
        <f t="shared" si="141"/>
        <v>0</v>
      </c>
      <c r="U83" s="272">
        <f t="shared" si="141"/>
        <v>0</v>
      </c>
      <c r="V83" s="272">
        <f t="shared" si="141"/>
        <v>0</v>
      </c>
      <c r="W83" s="272">
        <f t="shared" si="141"/>
        <v>0</v>
      </c>
      <c r="X83" s="272">
        <f t="shared" si="141"/>
        <v>0</v>
      </c>
      <c r="Y83" s="272">
        <f t="shared" si="141"/>
        <v>0</v>
      </c>
      <c r="Z83" s="272"/>
      <c r="AA83" s="272">
        <f t="shared" si="141"/>
        <v>0</v>
      </c>
      <c r="AB83" s="2"/>
      <c r="AC83" s="272">
        <f t="shared" si="109"/>
        <v>0</v>
      </c>
      <c r="AD83" s="767">
        <f>AC83+AC84</f>
        <v>0</v>
      </c>
      <c r="AE83" s="272">
        <f t="shared" ref="AE83:BA83" si="142">COUNTIF(AE11:AE63,"E.18")</f>
        <v>0</v>
      </c>
      <c r="AF83" s="272">
        <f t="shared" si="142"/>
        <v>0</v>
      </c>
      <c r="AG83" s="272">
        <f t="shared" si="142"/>
        <v>0</v>
      </c>
      <c r="AH83" s="272">
        <f t="shared" si="142"/>
        <v>0</v>
      </c>
      <c r="AI83" s="272">
        <f t="shared" si="142"/>
        <v>0</v>
      </c>
      <c r="AJ83" s="272">
        <f t="shared" si="142"/>
        <v>0</v>
      </c>
      <c r="AK83" s="272">
        <f t="shared" si="142"/>
        <v>0</v>
      </c>
      <c r="AL83" s="272">
        <f t="shared" si="142"/>
        <v>0</v>
      </c>
      <c r="AM83" s="272">
        <f t="shared" si="142"/>
        <v>0</v>
      </c>
      <c r="AN83" s="272">
        <f t="shared" si="142"/>
        <v>0</v>
      </c>
      <c r="AO83" s="272">
        <f t="shared" si="142"/>
        <v>0</v>
      </c>
      <c r="AP83" s="272">
        <f t="shared" si="142"/>
        <v>0</v>
      </c>
      <c r="AQ83" s="272">
        <f t="shared" si="142"/>
        <v>0</v>
      </c>
      <c r="AR83" s="272">
        <f t="shared" si="142"/>
        <v>0</v>
      </c>
      <c r="AS83" s="272">
        <f t="shared" si="142"/>
        <v>0</v>
      </c>
      <c r="AT83" s="272">
        <f t="shared" si="142"/>
        <v>0</v>
      </c>
      <c r="AU83" s="272">
        <f t="shared" si="142"/>
        <v>2</v>
      </c>
      <c r="AV83" s="272">
        <f t="shared" si="142"/>
        <v>2</v>
      </c>
      <c r="AW83" s="272">
        <f t="shared" si="142"/>
        <v>2</v>
      </c>
      <c r="AX83" s="272">
        <f t="shared" si="142"/>
        <v>2</v>
      </c>
      <c r="AY83" s="272">
        <f t="shared" si="142"/>
        <v>2</v>
      </c>
      <c r="AZ83" s="272">
        <f t="shared" si="142"/>
        <v>2</v>
      </c>
      <c r="BA83" s="529">
        <f t="shared" si="142"/>
        <v>2</v>
      </c>
      <c r="BB83" s="529">
        <f t="shared" si="112"/>
        <v>14</v>
      </c>
      <c r="BC83" s="766" t="e">
        <f>BB.3383+BB.3384</f>
        <v>#NAME?</v>
      </c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82"/>
      <c r="EX83" s="182"/>
      <c r="EY83" s="7"/>
      <c r="EZ83" s="7"/>
      <c r="FA83" s="7"/>
      <c r="FB83" s="7"/>
      <c r="FC83" s="7"/>
      <c r="FD83" s="7"/>
      <c r="FE83" s="7"/>
      <c r="FF83" s="7"/>
    </row>
    <row r="84" spans="1:162" ht="18" hidden="1" customHeight="1" x14ac:dyDescent="0.25">
      <c r="A84" s="524" t="s">
        <v>532</v>
      </c>
      <c r="B84" s="524"/>
      <c r="C84" s="524"/>
      <c r="D84" s="272">
        <f t="shared" ref="D84:Q84" si="143">COUNTIF(D12:D64,"EL.18")</f>
        <v>0</v>
      </c>
      <c r="E84" s="272">
        <f t="shared" si="143"/>
        <v>0</v>
      </c>
      <c r="F84" s="272">
        <f t="shared" si="143"/>
        <v>0</v>
      </c>
      <c r="G84" s="272">
        <f t="shared" si="143"/>
        <v>0</v>
      </c>
      <c r="H84" s="272">
        <f t="shared" si="143"/>
        <v>0</v>
      </c>
      <c r="I84" s="272">
        <f t="shared" si="143"/>
        <v>0</v>
      </c>
      <c r="J84" s="272">
        <f t="shared" si="143"/>
        <v>0</v>
      </c>
      <c r="K84" s="272">
        <f t="shared" si="143"/>
        <v>0</v>
      </c>
      <c r="L84" s="272">
        <f t="shared" si="143"/>
        <v>0</v>
      </c>
      <c r="M84" s="272">
        <f t="shared" si="143"/>
        <v>0</v>
      </c>
      <c r="N84" s="272">
        <f t="shared" si="143"/>
        <v>0</v>
      </c>
      <c r="O84" s="272">
        <f t="shared" si="143"/>
        <v>0</v>
      </c>
      <c r="P84" s="272">
        <f t="shared" si="143"/>
        <v>0</v>
      </c>
      <c r="Q84" s="272">
        <f t="shared" si="143"/>
        <v>0</v>
      </c>
      <c r="R84" s="272">
        <f>COUNTIF(R12:R64,"EP.18")</f>
        <v>0</v>
      </c>
      <c r="S84" s="272">
        <f>COUNTIF(S12:S64,"EP.18")</f>
        <v>0</v>
      </c>
      <c r="T84" s="272">
        <f t="shared" ref="T84:AA84" si="144">COUNTIF(T12:T64,"EL.18")</f>
        <v>0</v>
      </c>
      <c r="U84" s="272">
        <f t="shared" si="144"/>
        <v>0</v>
      </c>
      <c r="V84" s="272">
        <f t="shared" si="144"/>
        <v>0</v>
      </c>
      <c r="W84" s="272">
        <f t="shared" si="144"/>
        <v>0</v>
      </c>
      <c r="X84" s="272">
        <f t="shared" si="144"/>
        <v>0</v>
      </c>
      <c r="Y84" s="272">
        <f t="shared" si="144"/>
        <v>0</v>
      </c>
      <c r="Z84" s="272"/>
      <c r="AA84" s="272">
        <f t="shared" si="144"/>
        <v>0</v>
      </c>
      <c r="AB84" s="2"/>
      <c r="AC84" s="272">
        <f t="shared" si="109"/>
        <v>0</v>
      </c>
      <c r="AD84" s="767"/>
      <c r="AE84" s="272">
        <f t="shared" ref="AE84:AR84" si="145">COUNTIF(AE11:AE63,"EL.18")</f>
        <v>0</v>
      </c>
      <c r="AF84" s="272">
        <f t="shared" si="145"/>
        <v>0</v>
      </c>
      <c r="AG84" s="272">
        <f t="shared" si="145"/>
        <v>0</v>
      </c>
      <c r="AH84" s="272">
        <f t="shared" si="145"/>
        <v>0</v>
      </c>
      <c r="AI84" s="272">
        <f t="shared" si="145"/>
        <v>0</v>
      </c>
      <c r="AJ84" s="272">
        <f t="shared" si="145"/>
        <v>0</v>
      </c>
      <c r="AK84" s="272">
        <f t="shared" si="145"/>
        <v>0</v>
      </c>
      <c r="AL84" s="272">
        <f t="shared" si="145"/>
        <v>0</v>
      </c>
      <c r="AM84" s="272">
        <f t="shared" si="145"/>
        <v>0</v>
      </c>
      <c r="AN84" s="272">
        <f t="shared" si="145"/>
        <v>0</v>
      </c>
      <c r="AO84" s="272">
        <f t="shared" si="145"/>
        <v>0</v>
      </c>
      <c r="AP84" s="272">
        <f t="shared" si="145"/>
        <v>0</v>
      </c>
      <c r="AQ84" s="272">
        <f t="shared" si="145"/>
        <v>0</v>
      </c>
      <c r="AR84" s="272">
        <f t="shared" si="145"/>
        <v>0</v>
      </c>
      <c r="AS84" s="272">
        <f t="shared" ref="AS84:BA84" si="146">COUNTIF(AS11:AS63,"EP.18")</f>
        <v>4</v>
      </c>
      <c r="AT84" s="272">
        <f t="shared" si="146"/>
        <v>4</v>
      </c>
      <c r="AU84" s="272">
        <f t="shared" si="146"/>
        <v>0</v>
      </c>
      <c r="AV84" s="272">
        <f t="shared" si="146"/>
        <v>0</v>
      </c>
      <c r="AW84" s="272">
        <f t="shared" si="146"/>
        <v>0</v>
      </c>
      <c r="AX84" s="272">
        <f t="shared" si="146"/>
        <v>0</v>
      </c>
      <c r="AY84" s="272">
        <f t="shared" si="146"/>
        <v>0</v>
      </c>
      <c r="AZ84" s="272">
        <f t="shared" si="146"/>
        <v>0</v>
      </c>
      <c r="BA84" s="529">
        <f t="shared" si="146"/>
        <v>0</v>
      </c>
      <c r="BB84" s="529">
        <f t="shared" si="112"/>
        <v>8</v>
      </c>
      <c r="BC84" s="766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82"/>
      <c r="EX84" s="182"/>
      <c r="EY84" s="7"/>
      <c r="EZ84" s="7"/>
      <c r="FA84" s="7"/>
      <c r="FB84" s="7"/>
      <c r="FC84" s="7"/>
      <c r="FD84" s="7"/>
      <c r="FE84" s="7"/>
      <c r="FF84" s="7"/>
    </row>
    <row r="85" spans="1:162" ht="18" hidden="1" customHeight="1" x14ac:dyDescent="0.25">
      <c r="A85" s="770" t="s">
        <v>467</v>
      </c>
      <c r="B85" s="770"/>
      <c r="C85" s="770"/>
      <c r="D85" s="272">
        <f>COUNTIF(D12:D64,"E.10")</f>
        <v>0</v>
      </c>
      <c r="E85" s="272">
        <f t="shared" ref="E85:AA85" si="147">COUNTIF(E12:E64,"E.10")</f>
        <v>0</v>
      </c>
      <c r="F85" s="272">
        <f t="shared" si="147"/>
        <v>0</v>
      </c>
      <c r="G85" s="272">
        <f t="shared" si="147"/>
        <v>0</v>
      </c>
      <c r="H85" s="272">
        <f>COUNTIF(H12:H64,"E.10")</f>
        <v>0</v>
      </c>
      <c r="I85" s="272">
        <f>COUNTIF(I12:I64,"E.10")</f>
        <v>0</v>
      </c>
      <c r="J85" s="272">
        <f>COUNTIF(J12:J64,"E.10")</f>
        <v>0</v>
      </c>
      <c r="K85" s="272">
        <f>COUNTIF(K12:K64,"E.10")</f>
        <v>0</v>
      </c>
      <c r="L85" s="272">
        <f>COUNTIF(L12:L64,"E.10")</f>
        <v>0</v>
      </c>
      <c r="M85" s="272">
        <f t="shared" si="147"/>
        <v>0</v>
      </c>
      <c r="N85" s="272">
        <f t="shared" si="147"/>
        <v>0</v>
      </c>
      <c r="O85" s="272">
        <f t="shared" si="147"/>
        <v>0</v>
      </c>
      <c r="P85" s="272">
        <f t="shared" si="147"/>
        <v>0</v>
      </c>
      <c r="Q85" s="272">
        <f t="shared" si="147"/>
        <v>0</v>
      </c>
      <c r="R85" s="272">
        <f t="shared" si="147"/>
        <v>0</v>
      </c>
      <c r="S85" s="272">
        <f t="shared" si="147"/>
        <v>0</v>
      </c>
      <c r="T85" s="272">
        <f t="shared" si="147"/>
        <v>0</v>
      </c>
      <c r="U85" s="272">
        <f t="shared" si="147"/>
        <v>0</v>
      </c>
      <c r="V85" s="272">
        <f t="shared" si="147"/>
        <v>0</v>
      </c>
      <c r="W85" s="272">
        <f t="shared" si="147"/>
        <v>0</v>
      </c>
      <c r="X85" s="272">
        <f t="shared" si="147"/>
        <v>0</v>
      </c>
      <c r="Y85" s="272">
        <f t="shared" si="147"/>
        <v>0</v>
      </c>
      <c r="Z85" s="272"/>
      <c r="AA85" s="272">
        <f t="shared" si="147"/>
        <v>0</v>
      </c>
      <c r="AB85" s="2"/>
      <c r="AC85" s="272">
        <f t="shared" si="109"/>
        <v>0</v>
      </c>
      <c r="AD85" s="767">
        <f>AC85+AC86</f>
        <v>0</v>
      </c>
      <c r="AE85" s="272">
        <f t="shared" ref="AE85:BA85" si="148">COUNTIF(AE11:AE63,"E.10")</f>
        <v>0</v>
      </c>
      <c r="AF85" s="272">
        <f t="shared" si="148"/>
        <v>0</v>
      </c>
      <c r="AG85" s="272">
        <f t="shared" si="148"/>
        <v>0</v>
      </c>
      <c r="AH85" s="272">
        <f t="shared" si="148"/>
        <v>0</v>
      </c>
      <c r="AI85" s="272">
        <f t="shared" si="148"/>
        <v>0</v>
      </c>
      <c r="AJ85" s="272">
        <f t="shared" si="148"/>
        <v>0</v>
      </c>
      <c r="AK85" s="272">
        <f t="shared" si="148"/>
        <v>0</v>
      </c>
      <c r="AL85" s="272">
        <f t="shared" si="148"/>
        <v>0</v>
      </c>
      <c r="AM85" s="272">
        <f t="shared" si="148"/>
        <v>0</v>
      </c>
      <c r="AN85" s="272">
        <f t="shared" si="148"/>
        <v>2</v>
      </c>
      <c r="AO85" s="272">
        <f t="shared" si="148"/>
        <v>2</v>
      </c>
      <c r="AP85" s="272">
        <f t="shared" si="148"/>
        <v>2</v>
      </c>
      <c r="AQ85" s="272">
        <f t="shared" si="148"/>
        <v>2</v>
      </c>
      <c r="AR85" s="272">
        <f t="shared" si="148"/>
        <v>2</v>
      </c>
      <c r="AS85" s="272">
        <f t="shared" si="148"/>
        <v>2</v>
      </c>
      <c r="AT85" s="272">
        <f t="shared" si="148"/>
        <v>2</v>
      </c>
      <c r="AU85" s="272">
        <f t="shared" si="148"/>
        <v>0</v>
      </c>
      <c r="AV85" s="272">
        <f t="shared" si="148"/>
        <v>0</v>
      </c>
      <c r="AW85" s="272">
        <f t="shared" si="148"/>
        <v>0</v>
      </c>
      <c r="AX85" s="272">
        <f t="shared" si="148"/>
        <v>0</v>
      </c>
      <c r="AY85" s="272">
        <f t="shared" si="148"/>
        <v>0</v>
      </c>
      <c r="AZ85" s="272">
        <f t="shared" si="148"/>
        <v>0</v>
      </c>
      <c r="BA85" s="272">
        <f t="shared" si="148"/>
        <v>0</v>
      </c>
      <c r="BB85" s="529">
        <f t="shared" si="112"/>
        <v>14</v>
      </c>
      <c r="BC85" s="766" t="e">
        <f>BB.3385+BB.3386</f>
        <v>#NAME?</v>
      </c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82"/>
      <c r="EX85" s="182"/>
      <c r="EY85" s="7"/>
      <c r="EZ85" s="7"/>
      <c r="FA85" s="7"/>
      <c r="FB85" s="7"/>
      <c r="FC85" s="7"/>
      <c r="FD85" s="7"/>
      <c r="FE85" s="7"/>
      <c r="FF85" s="7"/>
    </row>
    <row r="86" spans="1:162" ht="18" hidden="1" customHeight="1" x14ac:dyDescent="0.25">
      <c r="A86" s="770" t="s">
        <v>486</v>
      </c>
      <c r="B86" s="770"/>
      <c r="C86" s="770"/>
      <c r="D86" s="272">
        <f>COUNTIF(D12:D64,"EL.10")</f>
        <v>0</v>
      </c>
      <c r="E86" s="272">
        <f t="shared" ref="E86:AA86" si="149">COUNTIF(E12:E64,"EL.10")</f>
        <v>0</v>
      </c>
      <c r="F86" s="272">
        <f t="shared" si="149"/>
        <v>0</v>
      </c>
      <c r="G86" s="272">
        <f t="shared" si="149"/>
        <v>0</v>
      </c>
      <c r="H86" s="272">
        <f t="shared" si="149"/>
        <v>0</v>
      </c>
      <c r="I86" s="272">
        <f t="shared" si="149"/>
        <v>0</v>
      </c>
      <c r="J86" s="272">
        <f t="shared" si="149"/>
        <v>0</v>
      </c>
      <c r="K86" s="272">
        <f t="shared" si="149"/>
        <v>0</v>
      </c>
      <c r="L86" s="272">
        <f t="shared" si="149"/>
        <v>0</v>
      </c>
      <c r="M86" s="272">
        <f t="shared" si="149"/>
        <v>0</v>
      </c>
      <c r="N86" s="272">
        <f t="shared" si="149"/>
        <v>0</v>
      </c>
      <c r="O86" s="272">
        <f t="shared" si="149"/>
        <v>0</v>
      </c>
      <c r="P86" s="272">
        <f t="shared" si="149"/>
        <v>0</v>
      </c>
      <c r="Q86" s="272">
        <f t="shared" si="149"/>
        <v>0</v>
      </c>
      <c r="R86" s="272">
        <f t="shared" si="149"/>
        <v>0</v>
      </c>
      <c r="S86" s="272">
        <f t="shared" si="149"/>
        <v>0</v>
      </c>
      <c r="T86" s="272">
        <f t="shared" si="149"/>
        <v>0</v>
      </c>
      <c r="U86" s="272">
        <f t="shared" si="149"/>
        <v>0</v>
      </c>
      <c r="V86" s="272">
        <f t="shared" si="149"/>
        <v>0</v>
      </c>
      <c r="W86" s="272">
        <f t="shared" si="149"/>
        <v>0</v>
      </c>
      <c r="X86" s="272">
        <f t="shared" si="149"/>
        <v>0</v>
      </c>
      <c r="Y86" s="272">
        <f t="shared" si="149"/>
        <v>0</v>
      </c>
      <c r="Z86" s="272"/>
      <c r="AA86" s="272">
        <f t="shared" si="149"/>
        <v>0</v>
      </c>
      <c r="AB86" s="2"/>
      <c r="AC86" s="272">
        <f t="shared" si="109"/>
        <v>0</v>
      </c>
      <c r="AD86" s="767"/>
      <c r="AE86" s="272">
        <f>COUNTIF(AE11:AE63,"EL.10")</f>
        <v>3</v>
      </c>
      <c r="AF86" s="272">
        <f t="shared" ref="AF86:BA86" si="150">COUNTIF(AF11:AF63,"EL.10")</f>
        <v>3</v>
      </c>
      <c r="AG86" s="272">
        <f t="shared" si="150"/>
        <v>3</v>
      </c>
      <c r="AH86" s="272">
        <f t="shared" si="150"/>
        <v>0</v>
      </c>
      <c r="AI86" s="272">
        <f t="shared" si="150"/>
        <v>0</v>
      </c>
      <c r="AJ86" s="272">
        <f t="shared" si="150"/>
        <v>0</v>
      </c>
      <c r="AK86" s="272">
        <f t="shared" si="150"/>
        <v>0</v>
      </c>
      <c r="AL86" s="272">
        <f t="shared" si="150"/>
        <v>0</v>
      </c>
      <c r="AM86" s="272">
        <f t="shared" si="150"/>
        <v>0</v>
      </c>
      <c r="AN86" s="272">
        <f t="shared" si="150"/>
        <v>0</v>
      </c>
      <c r="AO86" s="272">
        <f t="shared" si="150"/>
        <v>0</v>
      </c>
      <c r="AP86" s="272">
        <f t="shared" si="150"/>
        <v>0</v>
      </c>
      <c r="AQ86" s="272">
        <f t="shared" si="150"/>
        <v>0</v>
      </c>
      <c r="AR86" s="272">
        <f t="shared" si="150"/>
        <v>0</v>
      </c>
      <c r="AS86" s="272">
        <f t="shared" si="150"/>
        <v>0</v>
      </c>
      <c r="AT86" s="272">
        <f t="shared" si="150"/>
        <v>0</v>
      </c>
      <c r="AU86" s="272">
        <f t="shared" si="150"/>
        <v>0</v>
      </c>
      <c r="AV86" s="272">
        <f t="shared" si="150"/>
        <v>0</v>
      </c>
      <c r="AW86" s="272">
        <f t="shared" si="150"/>
        <v>0</v>
      </c>
      <c r="AX86" s="272">
        <f t="shared" si="150"/>
        <v>0</v>
      </c>
      <c r="AY86" s="272">
        <f t="shared" si="150"/>
        <v>0</v>
      </c>
      <c r="AZ86" s="272">
        <f t="shared" si="150"/>
        <v>0</v>
      </c>
      <c r="BA86" s="272">
        <f t="shared" si="150"/>
        <v>0</v>
      </c>
      <c r="BB86" s="529">
        <f t="shared" si="112"/>
        <v>9</v>
      </c>
      <c r="BC86" s="766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82"/>
      <c r="EX86" s="182"/>
      <c r="EY86" s="7"/>
      <c r="EZ86" s="7"/>
      <c r="FA86" s="7"/>
      <c r="FB86" s="7"/>
      <c r="FC86" s="7"/>
      <c r="FD86" s="7"/>
      <c r="FE86" s="7"/>
      <c r="FF86" s="7"/>
    </row>
    <row r="87" spans="1:162" ht="18" hidden="1" customHeight="1" x14ac:dyDescent="0.25">
      <c r="A87" s="524" t="s">
        <v>693</v>
      </c>
      <c r="B87" s="524"/>
      <c r="C87" s="524"/>
      <c r="D87" s="272">
        <f t="shared" ref="D87:AA87" si="151">COUNTIF(D12:D64,"EL.47")</f>
        <v>0</v>
      </c>
      <c r="E87" s="272">
        <f t="shared" si="151"/>
        <v>0</v>
      </c>
      <c r="F87" s="272">
        <f t="shared" si="151"/>
        <v>0</v>
      </c>
      <c r="G87" s="272">
        <f t="shared" si="151"/>
        <v>0</v>
      </c>
      <c r="H87" s="272">
        <f t="shared" si="151"/>
        <v>0</v>
      </c>
      <c r="I87" s="272">
        <f t="shared" si="151"/>
        <v>0</v>
      </c>
      <c r="J87" s="272">
        <f t="shared" si="151"/>
        <v>0</v>
      </c>
      <c r="K87" s="272">
        <f t="shared" si="151"/>
        <v>0</v>
      </c>
      <c r="L87" s="272">
        <f t="shared" si="151"/>
        <v>0</v>
      </c>
      <c r="M87" s="272">
        <f t="shared" si="151"/>
        <v>0</v>
      </c>
      <c r="N87" s="272">
        <f t="shared" si="151"/>
        <v>0</v>
      </c>
      <c r="O87" s="272">
        <f t="shared" si="151"/>
        <v>0</v>
      </c>
      <c r="P87" s="272">
        <f t="shared" si="151"/>
        <v>0</v>
      </c>
      <c r="Q87" s="272">
        <f t="shared" si="151"/>
        <v>0</v>
      </c>
      <c r="R87" s="272">
        <f t="shared" si="151"/>
        <v>0</v>
      </c>
      <c r="S87" s="272">
        <f t="shared" si="151"/>
        <v>0</v>
      </c>
      <c r="T87" s="272">
        <f t="shared" si="151"/>
        <v>0</v>
      </c>
      <c r="U87" s="272">
        <f t="shared" si="151"/>
        <v>0</v>
      </c>
      <c r="V87" s="272">
        <f t="shared" si="151"/>
        <v>0</v>
      </c>
      <c r="W87" s="272">
        <f t="shared" si="151"/>
        <v>0</v>
      </c>
      <c r="X87" s="272">
        <f t="shared" si="151"/>
        <v>0</v>
      </c>
      <c r="Y87" s="272">
        <f t="shared" si="151"/>
        <v>0</v>
      </c>
      <c r="Z87" s="272"/>
      <c r="AA87" s="272">
        <f t="shared" si="151"/>
        <v>0</v>
      </c>
      <c r="AB87" s="2"/>
      <c r="AC87" s="272">
        <f t="shared" si="109"/>
        <v>0</v>
      </c>
      <c r="AD87" s="767">
        <f>AC87+AC88</f>
        <v>0</v>
      </c>
      <c r="AE87" s="272">
        <f t="shared" ref="AE87:BA87" si="152">COUNTIF(AE11:AE63,"EP.47")</f>
        <v>0</v>
      </c>
      <c r="AF87" s="272">
        <f t="shared" si="152"/>
        <v>0</v>
      </c>
      <c r="AG87" s="272">
        <f t="shared" si="152"/>
        <v>0</v>
      </c>
      <c r="AH87" s="272">
        <f t="shared" si="152"/>
        <v>0</v>
      </c>
      <c r="AI87" s="272">
        <f t="shared" si="152"/>
        <v>0</v>
      </c>
      <c r="AJ87" s="272">
        <f t="shared" si="152"/>
        <v>0</v>
      </c>
      <c r="AK87" s="272">
        <f t="shared" si="152"/>
        <v>3</v>
      </c>
      <c r="AL87" s="272">
        <f t="shared" si="152"/>
        <v>3</v>
      </c>
      <c r="AM87" s="272">
        <f t="shared" si="152"/>
        <v>3</v>
      </c>
      <c r="AN87" s="272">
        <f t="shared" si="152"/>
        <v>0</v>
      </c>
      <c r="AO87" s="272">
        <f t="shared" si="152"/>
        <v>0</v>
      </c>
      <c r="AP87" s="272">
        <f t="shared" si="152"/>
        <v>0</v>
      </c>
      <c r="AQ87" s="272">
        <f t="shared" si="152"/>
        <v>0</v>
      </c>
      <c r="AR87" s="272">
        <f t="shared" si="152"/>
        <v>0</v>
      </c>
      <c r="AS87" s="272">
        <f t="shared" si="152"/>
        <v>0</v>
      </c>
      <c r="AT87" s="272">
        <f t="shared" si="152"/>
        <v>0</v>
      </c>
      <c r="AU87" s="272">
        <f t="shared" si="152"/>
        <v>0</v>
      </c>
      <c r="AV87" s="272">
        <f t="shared" si="152"/>
        <v>0</v>
      </c>
      <c r="AW87" s="272">
        <f t="shared" si="152"/>
        <v>0</v>
      </c>
      <c r="AX87" s="272">
        <f t="shared" si="152"/>
        <v>0</v>
      </c>
      <c r="AY87" s="272">
        <f t="shared" si="152"/>
        <v>0</v>
      </c>
      <c r="AZ87" s="272">
        <f t="shared" si="152"/>
        <v>4</v>
      </c>
      <c r="BA87" s="272">
        <f t="shared" si="152"/>
        <v>4</v>
      </c>
      <c r="BB87" s="529">
        <f t="shared" si="112"/>
        <v>17</v>
      </c>
      <c r="BC87" s="766" t="e">
        <f>BB.3387+BB.3388</f>
        <v>#NAME?</v>
      </c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82"/>
      <c r="EX87" s="182"/>
      <c r="EY87" s="7"/>
      <c r="EZ87" s="7"/>
      <c r="FA87" s="7"/>
      <c r="FB87" s="7"/>
      <c r="FC87" s="7"/>
      <c r="FD87" s="7"/>
      <c r="FE87" s="7"/>
      <c r="FF87" s="7"/>
    </row>
    <row r="88" spans="1:162" ht="18" hidden="1" customHeight="1" x14ac:dyDescent="0.25">
      <c r="A88" s="524" t="s">
        <v>694</v>
      </c>
      <c r="B88" s="524"/>
      <c r="C88" s="524"/>
      <c r="D88" s="272">
        <f t="shared" ref="D88:AA88" si="153">COUNTIF(D12:D64,"EP.47")</f>
        <v>0</v>
      </c>
      <c r="E88" s="272">
        <f t="shared" si="153"/>
        <v>0</v>
      </c>
      <c r="F88" s="272">
        <f t="shared" si="153"/>
        <v>0</v>
      </c>
      <c r="G88" s="272">
        <f t="shared" si="153"/>
        <v>0</v>
      </c>
      <c r="H88" s="272">
        <f t="shared" si="153"/>
        <v>0</v>
      </c>
      <c r="I88" s="272">
        <f t="shared" si="153"/>
        <v>0</v>
      </c>
      <c r="J88" s="272">
        <f t="shared" si="153"/>
        <v>0</v>
      </c>
      <c r="K88" s="272">
        <f t="shared" si="153"/>
        <v>0</v>
      </c>
      <c r="L88" s="272">
        <f t="shared" si="153"/>
        <v>0</v>
      </c>
      <c r="M88" s="272">
        <f t="shared" si="153"/>
        <v>0</v>
      </c>
      <c r="N88" s="272">
        <f t="shared" si="153"/>
        <v>0</v>
      </c>
      <c r="O88" s="272">
        <f t="shared" si="153"/>
        <v>0</v>
      </c>
      <c r="P88" s="272">
        <f t="shared" si="153"/>
        <v>0</v>
      </c>
      <c r="Q88" s="272">
        <f t="shared" si="153"/>
        <v>0</v>
      </c>
      <c r="R88" s="272">
        <f t="shared" si="153"/>
        <v>0</v>
      </c>
      <c r="S88" s="272">
        <f t="shared" si="153"/>
        <v>0</v>
      </c>
      <c r="T88" s="272">
        <f t="shared" si="153"/>
        <v>0</v>
      </c>
      <c r="U88" s="272">
        <f t="shared" si="153"/>
        <v>0</v>
      </c>
      <c r="V88" s="272">
        <f t="shared" si="153"/>
        <v>0</v>
      </c>
      <c r="W88" s="272">
        <f t="shared" si="153"/>
        <v>0</v>
      </c>
      <c r="X88" s="272">
        <f t="shared" si="153"/>
        <v>0</v>
      </c>
      <c r="Y88" s="272">
        <f t="shared" si="153"/>
        <v>0</v>
      </c>
      <c r="Z88" s="272"/>
      <c r="AA88" s="272">
        <f t="shared" si="153"/>
        <v>0</v>
      </c>
      <c r="AB88" s="2"/>
      <c r="AC88" s="272">
        <f t="shared" si="109"/>
        <v>0</v>
      </c>
      <c r="AD88" s="767"/>
      <c r="AE88" s="272">
        <f t="shared" ref="AE88:BA88" si="154">COUNTIF(AE11:AE63,"EL.47")</f>
        <v>0</v>
      </c>
      <c r="AF88" s="272">
        <f t="shared" si="154"/>
        <v>0</v>
      </c>
      <c r="AG88" s="272">
        <f t="shared" si="154"/>
        <v>0</v>
      </c>
      <c r="AH88" s="272">
        <f t="shared" si="154"/>
        <v>0</v>
      </c>
      <c r="AI88" s="272">
        <f t="shared" si="154"/>
        <v>0</v>
      </c>
      <c r="AJ88" s="272">
        <f t="shared" si="154"/>
        <v>0</v>
      </c>
      <c r="AK88" s="272">
        <f t="shared" si="154"/>
        <v>0</v>
      </c>
      <c r="AL88" s="272">
        <f t="shared" si="154"/>
        <v>0</v>
      </c>
      <c r="AM88" s="272">
        <f t="shared" si="154"/>
        <v>0</v>
      </c>
      <c r="AN88" s="272">
        <f t="shared" si="154"/>
        <v>0</v>
      </c>
      <c r="AO88" s="272">
        <f t="shared" si="154"/>
        <v>0</v>
      </c>
      <c r="AP88" s="272">
        <f t="shared" si="154"/>
        <v>0</v>
      </c>
      <c r="AQ88" s="272">
        <f t="shared" si="154"/>
        <v>0</v>
      </c>
      <c r="AR88" s="272">
        <f t="shared" si="154"/>
        <v>0</v>
      </c>
      <c r="AS88" s="272">
        <f t="shared" si="154"/>
        <v>0</v>
      </c>
      <c r="AT88" s="272">
        <f t="shared" si="154"/>
        <v>0</v>
      </c>
      <c r="AU88" s="272">
        <f t="shared" si="154"/>
        <v>4</v>
      </c>
      <c r="AV88" s="272">
        <f t="shared" si="154"/>
        <v>4</v>
      </c>
      <c r="AW88" s="272">
        <f t="shared" si="154"/>
        <v>4</v>
      </c>
      <c r="AX88" s="272">
        <f t="shared" si="154"/>
        <v>0</v>
      </c>
      <c r="AY88" s="272">
        <f t="shared" si="154"/>
        <v>0</v>
      </c>
      <c r="AZ88" s="272">
        <f t="shared" si="154"/>
        <v>0</v>
      </c>
      <c r="BA88" s="272">
        <f t="shared" si="154"/>
        <v>0</v>
      </c>
      <c r="BB88" s="529">
        <f t="shared" si="112"/>
        <v>12</v>
      </c>
      <c r="BC88" s="766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82"/>
      <c r="EX88" s="182"/>
      <c r="EY88" s="7"/>
      <c r="EZ88" s="7"/>
      <c r="FA88" s="7"/>
      <c r="FB88" s="7"/>
      <c r="FC88" s="7"/>
      <c r="FD88" s="7"/>
      <c r="FE88" s="7"/>
      <c r="FF88" s="7"/>
    </row>
    <row r="89" spans="1:162" ht="18" hidden="1" customHeight="1" x14ac:dyDescent="0.25">
      <c r="A89" s="770" t="s">
        <v>468</v>
      </c>
      <c r="B89" s="770"/>
      <c r="C89" s="770"/>
      <c r="D89" s="272">
        <f t="shared" ref="D89:AA89" si="155">COUNTIF(D12:D64,"G.3")</f>
        <v>0</v>
      </c>
      <c r="E89" s="272">
        <f t="shared" si="155"/>
        <v>0</v>
      </c>
      <c r="F89" s="272">
        <f t="shared" si="155"/>
        <v>0</v>
      </c>
      <c r="G89" s="272">
        <f t="shared" si="155"/>
        <v>0</v>
      </c>
      <c r="H89" s="272">
        <f t="shared" si="155"/>
        <v>0</v>
      </c>
      <c r="I89" s="272">
        <f t="shared" si="155"/>
        <v>0</v>
      </c>
      <c r="J89" s="272">
        <f t="shared" si="155"/>
        <v>0</v>
      </c>
      <c r="K89" s="272">
        <f t="shared" si="155"/>
        <v>0</v>
      </c>
      <c r="L89" s="272">
        <f t="shared" si="155"/>
        <v>0</v>
      </c>
      <c r="M89" s="272">
        <f t="shared" si="155"/>
        <v>0</v>
      </c>
      <c r="N89" s="272">
        <f t="shared" si="155"/>
        <v>0</v>
      </c>
      <c r="O89" s="272">
        <f t="shared" si="155"/>
        <v>0</v>
      </c>
      <c r="P89" s="222">
        <f t="shared" si="155"/>
        <v>0</v>
      </c>
      <c r="Q89" s="222">
        <f t="shared" si="155"/>
        <v>0</v>
      </c>
      <c r="R89" s="272">
        <f t="shared" si="155"/>
        <v>0</v>
      </c>
      <c r="S89" s="272">
        <f t="shared" si="155"/>
        <v>0</v>
      </c>
      <c r="T89" s="272">
        <f t="shared" si="155"/>
        <v>0</v>
      </c>
      <c r="U89" s="272">
        <f t="shared" si="155"/>
        <v>0</v>
      </c>
      <c r="V89" s="272">
        <f t="shared" si="155"/>
        <v>0</v>
      </c>
      <c r="W89" s="272">
        <f t="shared" si="155"/>
        <v>0</v>
      </c>
      <c r="X89" s="272">
        <f t="shared" si="155"/>
        <v>0</v>
      </c>
      <c r="Y89" s="272">
        <f t="shared" si="155"/>
        <v>0</v>
      </c>
      <c r="Z89" s="272"/>
      <c r="AA89" s="272">
        <f t="shared" si="155"/>
        <v>0</v>
      </c>
      <c r="AB89" s="2"/>
      <c r="AC89" s="272">
        <f t="shared" si="109"/>
        <v>0</v>
      </c>
      <c r="AD89" s="767">
        <f>AC89+AC90</f>
        <v>0</v>
      </c>
      <c r="AE89" s="272">
        <f t="shared" ref="AE89:BA89" si="156">COUNTIF(AE11:AE63,"G.3")</f>
        <v>0</v>
      </c>
      <c r="AF89" s="272">
        <f t="shared" si="156"/>
        <v>0</v>
      </c>
      <c r="AG89" s="272">
        <f t="shared" si="156"/>
        <v>0</v>
      </c>
      <c r="AH89" s="272">
        <f t="shared" si="156"/>
        <v>0</v>
      </c>
      <c r="AI89" s="272">
        <f t="shared" si="156"/>
        <v>0</v>
      </c>
      <c r="AJ89" s="272">
        <f t="shared" si="156"/>
        <v>0</v>
      </c>
      <c r="AK89" s="272">
        <f t="shared" si="156"/>
        <v>0</v>
      </c>
      <c r="AL89" s="272">
        <f t="shared" si="156"/>
        <v>0</v>
      </c>
      <c r="AM89" s="272">
        <f t="shared" si="156"/>
        <v>0</v>
      </c>
      <c r="AN89" s="272">
        <f t="shared" si="156"/>
        <v>0</v>
      </c>
      <c r="AO89" s="272">
        <f t="shared" si="156"/>
        <v>0</v>
      </c>
      <c r="AP89" s="272">
        <f t="shared" si="156"/>
        <v>0</v>
      </c>
      <c r="AQ89" s="272">
        <f t="shared" si="156"/>
        <v>0</v>
      </c>
      <c r="AR89" s="272">
        <f t="shared" si="156"/>
        <v>0</v>
      </c>
      <c r="AS89" s="272">
        <f t="shared" si="156"/>
        <v>0</v>
      </c>
      <c r="AT89" s="272">
        <f t="shared" si="156"/>
        <v>0</v>
      </c>
      <c r="AU89" s="272">
        <f t="shared" si="156"/>
        <v>0</v>
      </c>
      <c r="AV89" s="272">
        <f t="shared" si="156"/>
        <v>0</v>
      </c>
      <c r="AW89" s="272">
        <f t="shared" si="156"/>
        <v>0</v>
      </c>
      <c r="AX89" s="272">
        <f t="shared" si="156"/>
        <v>4</v>
      </c>
      <c r="AY89" s="272">
        <f t="shared" si="156"/>
        <v>4</v>
      </c>
      <c r="AZ89" s="272">
        <f t="shared" si="156"/>
        <v>4</v>
      </c>
      <c r="BA89" s="529">
        <f t="shared" si="156"/>
        <v>4</v>
      </c>
      <c r="BB89" s="529">
        <f t="shared" si="112"/>
        <v>16</v>
      </c>
      <c r="BC89" s="766" t="e">
        <f>BB.3389+BB.3390</f>
        <v>#NAME?</v>
      </c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82"/>
      <c r="EX89" s="182"/>
      <c r="EY89" s="7"/>
      <c r="EZ89" s="7"/>
      <c r="FA89" s="7"/>
      <c r="FB89" s="7"/>
      <c r="FC89" s="7"/>
      <c r="FD89" s="7"/>
      <c r="FE89" s="7"/>
      <c r="FF89" s="7"/>
    </row>
    <row r="90" spans="1:162" ht="18" hidden="1" customHeight="1" x14ac:dyDescent="0.25">
      <c r="A90" s="770" t="s">
        <v>483</v>
      </c>
      <c r="B90" s="770"/>
      <c r="C90" s="770"/>
      <c r="D90" s="272">
        <f t="shared" ref="D90:AA90" si="157">COUNTIF(D12:D64,"GP.3")</f>
        <v>0</v>
      </c>
      <c r="E90" s="272">
        <f t="shared" si="157"/>
        <v>0</v>
      </c>
      <c r="F90" s="272">
        <f t="shared" si="157"/>
        <v>0</v>
      </c>
      <c r="G90" s="272">
        <f t="shared" si="157"/>
        <v>0</v>
      </c>
      <c r="H90" s="272">
        <f t="shared" si="157"/>
        <v>0</v>
      </c>
      <c r="I90" s="272">
        <f t="shared" si="157"/>
        <v>0</v>
      </c>
      <c r="J90" s="272">
        <f t="shared" si="157"/>
        <v>0</v>
      </c>
      <c r="K90" s="272">
        <f t="shared" si="157"/>
        <v>0</v>
      </c>
      <c r="L90" s="272">
        <f t="shared" si="157"/>
        <v>0</v>
      </c>
      <c r="M90" s="272">
        <f t="shared" si="157"/>
        <v>0</v>
      </c>
      <c r="N90" s="272">
        <f t="shared" si="157"/>
        <v>0</v>
      </c>
      <c r="O90" s="272">
        <f t="shared" si="157"/>
        <v>0</v>
      </c>
      <c r="P90" s="222">
        <f t="shared" si="157"/>
        <v>0</v>
      </c>
      <c r="Q90" s="222">
        <f t="shared" si="157"/>
        <v>0</v>
      </c>
      <c r="R90" s="272">
        <f t="shared" si="157"/>
        <v>0</v>
      </c>
      <c r="S90" s="272">
        <f t="shared" si="157"/>
        <v>0</v>
      </c>
      <c r="T90" s="272">
        <f t="shared" si="157"/>
        <v>0</v>
      </c>
      <c r="U90" s="272">
        <f t="shared" si="157"/>
        <v>0</v>
      </c>
      <c r="V90" s="272">
        <f t="shared" si="157"/>
        <v>0</v>
      </c>
      <c r="W90" s="272">
        <f t="shared" si="157"/>
        <v>0</v>
      </c>
      <c r="X90" s="272">
        <f t="shared" si="157"/>
        <v>0</v>
      </c>
      <c r="Y90" s="272">
        <f t="shared" si="157"/>
        <v>0</v>
      </c>
      <c r="Z90" s="272"/>
      <c r="AA90" s="272">
        <f t="shared" si="157"/>
        <v>0</v>
      </c>
      <c r="AB90" s="2"/>
      <c r="AC90" s="272">
        <f t="shared" si="109"/>
        <v>0</v>
      </c>
      <c r="AD90" s="767"/>
      <c r="AE90" s="272">
        <f t="shared" ref="AE90:BA90" si="158">COUNTIF(AE11:AE63,"GP.3")</f>
        <v>0</v>
      </c>
      <c r="AF90" s="272">
        <f t="shared" si="158"/>
        <v>0</v>
      </c>
      <c r="AG90" s="272">
        <f t="shared" si="158"/>
        <v>0</v>
      </c>
      <c r="AH90" s="272">
        <f t="shared" si="158"/>
        <v>0</v>
      </c>
      <c r="AI90" s="272">
        <f t="shared" si="158"/>
        <v>0</v>
      </c>
      <c r="AJ90" s="272">
        <f t="shared" si="158"/>
        <v>0</v>
      </c>
      <c r="AK90" s="272">
        <f t="shared" si="158"/>
        <v>0</v>
      </c>
      <c r="AL90" s="272">
        <f t="shared" si="158"/>
        <v>0</v>
      </c>
      <c r="AM90" s="272">
        <f t="shared" si="158"/>
        <v>0</v>
      </c>
      <c r="AN90" s="272">
        <f t="shared" si="158"/>
        <v>0</v>
      </c>
      <c r="AO90" s="272">
        <f t="shared" si="158"/>
        <v>0</v>
      </c>
      <c r="AP90" s="272">
        <f t="shared" si="158"/>
        <v>0</v>
      </c>
      <c r="AQ90" s="272">
        <f t="shared" si="158"/>
        <v>0</v>
      </c>
      <c r="AR90" s="272">
        <f t="shared" si="158"/>
        <v>0</v>
      </c>
      <c r="AS90" s="272">
        <f t="shared" si="158"/>
        <v>0</v>
      </c>
      <c r="AT90" s="272">
        <f t="shared" si="158"/>
        <v>0</v>
      </c>
      <c r="AU90" s="272">
        <f t="shared" si="158"/>
        <v>4</v>
      </c>
      <c r="AV90" s="272">
        <f t="shared" si="158"/>
        <v>4</v>
      </c>
      <c r="AW90" s="272">
        <f t="shared" si="158"/>
        <v>4</v>
      </c>
      <c r="AX90" s="272">
        <f t="shared" si="158"/>
        <v>0</v>
      </c>
      <c r="AY90" s="272">
        <f t="shared" si="158"/>
        <v>0</v>
      </c>
      <c r="AZ90" s="272">
        <f t="shared" si="158"/>
        <v>0</v>
      </c>
      <c r="BA90" s="529">
        <f t="shared" si="158"/>
        <v>0</v>
      </c>
      <c r="BB90" s="529">
        <f t="shared" si="112"/>
        <v>12</v>
      </c>
      <c r="BC90" s="766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82"/>
      <c r="EX90" s="182"/>
      <c r="EY90" s="7"/>
      <c r="EZ90" s="7"/>
      <c r="FA90" s="7"/>
      <c r="FB90" s="7"/>
      <c r="FC90" s="7"/>
      <c r="FD90" s="7"/>
      <c r="FE90" s="7"/>
      <c r="FF90" s="7"/>
    </row>
    <row r="91" spans="1:162" ht="18" hidden="1" customHeight="1" x14ac:dyDescent="0.25">
      <c r="A91" s="770" t="s">
        <v>469</v>
      </c>
      <c r="B91" s="770"/>
      <c r="C91" s="770"/>
      <c r="D91" s="272">
        <f t="shared" ref="D91:AA91" si="159">COUNTIF(D12:D64,"G.20")</f>
        <v>0</v>
      </c>
      <c r="E91" s="272">
        <f t="shared" si="159"/>
        <v>0</v>
      </c>
      <c r="F91" s="272">
        <f t="shared" si="159"/>
        <v>0</v>
      </c>
      <c r="G91" s="272">
        <f t="shared" si="159"/>
        <v>0</v>
      </c>
      <c r="H91" s="272">
        <f t="shared" si="159"/>
        <v>0</v>
      </c>
      <c r="I91" s="272">
        <f t="shared" si="159"/>
        <v>0</v>
      </c>
      <c r="J91" s="272">
        <f t="shared" si="159"/>
        <v>0</v>
      </c>
      <c r="K91" s="272">
        <f t="shared" si="159"/>
        <v>0</v>
      </c>
      <c r="L91" s="272">
        <f t="shared" si="159"/>
        <v>0</v>
      </c>
      <c r="M91" s="272">
        <f t="shared" si="159"/>
        <v>0</v>
      </c>
      <c r="N91" s="272">
        <f t="shared" si="159"/>
        <v>0</v>
      </c>
      <c r="O91" s="272">
        <f t="shared" si="159"/>
        <v>0</v>
      </c>
      <c r="P91" s="272">
        <f t="shared" si="159"/>
        <v>0</v>
      </c>
      <c r="Q91" s="272">
        <f t="shared" si="159"/>
        <v>0</v>
      </c>
      <c r="R91" s="272">
        <f t="shared" si="159"/>
        <v>0</v>
      </c>
      <c r="S91" s="272">
        <f t="shared" si="159"/>
        <v>0</v>
      </c>
      <c r="T91" s="272">
        <f t="shared" si="159"/>
        <v>0</v>
      </c>
      <c r="U91" s="272">
        <f t="shared" si="159"/>
        <v>0</v>
      </c>
      <c r="V91" s="272">
        <f t="shared" si="159"/>
        <v>0</v>
      </c>
      <c r="W91" s="272">
        <f t="shared" si="159"/>
        <v>0</v>
      </c>
      <c r="X91" s="272">
        <f t="shared" si="159"/>
        <v>0</v>
      </c>
      <c r="Y91" s="272">
        <f t="shared" si="159"/>
        <v>0</v>
      </c>
      <c r="Z91" s="272"/>
      <c r="AA91" s="272">
        <f t="shared" si="159"/>
        <v>0</v>
      </c>
      <c r="AB91" s="2"/>
      <c r="AC91" s="272">
        <f t="shared" si="109"/>
        <v>0</v>
      </c>
      <c r="AD91" s="528">
        <f>AC91</f>
        <v>0</v>
      </c>
      <c r="AE91" s="272">
        <f t="shared" ref="AE91:BA91" si="160">COUNTIF(AE11:AE63,"G.20")</f>
        <v>4</v>
      </c>
      <c r="AF91" s="272">
        <f t="shared" si="160"/>
        <v>4</v>
      </c>
      <c r="AG91" s="272">
        <f t="shared" si="160"/>
        <v>4</v>
      </c>
      <c r="AH91" s="272">
        <f t="shared" si="160"/>
        <v>4</v>
      </c>
      <c r="AI91" s="272">
        <f t="shared" si="160"/>
        <v>4</v>
      </c>
      <c r="AJ91" s="272">
        <f t="shared" si="160"/>
        <v>4</v>
      </c>
      <c r="AK91" s="272">
        <f t="shared" si="160"/>
        <v>4</v>
      </c>
      <c r="AL91" s="272">
        <f t="shared" si="160"/>
        <v>4</v>
      </c>
      <c r="AM91" s="272">
        <f t="shared" si="160"/>
        <v>4</v>
      </c>
      <c r="AN91" s="272">
        <f t="shared" si="160"/>
        <v>0</v>
      </c>
      <c r="AO91" s="272">
        <f t="shared" si="160"/>
        <v>0</v>
      </c>
      <c r="AP91" s="272">
        <f t="shared" si="160"/>
        <v>0</v>
      </c>
      <c r="AQ91" s="272">
        <f t="shared" si="160"/>
        <v>0</v>
      </c>
      <c r="AR91" s="272">
        <f t="shared" si="160"/>
        <v>0</v>
      </c>
      <c r="AS91" s="272">
        <f t="shared" si="160"/>
        <v>0</v>
      </c>
      <c r="AT91" s="272">
        <f t="shared" si="160"/>
        <v>0</v>
      </c>
      <c r="AU91" s="272">
        <f t="shared" si="160"/>
        <v>0</v>
      </c>
      <c r="AV91" s="272">
        <f t="shared" si="160"/>
        <v>0</v>
      </c>
      <c r="AW91" s="272">
        <f t="shared" si="160"/>
        <v>0</v>
      </c>
      <c r="AX91" s="272">
        <f t="shared" si="160"/>
        <v>0</v>
      </c>
      <c r="AY91" s="272">
        <f t="shared" si="160"/>
        <v>0</v>
      </c>
      <c r="AZ91" s="272">
        <f t="shared" si="160"/>
        <v>0</v>
      </c>
      <c r="BA91" s="529">
        <f t="shared" si="160"/>
        <v>0</v>
      </c>
      <c r="BB91" s="529">
        <f t="shared" si="112"/>
        <v>36</v>
      </c>
      <c r="BC91" s="529" t="e">
        <f>BB.3391</f>
        <v>#NAME?</v>
      </c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82"/>
      <c r="EX91" s="182"/>
      <c r="EY91" s="7"/>
      <c r="EZ91" s="7"/>
      <c r="FA91" s="7"/>
      <c r="FB91" s="7"/>
      <c r="FC91" s="7"/>
      <c r="FD91" s="7"/>
      <c r="FE91" s="7"/>
      <c r="FF91" s="7"/>
    </row>
    <row r="92" spans="1:162" ht="18" hidden="1" customHeight="1" x14ac:dyDescent="0.25">
      <c r="A92" s="524" t="s">
        <v>677</v>
      </c>
      <c r="B92" s="524"/>
      <c r="C92" s="524"/>
      <c r="D92" s="272">
        <f t="shared" ref="D92:AA92" si="161">COUNTIF(D12:D64,"G.42")</f>
        <v>0</v>
      </c>
      <c r="E92" s="272">
        <f t="shared" si="161"/>
        <v>0</v>
      </c>
      <c r="F92" s="272">
        <f t="shared" si="161"/>
        <v>0</v>
      </c>
      <c r="G92" s="272">
        <f t="shared" si="161"/>
        <v>0</v>
      </c>
      <c r="H92" s="272">
        <f t="shared" si="161"/>
        <v>0</v>
      </c>
      <c r="I92" s="272">
        <f t="shared" si="161"/>
        <v>0</v>
      </c>
      <c r="J92" s="272">
        <f t="shared" si="161"/>
        <v>0</v>
      </c>
      <c r="K92" s="272">
        <f t="shared" si="161"/>
        <v>0</v>
      </c>
      <c r="L92" s="272">
        <f t="shared" si="161"/>
        <v>0</v>
      </c>
      <c r="M92" s="272">
        <f t="shared" si="161"/>
        <v>0</v>
      </c>
      <c r="N92" s="272">
        <f t="shared" si="161"/>
        <v>0</v>
      </c>
      <c r="O92" s="272">
        <f t="shared" si="161"/>
        <v>0</v>
      </c>
      <c r="P92" s="272">
        <f t="shared" si="161"/>
        <v>0</v>
      </c>
      <c r="Q92" s="272">
        <f t="shared" si="161"/>
        <v>0</v>
      </c>
      <c r="R92" s="272">
        <f t="shared" si="161"/>
        <v>0</v>
      </c>
      <c r="S92" s="272">
        <f t="shared" si="161"/>
        <v>0</v>
      </c>
      <c r="T92" s="272">
        <f t="shared" si="161"/>
        <v>0</v>
      </c>
      <c r="U92" s="272">
        <f t="shared" si="161"/>
        <v>0</v>
      </c>
      <c r="V92" s="272">
        <f t="shared" si="161"/>
        <v>0</v>
      </c>
      <c r="W92" s="272">
        <f t="shared" si="161"/>
        <v>0</v>
      </c>
      <c r="X92" s="272">
        <f t="shared" si="161"/>
        <v>0</v>
      </c>
      <c r="Y92" s="272">
        <f t="shared" si="161"/>
        <v>0</v>
      </c>
      <c r="Z92" s="272"/>
      <c r="AA92" s="272">
        <f t="shared" si="161"/>
        <v>0</v>
      </c>
      <c r="AB92" s="2"/>
      <c r="AC92" s="272">
        <f t="shared" si="109"/>
        <v>0</v>
      </c>
      <c r="AD92" s="528">
        <f>AC92</f>
        <v>0</v>
      </c>
      <c r="AE92" s="272">
        <f t="shared" ref="AE92:BA92" si="162">COUNTIF(AE12:AE64,"G.42")</f>
        <v>0</v>
      </c>
      <c r="AF92" s="272">
        <f t="shared" si="162"/>
        <v>0</v>
      </c>
      <c r="AG92" s="272">
        <f t="shared" si="162"/>
        <v>0</v>
      </c>
      <c r="AH92" s="272">
        <f t="shared" si="162"/>
        <v>0</v>
      </c>
      <c r="AI92" s="272">
        <f t="shared" si="162"/>
        <v>0</v>
      </c>
      <c r="AJ92" s="272">
        <f t="shared" si="162"/>
        <v>0</v>
      </c>
      <c r="AK92" s="272">
        <f t="shared" si="162"/>
        <v>0</v>
      </c>
      <c r="AL92" s="272">
        <f t="shared" si="162"/>
        <v>0</v>
      </c>
      <c r="AM92" s="272">
        <f t="shared" si="162"/>
        <v>0</v>
      </c>
      <c r="AN92" s="272">
        <f t="shared" si="162"/>
        <v>4</v>
      </c>
      <c r="AO92" s="272">
        <f t="shared" si="162"/>
        <v>4</v>
      </c>
      <c r="AP92" s="272">
        <f t="shared" si="162"/>
        <v>4</v>
      </c>
      <c r="AQ92" s="272">
        <f t="shared" si="162"/>
        <v>4</v>
      </c>
      <c r="AR92" s="272">
        <f t="shared" si="162"/>
        <v>4</v>
      </c>
      <c r="AS92" s="272">
        <f t="shared" si="162"/>
        <v>4</v>
      </c>
      <c r="AT92" s="272">
        <f t="shared" si="162"/>
        <v>0</v>
      </c>
      <c r="AU92" s="272">
        <f t="shared" si="162"/>
        <v>0</v>
      </c>
      <c r="AV92" s="272">
        <f t="shared" si="162"/>
        <v>0</v>
      </c>
      <c r="AW92" s="272">
        <f t="shared" si="162"/>
        <v>0</v>
      </c>
      <c r="AX92" s="272">
        <f t="shared" si="162"/>
        <v>0</v>
      </c>
      <c r="AY92" s="272">
        <f t="shared" si="162"/>
        <v>0</v>
      </c>
      <c r="AZ92" s="272">
        <f t="shared" si="162"/>
        <v>0</v>
      </c>
      <c r="BA92" s="272">
        <f t="shared" si="162"/>
        <v>0</v>
      </c>
      <c r="BB92" s="529">
        <f t="shared" si="112"/>
        <v>24</v>
      </c>
      <c r="BC92" s="529" t="e">
        <f>BB.3392</f>
        <v>#NAME?</v>
      </c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82"/>
      <c r="EX92" s="182"/>
      <c r="EY92" s="7"/>
      <c r="EZ92" s="7"/>
      <c r="FA92" s="7"/>
      <c r="FB92" s="7"/>
      <c r="FC92" s="7"/>
      <c r="FD92" s="7"/>
      <c r="FE92" s="7"/>
      <c r="FF92" s="7"/>
    </row>
    <row r="93" spans="1:162" ht="18" hidden="1" customHeight="1" x14ac:dyDescent="0.25">
      <c r="A93" s="524" t="s">
        <v>679</v>
      </c>
      <c r="B93" s="524"/>
      <c r="C93" s="524"/>
      <c r="D93" s="272">
        <f t="shared" ref="D93:AA93" si="163">COUNTIF(D12:D64,"GP.43")</f>
        <v>0</v>
      </c>
      <c r="E93" s="272">
        <f t="shared" si="163"/>
        <v>0</v>
      </c>
      <c r="F93" s="272">
        <f t="shared" si="163"/>
        <v>0</v>
      </c>
      <c r="G93" s="272">
        <f t="shared" si="163"/>
        <v>0</v>
      </c>
      <c r="H93" s="272">
        <f t="shared" si="163"/>
        <v>0</v>
      </c>
      <c r="I93" s="272">
        <f t="shared" si="163"/>
        <v>0</v>
      </c>
      <c r="J93" s="272">
        <f t="shared" si="163"/>
        <v>0</v>
      </c>
      <c r="K93" s="272">
        <f t="shared" si="163"/>
        <v>0</v>
      </c>
      <c r="L93" s="272">
        <f t="shared" si="163"/>
        <v>0</v>
      </c>
      <c r="M93" s="272">
        <f t="shared" si="163"/>
        <v>0</v>
      </c>
      <c r="N93" s="272">
        <f t="shared" si="163"/>
        <v>0</v>
      </c>
      <c r="O93" s="272">
        <f t="shared" si="163"/>
        <v>0</v>
      </c>
      <c r="P93" s="272">
        <f t="shared" si="163"/>
        <v>0</v>
      </c>
      <c r="Q93" s="272">
        <f t="shared" si="163"/>
        <v>0</v>
      </c>
      <c r="R93" s="272">
        <f t="shared" si="163"/>
        <v>0</v>
      </c>
      <c r="S93" s="272">
        <f t="shared" si="163"/>
        <v>0</v>
      </c>
      <c r="T93" s="272">
        <f t="shared" si="163"/>
        <v>0</v>
      </c>
      <c r="U93" s="272">
        <f t="shared" si="163"/>
        <v>0</v>
      </c>
      <c r="V93" s="272">
        <f t="shared" si="163"/>
        <v>0</v>
      </c>
      <c r="W93" s="272">
        <f t="shared" si="163"/>
        <v>0</v>
      </c>
      <c r="X93" s="272">
        <f t="shared" si="163"/>
        <v>0</v>
      </c>
      <c r="Y93" s="272">
        <f t="shared" si="163"/>
        <v>0</v>
      </c>
      <c r="Z93" s="272"/>
      <c r="AA93" s="272">
        <f t="shared" si="163"/>
        <v>0</v>
      </c>
      <c r="AB93" s="2"/>
      <c r="AC93" s="272">
        <f t="shared" si="109"/>
        <v>0</v>
      </c>
      <c r="AD93" s="767">
        <f>AC93+AC94</f>
        <v>0</v>
      </c>
      <c r="AE93" s="272">
        <f t="shared" ref="AE93:BA93" si="164">COUNTIF(AE12:AE64,"GP.43")</f>
        <v>3</v>
      </c>
      <c r="AF93" s="272">
        <f t="shared" si="164"/>
        <v>3</v>
      </c>
      <c r="AG93" s="272">
        <f t="shared" si="164"/>
        <v>3</v>
      </c>
      <c r="AH93" s="272">
        <f t="shared" si="164"/>
        <v>0</v>
      </c>
      <c r="AI93" s="272">
        <f t="shared" si="164"/>
        <v>0</v>
      </c>
      <c r="AJ93" s="272">
        <f t="shared" si="164"/>
        <v>0</v>
      </c>
      <c r="AK93" s="272">
        <f t="shared" si="164"/>
        <v>0</v>
      </c>
      <c r="AL93" s="272">
        <f t="shared" si="164"/>
        <v>0</v>
      </c>
      <c r="AM93" s="272">
        <f t="shared" si="164"/>
        <v>0</v>
      </c>
      <c r="AN93" s="272">
        <f t="shared" si="164"/>
        <v>4</v>
      </c>
      <c r="AO93" s="272">
        <f t="shared" si="164"/>
        <v>4</v>
      </c>
      <c r="AP93" s="272">
        <f t="shared" si="164"/>
        <v>4</v>
      </c>
      <c r="AQ93" s="272">
        <f t="shared" si="164"/>
        <v>0</v>
      </c>
      <c r="AR93" s="272">
        <f t="shared" si="164"/>
        <v>0</v>
      </c>
      <c r="AS93" s="272">
        <f t="shared" si="164"/>
        <v>0</v>
      </c>
      <c r="AT93" s="272">
        <f t="shared" si="164"/>
        <v>0</v>
      </c>
      <c r="AU93" s="272">
        <f t="shared" si="164"/>
        <v>0</v>
      </c>
      <c r="AV93" s="272">
        <f t="shared" si="164"/>
        <v>0</v>
      </c>
      <c r="AW93" s="272">
        <f t="shared" si="164"/>
        <v>0</v>
      </c>
      <c r="AX93" s="272">
        <f t="shared" si="164"/>
        <v>0</v>
      </c>
      <c r="AY93" s="272">
        <f t="shared" si="164"/>
        <v>0</v>
      </c>
      <c r="AZ93" s="272">
        <f t="shared" si="164"/>
        <v>0</v>
      </c>
      <c r="BA93" s="272">
        <f t="shared" si="164"/>
        <v>0</v>
      </c>
      <c r="BB93" s="529">
        <f t="shared" si="112"/>
        <v>21</v>
      </c>
      <c r="BC93" s="766" t="e">
        <f>BB.3393+BB.3394</f>
        <v>#NAME?</v>
      </c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82"/>
      <c r="EX93" s="182"/>
      <c r="EY93" s="7"/>
      <c r="EZ93" s="7"/>
      <c r="FA93" s="7"/>
      <c r="FB93" s="7"/>
      <c r="FC93" s="7"/>
      <c r="FD93" s="7"/>
      <c r="FE93" s="7"/>
      <c r="FF93" s="7"/>
    </row>
    <row r="94" spans="1:162" ht="18" hidden="1" customHeight="1" x14ac:dyDescent="0.25">
      <c r="A94" s="524" t="s">
        <v>678</v>
      </c>
      <c r="B94" s="524"/>
      <c r="C94" s="524"/>
      <c r="D94" s="272">
        <f t="shared" ref="D94:AA94" si="165">COUNTIF(D12:D64,"G.43")</f>
        <v>0</v>
      </c>
      <c r="E94" s="272">
        <f t="shared" si="165"/>
        <v>0</v>
      </c>
      <c r="F94" s="272">
        <f t="shared" si="165"/>
        <v>0</v>
      </c>
      <c r="G94" s="272">
        <f t="shared" si="165"/>
        <v>0</v>
      </c>
      <c r="H94" s="272">
        <f t="shared" si="165"/>
        <v>0</v>
      </c>
      <c r="I94" s="272">
        <f t="shared" si="165"/>
        <v>0</v>
      </c>
      <c r="J94" s="272">
        <f t="shared" si="165"/>
        <v>0</v>
      </c>
      <c r="K94" s="272">
        <f t="shared" si="165"/>
        <v>0</v>
      </c>
      <c r="L94" s="272">
        <f t="shared" si="165"/>
        <v>0</v>
      </c>
      <c r="M94" s="272">
        <f t="shared" si="165"/>
        <v>0</v>
      </c>
      <c r="N94" s="272">
        <f t="shared" si="165"/>
        <v>0</v>
      </c>
      <c r="O94" s="272">
        <f t="shared" si="165"/>
        <v>0</v>
      </c>
      <c r="P94" s="272">
        <f t="shared" si="165"/>
        <v>0</v>
      </c>
      <c r="Q94" s="272">
        <f t="shared" si="165"/>
        <v>0</v>
      </c>
      <c r="R94" s="272">
        <f t="shared" si="165"/>
        <v>0</v>
      </c>
      <c r="S94" s="272">
        <f t="shared" si="165"/>
        <v>0</v>
      </c>
      <c r="T94" s="272">
        <f t="shared" si="165"/>
        <v>0</v>
      </c>
      <c r="U94" s="272">
        <f t="shared" si="165"/>
        <v>0</v>
      </c>
      <c r="V94" s="272">
        <f t="shared" si="165"/>
        <v>0</v>
      </c>
      <c r="W94" s="272">
        <f t="shared" si="165"/>
        <v>0</v>
      </c>
      <c r="X94" s="272">
        <f t="shared" si="165"/>
        <v>0</v>
      </c>
      <c r="Y94" s="272">
        <f t="shared" si="165"/>
        <v>0</v>
      </c>
      <c r="Z94" s="272"/>
      <c r="AA94" s="272">
        <f t="shared" si="165"/>
        <v>0</v>
      </c>
      <c r="AB94" s="2"/>
      <c r="AC94" s="272">
        <f t="shared" si="109"/>
        <v>0</v>
      </c>
      <c r="AD94" s="767"/>
      <c r="AE94" s="272">
        <f t="shared" ref="AE94:BA94" si="166">COUNTIF(AE12:AE64,"G.43")</f>
        <v>0</v>
      </c>
      <c r="AF94" s="272">
        <f t="shared" si="166"/>
        <v>0</v>
      </c>
      <c r="AG94" s="272">
        <f t="shared" si="166"/>
        <v>0</v>
      </c>
      <c r="AH94" s="272">
        <f t="shared" si="166"/>
        <v>0</v>
      </c>
      <c r="AI94" s="272">
        <f t="shared" si="166"/>
        <v>0</v>
      </c>
      <c r="AJ94" s="272">
        <f t="shared" si="166"/>
        <v>0</v>
      </c>
      <c r="AK94" s="272">
        <f t="shared" si="166"/>
        <v>0</v>
      </c>
      <c r="AL94" s="272">
        <f t="shared" si="166"/>
        <v>0</v>
      </c>
      <c r="AM94" s="272">
        <f t="shared" si="166"/>
        <v>0</v>
      </c>
      <c r="AN94" s="272">
        <f t="shared" si="166"/>
        <v>0</v>
      </c>
      <c r="AO94" s="272">
        <f t="shared" si="166"/>
        <v>0</v>
      </c>
      <c r="AP94" s="272">
        <f t="shared" si="166"/>
        <v>0</v>
      </c>
      <c r="AQ94" s="272">
        <f t="shared" si="166"/>
        <v>0</v>
      </c>
      <c r="AR94" s="272">
        <f t="shared" si="166"/>
        <v>0</v>
      </c>
      <c r="AS94" s="272">
        <f t="shared" si="166"/>
        <v>0</v>
      </c>
      <c r="AT94" s="272">
        <f t="shared" si="166"/>
        <v>4</v>
      </c>
      <c r="AU94" s="272">
        <f t="shared" si="166"/>
        <v>0</v>
      </c>
      <c r="AV94" s="272">
        <f t="shared" si="166"/>
        <v>0</v>
      </c>
      <c r="AW94" s="272">
        <f t="shared" si="166"/>
        <v>0</v>
      </c>
      <c r="AX94" s="272">
        <f t="shared" si="166"/>
        <v>0</v>
      </c>
      <c r="AY94" s="272">
        <f t="shared" si="166"/>
        <v>0</v>
      </c>
      <c r="AZ94" s="272">
        <f t="shared" si="166"/>
        <v>0</v>
      </c>
      <c r="BA94" s="272">
        <f t="shared" si="166"/>
        <v>0</v>
      </c>
      <c r="BB94" s="529">
        <f t="shared" si="112"/>
        <v>4</v>
      </c>
      <c r="BC94" s="766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82"/>
      <c r="EX94" s="182"/>
      <c r="EY94" s="7"/>
      <c r="EZ94" s="7"/>
      <c r="FA94" s="7"/>
      <c r="FB94" s="7"/>
      <c r="FC94" s="7"/>
      <c r="FD94" s="7"/>
      <c r="FE94" s="7"/>
      <c r="FF94" s="7"/>
    </row>
    <row r="95" spans="1:162" ht="18" hidden="1" customHeight="1" x14ac:dyDescent="0.25">
      <c r="A95" s="770" t="s">
        <v>470</v>
      </c>
      <c r="B95" s="770"/>
      <c r="C95" s="770"/>
      <c r="D95" s="272">
        <f t="shared" ref="D95:AA95" si="167">COUNTIF(D12:D64,"G.35")</f>
        <v>0</v>
      </c>
      <c r="E95" s="272">
        <f t="shared" si="167"/>
        <v>0</v>
      </c>
      <c r="F95" s="272">
        <f t="shared" si="167"/>
        <v>0</v>
      </c>
      <c r="G95" s="272">
        <f t="shared" si="167"/>
        <v>0</v>
      </c>
      <c r="H95" s="272">
        <f t="shared" si="167"/>
        <v>0</v>
      </c>
      <c r="I95" s="272">
        <f t="shared" si="167"/>
        <v>0</v>
      </c>
      <c r="J95" s="272">
        <f t="shared" si="167"/>
        <v>0</v>
      </c>
      <c r="K95" s="272">
        <f t="shared" si="167"/>
        <v>0</v>
      </c>
      <c r="L95" s="272">
        <f t="shared" si="167"/>
        <v>0</v>
      </c>
      <c r="M95" s="272">
        <f t="shared" si="167"/>
        <v>0</v>
      </c>
      <c r="N95" s="272">
        <f t="shared" si="167"/>
        <v>0</v>
      </c>
      <c r="O95" s="272">
        <f t="shared" si="167"/>
        <v>0</v>
      </c>
      <c r="P95" s="272">
        <f t="shared" si="167"/>
        <v>0</v>
      </c>
      <c r="Q95" s="272">
        <f t="shared" si="167"/>
        <v>0</v>
      </c>
      <c r="R95" s="272">
        <f t="shared" si="167"/>
        <v>0</v>
      </c>
      <c r="S95" s="272">
        <f t="shared" si="167"/>
        <v>0</v>
      </c>
      <c r="T95" s="272">
        <f t="shared" si="167"/>
        <v>0</v>
      </c>
      <c r="U95" s="272">
        <f t="shared" si="167"/>
        <v>0</v>
      </c>
      <c r="V95" s="272">
        <f t="shared" si="167"/>
        <v>0</v>
      </c>
      <c r="W95" s="272">
        <f t="shared" si="167"/>
        <v>0</v>
      </c>
      <c r="X95" s="272">
        <f t="shared" si="167"/>
        <v>0</v>
      </c>
      <c r="Y95" s="272">
        <f t="shared" si="167"/>
        <v>0</v>
      </c>
      <c r="Z95" s="272"/>
      <c r="AA95" s="272">
        <f t="shared" si="167"/>
        <v>0</v>
      </c>
      <c r="AB95" s="2"/>
      <c r="AC95" s="272">
        <f t="shared" si="109"/>
        <v>0</v>
      </c>
      <c r="AD95" s="767">
        <f>AC95+AC96</f>
        <v>0</v>
      </c>
      <c r="AE95" s="272">
        <f t="shared" ref="AE95:BA95" si="168">COUNTIF(AE12:AE64,"G.35")</f>
        <v>0</v>
      </c>
      <c r="AF95" s="272">
        <f t="shared" si="168"/>
        <v>0</v>
      </c>
      <c r="AG95" s="272">
        <f t="shared" si="168"/>
        <v>0</v>
      </c>
      <c r="AH95" s="272">
        <f t="shared" si="168"/>
        <v>0</v>
      </c>
      <c r="AI95" s="272">
        <f t="shared" si="168"/>
        <v>0</v>
      </c>
      <c r="AJ95" s="272">
        <f t="shared" si="168"/>
        <v>0</v>
      </c>
      <c r="AK95" s="272">
        <f t="shared" si="168"/>
        <v>0</v>
      </c>
      <c r="AL95" s="272">
        <f t="shared" si="168"/>
        <v>0</v>
      </c>
      <c r="AM95" s="272">
        <f t="shared" si="168"/>
        <v>0</v>
      </c>
      <c r="AN95" s="272">
        <f t="shared" si="168"/>
        <v>0</v>
      </c>
      <c r="AO95" s="272">
        <f t="shared" si="168"/>
        <v>0</v>
      </c>
      <c r="AP95" s="272">
        <f t="shared" si="168"/>
        <v>0</v>
      </c>
      <c r="AQ95" s="272">
        <f t="shared" si="168"/>
        <v>0</v>
      </c>
      <c r="AR95" s="272">
        <f t="shared" si="168"/>
        <v>0</v>
      </c>
      <c r="AS95" s="272">
        <f t="shared" si="168"/>
        <v>0</v>
      </c>
      <c r="AT95" s="272">
        <f t="shared" si="168"/>
        <v>0</v>
      </c>
      <c r="AU95" s="272">
        <f t="shared" si="168"/>
        <v>4</v>
      </c>
      <c r="AV95" s="272">
        <f t="shared" si="168"/>
        <v>4</v>
      </c>
      <c r="AW95" s="272">
        <f t="shared" si="168"/>
        <v>4</v>
      </c>
      <c r="AX95" s="272">
        <f t="shared" si="168"/>
        <v>0</v>
      </c>
      <c r="AY95" s="272">
        <f t="shared" si="168"/>
        <v>0</v>
      </c>
      <c r="AZ95" s="272">
        <f t="shared" si="168"/>
        <v>0</v>
      </c>
      <c r="BA95" s="529">
        <f t="shared" si="168"/>
        <v>0</v>
      </c>
      <c r="BB95" s="529">
        <f t="shared" si="112"/>
        <v>12</v>
      </c>
      <c r="BC95" s="766" t="e">
        <f>BB.3395+BB.3396</f>
        <v>#NAME?</v>
      </c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82"/>
      <c r="EX95" s="182"/>
      <c r="EY95" s="7"/>
      <c r="EZ95" s="7"/>
      <c r="FA95" s="7"/>
      <c r="FB95" s="7"/>
      <c r="FC95" s="7"/>
      <c r="FD95" s="7"/>
      <c r="FE95" s="7"/>
      <c r="FF95" s="7"/>
    </row>
    <row r="96" spans="1:162" ht="18" hidden="1" customHeight="1" x14ac:dyDescent="0.25">
      <c r="A96" s="524" t="s">
        <v>529</v>
      </c>
      <c r="B96" s="524"/>
      <c r="C96" s="524"/>
      <c r="D96" s="272">
        <f t="shared" ref="D96:AA96" si="169">COUNTIF(D12:D64,"HL.35")</f>
        <v>0</v>
      </c>
      <c r="E96" s="272">
        <f t="shared" si="169"/>
        <v>0</v>
      </c>
      <c r="F96" s="272">
        <f t="shared" si="169"/>
        <v>0</v>
      </c>
      <c r="G96" s="272">
        <f t="shared" si="169"/>
        <v>0</v>
      </c>
      <c r="H96" s="272">
        <f t="shared" si="169"/>
        <v>0</v>
      </c>
      <c r="I96" s="272">
        <f t="shared" si="169"/>
        <v>0</v>
      </c>
      <c r="J96" s="272">
        <f t="shared" si="169"/>
        <v>0</v>
      </c>
      <c r="K96" s="272">
        <f t="shared" si="169"/>
        <v>0</v>
      </c>
      <c r="L96" s="272">
        <f t="shared" si="169"/>
        <v>0</v>
      </c>
      <c r="M96" s="272">
        <f t="shared" si="169"/>
        <v>0</v>
      </c>
      <c r="N96" s="272">
        <f t="shared" si="169"/>
        <v>0</v>
      </c>
      <c r="O96" s="272">
        <f t="shared" si="169"/>
        <v>0</v>
      </c>
      <c r="P96" s="272">
        <f t="shared" si="169"/>
        <v>0</v>
      </c>
      <c r="Q96" s="272">
        <f t="shared" si="169"/>
        <v>0</v>
      </c>
      <c r="R96" s="272">
        <f t="shared" si="169"/>
        <v>0</v>
      </c>
      <c r="S96" s="272">
        <f t="shared" si="169"/>
        <v>0</v>
      </c>
      <c r="T96" s="272">
        <f t="shared" si="169"/>
        <v>0</v>
      </c>
      <c r="U96" s="272">
        <f t="shared" si="169"/>
        <v>0</v>
      </c>
      <c r="V96" s="272">
        <f t="shared" si="169"/>
        <v>0</v>
      </c>
      <c r="W96" s="272">
        <f t="shared" si="169"/>
        <v>0</v>
      </c>
      <c r="X96" s="272">
        <f t="shared" si="169"/>
        <v>0</v>
      </c>
      <c r="Y96" s="272">
        <f t="shared" si="169"/>
        <v>0</v>
      </c>
      <c r="Z96" s="272"/>
      <c r="AA96" s="272">
        <f t="shared" si="169"/>
        <v>0</v>
      </c>
      <c r="AB96" s="2"/>
      <c r="AC96" s="272">
        <f t="shared" si="109"/>
        <v>0</v>
      </c>
      <c r="AD96" s="767"/>
      <c r="AE96" s="272">
        <f t="shared" ref="AE96:BA96" si="170">COUNTIF(AE12:AE64,"HL.35")</f>
        <v>0</v>
      </c>
      <c r="AF96" s="272">
        <f t="shared" si="170"/>
        <v>0</v>
      </c>
      <c r="AG96" s="272">
        <f t="shared" si="170"/>
        <v>0</v>
      </c>
      <c r="AH96" s="272">
        <f t="shared" si="170"/>
        <v>0</v>
      </c>
      <c r="AI96" s="272">
        <f t="shared" si="170"/>
        <v>0</v>
      </c>
      <c r="AJ96" s="272">
        <f t="shared" si="170"/>
        <v>0</v>
      </c>
      <c r="AK96" s="272">
        <f t="shared" si="170"/>
        <v>0</v>
      </c>
      <c r="AL96" s="272">
        <f t="shared" si="170"/>
        <v>0</v>
      </c>
      <c r="AM96" s="272">
        <f t="shared" si="170"/>
        <v>0</v>
      </c>
      <c r="AN96" s="272">
        <f t="shared" si="170"/>
        <v>0</v>
      </c>
      <c r="AO96" s="272">
        <f t="shared" si="170"/>
        <v>0</v>
      </c>
      <c r="AP96" s="272">
        <f t="shared" si="170"/>
        <v>0</v>
      </c>
      <c r="AQ96" s="272">
        <f t="shared" si="170"/>
        <v>0</v>
      </c>
      <c r="AR96" s="272">
        <f t="shared" si="170"/>
        <v>0</v>
      </c>
      <c r="AS96" s="272">
        <f t="shared" si="170"/>
        <v>4</v>
      </c>
      <c r="AT96" s="272">
        <f t="shared" si="170"/>
        <v>4</v>
      </c>
      <c r="AU96" s="272">
        <f t="shared" si="170"/>
        <v>0</v>
      </c>
      <c r="AV96" s="272">
        <f t="shared" si="170"/>
        <v>0</v>
      </c>
      <c r="AW96" s="272">
        <f t="shared" si="170"/>
        <v>0</v>
      </c>
      <c r="AX96" s="272">
        <f t="shared" si="170"/>
        <v>0</v>
      </c>
      <c r="AY96" s="272">
        <f t="shared" si="170"/>
        <v>0</v>
      </c>
      <c r="AZ96" s="272">
        <f t="shared" si="170"/>
        <v>4</v>
      </c>
      <c r="BA96" s="529">
        <f t="shared" si="170"/>
        <v>4</v>
      </c>
      <c r="BB96" s="529">
        <f t="shared" si="112"/>
        <v>16</v>
      </c>
      <c r="BC96" s="766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82"/>
      <c r="EX96" s="182"/>
      <c r="EY96" s="7"/>
      <c r="EZ96" s="7"/>
      <c r="FA96" s="7"/>
      <c r="FB96" s="7"/>
      <c r="FC96" s="7"/>
      <c r="FD96" s="7"/>
      <c r="FE96" s="7"/>
      <c r="FF96" s="7"/>
    </row>
    <row r="97" spans="1:162" ht="18" hidden="1" customHeight="1" x14ac:dyDescent="0.25">
      <c r="A97" s="770" t="s">
        <v>471</v>
      </c>
      <c r="B97" s="770"/>
      <c r="C97" s="770"/>
      <c r="D97" s="272">
        <f t="shared" ref="D97:AA97" si="171">COUNTIF(D12:D64,"D.12")</f>
        <v>0</v>
      </c>
      <c r="E97" s="272">
        <f t="shared" si="171"/>
        <v>0</v>
      </c>
      <c r="F97" s="272">
        <f t="shared" si="171"/>
        <v>0</v>
      </c>
      <c r="G97" s="272">
        <f t="shared" si="171"/>
        <v>0</v>
      </c>
      <c r="H97" s="272">
        <f t="shared" si="171"/>
        <v>0</v>
      </c>
      <c r="I97" s="272">
        <f t="shared" si="171"/>
        <v>0</v>
      </c>
      <c r="J97" s="272">
        <f t="shared" si="171"/>
        <v>0</v>
      </c>
      <c r="K97" s="272">
        <f t="shared" si="171"/>
        <v>0</v>
      </c>
      <c r="L97" s="272">
        <f t="shared" si="171"/>
        <v>0</v>
      </c>
      <c r="M97" s="272">
        <f t="shared" si="171"/>
        <v>0</v>
      </c>
      <c r="N97" s="272">
        <f t="shared" si="171"/>
        <v>0</v>
      </c>
      <c r="O97" s="272">
        <f t="shared" si="171"/>
        <v>0</v>
      </c>
      <c r="P97" s="222">
        <f t="shared" si="171"/>
        <v>0</v>
      </c>
      <c r="Q97" s="222">
        <f t="shared" si="171"/>
        <v>0</v>
      </c>
      <c r="R97" s="272">
        <f t="shared" si="171"/>
        <v>0</v>
      </c>
      <c r="S97" s="272">
        <f t="shared" si="171"/>
        <v>0</v>
      </c>
      <c r="T97" s="272">
        <f t="shared" si="171"/>
        <v>0</v>
      </c>
      <c r="U97" s="272">
        <f t="shared" si="171"/>
        <v>0</v>
      </c>
      <c r="V97" s="272">
        <f t="shared" si="171"/>
        <v>0</v>
      </c>
      <c r="W97" s="272">
        <f t="shared" si="171"/>
        <v>0</v>
      </c>
      <c r="X97" s="272">
        <f t="shared" si="171"/>
        <v>0</v>
      </c>
      <c r="Y97" s="272">
        <f t="shared" si="171"/>
        <v>0</v>
      </c>
      <c r="Z97" s="272"/>
      <c r="AA97" s="272">
        <f t="shared" si="171"/>
        <v>0</v>
      </c>
      <c r="AB97" s="2"/>
      <c r="AC97" s="272">
        <f t="shared" si="109"/>
        <v>0</v>
      </c>
      <c r="AD97" s="767">
        <f>AC97+AC98</f>
        <v>0</v>
      </c>
      <c r="AE97" s="272">
        <f t="shared" ref="AE97:BA97" si="172">COUNTIF(AE11:AE63,"D.12")</f>
        <v>0</v>
      </c>
      <c r="AF97" s="272">
        <f t="shared" si="172"/>
        <v>0</v>
      </c>
      <c r="AG97" s="272">
        <f t="shared" si="172"/>
        <v>0</v>
      </c>
      <c r="AH97" s="272">
        <f t="shared" si="172"/>
        <v>0</v>
      </c>
      <c r="AI97" s="272">
        <f t="shared" si="172"/>
        <v>0</v>
      </c>
      <c r="AJ97" s="272">
        <f t="shared" si="172"/>
        <v>0</v>
      </c>
      <c r="AK97" s="272">
        <f t="shared" si="172"/>
        <v>0</v>
      </c>
      <c r="AL97" s="272">
        <f t="shared" si="172"/>
        <v>0</v>
      </c>
      <c r="AM97" s="272">
        <f t="shared" si="172"/>
        <v>0</v>
      </c>
      <c r="AN97" s="272">
        <f t="shared" si="172"/>
        <v>2</v>
      </c>
      <c r="AO97" s="272">
        <f t="shared" si="172"/>
        <v>2</v>
      </c>
      <c r="AP97" s="272">
        <f t="shared" si="172"/>
        <v>2</v>
      </c>
      <c r="AQ97" s="272">
        <f t="shared" si="172"/>
        <v>2</v>
      </c>
      <c r="AR97" s="272">
        <f t="shared" si="172"/>
        <v>2</v>
      </c>
      <c r="AS97" s="272">
        <f t="shared" si="172"/>
        <v>2</v>
      </c>
      <c r="AT97" s="272">
        <f t="shared" si="172"/>
        <v>2</v>
      </c>
      <c r="AU97" s="272">
        <f t="shared" si="172"/>
        <v>2</v>
      </c>
      <c r="AV97" s="272">
        <f t="shared" si="172"/>
        <v>2</v>
      </c>
      <c r="AW97" s="272">
        <f t="shared" si="172"/>
        <v>2</v>
      </c>
      <c r="AX97" s="272">
        <f t="shared" si="172"/>
        <v>2</v>
      </c>
      <c r="AY97" s="272">
        <f t="shared" si="172"/>
        <v>2</v>
      </c>
      <c r="AZ97" s="272">
        <f t="shared" si="172"/>
        <v>2</v>
      </c>
      <c r="BA97" s="529">
        <f t="shared" si="172"/>
        <v>2</v>
      </c>
      <c r="BB97" s="529">
        <f t="shared" si="112"/>
        <v>28</v>
      </c>
      <c r="BC97" s="766" t="e">
        <f>BB.3397+BB.3398</f>
        <v>#NAME?</v>
      </c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82"/>
      <c r="EX97" s="182"/>
      <c r="EY97" s="7"/>
      <c r="EZ97" s="7"/>
      <c r="FA97" s="7"/>
      <c r="FB97" s="7"/>
      <c r="FC97" s="7"/>
      <c r="FD97" s="7"/>
      <c r="FE97" s="7"/>
      <c r="FF97" s="7"/>
    </row>
    <row r="98" spans="1:162" ht="18" hidden="1" customHeight="1" x14ac:dyDescent="0.25">
      <c r="A98" s="770" t="s">
        <v>489</v>
      </c>
      <c r="B98" s="770"/>
      <c r="C98" s="770"/>
      <c r="D98" s="272">
        <f t="shared" ref="D98:AA98" si="173">COUNTIF(D12:D64,"DP.12")</f>
        <v>0</v>
      </c>
      <c r="E98" s="272">
        <f t="shared" si="173"/>
        <v>0</v>
      </c>
      <c r="F98" s="272">
        <f t="shared" si="173"/>
        <v>0</v>
      </c>
      <c r="G98" s="272">
        <f t="shared" si="173"/>
        <v>0</v>
      </c>
      <c r="H98" s="272">
        <f t="shared" si="173"/>
        <v>0</v>
      </c>
      <c r="I98" s="272">
        <f t="shared" si="173"/>
        <v>0</v>
      </c>
      <c r="J98" s="272">
        <f t="shared" si="173"/>
        <v>0</v>
      </c>
      <c r="K98" s="272">
        <f t="shared" si="173"/>
        <v>0</v>
      </c>
      <c r="L98" s="272">
        <f t="shared" si="173"/>
        <v>0</v>
      </c>
      <c r="M98" s="272">
        <f t="shared" si="173"/>
        <v>0</v>
      </c>
      <c r="N98" s="272">
        <f t="shared" si="173"/>
        <v>0</v>
      </c>
      <c r="O98" s="272">
        <f t="shared" si="173"/>
        <v>0</v>
      </c>
      <c r="P98" s="222">
        <f t="shared" si="173"/>
        <v>0</v>
      </c>
      <c r="Q98" s="222">
        <f t="shared" si="173"/>
        <v>0</v>
      </c>
      <c r="R98" s="272">
        <f t="shared" si="173"/>
        <v>0</v>
      </c>
      <c r="S98" s="272">
        <f t="shared" si="173"/>
        <v>0</v>
      </c>
      <c r="T98" s="272">
        <f t="shared" si="173"/>
        <v>0</v>
      </c>
      <c r="U98" s="272">
        <f t="shared" si="173"/>
        <v>0</v>
      </c>
      <c r="V98" s="272">
        <f t="shared" si="173"/>
        <v>0</v>
      </c>
      <c r="W98" s="272">
        <f t="shared" si="173"/>
        <v>0</v>
      </c>
      <c r="X98" s="272">
        <f t="shared" si="173"/>
        <v>0</v>
      </c>
      <c r="Y98" s="272">
        <f t="shared" si="173"/>
        <v>0</v>
      </c>
      <c r="Z98" s="272"/>
      <c r="AA98" s="272">
        <f t="shared" si="173"/>
        <v>0</v>
      </c>
      <c r="AB98" s="2"/>
      <c r="AC98" s="272">
        <f t="shared" si="109"/>
        <v>0</v>
      </c>
      <c r="AD98" s="767"/>
      <c r="AE98" s="272">
        <f t="shared" ref="AE98:BA98" si="174">COUNTIF(AE11:AE63,"DP.12")</f>
        <v>0</v>
      </c>
      <c r="AF98" s="272">
        <f t="shared" si="174"/>
        <v>0</v>
      </c>
      <c r="AG98" s="272">
        <f t="shared" si="174"/>
        <v>0</v>
      </c>
      <c r="AH98" s="272">
        <f t="shared" si="174"/>
        <v>0</v>
      </c>
      <c r="AI98" s="272">
        <f t="shared" si="174"/>
        <v>0</v>
      </c>
      <c r="AJ98" s="272">
        <f t="shared" si="174"/>
        <v>3</v>
      </c>
      <c r="AK98" s="272">
        <f t="shared" si="174"/>
        <v>0</v>
      </c>
      <c r="AL98" s="272">
        <f t="shared" si="174"/>
        <v>0</v>
      </c>
      <c r="AM98" s="272">
        <f t="shared" si="174"/>
        <v>0</v>
      </c>
      <c r="AN98" s="272">
        <f t="shared" si="174"/>
        <v>0</v>
      </c>
      <c r="AO98" s="272">
        <f t="shared" si="174"/>
        <v>0</v>
      </c>
      <c r="AP98" s="272">
        <f t="shared" si="174"/>
        <v>0</v>
      </c>
      <c r="AQ98" s="272">
        <f t="shared" si="174"/>
        <v>0</v>
      </c>
      <c r="AR98" s="272">
        <f t="shared" si="174"/>
        <v>0</v>
      </c>
      <c r="AS98" s="272">
        <f t="shared" si="174"/>
        <v>0</v>
      </c>
      <c r="AT98" s="272">
        <f t="shared" si="174"/>
        <v>0</v>
      </c>
      <c r="AU98" s="272">
        <f t="shared" si="174"/>
        <v>0</v>
      </c>
      <c r="AV98" s="272">
        <f t="shared" si="174"/>
        <v>0</v>
      </c>
      <c r="AW98" s="272">
        <f t="shared" si="174"/>
        <v>0</v>
      </c>
      <c r="AX98" s="272">
        <f t="shared" si="174"/>
        <v>0</v>
      </c>
      <c r="AY98" s="272">
        <f t="shared" si="174"/>
        <v>0</v>
      </c>
      <c r="AZ98" s="272">
        <f t="shared" si="174"/>
        <v>0</v>
      </c>
      <c r="BA98" s="529">
        <f t="shared" si="174"/>
        <v>0</v>
      </c>
      <c r="BB98" s="529">
        <f t="shared" si="112"/>
        <v>3</v>
      </c>
      <c r="BC98" s="766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82"/>
      <c r="EX98" s="182"/>
      <c r="EY98" s="7"/>
      <c r="EZ98" s="7"/>
      <c r="FA98" s="7"/>
      <c r="FB98" s="7"/>
      <c r="FC98" s="7"/>
      <c r="FD98" s="7"/>
      <c r="FE98" s="7"/>
      <c r="FF98" s="7"/>
    </row>
    <row r="99" spans="1:162" ht="18" hidden="1" customHeight="1" x14ac:dyDescent="0.25">
      <c r="A99" s="524" t="s">
        <v>623</v>
      </c>
      <c r="B99" s="524"/>
      <c r="C99" s="524"/>
      <c r="D99" s="272">
        <f t="shared" ref="D99:AA99" si="175">COUNTIF(D12:D64,"DP.41")</f>
        <v>0</v>
      </c>
      <c r="E99" s="272">
        <f t="shared" si="175"/>
        <v>0</v>
      </c>
      <c r="F99" s="272">
        <f t="shared" si="175"/>
        <v>0</v>
      </c>
      <c r="G99" s="272">
        <f t="shared" si="175"/>
        <v>0</v>
      </c>
      <c r="H99" s="272">
        <f t="shared" si="175"/>
        <v>0</v>
      </c>
      <c r="I99" s="272">
        <f t="shared" si="175"/>
        <v>0</v>
      </c>
      <c r="J99" s="272">
        <f t="shared" si="175"/>
        <v>0</v>
      </c>
      <c r="K99" s="272">
        <f t="shared" si="175"/>
        <v>0</v>
      </c>
      <c r="L99" s="272">
        <f t="shared" si="175"/>
        <v>0</v>
      </c>
      <c r="M99" s="272">
        <f t="shared" si="175"/>
        <v>0</v>
      </c>
      <c r="N99" s="272">
        <f t="shared" si="175"/>
        <v>0</v>
      </c>
      <c r="O99" s="272">
        <f t="shared" si="175"/>
        <v>0</v>
      </c>
      <c r="P99" s="272">
        <f t="shared" si="175"/>
        <v>0</v>
      </c>
      <c r="Q99" s="272">
        <f t="shared" si="175"/>
        <v>0</v>
      </c>
      <c r="R99" s="272">
        <f t="shared" si="175"/>
        <v>0</v>
      </c>
      <c r="S99" s="272">
        <f t="shared" si="175"/>
        <v>0</v>
      </c>
      <c r="T99" s="272">
        <f t="shared" si="175"/>
        <v>0</v>
      </c>
      <c r="U99" s="272">
        <f t="shared" si="175"/>
        <v>0</v>
      </c>
      <c r="V99" s="272">
        <f t="shared" si="175"/>
        <v>0</v>
      </c>
      <c r="W99" s="272">
        <f t="shared" si="175"/>
        <v>0</v>
      </c>
      <c r="X99" s="272">
        <f t="shared" si="175"/>
        <v>0</v>
      </c>
      <c r="Y99" s="272">
        <f t="shared" si="175"/>
        <v>0</v>
      </c>
      <c r="Z99" s="272"/>
      <c r="AA99" s="272">
        <f t="shared" si="175"/>
        <v>0</v>
      </c>
      <c r="AB99" s="2"/>
      <c r="AC99" s="272">
        <f t="shared" si="109"/>
        <v>0</v>
      </c>
      <c r="AD99" s="767">
        <f>AC99+AC100</f>
        <v>0</v>
      </c>
      <c r="AE99" s="272">
        <f t="shared" ref="AE99:BA99" si="176">COUNTIF(AE11:AE63,"D.41")</f>
        <v>2</v>
      </c>
      <c r="AF99" s="272">
        <f t="shared" si="176"/>
        <v>2</v>
      </c>
      <c r="AG99" s="272">
        <f t="shared" si="176"/>
        <v>2</v>
      </c>
      <c r="AH99" s="272">
        <f t="shared" si="176"/>
        <v>2</v>
      </c>
      <c r="AI99" s="272">
        <f t="shared" si="176"/>
        <v>2</v>
      </c>
      <c r="AJ99" s="272">
        <f t="shared" si="176"/>
        <v>2</v>
      </c>
      <c r="AK99" s="272">
        <f t="shared" si="176"/>
        <v>2</v>
      </c>
      <c r="AL99" s="272">
        <f t="shared" si="176"/>
        <v>2</v>
      </c>
      <c r="AM99" s="272">
        <f t="shared" si="176"/>
        <v>2</v>
      </c>
      <c r="AN99" s="272">
        <f t="shared" si="176"/>
        <v>0</v>
      </c>
      <c r="AO99" s="272">
        <f t="shared" si="176"/>
        <v>0</v>
      </c>
      <c r="AP99" s="272">
        <f t="shared" si="176"/>
        <v>0</v>
      </c>
      <c r="AQ99" s="272">
        <f t="shared" si="176"/>
        <v>0</v>
      </c>
      <c r="AR99" s="272">
        <f t="shared" si="176"/>
        <v>0</v>
      </c>
      <c r="AS99" s="272">
        <f t="shared" si="176"/>
        <v>0</v>
      </c>
      <c r="AT99" s="272">
        <f t="shared" si="176"/>
        <v>0</v>
      </c>
      <c r="AU99" s="272">
        <f t="shared" si="176"/>
        <v>0</v>
      </c>
      <c r="AV99" s="272">
        <f t="shared" si="176"/>
        <v>0</v>
      </c>
      <c r="AW99" s="272">
        <f t="shared" si="176"/>
        <v>0</v>
      </c>
      <c r="AX99" s="272">
        <f t="shared" si="176"/>
        <v>0</v>
      </c>
      <c r="AY99" s="272">
        <f t="shared" si="176"/>
        <v>0</v>
      </c>
      <c r="AZ99" s="272">
        <f t="shared" si="176"/>
        <v>0</v>
      </c>
      <c r="BA99" s="272">
        <f t="shared" si="176"/>
        <v>0</v>
      </c>
      <c r="BB99" s="529">
        <f t="shared" si="112"/>
        <v>18</v>
      </c>
      <c r="BC99" s="766" t="e">
        <f>BB.3399+BB.33100</f>
        <v>#NAME?</v>
      </c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82"/>
      <c r="EX99" s="182"/>
      <c r="EY99" s="7"/>
      <c r="EZ99" s="7"/>
      <c r="FA99" s="7"/>
      <c r="FB99" s="7"/>
      <c r="FC99" s="7"/>
      <c r="FD99" s="7"/>
      <c r="FE99" s="7"/>
      <c r="FF99" s="7"/>
    </row>
    <row r="100" spans="1:162" ht="18" hidden="1" customHeight="1" x14ac:dyDescent="0.25">
      <c r="A100" s="524" t="s">
        <v>623</v>
      </c>
      <c r="B100" s="524"/>
      <c r="C100" s="524"/>
      <c r="D100" s="272">
        <f t="shared" ref="D100:AA100" si="177">COUNTIF(D12:D64,"D.41")</f>
        <v>0</v>
      </c>
      <c r="E100" s="272">
        <f t="shared" si="177"/>
        <v>0</v>
      </c>
      <c r="F100" s="272">
        <f t="shared" si="177"/>
        <v>0</v>
      </c>
      <c r="G100" s="272">
        <f t="shared" si="177"/>
        <v>0</v>
      </c>
      <c r="H100" s="272">
        <f t="shared" si="177"/>
        <v>0</v>
      </c>
      <c r="I100" s="272">
        <f t="shared" si="177"/>
        <v>0</v>
      </c>
      <c r="J100" s="272">
        <f t="shared" si="177"/>
        <v>0</v>
      </c>
      <c r="K100" s="272">
        <f t="shared" si="177"/>
        <v>0</v>
      </c>
      <c r="L100" s="272">
        <f t="shared" si="177"/>
        <v>0</v>
      </c>
      <c r="M100" s="272">
        <f t="shared" si="177"/>
        <v>0</v>
      </c>
      <c r="N100" s="272">
        <f t="shared" si="177"/>
        <v>0</v>
      </c>
      <c r="O100" s="272">
        <f t="shared" si="177"/>
        <v>0</v>
      </c>
      <c r="P100" s="272">
        <f t="shared" si="177"/>
        <v>0</v>
      </c>
      <c r="Q100" s="272">
        <f t="shared" si="177"/>
        <v>0</v>
      </c>
      <c r="R100" s="272">
        <f t="shared" si="177"/>
        <v>0</v>
      </c>
      <c r="S100" s="272">
        <f t="shared" si="177"/>
        <v>0</v>
      </c>
      <c r="T100" s="272">
        <f t="shared" si="177"/>
        <v>0</v>
      </c>
      <c r="U100" s="272">
        <f t="shared" si="177"/>
        <v>0</v>
      </c>
      <c r="V100" s="272">
        <f t="shared" si="177"/>
        <v>0</v>
      </c>
      <c r="W100" s="272">
        <f t="shared" si="177"/>
        <v>0</v>
      </c>
      <c r="X100" s="272">
        <f t="shared" si="177"/>
        <v>0</v>
      </c>
      <c r="Y100" s="272">
        <f t="shared" si="177"/>
        <v>0</v>
      </c>
      <c r="Z100" s="272"/>
      <c r="AA100" s="272">
        <f t="shared" si="177"/>
        <v>0</v>
      </c>
      <c r="AB100" s="2"/>
      <c r="AC100" s="272">
        <f t="shared" si="109"/>
        <v>0</v>
      </c>
      <c r="AD100" s="767"/>
      <c r="AE100" s="272">
        <f t="shared" ref="AE100:BA100" si="178">COUNTIF(AE11:AE63,"DP.41")</f>
        <v>0</v>
      </c>
      <c r="AF100" s="272">
        <f t="shared" si="178"/>
        <v>0</v>
      </c>
      <c r="AG100" s="272">
        <f t="shared" si="178"/>
        <v>0</v>
      </c>
      <c r="AH100" s="272">
        <f t="shared" si="178"/>
        <v>3</v>
      </c>
      <c r="AI100" s="272">
        <f t="shared" si="178"/>
        <v>3</v>
      </c>
      <c r="AJ100" s="272">
        <f t="shared" si="178"/>
        <v>0</v>
      </c>
      <c r="AK100" s="272">
        <f t="shared" si="178"/>
        <v>0</v>
      </c>
      <c r="AL100" s="272">
        <f t="shared" si="178"/>
        <v>0</v>
      </c>
      <c r="AM100" s="272">
        <f t="shared" si="178"/>
        <v>0</v>
      </c>
      <c r="AN100" s="272">
        <f t="shared" si="178"/>
        <v>0</v>
      </c>
      <c r="AO100" s="272">
        <f t="shared" si="178"/>
        <v>0</v>
      </c>
      <c r="AP100" s="272">
        <f t="shared" si="178"/>
        <v>0</v>
      </c>
      <c r="AQ100" s="272">
        <f t="shared" si="178"/>
        <v>4</v>
      </c>
      <c r="AR100" s="272">
        <f t="shared" si="178"/>
        <v>4</v>
      </c>
      <c r="AS100" s="272">
        <f t="shared" si="178"/>
        <v>0</v>
      </c>
      <c r="AT100" s="272">
        <f t="shared" si="178"/>
        <v>0</v>
      </c>
      <c r="AU100" s="272">
        <f t="shared" si="178"/>
        <v>0</v>
      </c>
      <c r="AV100" s="272">
        <f t="shared" si="178"/>
        <v>0</v>
      </c>
      <c r="AW100" s="272">
        <f t="shared" si="178"/>
        <v>0</v>
      </c>
      <c r="AX100" s="272">
        <f t="shared" si="178"/>
        <v>4</v>
      </c>
      <c r="AY100" s="272">
        <f t="shared" si="178"/>
        <v>4</v>
      </c>
      <c r="AZ100" s="272">
        <f t="shared" si="178"/>
        <v>0</v>
      </c>
      <c r="BA100" s="272">
        <f t="shared" si="178"/>
        <v>0</v>
      </c>
      <c r="BB100" s="529">
        <f t="shared" si="112"/>
        <v>22</v>
      </c>
      <c r="BC100" s="766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82"/>
      <c r="EX100" s="182"/>
      <c r="EY100" s="7"/>
      <c r="EZ100" s="7"/>
      <c r="FA100" s="7"/>
      <c r="FB100" s="7"/>
      <c r="FC100" s="7"/>
      <c r="FD100" s="7"/>
      <c r="FE100" s="7"/>
      <c r="FF100" s="7"/>
    </row>
    <row r="101" spans="1:162" ht="18" hidden="1" customHeight="1" x14ac:dyDescent="0.25">
      <c r="A101" s="524" t="s">
        <v>757</v>
      </c>
      <c r="B101" s="524"/>
      <c r="C101" s="524"/>
      <c r="D101" s="272">
        <f t="shared" ref="D101:AA101" si="179">COUNTIF(D12:D64,"O.30")</f>
        <v>0</v>
      </c>
      <c r="E101" s="272">
        <f t="shared" si="179"/>
        <v>0</v>
      </c>
      <c r="F101" s="272">
        <f t="shared" si="179"/>
        <v>0</v>
      </c>
      <c r="G101" s="272">
        <f t="shared" si="179"/>
        <v>0</v>
      </c>
      <c r="H101" s="272">
        <f t="shared" si="179"/>
        <v>0</v>
      </c>
      <c r="I101" s="272">
        <f t="shared" si="179"/>
        <v>0</v>
      </c>
      <c r="J101" s="272">
        <f t="shared" si="179"/>
        <v>0</v>
      </c>
      <c r="K101" s="272">
        <f t="shared" si="179"/>
        <v>0</v>
      </c>
      <c r="L101" s="272">
        <f t="shared" si="179"/>
        <v>0</v>
      </c>
      <c r="M101" s="272">
        <f t="shared" si="179"/>
        <v>0</v>
      </c>
      <c r="N101" s="272">
        <f t="shared" si="179"/>
        <v>0</v>
      </c>
      <c r="O101" s="272">
        <f t="shared" si="179"/>
        <v>0</v>
      </c>
      <c r="P101" s="272">
        <f t="shared" si="179"/>
        <v>0</v>
      </c>
      <c r="Q101" s="272">
        <f t="shared" si="179"/>
        <v>0</v>
      </c>
      <c r="R101" s="272">
        <f t="shared" si="179"/>
        <v>0</v>
      </c>
      <c r="S101" s="272">
        <f t="shared" si="179"/>
        <v>0</v>
      </c>
      <c r="T101" s="272">
        <f t="shared" si="179"/>
        <v>0</v>
      </c>
      <c r="U101" s="272">
        <f t="shared" si="179"/>
        <v>0</v>
      </c>
      <c r="V101" s="272">
        <f t="shared" si="179"/>
        <v>0</v>
      </c>
      <c r="W101" s="272">
        <f t="shared" si="179"/>
        <v>0</v>
      </c>
      <c r="X101" s="272">
        <f t="shared" si="179"/>
        <v>0</v>
      </c>
      <c r="Y101" s="272">
        <f t="shared" si="179"/>
        <v>0</v>
      </c>
      <c r="Z101" s="272"/>
      <c r="AA101" s="272">
        <f t="shared" si="179"/>
        <v>0</v>
      </c>
      <c r="AB101" s="2"/>
      <c r="AC101" s="272">
        <f t="shared" si="109"/>
        <v>0</v>
      </c>
      <c r="AD101" s="528">
        <f>AC101</f>
        <v>0</v>
      </c>
      <c r="AE101" s="272">
        <f t="shared" ref="AE101:BA101" si="180">COUNTIF(AE11:AE63,"O.30")</f>
        <v>0</v>
      </c>
      <c r="AF101" s="272">
        <f t="shared" si="180"/>
        <v>0</v>
      </c>
      <c r="AG101" s="272">
        <f t="shared" si="180"/>
        <v>0</v>
      </c>
      <c r="AH101" s="272">
        <f t="shared" si="180"/>
        <v>3</v>
      </c>
      <c r="AI101" s="272">
        <f t="shared" si="180"/>
        <v>3</v>
      </c>
      <c r="AJ101" s="272">
        <f t="shared" si="180"/>
        <v>3</v>
      </c>
      <c r="AK101" s="272">
        <f t="shared" si="180"/>
        <v>0</v>
      </c>
      <c r="AL101" s="272">
        <f t="shared" si="180"/>
        <v>0</v>
      </c>
      <c r="AM101" s="272">
        <f t="shared" si="180"/>
        <v>0</v>
      </c>
      <c r="AN101" s="272">
        <f t="shared" si="180"/>
        <v>0</v>
      </c>
      <c r="AO101" s="272">
        <f t="shared" si="180"/>
        <v>0</v>
      </c>
      <c r="AP101" s="272">
        <f t="shared" si="180"/>
        <v>0</v>
      </c>
      <c r="AQ101" s="272">
        <f t="shared" si="180"/>
        <v>4</v>
      </c>
      <c r="AR101" s="272">
        <f t="shared" si="180"/>
        <v>4</v>
      </c>
      <c r="AS101" s="272">
        <f t="shared" si="180"/>
        <v>0</v>
      </c>
      <c r="AT101" s="272">
        <f t="shared" si="180"/>
        <v>0</v>
      </c>
      <c r="AU101" s="272">
        <f t="shared" si="180"/>
        <v>0</v>
      </c>
      <c r="AV101" s="272">
        <f t="shared" si="180"/>
        <v>0</v>
      </c>
      <c r="AW101" s="272">
        <f t="shared" si="180"/>
        <v>0</v>
      </c>
      <c r="AX101" s="272">
        <f t="shared" si="180"/>
        <v>4</v>
      </c>
      <c r="AY101" s="272">
        <f t="shared" si="180"/>
        <v>4</v>
      </c>
      <c r="AZ101" s="272">
        <f t="shared" si="180"/>
        <v>0</v>
      </c>
      <c r="BA101" s="272">
        <f t="shared" si="180"/>
        <v>0</v>
      </c>
      <c r="BB101" s="529">
        <f t="shared" si="112"/>
        <v>25</v>
      </c>
      <c r="BC101" s="529" t="e">
        <f>BB.33101</f>
        <v>#NAME?</v>
      </c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82"/>
      <c r="EX101" s="182"/>
      <c r="EY101" s="7"/>
      <c r="EZ101" s="7"/>
      <c r="FA101" s="7"/>
      <c r="FB101" s="7"/>
      <c r="FC101" s="7"/>
      <c r="FD101" s="7"/>
      <c r="FE101" s="7"/>
      <c r="FF101" s="7"/>
    </row>
    <row r="102" spans="1:162" ht="18" hidden="1" customHeight="1" x14ac:dyDescent="0.25">
      <c r="A102" s="770" t="s">
        <v>473</v>
      </c>
      <c r="B102" s="770"/>
      <c r="C102" s="770"/>
      <c r="D102" s="272">
        <f t="shared" ref="D102:AA102" si="181">COUNTIF(D12:D64,"H.6")</f>
        <v>0</v>
      </c>
      <c r="E102" s="272">
        <f t="shared" si="181"/>
        <v>0</v>
      </c>
      <c r="F102" s="272">
        <f t="shared" si="181"/>
        <v>0</v>
      </c>
      <c r="G102" s="272">
        <f t="shared" si="181"/>
        <v>0</v>
      </c>
      <c r="H102" s="272">
        <f t="shared" si="181"/>
        <v>0</v>
      </c>
      <c r="I102" s="272">
        <f t="shared" si="181"/>
        <v>0</v>
      </c>
      <c r="J102" s="272">
        <f t="shared" si="181"/>
        <v>0</v>
      </c>
      <c r="K102" s="272">
        <f t="shared" si="181"/>
        <v>0</v>
      </c>
      <c r="L102" s="272">
        <f t="shared" si="181"/>
        <v>0</v>
      </c>
      <c r="M102" s="272">
        <f t="shared" si="181"/>
        <v>0</v>
      </c>
      <c r="N102" s="272">
        <f t="shared" si="181"/>
        <v>0</v>
      </c>
      <c r="O102" s="272">
        <f t="shared" si="181"/>
        <v>0</v>
      </c>
      <c r="P102" s="222">
        <f t="shared" si="181"/>
        <v>0</v>
      </c>
      <c r="Q102" s="222">
        <f t="shared" si="181"/>
        <v>0</v>
      </c>
      <c r="R102" s="272">
        <f t="shared" si="181"/>
        <v>0</v>
      </c>
      <c r="S102" s="272">
        <f t="shared" si="181"/>
        <v>0</v>
      </c>
      <c r="T102" s="272">
        <f t="shared" si="181"/>
        <v>0</v>
      </c>
      <c r="U102" s="272">
        <f t="shared" si="181"/>
        <v>0</v>
      </c>
      <c r="V102" s="272">
        <f t="shared" si="181"/>
        <v>0</v>
      </c>
      <c r="W102" s="272">
        <f t="shared" si="181"/>
        <v>0</v>
      </c>
      <c r="X102" s="272">
        <f t="shared" si="181"/>
        <v>0</v>
      </c>
      <c r="Y102" s="272">
        <f t="shared" si="181"/>
        <v>0</v>
      </c>
      <c r="Z102" s="272"/>
      <c r="AA102" s="272">
        <f t="shared" si="181"/>
        <v>0</v>
      </c>
      <c r="AB102" s="2"/>
      <c r="AC102" s="272">
        <f t="shared" si="109"/>
        <v>0</v>
      </c>
      <c r="AD102" s="528">
        <f>AC102</f>
        <v>0</v>
      </c>
      <c r="AE102" s="272">
        <f t="shared" ref="AE102:BA102" si="182">COUNTIF(AE11:AE63,"H.6")</f>
        <v>0</v>
      </c>
      <c r="AF102" s="272">
        <f t="shared" si="182"/>
        <v>0</v>
      </c>
      <c r="AG102" s="272">
        <f t="shared" si="182"/>
        <v>0</v>
      </c>
      <c r="AH102" s="272">
        <f t="shared" si="182"/>
        <v>0</v>
      </c>
      <c r="AI102" s="272">
        <f t="shared" si="182"/>
        <v>0</v>
      </c>
      <c r="AJ102" s="272">
        <f t="shared" si="182"/>
        <v>0</v>
      </c>
      <c r="AK102" s="272">
        <f t="shared" si="182"/>
        <v>0</v>
      </c>
      <c r="AL102" s="272">
        <f t="shared" si="182"/>
        <v>0</v>
      </c>
      <c r="AM102" s="272">
        <f t="shared" si="182"/>
        <v>0</v>
      </c>
      <c r="AN102" s="272">
        <f t="shared" si="182"/>
        <v>0</v>
      </c>
      <c r="AO102" s="272">
        <f t="shared" si="182"/>
        <v>0</v>
      </c>
      <c r="AP102" s="272">
        <f t="shared" si="182"/>
        <v>0</v>
      </c>
      <c r="AQ102" s="272">
        <f t="shared" si="182"/>
        <v>0</v>
      </c>
      <c r="AR102" s="272">
        <f t="shared" si="182"/>
        <v>0</v>
      </c>
      <c r="AS102" s="272">
        <f t="shared" si="182"/>
        <v>0</v>
      </c>
      <c r="AT102" s="272">
        <f t="shared" si="182"/>
        <v>0</v>
      </c>
      <c r="AU102" s="272">
        <f t="shared" si="182"/>
        <v>4</v>
      </c>
      <c r="AV102" s="272">
        <f t="shared" si="182"/>
        <v>4</v>
      </c>
      <c r="AW102" s="272">
        <f t="shared" si="182"/>
        <v>4</v>
      </c>
      <c r="AX102" s="272">
        <f t="shared" si="182"/>
        <v>0</v>
      </c>
      <c r="AY102" s="272">
        <f t="shared" si="182"/>
        <v>0</v>
      </c>
      <c r="AZ102" s="272">
        <f t="shared" si="182"/>
        <v>0</v>
      </c>
      <c r="BA102" s="529">
        <f t="shared" si="182"/>
        <v>0</v>
      </c>
      <c r="BB102" s="529">
        <f t="shared" si="112"/>
        <v>12</v>
      </c>
      <c r="BC102" s="529" t="e">
        <f>BB.33102</f>
        <v>#NAME?</v>
      </c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82"/>
      <c r="EX102" s="182"/>
      <c r="EY102" s="7"/>
      <c r="EZ102" s="7"/>
      <c r="FA102" s="7"/>
      <c r="FB102" s="7"/>
      <c r="FC102" s="7"/>
      <c r="FD102" s="7"/>
      <c r="FE102" s="7"/>
      <c r="FF102" s="7"/>
    </row>
    <row r="103" spans="1:162" ht="18" hidden="1" customHeight="1" x14ac:dyDescent="0.25">
      <c r="A103" s="770" t="s">
        <v>531</v>
      </c>
      <c r="B103" s="770"/>
      <c r="C103" s="770"/>
      <c r="D103" s="272">
        <f t="shared" ref="D103:AA103" si="183">COUNTIF(D12:D64,"HL.17")</f>
        <v>0</v>
      </c>
      <c r="E103" s="272">
        <f t="shared" si="183"/>
        <v>0</v>
      </c>
      <c r="F103" s="272">
        <f t="shared" si="183"/>
        <v>0</v>
      </c>
      <c r="G103" s="272">
        <f t="shared" si="183"/>
        <v>0</v>
      </c>
      <c r="H103" s="272">
        <f t="shared" si="183"/>
        <v>0</v>
      </c>
      <c r="I103" s="272">
        <f t="shared" si="183"/>
        <v>0</v>
      </c>
      <c r="J103" s="272">
        <f t="shared" si="183"/>
        <v>0</v>
      </c>
      <c r="K103" s="272">
        <f t="shared" si="183"/>
        <v>0</v>
      </c>
      <c r="L103" s="272">
        <f t="shared" si="183"/>
        <v>0</v>
      </c>
      <c r="M103" s="272">
        <f t="shared" si="183"/>
        <v>0</v>
      </c>
      <c r="N103" s="272">
        <f t="shared" si="183"/>
        <v>0</v>
      </c>
      <c r="O103" s="272">
        <f t="shared" si="183"/>
        <v>0</v>
      </c>
      <c r="P103" s="272">
        <f t="shared" si="183"/>
        <v>0</v>
      </c>
      <c r="Q103" s="272">
        <f t="shared" si="183"/>
        <v>0</v>
      </c>
      <c r="R103" s="272">
        <f t="shared" si="183"/>
        <v>0</v>
      </c>
      <c r="S103" s="272">
        <f t="shared" si="183"/>
        <v>0</v>
      </c>
      <c r="T103" s="272">
        <f t="shared" si="183"/>
        <v>0</v>
      </c>
      <c r="U103" s="272">
        <f t="shared" si="183"/>
        <v>0</v>
      </c>
      <c r="V103" s="272">
        <f t="shared" si="183"/>
        <v>0</v>
      </c>
      <c r="W103" s="272">
        <f t="shared" si="183"/>
        <v>0</v>
      </c>
      <c r="X103" s="272">
        <f t="shared" si="183"/>
        <v>0</v>
      </c>
      <c r="Y103" s="272">
        <f t="shared" si="183"/>
        <v>0</v>
      </c>
      <c r="Z103" s="272"/>
      <c r="AA103" s="272">
        <f t="shared" si="183"/>
        <v>0</v>
      </c>
      <c r="AB103" s="2"/>
      <c r="AC103" s="272">
        <f t="shared" si="109"/>
        <v>0</v>
      </c>
      <c r="AD103" s="767">
        <f>AC104+AC103</f>
        <v>0</v>
      </c>
      <c r="AE103" s="272">
        <f t="shared" ref="AE103:BA103" si="184">COUNTIF(AE12:AE64,"HL.17")</f>
        <v>0</v>
      </c>
      <c r="AF103" s="272">
        <f t="shared" si="184"/>
        <v>0</v>
      </c>
      <c r="AG103" s="272">
        <f t="shared" si="184"/>
        <v>0</v>
      </c>
      <c r="AH103" s="272">
        <f t="shared" si="184"/>
        <v>0</v>
      </c>
      <c r="AI103" s="272">
        <f t="shared" si="184"/>
        <v>0</v>
      </c>
      <c r="AJ103" s="272">
        <f t="shared" si="184"/>
        <v>0</v>
      </c>
      <c r="AK103" s="272">
        <f t="shared" si="184"/>
        <v>3</v>
      </c>
      <c r="AL103" s="272">
        <f t="shared" si="184"/>
        <v>3</v>
      </c>
      <c r="AM103" s="272">
        <f t="shared" si="184"/>
        <v>3</v>
      </c>
      <c r="AN103" s="272">
        <f t="shared" si="184"/>
        <v>0</v>
      </c>
      <c r="AO103" s="272">
        <f t="shared" si="184"/>
        <v>0</v>
      </c>
      <c r="AP103" s="272">
        <f t="shared" si="184"/>
        <v>0</v>
      </c>
      <c r="AQ103" s="272">
        <f t="shared" si="184"/>
        <v>0</v>
      </c>
      <c r="AR103" s="272">
        <f t="shared" si="184"/>
        <v>0</v>
      </c>
      <c r="AS103" s="272">
        <f t="shared" si="184"/>
        <v>0</v>
      </c>
      <c r="AT103" s="272">
        <f t="shared" si="184"/>
        <v>0</v>
      </c>
      <c r="AU103" s="272">
        <f t="shared" si="184"/>
        <v>0</v>
      </c>
      <c r="AV103" s="272">
        <f t="shared" si="184"/>
        <v>0</v>
      </c>
      <c r="AW103" s="272">
        <f t="shared" si="184"/>
        <v>0</v>
      </c>
      <c r="AX103" s="272">
        <f t="shared" si="184"/>
        <v>0</v>
      </c>
      <c r="AY103" s="272">
        <f t="shared" si="184"/>
        <v>0</v>
      </c>
      <c r="AZ103" s="272">
        <f t="shared" si="184"/>
        <v>0</v>
      </c>
      <c r="BA103" s="529">
        <f t="shared" si="184"/>
        <v>0</v>
      </c>
      <c r="BB103" s="529">
        <f t="shared" si="112"/>
        <v>9</v>
      </c>
      <c r="BC103" s="766" t="e">
        <f>BB.33103+BB.33104</f>
        <v>#NAME?</v>
      </c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82"/>
      <c r="EX103" s="182"/>
      <c r="EY103" s="7"/>
      <c r="EZ103" s="7"/>
      <c r="FA103" s="7"/>
      <c r="FB103" s="7"/>
      <c r="FC103" s="7"/>
      <c r="FD103" s="7"/>
      <c r="FE103" s="7"/>
      <c r="FF103" s="7"/>
    </row>
    <row r="104" spans="1:162" ht="18" hidden="1" customHeight="1" x14ac:dyDescent="0.25">
      <c r="A104" s="770" t="s">
        <v>530</v>
      </c>
      <c r="B104" s="770"/>
      <c r="C104" s="770"/>
      <c r="D104" s="272">
        <f t="shared" ref="D104:AA104" si="185">COUNTIF(D12:D64,"H.17")</f>
        <v>0</v>
      </c>
      <c r="E104" s="272">
        <f t="shared" si="185"/>
        <v>0</v>
      </c>
      <c r="F104" s="272">
        <f t="shared" si="185"/>
        <v>0</v>
      </c>
      <c r="G104" s="272">
        <f t="shared" si="185"/>
        <v>0</v>
      </c>
      <c r="H104" s="272">
        <f t="shared" si="185"/>
        <v>0</v>
      </c>
      <c r="I104" s="272">
        <f t="shared" si="185"/>
        <v>0</v>
      </c>
      <c r="J104" s="272">
        <f t="shared" si="185"/>
        <v>0</v>
      </c>
      <c r="K104" s="272">
        <f t="shared" si="185"/>
        <v>0</v>
      </c>
      <c r="L104" s="272">
        <f t="shared" si="185"/>
        <v>0</v>
      </c>
      <c r="M104" s="272">
        <f t="shared" si="185"/>
        <v>0</v>
      </c>
      <c r="N104" s="272">
        <f t="shared" si="185"/>
        <v>0</v>
      </c>
      <c r="O104" s="272">
        <f t="shared" si="185"/>
        <v>0</v>
      </c>
      <c r="P104" s="272">
        <f t="shared" si="185"/>
        <v>0</v>
      </c>
      <c r="Q104" s="272">
        <f t="shared" si="185"/>
        <v>0</v>
      </c>
      <c r="R104" s="272">
        <f t="shared" si="185"/>
        <v>0</v>
      </c>
      <c r="S104" s="272">
        <f t="shared" si="185"/>
        <v>0</v>
      </c>
      <c r="T104" s="272">
        <f t="shared" si="185"/>
        <v>0</v>
      </c>
      <c r="U104" s="272">
        <f t="shared" si="185"/>
        <v>0</v>
      </c>
      <c r="V104" s="272">
        <f t="shared" si="185"/>
        <v>0</v>
      </c>
      <c r="W104" s="272">
        <f t="shared" si="185"/>
        <v>0</v>
      </c>
      <c r="X104" s="272">
        <f t="shared" si="185"/>
        <v>0</v>
      </c>
      <c r="Y104" s="272">
        <f t="shared" si="185"/>
        <v>0</v>
      </c>
      <c r="Z104" s="272"/>
      <c r="AA104" s="272">
        <f t="shared" si="185"/>
        <v>0</v>
      </c>
      <c r="AB104" s="2"/>
      <c r="AC104" s="272">
        <f t="shared" si="109"/>
        <v>0</v>
      </c>
      <c r="AD104" s="767"/>
      <c r="AE104" s="272">
        <f t="shared" ref="AE104:BA104" si="186">COUNTIF(AE12:AE64,"H.17")</f>
        <v>3</v>
      </c>
      <c r="AF104" s="272">
        <f t="shared" si="186"/>
        <v>3</v>
      </c>
      <c r="AG104" s="272">
        <f t="shared" si="186"/>
        <v>3</v>
      </c>
      <c r="AH104" s="272">
        <f t="shared" si="186"/>
        <v>0</v>
      </c>
      <c r="AI104" s="272">
        <f t="shared" si="186"/>
        <v>0</v>
      </c>
      <c r="AJ104" s="272">
        <f t="shared" si="186"/>
        <v>0</v>
      </c>
      <c r="AK104" s="272">
        <f t="shared" si="186"/>
        <v>0</v>
      </c>
      <c r="AL104" s="272">
        <f t="shared" si="186"/>
        <v>0</v>
      </c>
      <c r="AM104" s="272">
        <f t="shared" si="186"/>
        <v>0</v>
      </c>
      <c r="AN104" s="272">
        <f t="shared" si="186"/>
        <v>4</v>
      </c>
      <c r="AO104" s="272">
        <f t="shared" si="186"/>
        <v>4</v>
      </c>
      <c r="AP104" s="272">
        <f t="shared" si="186"/>
        <v>4</v>
      </c>
      <c r="AQ104" s="272">
        <f t="shared" si="186"/>
        <v>0</v>
      </c>
      <c r="AR104" s="272">
        <f t="shared" si="186"/>
        <v>0</v>
      </c>
      <c r="AS104" s="272">
        <f t="shared" si="186"/>
        <v>0</v>
      </c>
      <c r="AT104" s="272">
        <f t="shared" si="186"/>
        <v>0</v>
      </c>
      <c r="AU104" s="272">
        <f t="shared" si="186"/>
        <v>0</v>
      </c>
      <c r="AV104" s="272">
        <f t="shared" si="186"/>
        <v>0</v>
      </c>
      <c r="AW104" s="272">
        <f t="shared" si="186"/>
        <v>0</v>
      </c>
      <c r="AX104" s="272">
        <f t="shared" si="186"/>
        <v>0</v>
      </c>
      <c r="AY104" s="272">
        <f t="shared" si="186"/>
        <v>0</v>
      </c>
      <c r="AZ104" s="272">
        <f t="shared" si="186"/>
        <v>0</v>
      </c>
      <c r="BA104" s="529">
        <f t="shared" si="186"/>
        <v>0</v>
      </c>
      <c r="BB104" s="529">
        <f t="shared" si="112"/>
        <v>21</v>
      </c>
      <c r="BC104" s="766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82"/>
      <c r="EX104" s="182"/>
      <c r="EY104" s="7"/>
      <c r="EZ104" s="7"/>
      <c r="FA104" s="7"/>
      <c r="FB104" s="7"/>
      <c r="FC104" s="7"/>
      <c r="FD104" s="7"/>
      <c r="FE104" s="7"/>
      <c r="FF104" s="7"/>
    </row>
    <row r="105" spans="1:162" ht="18" hidden="1" customHeight="1" x14ac:dyDescent="0.25">
      <c r="A105" s="770" t="s">
        <v>474</v>
      </c>
      <c r="B105" s="770"/>
      <c r="C105" s="770"/>
      <c r="D105" s="272">
        <f t="shared" ref="D105:AA105" si="187">COUNTIF(D12:D64,"I.2")</f>
        <v>0</v>
      </c>
      <c r="E105" s="272">
        <f t="shared" si="187"/>
        <v>0</v>
      </c>
      <c r="F105" s="272">
        <f t="shared" si="187"/>
        <v>0</v>
      </c>
      <c r="G105" s="272">
        <f t="shared" si="187"/>
        <v>0</v>
      </c>
      <c r="H105" s="272">
        <f t="shared" si="187"/>
        <v>0</v>
      </c>
      <c r="I105" s="272">
        <f t="shared" si="187"/>
        <v>0</v>
      </c>
      <c r="J105" s="272">
        <f t="shared" si="187"/>
        <v>0</v>
      </c>
      <c r="K105" s="272">
        <f t="shared" si="187"/>
        <v>0</v>
      </c>
      <c r="L105" s="272">
        <f t="shared" si="187"/>
        <v>0</v>
      </c>
      <c r="M105" s="272">
        <f t="shared" si="187"/>
        <v>0</v>
      </c>
      <c r="N105" s="272">
        <f t="shared" si="187"/>
        <v>0</v>
      </c>
      <c r="O105" s="272">
        <f t="shared" si="187"/>
        <v>0</v>
      </c>
      <c r="P105" s="222">
        <f t="shared" si="187"/>
        <v>0</v>
      </c>
      <c r="Q105" s="222">
        <f t="shared" si="187"/>
        <v>0</v>
      </c>
      <c r="R105" s="272">
        <f t="shared" si="187"/>
        <v>0</v>
      </c>
      <c r="S105" s="272">
        <f t="shared" si="187"/>
        <v>0</v>
      </c>
      <c r="T105" s="272">
        <f t="shared" si="187"/>
        <v>0</v>
      </c>
      <c r="U105" s="272">
        <f t="shared" si="187"/>
        <v>0</v>
      </c>
      <c r="V105" s="272">
        <f t="shared" si="187"/>
        <v>0</v>
      </c>
      <c r="W105" s="272">
        <f t="shared" si="187"/>
        <v>0</v>
      </c>
      <c r="X105" s="272">
        <f t="shared" si="187"/>
        <v>0</v>
      </c>
      <c r="Y105" s="272">
        <f t="shared" si="187"/>
        <v>0</v>
      </c>
      <c r="Z105" s="272"/>
      <c r="AA105" s="272">
        <f t="shared" si="187"/>
        <v>0</v>
      </c>
      <c r="AB105" s="2"/>
      <c r="AC105" s="272">
        <f t="shared" si="109"/>
        <v>0</v>
      </c>
      <c r="AD105" s="528">
        <f>AC105</f>
        <v>0</v>
      </c>
      <c r="AE105" s="272">
        <f t="shared" ref="AE105:BA105" si="188">COUNTIF(AE11:AE63,"I.2")</f>
        <v>0</v>
      </c>
      <c r="AF105" s="272">
        <f t="shared" si="188"/>
        <v>0</v>
      </c>
      <c r="AG105" s="272">
        <f t="shared" si="188"/>
        <v>0</v>
      </c>
      <c r="AH105" s="272">
        <f t="shared" si="188"/>
        <v>0</v>
      </c>
      <c r="AI105" s="272">
        <f t="shared" si="188"/>
        <v>0</v>
      </c>
      <c r="AJ105" s="272">
        <f t="shared" si="188"/>
        <v>0</v>
      </c>
      <c r="AK105" s="272">
        <f t="shared" si="188"/>
        <v>0</v>
      </c>
      <c r="AL105" s="272">
        <f t="shared" si="188"/>
        <v>0</v>
      </c>
      <c r="AM105" s="272">
        <f t="shared" si="188"/>
        <v>0</v>
      </c>
      <c r="AN105" s="272">
        <f t="shared" si="188"/>
        <v>0</v>
      </c>
      <c r="AO105" s="272">
        <f t="shared" si="188"/>
        <v>0</v>
      </c>
      <c r="AP105" s="272">
        <f t="shared" si="188"/>
        <v>0</v>
      </c>
      <c r="AQ105" s="272">
        <f t="shared" si="188"/>
        <v>0</v>
      </c>
      <c r="AR105" s="272">
        <f t="shared" si="188"/>
        <v>0</v>
      </c>
      <c r="AS105" s="272">
        <f t="shared" si="188"/>
        <v>0</v>
      </c>
      <c r="AT105" s="272">
        <f t="shared" si="188"/>
        <v>0</v>
      </c>
      <c r="AU105" s="272">
        <f t="shared" si="188"/>
        <v>4</v>
      </c>
      <c r="AV105" s="272">
        <f t="shared" si="188"/>
        <v>4</v>
      </c>
      <c r="AW105" s="272">
        <f t="shared" si="188"/>
        <v>4</v>
      </c>
      <c r="AX105" s="272">
        <f t="shared" si="188"/>
        <v>0</v>
      </c>
      <c r="AY105" s="272">
        <f t="shared" si="188"/>
        <v>0</v>
      </c>
      <c r="AZ105" s="272">
        <f t="shared" si="188"/>
        <v>0</v>
      </c>
      <c r="BA105" s="529">
        <f t="shared" si="188"/>
        <v>0</v>
      </c>
      <c r="BB105" s="529">
        <f t="shared" si="112"/>
        <v>12</v>
      </c>
      <c r="BC105" s="529" t="e">
        <f>BB.33105</f>
        <v>#NAME?</v>
      </c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82"/>
      <c r="EX105" s="182"/>
      <c r="EY105" s="7"/>
      <c r="EZ105" s="7"/>
      <c r="FA105" s="7"/>
      <c r="FB105" s="7"/>
      <c r="FC105" s="7"/>
      <c r="FD105" s="7"/>
      <c r="FE105" s="7"/>
      <c r="FF105" s="7"/>
    </row>
    <row r="106" spans="1:162" ht="18" hidden="1" customHeight="1" x14ac:dyDescent="0.25">
      <c r="A106" s="770" t="s">
        <v>568</v>
      </c>
      <c r="B106" s="770"/>
      <c r="C106" s="770"/>
      <c r="D106" s="272">
        <f t="shared" ref="D106:AA106" si="189">COUNTIF(D12:D64,"I.21")</f>
        <v>0</v>
      </c>
      <c r="E106" s="272">
        <f t="shared" si="189"/>
        <v>0</v>
      </c>
      <c r="F106" s="272">
        <f t="shared" si="189"/>
        <v>0</v>
      </c>
      <c r="G106" s="272">
        <f t="shared" si="189"/>
        <v>0</v>
      </c>
      <c r="H106" s="272">
        <f t="shared" si="189"/>
        <v>0</v>
      </c>
      <c r="I106" s="272">
        <f t="shared" si="189"/>
        <v>0</v>
      </c>
      <c r="J106" s="272">
        <f t="shared" si="189"/>
        <v>0</v>
      </c>
      <c r="K106" s="272">
        <f t="shared" si="189"/>
        <v>0</v>
      </c>
      <c r="L106" s="272">
        <f t="shared" si="189"/>
        <v>0</v>
      </c>
      <c r="M106" s="272">
        <f t="shared" si="189"/>
        <v>0</v>
      </c>
      <c r="N106" s="272">
        <f t="shared" si="189"/>
        <v>0</v>
      </c>
      <c r="O106" s="272">
        <f t="shared" si="189"/>
        <v>0</v>
      </c>
      <c r="P106" s="272">
        <f t="shared" si="189"/>
        <v>0</v>
      </c>
      <c r="Q106" s="272">
        <f t="shared" si="189"/>
        <v>0</v>
      </c>
      <c r="R106" s="272">
        <f t="shared" si="189"/>
        <v>0</v>
      </c>
      <c r="S106" s="272">
        <f t="shared" si="189"/>
        <v>0</v>
      </c>
      <c r="T106" s="272">
        <f t="shared" si="189"/>
        <v>0</v>
      </c>
      <c r="U106" s="272">
        <f t="shared" si="189"/>
        <v>0</v>
      </c>
      <c r="V106" s="272">
        <f t="shared" si="189"/>
        <v>0</v>
      </c>
      <c r="W106" s="272">
        <f t="shared" si="189"/>
        <v>0</v>
      </c>
      <c r="X106" s="272">
        <f t="shared" si="189"/>
        <v>0</v>
      </c>
      <c r="Y106" s="272">
        <f t="shared" si="189"/>
        <v>0</v>
      </c>
      <c r="Z106" s="272"/>
      <c r="AA106" s="272">
        <f t="shared" si="189"/>
        <v>0</v>
      </c>
      <c r="AB106" s="2"/>
      <c r="AC106" s="272">
        <f t="shared" si="109"/>
        <v>0</v>
      </c>
      <c r="AD106" s="528">
        <f>AC106</f>
        <v>0</v>
      </c>
      <c r="AE106" s="272">
        <f t="shared" ref="AE106:BA106" si="190">COUNTIF(AE12:AE64,"I.21")</f>
        <v>3</v>
      </c>
      <c r="AF106" s="272">
        <f t="shared" si="190"/>
        <v>3</v>
      </c>
      <c r="AG106" s="272">
        <f t="shared" si="190"/>
        <v>3</v>
      </c>
      <c r="AH106" s="272">
        <f t="shared" si="190"/>
        <v>0</v>
      </c>
      <c r="AI106" s="272">
        <f t="shared" si="190"/>
        <v>0</v>
      </c>
      <c r="AJ106" s="272">
        <f t="shared" si="190"/>
        <v>0</v>
      </c>
      <c r="AK106" s="272">
        <f t="shared" si="190"/>
        <v>0</v>
      </c>
      <c r="AL106" s="272">
        <f t="shared" si="190"/>
        <v>0</v>
      </c>
      <c r="AM106" s="272">
        <f t="shared" si="190"/>
        <v>0</v>
      </c>
      <c r="AN106" s="272">
        <f t="shared" si="190"/>
        <v>4</v>
      </c>
      <c r="AO106" s="272">
        <f t="shared" si="190"/>
        <v>4</v>
      </c>
      <c r="AP106" s="272">
        <f t="shared" si="190"/>
        <v>4</v>
      </c>
      <c r="AQ106" s="272">
        <f t="shared" si="190"/>
        <v>0</v>
      </c>
      <c r="AR106" s="272">
        <f t="shared" si="190"/>
        <v>0</v>
      </c>
      <c r="AS106" s="272">
        <f t="shared" si="190"/>
        <v>0</v>
      </c>
      <c r="AT106" s="272">
        <f t="shared" si="190"/>
        <v>0</v>
      </c>
      <c r="AU106" s="272">
        <f t="shared" si="190"/>
        <v>0</v>
      </c>
      <c r="AV106" s="272">
        <f t="shared" si="190"/>
        <v>0</v>
      </c>
      <c r="AW106" s="272">
        <f t="shared" si="190"/>
        <v>0</v>
      </c>
      <c r="AX106" s="272">
        <f t="shared" si="190"/>
        <v>0</v>
      </c>
      <c r="AY106" s="272">
        <f t="shared" si="190"/>
        <v>0</v>
      </c>
      <c r="AZ106" s="272">
        <f t="shared" si="190"/>
        <v>0</v>
      </c>
      <c r="BA106" s="529">
        <f t="shared" si="190"/>
        <v>0</v>
      </c>
      <c r="BB106" s="529">
        <f t="shared" si="112"/>
        <v>21</v>
      </c>
      <c r="BC106" s="529" t="e">
        <f>BB.33106</f>
        <v>#NAME?</v>
      </c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82"/>
      <c r="EX106" s="182"/>
      <c r="EY106" s="7"/>
      <c r="EZ106" s="7"/>
      <c r="FA106" s="7"/>
      <c r="FB106" s="7"/>
      <c r="FC106" s="7"/>
      <c r="FD106" s="7"/>
      <c r="FE106" s="7"/>
      <c r="FF106" s="7"/>
    </row>
    <row r="107" spans="1:162" ht="18" hidden="1" customHeight="1" x14ac:dyDescent="0.25">
      <c r="A107" s="770" t="s">
        <v>475</v>
      </c>
      <c r="B107" s="770"/>
      <c r="C107" s="770"/>
      <c r="D107" s="272">
        <f t="shared" ref="D107:AA107" si="191">COUNTIF(D12:D64,"J.4")</f>
        <v>0</v>
      </c>
      <c r="E107" s="272">
        <f t="shared" si="191"/>
        <v>0</v>
      </c>
      <c r="F107" s="272">
        <f t="shared" si="191"/>
        <v>0</v>
      </c>
      <c r="G107" s="272">
        <f t="shared" si="191"/>
        <v>0</v>
      </c>
      <c r="H107" s="272">
        <f t="shared" si="191"/>
        <v>0</v>
      </c>
      <c r="I107" s="272">
        <f t="shared" si="191"/>
        <v>0</v>
      </c>
      <c r="J107" s="272">
        <f t="shared" si="191"/>
        <v>0</v>
      </c>
      <c r="K107" s="272">
        <f t="shared" si="191"/>
        <v>0</v>
      </c>
      <c r="L107" s="272">
        <f t="shared" si="191"/>
        <v>0</v>
      </c>
      <c r="M107" s="272">
        <f t="shared" si="191"/>
        <v>0</v>
      </c>
      <c r="N107" s="272">
        <f t="shared" si="191"/>
        <v>0</v>
      </c>
      <c r="O107" s="272">
        <f t="shared" si="191"/>
        <v>0</v>
      </c>
      <c r="P107" s="222">
        <f t="shared" si="191"/>
        <v>0</v>
      </c>
      <c r="Q107" s="222">
        <f t="shared" si="191"/>
        <v>0</v>
      </c>
      <c r="R107" s="272">
        <f t="shared" si="191"/>
        <v>0</v>
      </c>
      <c r="S107" s="272">
        <f t="shared" si="191"/>
        <v>0</v>
      </c>
      <c r="T107" s="272">
        <f t="shared" si="191"/>
        <v>0</v>
      </c>
      <c r="U107" s="272">
        <f t="shared" si="191"/>
        <v>0</v>
      </c>
      <c r="V107" s="272">
        <f t="shared" si="191"/>
        <v>0</v>
      </c>
      <c r="W107" s="272">
        <f t="shared" si="191"/>
        <v>0</v>
      </c>
      <c r="X107" s="272">
        <f t="shared" si="191"/>
        <v>0</v>
      </c>
      <c r="Y107" s="272">
        <f t="shared" si="191"/>
        <v>0</v>
      </c>
      <c r="Z107" s="272"/>
      <c r="AA107" s="272">
        <f t="shared" si="191"/>
        <v>0</v>
      </c>
      <c r="AB107" s="2"/>
      <c r="AC107" s="272">
        <f t="shared" si="109"/>
        <v>0</v>
      </c>
      <c r="AD107" s="767">
        <f>AC107+AC108</f>
        <v>0</v>
      </c>
      <c r="AE107" s="272">
        <f t="shared" ref="AE107:BA107" si="192">COUNTIF(AE11:AE63,"J.4")</f>
        <v>3</v>
      </c>
      <c r="AF107" s="272">
        <f t="shared" si="192"/>
        <v>3</v>
      </c>
      <c r="AG107" s="272">
        <f t="shared" si="192"/>
        <v>3</v>
      </c>
      <c r="AH107" s="272">
        <f t="shared" si="192"/>
        <v>0</v>
      </c>
      <c r="AI107" s="272">
        <f t="shared" si="192"/>
        <v>0</v>
      </c>
      <c r="AJ107" s="272">
        <f t="shared" si="192"/>
        <v>0</v>
      </c>
      <c r="AK107" s="272">
        <f t="shared" si="192"/>
        <v>0</v>
      </c>
      <c r="AL107" s="272">
        <f t="shared" si="192"/>
        <v>0</v>
      </c>
      <c r="AM107" s="272">
        <f t="shared" si="192"/>
        <v>0</v>
      </c>
      <c r="AN107" s="272">
        <f t="shared" si="192"/>
        <v>0</v>
      </c>
      <c r="AO107" s="272">
        <f t="shared" si="192"/>
        <v>0</v>
      </c>
      <c r="AP107" s="272">
        <f t="shared" si="192"/>
        <v>0</v>
      </c>
      <c r="AQ107" s="272">
        <f t="shared" si="192"/>
        <v>0</v>
      </c>
      <c r="AR107" s="272">
        <f t="shared" si="192"/>
        <v>0</v>
      </c>
      <c r="AS107" s="272">
        <f t="shared" si="192"/>
        <v>0</v>
      </c>
      <c r="AT107" s="272">
        <f t="shared" si="192"/>
        <v>0</v>
      </c>
      <c r="AU107" s="272">
        <f t="shared" si="192"/>
        <v>4</v>
      </c>
      <c r="AV107" s="272">
        <f t="shared" si="192"/>
        <v>4</v>
      </c>
      <c r="AW107" s="272">
        <f t="shared" si="192"/>
        <v>4</v>
      </c>
      <c r="AX107" s="272">
        <f t="shared" si="192"/>
        <v>0</v>
      </c>
      <c r="AY107" s="272">
        <f t="shared" si="192"/>
        <v>0</v>
      </c>
      <c r="AZ107" s="272">
        <f t="shared" si="192"/>
        <v>0</v>
      </c>
      <c r="BA107" s="529">
        <f t="shared" si="192"/>
        <v>0</v>
      </c>
      <c r="BB107" s="529">
        <f t="shared" si="112"/>
        <v>21</v>
      </c>
      <c r="BC107" s="766" t="e">
        <f>BB.33107+BB.33108</f>
        <v>#NAME?</v>
      </c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82"/>
      <c r="EX107" s="182"/>
      <c r="EY107" s="7"/>
      <c r="EZ107" s="7"/>
      <c r="FA107" s="7"/>
      <c r="FB107" s="7"/>
      <c r="FC107" s="7"/>
      <c r="FD107" s="7"/>
      <c r="FE107" s="7"/>
      <c r="FF107" s="7"/>
    </row>
    <row r="108" spans="1:162" ht="18" hidden="1" customHeight="1" x14ac:dyDescent="0.25">
      <c r="A108" s="524" t="s">
        <v>599</v>
      </c>
      <c r="B108" s="524"/>
      <c r="C108" s="524"/>
      <c r="D108" s="272">
        <f>COUNTIF(D12:D64,"JL.4")</f>
        <v>0</v>
      </c>
      <c r="E108" s="272">
        <f t="shared" ref="E108:AA108" si="193">COUNTIF(E12:E64,"JL.4")</f>
        <v>0</v>
      </c>
      <c r="F108" s="272">
        <f t="shared" si="193"/>
        <v>0</v>
      </c>
      <c r="G108" s="272">
        <f t="shared" si="193"/>
        <v>0</v>
      </c>
      <c r="H108" s="272">
        <f>COUNTIF(H12:H64,"JL.4")</f>
        <v>0</v>
      </c>
      <c r="I108" s="272">
        <f>COUNTIF(I12:I64,"JL.4")</f>
        <v>0</v>
      </c>
      <c r="J108" s="272">
        <f>COUNTIF(J12:J64,"JL.4")</f>
        <v>0</v>
      </c>
      <c r="K108" s="272">
        <f>COUNTIF(K12:K64,"JL.4")</f>
        <v>0</v>
      </c>
      <c r="L108" s="272">
        <f>COUNTIF(L12:L64,"JL.4")</f>
        <v>0</v>
      </c>
      <c r="M108" s="272">
        <f t="shared" si="193"/>
        <v>0</v>
      </c>
      <c r="N108" s="272">
        <f t="shared" si="193"/>
        <v>0</v>
      </c>
      <c r="O108" s="272">
        <f t="shared" si="193"/>
        <v>0</v>
      </c>
      <c r="P108" s="272">
        <f t="shared" si="193"/>
        <v>0</v>
      </c>
      <c r="Q108" s="272">
        <f t="shared" si="193"/>
        <v>0</v>
      </c>
      <c r="R108" s="272">
        <f t="shared" si="193"/>
        <v>0</v>
      </c>
      <c r="S108" s="272">
        <f t="shared" si="193"/>
        <v>0</v>
      </c>
      <c r="T108" s="272">
        <f t="shared" si="193"/>
        <v>0</v>
      </c>
      <c r="U108" s="272">
        <f t="shared" si="193"/>
        <v>0</v>
      </c>
      <c r="V108" s="272">
        <f t="shared" si="193"/>
        <v>0</v>
      </c>
      <c r="W108" s="272">
        <f t="shared" si="193"/>
        <v>0</v>
      </c>
      <c r="X108" s="272">
        <f t="shared" si="193"/>
        <v>0</v>
      </c>
      <c r="Y108" s="272">
        <f t="shared" si="193"/>
        <v>0</v>
      </c>
      <c r="Z108" s="272"/>
      <c r="AA108" s="272">
        <f t="shared" si="193"/>
        <v>0</v>
      </c>
      <c r="AB108" s="2"/>
      <c r="AC108" s="272">
        <f t="shared" si="109"/>
        <v>0</v>
      </c>
      <c r="AD108" s="767"/>
      <c r="AE108" s="272">
        <f t="shared" ref="AE108:BA108" si="194">COUNTIF(AE12:AE64,"JL.4")</f>
        <v>0</v>
      </c>
      <c r="AF108" s="272">
        <f t="shared" si="194"/>
        <v>0</v>
      </c>
      <c r="AG108" s="272">
        <f t="shared" si="194"/>
        <v>0</v>
      </c>
      <c r="AH108" s="272">
        <f t="shared" si="194"/>
        <v>3</v>
      </c>
      <c r="AI108" s="272">
        <f t="shared" si="194"/>
        <v>0</v>
      </c>
      <c r="AJ108" s="272">
        <f t="shared" si="194"/>
        <v>0</v>
      </c>
      <c r="AK108" s="272">
        <f t="shared" si="194"/>
        <v>0</v>
      </c>
      <c r="AL108" s="272">
        <f t="shared" si="194"/>
        <v>0</v>
      </c>
      <c r="AM108" s="272">
        <f t="shared" si="194"/>
        <v>0</v>
      </c>
      <c r="AN108" s="272">
        <f t="shared" si="194"/>
        <v>0</v>
      </c>
      <c r="AO108" s="272">
        <f t="shared" si="194"/>
        <v>0</v>
      </c>
      <c r="AP108" s="272">
        <f t="shared" si="194"/>
        <v>0</v>
      </c>
      <c r="AQ108" s="272">
        <f t="shared" si="194"/>
        <v>0</v>
      </c>
      <c r="AR108" s="272">
        <f t="shared" si="194"/>
        <v>0</v>
      </c>
      <c r="AS108" s="272">
        <f t="shared" si="194"/>
        <v>0</v>
      </c>
      <c r="AT108" s="272">
        <f t="shared" si="194"/>
        <v>0</v>
      </c>
      <c r="AU108" s="272">
        <f t="shared" si="194"/>
        <v>0</v>
      </c>
      <c r="AV108" s="272">
        <f t="shared" si="194"/>
        <v>0</v>
      </c>
      <c r="AW108" s="272">
        <f t="shared" si="194"/>
        <v>0</v>
      </c>
      <c r="AX108" s="272">
        <f t="shared" si="194"/>
        <v>0</v>
      </c>
      <c r="AY108" s="272">
        <f t="shared" si="194"/>
        <v>0</v>
      </c>
      <c r="AZ108" s="272">
        <f t="shared" si="194"/>
        <v>0</v>
      </c>
      <c r="BA108" s="529">
        <f t="shared" si="194"/>
        <v>0</v>
      </c>
      <c r="BB108" s="529">
        <f t="shared" si="112"/>
        <v>3</v>
      </c>
      <c r="BC108" s="766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82"/>
      <c r="EX108" s="182"/>
      <c r="EY108" s="7"/>
      <c r="EZ108" s="7"/>
      <c r="FA108" s="7"/>
      <c r="FB108" s="7"/>
      <c r="FC108" s="7"/>
      <c r="FD108" s="7"/>
      <c r="FE108" s="7"/>
      <c r="FF108" s="7"/>
    </row>
    <row r="109" spans="1:162" ht="18" hidden="1" customHeight="1" x14ac:dyDescent="0.25">
      <c r="A109" s="770" t="s">
        <v>476</v>
      </c>
      <c r="B109" s="770"/>
      <c r="C109" s="770"/>
      <c r="D109" s="272">
        <f t="shared" ref="D109:AA109" si="195">COUNTIF(D12:D64,"J.11")</f>
        <v>0</v>
      </c>
      <c r="E109" s="272">
        <f t="shared" si="195"/>
        <v>0</v>
      </c>
      <c r="F109" s="272">
        <f t="shared" si="195"/>
        <v>0</v>
      </c>
      <c r="G109" s="272">
        <f t="shared" si="195"/>
        <v>0</v>
      </c>
      <c r="H109" s="272">
        <f t="shared" si="195"/>
        <v>0</v>
      </c>
      <c r="I109" s="272">
        <f t="shared" si="195"/>
        <v>0</v>
      </c>
      <c r="J109" s="272">
        <f t="shared" si="195"/>
        <v>0</v>
      </c>
      <c r="K109" s="272">
        <f t="shared" si="195"/>
        <v>0</v>
      </c>
      <c r="L109" s="272">
        <f t="shared" si="195"/>
        <v>0</v>
      </c>
      <c r="M109" s="272">
        <f t="shared" si="195"/>
        <v>0</v>
      </c>
      <c r="N109" s="272">
        <f t="shared" si="195"/>
        <v>0</v>
      </c>
      <c r="O109" s="272">
        <f t="shared" si="195"/>
        <v>0</v>
      </c>
      <c r="P109" s="272">
        <f t="shared" si="195"/>
        <v>0</v>
      </c>
      <c r="Q109" s="272">
        <f t="shared" si="195"/>
        <v>0</v>
      </c>
      <c r="R109" s="272">
        <f t="shared" si="195"/>
        <v>0</v>
      </c>
      <c r="S109" s="272">
        <f t="shared" si="195"/>
        <v>0</v>
      </c>
      <c r="T109" s="272">
        <f t="shared" si="195"/>
        <v>0</v>
      </c>
      <c r="U109" s="272">
        <f t="shared" si="195"/>
        <v>0</v>
      </c>
      <c r="V109" s="272">
        <f t="shared" si="195"/>
        <v>0</v>
      </c>
      <c r="W109" s="272">
        <f t="shared" si="195"/>
        <v>0</v>
      </c>
      <c r="X109" s="272">
        <f t="shared" si="195"/>
        <v>0</v>
      </c>
      <c r="Y109" s="272">
        <f t="shared" si="195"/>
        <v>0</v>
      </c>
      <c r="Z109" s="272"/>
      <c r="AA109" s="272">
        <f t="shared" si="195"/>
        <v>0</v>
      </c>
      <c r="AB109" s="2"/>
      <c r="AC109" s="272">
        <f t="shared" si="109"/>
        <v>0</v>
      </c>
      <c r="AD109" s="767">
        <f>AC109+AC110</f>
        <v>0</v>
      </c>
      <c r="AE109" s="272">
        <f t="shared" ref="AE109:BA109" si="196">COUNTIF(AE11:AE63,"J.11")</f>
        <v>0</v>
      </c>
      <c r="AF109" s="272">
        <f t="shared" si="196"/>
        <v>0</v>
      </c>
      <c r="AG109" s="272">
        <f t="shared" si="196"/>
        <v>0</v>
      </c>
      <c r="AH109" s="272">
        <f t="shared" si="196"/>
        <v>0</v>
      </c>
      <c r="AI109" s="272">
        <f t="shared" si="196"/>
        <v>0</v>
      </c>
      <c r="AJ109" s="272">
        <f t="shared" si="196"/>
        <v>0</v>
      </c>
      <c r="AK109" s="272">
        <f t="shared" si="196"/>
        <v>0</v>
      </c>
      <c r="AL109" s="272">
        <f t="shared" si="196"/>
        <v>0</v>
      </c>
      <c r="AM109" s="272">
        <f t="shared" si="196"/>
        <v>0</v>
      </c>
      <c r="AN109" s="272">
        <f t="shared" si="196"/>
        <v>4</v>
      </c>
      <c r="AO109" s="272">
        <f t="shared" si="196"/>
        <v>4</v>
      </c>
      <c r="AP109" s="272">
        <f t="shared" si="196"/>
        <v>4</v>
      </c>
      <c r="AQ109" s="272">
        <f t="shared" si="196"/>
        <v>0</v>
      </c>
      <c r="AR109" s="272">
        <f t="shared" si="196"/>
        <v>0</v>
      </c>
      <c r="AS109" s="272">
        <f t="shared" si="196"/>
        <v>0</v>
      </c>
      <c r="AT109" s="272">
        <f t="shared" si="196"/>
        <v>0</v>
      </c>
      <c r="AU109" s="272">
        <f t="shared" si="196"/>
        <v>0</v>
      </c>
      <c r="AV109" s="272">
        <f t="shared" si="196"/>
        <v>0</v>
      </c>
      <c r="AW109" s="272">
        <f t="shared" si="196"/>
        <v>0</v>
      </c>
      <c r="AX109" s="272">
        <f t="shared" si="196"/>
        <v>0</v>
      </c>
      <c r="AY109" s="272">
        <f t="shared" si="196"/>
        <v>0</v>
      </c>
      <c r="AZ109" s="272">
        <f t="shared" si="196"/>
        <v>0</v>
      </c>
      <c r="BA109" s="529">
        <f t="shared" si="196"/>
        <v>0</v>
      </c>
      <c r="BB109" s="529">
        <f t="shared" si="112"/>
        <v>12</v>
      </c>
      <c r="BC109" s="766" t="e">
        <f>BB.33109+BB.33110</f>
        <v>#NAME?</v>
      </c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82"/>
      <c r="EX109" s="182"/>
      <c r="EY109" s="7"/>
      <c r="EZ109" s="7"/>
      <c r="FA109" s="7"/>
      <c r="FB109" s="7"/>
      <c r="FC109" s="7"/>
      <c r="FD109" s="7"/>
      <c r="FE109" s="7"/>
      <c r="FF109" s="7"/>
    </row>
    <row r="110" spans="1:162" ht="18" hidden="1" customHeight="1" x14ac:dyDescent="0.25">
      <c r="A110" s="770" t="s">
        <v>482</v>
      </c>
      <c r="B110" s="770"/>
      <c r="C110" s="770"/>
      <c r="D110" s="272">
        <f t="shared" ref="D110:AA110" si="197">COUNTIF(D12:D64,"JL.11")</f>
        <v>0</v>
      </c>
      <c r="E110" s="272">
        <f t="shared" si="197"/>
        <v>0</v>
      </c>
      <c r="F110" s="272">
        <f t="shared" si="197"/>
        <v>0</v>
      </c>
      <c r="G110" s="272">
        <f t="shared" si="197"/>
        <v>0</v>
      </c>
      <c r="H110" s="272">
        <f t="shared" si="197"/>
        <v>0</v>
      </c>
      <c r="I110" s="272">
        <f t="shared" si="197"/>
        <v>0</v>
      </c>
      <c r="J110" s="272">
        <f t="shared" si="197"/>
        <v>0</v>
      </c>
      <c r="K110" s="272">
        <f t="shared" si="197"/>
        <v>0</v>
      </c>
      <c r="L110" s="272">
        <f t="shared" si="197"/>
        <v>0</v>
      </c>
      <c r="M110" s="272">
        <f t="shared" si="197"/>
        <v>0</v>
      </c>
      <c r="N110" s="272">
        <f t="shared" si="197"/>
        <v>0</v>
      </c>
      <c r="O110" s="272">
        <f t="shared" si="197"/>
        <v>0</v>
      </c>
      <c r="P110" s="272">
        <f t="shared" si="197"/>
        <v>0</v>
      </c>
      <c r="Q110" s="272">
        <f t="shared" si="197"/>
        <v>0</v>
      </c>
      <c r="R110" s="272">
        <f t="shared" si="197"/>
        <v>0</v>
      </c>
      <c r="S110" s="272">
        <f t="shared" si="197"/>
        <v>0</v>
      </c>
      <c r="T110" s="272">
        <f t="shared" si="197"/>
        <v>0</v>
      </c>
      <c r="U110" s="272">
        <f t="shared" si="197"/>
        <v>0</v>
      </c>
      <c r="V110" s="272">
        <f t="shared" si="197"/>
        <v>0</v>
      </c>
      <c r="W110" s="272">
        <f t="shared" si="197"/>
        <v>0</v>
      </c>
      <c r="X110" s="272">
        <f t="shared" si="197"/>
        <v>0</v>
      </c>
      <c r="Y110" s="272">
        <f t="shared" si="197"/>
        <v>0</v>
      </c>
      <c r="Z110" s="272"/>
      <c r="AA110" s="272">
        <f t="shared" si="197"/>
        <v>0</v>
      </c>
      <c r="AB110" s="2"/>
      <c r="AC110" s="272">
        <f t="shared" si="109"/>
        <v>0</v>
      </c>
      <c r="AD110" s="767"/>
      <c r="AE110" s="272">
        <f t="shared" ref="AE110:BA110" si="198">COUNTIF(AE11:AE63,"JL.11")</f>
        <v>0</v>
      </c>
      <c r="AF110" s="272">
        <f t="shared" si="198"/>
        <v>0</v>
      </c>
      <c r="AG110" s="272">
        <f t="shared" si="198"/>
        <v>0</v>
      </c>
      <c r="AH110" s="272">
        <f t="shared" si="198"/>
        <v>0</v>
      </c>
      <c r="AI110" s="272">
        <f t="shared" si="198"/>
        <v>0</v>
      </c>
      <c r="AJ110" s="272">
        <f t="shared" si="198"/>
        <v>0</v>
      </c>
      <c r="AK110" s="272">
        <f t="shared" si="198"/>
        <v>0</v>
      </c>
      <c r="AL110" s="272">
        <f t="shared" si="198"/>
        <v>0</v>
      </c>
      <c r="AM110" s="272">
        <f t="shared" si="198"/>
        <v>0</v>
      </c>
      <c r="AN110" s="272">
        <f t="shared" si="198"/>
        <v>0</v>
      </c>
      <c r="AO110" s="272">
        <f t="shared" si="198"/>
        <v>0</v>
      </c>
      <c r="AP110" s="272">
        <f t="shared" si="198"/>
        <v>0</v>
      </c>
      <c r="AQ110" s="272">
        <f t="shared" si="198"/>
        <v>0</v>
      </c>
      <c r="AR110" s="272">
        <f t="shared" si="198"/>
        <v>0</v>
      </c>
      <c r="AS110" s="272">
        <f t="shared" si="198"/>
        <v>0</v>
      </c>
      <c r="AT110" s="272">
        <f t="shared" si="198"/>
        <v>0</v>
      </c>
      <c r="AU110" s="272">
        <f t="shared" si="198"/>
        <v>0</v>
      </c>
      <c r="AV110" s="272">
        <f t="shared" si="198"/>
        <v>0</v>
      </c>
      <c r="AW110" s="272">
        <f t="shared" si="198"/>
        <v>0</v>
      </c>
      <c r="AX110" s="272">
        <f t="shared" si="198"/>
        <v>0</v>
      </c>
      <c r="AY110" s="272">
        <f t="shared" si="198"/>
        <v>0</v>
      </c>
      <c r="AZ110" s="272">
        <f t="shared" si="198"/>
        <v>0</v>
      </c>
      <c r="BA110" s="529">
        <f t="shared" si="198"/>
        <v>0</v>
      </c>
      <c r="BB110" s="529">
        <f t="shared" si="112"/>
        <v>0</v>
      </c>
      <c r="BC110" s="766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82"/>
      <c r="EX110" s="182"/>
      <c r="EY110" s="7"/>
      <c r="EZ110" s="7"/>
      <c r="FA110" s="7"/>
      <c r="FB110" s="7"/>
      <c r="FC110" s="7"/>
      <c r="FD110" s="7"/>
      <c r="FE110" s="7"/>
      <c r="FF110" s="7"/>
    </row>
    <row r="111" spans="1:162" ht="18" hidden="1" customHeight="1" x14ac:dyDescent="0.25">
      <c r="A111" s="524" t="s">
        <v>566</v>
      </c>
      <c r="B111" s="524"/>
      <c r="C111" s="524"/>
      <c r="D111" s="272">
        <f>COUNTIF(D12:D64,"JL.16")</f>
        <v>0</v>
      </c>
      <c r="E111" s="272">
        <f t="shared" ref="E111:AA111" si="199">COUNTIF(E12:E64,"JL.16")</f>
        <v>0</v>
      </c>
      <c r="F111" s="272">
        <f t="shared" si="199"/>
        <v>0</v>
      </c>
      <c r="G111" s="272">
        <f t="shared" si="199"/>
        <v>0</v>
      </c>
      <c r="H111" s="272">
        <f>COUNTIF(H12:H64,"JL.16")</f>
        <v>0</v>
      </c>
      <c r="I111" s="272">
        <f>COUNTIF(I12:I64,"JL.16")</f>
        <v>0</v>
      </c>
      <c r="J111" s="272">
        <f>COUNTIF(J12:J64,"JL.16")</f>
        <v>0</v>
      </c>
      <c r="K111" s="272">
        <f>COUNTIF(K12:K64,"JL.16")</f>
        <v>0</v>
      </c>
      <c r="L111" s="272">
        <f>COUNTIF(L12:L64,"JL.16")</f>
        <v>0</v>
      </c>
      <c r="M111" s="272">
        <f t="shared" si="199"/>
        <v>0</v>
      </c>
      <c r="N111" s="272">
        <f t="shared" si="199"/>
        <v>0</v>
      </c>
      <c r="O111" s="272">
        <f t="shared" si="199"/>
        <v>0</v>
      </c>
      <c r="P111" s="272">
        <f t="shared" si="199"/>
        <v>0</v>
      </c>
      <c r="Q111" s="272">
        <f t="shared" si="199"/>
        <v>0</v>
      </c>
      <c r="R111" s="272">
        <f t="shared" si="199"/>
        <v>0</v>
      </c>
      <c r="S111" s="272">
        <f t="shared" si="199"/>
        <v>0</v>
      </c>
      <c r="T111" s="272">
        <f t="shared" si="199"/>
        <v>0</v>
      </c>
      <c r="U111" s="272">
        <f t="shared" si="199"/>
        <v>0</v>
      </c>
      <c r="V111" s="272">
        <f t="shared" si="199"/>
        <v>0</v>
      </c>
      <c r="W111" s="272">
        <f t="shared" si="199"/>
        <v>0</v>
      </c>
      <c r="X111" s="272">
        <f t="shared" si="199"/>
        <v>0</v>
      </c>
      <c r="Y111" s="272">
        <f t="shared" si="199"/>
        <v>0</v>
      </c>
      <c r="Z111" s="272"/>
      <c r="AA111" s="272">
        <f t="shared" si="199"/>
        <v>0</v>
      </c>
      <c r="AB111" s="2"/>
      <c r="AC111" s="272">
        <f t="shared" si="109"/>
        <v>0</v>
      </c>
      <c r="AD111" s="767">
        <f>AC111+AC112</f>
        <v>0</v>
      </c>
      <c r="AE111" s="272">
        <f>COUNTIF(AE12:AE64,"JL.16")</f>
        <v>0</v>
      </c>
      <c r="AF111" s="272">
        <f t="shared" ref="AF111:BA111" si="200">COUNTIF(AF12:AF64,"JL.16")</f>
        <v>0</v>
      </c>
      <c r="AG111" s="272">
        <f t="shared" si="200"/>
        <v>0</v>
      </c>
      <c r="AH111" s="272">
        <f t="shared" si="200"/>
        <v>0</v>
      </c>
      <c r="AI111" s="272">
        <f t="shared" si="200"/>
        <v>0</v>
      </c>
      <c r="AJ111" s="272">
        <f t="shared" si="200"/>
        <v>0</v>
      </c>
      <c r="AK111" s="272">
        <f t="shared" si="200"/>
        <v>0</v>
      </c>
      <c r="AL111" s="272">
        <f t="shared" si="200"/>
        <v>0</v>
      </c>
      <c r="AM111" s="272">
        <f t="shared" si="200"/>
        <v>0</v>
      </c>
      <c r="AN111" s="272">
        <f t="shared" si="200"/>
        <v>0</v>
      </c>
      <c r="AO111" s="272">
        <f t="shared" si="200"/>
        <v>0</v>
      </c>
      <c r="AP111" s="272">
        <f t="shared" si="200"/>
        <v>0</v>
      </c>
      <c r="AQ111" s="272">
        <f t="shared" si="200"/>
        <v>0</v>
      </c>
      <c r="AR111" s="272">
        <f t="shared" si="200"/>
        <v>0</v>
      </c>
      <c r="AS111" s="272">
        <f t="shared" si="200"/>
        <v>0</v>
      </c>
      <c r="AT111" s="272">
        <f t="shared" si="200"/>
        <v>0</v>
      </c>
      <c r="AU111" s="272">
        <f t="shared" si="200"/>
        <v>0</v>
      </c>
      <c r="AV111" s="272">
        <f t="shared" si="200"/>
        <v>0</v>
      </c>
      <c r="AW111" s="272">
        <f t="shared" si="200"/>
        <v>0</v>
      </c>
      <c r="AX111" s="272">
        <f t="shared" si="200"/>
        <v>4</v>
      </c>
      <c r="AY111" s="272">
        <f t="shared" si="200"/>
        <v>4</v>
      </c>
      <c r="AZ111" s="272">
        <f t="shared" si="200"/>
        <v>0</v>
      </c>
      <c r="BA111" s="272">
        <f t="shared" si="200"/>
        <v>0</v>
      </c>
      <c r="BB111" s="529">
        <f t="shared" si="112"/>
        <v>8</v>
      </c>
      <c r="BC111" s="766" t="e">
        <f>BB.33111+BB.33112</f>
        <v>#NAME?</v>
      </c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82"/>
      <c r="EX111" s="182"/>
      <c r="EY111" s="7"/>
      <c r="EZ111" s="7"/>
      <c r="FA111" s="7"/>
      <c r="FB111" s="7"/>
      <c r="FC111" s="7"/>
      <c r="FD111" s="7"/>
      <c r="FE111" s="7"/>
      <c r="FF111" s="7"/>
    </row>
    <row r="112" spans="1:162" ht="18" hidden="1" customHeight="1" x14ac:dyDescent="0.25">
      <c r="A112" s="524" t="s">
        <v>567</v>
      </c>
      <c r="B112" s="524"/>
      <c r="C112" s="524"/>
      <c r="D112" s="272">
        <f t="shared" ref="D112:AA112" si="201">COUNTIF(D12:D64,"T.16")</f>
        <v>0</v>
      </c>
      <c r="E112" s="272">
        <f t="shared" si="201"/>
        <v>0</v>
      </c>
      <c r="F112" s="272">
        <f t="shared" si="201"/>
        <v>0</v>
      </c>
      <c r="G112" s="272">
        <f t="shared" si="201"/>
        <v>0</v>
      </c>
      <c r="H112" s="272">
        <f t="shared" si="201"/>
        <v>0</v>
      </c>
      <c r="I112" s="272">
        <f t="shared" si="201"/>
        <v>0</v>
      </c>
      <c r="J112" s="272">
        <f t="shared" si="201"/>
        <v>0</v>
      </c>
      <c r="K112" s="272">
        <f t="shared" si="201"/>
        <v>0</v>
      </c>
      <c r="L112" s="272">
        <f t="shared" si="201"/>
        <v>0</v>
      </c>
      <c r="M112" s="272">
        <f t="shared" si="201"/>
        <v>0</v>
      </c>
      <c r="N112" s="272">
        <f t="shared" si="201"/>
        <v>0</v>
      </c>
      <c r="O112" s="272">
        <f t="shared" si="201"/>
        <v>0</v>
      </c>
      <c r="P112" s="272">
        <f t="shared" si="201"/>
        <v>0</v>
      </c>
      <c r="Q112" s="272">
        <f t="shared" si="201"/>
        <v>0</v>
      </c>
      <c r="R112" s="272">
        <f t="shared" si="201"/>
        <v>0</v>
      </c>
      <c r="S112" s="272">
        <f t="shared" si="201"/>
        <v>0</v>
      </c>
      <c r="T112" s="272">
        <f t="shared" si="201"/>
        <v>0</v>
      </c>
      <c r="U112" s="272">
        <f t="shared" si="201"/>
        <v>0</v>
      </c>
      <c r="V112" s="272">
        <f t="shared" si="201"/>
        <v>0</v>
      </c>
      <c r="W112" s="272">
        <f t="shared" si="201"/>
        <v>0</v>
      </c>
      <c r="X112" s="272">
        <f t="shared" si="201"/>
        <v>0</v>
      </c>
      <c r="Y112" s="272">
        <f t="shared" si="201"/>
        <v>0</v>
      </c>
      <c r="Z112" s="272"/>
      <c r="AA112" s="272">
        <f t="shared" si="201"/>
        <v>0</v>
      </c>
      <c r="AB112" s="2"/>
      <c r="AC112" s="272">
        <f>SUM(D112:AB112)</f>
        <v>0</v>
      </c>
      <c r="AD112" s="767"/>
      <c r="AE112" s="272">
        <f t="shared" ref="AE112:BA112" si="202">COUNTIF(AE12:AE64,"T.16")</f>
        <v>0</v>
      </c>
      <c r="AF112" s="272">
        <f t="shared" si="202"/>
        <v>0</v>
      </c>
      <c r="AG112" s="272">
        <f t="shared" si="202"/>
        <v>0</v>
      </c>
      <c r="AH112" s="272">
        <f t="shared" si="202"/>
        <v>0</v>
      </c>
      <c r="AI112" s="272">
        <f t="shared" si="202"/>
        <v>0</v>
      </c>
      <c r="AJ112" s="272">
        <f t="shared" si="202"/>
        <v>0</v>
      </c>
      <c r="AK112" s="272">
        <f t="shared" si="202"/>
        <v>2</v>
      </c>
      <c r="AL112" s="272">
        <f t="shared" si="202"/>
        <v>2</v>
      </c>
      <c r="AM112" s="272">
        <f t="shared" si="202"/>
        <v>2</v>
      </c>
      <c r="AN112" s="272">
        <f t="shared" si="202"/>
        <v>0</v>
      </c>
      <c r="AO112" s="272">
        <f t="shared" si="202"/>
        <v>0</v>
      </c>
      <c r="AP112" s="272">
        <f t="shared" si="202"/>
        <v>0</v>
      </c>
      <c r="AQ112" s="272">
        <f t="shared" si="202"/>
        <v>0</v>
      </c>
      <c r="AR112" s="272">
        <f t="shared" si="202"/>
        <v>0</v>
      </c>
      <c r="AS112" s="272">
        <f t="shared" si="202"/>
        <v>0</v>
      </c>
      <c r="AT112" s="272">
        <f t="shared" si="202"/>
        <v>0</v>
      </c>
      <c r="AU112" s="272">
        <f t="shared" si="202"/>
        <v>2</v>
      </c>
      <c r="AV112" s="272">
        <f t="shared" si="202"/>
        <v>2</v>
      </c>
      <c r="AW112" s="272">
        <f t="shared" si="202"/>
        <v>2</v>
      </c>
      <c r="AX112" s="272">
        <f t="shared" si="202"/>
        <v>2</v>
      </c>
      <c r="AY112" s="272">
        <f t="shared" si="202"/>
        <v>2</v>
      </c>
      <c r="AZ112" s="272">
        <f t="shared" si="202"/>
        <v>2</v>
      </c>
      <c r="BA112" s="529">
        <f t="shared" si="202"/>
        <v>2</v>
      </c>
      <c r="BB112" s="529">
        <f t="shared" si="112"/>
        <v>20</v>
      </c>
      <c r="BC112" s="766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82"/>
      <c r="EX112" s="182"/>
      <c r="EY112" s="7"/>
      <c r="EZ112" s="7"/>
      <c r="FA112" s="7"/>
      <c r="FB112" s="7"/>
      <c r="FC112" s="7"/>
      <c r="FD112" s="7"/>
      <c r="FE112" s="7"/>
      <c r="FF112" s="7"/>
    </row>
    <row r="113" spans="1:162" ht="18" hidden="1" customHeight="1" x14ac:dyDescent="0.25">
      <c r="A113" s="524" t="s">
        <v>776</v>
      </c>
      <c r="B113" s="524"/>
      <c r="C113" s="524"/>
      <c r="D113" s="272">
        <f t="shared" ref="D113:AA113" si="203">COUNTIF(D12:D64,"T.26")</f>
        <v>0</v>
      </c>
      <c r="E113" s="272">
        <f t="shared" si="203"/>
        <v>0</v>
      </c>
      <c r="F113" s="272">
        <f t="shared" si="203"/>
        <v>0</v>
      </c>
      <c r="G113" s="272">
        <f t="shared" si="203"/>
        <v>0</v>
      </c>
      <c r="H113" s="272">
        <f t="shared" si="203"/>
        <v>0</v>
      </c>
      <c r="I113" s="272">
        <f t="shared" si="203"/>
        <v>0</v>
      </c>
      <c r="J113" s="272">
        <f t="shared" si="203"/>
        <v>0</v>
      </c>
      <c r="K113" s="272">
        <f t="shared" si="203"/>
        <v>0</v>
      </c>
      <c r="L113" s="272">
        <f t="shared" si="203"/>
        <v>0</v>
      </c>
      <c r="M113" s="272">
        <f t="shared" si="203"/>
        <v>0</v>
      </c>
      <c r="N113" s="272">
        <f t="shared" si="203"/>
        <v>0</v>
      </c>
      <c r="O113" s="272">
        <f t="shared" si="203"/>
        <v>0</v>
      </c>
      <c r="P113" s="272">
        <f t="shared" si="203"/>
        <v>0</v>
      </c>
      <c r="Q113" s="272">
        <f t="shared" si="203"/>
        <v>0</v>
      </c>
      <c r="R113" s="272">
        <f t="shared" si="203"/>
        <v>0</v>
      </c>
      <c r="S113" s="272">
        <f t="shared" si="203"/>
        <v>0</v>
      </c>
      <c r="T113" s="272">
        <f t="shared" si="203"/>
        <v>0</v>
      </c>
      <c r="U113" s="272">
        <f t="shared" si="203"/>
        <v>0</v>
      </c>
      <c r="V113" s="272">
        <f t="shared" si="203"/>
        <v>0</v>
      </c>
      <c r="W113" s="272">
        <f t="shared" si="203"/>
        <v>0</v>
      </c>
      <c r="X113" s="272">
        <f t="shared" si="203"/>
        <v>0</v>
      </c>
      <c r="Y113" s="272">
        <f t="shared" si="203"/>
        <v>0</v>
      </c>
      <c r="Z113" s="272"/>
      <c r="AA113" s="272">
        <f t="shared" si="203"/>
        <v>0</v>
      </c>
      <c r="AB113" s="272"/>
      <c r="AC113" s="272">
        <f>SUM(D113:AB113)</f>
        <v>0</v>
      </c>
      <c r="AD113" s="767">
        <f>AC113+AC114</f>
        <v>0</v>
      </c>
      <c r="AE113" s="272">
        <f t="shared" ref="AE113:BA113" si="204">COUNTIF(AE12:AE64,"T.26")</f>
        <v>0</v>
      </c>
      <c r="AF113" s="272">
        <f t="shared" si="204"/>
        <v>0</v>
      </c>
      <c r="AG113" s="272">
        <f t="shared" si="204"/>
        <v>0</v>
      </c>
      <c r="AH113" s="272">
        <f t="shared" si="204"/>
        <v>0</v>
      </c>
      <c r="AI113" s="272">
        <f t="shared" si="204"/>
        <v>0</v>
      </c>
      <c r="AJ113" s="272">
        <f t="shared" si="204"/>
        <v>0</v>
      </c>
      <c r="AK113" s="272">
        <f t="shared" si="204"/>
        <v>0</v>
      </c>
      <c r="AL113" s="272">
        <f t="shared" si="204"/>
        <v>0</v>
      </c>
      <c r="AM113" s="272">
        <f t="shared" si="204"/>
        <v>0</v>
      </c>
      <c r="AN113" s="272">
        <f t="shared" si="204"/>
        <v>2</v>
      </c>
      <c r="AO113" s="272">
        <f t="shared" si="204"/>
        <v>2</v>
      </c>
      <c r="AP113" s="272">
        <f t="shared" si="204"/>
        <v>2</v>
      </c>
      <c r="AQ113" s="272">
        <f t="shared" si="204"/>
        <v>2</v>
      </c>
      <c r="AR113" s="272">
        <f t="shared" si="204"/>
        <v>2</v>
      </c>
      <c r="AS113" s="272">
        <f t="shared" si="204"/>
        <v>2</v>
      </c>
      <c r="AT113" s="272">
        <f t="shared" si="204"/>
        <v>2</v>
      </c>
      <c r="AU113" s="272">
        <f t="shared" si="204"/>
        <v>0</v>
      </c>
      <c r="AV113" s="272">
        <f t="shared" si="204"/>
        <v>0</v>
      </c>
      <c r="AW113" s="272">
        <f t="shared" si="204"/>
        <v>0</v>
      </c>
      <c r="AX113" s="272">
        <f t="shared" si="204"/>
        <v>0</v>
      </c>
      <c r="AY113" s="272">
        <f t="shared" si="204"/>
        <v>0</v>
      </c>
      <c r="AZ113" s="272">
        <f t="shared" si="204"/>
        <v>0</v>
      </c>
      <c r="BA113" s="272">
        <f t="shared" si="204"/>
        <v>0</v>
      </c>
      <c r="BB113" s="529">
        <f t="shared" si="112"/>
        <v>14</v>
      </c>
      <c r="BC113" s="766" t="e">
        <f>BB.33113+BB.33114</f>
        <v>#NAME?</v>
      </c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82"/>
      <c r="EX113" s="182"/>
      <c r="EY113" s="7"/>
      <c r="EZ113" s="7"/>
      <c r="FA113" s="7"/>
      <c r="FB113" s="7"/>
      <c r="FC113" s="7"/>
      <c r="FD113" s="7"/>
      <c r="FE113" s="7"/>
      <c r="FF113" s="7"/>
    </row>
    <row r="114" spans="1:162" ht="18" hidden="1" customHeight="1" x14ac:dyDescent="0.25">
      <c r="A114" s="524" t="s">
        <v>777</v>
      </c>
      <c r="B114" s="524"/>
      <c r="C114" s="524"/>
      <c r="D114" s="272">
        <f t="shared" ref="D114:AA114" si="205">COUNTIF(D12:D64,"JL.26")</f>
        <v>0</v>
      </c>
      <c r="E114" s="272">
        <f t="shared" si="205"/>
        <v>0</v>
      </c>
      <c r="F114" s="272">
        <f t="shared" si="205"/>
        <v>0</v>
      </c>
      <c r="G114" s="272">
        <f t="shared" si="205"/>
        <v>0</v>
      </c>
      <c r="H114" s="272">
        <f t="shared" si="205"/>
        <v>0</v>
      </c>
      <c r="I114" s="272">
        <f t="shared" si="205"/>
        <v>0</v>
      </c>
      <c r="J114" s="272">
        <f t="shared" si="205"/>
        <v>0</v>
      </c>
      <c r="K114" s="272">
        <f t="shared" si="205"/>
        <v>0</v>
      </c>
      <c r="L114" s="272">
        <f t="shared" si="205"/>
        <v>0</v>
      </c>
      <c r="M114" s="272">
        <f t="shared" si="205"/>
        <v>0</v>
      </c>
      <c r="N114" s="272">
        <f t="shared" si="205"/>
        <v>0</v>
      </c>
      <c r="O114" s="272">
        <f t="shared" si="205"/>
        <v>0</v>
      </c>
      <c r="P114" s="272">
        <f t="shared" si="205"/>
        <v>0</v>
      </c>
      <c r="Q114" s="272">
        <f t="shared" si="205"/>
        <v>0</v>
      </c>
      <c r="R114" s="272">
        <f t="shared" si="205"/>
        <v>0</v>
      </c>
      <c r="S114" s="272">
        <f t="shared" si="205"/>
        <v>0</v>
      </c>
      <c r="T114" s="272">
        <f t="shared" si="205"/>
        <v>0</v>
      </c>
      <c r="U114" s="272">
        <f t="shared" si="205"/>
        <v>0</v>
      </c>
      <c r="V114" s="272">
        <f t="shared" si="205"/>
        <v>0</v>
      </c>
      <c r="W114" s="272">
        <f t="shared" si="205"/>
        <v>0</v>
      </c>
      <c r="X114" s="272">
        <f t="shared" si="205"/>
        <v>0</v>
      </c>
      <c r="Y114" s="272">
        <f t="shared" si="205"/>
        <v>0</v>
      </c>
      <c r="Z114" s="272"/>
      <c r="AA114" s="272">
        <f t="shared" si="205"/>
        <v>0</v>
      </c>
      <c r="AB114" s="272"/>
      <c r="AC114" s="272">
        <f>SUM(D114:AB114)</f>
        <v>0</v>
      </c>
      <c r="AD114" s="767"/>
      <c r="AE114" s="272">
        <f t="shared" ref="AE114:BA114" si="206">COUNTIF(AE12:AE64,"JL.26")</f>
        <v>0</v>
      </c>
      <c r="AF114" s="272">
        <f t="shared" si="206"/>
        <v>0</v>
      </c>
      <c r="AG114" s="272">
        <f t="shared" si="206"/>
        <v>0</v>
      </c>
      <c r="AH114" s="272">
        <f t="shared" si="206"/>
        <v>0</v>
      </c>
      <c r="AI114" s="272">
        <f t="shared" si="206"/>
        <v>3</v>
      </c>
      <c r="AJ114" s="272">
        <f t="shared" si="206"/>
        <v>3</v>
      </c>
      <c r="AK114" s="272">
        <f t="shared" si="206"/>
        <v>0</v>
      </c>
      <c r="AL114" s="272">
        <f t="shared" si="206"/>
        <v>0</v>
      </c>
      <c r="AM114" s="272">
        <f t="shared" si="206"/>
        <v>0</v>
      </c>
      <c r="AN114" s="272">
        <f t="shared" si="206"/>
        <v>0</v>
      </c>
      <c r="AO114" s="272">
        <f t="shared" si="206"/>
        <v>0</v>
      </c>
      <c r="AP114" s="272">
        <f t="shared" si="206"/>
        <v>0</v>
      </c>
      <c r="AQ114" s="272">
        <f t="shared" si="206"/>
        <v>4</v>
      </c>
      <c r="AR114" s="272">
        <f t="shared" si="206"/>
        <v>4</v>
      </c>
      <c r="AS114" s="272">
        <f t="shared" si="206"/>
        <v>0</v>
      </c>
      <c r="AT114" s="272">
        <f t="shared" si="206"/>
        <v>0</v>
      </c>
      <c r="AU114" s="272">
        <f t="shared" si="206"/>
        <v>0</v>
      </c>
      <c r="AV114" s="272">
        <f t="shared" si="206"/>
        <v>0</v>
      </c>
      <c r="AW114" s="272">
        <f t="shared" si="206"/>
        <v>0</v>
      </c>
      <c r="AX114" s="272">
        <f t="shared" si="206"/>
        <v>0</v>
      </c>
      <c r="AY114" s="272">
        <f t="shared" si="206"/>
        <v>0</v>
      </c>
      <c r="AZ114" s="272">
        <f t="shared" si="206"/>
        <v>0</v>
      </c>
      <c r="BA114" s="272">
        <f t="shared" si="206"/>
        <v>0</v>
      </c>
      <c r="BB114" s="529">
        <f t="shared" si="112"/>
        <v>14</v>
      </c>
      <c r="BC114" s="766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82"/>
      <c r="EX114" s="182"/>
      <c r="EY114" s="7"/>
      <c r="EZ114" s="7"/>
      <c r="FA114" s="7"/>
      <c r="FB114" s="7"/>
      <c r="FC114" s="7"/>
      <c r="FD114" s="7"/>
      <c r="FE114" s="7"/>
      <c r="FF114" s="7"/>
    </row>
    <row r="115" spans="1:162" ht="18" hidden="1" customHeight="1" x14ac:dyDescent="0.25">
      <c r="A115" s="770" t="s">
        <v>478</v>
      </c>
      <c r="B115" s="770"/>
      <c r="C115" s="770"/>
      <c r="D115" s="272">
        <f t="shared" ref="D115:AA115" si="207">COUNTIF(D12:D64,"K.5")</f>
        <v>0</v>
      </c>
      <c r="E115" s="272">
        <f t="shared" si="207"/>
        <v>0</v>
      </c>
      <c r="F115" s="272">
        <f t="shared" si="207"/>
        <v>0</v>
      </c>
      <c r="G115" s="272">
        <f t="shared" si="207"/>
        <v>0</v>
      </c>
      <c r="H115" s="272">
        <f t="shared" si="207"/>
        <v>0</v>
      </c>
      <c r="I115" s="272">
        <f t="shared" si="207"/>
        <v>0</v>
      </c>
      <c r="J115" s="272">
        <f t="shared" si="207"/>
        <v>0</v>
      </c>
      <c r="K115" s="272">
        <f t="shared" si="207"/>
        <v>0</v>
      </c>
      <c r="L115" s="272">
        <f t="shared" si="207"/>
        <v>0</v>
      </c>
      <c r="M115" s="272">
        <f t="shared" si="207"/>
        <v>0</v>
      </c>
      <c r="N115" s="272">
        <f t="shared" si="207"/>
        <v>0</v>
      </c>
      <c r="O115" s="272">
        <f t="shared" si="207"/>
        <v>0</v>
      </c>
      <c r="P115" s="222">
        <f t="shared" si="207"/>
        <v>0</v>
      </c>
      <c r="Q115" s="222">
        <f t="shared" si="207"/>
        <v>0</v>
      </c>
      <c r="R115" s="272">
        <f t="shared" si="207"/>
        <v>0</v>
      </c>
      <c r="S115" s="272">
        <f t="shared" si="207"/>
        <v>0</v>
      </c>
      <c r="T115" s="272">
        <f t="shared" si="207"/>
        <v>0</v>
      </c>
      <c r="U115" s="272">
        <f t="shared" si="207"/>
        <v>0</v>
      </c>
      <c r="V115" s="272">
        <f t="shared" si="207"/>
        <v>0</v>
      </c>
      <c r="W115" s="272">
        <f t="shared" si="207"/>
        <v>0</v>
      </c>
      <c r="X115" s="272">
        <f t="shared" si="207"/>
        <v>0</v>
      </c>
      <c r="Y115" s="272">
        <f t="shared" si="207"/>
        <v>0</v>
      </c>
      <c r="Z115" s="272"/>
      <c r="AA115" s="272">
        <f t="shared" si="207"/>
        <v>0</v>
      </c>
      <c r="AB115" s="2"/>
      <c r="AC115" s="272">
        <f t="shared" si="109"/>
        <v>0</v>
      </c>
      <c r="AD115" s="528">
        <f>AC115</f>
        <v>0</v>
      </c>
      <c r="AE115" s="272">
        <f t="shared" ref="AE115:BA115" si="208">COUNTIF(AE11:AE63,"K.5")</f>
        <v>0</v>
      </c>
      <c r="AF115" s="272">
        <f t="shared" si="208"/>
        <v>0</v>
      </c>
      <c r="AG115" s="272">
        <f t="shared" si="208"/>
        <v>0</v>
      </c>
      <c r="AH115" s="272">
        <f t="shared" si="208"/>
        <v>0</v>
      </c>
      <c r="AI115" s="272">
        <f t="shared" si="208"/>
        <v>0</v>
      </c>
      <c r="AJ115" s="272">
        <f t="shared" si="208"/>
        <v>0</v>
      </c>
      <c r="AK115" s="272">
        <f t="shared" si="208"/>
        <v>0</v>
      </c>
      <c r="AL115" s="272">
        <f t="shared" si="208"/>
        <v>0</v>
      </c>
      <c r="AM115" s="272">
        <f t="shared" si="208"/>
        <v>0</v>
      </c>
      <c r="AN115" s="272">
        <f t="shared" si="208"/>
        <v>0</v>
      </c>
      <c r="AO115" s="272">
        <f t="shared" si="208"/>
        <v>0</v>
      </c>
      <c r="AP115" s="272">
        <f t="shared" si="208"/>
        <v>0</v>
      </c>
      <c r="AQ115" s="272">
        <f t="shared" si="208"/>
        <v>4</v>
      </c>
      <c r="AR115" s="272">
        <f t="shared" si="208"/>
        <v>4</v>
      </c>
      <c r="AS115" s="272">
        <f t="shared" si="208"/>
        <v>0</v>
      </c>
      <c r="AT115" s="272">
        <f t="shared" si="208"/>
        <v>0</v>
      </c>
      <c r="AU115" s="272">
        <f t="shared" si="208"/>
        <v>0</v>
      </c>
      <c r="AV115" s="272">
        <f t="shared" si="208"/>
        <v>0</v>
      </c>
      <c r="AW115" s="272">
        <f t="shared" si="208"/>
        <v>0</v>
      </c>
      <c r="AX115" s="272">
        <f t="shared" si="208"/>
        <v>4</v>
      </c>
      <c r="AY115" s="272">
        <f t="shared" si="208"/>
        <v>4</v>
      </c>
      <c r="AZ115" s="272">
        <f t="shared" si="208"/>
        <v>0</v>
      </c>
      <c r="BA115" s="529">
        <f t="shared" si="208"/>
        <v>0</v>
      </c>
      <c r="BB115" s="529">
        <f t="shared" si="112"/>
        <v>16</v>
      </c>
      <c r="BC115" s="529" t="e">
        <f>BB.33115</f>
        <v>#NAME?</v>
      </c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82"/>
      <c r="EX115" s="182"/>
      <c r="EY115" s="7"/>
      <c r="EZ115" s="7"/>
      <c r="FA115" s="7"/>
      <c r="FB115" s="7"/>
      <c r="FC115" s="7"/>
      <c r="FD115" s="7"/>
      <c r="FE115" s="7"/>
      <c r="FF115" s="7"/>
    </row>
    <row r="116" spans="1:162" ht="18" hidden="1" customHeight="1" x14ac:dyDescent="0.25">
      <c r="A116" s="770" t="s">
        <v>618</v>
      </c>
      <c r="B116" s="770"/>
      <c r="C116" s="770"/>
      <c r="D116" s="272">
        <f t="shared" ref="D116:AA116" si="209">COUNTIF(D12:D64,"KL.40")</f>
        <v>0</v>
      </c>
      <c r="E116" s="272">
        <f t="shared" si="209"/>
        <v>0</v>
      </c>
      <c r="F116" s="272">
        <f t="shared" si="209"/>
        <v>0</v>
      </c>
      <c r="G116" s="272">
        <f t="shared" si="209"/>
        <v>0</v>
      </c>
      <c r="H116" s="272">
        <f t="shared" si="209"/>
        <v>0</v>
      </c>
      <c r="I116" s="272">
        <f t="shared" si="209"/>
        <v>0</v>
      </c>
      <c r="J116" s="272">
        <f t="shared" si="209"/>
        <v>0</v>
      </c>
      <c r="K116" s="272">
        <f t="shared" si="209"/>
        <v>0</v>
      </c>
      <c r="L116" s="272">
        <f t="shared" si="209"/>
        <v>0</v>
      </c>
      <c r="M116" s="272">
        <f t="shared" si="209"/>
        <v>0</v>
      </c>
      <c r="N116" s="272">
        <f t="shared" si="209"/>
        <v>0</v>
      </c>
      <c r="O116" s="272">
        <f t="shared" si="209"/>
        <v>0</v>
      </c>
      <c r="P116" s="272">
        <f t="shared" si="209"/>
        <v>0</v>
      </c>
      <c r="Q116" s="272">
        <f t="shared" si="209"/>
        <v>0</v>
      </c>
      <c r="R116" s="272">
        <f t="shared" si="209"/>
        <v>0</v>
      </c>
      <c r="S116" s="272">
        <f t="shared" si="209"/>
        <v>0</v>
      </c>
      <c r="T116" s="272">
        <f t="shared" si="209"/>
        <v>0</v>
      </c>
      <c r="U116" s="272">
        <f t="shared" si="209"/>
        <v>0</v>
      </c>
      <c r="V116" s="272">
        <f t="shared" si="209"/>
        <v>0</v>
      </c>
      <c r="W116" s="272">
        <f t="shared" si="209"/>
        <v>0</v>
      </c>
      <c r="X116" s="272">
        <f t="shared" si="209"/>
        <v>0</v>
      </c>
      <c r="Y116" s="272">
        <f t="shared" si="209"/>
        <v>0</v>
      </c>
      <c r="Z116" s="272"/>
      <c r="AA116" s="272">
        <f t="shared" si="209"/>
        <v>0</v>
      </c>
      <c r="AB116" s="2"/>
      <c r="AC116" s="272">
        <f t="shared" si="109"/>
        <v>0</v>
      </c>
      <c r="AD116" s="767">
        <f>AC116+AC117</f>
        <v>0</v>
      </c>
      <c r="AE116" s="272">
        <f t="shared" ref="AE116:BA116" si="210">COUNTIF(AE11:AE63,"KL.40")</f>
        <v>3</v>
      </c>
      <c r="AF116" s="272">
        <f t="shared" si="210"/>
        <v>3</v>
      </c>
      <c r="AG116" s="272">
        <f t="shared" si="210"/>
        <v>3</v>
      </c>
      <c r="AH116" s="272">
        <f t="shared" si="210"/>
        <v>0</v>
      </c>
      <c r="AI116" s="272">
        <f t="shared" si="210"/>
        <v>0</v>
      </c>
      <c r="AJ116" s="272">
        <f t="shared" si="210"/>
        <v>0</v>
      </c>
      <c r="AK116" s="272">
        <f t="shared" si="210"/>
        <v>0</v>
      </c>
      <c r="AL116" s="272">
        <f t="shared" si="210"/>
        <v>0</v>
      </c>
      <c r="AM116" s="272">
        <f t="shared" si="210"/>
        <v>0</v>
      </c>
      <c r="AN116" s="272">
        <f t="shared" si="210"/>
        <v>0</v>
      </c>
      <c r="AO116" s="272">
        <f t="shared" si="210"/>
        <v>0</v>
      </c>
      <c r="AP116" s="272">
        <f t="shared" si="210"/>
        <v>0</v>
      </c>
      <c r="AQ116" s="272">
        <f t="shared" si="210"/>
        <v>0</v>
      </c>
      <c r="AR116" s="272">
        <f t="shared" si="210"/>
        <v>0</v>
      </c>
      <c r="AS116" s="272">
        <f t="shared" si="210"/>
        <v>0</v>
      </c>
      <c r="AT116" s="272">
        <f t="shared" si="210"/>
        <v>0</v>
      </c>
      <c r="AU116" s="272">
        <f t="shared" si="210"/>
        <v>0</v>
      </c>
      <c r="AV116" s="272">
        <f t="shared" si="210"/>
        <v>0</v>
      </c>
      <c r="AW116" s="272">
        <f t="shared" si="210"/>
        <v>0</v>
      </c>
      <c r="AX116" s="272">
        <f t="shared" si="210"/>
        <v>0</v>
      </c>
      <c r="AY116" s="272">
        <f t="shared" si="210"/>
        <v>0</v>
      </c>
      <c r="AZ116" s="272">
        <f t="shared" si="210"/>
        <v>0</v>
      </c>
      <c r="BA116" s="272">
        <f t="shared" si="210"/>
        <v>0</v>
      </c>
      <c r="BB116" s="529">
        <f t="shared" si="112"/>
        <v>9</v>
      </c>
      <c r="BC116" s="766" t="e">
        <f>BB.33117+BB.33116</f>
        <v>#NAME?</v>
      </c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82"/>
      <c r="EX116" s="182"/>
      <c r="EY116" s="7"/>
      <c r="EZ116" s="7"/>
      <c r="FA116" s="7"/>
      <c r="FB116" s="7"/>
      <c r="FC116" s="7"/>
      <c r="FD116" s="7"/>
      <c r="FE116" s="7"/>
      <c r="FF116" s="7"/>
    </row>
    <row r="117" spans="1:162" ht="18" hidden="1" customHeight="1" x14ac:dyDescent="0.25">
      <c r="A117" s="770" t="s">
        <v>619</v>
      </c>
      <c r="B117" s="770"/>
      <c r="C117" s="770"/>
      <c r="D117" s="272">
        <f t="shared" ref="D117:AA117" si="211">COUNTIF(D12:D64,"K.40")</f>
        <v>0</v>
      </c>
      <c r="E117" s="272">
        <f t="shared" si="211"/>
        <v>0</v>
      </c>
      <c r="F117" s="272">
        <f t="shared" si="211"/>
        <v>0</v>
      </c>
      <c r="G117" s="272">
        <f t="shared" si="211"/>
        <v>0</v>
      </c>
      <c r="H117" s="272">
        <f t="shared" si="211"/>
        <v>0</v>
      </c>
      <c r="I117" s="272">
        <f t="shared" si="211"/>
        <v>0</v>
      </c>
      <c r="J117" s="272">
        <f t="shared" si="211"/>
        <v>0</v>
      </c>
      <c r="K117" s="272">
        <f t="shared" si="211"/>
        <v>0</v>
      </c>
      <c r="L117" s="272">
        <f t="shared" si="211"/>
        <v>0</v>
      </c>
      <c r="M117" s="272">
        <f t="shared" si="211"/>
        <v>0</v>
      </c>
      <c r="N117" s="272">
        <f t="shared" si="211"/>
        <v>0</v>
      </c>
      <c r="O117" s="272">
        <f t="shared" si="211"/>
        <v>0</v>
      </c>
      <c r="P117" s="272">
        <f t="shared" si="211"/>
        <v>0</v>
      </c>
      <c r="Q117" s="272">
        <f t="shared" si="211"/>
        <v>0</v>
      </c>
      <c r="R117" s="272">
        <f t="shared" si="211"/>
        <v>0</v>
      </c>
      <c r="S117" s="272">
        <f t="shared" si="211"/>
        <v>0</v>
      </c>
      <c r="T117" s="272">
        <f t="shared" si="211"/>
        <v>0</v>
      </c>
      <c r="U117" s="272">
        <f t="shared" si="211"/>
        <v>0</v>
      </c>
      <c r="V117" s="272">
        <f t="shared" si="211"/>
        <v>0</v>
      </c>
      <c r="W117" s="272">
        <f t="shared" si="211"/>
        <v>0</v>
      </c>
      <c r="X117" s="272">
        <f t="shared" si="211"/>
        <v>0</v>
      </c>
      <c r="Y117" s="272">
        <f t="shared" si="211"/>
        <v>0</v>
      </c>
      <c r="Z117" s="272"/>
      <c r="AA117" s="272">
        <f t="shared" si="211"/>
        <v>0</v>
      </c>
      <c r="AB117" s="2"/>
      <c r="AC117" s="272">
        <f t="shared" si="109"/>
        <v>0</v>
      </c>
      <c r="AD117" s="767"/>
      <c r="AE117" s="272">
        <f t="shared" ref="AE117:BA117" si="212">COUNTIF(AE11:AE63,"K.40")</f>
        <v>0</v>
      </c>
      <c r="AF117" s="272">
        <f t="shared" si="212"/>
        <v>0</v>
      </c>
      <c r="AG117" s="272">
        <f t="shared" si="212"/>
        <v>0</v>
      </c>
      <c r="AH117" s="272">
        <f t="shared" si="212"/>
        <v>3</v>
      </c>
      <c r="AI117" s="272">
        <f t="shared" si="212"/>
        <v>3</v>
      </c>
      <c r="AJ117" s="272">
        <f t="shared" si="212"/>
        <v>3</v>
      </c>
      <c r="AK117" s="272">
        <f t="shared" si="212"/>
        <v>0</v>
      </c>
      <c r="AL117" s="272">
        <f t="shared" si="212"/>
        <v>0</v>
      </c>
      <c r="AM117" s="272">
        <f t="shared" si="212"/>
        <v>0</v>
      </c>
      <c r="AN117" s="272">
        <f t="shared" si="212"/>
        <v>0</v>
      </c>
      <c r="AO117" s="272">
        <f t="shared" si="212"/>
        <v>0</v>
      </c>
      <c r="AP117" s="272">
        <f t="shared" si="212"/>
        <v>0</v>
      </c>
      <c r="AQ117" s="272">
        <f t="shared" si="212"/>
        <v>0</v>
      </c>
      <c r="AR117" s="272">
        <f t="shared" si="212"/>
        <v>0</v>
      </c>
      <c r="AS117" s="272">
        <f t="shared" si="212"/>
        <v>0</v>
      </c>
      <c r="AT117" s="272">
        <f t="shared" si="212"/>
        <v>0</v>
      </c>
      <c r="AU117" s="272">
        <f t="shared" si="212"/>
        <v>0</v>
      </c>
      <c r="AV117" s="272">
        <f t="shared" si="212"/>
        <v>0</v>
      </c>
      <c r="AW117" s="272">
        <f t="shared" si="212"/>
        <v>0</v>
      </c>
      <c r="AX117" s="272">
        <f t="shared" si="212"/>
        <v>0</v>
      </c>
      <c r="AY117" s="272">
        <f t="shared" si="212"/>
        <v>0</v>
      </c>
      <c r="AZ117" s="272">
        <f t="shared" si="212"/>
        <v>0</v>
      </c>
      <c r="BA117" s="529">
        <f t="shared" si="212"/>
        <v>0</v>
      </c>
      <c r="BB117" s="529">
        <f t="shared" si="112"/>
        <v>9</v>
      </c>
      <c r="BC117" s="766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82"/>
      <c r="EX117" s="182"/>
      <c r="EY117" s="7"/>
      <c r="EZ117" s="7"/>
      <c r="FA117" s="7"/>
      <c r="FB117" s="7"/>
      <c r="FC117" s="7"/>
      <c r="FD117" s="7"/>
      <c r="FE117" s="7"/>
      <c r="FF117" s="7"/>
    </row>
    <row r="118" spans="1:162" ht="18" hidden="1" customHeight="1" x14ac:dyDescent="0.25">
      <c r="A118" s="770" t="s">
        <v>484</v>
      </c>
      <c r="B118" s="770"/>
      <c r="C118" s="770"/>
      <c r="D118" s="272">
        <f>COUNTIF(D12:D64,"L.9")</f>
        <v>0</v>
      </c>
      <c r="E118" s="272">
        <f t="shared" ref="E118:AA118" si="213">COUNTIF(E12:E64,"L.9")</f>
        <v>0</v>
      </c>
      <c r="F118" s="272">
        <f t="shared" si="213"/>
        <v>0</v>
      </c>
      <c r="G118" s="272">
        <f t="shared" si="213"/>
        <v>0</v>
      </c>
      <c r="H118" s="272">
        <f>COUNTIF(H12:H64,"L.9")</f>
        <v>0</v>
      </c>
      <c r="I118" s="272">
        <f>COUNTIF(I12:I64,"L.9")</f>
        <v>0</v>
      </c>
      <c r="J118" s="272">
        <f>COUNTIF(J12:J64,"L.9")</f>
        <v>0</v>
      </c>
      <c r="K118" s="272">
        <f>COUNTIF(K12:K64,"L.9")</f>
        <v>0</v>
      </c>
      <c r="L118" s="272">
        <f>COUNTIF(L12:L64,"L.9")</f>
        <v>0</v>
      </c>
      <c r="M118" s="272">
        <f t="shared" si="213"/>
        <v>0</v>
      </c>
      <c r="N118" s="272">
        <f t="shared" si="213"/>
        <v>0</v>
      </c>
      <c r="O118" s="272">
        <f t="shared" si="213"/>
        <v>0</v>
      </c>
      <c r="P118" s="272">
        <f t="shared" si="213"/>
        <v>0</v>
      </c>
      <c r="Q118" s="272">
        <f t="shared" si="213"/>
        <v>0</v>
      </c>
      <c r="R118" s="272">
        <f t="shared" si="213"/>
        <v>0</v>
      </c>
      <c r="S118" s="272">
        <f t="shared" si="213"/>
        <v>0</v>
      </c>
      <c r="T118" s="272">
        <f t="shared" si="213"/>
        <v>0</v>
      </c>
      <c r="U118" s="272">
        <f t="shared" si="213"/>
        <v>0</v>
      </c>
      <c r="V118" s="272">
        <f t="shared" si="213"/>
        <v>0</v>
      </c>
      <c r="W118" s="272">
        <f t="shared" si="213"/>
        <v>0</v>
      </c>
      <c r="X118" s="272">
        <f t="shared" si="213"/>
        <v>0</v>
      </c>
      <c r="Y118" s="272">
        <f t="shared" si="213"/>
        <v>0</v>
      </c>
      <c r="Z118" s="272"/>
      <c r="AA118" s="272">
        <f t="shared" si="213"/>
        <v>0</v>
      </c>
      <c r="AB118" s="2"/>
      <c r="AC118" s="272">
        <f t="shared" si="109"/>
        <v>0</v>
      </c>
      <c r="AD118" s="767">
        <f>AC118+AC119</f>
        <v>0</v>
      </c>
      <c r="AE118" s="272">
        <f t="shared" ref="AE118:BA118" si="214">COUNTIF(AE11:AE63,"L.9")</f>
        <v>0</v>
      </c>
      <c r="AF118" s="272">
        <f t="shared" si="214"/>
        <v>0</v>
      </c>
      <c r="AG118" s="272">
        <f t="shared" si="214"/>
        <v>0</v>
      </c>
      <c r="AH118" s="272">
        <f t="shared" si="214"/>
        <v>0</v>
      </c>
      <c r="AI118" s="272">
        <f t="shared" si="214"/>
        <v>0</v>
      </c>
      <c r="AJ118" s="272">
        <f t="shared" si="214"/>
        <v>0</v>
      </c>
      <c r="AK118" s="272">
        <f t="shared" si="214"/>
        <v>0</v>
      </c>
      <c r="AL118" s="272">
        <f t="shared" si="214"/>
        <v>0</v>
      </c>
      <c r="AM118" s="272">
        <f t="shared" si="214"/>
        <v>0</v>
      </c>
      <c r="AN118" s="272">
        <f t="shared" si="214"/>
        <v>0</v>
      </c>
      <c r="AO118" s="272">
        <f t="shared" si="214"/>
        <v>0</v>
      </c>
      <c r="AP118" s="272">
        <f t="shared" si="214"/>
        <v>0</v>
      </c>
      <c r="AQ118" s="272">
        <f t="shared" si="214"/>
        <v>4</v>
      </c>
      <c r="AR118" s="272">
        <f t="shared" si="214"/>
        <v>4</v>
      </c>
      <c r="AS118" s="272">
        <f t="shared" si="214"/>
        <v>0</v>
      </c>
      <c r="AT118" s="272">
        <f t="shared" si="214"/>
        <v>0</v>
      </c>
      <c r="AU118" s="272">
        <f t="shared" si="214"/>
        <v>0</v>
      </c>
      <c r="AV118" s="272">
        <f t="shared" si="214"/>
        <v>0</v>
      </c>
      <c r="AW118" s="272">
        <f t="shared" si="214"/>
        <v>0</v>
      </c>
      <c r="AX118" s="272">
        <f t="shared" si="214"/>
        <v>4</v>
      </c>
      <c r="AY118" s="272">
        <f t="shared" si="214"/>
        <v>4</v>
      </c>
      <c r="AZ118" s="272">
        <f t="shared" si="214"/>
        <v>0</v>
      </c>
      <c r="BA118" s="529">
        <f t="shared" si="214"/>
        <v>0</v>
      </c>
      <c r="BB118" s="529">
        <f t="shared" si="112"/>
        <v>16</v>
      </c>
      <c r="BC118" s="766" t="e">
        <f>BB.33118+BB.33119</f>
        <v>#NAME?</v>
      </c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82"/>
      <c r="EX118" s="182"/>
      <c r="EY118" s="7"/>
      <c r="EZ118" s="7"/>
      <c r="FA118" s="7"/>
      <c r="FB118" s="7"/>
      <c r="FC118" s="7"/>
      <c r="FD118" s="7"/>
      <c r="FE118" s="7"/>
      <c r="FF118" s="7"/>
    </row>
    <row r="119" spans="1:162" ht="18" hidden="1" customHeight="1" x14ac:dyDescent="0.25">
      <c r="A119" s="770" t="s">
        <v>477</v>
      </c>
      <c r="B119" s="770"/>
      <c r="C119" s="770"/>
      <c r="D119" s="272">
        <f>COUNTIF(D12:D64,"LL.9")</f>
        <v>0</v>
      </c>
      <c r="E119" s="272">
        <f t="shared" ref="E119:AA119" si="215">COUNTIF(E12:E64,"LL.9")</f>
        <v>0</v>
      </c>
      <c r="F119" s="272">
        <f t="shared" si="215"/>
        <v>0</v>
      </c>
      <c r="G119" s="272">
        <f t="shared" si="215"/>
        <v>0</v>
      </c>
      <c r="H119" s="272">
        <f>COUNTIF(H12:H64,"LL.9")</f>
        <v>0</v>
      </c>
      <c r="I119" s="272">
        <f>COUNTIF(I12:I64,"LL.9")</f>
        <v>0</v>
      </c>
      <c r="J119" s="272">
        <f>COUNTIF(J12:J64,"LL.9")</f>
        <v>0</v>
      </c>
      <c r="K119" s="272">
        <f>COUNTIF(K12:K64,"LL.9")</f>
        <v>0</v>
      </c>
      <c r="L119" s="272">
        <f>COUNTIF(L12:L64,"LL.9")</f>
        <v>0</v>
      </c>
      <c r="M119" s="272">
        <f t="shared" si="215"/>
        <v>0</v>
      </c>
      <c r="N119" s="272">
        <f t="shared" si="215"/>
        <v>0</v>
      </c>
      <c r="O119" s="272">
        <f t="shared" si="215"/>
        <v>0</v>
      </c>
      <c r="P119" s="272">
        <f t="shared" si="215"/>
        <v>0</v>
      </c>
      <c r="Q119" s="272">
        <f t="shared" si="215"/>
        <v>0</v>
      </c>
      <c r="R119" s="272">
        <f t="shared" si="215"/>
        <v>0</v>
      </c>
      <c r="S119" s="272">
        <f t="shared" si="215"/>
        <v>0</v>
      </c>
      <c r="T119" s="272">
        <f t="shared" si="215"/>
        <v>0</v>
      </c>
      <c r="U119" s="272">
        <f t="shared" si="215"/>
        <v>0</v>
      </c>
      <c r="V119" s="272">
        <f t="shared" si="215"/>
        <v>0</v>
      </c>
      <c r="W119" s="272">
        <f t="shared" si="215"/>
        <v>0</v>
      </c>
      <c r="X119" s="272">
        <f t="shared" si="215"/>
        <v>0</v>
      </c>
      <c r="Y119" s="272">
        <f t="shared" si="215"/>
        <v>0</v>
      </c>
      <c r="Z119" s="272"/>
      <c r="AA119" s="272">
        <f t="shared" si="215"/>
        <v>0</v>
      </c>
      <c r="AB119" s="2"/>
      <c r="AC119" s="272">
        <f>SUM(D119:AB119)</f>
        <v>0</v>
      </c>
      <c r="AD119" s="767"/>
      <c r="AE119" s="272">
        <f t="shared" ref="AE119:BA119" si="216">COUNTIF(AE11:AE63,"LL.9")</f>
        <v>0</v>
      </c>
      <c r="AF119" s="272">
        <f t="shared" si="216"/>
        <v>0</v>
      </c>
      <c r="AG119" s="272">
        <f t="shared" si="216"/>
        <v>0</v>
      </c>
      <c r="AH119" s="272">
        <f t="shared" si="216"/>
        <v>0</v>
      </c>
      <c r="AI119" s="272">
        <f t="shared" si="216"/>
        <v>0</v>
      </c>
      <c r="AJ119" s="272">
        <f t="shared" si="216"/>
        <v>0</v>
      </c>
      <c r="AK119" s="272">
        <f t="shared" si="216"/>
        <v>0</v>
      </c>
      <c r="AL119" s="272">
        <f t="shared" si="216"/>
        <v>3</v>
      </c>
      <c r="AM119" s="272">
        <f t="shared" si="216"/>
        <v>3</v>
      </c>
      <c r="AN119" s="272">
        <f t="shared" si="216"/>
        <v>0</v>
      </c>
      <c r="AO119" s="272">
        <f t="shared" si="216"/>
        <v>0</v>
      </c>
      <c r="AP119" s="272">
        <f t="shared" si="216"/>
        <v>0</v>
      </c>
      <c r="AQ119" s="272">
        <f t="shared" si="216"/>
        <v>0</v>
      </c>
      <c r="AR119" s="272">
        <f t="shared" si="216"/>
        <v>0</v>
      </c>
      <c r="AS119" s="272">
        <f t="shared" si="216"/>
        <v>0</v>
      </c>
      <c r="AT119" s="272">
        <f t="shared" si="216"/>
        <v>0</v>
      </c>
      <c r="AU119" s="272">
        <f t="shared" si="216"/>
        <v>0</v>
      </c>
      <c r="AV119" s="272">
        <f t="shared" si="216"/>
        <v>0</v>
      </c>
      <c r="AW119" s="272">
        <f t="shared" si="216"/>
        <v>0</v>
      </c>
      <c r="AX119" s="272">
        <f t="shared" si="216"/>
        <v>0</v>
      </c>
      <c r="AY119" s="272">
        <f t="shared" si="216"/>
        <v>0</v>
      </c>
      <c r="AZ119" s="272">
        <f t="shared" si="216"/>
        <v>0</v>
      </c>
      <c r="BA119" s="529">
        <f t="shared" si="216"/>
        <v>0</v>
      </c>
      <c r="BB119" s="529">
        <f t="shared" si="112"/>
        <v>6</v>
      </c>
      <c r="BC119" s="766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82"/>
      <c r="EX119" s="182"/>
      <c r="EY119" s="7"/>
      <c r="EZ119" s="7"/>
      <c r="FA119" s="7"/>
      <c r="FB119" s="7"/>
      <c r="FC119" s="7"/>
      <c r="FD119" s="7"/>
      <c r="FE119" s="7"/>
      <c r="FF119" s="7"/>
    </row>
    <row r="120" spans="1:162" ht="18" hidden="1" customHeight="1" x14ac:dyDescent="0.25">
      <c r="A120" s="524" t="s">
        <v>758</v>
      </c>
      <c r="B120" s="524"/>
      <c r="C120" s="524"/>
      <c r="D120" s="272">
        <f t="shared" ref="D120:AA120" si="217">COUNTIF(D12:D64,"L.27")</f>
        <v>0</v>
      </c>
      <c r="E120" s="272">
        <f t="shared" si="217"/>
        <v>0</v>
      </c>
      <c r="F120" s="272">
        <f t="shared" si="217"/>
        <v>0</v>
      </c>
      <c r="G120" s="272">
        <f t="shared" si="217"/>
        <v>0</v>
      </c>
      <c r="H120" s="272">
        <f t="shared" si="217"/>
        <v>0</v>
      </c>
      <c r="I120" s="272">
        <f t="shared" si="217"/>
        <v>0</v>
      </c>
      <c r="J120" s="272">
        <f t="shared" si="217"/>
        <v>0</v>
      </c>
      <c r="K120" s="272">
        <f t="shared" si="217"/>
        <v>0</v>
      </c>
      <c r="L120" s="272">
        <f t="shared" si="217"/>
        <v>0</v>
      </c>
      <c r="M120" s="272">
        <f t="shared" si="217"/>
        <v>0</v>
      </c>
      <c r="N120" s="272">
        <f t="shared" si="217"/>
        <v>0</v>
      </c>
      <c r="O120" s="272">
        <f t="shared" si="217"/>
        <v>0</v>
      </c>
      <c r="P120" s="272">
        <f t="shared" si="217"/>
        <v>0</v>
      </c>
      <c r="Q120" s="272">
        <f t="shared" si="217"/>
        <v>0</v>
      </c>
      <c r="R120" s="272">
        <f t="shared" si="217"/>
        <v>0</v>
      </c>
      <c r="S120" s="272">
        <f t="shared" si="217"/>
        <v>0</v>
      </c>
      <c r="T120" s="272">
        <f t="shared" si="217"/>
        <v>0</v>
      </c>
      <c r="U120" s="272">
        <f t="shared" si="217"/>
        <v>0</v>
      </c>
      <c r="V120" s="272">
        <f t="shared" si="217"/>
        <v>0</v>
      </c>
      <c r="W120" s="272">
        <f t="shared" si="217"/>
        <v>0</v>
      </c>
      <c r="X120" s="272">
        <f t="shared" si="217"/>
        <v>0</v>
      </c>
      <c r="Y120" s="272">
        <f t="shared" si="217"/>
        <v>0</v>
      </c>
      <c r="Z120" s="272"/>
      <c r="AA120" s="272">
        <f t="shared" si="217"/>
        <v>0</v>
      </c>
      <c r="AB120" s="2"/>
      <c r="AC120" s="272">
        <f>SUM(D120:AB120)</f>
        <v>0</v>
      </c>
      <c r="AD120" s="767">
        <f>AC120+AC121</f>
        <v>0</v>
      </c>
      <c r="AE120" s="272">
        <f t="shared" ref="AE120:BA120" si="218">COUNTIF(AE11:AE63,"L.27")</f>
        <v>0</v>
      </c>
      <c r="AF120" s="272">
        <f t="shared" si="218"/>
        <v>0</v>
      </c>
      <c r="AG120" s="272">
        <f t="shared" si="218"/>
        <v>0</v>
      </c>
      <c r="AH120" s="272">
        <f t="shared" si="218"/>
        <v>3</v>
      </c>
      <c r="AI120" s="272">
        <f t="shared" si="218"/>
        <v>3</v>
      </c>
      <c r="AJ120" s="272">
        <f t="shared" si="218"/>
        <v>3</v>
      </c>
      <c r="AK120" s="272">
        <f t="shared" si="218"/>
        <v>0</v>
      </c>
      <c r="AL120" s="272">
        <f t="shared" si="218"/>
        <v>0</v>
      </c>
      <c r="AM120" s="272">
        <f t="shared" si="218"/>
        <v>0</v>
      </c>
      <c r="AN120" s="272">
        <f t="shared" si="218"/>
        <v>0</v>
      </c>
      <c r="AO120" s="272">
        <f t="shared" si="218"/>
        <v>0</v>
      </c>
      <c r="AP120" s="272">
        <f t="shared" si="218"/>
        <v>0</v>
      </c>
      <c r="AQ120" s="272">
        <f t="shared" si="218"/>
        <v>0</v>
      </c>
      <c r="AR120" s="272">
        <f t="shared" si="218"/>
        <v>0</v>
      </c>
      <c r="AS120" s="272">
        <f t="shared" si="218"/>
        <v>0</v>
      </c>
      <c r="AT120" s="272">
        <f t="shared" si="218"/>
        <v>0</v>
      </c>
      <c r="AU120" s="272">
        <f t="shared" si="218"/>
        <v>0</v>
      </c>
      <c r="AV120" s="272">
        <f t="shared" si="218"/>
        <v>0</v>
      </c>
      <c r="AW120" s="272">
        <f t="shared" si="218"/>
        <v>0</v>
      </c>
      <c r="AX120" s="272">
        <f t="shared" si="218"/>
        <v>0</v>
      </c>
      <c r="AY120" s="272">
        <f t="shared" si="218"/>
        <v>0</v>
      </c>
      <c r="AZ120" s="272">
        <f t="shared" si="218"/>
        <v>0</v>
      </c>
      <c r="BA120" s="272">
        <f t="shared" si="218"/>
        <v>0</v>
      </c>
      <c r="BB120" s="529">
        <f>SUM(AE120:BA120)</f>
        <v>9</v>
      </c>
      <c r="BC120" s="766" t="e">
        <f>BB.33120+BB.33121</f>
        <v>#NAME?</v>
      </c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18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82"/>
      <c r="EX120" s="182"/>
      <c r="EY120" s="7"/>
      <c r="EZ120" s="7"/>
      <c r="FA120" s="7"/>
      <c r="FB120" s="7"/>
      <c r="FC120" s="7"/>
      <c r="FD120" s="7"/>
      <c r="FE120" s="7"/>
      <c r="FF120" s="7"/>
    </row>
    <row r="121" spans="1:162" ht="18" hidden="1" customHeight="1" x14ac:dyDescent="0.25">
      <c r="A121" s="524" t="s">
        <v>758</v>
      </c>
      <c r="B121" s="524"/>
      <c r="C121" s="524"/>
      <c r="D121" s="272">
        <f t="shared" ref="D121:AA121" si="219">COUNTIF(D12:D64,"LL.27")</f>
        <v>0</v>
      </c>
      <c r="E121" s="272">
        <f t="shared" si="219"/>
        <v>0</v>
      </c>
      <c r="F121" s="272">
        <f t="shared" si="219"/>
        <v>0</v>
      </c>
      <c r="G121" s="272">
        <f t="shared" si="219"/>
        <v>0</v>
      </c>
      <c r="H121" s="272">
        <f t="shared" si="219"/>
        <v>0</v>
      </c>
      <c r="I121" s="272">
        <f t="shared" si="219"/>
        <v>0</v>
      </c>
      <c r="J121" s="272">
        <f t="shared" si="219"/>
        <v>0</v>
      </c>
      <c r="K121" s="272">
        <f t="shared" si="219"/>
        <v>0</v>
      </c>
      <c r="L121" s="272">
        <f t="shared" si="219"/>
        <v>0</v>
      </c>
      <c r="M121" s="272">
        <f t="shared" si="219"/>
        <v>0</v>
      </c>
      <c r="N121" s="272">
        <f t="shared" si="219"/>
        <v>0</v>
      </c>
      <c r="O121" s="272">
        <f t="shared" si="219"/>
        <v>0</v>
      </c>
      <c r="P121" s="272">
        <f t="shared" si="219"/>
        <v>0</v>
      </c>
      <c r="Q121" s="272">
        <f t="shared" si="219"/>
        <v>0</v>
      </c>
      <c r="R121" s="272">
        <f t="shared" si="219"/>
        <v>0</v>
      </c>
      <c r="S121" s="272">
        <f t="shared" si="219"/>
        <v>0</v>
      </c>
      <c r="T121" s="272">
        <f t="shared" si="219"/>
        <v>0</v>
      </c>
      <c r="U121" s="272">
        <f t="shared" si="219"/>
        <v>0</v>
      </c>
      <c r="V121" s="272">
        <f t="shared" si="219"/>
        <v>0</v>
      </c>
      <c r="W121" s="272">
        <f t="shared" si="219"/>
        <v>0</v>
      </c>
      <c r="X121" s="272">
        <f t="shared" si="219"/>
        <v>0</v>
      </c>
      <c r="Y121" s="272">
        <f t="shared" si="219"/>
        <v>0</v>
      </c>
      <c r="Z121" s="272"/>
      <c r="AA121" s="272">
        <f t="shared" si="219"/>
        <v>0</v>
      </c>
      <c r="AB121" s="2"/>
      <c r="AC121" s="272">
        <f>SUM(D121:AB121)</f>
        <v>0</v>
      </c>
      <c r="AD121" s="767"/>
      <c r="AE121" s="272">
        <f t="shared" ref="AE121:BA121" si="220">COUNTIF(AE11:AE63,"LL.27")</f>
        <v>0</v>
      </c>
      <c r="AF121" s="272">
        <f t="shared" si="220"/>
        <v>0</v>
      </c>
      <c r="AG121" s="272">
        <f t="shared" si="220"/>
        <v>0</v>
      </c>
      <c r="AH121" s="272">
        <f t="shared" si="220"/>
        <v>0</v>
      </c>
      <c r="AI121" s="272">
        <f t="shared" si="220"/>
        <v>0</v>
      </c>
      <c r="AJ121" s="272">
        <f t="shared" si="220"/>
        <v>0</v>
      </c>
      <c r="AK121" s="272">
        <f t="shared" si="220"/>
        <v>3</v>
      </c>
      <c r="AL121" s="272">
        <f t="shared" si="220"/>
        <v>0</v>
      </c>
      <c r="AM121" s="272">
        <f t="shared" si="220"/>
        <v>0</v>
      </c>
      <c r="AN121" s="272">
        <f t="shared" si="220"/>
        <v>0</v>
      </c>
      <c r="AO121" s="272">
        <f t="shared" si="220"/>
        <v>0</v>
      </c>
      <c r="AP121" s="272">
        <f t="shared" si="220"/>
        <v>0</v>
      </c>
      <c r="AQ121" s="272">
        <f t="shared" si="220"/>
        <v>0</v>
      </c>
      <c r="AR121" s="272">
        <f t="shared" si="220"/>
        <v>0</v>
      </c>
      <c r="AS121" s="272">
        <f t="shared" si="220"/>
        <v>0</v>
      </c>
      <c r="AT121" s="272">
        <f t="shared" si="220"/>
        <v>0</v>
      </c>
      <c r="AU121" s="272">
        <f t="shared" si="220"/>
        <v>0</v>
      </c>
      <c r="AV121" s="272">
        <f t="shared" si="220"/>
        <v>0</v>
      </c>
      <c r="AW121" s="272">
        <f t="shared" si="220"/>
        <v>0</v>
      </c>
      <c r="AX121" s="272">
        <f t="shared" si="220"/>
        <v>0</v>
      </c>
      <c r="AY121" s="272">
        <f t="shared" si="220"/>
        <v>0</v>
      </c>
      <c r="AZ121" s="272">
        <f t="shared" si="220"/>
        <v>0</v>
      </c>
      <c r="BA121" s="272">
        <f t="shared" si="220"/>
        <v>0</v>
      </c>
      <c r="BB121" s="529">
        <f>SUM(AE121:BA121)</f>
        <v>3</v>
      </c>
      <c r="BC121" s="766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82"/>
      <c r="EX121" s="182"/>
      <c r="EY121" s="7"/>
      <c r="EZ121" s="7"/>
      <c r="FA121" s="7"/>
      <c r="FB121" s="7"/>
      <c r="FC121" s="7"/>
      <c r="FD121" s="7"/>
      <c r="FE121" s="7"/>
      <c r="FF121" s="7"/>
    </row>
    <row r="122" spans="1:162" ht="18" hidden="1" customHeight="1" x14ac:dyDescent="0.25">
      <c r="A122" s="770" t="s">
        <v>480</v>
      </c>
      <c r="B122" s="770"/>
      <c r="C122" s="770"/>
      <c r="D122" s="272">
        <f t="shared" ref="D122:AA122" si="221">COUNTIF(D12:D64,"P.15")</f>
        <v>0</v>
      </c>
      <c r="E122" s="272">
        <f t="shared" si="221"/>
        <v>0</v>
      </c>
      <c r="F122" s="272">
        <f t="shared" si="221"/>
        <v>0</v>
      </c>
      <c r="G122" s="272">
        <f t="shared" si="221"/>
        <v>0</v>
      </c>
      <c r="H122" s="272">
        <f t="shared" si="221"/>
        <v>0</v>
      </c>
      <c r="I122" s="272">
        <f t="shared" si="221"/>
        <v>0</v>
      </c>
      <c r="J122" s="272">
        <f t="shared" si="221"/>
        <v>0</v>
      </c>
      <c r="K122" s="272">
        <f t="shared" si="221"/>
        <v>0</v>
      </c>
      <c r="L122" s="272">
        <f t="shared" si="221"/>
        <v>0</v>
      </c>
      <c r="M122" s="272">
        <f t="shared" si="221"/>
        <v>0</v>
      </c>
      <c r="N122" s="272">
        <f t="shared" si="221"/>
        <v>0</v>
      </c>
      <c r="O122" s="272">
        <f t="shared" si="221"/>
        <v>0</v>
      </c>
      <c r="P122" s="222">
        <f t="shared" si="221"/>
        <v>0</v>
      </c>
      <c r="Q122" s="222">
        <f t="shared" si="221"/>
        <v>0</v>
      </c>
      <c r="R122" s="272">
        <f t="shared" si="221"/>
        <v>0</v>
      </c>
      <c r="S122" s="272">
        <f t="shared" si="221"/>
        <v>0</v>
      </c>
      <c r="T122" s="272">
        <f t="shared" si="221"/>
        <v>0</v>
      </c>
      <c r="U122" s="272">
        <f t="shared" si="221"/>
        <v>0</v>
      </c>
      <c r="V122" s="272">
        <f t="shared" si="221"/>
        <v>0</v>
      </c>
      <c r="W122" s="272">
        <f t="shared" si="221"/>
        <v>0</v>
      </c>
      <c r="X122" s="272">
        <f t="shared" si="221"/>
        <v>0</v>
      </c>
      <c r="Y122" s="272">
        <f t="shared" si="221"/>
        <v>0</v>
      </c>
      <c r="Z122" s="272"/>
      <c r="AA122" s="272">
        <f t="shared" si="221"/>
        <v>0</v>
      </c>
      <c r="AB122" s="2"/>
      <c r="AC122" s="272">
        <f t="shared" si="109"/>
        <v>0</v>
      </c>
      <c r="AD122" s="528">
        <f>AC122</f>
        <v>0</v>
      </c>
      <c r="AE122" s="272">
        <f t="shared" ref="AE122:BA122" si="222">COUNTIF(AE11:AE63,"P.15")</f>
        <v>0</v>
      </c>
      <c r="AF122" s="272">
        <f t="shared" si="222"/>
        <v>0</v>
      </c>
      <c r="AG122" s="272">
        <f t="shared" si="222"/>
        <v>0</v>
      </c>
      <c r="AH122" s="272">
        <f t="shared" si="222"/>
        <v>0</v>
      </c>
      <c r="AI122" s="272">
        <f t="shared" si="222"/>
        <v>0</v>
      </c>
      <c r="AJ122" s="272">
        <f t="shared" si="222"/>
        <v>0</v>
      </c>
      <c r="AK122" s="272">
        <f t="shared" si="222"/>
        <v>3</v>
      </c>
      <c r="AL122" s="272">
        <f t="shared" si="222"/>
        <v>3</v>
      </c>
      <c r="AM122" s="272">
        <f t="shared" si="222"/>
        <v>3</v>
      </c>
      <c r="AN122" s="272">
        <f t="shared" si="222"/>
        <v>0</v>
      </c>
      <c r="AO122" s="272">
        <f t="shared" si="222"/>
        <v>0</v>
      </c>
      <c r="AP122" s="272">
        <f t="shared" si="222"/>
        <v>0</v>
      </c>
      <c r="AQ122" s="272">
        <f t="shared" si="222"/>
        <v>0</v>
      </c>
      <c r="AR122" s="272">
        <f t="shared" si="222"/>
        <v>0</v>
      </c>
      <c r="AS122" s="272">
        <f t="shared" si="222"/>
        <v>4</v>
      </c>
      <c r="AT122" s="272">
        <f t="shared" si="222"/>
        <v>4</v>
      </c>
      <c r="AU122" s="272">
        <f t="shared" si="222"/>
        <v>0</v>
      </c>
      <c r="AV122" s="272">
        <f t="shared" si="222"/>
        <v>0</v>
      </c>
      <c r="AW122" s="272">
        <f t="shared" si="222"/>
        <v>0</v>
      </c>
      <c r="AX122" s="272">
        <f t="shared" si="222"/>
        <v>0</v>
      </c>
      <c r="AY122" s="272">
        <f t="shared" si="222"/>
        <v>0</v>
      </c>
      <c r="AZ122" s="272">
        <f t="shared" si="222"/>
        <v>4</v>
      </c>
      <c r="BA122" s="529">
        <f t="shared" si="222"/>
        <v>4</v>
      </c>
      <c r="BB122" s="529">
        <f t="shared" si="112"/>
        <v>25</v>
      </c>
      <c r="BC122" s="529" t="e">
        <f>BB.33122</f>
        <v>#NAME?</v>
      </c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82"/>
      <c r="EX122" s="182"/>
      <c r="EY122" s="7"/>
      <c r="EZ122" s="7"/>
      <c r="FA122" s="7"/>
      <c r="FB122" s="7"/>
      <c r="FC122" s="7"/>
      <c r="FD122" s="7"/>
      <c r="FE122" s="7"/>
      <c r="FF122" s="7"/>
    </row>
    <row r="123" spans="1:162" ht="18" hidden="1" customHeight="1" x14ac:dyDescent="0.25">
      <c r="A123" s="770" t="s">
        <v>481</v>
      </c>
      <c r="B123" s="770"/>
      <c r="C123" s="770"/>
      <c r="D123" s="272">
        <f t="shared" ref="D123:AA123" si="223">COUNTIF(D12:D64,"R.14")</f>
        <v>0</v>
      </c>
      <c r="E123" s="272">
        <f t="shared" si="223"/>
        <v>0</v>
      </c>
      <c r="F123" s="272">
        <f t="shared" si="223"/>
        <v>0</v>
      </c>
      <c r="G123" s="272">
        <f t="shared" si="223"/>
        <v>0</v>
      </c>
      <c r="H123" s="272">
        <f t="shared" si="223"/>
        <v>0</v>
      </c>
      <c r="I123" s="272">
        <f t="shared" si="223"/>
        <v>0</v>
      </c>
      <c r="J123" s="272">
        <f t="shared" si="223"/>
        <v>0</v>
      </c>
      <c r="K123" s="272">
        <f t="shared" si="223"/>
        <v>0</v>
      </c>
      <c r="L123" s="272">
        <f t="shared" si="223"/>
        <v>0</v>
      </c>
      <c r="M123" s="272">
        <f t="shared" si="223"/>
        <v>0</v>
      </c>
      <c r="N123" s="272">
        <f t="shared" si="223"/>
        <v>0</v>
      </c>
      <c r="O123" s="272">
        <f t="shared" si="223"/>
        <v>0</v>
      </c>
      <c r="P123" s="222">
        <f t="shared" si="223"/>
        <v>0</v>
      </c>
      <c r="Q123" s="222">
        <f t="shared" si="223"/>
        <v>0</v>
      </c>
      <c r="R123" s="272">
        <f t="shared" si="223"/>
        <v>0</v>
      </c>
      <c r="S123" s="272">
        <f t="shared" si="223"/>
        <v>0</v>
      </c>
      <c r="T123" s="272">
        <f t="shared" si="223"/>
        <v>0</v>
      </c>
      <c r="U123" s="272">
        <f t="shared" si="223"/>
        <v>0</v>
      </c>
      <c r="V123" s="272">
        <f t="shared" si="223"/>
        <v>0</v>
      </c>
      <c r="W123" s="272">
        <f t="shared" si="223"/>
        <v>0</v>
      </c>
      <c r="X123" s="272">
        <f t="shared" si="223"/>
        <v>0</v>
      </c>
      <c r="Y123" s="272">
        <f t="shared" si="223"/>
        <v>0</v>
      </c>
      <c r="Z123" s="272"/>
      <c r="AA123" s="272">
        <f t="shared" si="223"/>
        <v>0</v>
      </c>
      <c r="AB123" s="2"/>
      <c r="AC123" s="272">
        <f t="shared" si="109"/>
        <v>0</v>
      </c>
      <c r="AD123" s="767">
        <f>AC123+AC124</f>
        <v>0</v>
      </c>
      <c r="AE123" s="272">
        <f t="shared" ref="AE123:BA123" si="224">COUNTIF(AE11:AE63,"R.14")</f>
        <v>0</v>
      </c>
      <c r="AF123" s="272">
        <f t="shared" si="224"/>
        <v>0</v>
      </c>
      <c r="AG123" s="272">
        <f t="shared" si="224"/>
        <v>0</v>
      </c>
      <c r="AH123" s="272">
        <f t="shared" si="224"/>
        <v>0</v>
      </c>
      <c r="AI123" s="272">
        <f t="shared" si="224"/>
        <v>0</v>
      </c>
      <c r="AJ123" s="272">
        <f t="shared" si="224"/>
        <v>0</v>
      </c>
      <c r="AK123" s="272">
        <f t="shared" si="224"/>
        <v>3</v>
      </c>
      <c r="AL123" s="272">
        <f t="shared" si="224"/>
        <v>3</v>
      </c>
      <c r="AM123" s="272">
        <f t="shared" si="224"/>
        <v>3</v>
      </c>
      <c r="AN123" s="272">
        <f t="shared" si="224"/>
        <v>0</v>
      </c>
      <c r="AO123" s="272">
        <f t="shared" si="224"/>
        <v>0</v>
      </c>
      <c r="AP123" s="272">
        <f t="shared" si="224"/>
        <v>0</v>
      </c>
      <c r="AQ123" s="272">
        <f t="shared" si="224"/>
        <v>0</v>
      </c>
      <c r="AR123" s="272">
        <f t="shared" si="224"/>
        <v>0</v>
      </c>
      <c r="AS123" s="272">
        <f t="shared" si="224"/>
        <v>4</v>
      </c>
      <c r="AT123" s="272">
        <f t="shared" si="224"/>
        <v>4</v>
      </c>
      <c r="AU123" s="272">
        <f t="shared" si="224"/>
        <v>0</v>
      </c>
      <c r="AV123" s="272">
        <f t="shared" si="224"/>
        <v>0</v>
      </c>
      <c r="AW123" s="272">
        <f t="shared" si="224"/>
        <v>0</v>
      </c>
      <c r="AX123" s="272">
        <f t="shared" si="224"/>
        <v>0</v>
      </c>
      <c r="AY123" s="272">
        <f t="shared" si="224"/>
        <v>0</v>
      </c>
      <c r="AZ123" s="272">
        <f t="shared" si="224"/>
        <v>4</v>
      </c>
      <c r="BA123" s="529">
        <f t="shared" si="224"/>
        <v>4</v>
      </c>
      <c r="BB123" s="529">
        <f t="shared" si="112"/>
        <v>25</v>
      </c>
      <c r="BC123" s="766" t="e">
        <f>BB.33123+BB.33124</f>
        <v>#NAME?</v>
      </c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82"/>
      <c r="EX123" s="182"/>
      <c r="EY123" s="7"/>
      <c r="EZ123" s="7"/>
      <c r="FA123" s="7"/>
      <c r="FB123" s="7"/>
      <c r="FC123" s="7"/>
      <c r="FD123" s="7"/>
      <c r="FE123" s="7"/>
      <c r="FF123" s="7"/>
    </row>
    <row r="124" spans="1:162" ht="18" hidden="1" customHeight="1" x14ac:dyDescent="0.25">
      <c r="A124" s="770" t="s">
        <v>492</v>
      </c>
      <c r="B124" s="770"/>
      <c r="C124" s="770"/>
      <c r="D124" s="272">
        <f t="shared" ref="D124:AA124" si="225">COUNTIF(D12:D64,"RL.14")</f>
        <v>0</v>
      </c>
      <c r="E124" s="272">
        <f t="shared" si="225"/>
        <v>0</v>
      </c>
      <c r="F124" s="272">
        <f t="shared" si="225"/>
        <v>0</v>
      </c>
      <c r="G124" s="272">
        <f t="shared" si="225"/>
        <v>0</v>
      </c>
      <c r="H124" s="272">
        <f t="shared" si="225"/>
        <v>0</v>
      </c>
      <c r="I124" s="272">
        <f t="shared" si="225"/>
        <v>0</v>
      </c>
      <c r="J124" s="272">
        <f t="shared" si="225"/>
        <v>0</v>
      </c>
      <c r="K124" s="272">
        <f t="shared" si="225"/>
        <v>0</v>
      </c>
      <c r="L124" s="272">
        <f t="shared" si="225"/>
        <v>0</v>
      </c>
      <c r="M124" s="272">
        <f t="shared" si="225"/>
        <v>0</v>
      </c>
      <c r="N124" s="272">
        <f t="shared" si="225"/>
        <v>0</v>
      </c>
      <c r="O124" s="272">
        <f t="shared" si="225"/>
        <v>0</v>
      </c>
      <c r="P124" s="222">
        <f t="shared" si="225"/>
        <v>0</v>
      </c>
      <c r="Q124" s="222">
        <f t="shared" si="225"/>
        <v>0</v>
      </c>
      <c r="R124" s="272">
        <f t="shared" si="225"/>
        <v>0</v>
      </c>
      <c r="S124" s="272">
        <f t="shared" si="225"/>
        <v>0</v>
      </c>
      <c r="T124" s="272">
        <f t="shared" si="225"/>
        <v>0</v>
      </c>
      <c r="U124" s="272">
        <f t="shared" si="225"/>
        <v>0</v>
      </c>
      <c r="V124" s="272">
        <f t="shared" si="225"/>
        <v>0</v>
      </c>
      <c r="W124" s="272">
        <f t="shared" si="225"/>
        <v>0</v>
      </c>
      <c r="X124" s="272">
        <f t="shared" si="225"/>
        <v>0</v>
      </c>
      <c r="Y124" s="272">
        <f t="shared" si="225"/>
        <v>0</v>
      </c>
      <c r="Z124" s="272"/>
      <c r="AA124" s="272">
        <f t="shared" si="225"/>
        <v>0</v>
      </c>
      <c r="AB124" s="2"/>
      <c r="AC124" s="272">
        <f t="shared" si="109"/>
        <v>0</v>
      </c>
      <c r="AD124" s="767"/>
      <c r="AE124" s="272">
        <f t="shared" ref="AE124:BA124" si="226">COUNTIF(AE11:AE63,"RL.14")</f>
        <v>0</v>
      </c>
      <c r="AF124" s="272">
        <f t="shared" si="226"/>
        <v>0</v>
      </c>
      <c r="AG124" s="272">
        <f t="shared" si="226"/>
        <v>0</v>
      </c>
      <c r="AH124" s="272">
        <f t="shared" si="226"/>
        <v>3</v>
      </c>
      <c r="AI124" s="272">
        <f t="shared" si="226"/>
        <v>3</v>
      </c>
      <c r="AJ124" s="272">
        <f t="shared" si="226"/>
        <v>3</v>
      </c>
      <c r="AK124" s="272">
        <f t="shared" si="226"/>
        <v>0</v>
      </c>
      <c r="AL124" s="272">
        <f t="shared" si="226"/>
        <v>0</v>
      </c>
      <c r="AM124" s="272">
        <f t="shared" si="226"/>
        <v>0</v>
      </c>
      <c r="AN124" s="272">
        <f t="shared" si="226"/>
        <v>0</v>
      </c>
      <c r="AO124" s="272">
        <f t="shared" si="226"/>
        <v>0</v>
      </c>
      <c r="AP124" s="272">
        <f t="shared" si="226"/>
        <v>0</v>
      </c>
      <c r="AQ124" s="272">
        <f t="shared" si="226"/>
        <v>0</v>
      </c>
      <c r="AR124" s="272">
        <f t="shared" si="226"/>
        <v>0</v>
      </c>
      <c r="AS124" s="272">
        <f t="shared" si="226"/>
        <v>0</v>
      </c>
      <c r="AT124" s="272">
        <f t="shared" si="226"/>
        <v>0</v>
      </c>
      <c r="AU124" s="272">
        <f t="shared" si="226"/>
        <v>0</v>
      </c>
      <c r="AV124" s="272">
        <f t="shared" si="226"/>
        <v>0</v>
      </c>
      <c r="AW124" s="272">
        <f t="shared" si="226"/>
        <v>0</v>
      </c>
      <c r="AX124" s="272">
        <f t="shared" si="226"/>
        <v>0</v>
      </c>
      <c r="AY124" s="272">
        <f t="shared" si="226"/>
        <v>0</v>
      </c>
      <c r="AZ124" s="272">
        <f t="shared" si="226"/>
        <v>0</v>
      </c>
      <c r="BA124" s="529">
        <f t="shared" si="226"/>
        <v>0</v>
      </c>
      <c r="BB124" s="529">
        <f t="shared" si="112"/>
        <v>9</v>
      </c>
      <c r="BC124" s="766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82"/>
      <c r="EX124" s="182"/>
      <c r="EY124" s="7"/>
      <c r="EZ124" s="7"/>
      <c r="FA124" s="7"/>
      <c r="FB124" s="7"/>
      <c r="FC124" s="7"/>
      <c r="FD124" s="7"/>
      <c r="FE124" s="7"/>
      <c r="FF124" s="7"/>
    </row>
    <row r="125" spans="1:162" ht="18" hidden="1" customHeight="1" x14ac:dyDescent="0.25">
      <c r="A125" s="770" t="s">
        <v>493</v>
      </c>
      <c r="B125" s="770"/>
      <c r="C125" s="770"/>
      <c r="D125" s="272">
        <f t="shared" ref="D125:AA125" si="227">COUNTIF(D12:D64,"F.32")</f>
        <v>0</v>
      </c>
      <c r="E125" s="272">
        <f t="shared" si="227"/>
        <v>0</v>
      </c>
      <c r="F125" s="272">
        <f t="shared" si="227"/>
        <v>0</v>
      </c>
      <c r="G125" s="272">
        <f t="shared" si="227"/>
        <v>0</v>
      </c>
      <c r="H125" s="272">
        <f t="shared" si="227"/>
        <v>0</v>
      </c>
      <c r="I125" s="272">
        <f t="shared" si="227"/>
        <v>0</v>
      </c>
      <c r="J125" s="272">
        <f t="shared" si="227"/>
        <v>0</v>
      </c>
      <c r="K125" s="272">
        <f t="shared" si="227"/>
        <v>0</v>
      </c>
      <c r="L125" s="272">
        <f t="shared" si="227"/>
        <v>0</v>
      </c>
      <c r="M125" s="272">
        <f t="shared" si="227"/>
        <v>0</v>
      </c>
      <c r="N125" s="272">
        <f t="shared" si="227"/>
        <v>0</v>
      </c>
      <c r="O125" s="272">
        <f t="shared" si="227"/>
        <v>0</v>
      </c>
      <c r="P125" s="272">
        <f t="shared" si="227"/>
        <v>0</v>
      </c>
      <c r="Q125" s="272">
        <f t="shared" si="227"/>
        <v>0</v>
      </c>
      <c r="R125" s="272">
        <f t="shared" si="227"/>
        <v>0</v>
      </c>
      <c r="S125" s="272">
        <f t="shared" si="227"/>
        <v>0</v>
      </c>
      <c r="T125" s="272">
        <f t="shared" si="227"/>
        <v>0</v>
      </c>
      <c r="U125" s="272">
        <f t="shared" si="227"/>
        <v>0</v>
      </c>
      <c r="V125" s="272">
        <f t="shared" si="227"/>
        <v>0</v>
      </c>
      <c r="W125" s="272">
        <f t="shared" si="227"/>
        <v>0</v>
      </c>
      <c r="X125" s="272">
        <f t="shared" si="227"/>
        <v>0</v>
      </c>
      <c r="Y125" s="272">
        <f t="shared" si="227"/>
        <v>0</v>
      </c>
      <c r="Z125" s="272"/>
      <c r="AA125" s="272">
        <f t="shared" si="227"/>
        <v>0</v>
      </c>
      <c r="AB125" s="2"/>
      <c r="AC125" s="272">
        <f t="shared" si="109"/>
        <v>0</v>
      </c>
      <c r="AD125" s="528">
        <f t="shared" ref="AD125:AD134" si="228">AC125</f>
        <v>0</v>
      </c>
      <c r="AE125" s="272">
        <f t="shared" ref="AE125:BA125" si="229">COUNTIF(AE11:AE63,"F.32")</f>
        <v>0</v>
      </c>
      <c r="AF125" s="272">
        <f t="shared" si="229"/>
        <v>0</v>
      </c>
      <c r="AG125" s="272">
        <f t="shared" si="229"/>
        <v>0</v>
      </c>
      <c r="AH125" s="272">
        <f t="shared" si="229"/>
        <v>0</v>
      </c>
      <c r="AI125" s="272">
        <f t="shared" si="229"/>
        <v>0</v>
      </c>
      <c r="AJ125" s="272">
        <f t="shared" si="229"/>
        <v>0</v>
      </c>
      <c r="AK125" s="272">
        <f t="shared" si="229"/>
        <v>0</v>
      </c>
      <c r="AL125" s="272">
        <f t="shared" si="229"/>
        <v>0</v>
      </c>
      <c r="AM125" s="272">
        <f t="shared" si="229"/>
        <v>0</v>
      </c>
      <c r="AN125" s="272">
        <f t="shared" si="229"/>
        <v>0</v>
      </c>
      <c r="AO125" s="272">
        <f t="shared" si="229"/>
        <v>0</v>
      </c>
      <c r="AP125" s="272">
        <f t="shared" si="229"/>
        <v>0</v>
      </c>
      <c r="AQ125" s="272">
        <f t="shared" si="229"/>
        <v>3</v>
      </c>
      <c r="AR125" s="272">
        <f t="shared" si="229"/>
        <v>3</v>
      </c>
      <c r="AS125" s="272">
        <f t="shared" si="229"/>
        <v>3</v>
      </c>
      <c r="AT125" s="272">
        <f t="shared" si="229"/>
        <v>3</v>
      </c>
      <c r="AU125" s="272">
        <f t="shared" si="229"/>
        <v>3</v>
      </c>
      <c r="AV125" s="272">
        <f t="shared" si="229"/>
        <v>3</v>
      </c>
      <c r="AW125" s="272">
        <f t="shared" si="229"/>
        <v>3</v>
      </c>
      <c r="AX125" s="272">
        <f t="shared" si="229"/>
        <v>3</v>
      </c>
      <c r="AY125" s="272">
        <f t="shared" si="229"/>
        <v>3</v>
      </c>
      <c r="AZ125" s="272">
        <f t="shared" si="229"/>
        <v>3</v>
      </c>
      <c r="BA125" s="529">
        <f t="shared" si="229"/>
        <v>3</v>
      </c>
      <c r="BB125" s="529">
        <f t="shared" si="112"/>
        <v>33</v>
      </c>
      <c r="BC125" s="529" t="e">
        <f>BB.33125</f>
        <v>#NAME?</v>
      </c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18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82"/>
      <c r="EX125" s="182"/>
      <c r="EY125" s="7"/>
      <c r="EZ125" s="7"/>
      <c r="FA125" s="7"/>
      <c r="FB125" s="7"/>
      <c r="FC125" s="7"/>
      <c r="FD125" s="7"/>
      <c r="FE125" s="7"/>
      <c r="FF125" s="7"/>
    </row>
    <row r="126" spans="1:162" ht="18" hidden="1" customHeight="1" x14ac:dyDescent="0.25">
      <c r="A126" s="770" t="s">
        <v>494</v>
      </c>
      <c r="B126" s="770"/>
      <c r="C126" s="770"/>
      <c r="D126" s="272">
        <f t="shared" ref="D126:AA126" si="230">COUNTIF(D12:D64,"F.37")</f>
        <v>0</v>
      </c>
      <c r="E126" s="272">
        <f t="shared" si="230"/>
        <v>0</v>
      </c>
      <c r="F126" s="272">
        <f t="shared" si="230"/>
        <v>0</v>
      </c>
      <c r="G126" s="272">
        <f t="shared" si="230"/>
        <v>0</v>
      </c>
      <c r="H126" s="272">
        <f t="shared" si="230"/>
        <v>0</v>
      </c>
      <c r="I126" s="272">
        <f t="shared" si="230"/>
        <v>0</v>
      </c>
      <c r="J126" s="272">
        <f t="shared" si="230"/>
        <v>0</v>
      </c>
      <c r="K126" s="272">
        <f t="shared" si="230"/>
        <v>0</v>
      </c>
      <c r="L126" s="272">
        <f t="shared" si="230"/>
        <v>0</v>
      </c>
      <c r="M126" s="272">
        <f t="shared" si="230"/>
        <v>0</v>
      </c>
      <c r="N126" s="272">
        <f t="shared" si="230"/>
        <v>0</v>
      </c>
      <c r="O126" s="272">
        <f t="shared" si="230"/>
        <v>0</v>
      </c>
      <c r="P126" s="272">
        <f t="shared" si="230"/>
        <v>0</v>
      </c>
      <c r="Q126" s="272">
        <f t="shared" si="230"/>
        <v>0</v>
      </c>
      <c r="R126" s="272">
        <f t="shared" si="230"/>
        <v>0</v>
      </c>
      <c r="S126" s="272">
        <f t="shared" si="230"/>
        <v>0</v>
      </c>
      <c r="T126" s="272">
        <f t="shared" si="230"/>
        <v>0</v>
      </c>
      <c r="U126" s="272">
        <f t="shared" si="230"/>
        <v>0</v>
      </c>
      <c r="V126" s="272">
        <f t="shared" si="230"/>
        <v>0</v>
      </c>
      <c r="W126" s="272">
        <f t="shared" si="230"/>
        <v>0</v>
      </c>
      <c r="X126" s="272">
        <f t="shared" si="230"/>
        <v>0</v>
      </c>
      <c r="Y126" s="272">
        <f t="shared" si="230"/>
        <v>0</v>
      </c>
      <c r="Z126" s="272"/>
      <c r="AA126" s="272">
        <f t="shared" si="230"/>
        <v>0</v>
      </c>
      <c r="AB126" s="2"/>
      <c r="AC126" s="272">
        <f t="shared" si="109"/>
        <v>0</v>
      </c>
      <c r="AD126" s="528">
        <f t="shared" si="228"/>
        <v>0</v>
      </c>
      <c r="AE126" s="272">
        <f t="shared" ref="AE126:BA126" si="231">COUNTIF(AE11:AE63,"F.37")</f>
        <v>3</v>
      </c>
      <c r="AF126" s="272">
        <f t="shared" si="231"/>
        <v>3</v>
      </c>
      <c r="AG126" s="272">
        <f t="shared" si="231"/>
        <v>3</v>
      </c>
      <c r="AH126" s="272">
        <f t="shared" si="231"/>
        <v>3</v>
      </c>
      <c r="AI126" s="272">
        <f t="shared" si="231"/>
        <v>3</v>
      </c>
      <c r="AJ126" s="272">
        <f t="shared" si="231"/>
        <v>3</v>
      </c>
      <c r="AK126" s="272">
        <f t="shared" si="231"/>
        <v>3</v>
      </c>
      <c r="AL126" s="272">
        <f t="shared" si="231"/>
        <v>3</v>
      </c>
      <c r="AM126" s="272">
        <f t="shared" si="231"/>
        <v>3</v>
      </c>
      <c r="AN126" s="272">
        <f t="shared" si="231"/>
        <v>3</v>
      </c>
      <c r="AO126" s="272">
        <f t="shared" si="231"/>
        <v>3</v>
      </c>
      <c r="AP126" s="272">
        <f t="shared" si="231"/>
        <v>3</v>
      </c>
      <c r="AQ126" s="272">
        <f t="shared" si="231"/>
        <v>0</v>
      </c>
      <c r="AR126" s="272">
        <f t="shared" si="231"/>
        <v>0</v>
      </c>
      <c r="AS126" s="272">
        <f t="shared" si="231"/>
        <v>0</v>
      </c>
      <c r="AT126" s="272">
        <f t="shared" si="231"/>
        <v>0</v>
      </c>
      <c r="AU126" s="272">
        <f t="shared" si="231"/>
        <v>0</v>
      </c>
      <c r="AV126" s="272">
        <f t="shared" si="231"/>
        <v>0</v>
      </c>
      <c r="AW126" s="272">
        <f t="shared" si="231"/>
        <v>0</v>
      </c>
      <c r="AX126" s="272">
        <f t="shared" si="231"/>
        <v>0</v>
      </c>
      <c r="AY126" s="272">
        <f t="shared" si="231"/>
        <v>0</v>
      </c>
      <c r="AZ126" s="272">
        <f t="shared" si="231"/>
        <v>0</v>
      </c>
      <c r="BA126" s="529">
        <f t="shared" si="231"/>
        <v>0</v>
      </c>
      <c r="BB126" s="529">
        <f t="shared" si="112"/>
        <v>36</v>
      </c>
      <c r="BC126" s="529" t="e">
        <f>BB.33126</f>
        <v>#NAME?</v>
      </c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82"/>
      <c r="EX126" s="182"/>
      <c r="EY126" s="7"/>
      <c r="EZ126" s="7"/>
      <c r="FA126" s="7"/>
      <c r="FB126" s="7"/>
      <c r="FC126" s="7"/>
      <c r="FD126" s="7"/>
      <c r="FE126" s="7"/>
      <c r="FF126" s="7"/>
    </row>
    <row r="127" spans="1:162" ht="18" hidden="1" customHeight="1" x14ac:dyDescent="0.25">
      <c r="A127" s="770" t="s">
        <v>495</v>
      </c>
      <c r="B127" s="770"/>
      <c r="C127" s="770"/>
      <c r="D127" s="272">
        <f t="shared" ref="D127:AA127" si="232">COUNTIF(D12:D64,"M.36")</f>
        <v>0</v>
      </c>
      <c r="E127" s="272">
        <f t="shared" si="232"/>
        <v>0</v>
      </c>
      <c r="F127" s="272">
        <f t="shared" si="232"/>
        <v>0</v>
      </c>
      <c r="G127" s="272">
        <f t="shared" si="232"/>
        <v>0</v>
      </c>
      <c r="H127" s="272">
        <f t="shared" si="232"/>
        <v>0</v>
      </c>
      <c r="I127" s="272">
        <f t="shared" si="232"/>
        <v>0</v>
      </c>
      <c r="J127" s="272">
        <f t="shared" si="232"/>
        <v>0</v>
      </c>
      <c r="K127" s="272">
        <f t="shared" si="232"/>
        <v>0</v>
      </c>
      <c r="L127" s="272">
        <f t="shared" si="232"/>
        <v>0</v>
      </c>
      <c r="M127" s="272">
        <f t="shared" si="232"/>
        <v>0</v>
      </c>
      <c r="N127" s="272">
        <f t="shared" si="232"/>
        <v>0</v>
      </c>
      <c r="O127" s="272">
        <f t="shared" si="232"/>
        <v>0</v>
      </c>
      <c r="P127" s="272">
        <f t="shared" si="232"/>
        <v>0</v>
      </c>
      <c r="Q127" s="272">
        <f t="shared" si="232"/>
        <v>0</v>
      </c>
      <c r="R127" s="272">
        <f t="shared" si="232"/>
        <v>0</v>
      </c>
      <c r="S127" s="272">
        <f t="shared" si="232"/>
        <v>0</v>
      </c>
      <c r="T127" s="272">
        <f t="shared" si="232"/>
        <v>0</v>
      </c>
      <c r="U127" s="272">
        <f t="shared" si="232"/>
        <v>0</v>
      </c>
      <c r="V127" s="272">
        <f t="shared" si="232"/>
        <v>0</v>
      </c>
      <c r="W127" s="272">
        <f t="shared" si="232"/>
        <v>0</v>
      </c>
      <c r="X127" s="272">
        <f t="shared" si="232"/>
        <v>0</v>
      </c>
      <c r="Y127" s="272">
        <f t="shared" si="232"/>
        <v>0</v>
      </c>
      <c r="Z127" s="272"/>
      <c r="AA127" s="272">
        <f t="shared" si="232"/>
        <v>0</v>
      </c>
      <c r="AB127" s="2"/>
      <c r="AC127" s="272">
        <f t="shared" si="109"/>
        <v>0</v>
      </c>
      <c r="AD127" s="528">
        <f t="shared" si="228"/>
        <v>0</v>
      </c>
      <c r="AE127" s="272">
        <f t="shared" ref="AE127:BA127" si="233">COUNTIF(AE11:AE63,"M.36")</f>
        <v>0</v>
      </c>
      <c r="AF127" s="272">
        <f t="shared" si="233"/>
        <v>0</v>
      </c>
      <c r="AG127" s="272">
        <f t="shared" si="233"/>
        <v>0</v>
      </c>
      <c r="AH127" s="272">
        <f t="shared" si="233"/>
        <v>0</v>
      </c>
      <c r="AI127" s="272">
        <f t="shared" si="233"/>
        <v>0</v>
      </c>
      <c r="AJ127" s="272">
        <f t="shared" si="233"/>
        <v>0</v>
      </c>
      <c r="AK127" s="272">
        <f t="shared" si="233"/>
        <v>0</v>
      </c>
      <c r="AL127" s="272">
        <f t="shared" si="233"/>
        <v>0</v>
      </c>
      <c r="AM127" s="272">
        <f t="shared" si="233"/>
        <v>0</v>
      </c>
      <c r="AN127" s="272">
        <f t="shared" si="233"/>
        <v>2</v>
      </c>
      <c r="AO127" s="272">
        <f t="shared" si="233"/>
        <v>2</v>
      </c>
      <c r="AP127" s="272">
        <f t="shared" si="233"/>
        <v>2</v>
      </c>
      <c r="AQ127" s="272">
        <f t="shared" si="233"/>
        <v>2</v>
      </c>
      <c r="AR127" s="272">
        <f t="shared" si="233"/>
        <v>2</v>
      </c>
      <c r="AS127" s="272">
        <f t="shared" si="233"/>
        <v>0</v>
      </c>
      <c r="AT127" s="272">
        <f t="shared" si="233"/>
        <v>0</v>
      </c>
      <c r="AU127" s="272">
        <f t="shared" si="233"/>
        <v>2</v>
      </c>
      <c r="AV127" s="272">
        <f t="shared" si="233"/>
        <v>2</v>
      </c>
      <c r="AW127" s="272">
        <f t="shared" si="233"/>
        <v>2</v>
      </c>
      <c r="AX127" s="272">
        <f t="shared" si="233"/>
        <v>2</v>
      </c>
      <c r="AY127" s="272">
        <f t="shared" si="233"/>
        <v>2</v>
      </c>
      <c r="AZ127" s="272">
        <f t="shared" si="233"/>
        <v>2</v>
      </c>
      <c r="BA127" s="529">
        <f t="shared" si="233"/>
        <v>2</v>
      </c>
      <c r="BB127" s="529">
        <f t="shared" si="112"/>
        <v>24</v>
      </c>
      <c r="BC127" s="529" t="e">
        <f>BB.33127</f>
        <v>#NAME?</v>
      </c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82"/>
      <c r="EX127" s="182"/>
      <c r="EY127" s="7"/>
      <c r="EZ127" s="7"/>
      <c r="FA127" s="7"/>
      <c r="FB127" s="7"/>
      <c r="FC127" s="7"/>
      <c r="FD127" s="7"/>
      <c r="FE127" s="7"/>
      <c r="FF127" s="7"/>
    </row>
    <row r="128" spans="1:162" ht="18" hidden="1" customHeight="1" x14ac:dyDescent="0.25">
      <c r="A128" s="770" t="s">
        <v>496</v>
      </c>
      <c r="B128" s="770"/>
      <c r="C128" s="770"/>
      <c r="D128" s="272">
        <f t="shared" ref="D128:AA128" si="234">COUNTIF(D12:D64,"M.24")</f>
        <v>0</v>
      </c>
      <c r="E128" s="272">
        <f t="shared" si="234"/>
        <v>0</v>
      </c>
      <c r="F128" s="272">
        <f t="shared" si="234"/>
        <v>0</v>
      </c>
      <c r="G128" s="272">
        <f t="shared" si="234"/>
        <v>0</v>
      </c>
      <c r="H128" s="272">
        <f t="shared" si="234"/>
        <v>0</v>
      </c>
      <c r="I128" s="272">
        <f t="shared" si="234"/>
        <v>0</v>
      </c>
      <c r="J128" s="272">
        <f t="shared" si="234"/>
        <v>0</v>
      </c>
      <c r="K128" s="272">
        <f t="shared" si="234"/>
        <v>0</v>
      </c>
      <c r="L128" s="272">
        <f t="shared" si="234"/>
        <v>0</v>
      </c>
      <c r="M128" s="272">
        <f t="shared" si="234"/>
        <v>0</v>
      </c>
      <c r="N128" s="272">
        <f t="shared" si="234"/>
        <v>0</v>
      </c>
      <c r="O128" s="272">
        <f t="shared" si="234"/>
        <v>0</v>
      </c>
      <c r="P128" s="272">
        <f t="shared" si="234"/>
        <v>0</v>
      </c>
      <c r="Q128" s="272">
        <f t="shared" si="234"/>
        <v>0</v>
      </c>
      <c r="R128" s="272">
        <f t="shared" si="234"/>
        <v>0</v>
      </c>
      <c r="S128" s="272">
        <f t="shared" si="234"/>
        <v>0</v>
      </c>
      <c r="T128" s="272">
        <f t="shared" si="234"/>
        <v>0</v>
      </c>
      <c r="U128" s="272">
        <f t="shared" si="234"/>
        <v>0</v>
      </c>
      <c r="V128" s="272">
        <f t="shared" si="234"/>
        <v>0</v>
      </c>
      <c r="W128" s="272">
        <f t="shared" si="234"/>
        <v>0</v>
      </c>
      <c r="X128" s="272">
        <f t="shared" si="234"/>
        <v>0</v>
      </c>
      <c r="Y128" s="272">
        <f t="shared" si="234"/>
        <v>0</v>
      </c>
      <c r="Z128" s="272"/>
      <c r="AA128" s="272">
        <f t="shared" si="234"/>
        <v>0</v>
      </c>
      <c r="AB128" s="2"/>
      <c r="AC128" s="272">
        <f t="shared" si="109"/>
        <v>0</v>
      </c>
      <c r="AD128" s="528">
        <f t="shared" si="228"/>
        <v>0</v>
      </c>
      <c r="AE128" s="272">
        <f t="shared" ref="AE128:BA128" si="235">COUNTIF(AE11:AE63,"M.24")</f>
        <v>2</v>
      </c>
      <c r="AF128" s="272">
        <f t="shared" si="235"/>
        <v>2</v>
      </c>
      <c r="AG128" s="272">
        <f t="shared" si="235"/>
        <v>2</v>
      </c>
      <c r="AH128" s="272">
        <f t="shared" si="235"/>
        <v>2</v>
      </c>
      <c r="AI128" s="272">
        <f t="shared" si="235"/>
        <v>2</v>
      </c>
      <c r="AJ128" s="272">
        <f t="shared" si="235"/>
        <v>2</v>
      </c>
      <c r="AK128" s="272">
        <f t="shared" si="235"/>
        <v>2</v>
      </c>
      <c r="AL128" s="272">
        <f t="shared" si="235"/>
        <v>2</v>
      </c>
      <c r="AM128" s="272">
        <f t="shared" si="235"/>
        <v>2</v>
      </c>
      <c r="AN128" s="272">
        <f t="shared" si="235"/>
        <v>0</v>
      </c>
      <c r="AO128" s="272">
        <f t="shared" si="235"/>
        <v>0</v>
      </c>
      <c r="AP128" s="272">
        <f t="shared" si="235"/>
        <v>0</v>
      </c>
      <c r="AQ128" s="272">
        <f t="shared" si="235"/>
        <v>0</v>
      </c>
      <c r="AR128" s="272">
        <f t="shared" si="235"/>
        <v>0</v>
      </c>
      <c r="AS128" s="272">
        <f t="shared" si="235"/>
        <v>2</v>
      </c>
      <c r="AT128" s="272">
        <f t="shared" si="235"/>
        <v>2</v>
      </c>
      <c r="AU128" s="272">
        <f t="shared" si="235"/>
        <v>0</v>
      </c>
      <c r="AV128" s="272">
        <f t="shared" si="235"/>
        <v>0</v>
      </c>
      <c r="AW128" s="272">
        <f t="shared" si="235"/>
        <v>0</v>
      </c>
      <c r="AX128" s="272">
        <f t="shared" si="235"/>
        <v>0</v>
      </c>
      <c r="AY128" s="272">
        <f t="shared" si="235"/>
        <v>0</v>
      </c>
      <c r="AZ128" s="272">
        <f t="shared" si="235"/>
        <v>0</v>
      </c>
      <c r="BA128" s="529">
        <f t="shared" si="235"/>
        <v>0</v>
      </c>
      <c r="BB128" s="529">
        <f t="shared" si="112"/>
        <v>22</v>
      </c>
      <c r="BC128" s="529" t="e">
        <f>BB.33128</f>
        <v>#NAME?</v>
      </c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82"/>
      <c r="EX128" s="182"/>
      <c r="EY128" s="7"/>
      <c r="EZ128" s="7"/>
      <c r="FA128" s="7"/>
      <c r="FB128" s="7"/>
      <c r="FC128" s="7"/>
      <c r="FD128" s="7"/>
      <c r="FE128" s="7"/>
      <c r="FF128" s="7"/>
    </row>
    <row r="129" spans="1:162" ht="18" hidden="1" customHeight="1" x14ac:dyDescent="0.25">
      <c r="A129" s="770" t="s">
        <v>759</v>
      </c>
      <c r="B129" s="770"/>
      <c r="C129" s="770"/>
      <c r="D129" s="272">
        <f t="shared" ref="D129:AA129" si="236">COUNTIF(D12:D64,"M.36")</f>
        <v>0</v>
      </c>
      <c r="E129" s="272">
        <f t="shared" si="236"/>
        <v>0</v>
      </c>
      <c r="F129" s="272">
        <f t="shared" si="236"/>
        <v>0</v>
      </c>
      <c r="G129" s="272">
        <f t="shared" si="236"/>
        <v>0</v>
      </c>
      <c r="H129" s="272">
        <f t="shared" si="236"/>
        <v>0</v>
      </c>
      <c r="I129" s="272">
        <f t="shared" si="236"/>
        <v>0</v>
      </c>
      <c r="J129" s="272">
        <f t="shared" si="236"/>
        <v>0</v>
      </c>
      <c r="K129" s="272">
        <f t="shared" si="236"/>
        <v>0</v>
      </c>
      <c r="L129" s="272">
        <f t="shared" si="236"/>
        <v>0</v>
      </c>
      <c r="M129" s="272">
        <f t="shared" si="236"/>
        <v>0</v>
      </c>
      <c r="N129" s="272">
        <f t="shared" si="236"/>
        <v>0</v>
      </c>
      <c r="O129" s="272">
        <f t="shared" si="236"/>
        <v>0</v>
      </c>
      <c r="P129" s="272">
        <f t="shared" si="236"/>
        <v>0</v>
      </c>
      <c r="Q129" s="272">
        <f t="shared" si="236"/>
        <v>0</v>
      </c>
      <c r="R129" s="272">
        <f t="shared" si="236"/>
        <v>0</v>
      </c>
      <c r="S129" s="272">
        <f t="shared" si="236"/>
        <v>0</v>
      </c>
      <c r="T129" s="272">
        <f t="shared" si="236"/>
        <v>0</v>
      </c>
      <c r="U129" s="272">
        <f t="shared" si="236"/>
        <v>0</v>
      </c>
      <c r="V129" s="272">
        <f t="shared" si="236"/>
        <v>0</v>
      </c>
      <c r="W129" s="272">
        <f t="shared" si="236"/>
        <v>0</v>
      </c>
      <c r="X129" s="272">
        <f t="shared" si="236"/>
        <v>0</v>
      </c>
      <c r="Y129" s="272">
        <f t="shared" si="236"/>
        <v>0</v>
      </c>
      <c r="Z129" s="272"/>
      <c r="AA129" s="272">
        <f t="shared" si="236"/>
        <v>0</v>
      </c>
      <c r="AB129" s="2"/>
      <c r="AC129" s="272">
        <f t="shared" si="109"/>
        <v>0</v>
      </c>
      <c r="AD129" s="767">
        <f>AC129+AC130</f>
        <v>0</v>
      </c>
      <c r="AE129" s="272">
        <f t="shared" ref="AE129:BA129" si="237">COUNTIF(AE11:AE63,"M.36")</f>
        <v>0</v>
      </c>
      <c r="AF129" s="272">
        <f t="shared" si="237"/>
        <v>0</v>
      </c>
      <c r="AG129" s="272">
        <f t="shared" si="237"/>
        <v>0</v>
      </c>
      <c r="AH129" s="272">
        <f t="shared" si="237"/>
        <v>0</v>
      </c>
      <c r="AI129" s="272">
        <f t="shared" si="237"/>
        <v>0</v>
      </c>
      <c r="AJ129" s="272">
        <f t="shared" si="237"/>
        <v>0</v>
      </c>
      <c r="AK129" s="272">
        <f t="shared" si="237"/>
        <v>0</v>
      </c>
      <c r="AL129" s="272">
        <f t="shared" si="237"/>
        <v>0</v>
      </c>
      <c r="AM129" s="272">
        <f t="shared" si="237"/>
        <v>0</v>
      </c>
      <c r="AN129" s="272">
        <f t="shared" si="237"/>
        <v>2</v>
      </c>
      <c r="AO129" s="272">
        <f t="shared" si="237"/>
        <v>2</v>
      </c>
      <c r="AP129" s="272">
        <f t="shared" si="237"/>
        <v>2</v>
      </c>
      <c r="AQ129" s="272">
        <f t="shared" si="237"/>
        <v>2</v>
      </c>
      <c r="AR129" s="272">
        <f t="shared" si="237"/>
        <v>2</v>
      </c>
      <c r="AS129" s="272">
        <f t="shared" si="237"/>
        <v>0</v>
      </c>
      <c r="AT129" s="272">
        <f t="shared" si="237"/>
        <v>0</v>
      </c>
      <c r="AU129" s="272">
        <f t="shared" si="237"/>
        <v>2</v>
      </c>
      <c r="AV129" s="272">
        <f t="shared" si="237"/>
        <v>2</v>
      </c>
      <c r="AW129" s="272">
        <f t="shared" si="237"/>
        <v>2</v>
      </c>
      <c r="AX129" s="272">
        <f t="shared" si="237"/>
        <v>2</v>
      </c>
      <c r="AY129" s="272">
        <f t="shared" si="237"/>
        <v>2</v>
      </c>
      <c r="AZ129" s="272">
        <f t="shared" si="237"/>
        <v>2</v>
      </c>
      <c r="BA129" s="272">
        <f t="shared" si="237"/>
        <v>2</v>
      </c>
      <c r="BB129" s="529">
        <f t="shared" si="112"/>
        <v>24</v>
      </c>
      <c r="BC129" s="766" t="e">
        <f>BB.33129+BB.33130</f>
        <v>#NAME?</v>
      </c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82"/>
      <c r="EX129" s="182"/>
      <c r="EY129" s="7"/>
      <c r="EZ129" s="7"/>
      <c r="FA129" s="7"/>
      <c r="FB129" s="7"/>
      <c r="FC129" s="7"/>
      <c r="FD129" s="7"/>
      <c r="FE129" s="7"/>
      <c r="FF129" s="7"/>
    </row>
    <row r="130" spans="1:162" ht="18" hidden="1" customHeight="1" x14ac:dyDescent="0.25">
      <c r="A130" s="770" t="s">
        <v>498</v>
      </c>
      <c r="B130" s="770"/>
      <c r="C130" s="770"/>
      <c r="D130" s="272">
        <f t="shared" ref="D130:AA130" si="238">COUNTIF(D12:D64,"T.36")</f>
        <v>0</v>
      </c>
      <c r="E130" s="272">
        <f t="shared" si="238"/>
        <v>0</v>
      </c>
      <c r="F130" s="272">
        <f t="shared" si="238"/>
        <v>0</v>
      </c>
      <c r="G130" s="272">
        <f t="shared" si="238"/>
        <v>0</v>
      </c>
      <c r="H130" s="272">
        <f t="shared" si="238"/>
        <v>0</v>
      </c>
      <c r="I130" s="272">
        <f t="shared" si="238"/>
        <v>0</v>
      </c>
      <c r="J130" s="272">
        <f t="shared" si="238"/>
        <v>0</v>
      </c>
      <c r="K130" s="272">
        <f t="shared" si="238"/>
        <v>0</v>
      </c>
      <c r="L130" s="272">
        <f t="shared" si="238"/>
        <v>0</v>
      </c>
      <c r="M130" s="272">
        <f t="shared" si="238"/>
        <v>0</v>
      </c>
      <c r="N130" s="272">
        <f t="shared" si="238"/>
        <v>0</v>
      </c>
      <c r="O130" s="272">
        <f t="shared" si="238"/>
        <v>0</v>
      </c>
      <c r="P130" s="272">
        <f t="shared" si="238"/>
        <v>0</v>
      </c>
      <c r="Q130" s="272">
        <f t="shared" si="238"/>
        <v>0</v>
      </c>
      <c r="R130" s="272">
        <f t="shared" si="238"/>
        <v>0</v>
      </c>
      <c r="S130" s="272">
        <f t="shared" si="238"/>
        <v>0</v>
      </c>
      <c r="T130" s="272">
        <f t="shared" si="238"/>
        <v>0</v>
      </c>
      <c r="U130" s="272">
        <f t="shared" si="238"/>
        <v>0</v>
      </c>
      <c r="V130" s="272">
        <f t="shared" si="238"/>
        <v>0</v>
      </c>
      <c r="W130" s="272">
        <f t="shared" si="238"/>
        <v>0</v>
      </c>
      <c r="X130" s="272">
        <f t="shared" si="238"/>
        <v>0</v>
      </c>
      <c r="Y130" s="272">
        <f t="shared" si="238"/>
        <v>0</v>
      </c>
      <c r="Z130" s="272"/>
      <c r="AA130" s="272">
        <f t="shared" si="238"/>
        <v>0</v>
      </c>
      <c r="AB130" s="2"/>
      <c r="AC130" s="272">
        <f t="shared" si="109"/>
        <v>0</v>
      </c>
      <c r="AD130" s="767"/>
      <c r="AE130" s="272">
        <f t="shared" ref="AE130:BA130" si="239">COUNTIF(AE11:AE63,"T.36")</f>
        <v>2</v>
      </c>
      <c r="AF130" s="272">
        <f t="shared" si="239"/>
        <v>2</v>
      </c>
      <c r="AG130" s="272">
        <f t="shared" si="239"/>
        <v>2</v>
      </c>
      <c r="AH130" s="272">
        <f t="shared" si="239"/>
        <v>0</v>
      </c>
      <c r="AI130" s="272">
        <f t="shared" si="239"/>
        <v>0</v>
      </c>
      <c r="AJ130" s="272">
        <f t="shared" si="239"/>
        <v>0</v>
      </c>
      <c r="AK130" s="272">
        <f t="shared" si="239"/>
        <v>0</v>
      </c>
      <c r="AL130" s="272">
        <f t="shared" si="239"/>
        <v>0</v>
      </c>
      <c r="AM130" s="272">
        <f t="shared" si="239"/>
        <v>0</v>
      </c>
      <c r="AN130" s="272">
        <f t="shared" si="239"/>
        <v>0</v>
      </c>
      <c r="AO130" s="272">
        <f t="shared" si="239"/>
        <v>0</v>
      </c>
      <c r="AP130" s="272">
        <f t="shared" si="239"/>
        <v>0</v>
      </c>
      <c r="AQ130" s="272">
        <f t="shared" si="239"/>
        <v>0</v>
      </c>
      <c r="AR130" s="272">
        <f t="shared" si="239"/>
        <v>0</v>
      </c>
      <c r="AS130" s="272">
        <f t="shared" si="239"/>
        <v>0</v>
      </c>
      <c r="AT130" s="272">
        <f t="shared" si="239"/>
        <v>0</v>
      </c>
      <c r="AU130" s="272">
        <f t="shared" si="239"/>
        <v>0</v>
      </c>
      <c r="AV130" s="272">
        <f t="shared" si="239"/>
        <v>0</v>
      </c>
      <c r="AW130" s="272">
        <f t="shared" si="239"/>
        <v>0</v>
      </c>
      <c r="AX130" s="272">
        <f t="shared" si="239"/>
        <v>0</v>
      </c>
      <c r="AY130" s="272">
        <f t="shared" si="239"/>
        <v>0</v>
      </c>
      <c r="AZ130" s="272">
        <f t="shared" si="239"/>
        <v>0</v>
      </c>
      <c r="BA130" s="272">
        <f t="shared" si="239"/>
        <v>0</v>
      </c>
      <c r="BB130" s="529">
        <f t="shared" si="112"/>
        <v>6</v>
      </c>
      <c r="BC130" s="766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82"/>
      <c r="EX130" s="182"/>
      <c r="EY130" s="7"/>
      <c r="EZ130" s="7"/>
      <c r="FA130" s="7"/>
      <c r="FB130" s="7"/>
      <c r="FC130" s="7"/>
      <c r="FD130" s="7"/>
      <c r="FE130" s="7"/>
      <c r="FF130" s="7"/>
    </row>
    <row r="131" spans="1:162" ht="18" hidden="1" customHeight="1" x14ac:dyDescent="0.25">
      <c r="A131" s="524" t="s">
        <v>760</v>
      </c>
      <c r="B131" s="524"/>
      <c r="C131" s="524"/>
      <c r="D131" s="272">
        <f t="shared" ref="D131:AA131" si="240">COUNTIF(D12:D64,"X.28")</f>
        <v>0</v>
      </c>
      <c r="E131" s="272">
        <f t="shared" si="240"/>
        <v>0</v>
      </c>
      <c r="F131" s="272">
        <f t="shared" si="240"/>
        <v>0</v>
      </c>
      <c r="G131" s="272">
        <f t="shared" si="240"/>
        <v>0</v>
      </c>
      <c r="H131" s="272">
        <f t="shared" si="240"/>
        <v>0</v>
      </c>
      <c r="I131" s="272">
        <f t="shared" si="240"/>
        <v>0</v>
      </c>
      <c r="J131" s="272">
        <f t="shared" si="240"/>
        <v>0</v>
      </c>
      <c r="K131" s="272">
        <f t="shared" si="240"/>
        <v>0</v>
      </c>
      <c r="L131" s="272">
        <f t="shared" si="240"/>
        <v>0</v>
      </c>
      <c r="M131" s="272">
        <f t="shared" si="240"/>
        <v>0</v>
      </c>
      <c r="N131" s="272">
        <f t="shared" si="240"/>
        <v>0</v>
      </c>
      <c r="O131" s="272">
        <f t="shared" si="240"/>
        <v>0</v>
      </c>
      <c r="P131" s="272">
        <f t="shared" si="240"/>
        <v>0</v>
      </c>
      <c r="Q131" s="272">
        <f t="shared" si="240"/>
        <v>0</v>
      </c>
      <c r="R131" s="272">
        <f t="shared" si="240"/>
        <v>0</v>
      </c>
      <c r="S131" s="272">
        <f t="shared" si="240"/>
        <v>0</v>
      </c>
      <c r="T131" s="272">
        <f t="shared" si="240"/>
        <v>0</v>
      </c>
      <c r="U131" s="272">
        <f t="shared" si="240"/>
        <v>0</v>
      </c>
      <c r="V131" s="272">
        <f t="shared" si="240"/>
        <v>0</v>
      </c>
      <c r="W131" s="272">
        <f t="shared" si="240"/>
        <v>0</v>
      </c>
      <c r="X131" s="272">
        <f t="shared" si="240"/>
        <v>0</v>
      </c>
      <c r="Y131" s="272">
        <f t="shared" si="240"/>
        <v>0</v>
      </c>
      <c r="Z131" s="272"/>
      <c r="AA131" s="272">
        <f t="shared" si="240"/>
        <v>0</v>
      </c>
      <c r="AB131" s="2"/>
      <c r="AC131" s="272">
        <f t="shared" si="109"/>
        <v>0</v>
      </c>
      <c r="AD131" s="528">
        <f>AC131</f>
        <v>0</v>
      </c>
      <c r="AE131" s="272">
        <f t="shared" ref="AE131:BA131" si="241">COUNTIF(AE11:AE63,"X.28")</f>
        <v>0</v>
      </c>
      <c r="AF131" s="272">
        <f t="shared" si="241"/>
        <v>0</v>
      </c>
      <c r="AG131" s="272">
        <f t="shared" si="241"/>
        <v>0</v>
      </c>
      <c r="AH131" s="272">
        <f t="shared" si="241"/>
        <v>0</v>
      </c>
      <c r="AI131" s="272">
        <f t="shared" si="241"/>
        <v>0</v>
      </c>
      <c r="AJ131" s="272">
        <f t="shared" si="241"/>
        <v>2</v>
      </c>
      <c r="AK131" s="272">
        <f t="shared" si="241"/>
        <v>2</v>
      </c>
      <c r="AL131" s="272">
        <f t="shared" si="241"/>
        <v>2</v>
      </c>
      <c r="AM131" s="272">
        <f t="shared" si="241"/>
        <v>2</v>
      </c>
      <c r="AN131" s="272">
        <f t="shared" si="241"/>
        <v>0</v>
      </c>
      <c r="AO131" s="272">
        <f t="shared" si="241"/>
        <v>0</v>
      </c>
      <c r="AP131" s="272">
        <f t="shared" si="241"/>
        <v>0</v>
      </c>
      <c r="AQ131" s="272">
        <f t="shared" si="241"/>
        <v>0</v>
      </c>
      <c r="AR131" s="272">
        <f t="shared" si="241"/>
        <v>0</v>
      </c>
      <c r="AS131" s="272">
        <f t="shared" si="241"/>
        <v>0</v>
      </c>
      <c r="AT131" s="272">
        <f t="shared" si="241"/>
        <v>0</v>
      </c>
      <c r="AU131" s="272">
        <f t="shared" si="241"/>
        <v>0</v>
      </c>
      <c r="AV131" s="272">
        <f t="shared" si="241"/>
        <v>0</v>
      </c>
      <c r="AW131" s="272">
        <f t="shared" si="241"/>
        <v>0</v>
      </c>
      <c r="AX131" s="272">
        <f t="shared" si="241"/>
        <v>0</v>
      </c>
      <c r="AY131" s="272">
        <f t="shared" si="241"/>
        <v>0</v>
      </c>
      <c r="AZ131" s="272">
        <f t="shared" si="241"/>
        <v>0</v>
      </c>
      <c r="BA131" s="272">
        <f t="shared" si="241"/>
        <v>0</v>
      </c>
      <c r="BB131" s="529">
        <f>SUM(AE131:BA131)</f>
        <v>8</v>
      </c>
      <c r="BC131" s="529" t="e">
        <f>BB.33131</f>
        <v>#NAME?</v>
      </c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18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82"/>
      <c r="EX131" s="182"/>
      <c r="EY131" s="7"/>
      <c r="EZ131" s="7"/>
      <c r="FA131" s="7"/>
      <c r="FB131" s="7"/>
      <c r="FC131" s="7"/>
      <c r="FD131" s="7"/>
      <c r="FE131" s="7"/>
      <c r="FF131" s="7"/>
    </row>
    <row r="132" spans="1:162" ht="18" hidden="1" customHeight="1" x14ac:dyDescent="0.25">
      <c r="A132" s="770" t="s">
        <v>497</v>
      </c>
      <c r="B132" s="770"/>
      <c r="C132" s="770"/>
      <c r="D132" s="272">
        <f t="shared" ref="D132:AA132" si="242">COUNTIF(D12:D64,"X.38")</f>
        <v>0</v>
      </c>
      <c r="E132" s="272">
        <f t="shared" si="242"/>
        <v>0</v>
      </c>
      <c r="F132" s="272">
        <f t="shared" si="242"/>
        <v>0</v>
      </c>
      <c r="G132" s="272">
        <f t="shared" si="242"/>
        <v>0</v>
      </c>
      <c r="H132" s="272">
        <f t="shared" si="242"/>
        <v>0</v>
      </c>
      <c r="I132" s="272">
        <f t="shared" si="242"/>
        <v>0</v>
      </c>
      <c r="J132" s="272">
        <f t="shared" si="242"/>
        <v>0</v>
      </c>
      <c r="K132" s="272">
        <f t="shared" si="242"/>
        <v>0</v>
      </c>
      <c r="L132" s="272">
        <f t="shared" si="242"/>
        <v>0</v>
      </c>
      <c r="M132" s="272">
        <f t="shared" si="242"/>
        <v>0</v>
      </c>
      <c r="N132" s="272">
        <f t="shared" si="242"/>
        <v>0</v>
      </c>
      <c r="O132" s="272">
        <f t="shared" si="242"/>
        <v>0</v>
      </c>
      <c r="P132" s="272">
        <f t="shared" si="242"/>
        <v>0</v>
      </c>
      <c r="Q132" s="272">
        <f t="shared" si="242"/>
        <v>0</v>
      </c>
      <c r="R132" s="272">
        <f t="shared" si="242"/>
        <v>0</v>
      </c>
      <c r="S132" s="272">
        <f t="shared" si="242"/>
        <v>0</v>
      </c>
      <c r="T132" s="272">
        <f t="shared" si="242"/>
        <v>0</v>
      </c>
      <c r="U132" s="272">
        <f t="shared" si="242"/>
        <v>0</v>
      </c>
      <c r="V132" s="272">
        <f t="shared" si="242"/>
        <v>0</v>
      </c>
      <c r="W132" s="272">
        <f t="shared" si="242"/>
        <v>0</v>
      </c>
      <c r="X132" s="272">
        <f t="shared" si="242"/>
        <v>0</v>
      </c>
      <c r="Y132" s="272">
        <f t="shared" si="242"/>
        <v>0</v>
      </c>
      <c r="Z132" s="272"/>
      <c r="AA132" s="272">
        <f t="shared" si="242"/>
        <v>0</v>
      </c>
      <c r="AB132" s="2"/>
      <c r="AC132" s="272">
        <f t="shared" si="109"/>
        <v>0</v>
      </c>
      <c r="AD132" s="528">
        <f t="shared" si="228"/>
        <v>0</v>
      </c>
      <c r="AE132" s="272">
        <f t="shared" ref="AE132:BA132" si="243">COUNTIF(AE11:AE63,"X.38")</f>
        <v>2</v>
      </c>
      <c r="AF132" s="272">
        <f t="shared" si="243"/>
        <v>2</v>
      </c>
      <c r="AG132" s="272">
        <f t="shared" si="243"/>
        <v>2</v>
      </c>
      <c r="AH132" s="272">
        <f t="shared" si="243"/>
        <v>2</v>
      </c>
      <c r="AI132" s="272">
        <f t="shared" si="243"/>
        <v>2</v>
      </c>
      <c r="AJ132" s="272">
        <f t="shared" si="243"/>
        <v>0</v>
      </c>
      <c r="AK132" s="272">
        <f t="shared" si="243"/>
        <v>0</v>
      </c>
      <c r="AL132" s="272">
        <f t="shared" si="243"/>
        <v>0</v>
      </c>
      <c r="AM132" s="272">
        <f t="shared" si="243"/>
        <v>0</v>
      </c>
      <c r="AN132" s="272">
        <f t="shared" si="243"/>
        <v>0</v>
      </c>
      <c r="AO132" s="272">
        <f t="shared" si="243"/>
        <v>0</v>
      </c>
      <c r="AP132" s="272">
        <f t="shared" si="243"/>
        <v>0</v>
      </c>
      <c r="AQ132" s="272">
        <f t="shared" si="243"/>
        <v>0</v>
      </c>
      <c r="AR132" s="272">
        <f t="shared" si="243"/>
        <v>0</v>
      </c>
      <c r="AS132" s="272">
        <f t="shared" si="243"/>
        <v>0</v>
      </c>
      <c r="AT132" s="272">
        <f t="shared" si="243"/>
        <v>0</v>
      </c>
      <c r="AU132" s="272">
        <f t="shared" si="243"/>
        <v>0</v>
      </c>
      <c r="AV132" s="272">
        <f t="shared" si="243"/>
        <v>0</v>
      </c>
      <c r="AW132" s="272">
        <f t="shared" si="243"/>
        <v>0</v>
      </c>
      <c r="AX132" s="272">
        <f t="shared" si="243"/>
        <v>0</v>
      </c>
      <c r="AY132" s="272">
        <f t="shared" si="243"/>
        <v>0</v>
      </c>
      <c r="AZ132" s="272">
        <f t="shared" si="243"/>
        <v>0</v>
      </c>
      <c r="BA132" s="529">
        <f t="shared" si="243"/>
        <v>0</v>
      </c>
      <c r="BB132" s="529">
        <f t="shared" si="112"/>
        <v>10</v>
      </c>
      <c r="BC132" s="529" t="e">
        <f>BB.33132</f>
        <v>#NAME?</v>
      </c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82"/>
      <c r="EX132" s="182"/>
      <c r="EY132" s="7"/>
      <c r="EZ132" s="7"/>
      <c r="FA132" s="7"/>
      <c r="FB132" s="7"/>
      <c r="FC132" s="7"/>
      <c r="FD132" s="7"/>
      <c r="FE132" s="7"/>
      <c r="FF132" s="7"/>
    </row>
    <row r="133" spans="1:162" ht="18" hidden="1" customHeight="1" x14ac:dyDescent="0.25">
      <c r="A133" s="770" t="s">
        <v>499</v>
      </c>
      <c r="B133" s="770"/>
      <c r="C133" s="770"/>
      <c r="D133" s="272">
        <f t="shared" ref="D133:AA133" si="244">COUNTIF(D12:D64,"N.34")</f>
        <v>0</v>
      </c>
      <c r="E133" s="272">
        <f t="shared" si="244"/>
        <v>0</v>
      </c>
      <c r="F133" s="272">
        <f t="shared" si="244"/>
        <v>0</v>
      </c>
      <c r="G133" s="272">
        <f t="shared" si="244"/>
        <v>0</v>
      </c>
      <c r="H133" s="272">
        <f t="shared" si="244"/>
        <v>0</v>
      </c>
      <c r="I133" s="272">
        <f t="shared" si="244"/>
        <v>0</v>
      </c>
      <c r="J133" s="272">
        <f t="shared" si="244"/>
        <v>0</v>
      </c>
      <c r="K133" s="272">
        <f t="shared" si="244"/>
        <v>0</v>
      </c>
      <c r="L133" s="272">
        <f t="shared" si="244"/>
        <v>0</v>
      </c>
      <c r="M133" s="272">
        <f t="shared" si="244"/>
        <v>0</v>
      </c>
      <c r="N133" s="272">
        <f t="shared" si="244"/>
        <v>0</v>
      </c>
      <c r="O133" s="272">
        <f t="shared" si="244"/>
        <v>0</v>
      </c>
      <c r="P133" s="272">
        <f t="shared" si="244"/>
        <v>0</v>
      </c>
      <c r="Q133" s="272">
        <f t="shared" si="244"/>
        <v>0</v>
      </c>
      <c r="R133" s="272">
        <f t="shared" si="244"/>
        <v>0</v>
      </c>
      <c r="S133" s="272">
        <f t="shared" si="244"/>
        <v>0</v>
      </c>
      <c r="T133" s="272">
        <f t="shared" si="244"/>
        <v>0</v>
      </c>
      <c r="U133" s="272">
        <f t="shared" si="244"/>
        <v>0</v>
      </c>
      <c r="V133" s="272">
        <f t="shared" si="244"/>
        <v>0</v>
      </c>
      <c r="W133" s="272">
        <f t="shared" si="244"/>
        <v>0</v>
      </c>
      <c r="X133" s="272">
        <f t="shared" si="244"/>
        <v>0</v>
      </c>
      <c r="Y133" s="272">
        <f t="shared" si="244"/>
        <v>0</v>
      </c>
      <c r="Z133" s="272"/>
      <c r="AA133" s="272">
        <f t="shared" si="244"/>
        <v>0</v>
      </c>
      <c r="AB133" s="2"/>
      <c r="AC133" s="272">
        <f t="shared" si="109"/>
        <v>0</v>
      </c>
      <c r="AD133" s="528">
        <f t="shared" si="228"/>
        <v>0</v>
      </c>
      <c r="AE133" s="272">
        <f t="shared" ref="AE133:BA133" si="245">COUNTIF(AE11:AE63,"N.34")</f>
        <v>0</v>
      </c>
      <c r="AF133" s="272">
        <f t="shared" si="245"/>
        <v>0</v>
      </c>
      <c r="AG133" s="272">
        <f t="shared" si="245"/>
        <v>0</v>
      </c>
      <c r="AH133" s="272">
        <f t="shared" si="245"/>
        <v>0</v>
      </c>
      <c r="AI133" s="272">
        <f t="shared" si="245"/>
        <v>0</v>
      </c>
      <c r="AJ133" s="272">
        <f t="shared" si="245"/>
        <v>0</v>
      </c>
      <c r="AK133" s="272">
        <f t="shared" si="245"/>
        <v>0</v>
      </c>
      <c r="AL133" s="272">
        <f t="shared" si="245"/>
        <v>0</v>
      </c>
      <c r="AM133" s="272">
        <f t="shared" si="245"/>
        <v>0</v>
      </c>
      <c r="AN133" s="272">
        <f t="shared" si="245"/>
        <v>2</v>
      </c>
      <c r="AO133" s="272">
        <f t="shared" si="245"/>
        <v>2</v>
      </c>
      <c r="AP133" s="272">
        <f t="shared" si="245"/>
        <v>2</v>
      </c>
      <c r="AQ133" s="272">
        <f t="shared" si="245"/>
        <v>2</v>
      </c>
      <c r="AR133" s="272">
        <f t="shared" si="245"/>
        <v>2</v>
      </c>
      <c r="AS133" s="272">
        <f t="shared" si="245"/>
        <v>0</v>
      </c>
      <c r="AT133" s="272">
        <f t="shared" si="245"/>
        <v>0</v>
      </c>
      <c r="AU133" s="272">
        <f t="shared" si="245"/>
        <v>2</v>
      </c>
      <c r="AV133" s="272">
        <f t="shared" si="245"/>
        <v>2</v>
      </c>
      <c r="AW133" s="272">
        <f t="shared" si="245"/>
        <v>2</v>
      </c>
      <c r="AX133" s="272">
        <f t="shared" si="245"/>
        <v>2</v>
      </c>
      <c r="AY133" s="272">
        <f t="shared" si="245"/>
        <v>2</v>
      </c>
      <c r="AZ133" s="272">
        <f t="shared" si="245"/>
        <v>2</v>
      </c>
      <c r="BA133" s="529">
        <f t="shared" si="245"/>
        <v>2</v>
      </c>
      <c r="BB133" s="529">
        <f t="shared" si="112"/>
        <v>24</v>
      </c>
      <c r="BC133" s="529" t="e">
        <f>BB.33133</f>
        <v>#NAME?</v>
      </c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82"/>
      <c r="EX133" s="182"/>
      <c r="EY133" s="7"/>
      <c r="EZ133" s="7"/>
      <c r="FA133" s="7"/>
      <c r="FB133" s="7"/>
      <c r="FC133" s="7"/>
      <c r="FD133" s="7"/>
      <c r="FE133" s="7"/>
      <c r="FF133" s="7"/>
    </row>
    <row r="134" spans="1:162" ht="18" hidden="1" customHeight="1" x14ac:dyDescent="0.25">
      <c r="A134" s="524" t="s">
        <v>680</v>
      </c>
      <c r="B134" s="524"/>
      <c r="C134" s="524"/>
      <c r="D134" s="272">
        <f t="shared" ref="D134:AA134" si="246">COUNTIF(D12:D64,"N.44")</f>
        <v>0</v>
      </c>
      <c r="E134" s="272">
        <f t="shared" si="246"/>
        <v>0</v>
      </c>
      <c r="F134" s="272">
        <f t="shared" si="246"/>
        <v>0</v>
      </c>
      <c r="G134" s="272">
        <f t="shared" si="246"/>
        <v>0</v>
      </c>
      <c r="H134" s="272">
        <f t="shared" si="246"/>
        <v>0</v>
      </c>
      <c r="I134" s="272">
        <f t="shared" si="246"/>
        <v>0</v>
      </c>
      <c r="J134" s="272">
        <f t="shared" si="246"/>
        <v>0</v>
      </c>
      <c r="K134" s="272">
        <f t="shared" si="246"/>
        <v>0</v>
      </c>
      <c r="L134" s="272">
        <f t="shared" si="246"/>
        <v>0</v>
      </c>
      <c r="M134" s="272">
        <f t="shared" si="246"/>
        <v>0</v>
      </c>
      <c r="N134" s="272">
        <f t="shared" si="246"/>
        <v>0</v>
      </c>
      <c r="O134" s="272">
        <f t="shared" si="246"/>
        <v>0</v>
      </c>
      <c r="P134" s="272">
        <f t="shared" si="246"/>
        <v>0</v>
      </c>
      <c r="Q134" s="272">
        <f t="shared" si="246"/>
        <v>0</v>
      </c>
      <c r="R134" s="272">
        <f t="shared" si="246"/>
        <v>0</v>
      </c>
      <c r="S134" s="272">
        <f t="shared" si="246"/>
        <v>0</v>
      </c>
      <c r="T134" s="272">
        <f t="shared" si="246"/>
        <v>0</v>
      </c>
      <c r="U134" s="272">
        <f t="shared" si="246"/>
        <v>0</v>
      </c>
      <c r="V134" s="272">
        <f t="shared" si="246"/>
        <v>0</v>
      </c>
      <c r="W134" s="272">
        <f t="shared" si="246"/>
        <v>0</v>
      </c>
      <c r="X134" s="272">
        <f t="shared" si="246"/>
        <v>0</v>
      </c>
      <c r="Y134" s="272">
        <f t="shared" si="246"/>
        <v>0</v>
      </c>
      <c r="Z134" s="272"/>
      <c r="AA134" s="272">
        <f t="shared" si="246"/>
        <v>0</v>
      </c>
      <c r="AB134" s="2"/>
      <c r="AC134" s="272">
        <f t="shared" si="109"/>
        <v>0</v>
      </c>
      <c r="AD134" s="528">
        <f t="shared" si="228"/>
        <v>0</v>
      </c>
      <c r="AE134" s="272">
        <f t="shared" ref="AE134:BA134" si="247">COUNTIF(AE11:AE63,"N.44")</f>
        <v>2</v>
      </c>
      <c r="AF134" s="272">
        <f t="shared" si="247"/>
        <v>2</v>
      </c>
      <c r="AG134" s="272">
        <f t="shared" si="247"/>
        <v>2</v>
      </c>
      <c r="AH134" s="272">
        <f t="shared" si="247"/>
        <v>2</v>
      </c>
      <c r="AI134" s="272">
        <f t="shared" si="247"/>
        <v>2</v>
      </c>
      <c r="AJ134" s="272">
        <f t="shared" si="247"/>
        <v>2</v>
      </c>
      <c r="AK134" s="272">
        <f t="shared" si="247"/>
        <v>2</v>
      </c>
      <c r="AL134" s="272">
        <f t="shared" si="247"/>
        <v>2</v>
      </c>
      <c r="AM134" s="272">
        <f t="shared" si="247"/>
        <v>2</v>
      </c>
      <c r="AN134" s="272">
        <f t="shared" si="247"/>
        <v>0</v>
      </c>
      <c r="AO134" s="272">
        <f t="shared" si="247"/>
        <v>0</v>
      </c>
      <c r="AP134" s="272">
        <f t="shared" si="247"/>
        <v>0</v>
      </c>
      <c r="AQ134" s="272">
        <f t="shared" si="247"/>
        <v>0</v>
      </c>
      <c r="AR134" s="272">
        <f t="shared" si="247"/>
        <v>0</v>
      </c>
      <c r="AS134" s="272">
        <f t="shared" si="247"/>
        <v>2</v>
      </c>
      <c r="AT134" s="272">
        <f t="shared" si="247"/>
        <v>2</v>
      </c>
      <c r="AU134" s="272">
        <f t="shared" si="247"/>
        <v>0</v>
      </c>
      <c r="AV134" s="272">
        <f t="shared" si="247"/>
        <v>0</v>
      </c>
      <c r="AW134" s="272">
        <f t="shared" si="247"/>
        <v>0</v>
      </c>
      <c r="AX134" s="272">
        <f t="shared" si="247"/>
        <v>0</v>
      </c>
      <c r="AY134" s="272">
        <f t="shared" si="247"/>
        <v>0</v>
      </c>
      <c r="AZ134" s="272">
        <f t="shared" si="247"/>
        <v>0</v>
      </c>
      <c r="BA134" s="272">
        <f t="shared" si="247"/>
        <v>0</v>
      </c>
      <c r="BB134" s="529">
        <f t="shared" si="112"/>
        <v>22</v>
      </c>
      <c r="BC134" s="529" t="e">
        <f>BB.33134</f>
        <v>#NAME?</v>
      </c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18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82"/>
      <c r="EX134" s="182"/>
      <c r="EY134" s="7"/>
      <c r="EZ134" s="7"/>
      <c r="FA134" s="7"/>
      <c r="FB134" s="7"/>
      <c r="FC134" s="7"/>
      <c r="FD134" s="7"/>
      <c r="FE134" s="7"/>
      <c r="FF134" s="7"/>
    </row>
    <row r="135" spans="1:162" ht="18" hidden="1" customHeight="1" x14ac:dyDescent="0.25">
      <c r="A135" s="770" t="s">
        <v>500</v>
      </c>
      <c r="B135" s="770"/>
      <c r="C135" s="770"/>
      <c r="D135" s="272">
        <f t="shared" ref="D135:AA135" si="248">SUM(D68:D134)</f>
        <v>0</v>
      </c>
      <c r="E135" s="272">
        <f t="shared" si="248"/>
        <v>0</v>
      </c>
      <c r="F135" s="272">
        <f t="shared" si="248"/>
        <v>0</v>
      </c>
      <c r="G135" s="272">
        <f t="shared" si="248"/>
        <v>0</v>
      </c>
      <c r="H135" s="272">
        <f t="shared" si="248"/>
        <v>0</v>
      </c>
      <c r="I135" s="272">
        <f t="shared" si="248"/>
        <v>0</v>
      </c>
      <c r="J135" s="272">
        <f t="shared" si="248"/>
        <v>0</v>
      </c>
      <c r="K135" s="272">
        <f t="shared" si="248"/>
        <v>0</v>
      </c>
      <c r="L135" s="272">
        <f t="shared" si="248"/>
        <v>0</v>
      </c>
      <c r="M135" s="272">
        <f t="shared" si="248"/>
        <v>0</v>
      </c>
      <c r="N135" s="272">
        <f t="shared" si="248"/>
        <v>0</v>
      </c>
      <c r="O135" s="272">
        <f t="shared" si="248"/>
        <v>0</v>
      </c>
      <c r="P135" s="272">
        <f t="shared" si="248"/>
        <v>0</v>
      </c>
      <c r="Q135" s="272">
        <f t="shared" si="248"/>
        <v>0</v>
      </c>
      <c r="R135" s="272">
        <f t="shared" si="248"/>
        <v>0</v>
      </c>
      <c r="S135" s="272">
        <f t="shared" si="248"/>
        <v>0</v>
      </c>
      <c r="T135" s="272">
        <f t="shared" si="248"/>
        <v>0</v>
      </c>
      <c r="U135" s="272">
        <f t="shared" si="248"/>
        <v>0</v>
      </c>
      <c r="V135" s="272">
        <f t="shared" si="248"/>
        <v>0</v>
      </c>
      <c r="W135" s="272">
        <f t="shared" si="248"/>
        <v>0</v>
      </c>
      <c r="X135" s="272">
        <f t="shared" si="248"/>
        <v>0</v>
      </c>
      <c r="Y135" s="272">
        <f t="shared" si="248"/>
        <v>0</v>
      </c>
      <c r="Z135" s="272"/>
      <c r="AA135" s="272">
        <f t="shared" si="248"/>
        <v>0</v>
      </c>
      <c r="AB135" s="272"/>
      <c r="AC135" s="272">
        <f>SUM(D135:AA135)</f>
        <v>0</v>
      </c>
      <c r="AD135" s="272">
        <f t="shared" ref="AD135:BC135" si="249">SUM(AD68:AD134)</f>
        <v>0</v>
      </c>
      <c r="AE135" s="272">
        <f t="shared" si="249"/>
        <v>46</v>
      </c>
      <c r="AF135" s="272">
        <f t="shared" si="249"/>
        <v>46</v>
      </c>
      <c r="AG135" s="272">
        <f t="shared" si="249"/>
        <v>46</v>
      </c>
      <c r="AH135" s="272">
        <f t="shared" si="249"/>
        <v>44</v>
      </c>
      <c r="AI135" s="272">
        <f t="shared" si="249"/>
        <v>44</v>
      </c>
      <c r="AJ135" s="272">
        <f t="shared" si="249"/>
        <v>44</v>
      </c>
      <c r="AK135" s="272">
        <f t="shared" si="249"/>
        <v>46</v>
      </c>
      <c r="AL135" s="272">
        <f t="shared" si="249"/>
        <v>46</v>
      </c>
      <c r="AM135" s="272">
        <f t="shared" si="249"/>
        <v>46</v>
      </c>
      <c r="AN135" s="272">
        <f t="shared" si="249"/>
        <v>48</v>
      </c>
      <c r="AO135" s="272">
        <f t="shared" si="249"/>
        <v>48</v>
      </c>
      <c r="AP135" s="272">
        <f t="shared" si="249"/>
        <v>48</v>
      </c>
      <c r="AQ135" s="272">
        <f t="shared" si="249"/>
        <v>48</v>
      </c>
      <c r="AR135" s="272">
        <f t="shared" si="249"/>
        <v>48</v>
      </c>
      <c r="AS135" s="272">
        <f t="shared" si="249"/>
        <v>46</v>
      </c>
      <c r="AT135" s="272">
        <f t="shared" si="249"/>
        <v>46</v>
      </c>
      <c r="AU135" s="272">
        <f t="shared" si="249"/>
        <v>48</v>
      </c>
      <c r="AV135" s="272">
        <f t="shared" si="249"/>
        <v>48</v>
      </c>
      <c r="AW135" s="272">
        <f t="shared" si="249"/>
        <v>48</v>
      </c>
      <c r="AX135" s="272">
        <f t="shared" si="249"/>
        <v>48</v>
      </c>
      <c r="AY135" s="272">
        <f t="shared" si="249"/>
        <v>48</v>
      </c>
      <c r="AZ135" s="272">
        <f t="shared" si="249"/>
        <v>48</v>
      </c>
      <c r="BA135" s="272">
        <f t="shared" si="249"/>
        <v>48</v>
      </c>
      <c r="BB135" s="272" t="e">
        <f>SUM(BB.3368:BB.33134)</f>
        <v>#NAME?</v>
      </c>
      <c r="BC135" s="272" t="e">
        <f t="shared" si="249"/>
        <v>#NAME?</v>
      </c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82"/>
      <c r="EX135" s="182"/>
      <c r="EY135" s="7"/>
      <c r="EZ135" s="7"/>
      <c r="FA135" s="7"/>
      <c r="FB135" s="7"/>
      <c r="FC135" s="7"/>
      <c r="FD135" s="7"/>
      <c r="FE135" s="7"/>
      <c r="FF135" s="7"/>
    </row>
    <row r="136" spans="1:162" ht="21" customHeight="1" thickBot="1" x14ac:dyDescent="0.3">
      <c r="A136" s="25" t="s">
        <v>852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U136" s="225" t="s">
        <v>853</v>
      </c>
      <c r="V136" s="530"/>
      <c r="W136" s="530"/>
      <c r="X136" s="530"/>
      <c r="Y136" s="530"/>
      <c r="Z136" s="530"/>
      <c r="AA136" s="530"/>
      <c r="AB136" s="530"/>
      <c r="AC136" s="265" t="s">
        <v>422</v>
      </c>
      <c r="AD136" s="27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82"/>
      <c r="EX136" s="182"/>
      <c r="EY136" s="7"/>
      <c r="EZ136" s="7"/>
      <c r="FA136" s="7"/>
      <c r="FB136" s="7"/>
      <c r="FC136" s="7"/>
      <c r="FD136" s="7"/>
      <c r="FE136" s="7"/>
      <c r="FF136" s="7"/>
    </row>
    <row r="137" spans="1:162" ht="17.100000000000001" customHeight="1" thickTop="1" x14ac:dyDescent="0.25">
      <c r="A137" s="22">
        <v>1</v>
      </c>
      <c r="B137" s="21" t="s">
        <v>818</v>
      </c>
      <c r="C137" s="23"/>
      <c r="D137" s="23"/>
      <c r="E137" s="23"/>
      <c r="G137" s="22">
        <v>17</v>
      </c>
      <c r="H137" s="21" t="s">
        <v>97</v>
      </c>
      <c r="N137" s="6"/>
      <c r="O137" s="22">
        <v>33</v>
      </c>
      <c r="P137" s="23" t="s">
        <v>501</v>
      </c>
      <c r="Q137" s="21"/>
      <c r="S137" s="227"/>
      <c r="T137" s="227"/>
      <c r="V137" s="37"/>
      <c r="W137" s="779" t="s">
        <v>14</v>
      </c>
      <c r="X137" s="779"/>
      <c r="Y137" s="779" t="s">
        <v>129</v>
      </c>
      <c r="Z137" s="779"/>
      <c r="AA137" s="779"/>
      <c r="AB137" s="779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18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82"/>
      <c r="EX137" s="182"/>
      <c r="EY137" s="7"/>
      <c r="EZ137" s="7"/>
      <c r="FA137" s="7"/>
      <c r="FB137" s="7"/>
      <c r="FC137" s="7"/>
      <c r="FD137" s="7"/>
      <c r="FE137" s="7"/>
      <c r="FF137" s="7"/>
    </row>
    <row r="138" spans="1:162" ht="17.100000000000001" customHeight="1" thickBot="1" x14ac:dyDescent="0.3">
      <c r="A138" s="22">
        <v>2</v>
      </c>
      <c r="B138" s="21" t="s">
        <v>87</v>
      </c>
      <c r="C138" s="23"/>
      <c r="D138" s="23"/>
      <c r="E138" s="23"/>
      <c r="G138" s="22">
        <v>18</v>
      </c>
      <c r="H138" s="21" t="s">
        <v>729</v>
      </c>
      <c r="J138" s="23"/>
      <c r="K138" s="23"/>
      <c r="M138" s="23"/>
      <c r="N138" s="6"/>
      <c r="O138" s="22">
        <v>34</v>
      </c>
      <c r="P138" s="21" t="s">
        <v>184</v>
      </c>
      <c r="Q138" s="21"/>
      <c r="S138" s="37"/>
      <c r="T138" s="37"/>
      <c r="U138" s="37"/>
      <c r="W138" s="780"/>
      <c r="X138" s="780"/>
      <c r="Y138" s="780"/>
      <c r="Z138" s="780"/>
      <c r="AA138" s="780"/>
      <c r="AB138" s="780"/>
      <c r="AC138" s="226" t="s">
        <v>838</v>
      </c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18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82"/>
      <c r="EX138" s="182"/>
      <c r="EY138" s="7"/>
      <c r="EZ138" s="7"/>
      <c r="FA138" s="7"/>
      <c r="FB138" s="7"/>
      <c r="FC138" s="7"/>
      <c r="FD138" s="7"/>
      <c r="FE138" s="7"/>
      <c r="FF138" s="7"/>
    </row>
    <row r="139" spans="1:162" ht="17.100000000000001" customHeight="1" thickTop="1" x14ac:dyDescent="0.25">
      <c r="A139" s="22">
        <v>3</v>
      </c>
      <c r="B139" s="23" t="s">
        <v>81</v>
      </c>
      <c r="C139" s="23"/>
      <c r="D139" s="23"/>
      <c r="E139" s="23"/>
      <c r="G139" s="22">
        <v>19</v>
      </c>
      <c r="H139" s="21" t="s">
        <v>730</v>
      </c>
      <c r="J139" s="23"/>
      <c r="K139" s="23"/>
      <c r="L139" s="23"/>
      <c r="M139" s="23"/>
      <c r="N139" s="6"/>
      <c r="O139" s="22">
        <v>35</v>
      </c>
      <c r="P139" s="21" t="s">
        <v>185</v>
      </c>
      <c r="Q139" s="21"/>
      <c r="W139" s="768">
        <v>0</v>
      </c>
      <c r="X139" s="768"/>
      <c r="Y139" s="768" t="s">
        <v>550</v>
      </c>
      <c r="Z139" s="768"/>
      <c r="AA139" s="768"/>
      <c r="AB139" s="768"/>
      <c r="AC139" s="231" t="s">
        <v>103</v>
      </c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529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82"/>
      <c r="EW139" s="182"/>
      <c r="EX139" s="7"/>
      <c r="EY139" s="7"/>
      <c r="EZ139" s="7"/>
      <c r="FA139" s="7"/>
      <c r="FB139" s="7"/>
      <c r="FC139" s="7"/>
      <c r="FD139" s="7"/>
      <c r="FE139" s="7"/>
    </row>
    <row r="140" spans="1:162" ht="17.100000000000001" customHeight="1" x14ac:dyDescent="0.25">
      <c r="A140" s="22">
        <v>4</v>
      </c>
      <c r="B140" s="23" t="s">
        <v>82</v>
      </c>
      <c r="C140" s="23"/>
      <c r="D140" s="23"/>
      <c r="E140" s="23"/>
      <c r="G140" s="22">
        <v>20</v>
      </c>
      <c r="H140" s="23" t="s">
        <v>731</v>
      </c>
      <c r="J140" s="23"/>
      <c r="K140" s="23"/>
      <c r="L140" s="23"/>
      <c r="M140" s="23"/>
      <c r="N140" s="6"/>
      <c r="O140" s="22">
        <v>36</v>
      </c>
      <c r="P140" s="21" t="s">
        <v>186</v>
      </c>
      <c r="Q140" s="21"/>
      <c r="W140" s="769">
        <v>1</v>
      </c>
      <c r="X140" s="769"/>
      <c r="Y140" s="769" t="s">
        <v>553</v>
      </c>
      <c r="Z140" s="769"/>
      <c r="AA140" s="769"/>
      <c r="AB140" s="769"/>
      <c r="AC140" s="225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529"/>
      <c r="BC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82"/>
      <c r="EW140" s="182"/>
      <c r="EX140" s="7"/>
      <c r="EY140" s="7"/>
      <c r="EZ140" s="7"/>
      <c r="FA140" s="7"/>
      <c r="FB140" s="7"/>
      <c r="FC140" s="7"/>
      <c r="FD140" s="7"/>
      <c r="FE140" s="7"/>
    </row>
    <row r="141" spans="1:162" ht="17.100000000000001" customHeight="1" x14ac:dyDescent="0.25">
      <c r="A141" s="22">
        <v>5</v>
      </c>
      <c r="B141" s="23" t="s">
        <v>86</v>
      </c>
      <c r="C141" s="23"/>
      <c r="D141" s="23"/>
      <c r="E141" s="23"/>
      <c r="G141" s="22">
        <v>21</v>
      </c>
      <c r="H141" s="21" t="s">
        <v>732</v>
      </c>
      <c r="J141" s="23"/>
      <c r="K141" s="23"/>
      <c r="L141" s="23"/>
      <c r="M141" s="23"/>
      <c r="N141" s="6"/>
      <c r="O141" s="22">
        <v>37</v>
      </c>
      <c r="P141" s="21" t="s">
        <v>421</v>
      </c>
      <c r="Q141" s="21"/>
      <c r="W141" s="769">
        <v>2</v>
      </c>
      <c r="X141" s="769"/>
      <c r="Y141" s="769" t="s">
        <v>608</v>
      </c>
      <c r="Z141" s="769"/>
      <c r="AA141" s="769"/>
      <c r="AB141" s="769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529"/>
      <c r="AZ141" s="529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82"/>
      <c r="EV141" s="182"/>
      <c r="EW141" s="7"/>
      <c r="EX141" s="7"/>
      <c r="EY141" s="7"/>
      <c r="EZ141" s="7"/>
      <c r="FA141" s="7"/>
      <c r="FB141" s="7"/>
      <c r="FC141" s="7"/>
      <c r="FD141" s="7"/>
    </row>
    <row r="142" spans="1:162" ht="17.100000000000001" customHeight="1" x14ac:dyDescent="0.25">
      <c r="A142" s="22">
        <v>6</v>
      </c>
      <c r="B142" s="21" t="s">
        <v>125</v>
      </c>
      <c r="C142" s="23"/>
      <c r="D142" s="23"/>
      <c r="E142" s="23"/>
      <c r="G142" s="22">
        <v>22</v>
      </c>
      <c r="H142" s="21" t="s">
        <v>733</v>
      </c>
      <c r="L142" s="23"/>
      <c r="M142" s="23"/>
      <c r="N142" s="6"/>
      <c r="O142" s="22">
        <v>38</v>
      </c>
      <c r="P142" s="21" t="s">
        <v>449</v>
      </c>
      <c r="Q142" s="21"/>
      <c r="W142" s="769">
        <v>3</v>
      </c>
      <c r="X142" s="769"/>
      <c r="Y142" s="769" t="s">
        <v>609</v>
      </c>
      <c r="Z142" s="769"/>
      <c r="AA142" s="769"/>
      <c r="AB142" s="769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529"/>
      <c r="AZ142" s="529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82"/>
      <c r="EV142" s="182"/>
      <c r="EW142" s="7"/>
      <c r="EX142" s="7"/>
      <c r="EY142" s="7"/>
      <c r="EZ142" s="7"/>
      <c r="FA142" s="7"/>
      <c r="FB142" s="7"/>
      <c r="FC142" s="7"/>
      <c r="FD142" s="7"/>
    </row>
    <row r="143" spans="1:162" ht="17.100000000000001" customHeight="1" x14ac:dyDescent="0.25">
      <c r="A143" s="22">
        <v>7</v>
      </c>
      <c r="B143" s="21" t="s">
        <v>126</v>
      </c>
      <c r="C143" s="23"/>
      <c r="D143" s="23"/>
      <c r="E143" s="23"/>
      <c r="G143" s="22">
        <v>23</v>
      </c>
      <c r="H143" s="1" t="s">
        <v>819</v>
      </c>
      <c r="J143" s="23"/>
      <c r="K143" s="23"/>
      <c r="L143" s="23"/>
      <c r="M143" s="23"/>
      <c r="N143" s="6"/>
      <c r="O143" s="22">
        <v>39</v>
      </c>
      <c r="P143" s="21" t="s">
        <v>412</v>
      </c>
      <c r="Q143" s="21"/>
      <c r="W143" s="769">
        <v>4</v>
      </c>
      <c r="X143" s="769"/>
      <c r="Y143" s="769" t="s">
        <v>610</v>
      </c>
      <c r="Z143" s="769"/>
      <c r="AA143" s="769"/>
      <c r="AB143" s="769"/>
      <c r="AC143" s="226" t="s">
        <v>235</v>
      </c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529"/>
      <c r="AZ143" s="529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82"/>
      <c r="EV143" s="182"/>
      <c r="EW143" s="7"/>
      <c r="EX143" s="7"/>
      <c r="EY143" s="7"/>
      <c r="EZ143" s="7"/>
      <c r="FA143" s="7"/>
      <c r="FB143" s="7"/>
      <c r="FC143" s="7"/>
      <c r="FD143" s="7"/>
    </row>
    <row r="144" spans="1:162" ht="17.100000000000001" customHeight="1" x14ac:dyDescent="0.25">
      <c r="A144" s="22">
        <v>8</v>
      </c>
      <c r="B144" s="21" t="s">
        <v>92</v>
      </c>
      <c r="C144" s="21"/>
      <c r="D144" s="23"/>
      <c r="E144" s="23"/>
      <c r="G144" s="22">
        <v>24</v>
      </c>
      <c r="H144" s="1" t="s">
        <v>820</v>
      </c>
      <c r="J144" s="23"/>
      <c r="K144" s="23"/>
      <c r="L144" s="23"/>
      <c r="M144" s="23"/>
      <c r="N144" s="6"/>
      <c r="O144" s="22">
        <v>40</v>
      </c>
      <c r="P144" s="21" t="s">
        <v>622</v>
      </c>
      <c r="Q144" s="21"/>
      <c r="W144" s="697" t="s">
        <v>27</v>
      </c>
      <c r="X144" s="698"/>
      <c r="Y144" s="698"/>
      <c r="Z144" s="698"/>
      <c r="AA144" s="698"/>
      <c r="AB144" s="699"/>
      <c r="AC144" s="226" t="s">
        <v>302</v>
      </c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529"/>
      <c r="AZ144" s="529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82"/>
      <c r="EV144" s="182"/>
      <c r="EW144" s="7"/>
      <c r="EX144" s="7"/>
      <c r="EY144" s="7"/>
      <c r="EZ144" s="7"/>
      <c r="FA144" s="7"/>
      <c r="FB144" s="7"/>
      <c r="FC144" s="7"/>
      <c r="FD144" s="7"/>
    </row>
    <row r="145" spans="1:162" ht="17.100000000000001" customHeight="1" x14ac:dyDescent="0.25">
      <c r="A145" s="22">
        <v>9</v>
      </c>
      <c r="B145" s="21" t="s">
        <v>628</v>
      </c>
      <c r="C145" s="21"/>
      <c r="D145" s="23"/>
      <c r="E145" s="23"/>
      <c r="G145" s="22">
        <v>25</v>
      </c>
      <c r="H145" s="21" t="s">
        <v>821</v>
      </c>
      <c r="J145" s="23"/>
      <c r="K145" s="23"/>
      <c r="L145" s="23"/>
      <c r="M145" s="23"/>
      <c r="N145" s="6"/>
      <c r="O145" s="22">
        <v>41</v>
      </c>
      <c r="P145" s="21" t="s">
        <v>669</v>
      </c>
      <c r="Q145" s="21"/>
      <c r="W145" s="769">
        <v>5</v>
      </c>
      <c r="X145" s="769"/>
      <c r="Y145" s="769" t="s">
        <v>611</v>
      </c>
      <c r="Z145" s="769"/>
      <c r="AA145" s="769"/>
      <c r="AB145" s="769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529"/>
      <c r="AZ145" s="529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82"/>
      <c r="EV145" s="182"/>
      <c r="EW145" s="7"/>
      <c r="EX145" s="7"/>
      <c r="EY145" s="7"/>
      <c r="EZ145" s="7"/>
      <c r="FA145" s="7"/>
      <c r="FB145" s="7"/>
      <c r="FC145" s="7"/>
      <c r="FD145" s="7"/>
    </row>
    <row r="146" spans="1:162" ht="17.100000000000001" customHeight="1" x14ac:dyDescent="0.25">
      <c r="A146" s="22">
        <v>10</v>
      </c>
      <c r="B146" s="21" t="s">
        <v>124</v>
      </c>
      <c r="C146" s="21"/>
      <c r="D146" s="21"/>
      <c r="E146" s="21"/>
      <c r="G146" s="22">
        <v>26</v>
      </c>
      <c r="H146" s="21" t="s">
        <v>670</v>
      </c>
      <c r="J146" s="23"/>
      <c r="K146" s="23"/>
      <c r="L146" s="23"/>
      <c r="M146" s="21"/>
      <c r="N146" s="7"/>
      <c r="O146" s="22">
        <v>42</v>
      </c>
      <c r="P146" s="21" t="s">
        <v>672</v>
      </c>
      <c r="Q146" s="21"/>
      <c r="W146" s="769">
        <v>6</v>
      </c>
      <c r="X146" s="769"/>
      <c r="Y146" s="769" t="s">
        <v>612</v>
      </c>
      <c r="Z146" s="769"/>
      <c r="AA146" s="769"/>
      <c r="AB146" s="769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529"/>
      <c r="AZ146" s="529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82"/>
      <c r="EV146" s="182"/>
      <c r="EW146" s="7"/>
      <c r="EX146" s="7"/>
      <c r="EY146" s="7"/>
      <c r="EZ146" s="7"/>
      <c r="FA146" s="7"/>
      <c r="FB146" s="7"/>
      <c r="FC146" s="7"/>
      <c r="FD146" s="7"/>
    </row>
    <row r="147" spans="1:162" ht="17.100000000000001" customHeight="1" x14ac:dyDescent="0.25">
      <c r="A147" s="22">
        <v>11</v>
      </c>
      <c r="B147" s="23" t="s">
        <v>94</v>
      </c>
      <c r="C147" s="21"/>
      <c r="D147" s="21"/>
      <c r="E147" s="21"/>
      <c r="G147" s="22">
        <v>27</v>
      </c>
      <c r="H147" s="1" t="s">
        <v>822</v>
      </c>
      <c r="J147" s="21"/>
      <c r="K147" s="21"/>
      <c r="L147" s="21"/>
      <c r="M147" s="21"/>
      <c r="N147" s="7"/>
      <c r="O147" s="22">
        <v>43</v>
      </c>
      <c r="P147" s="21" t="s">
        <v>686</v>
      </c>
      <c r="Q147" s="21"/>
      <c r="W147" s="769">
        <v>7</v>
      </c>
      <c r="X147" s="769"/>
      <c r="Y147" s="769" t="s">
        <v>613</v>
      </c>
      <c r="Z147" s="769"/>
      <c r="AA147" s="769"/>
      <c r="AB147" s="769"/>
      <c r="AY147" s="529"/>
      <c r="AZ147" s="529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82"/>
      <c r="EV147" s="182"/>
      <c r="EW147" s="7"/>
      <c r="EX147" s="7"/>
      <c r="EY147" s="7"/>
      <c r="EZ147" s="7"/>
      <c r="FA147" s="7"/>
      <c r="FB147" s="7"/>
      <c r="FC147" s="7"/>
      <c r="FD147" s="7"/>
    </row>
    <row r="148" spans="1:162" ht="17.100000000000001" customHeight="1" x14ac:dyDescent="0.25">
      <c r="A148" s="348">
        <v>12</v>
      </c>
      <c r="B148" s="21" t="s">
        <v>114</v>
      </c>
      <c r="C148" s="347"/>
      <c r="D148" s="347"/>
      <c r="E148" s="347"/>
      <c r="G148" s="22">
        <v>28</v>
      </c>
      <c r="H148" s="1" t="s">
        <v>823</v>
      </c>
      <c r="J148" s="21"/>
      <c r="K148" s="21"/>
      <c r="L148" s="21"/>
      <c r="M148" s="21"/>
      <c r="N148" s="7"/>
      <c r="O148" s="22">
        <v>44</v>
      </c>
      <c r="P148" s="1" t="s">
        <v>781</v>
      </c>
      <c r="Q148" s="21"/>
      <c r="W148" s="769">
        <v>8</v>
      </c>
      <c r="X148" s="769"/>
      <c r="Y148" s="769" t="s">
        <v>614</v>
      </c>
      <c r="Z148" s="769"/>
      <c r="AA148" s="769"/>
      <c r="AB148" s="769"/>
      <c r="AY148" s="529"/>
      <c r="AZ148" s="529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82"/>
      <c r="EV148" s="182"/>
      <c r="EW148" s="7"/>
      <c r="EX148" s="7"/>
      <c r="EY148" s="7"/>
      <c r="EZ148" s="7"/>
      <c r="FA148" s="7"/>
      <c r="FB148" s="7"/>
      <c r="FC148" s="7"/>
      <c r="FD148" s="7"/>
    </row>
    <row r="149" spans="1:162" ht="17.100000000000001" customHeight="1" x14ac:dyDescent="0.25">
      <c r="A149" s="22">
        <v>13</v>
      </c>
      <c r="B149" s="21" t="s">
        <v>848</v>
      </c>
      <c r="C149" s="21"/>
      <c r="D149" s="21"/>
      <c r="E149" s="21"/>
      <c r="G149" s="22">
        <v>29</v>
      </c>
      <c r="H149" s="1" t="s">
        <v>824</v>
      </c>
      <c r="J149" s="21"/>
      <c r="K149" s="21"/>
      <c r="L149" s="21"/>
      <c r="M149" s="21"/>
      <c r="O149" s="22">
        <v>45</v>
      </c>
      <c r="P149" s="1" t="s">
        <v>826</v>
      </c>
      <c r="W149" s="697" t="s">
        <v>27</v>
      </c>
      <c r="X149" s="698"/>
      <c r="Y149" s="698"/>
      <c r="Z149" s="698"/>
      <c r="AA149" s="698"/>
      <c r="AB149" s="699"/>
      <c r="AY149" s="529"/>
      <c r="AZ149" s="529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</row>
    <row r="150" spans="1:162" ht="17.100000000000001" customHeight="1" x14ac:dyDescent="0.25">
      <c r="A150" s="22">
        <v>14</v>
      </c>
      <c r="B150" s="21" t="s">
        <v>452</v>
      </c>
      <c r="C150" s="21"/>
      <c r="D150" s="21"/>
      <c r="E150" s="21"/>
      <c r="G150" s="22">
        <v>30</v>
      </c>
      <c r="H150" s="1" t="s">
        <v>825</v>
      </c>
      <c r="J150" s="21"/>
      <c r="K150" s="21"/>
      <c r="L150" s="21"/>
      <c r="M150" s="21"/>
      <c r="O150" s="22">
        <v>46</v>
      </c>
      <c r="P150" s="531" t="s">
        <v>827</v>
      </c>
      <c r="W150" s="769">
        <v>9</v>
      </c>
      <c r="X150" s="769"/>
      <c r="Y150" s="769" t="s">
        <v>615</v>
      </c>
      <c r="Z150" s="769"/>
      <c r="AA150" s="769"/>
      <c r="AB150" s="769"/>
      <c r="AY150" s="529"/>
      <c r="AZ150" s="529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</row>
    <row r="151" spans="1:162" ht="17.100000000000001" customHeight="1" thickBot="1" x14ac:dyDescent="0.3">
      <c r="A151" s="22">
        <v>15</v>
      </c>
      <c r="B151" s="21" t="s">
        <v>107</v>
      </c>
      <c r="C151" s="21"/>
      <c r="D151" s="21"/>
      <c r="E151" s="21"/>
      <c r="G151" s="22">
        <v>31</v>
      </c>
      <c r="H151" s="21" t="s">
        <v>427</v>
      </c>
      <c r="J151" s="21"/>
      <c r="K151" s="21"/>
      <c r="L151" s="21"/>
      <c r="M151" s="21"/>
      <c r="O151" s="22">
        <v>47</v>
      </c>
      <c r="P151" s="531" t="s">
        <v>828</v>
      </c>
      <c r="W151" s="821">
        <v>10</v>
      </c>
      <c r="X151" s="821"/>
      <c r="Y151" s="821" t="s">
        <v>616</v>
      </c>
      <c r="Z151" s="821"/>
      <c r="AA151" s="821"/>
      <c r="AB151" s="821"/>
      <c r="AY151" s="529"/>
      <c r="AZ151" s="529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</row>
    <row r="152" spans="1:162" ht="17.100000000000001" customHeight="1" thickTop="1" x14ac:dyDescent="0.25">
      <c r="A152" s="22">
        <v>16</v>
      </c>
      <c r="B152" s="21" t="s">
        <v>109</v>
      </c>
      <c r="C152" s="21"/>
      <c r="D152" s="21"/>
      <c r="E152" s="21"/>
      <c r="G152" s="22">
        <v>32</v>
      </c>
      <c r="H152" s="21" t="s">
        <v>142</v>
      </c>
      <c r="J152" s="21"/>
      <c r="K152" s="21"/>
      <c r="L152" s="21"/>
      <c r="M152" s="21"/>
      <c r="O152" s="22">
        <v>48</v>
      </c>
      <c r="P152" s="532" t="s">
        <v>829</v>
      </c>
      <c r="R152" s="383"/>
      <c r="S152" s="383"/>
      <c r="T152" s="223"/>
      <c r="U152" s="223"/>
      <c r="W152" s="223"/>
      <c r="X152" s="223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118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</row>
    <row r="153" spans="1:162" ht="17.100000000000001" customHeight="1" x14ac:dyDescent="0.25">
      <c r="A153" s="22"/>
      <c r="C153" s="21"/>
      <c r="D153" s="21"/>
      <c r="E153" s="21"/>
      <c r="F153" s="22"/>
      <c r="J153" s="21"/>
      <c r="K153" s="21"/>
      <c r="L153" s="21"/>
      <c r="M153" s="21"/>
      <c r="O153" s="22">
        <v>49</v>
      </c>
      <c r="P153" s="531" t="s">
        <v>830</v>
      </c>
      <c r="R153" s="383"/>
      <c r="S153" s="383"/>
      <c r="T153" s="223"/>
      <c r="U153" s="223"/>
      <c r="V153" s="223"/>
      <c r="W153" s="223"/>
      <c r="X153" s="223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</row>
    <row r="154" spans="1:162" ht="17.100000000000001" customHeight="1" x14ac:dyDescent="0.25">
      <c r="C154" s="21"/>
      <c r="D154" s="21"/>
      <c r="E154" s="21"/>
      <c r="J154" s="21"/>
      <c r="K154" s="21"/>
      <c r="L154" s="21"/>
      <c r="M154" s="21"/>
      <c r="O154" s="529"/>
      <c r="R154" s="383"/>
      <c r="S154" s="383"/>
      <c r="T154" s="223"/>
      <c r="U154" s="223"/>
      <c r="V154" s="223"/>
      <c r="W154" s="223"/>
      <c r="X154" s="223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</row>
    <row r="155" spans="1:162" ht="17.100000000000001" customHeight="1" x14ac:dyDescent="0.25">
      <c r="C155" s="21"/>
      <c r="D155" s="21"/>
      <c r="E155" s="21"/>
      <c r="J155" s="21"/>
      <c r="K155" s="21"/>
      <c r="L155" s="21"/>
      <c r="M155" s="21"/>
      <c r="R155" s="631"/>
      <c r="S155" s="631"/>
      <c r="T155" s="223"/>
      <c r="U155" s="223"/>
      <c r="V155" s="223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</row>
    <row r="156" spans="1:162" ht="17.100000000000001" customHeight="1" x14ac:dyDescent="0.25">
      <c r="C156" s="23"/>
      <c r="D156" s="21"/>
      <c r="E156" s="21"/>
      <c r="J156" s="21"/>
      <c r="K156" s="21"/>
      <c r="L156" s="21"/>
      <c r="M156" s="21"/>
      <c r="R156" s="631"/>
      <c r="S156" s="631"/>
      <c r="T156" s="223"/>
      <c r="U156" s="223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183"/>
      <c r="BX156" s="183"/>
      <c r="BY156" s="183"/>
      <c r="BZ156" s="183"/>
      <c r="CA156" s="183"/>
      <c r="CB156" s="183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5"/>
      <c r="CT156" s="185"/>
      <c r="CU156" s="7"/>
      <c r="CV156" s="7"/>
      <c r="CW156" s="7"/>
      <c r="CX156" s="7"/>
      <c r="CY156" s="7"/>
      <c r="CZ156" s="7"/>
      <c r="DA156" s="185"/>
      <c r="DB156" s="185"/>
      <c r="DC156" s="185"/>
      <c r="DD156" s="185"/>
      <c r="DE156" s="185"/>
      <c r="DF156" s="185"/>
      <c r="DG156" s="185" t="s">
        <v>854</v>
      </c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185"/>
      <c r="EA156" s="185"/>
      <c r="EB156" s="185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</row>
    <row r="157" spans="1:162" ht="17.100000000000001" customHeight="1" x14ac:dyDescent="0.25">
      <c r="D157" s="21"/>
      <c r="E157" s="21"/>
      <c r="J157" s="21"/>
      <c r="K157" s="21"/>
      <c r="L157" s="21"/>
      <c r="M157" s="21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18"/>
      <c r="BZ157" s="118"/>
      <c r="CA157" s="118"/>
      <c r="CB157" s="118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 t="s">
        <v>134</v>
      </c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185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</row>
    <row r="158" spans="1:162" ht="17.100000000000001" customHeight="1" x14ac:dyDescent="0.25">
      <c r="A158" s="22"/>
      <c r="B158" s="21"/>
      <c r="D158" s="23"/>
      <c r="E158" s="21"/>
      <c r="F158" s="21"/>
      <c r="G158" s="22"/>
      <c r="H158" s="22"/>
      <c r="M158" s="21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18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527"/>
      <c r="CT158" s="527"/>
      <c r="CU158" s="527"/>
      <c r="CV158" s="527"/>
      <c r="CW158" s="527"/>
      <c r="CX158" s="527"/>
      <c r="CY158" s="527"/>
      <c r="CZ158" s="527"/>
      <c r="DA158" s="527"/>
      <c r="DB158" s="527"/>
      <c r="DC158" s="527"/>
      <c r="DD158" s="527"/>
      <c r="DE158" s="527"/>
      <c r="DF158" s="527"/>
      <c r="DG158" s="527" t="s">
        <v>451</v>
      </c>
      <c r="DH158" s="527"/>
      <c r="DI158" s="527"/>
      <c r="DJ158" s="527"/>
      <c r="DK158" s="527"/>
      <c r="DL158" s="527"/>
      <c r="DM158" s="527"/>
      <c r="DN158" s="527"/>
      <c r="DO158" s="527"/>
      <c r="DP158" s="527"/>
      <c r="DQ158" s="527"/>
      <c r="DR158" s="527"/>
      <c r="DS158" s="527"/>
      <c r="DT158" s="527"/>
      <c r="DU158" s="527"/>
      <c r="DV158" s="527"/>
      <c r="DW158" s="527"/>
      <c r="DX158" s="527"/>
      <c r="DY158" s="527"/>
      <c r="DZ158" s="527"/>
      <c r="EA158" s="527"/>
      <c r="EB158" s="52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</row>
    <row r="159" spans="1:162" ht="17.100000000000001" customHeight="1" x14ac:dyDescent="0.25">
      <c r="A159" s="24"/>
      <c r="G159" s="24"/>
      <c r="H159" s="24"/>
      <c r="I159" s="21"/>
      <c r="J159" s="21"/>
      <c r="K159" s="21"/>
      <c r="L159" s="21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18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 t="s">
        <v>855</v>
      </c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</row>
    <row r="160" spans="1:162" ht="15.95" customHeight="1" x14ac:dyDescent="0.25"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</row>
    <row r="161" spans="2:162" ht="15.95" customHeight="1" x14ac:dyDescent="0.25"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18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18"/>
      <c r="CT161" s="118"/>
      <c r="CU161" s="118"/>
      <c r="CV161" s="118"/>
      <c r="CW161" s="118"/>
      <c r="CX161" s="118"/>
      <c r="CY161" s="118"/>
      <c r="CZ161" s="118"/>
      <c r="DA161" s="118"/>
      <c r="DB161" s="118"/>
      <c r="DC161" s="118"/>
      <c r="DD161" s="118"/>
      <c r="DE161" s="118"/>
      <c r="DF161" s="118"/>
      <c r="DG161" s="187" t="s">
        <v>856</v>
      </c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18"/>
      <c r="DV161" s="118"/>
      <c r="DW161" s="118"/>
      <c r="DX161" s="118"/>
      <c r="DY161" s="118"/>
      <c r="DZ161" s="118"/>
      <c r="EA161" s="118"/>
      <c r="EB161" s="118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</row>
    <row r="162" spans="2:162" ht="15.95" customHeight="1" x14ac:dyDescent="0.25"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18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18"/>
      <c r="DG162" s="185" t="s">
        <v>134</v>
      </c>
      <c r="DH162" s="185"/>
      <c r="DI162" s="185"/>
      <c r="DJ162" s="185"/>
      <c r="DK162" s="185"/>
      <c r="DL162" s="185"/>
      <c r="DM162" s="187"/>
      <c r="DN162" s="187"/>
      <c r="DO162" s="187"/>
      <c r="DP162" s="187"/>
      <c r="DQ162" s="187"/>
      <c r="DR162" s="187"/>
      <c r="DS162" s="187"/>
      <c r="DT162" s="187"/>
      <c r="DU162" s="118"/>
      <c r="DV162" s="118"/>
      <c r="DW162" s="118"/>
      <c r="DX162" s="118"/>
      <c r="DY162" s="118"/>
      <c r="DZ162" s="118"/>
      <c r="EA162" s="118"/>
      <c r="EB162" s="118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</row>
    <row r="163" spans="2:162" ht="15.95" customHeight="1" x14ac:dyDescent="0.25"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18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18"/>
      <c r="DH163" s="118"/>
      <c r="DI163" s="118"/>
      <c r="DJ163" s="118"/>
      <c r="DK163" s="118"/>
      <c r="DL163" s="118"/>
      <c r="DM163" s="118"/>
      <c r="DN163" s="118"/>
      <c r="DO163" s="118"/>
      <c r="DP163" s="118"/>
      <c r="DQ163" s="118"/>
      <c r="DR163" s="118"/>
      <c r="DS163" s="118"/>
      <c r="DT163" s="118"/>
      <c r="DU163" s="118"/>
      <c r="DV163" s="118"/>
      <c r="DW163" s="118"/>
      <c r="DX163" s="118"/>
      <c r="DY163" s="118"/>
      <c r="DZ163" s="118"/>
      <c r="EA163" s="118"/>
      <c r="EB163" s="118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</row>
    <row r="164" spans="2:162" ht="15.95" customHeight="1" x14ac:dyDescent="0.25"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18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18"/>
      <c r="DV164" s="118"/>
      <c r="DW164" s="118"/>
      <c r="DX164" s="118"/>
      <c r="DY164" s="118"/>
      <c r="DZ164" s="118"/>
      <c r="EA164" s="118"/>
      <c r="EB164" s="118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</row>
    <row r="165" spans="2:162" ht="15.95" customHeight="1" x14ac:dyDescent="0.25"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18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18"/>
      <c r="DG165" s="187" t="s">
        <v>857</v>
      </c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18"/>
      <c r="DV165" s="118"/>
      <c r="DW165" s="118"/>
      <c r="DX165" s="118"/>
      <c r="DY165" s="118"/>
      <c r="DZ165" s="118"/>
      <c r="EA165" s="118"/>
      <c r="EB165" s="118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</row>
    <row r="166" spans="2:162" ht="15.95" customHeight="1" x14ac:dyDescent="0.25"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18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18"/>
      <c r="DV166" s="118"/>
      <c r="DW166" s="118"/>
      <c r="DX166" s="118"/>
      <c r="DY166" s="118"/>
      <c r="DZ166" s="118"/>
      <c r="EA166" s="118"/>
      <c r="EB166" s="118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</row>
    <row r="167" spans="2:162" ht="15.95" customHeight="1" x14ac:dyDescent="0.25"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1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187"/>
      <c r="DV167" s="187"/>
      <c r="DW167" s="187"/>
      <c r="DX167" s="187"/>
      <c r="DY167" s="187"/>
      <c r="DZ167" s="187"/>
      <c r="EA167" s="187"/>
      <c r="EB167" s="18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</row>
    <row r="168" spans="2:162" ht="15.95" customHeight="1" x14ac:dyDescent="0.25"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1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</row>
    <row r="169" spans="2:162" ht="15.95" customHeight="1" x14ac:dyDescent="0.25"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18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18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18"/>
      <c r="DV169" s="118"/>
      <c r="DW169" s="118"/>
      <c r="DX169" s="118"/>
      <c r="DY169" s="118"/>
      <c r="DZ169" s="118"/>
      <c r="EA169" s="118"/>
      <c r="EB169" s="118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</row>
    <row r="170" spans="2:162" ht="15.95" customHeight="1" x14ac:dyDescent="0.25">
      <c r="B170" s="105"/>
      <c r="C170" s="105"/>
      <c r="D170" s="105"/>
      <c r="E170" s="105"/>
      <c r="F170" s="105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1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</row>
    <row r="171" spans="2:162" ht="15.95" customHeight="1" x14ac:dyDescent="0.25">
      <c r="B171" s="105"/>
      <c r="C171" s="105"/>
      <c r="E171" s="105"/>
      <c r="F171" s="105"/>
      <c r="G171" s="105"/>
      <c r="H171" s="105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</row>
    <row r="172" spans="2:162" ht="15.95" customHeight="1" x14ac:dyDescent="0.25">
      <c r="B172" s="105"/>
      <c r="C172" s="105"/>
      <c r="E172" s="105"/>
      <c r="F172" s="105"/>
      <c r="G172" s="105"/>
      <c r="H172" s="105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</row>
    <row r="173" spans="2:162" ht="15.95" customHeight="1" x14ac:dyDescent="0.25">
      <c r="B173" s="105"/>
      <c r="C173" s="105"/>
      <c r="E173" s="105"/>
      <c r="F173" s="105"/>
      <c r="G173" s="105"/>
      <c r="H173" s="105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</row>
    <row r="174" spans="2:162" ht="15.95" customHeight="1" x14ac:dyDescent="0.25">
      <c r="B174" s="105"/>
      <c r="C174" s="105"/>
      <c r="E174" s="105"/>
      <c r="F174" s="105"/>
      <c r="G174" s="105"/>
      <c r="H174" s="105"/>
    </row>
    <row r="175" spans="2:162" ht="15.95" customHeight="1" x14ac:dyDescent="0.25">
      <c r="B175" s="105"/>
      <c r="C175" s="105"/>
      <c r="E175" s="105"/>
      <c r="F175" s="105"/>
      <c r="G175" s="105"/>
      <c r="H175" s="105"/>
    </row>
    <row r="176" spans="2:162" ht="15.95" customHeight="1" x14ac:dyDescent="0.25">
      <c r="B176" s="105"/>
      <c r="C176" s="105"/>
      <c r="E176" s="105"/>
      <c r="F176" s="105"/>
      <c r="G176" s="105"/>
      <c r="H176" s="105"/>
    </row>
    <row r="177" spans="2:6" ht="15.95" customHeight="1" x14ac:dyDescent="0.25">
      <c r="B177" s="105"/>
      <c r="C177" s="105"/>
      <c r="D177" s="105"/>
      <c r="E177" s="105"/>
      <c r="F177" s="105"/>
    </row>
    <row r="178" spans="2:6" ht="15.95" customHeight="1" x14ac:dyDescent="0.25">
      <c r="B178" s="105"/>
      <c r="C178" s="105"/>
      <c r="D178" s="105"/>
      <c r="E178" s="105"/>
      <c r="F178" s="105"/>
    </row>
    <row r="179" spans="2:6" ht="15.95" customHeight="1" x14ac:dyDescent="0.25">
      <c r="B179" s="105"/>
      <c r="C179" s="105"/>
      <c r="E179" s="105"/>
      <c r="F179" s="105"/>
    </row>
    <row r="180" spans="2:6" ht="15.95" customHeight="1" x14ac:dyDescent="0.25">
      <c r="B180" s="105"/>
      <c r="C180" s="105"/>
      <c r="E180" s="105"/>
      <c r="F180" s="105"/>
    </row>
    <row r="181" spans="2:6" ht="15.95" customHeight="1" x14ac:dyDescent="0.25">
      <c r="B181" s="105"/>
      <c r="C181" s="105"/>
      <c r="E181" s="105"/>
      <c r="F181" s="105"/>
    </row>
  </sheetData>
  <mergeCells count="167">
    <mergeCell ref="W151:X151"/>
    <mergeCell ref="Y151:AB151"/>
    <mergeCell ref="R155:S155"/>
    <mergeCell ref="R156:S156"/>
    <mergeCell ref="W147:X147"/>
    <mergeCell ref="Y147:AB147"/>
    <mergeCell ref="W148:X148"/>
    <mergeCell ref="Y148:AB148"/>
    <mergeCell ref="W149:AB149"/>
    <mergeCell ref="W150:X150"/>
    <mergeCell ref="Y150:AB150"/>
    <mergeCell ref="W143:X143"/>
    <mergeCell ref="Y143:AB143"/>
    <mergeCell ref="W144:AB144"/>
    <mergeCell ref="W145:X145"/>
    <mergeCell ref="Y145:AB145"/>
    <mergeCell ref="W146:X146"/>
    <mergeCell ref="Y146:AB146"/>
    <mergeCell ref="W140:X140"/>
    <mergeCell ref="Y140:AB140"/>
    <mergeCell ref="W141:X141"/>
    <mergeCell ref="Y141:AB141"/>
    <mergeCell ref="W142:X142"/>
    <mergeCell ref="Y142:AB142"/>
    <mergeCell ref="A132:C132"/>
    <mergeCell ref="A133:C133"/>
    <mergeCell ref="A135:C135"/>
    <mergeCell ref="W137:X138"/>
    <mergeCell ref="Y137:AB138"/>
    <mergeCell ref="W139:X139"/>
    <mergeCell ref="Y139:AB139"/>
    <mergeCell ref="A126:C126"/>
    <mergeCell ref="A127:C127"/>
    <mergeCell ref="A128:C128"/>
    <mergeCell ref="A129:C129"/>
    <mergeCell ref="AD129:AD130"/>
    <mergeCell ref="BC129:BC130"/>
    <mergeCell ref="A130:C130"/>
    <mergeCell ref="A122:C122"/>
    <mergeCell ref="A123:C123"/>
    <mergeCell ref="AD123:AD124"/>
    <mergeCell ref="BC123:BC124"/>
    <mergeCell ref="A124:C124"/>
    <mergeCell ref="A125:C125"/>
    <mergeCell ref="A118:C118"/>
    <mergeCell ref="AD118:AD119"/>
    <mergeCell ref="BC118:BC119"/>
    <mergeCell ref="A119:C119"/>
    <mergeCell ref="AD120:AD121"/>
    <mergeCell ref="BC120:BC121"/>
    <mergeCell ref="AD111:AD112"/>
    <mergeCell ref="BC111:BC112"/>
    <mergeCell ref="AD113:AD114"/>
    <mergeCell ref="BC113:BC114"/>
    <mergeCell ref="A115:C115"/>
    <mergeCell ref="A116:C116"/>
    <mergeCell ref="AD116:AD117"/>
    <mergeCell ref="BC116:BC117"/>
    <mergeCell ref="A117:C117"/>
    <mergeCell ref="A105:C105"/>
    <mergeCell ref="A106:C106"/>
    <mergeCell ref="A107:C107"/>
    <mergeCell ref="AD107:AD108"/>
    <mergeCell ref="BC107:BC108"/>
    <mergeCell ref="A109:C109"/>
    <mergeCell ref="AD109:AD110"/>
    <mergeCell ref="BC109:BC110"/>
    <mergeCell ref="A110:C110"/>
    <mergeCell ref="AD99:AD100"/>
    <mergeCell ref="BC99:BC100"/>
    <mergeCell ref="A102:C102"/>
    <mergeCell ref="A103:C103"/>
    <mergeCell ref="AD103:AD104"/>
    <mergeCell ref="BC103:BC104"/>
    <mergeCell ref="A104:C104"/>
    <mergeCell ref="A95:C95"/>
    <mergeCell ref="AD95:AD96"/>
    <mergeCell ref="BC95:BC96"/>
    <mergeCell ref="A97:C97"/>
    <mergeCell ref="AD97:AD98"/>
    <mergeCell ref="BC97:BC98"/>
    <mergeCell ref="A98:C98"/>
    <mergeCell ref="A89:C89"/>
    <mergeCell ref="AD89:AD90"/>
    <mergeCell ref="BC89:BC90"/>
    <mergeCell ref="A90:C90"/>
    <mergeCell ref="A91:C91"/>
    <mergeCell ref="AD93:AD94"/>
    <mergeCell ref="BC93:BC94"/>
    <mergeCell ref="A85:C85"/>
    <mergeCell ref="AD85:AD86"/>
    <mergeCell ref="BC85:BC86"/>
    <mergeCell ref="A86:C86"/>
    <mergeCell ref="AD87:AD88"/>
    <mergeCell ref="BC87:BC88"/>
    <mergeCell ref="A81:C81"/>
    <mergeCell ref="AD81:AD82"/>
    <mergeCell ref="BC81:BC82"/>
    <mergeCell ref="A83:C83"/>
    <mergeCell ref="AD83:AD84"/>
    <mergeCell ref="BC83:BC84"/>
    <mergeCell ref="A77:C77"/>
    <mergeCell ref="AD77:AD78"/>
    <mergeCell ref="BC77:BC78"/>
    <mergeCell ref="A78:C78"/>
    <mergeCell ref="AD79:AD80"/>
    <mergeCell ref="BC79:BC80"/>
    <mergeCell ref="BC73:BC74"/>
    <mergeCell ref="A74:C74"/>
    <mergeCell ref="A75:C75"/>
    <mergeCell ref="AD75:AD76"/>
    <mergeCell ref="BC75:BC76"/>
    <mergeCell ref="A76:C76"/>
    <mergeCell ref="A67:C67"/>
    <mergeCell ref="A68:C68"/>
    <mergeCell ref="A70:C70"/>
    <mergeCell ref="A71:C71"/>
    <mergeCell ref="A73:C73"/>
    <mergeCell ref="AD73:AD74"/>
    <mergeCell ref="A54:A64"/>
    <mergeCell ref="B54:B64"/>
    <mergeCell ref="D61:AA62"/>
    <mergeCell ref="D63:AA64"/>
    <mergeCell ref="A65:C65"/>
    <mergeCell ref="AB65:AC65"/>
    <mergeCell ref="A21:A31"/>
    <mergeCell ref="B21:B31"/>
    <mergeCell ref="AB23:AC23"/>
    <mergeCell ref="A33:A42"/>
    <mergeCell ref="B33:B42"/>
    <mergeCell ref="A43:A53"/>
    <mergeCell ref="B43:B53"/>
    <mergeCell ref="A10:A20"/>
    <mergeCell ref="B10:B20"/>
    <mergeCell ref="D10:AA11"/>
    <mergeCell ref="AB10:AC10"/>
    <mergeCell ref="AB18:AC18"/>
    <mergeCell ref="Y8:AA8"/>
    <mergeCell ref="AN8:AP8"/>
    <mergeCell ref="AQ8:AR8"/>
    <mergeCell ref="AE7:AM7"/>
    <mergeCell ref="AN7:AT7"/>
    <mergeCell ref="AS8:AT8"/>
    <mergeCell ref="AU7:BA7"/>
    <mergeCell ref="AU8:AW8"/>
    <mergeCell ref="AX8:AY8"/>
    <mergeCell ref="AZ8:BA8"/>
    <mergeCell ref="AK8:AM8"/>
    <mergeCell ref="A1:AC1"/>
    <mergeCell ref="A6:A9"/>
    <mergeCell ref="B6:B9"/>
    <mergeCell ref="C6:C9"/>
    <mergeCell ref="D6:AA6"/>
    <mergeCell ref="AB6:AC9"/>
    <mergeCell ref="D7:L7"/>
    <mergeCell ref="D8:F8"/>
    <mergeCell ref="G8:I8"/>
    <mergeCell ref="J8:L8"/>
    <mergeCell ref="M7:S7"/>
    <mergeCell ref="T7:AA7"/>
    <mergeCell ref="W8:X8"/>
    <mergeCell ref="T8:V8"/>
    <mergeCell ref="AE8:AG8"/>
    <mergeCell ref="AH8:AJ8"/>
    <mergeCell ref="M8:O8"/>
    <mergeCell ref="P8:Q8"/>
    <mergeCell ref="R8:S8"/>
  </mergeCells>
  <conditionalFormatting sqref="BD12:FC64">
    <cfRule type="cellIs" dxfId="5" priority="1" stopIfTrue="1" operator="greaterThan">
      <formula>1</formula>
    </cfRule>
  </conditionalFormatting>
  <pageMargins left="0.12" right="0.16" top="0.23" bottom="0.17" header="0.24" footer="0.24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84993" r:id="rId4">
          <objectPr defaultSize="0" autoPict="0" r:id="rId5">
            <anchor moveWithCells="1" sizeWithCells="1">
              <from>
                <xdr:col>28</xdr:col>
                <xdr:colOff>323850</xdr:colOff>
                <xdr:row>139</xdr:row>
                <xdr:rowOff>104775</xdr:rowOff>
              </from>
              <to>
                <xdr:col>28</xdr:col>
                <xdr:colOff>1095375</xdr:colOff>
                <xdr:row>141</xdr:row>
                <xdr:rowOff>142875</xdr:rowOff>
              </to>
            </anchor>
          </objectPr>
        </oleObject>
      </mc:Choice>
      <mc:Fallback>
        <oleObject progId="PBrush" shapeId="8499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I181"/>
  <sheetViews>
    <sheetView topLeftCell="A6" zoomScale="80" zoomScaleNormal="80" workbookViewId="0">
      <pane xSplit="3" ySplit="3" topLeftCell="G39" activePane="bottomRight" state="frozen"/>
      <selection activeCell="A6" sqref="A6"/>
      <selection pane="topRight" activeCell="D6" sqref="D6"/>
      <selection pane="bottomLeft" activeCell="A9" sqref="A9"/>
      <selection pane="bottomRight" activeCell="M12" sqref="M12:S60"/>
    </sheetView>
  </sheetViews>
  <sheetFormatPr defaultRowHeight="15.95" customHeight="1" x14ac:dyDescent="0.25"/>
  <cols>
    <col min="1" max="1" width="4.140625" style="1" customWidth="1"/>
    <col min="2" max="2" width="6.28515625" style="1" customWidth="1"/>
    <col min="3" max="3" width="9.28515625" style="1" customWidth="1"/>
    <col min="4" max="12" width="10.7109375" style="1" customWidth="1"/>
    <col min="13" max="19" width="9" style="1" customWidth="1"/>
    <col min="20" max="23" width="5.7109375" style="1" customWidth="1"/>
    <col min="24" max="24" width="5.85546875" style="1" customWidth="1"/>
    <col min="25" max="26" width="5.7109375" style="1" customWidth="1"/>
    <col min="27" max="27" width="8.42578125" style="1" customWidth="1"/>
    <col min="28" max="28" width="32.140625" style="1" customWidth="1"/>
    <col min="29" max="29" width="4.5703125" style="1" customWidth="1"/>
    <col min="30" max="51" width="6.7109375" style="1" hidden="1" customWidth="1"/>
    <col min="52" max="73" width="6.7109375" style="529" hidden="1" customWidth="1"/>
    <col min="74" max="159" width="6.7109375" style="1" hidden="1" customWidth="1"/>
    <col min="160" max="160" width="11.28515625" style="1" customWidth="1"/>
    <col min="161" max="179" width="5.28515625" style="1" customWidth="1"/>
    <col min="180" max="16384" width="9.140625" style="1"/>
  </cols>
  <sheetData>
    <row r="1" spans="1:191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</row>
    <row r="2" spans="1:191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</row>
    <row r="3" spans="1:191" ht="18" customHeight="1" x14ac:dyDescent="0.25">
      <c r="A3" s="35" t="s">
        <v>839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</row>
    <row r="4" spans="1:191" ht="15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</row>
    <row r="5" spans="1:191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191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921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19"/>
      <c r="Y6" s="819"/>
      <c r="Z6" s="820"/>
      <c r="AA6" s="844" t="s">
        <v>15</v>
      </c>
      <c r="AB6" s="845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191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7"/>
      <c r="K7" s="807"/>
      <c r="L7" s="808"/>
      <c r="M7" s="807" t="s">
        <v>404</v>
      </c>
      <c r="N7" s="807"/>
      <c r="O7" s="807"/>
      <c r="P7" s="807"/>
      <c r="Q7" s="807"/>
      <c r="R7" s="807"/>
      <c r="S7" s="807"/>
      <c r="T7" s="806" t="s">
        <v>405</v>
      </c>
      <c r="U7" s="807"/>
      <c r="V7" s="807"/>
      <c r="W7" s="807"/>
      <c r="X7" s="807"/>
      <c r="Y7" s="807"/>
      <c r="Z7" s="808"/>
      <c r="AA7" s="846"/>
      <c r="AB7" s="847"/>
      <c r="AC7" s="189"/>
      <c r="AD7" s="806" t="s">
        <v>199</v>
      </c>
      <c r="AE7" s="807"/>
      <c r="AF7" s="807"/>
      <c r="AG7" s="807"/>
      <c r="AH7" s="807"/>
      <c r="AI7" s="807"/>
      <c r="AJ7" s="807"/>
      <c r="AK7" s="807"/>
      <c r="AL7" s="808"/>
      <c r="AM7" s="807" t="s">
        <v>404</v>
      </c>
      <c r="AN7" s="807"/>
      <c r="AO7" s="807"/>
      <c r="AP7" s="807"/>
      <c r="AQ7" s="807"/>
      <c r="AR7" s="807"/>
      <c r="AS7" s="807"/>
      <c r="AT7" s="806" t="s">
        <v>405</v>
      </c>
      <c r="AU7" s="807"/>
      <c r="AV7" s="807"/>
      <c r="AW7" s="807"/>
      <c r="AX7" s="807"/>
      <c r="AY7" s="807"/>
      <c r="AZ7" s="808"/>
      <c r="BA7" s="277"/>
      <c r="BB7" s="277"/>
    </row>
    <row r="8" spans="1:191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807"/>
      <c r="I8" s="784"/>
      <c r="J8" s="809" t="s">
        <v>842</v>
      </c>
      <c r="K8" s="807"/>
      <c r="L8" s="810"/>
      <c r="M8" s="797" t="s">
        <v>423</v>
      </c>
      <c r="N8" s="798"/>
      <c r="O8" s="799"/>
      <c r="P8" s="783" t="s">
        <v>424</v>
      </c>
      <c r="Q8" s="784"/>
      <c r="R8" s="809" t="s">
        <v>842</v>
      </c>
      <c r="S8" s="810"/>
      <c r="T8" s="806" t="s">
        <v>423</v>
      </c>
      <c r="U8" s="807"/>
      <c r="V8" s="786"/>
      <c r="W8" s="785" t="s">
        <v>424</v>
      </c>
      <c r="X8" s="786"/>
      <c r="Y8" s="787" t="s">
        <v>842</v>
      </c>
      <c r="Z8" s="788"/>
      <c r="AA8" s="846"/>
      <c r="AB8" s="847"/>
      <c r="AC8" s="189"/>
      <c r="AD8" s="797" t="s">
        <v>423</v>
      </c>
      <c r="AE8" s="798"/>
      <c r="AF8" s="799"/>
      <c r="AG8" s="783" t="s">
        <v>424</v>
      </c>
      <c r="AH8" s="807"/>
      <c r="AI8" s="784"/>
      <c r="AJ8" s="809" t="s">
        <v>425</v>
      </c>
      <c r="AK8" s="807"/>
      <c r="AL8" s="810"/>
      <c r="AM8" s="797" t="s">
        <v>423</v>
      </c>
      <c r="AN8" s="798"/>
      <c r="AO8" s="799"/>
      <c r="AP8" s="783" t="s">
        <v>424</v>
      </c>
      <c r="AQ8" s="784"/>
      <c r="AR8" s="809" t="s">
        <v>425</v>
      </c>
      <c r="AS8" s="810"/>
      <c r="AT8" s="806" t="s">
        <v>423</v>
      </c>
      <c r="AU8" s="807"/>
      <c r="AV8" s="786"/>
      <c r="AW8" s="785" t="s">
        <v>424</v>
      </c>
      <c r="AX8" s="786"/>
      <c r="AY8" s="787" t="s">
        <v>425</v>
      </c>
      <c r="AZ8" s="788"/>
      <c r="BA8" s="277"/>
      <c r="BB8" s="277"/>
    </row>
    <row r="9" spans="1:191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209">
        <v>2</v>
      </c>
      <c r="I9" s="179">
        <v>3</v>
      </c>
      <c r="J9" s="180">
        <v>1</v>
      </c>
      <c r="K9" s="209">
        <v>2</v>
      </c>
      <c r="L9" s="181">
        <v>3</v>
      </c>
      <c r="M9" s="175">
        <v>1</v>
      </c>
      <c r="N9" s="176">
        <v>2</v>
      </c>
      <c r="O9" s="177">
        <v>3</v>
      </c>
      <c r="P9" s="178">
        <v>1</v>
      </c>
      <c r="Q9" s="179">
        <v>2</v>
      </c>
      <c r="R9" s="180">
        <v>1</v>
      </c>
      <c r="S9" s="181">
        <v>2</v>
      </c>
      <c r="T9" s="175">
        <v>1</v>
      </c>
      <c r="U9" s="177">
        <v>2</v>
      </c>
      <c r="V9" s="210">
        <v>3</v>
      </c>
      <c r="W9" s="178">
        <v>1</v>
      </c>
      <c r="X9" s="179">
        <v>2</v>
      </c>
      <c r="Y9" s="180">
        <v>1</v>
      </c>
      <c r="Z9" s="181">
        <v>2</v>
      </c>
      <c r="AA9" s="848"/>
      <c r="AB9" s="849"/>
      <c r="AC9" s="189"/>
      <c r="AD9" s="175">
        <v>1</v>
      </c>
      <c r="AE9" s="176">
        <v>2</v>
      </c>
      <c r="AF9" s="177">
        <v>3</v>
      </c>
      <c r="AG9" s="178">
        <v>1</v>
      </c>
      <c r="AH9" s="209">
        <v>2</v>
      </c>
      <c r="AI9" s="179">
        <v>3</v>
      </c>
      <c r="AJ9" s="180">
        <v>1</v>
      </c>
      <c r="AK9" s="209">
        <v>2</v>
      </c>
      <c r="AL9" s="181">
        <v>3</v>
      </c>
      <c r="AM9" s="175">
        <v>1</v>
      </c>
      <c r="AN9" s="176">
        <v>2</v>
      </c>
      <c r="AO9" s="177">
        <v>3</v>
      </c>
      <c r="AP9" s="178">
        <v>1</v>
      </c>
      <c r="AQ9" s="179">
        <v>2</v>
      </c>
      <c r="AR9" s="180">
        <v>1</v>
      </c>
      <c r="AS9" s="181">
        <v>2</v>
      </c>
      <c r="AT9" s="175">
        <v>1</v>
      </c>
      <c r="AU9" s="177">
        <v>2</v>
      </c>
      <c r="AV9" s="209">
        <v>3</v>
      </c>
      <c r="AW9" s="178">
        <v>1</v>
      </c>
      <c r="AX9" s="179">
        <v>2</v>
      </c>
      <c r="AY9" s="180">
        <v>1</v>
      </c>
      <c r="AZ9" s="181">
        <v>2</v>
      </c>
      <c r="BA9" s="195"/>
      <c r="BB9" s="195"/>
      <c r="BC9" s="118" t="s">
        <v>807</v>
      </c>
      <c r="BD9" s="118" t="s">
        <v>811</v>
      </c>
      <c r="BE9" s="197" t="s">
        <v>453</v>
      </c>
      <c r="BF9" s="118" t="s">
        <v>790</v>
      </c>
      <c r="BG9" s="118" t="s">
        <v>358</v>
      </c>
      <c r="BH9" s="118" t="s">
        <v>797</v>
      </c>
      <c r="BI9" s="197" t="s">
        <v>453</v>
      </c>
      <c r="BJ9" s="118" t="s">
        <v>341</v>
      </c>
      <c r="BK9" s="118" t="s">
        <v>301</v>
      </c>
      <c r="BL9" s="197" t="s">
        <v>453</v>
      </c>
      <c r="BM9" s="118" t="s">
        <v>274</v>
      </c>
      <c r="BN9" s="118" t="s">
        <v>510</v>
      </c>
      <c r="BO9" s="197" t="s">
        <v>453</v>
      </c>
      <c r="BP9" s="118" t="s">
        <v>787</v>
      </c>
      <c r="BQ9" s="118" t="s">
        <v>646</v>
      </c>
      <c r="BR9" s="197" t="s">
        <v>453</v>
      </c>
      <c r="BS9" s="388" t="s">
        <v>799</v>
      </c>
      <c r="BT9" s="388" t="s">
        <v>800</v>
      </c>
      <c r="BU9" s="197" t="s">
        <v>453</v>
      </c>
      <c r="BV9" s="118" t="s">
        <v>632</v>
      </c>
      <c r="BW9" s="118" t="s">
        <v>683</v>
      </c>
      <c r="BX9" s="197" t="s">
        <v>453</v>
      </c>
      <c r="BY9" s="118" t="s">
        <v>620</v>
      </c>
      <c r="BZ9" s="118" t="s">
        <v>621</v>
      </c>
      <c r="CA9" s="197" t="s">
        <v>453</v>
      </c>
      <c r="CB9" s="118" t="s">
        <v>695</v>
      </c>
      <c r="CC9" s="118" t="s">
        <v>772</v>
      </c>
      <c r="CD9" s="197" t="s">
        <v>453</v>
      </c>
      <c r="CE9" s="118" t="s">
        <v>255</v>
      </c>
      <c r="CF9" s="118" t="s">
        <v>256</v>
      </c>
      <c r="CG9" s="197" t="s">
        <v>453</v>
      </c>
      <c r="CH9" s="118" t="s">
        <v>784</v>
      </c>
      <c r="CI9" s="118" t="s">
        <v>786</v>
      </c>
      <c r="CJ9" s="118" t="s">
        <v>785</v>
      </c>
      <c r="CK9" s="197" t="s">
        <v>453</v>
      </c>
      <c r="CL9" s="118" t="s">
        <v>801</v>
      </c>
      <c r="CM9" s="118" t="s">
        <v>802</v>
      </c>
      <c r="CN9" s="197" t="s">
        <v>453</v>
      </c>
      <c r="CO9" s="118" t="s">
        <v>812</v>
      </c>
      <c r="CP9" s="118" t="s">
        <v>813</v>
      </c>
      <c r="CQ9" s="197" t="s">
        <v>453</v>
      </c>
      <c r="CR9" s="118" t="s">
        <v>661</v>
      </c>
      <c r="CS9" s="118" t="s">
        <v>806</v>
      </c>
      <c r="CT9" s="118" t="s">
        <v>237</v>
      </c>
      <c r="CU9" s="118" t="s">
        <v>514</v>
      </c>
      <c r="CV9" s="197" t="s">
        <v>453</v>
      </c>
      <c r="CW9" s="118" t="s">
        <v>788</v>
      </c>
      <c r="CX9" s="118" t="s">
        <v>191</v>
      </c>
      <c r="CY9" s="118" t="s">
        <v>743</v>
      </c>
      <c r="CZ9" s="118" t="s">
        <v>809</v>
      </c>
      <c r="DA9" s="197" t="s">
        <v>453</v>
      </c>
      <c r="DB9" s="118" t="s">
        <v>805</v>
      </c>
      <c r="DC9" s="118" t="s">
        <v>582</v>
      </c>
      <c r="DD9" s="118" t="s">
        <v>804</v>
      </c>
      <c r="DE9" s="197" t="s">
        <v>453</v>
      </c>
      <c r="DF9" s="118" t="s">
        <v>241</v>
      </c>
      <c r="DG9" s="118" t="s">
        <v>244</v>
      </c>
      <c r="DH9" s="197" t="s">
        <v>453</v>
      </c>
      <c r="DI9" s="118" t="s">
        <v>640</v>
      </c>
      <c r="DJ9" s="118" t="s">
        <v>641</v>
      </c>
      <c r="DK9" s="197" t="s">
        <v>453</v>
      </c>
      <c r="DL9" s="118" t="s">
        <v>515</v>
      </c>
      <c r="DM9" s="118" t="s">
        <v>789</v>
      </c>
      <c r="DN9" s="118" t="s">
        <v>783</v>
      </c>
      <c r="DO9" s="197" t="s">
        <v>453</v>
      </c>
      <c r="DP9" s="118" t="s">
        <v>516</v>
      </c>
      <c r="DQ9" s="118" t="s">
        <v>587</v>
      </c>
      <c r="DR9" s="197" t="s">
        <v>453</v>
      </c>
      <c r="DS9" s="118" t="s">
        <v>517</v>
      </c>
      <c r="DT9" s="118" t="s">
        <v>518</v>
      </c>
      <c r="DU9" s="197" t="s">
        <v>453</v>
      </c>
      <c r="DV9" s="118" t="s">
        <v>792</v>
      </c>
      <c r="DW9" s="118" t="s">
        <v>793</v>
      </c>
      <c r="DX9" s="403" t="s">
        <v>453</v>
      </c>
      <c r="DY9" s="118" t="s">
        <v>638</v>
      </c>
      <c r="DZ9" s="118" t="s">
        <v>639</v>
      </c>
      <c r="EA9" s="403" t="s">
        <v>453</v>
      </c>
      <c r="EB9" s="118" t="s">
        <v>519</v>
      </c>
      <c r="EC9" s="118" t="s">
        <v>520</v>
      </c>
      <c r="ED9" s="197" t="s">
        <v>453</v>
      </c>
      <c r="EE9" s="118" t="s">
        <v>416</v>
      </c>
      <c r="EF9" s="118" t="s">
        <v>808</v>
      </c>
      <c r="EG9" s="197" t="s">
        <v>453</v>
      </c>
      <c r="EH9" s="118" t="s">
        <v>268</v>
      </c>
      <c r="EI9" s="118" t="s">
        <v>267</v>
      </c>
      <c r="EJ9" s="197" t="s">
        <v>453</v>
      </c>
      <c r="EK9" s="388" t="s">
        <v>794</v>
      </c>
      <c r="EL9" s="388" t="s">
        <v>795</v>
      </c>
      <c r="EM9" s="197" t="s">
        <v>453</v>
      </c>
      <c r="EN9" s="118" t="s">
        <v>791</v>
      </c>
      <c r="EO9" s="118" t="s">
        <v>803</v>
      </c>
      <c r="EP9" s="118" t="s">
        <v>810</v>
      </c>
      <c r="EQ9" s="118" t="s">
        <v>798</v>
      </c>
      <c r="ER9" s="118" t="s">
        <v>636</v>
      </c>
      <c r="ES9" s="118" t="s">
        <v>637</v>
      </c>
      <c r="ET9" s="197" t="s">
        <v>453</v>
      </c>
      <c r="EU9" s="118" t="s">
        <v>633</v>
      </c>
      <c r="EV9" s="118" t="s">
        <v>634</v>
      </c>
      <c r="EW9" s="197" t="s">
        <v>453</v>
      </c>
      <c r="EX9" s="118" t="s">
        <v>815</v>
      </c>
      <c r="EY9" s="118" t="s">
        <v>782</v>
      </c>
      <c r="EZ9" s="197" t="s">
        <v>453</v>
      </c>
      <c r="FA9" s="118" t="s">
        <v>814</v>
      </c>
      <c r="FB9" s="118" t="s">
        <v>796</v>
      </c>
      <c r="FC9" s="118"/>
      <c r="FD9" s="118"/>
      <c r="FE9" s="118"/>
      <c r="FF9" s="529"/>
      <c r="FG9" s="529"/>
      <c r="FH9" s="529"/>
      <c r="FI9" s="529"/>
      <c r="FJ9" s="529"/>
      <c r="FK9" s="529"/>
      <c r="FL9" s="529"/>
      <c r="FM9" s="529"/>
      <c r="FN9" s="529"/>
      <c r="FO9" s="529"/>
      <c r="FP9" s="529"/>
      <c r="FQ9" s="529"/>
      <c r="FR9" s="529"/>
      <c r="FS9" s="529"/>
      <c r="FT9" s="529"/>
      <c r="FU9" s="529"/>
      <c r="FV9" s="529"/>
      <c r="FW9" s="529"/>
      <c r="FX9" s="529"/>
      <c r="FY9" s="529"/>
      <c r="FZ9" s="529"/>
      <c r="GA9" s="529"/>
      <c r="GB9" s="529"/>
      <c r="GC9" s="529"/>
      <c r="GD9" s="529"/>
      <c r="GE9" s="529"/>
      <c r="GF9" s="529"/>
      <c r="GG9" s="529"/>
      <c r="GH9" s="529"/>
      <c r="GI9" s="529"/>
    </row>
    <row r="10" spans="1:191" ht="13.9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4"/>
      <c r="AA10" s="836"/>
      <c r="AB10" s="837"/>
      <c r="AC10" s="189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18"/>
      <c r="BD10" s="118"/>
      <c r="BE10" s="118"/>
      <c r="BF10" s="118"/>
      <c r="BG10" s="118"/>
      <c r="BH10" s="118"/>
      <c r="BI10" s="118"/>
      <c r="BJ10" s="118"/>
      <c r="BK10" s="118"/>
      <c r="BL10" s="197"/>
      <c r="BM10" s="118"/>
      <c r="BN10" s="118"/>
      <c r="BO10" s="197"/>
      <c r="BP10" s="118"/>
      <c r="BQ10" s="196"/>
      <c r="BR10" s="197"/>
      <c r="BS10" s="197"/>
      <c r="BT10" s="197"/>
      <c r="BU10" s="197"/>
      <c r="BV10" s="118"/>
      <c r="BW10" s="118"/>
      <c r="BX10" s="197"/>
      <c r="BY10" s="197"/>
      <c r="BZ10" s="197"/>
      <c r="CA10" s="197"/>
      <c r="CB10" s="118"/>
      <c r="CC10" s="118"/>
      <c r="CD10" s="197"/>
      <c r="CE10" s="197"/>
      <c r="CF10" s="197"/>
      <c r="CG10" s="197"/>
      <c r="CH10" s="118"/>
      <c r="CI10" s="118"/>
      <c r="CJ10" s="118"/>
      <c r="CK10" s="197"/>
      <c r="CL10" s="118"/>
      <c r="CM10" s="118"/>
      <c r="CN10" s="197"/>
      <c r="CO10" s="197"/>
      <c r="CP10" s="197"/>
      <c r="CQ10" s="197"/>
      <c r="CR10" s="118"/>
      <c r="CS10" s="118"/>
      <c r="CT10" s="118"/>
      <c r="CU10" s="118"/>
      <c r="CV10" s="197"/>
      <c r="CW10" s="118"/>
      <c r="CX10" s="118"/>
      <c r="CY10" s="118"/>
      <c r="CZ10" s="118"/>
      <c r="DA10" s="197"/>
      <c r="DB10" s="118"/>
      <c r="DC10" s="118"/>
      <c r="DD10" s="118"/>
      <c r="DE10" s="197"/>
      <c r="DF10" s="118"/>
      <c r="DG10" s="118"/>
      <c r="DH10" s="197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97"/>
      <c r="DV10" s="24"/>
      <c r="DW10" s="24"/>
      <c r="DX10" s="24"/>
      <c r="DY10" s="24"/>
      <c r="DZ10" s="24"/>
      <c r="EA10" s="24"/>
      <c r="EB10" s="118"/>
      <c r="EC10" s="118"/>
      <c r="ED10" s="197"/>
      <c r="EE10" s="118"/>
      <c r="EF10" s="118"/>
      <c r="EG10" s="118"/>
      <c r="EH10" s="118"/>
      <c r="EI10" s="118"/>
      <c r="EJ10" s="197"/>
      <c r="EK10" s="197"/>
      <c r="EL10" s="197"/>
      <c r="EM10" s="197"/>
      <c r="EN10" s="118"/>
      <c r="EO10" s="118"/>
      <c r="EP10" s="118"/>
      <c r="EQ10" s="118"/>
      <c r="ER10" s="118"/>
      <c r="ES10" s="118"/>
      <c r="ET10" s="197"/>
      <c r="EU10" s="118"/>
      <c r="EV10" s="118"/>
      <c r="EW10" s="197"/>
      <c r="EX10" s="118"/>
      <c r="EY10" s="118"/>
      <c r="EZ10" s="118"/>
      <c r="FA10" s="118"/>
      <c r="FB10" s="118"/>
      <c r="FC10" s="118"/>
      <c r="FD10" s="118"/>
      <c r="FE10" s="118"/>
      <c r="FF10" s="529"/>
      <c r="FG10" s="529"/>
      <c r="FH10" s="529"/>
      <c r="FI10" s="529"/>
      <c r="FJ10" s="529"/>
      <c r="FK10" s="529"/>
      <c r="FL10" s="529"/>
      <c r="FM10" s="529"/>
      <c r="FN10" s="529"/>
      <c r="FO10" s="529"/>
      <c r="FP10" s="529"/>
      <c r="FQ10" s="529"/>
      <c r="FR10" s="529"/>
      <c r="FS10" s="529"/>
      <c r="FT10" s="529"/>
      <c r="FU10" s="529"/>
      <c r="FV10" s="529"/>
      <c r="FW10" s="529"/>
      <c r="FX10" s="529"/>
      <c r="FY10" s="529"/>
      <c r="FZ10" s="529"/>
      <c r="GA10" s="529"/>
      <c r="GB10" s="529"/>
      <c r="GC10" s="529"/>
      <c r="GD10" s="529"/>
      <c r="GE10" s="529"/>
      <c r="GF10" s="529"/>
      <c r="GG10" s="529"/>
      <c r="GH10" s="529"/>
      <c r="GI10" s="529"/>
    </row>
    <row r="11" spans="1:191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6"/>
      <c r="Y11" s="826"/>
      <c r="Z11" s="827"/>
      <c r="AA11" s="47" t="s">
        <v>127</v>
      </c>
      <c r="AB11" s="32"/>
      <c r="AC11" s="2"/>
      <c r="AD11" s="520" t="s">
        <v>811</v>
      </c>
      <c r="AE11" s="520" t="s">
        <v>811</v>
      </c>
      <c r="AF11" s="520" t="s">
        <v>811</v>
      </c>
      <c r="AG11" s="520" t="s">
        <v>811</v>
      </c>
      <c r="AH11" s="520" t="s">
        <v>811</v>
      </c>
      <c r="AI11" s="520" t="s">
        <v>811</v>
      </c>
      <c r="AJ11" s="520" t="s">
        <v>811</v>
      </c>
      <c r="AK11" s="520" t="s">
        <v>811</v>
      </c>
      <c r="AL11" s="520" t="s">
        <v>811</v>
      </c>
      <c r="AM11" s="520" t="s">
        <v>807</v>
      </c>
      <c r="AN11" s="520" t="s">
        <v>807</v>
      </c>
      <c r="AO11" s="520" t="s">
        <v>811</v>
      </c>
      <c r="AP11" s="520" t="s">
        <v>811</v>
      </c>
      <c r="AQ11" s="520" t="s">
        <v>811</v>
      </c>
      <c r="AR11" s="520" t="s">
        <v>807</v>
      </c>
      <c r="AS11" s="520" t="s">
        <v>807</v>
      </c>
      <c r="AT11" s="520" t="s">
        <v>807</v>
      </c>
      <c r="AU11" s="520" t="s">
        <v>807</v>
      </c>
      <c r="AV11" s="520" t="s">
        <v>807</v>
      </c>
      <c r="AW11" s="520" t="s">
        <v>807</v>
      </c>
      <c r="AX11" s="520" t="s">
        <v>807</v>
      </c>
      <c r="AY11" s="520" t="s">
        <v>807</v>
      </c>
      <c r="AZ11" s="520" t="s">
        <v>807</v>
      </c>
      <c r="BC11" s="118"/>
      <c r="BD11" s="118"/>
      <c r="BE11" s="118"/>
      <c r="BF11" s="118"/>
      <c r="BG11" s="118"/>
      <c r="BH11" s="118"/>
      <c r="BI11" s="118"/>
      <c r="BJ11" s="118"/>
      <c r="BK11" s="7"/>
      <c r="BL11" s="118"/>
      <c r="BM11" s="118"/>
      <c r="BN11" s="7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27"/>
      <c r="EP11" s="27"/>
      <c r="EQ11" s="118"/>
      <c r="ER11" s="27"/>
      <c r="ES11" s="27"/>
      <c r="ET11" s="27"/>
      <c r="EU11" s="27"/>
      <c r="EV11" s="27"/>
      <c r="EW11" s="27"/>
      <c r="EX11" s="7"/>
      <c r="EY11" s="7"/>
      <c r="EZ11" s="7"/>
      <c r="FA11" s="7"/>
      <c r="FB11" s="7"/>
      <c r="FC11" s="7"/>
      <c r="FD11" s="7"/>
      <c r="FE11" s="7"/>
    </row>
    <row r="12" spans="1:191" ht="17.100000000000001" customHeight="1" x14ac:dyDescent="0.25">
      <c r="A12" s="774"/>
      <c r="B12" s="777"/>
      <c r="C12" s="172">
        <v>2</v>
      </c>
      <c r="D12" s="533"/>
      <c r="E12" s="429"/>
      <c r="F12" s="433"/>
      <c r="G12" s="431"/>
      <c r="H12" s="432"/>
      <c r="I12" s="433"/>
      <c r="J12" s="434"/>
      <c r="K12" s="441"/>
      <c r="L12" s="435"/>
      <c r="M12" s="436" t="s">
        <v>863</v>
      </c>
      <c r="N12" s="439" t="s">
        <v>877</v>
      </c>
      <c r="O12" s="433" t="s">
        <v>922</v>
      </c>
      <c r="P12" s="431" t="s">
        <v>930</v>
      </c>
      <c r="Q12" s="433" t="s">
        <v>885</v>
      </c>
      <c r="R12" s="434" t="s">
        <v>867</v>
      </c>
      <c r="S12" s="435" t="s">
        <v>917</v>
      </c>
      <c r="T12" s="428"/>
      <c r="U12" s="437"/>
      <c r="V12" s="433"/>
      <c r="W12" s="431"/>
      <c r="X12" s="433"/>
      <c r="Y12" s="434"/>
      <c r="Z12" s="435"/>
      <c r="AA12" s="26" t="s">
        <v>817</v>
      </c>
      <c r="AB12" s="8"/>
      <c r="AC12" s="2"/>
      <c r="AD12" s="520" t="s">
        <v>811</v>
      </c>
      <c r="AE12" s="520" t="s">
        <v>811</v>
      </c>
      <c r="AF12" s="520" t="s">
        <v>811</v>
      </c>
      <c r="AG12" s="520" t="s">
        <v>811</v>
      </c>
      <c r="AH12" s="520" t="s">
        <v>811</v>
      </c>
      <c r="AI12" s="520" t="s">
        <v>811</v>
      </c>
      <c r="AJ12" s="520" t="s">
        <v>811</v>
      </c>
      <c r="AK12" s="520" t="s">
        <v>811</v>
      </c>
      <c r="AL12" s="520" t="s">
        <v>811</v>
      </c>
      <c r="AM12" s="520" t="s">
        <v>807</v>
      </c>
      <c r="AN12" s="520" t="s">
        <v>807</v>
      </c>
      <c r="AO12" s="520" t="s">
        <v>811</v>
      </c>
      <c r="AP12" s="520" t="s">
        <v>811</v>
      </c>
      <c r="AQ12" s="520" t="s">
        <v>811</v>
      </c>
      <c r="AR12" s="520" t="s">
        <v>807</v>
      </c>
      <c r="AS12" s="520" t="s">
        <v>807</v>
      </c>
      <c r="AT12" s="520" t="s">
        <v>807</v>
      </c>
      <c r="AU12" s="520" t="s">
        <v>807</v>
      </c>
      <c r="AV12" s="520" t="s">
        <v>807</v>
      </c>
      <c r="AW12" s="520" t="s">
        <v>807</v>
      </c>
      <c r="AX12" s="520" t="s">
        <v>807</v>
      </c>
      <c r="AY12" s="520" t="s">
        <v>807</v>
      </c>
      <c r="AZ12" s="520" t="s">
        <v>807</v>
      </c>
      <c r="BC12" s="118">
        <f t="shared" ref="BC12:BC64" si="0">COUNTIF(D12:Z12,"A.39")</f>
        <v>0</v>
      </c>
      <c r="BD12" s="118">
        <f t="shared" ref="BD12:BD64" si="1">COUNTIF(D12:Z12,"A.45")</f>
        <v>0</v>
      </c>
      <c r="BE12" s="118">
        <f t="shared" ref="BE12:BE64" si="2">SUM(BD12:BD12)</f>
        <v>0</v>
      </c>
      <c r="BF12" s="118">
        <f t="shared" ref="BF12:BF64" si="3">COUNTIF(D12:Z12,"B.22")</f>
        <v>0</v>
      </c>
      <c r="BG12" s="118">
        <f t="shared" ref="BG12:BG64" si="4">COUNTIF(D12:Z12,"B.25")</f>
        <v>0</v>
      </c>
      <c r="BH12" s="118">
        <f t="shared" ref="BH12:BH64" si="5">COUNTIF(D12:Z12,"B.29")</f>
        <v>0</v>
      </c>
      <c r="BI12" s="118">
        <f t="shared" ref="BI12:BI64" si="6">SUM(BG12:BG12)</f>
        <v>0</v>
      </c>
      <c r="BJ12" s="118">
        <f t="shared" ref="BJ12:BJ64" si="7">COUNTIF(D12:Z12,"C.7")</f>
        <v>0</v>
      </c>
      <c r="BK12" s="117">
        <f>COUNTIF(D12:Z12,"CP.7")</f>
        <v>0</v>
      </c>
      <c r="BL12" s="118">
        <f t="shared" ref="BL12:BL64" si="8">SUM(BJ12:BK12)</f>
        <v>0</v>
      </c>
      <c r="BM12" s="118">
        <f t="shared" ref="BM12:BM64" si="9">COUNTIF(D12:Z12,"C.13")</f>
        <v>0</v>
      </c>
      <c r="BN12" s="117">
        <f t="shared" ref="BN12:BN64" si="10">COUNTIF(D12:Z12,"CP.13")</f>
        <v>0</v>
      </c>
      <c r="BO12" s="118">
        <f t="shared" ref="BO12:BO64" si="11">SUM(BM12:BN12)</f>
        <v>0</v>
      </c>
      <c r="BP12" s="118">
        <f t="shared" ref="BP12:BP64" si="12">COUNTIF(D12:Z12,"C.19")</f>
        <v>0</v>
      </c>
      <c r="BQ12" s="118">
        <f t="shared" ref="BQ12:BQ64" si="13">COUNTIF(D12:Z12,"CP.20")</f>
        <v>0</v>
      </c>
      <c r="BR12" s="118">
        <f t="shared" ref="BR12:BR64" si="14">SUM(BP12:BQ12)</f>
        <v>0</v>
      </c>
      <c r="BS12" s="118">
        <f t="shared" ref="BS12:BS64" si="15">COUNTIF(D12:Z12,"C.31")</f>
        <v>0</v>
      </c>
      <c r="BT12" s="118">
        <f t="shared" ref="BT12:BT64" si="16">COUNTIF(D12:Z12,"CP.31")</f>
        <v>0</v>
      </c>
      <c r="BU12" s="118">
        <f>SUM(BS12:BT12)</f>
        <v>0</v>
      </c>
      <c r="BV12" s="117">
        <f t="shared" ref="BV12:BV64" si="17">COUNTIF(D12:Z12,"D.12")</f>
        <v>0</v>
      </c>
      <c r="BW12" s="117">
        <f t="shared" ref="BW12:BW64" si="18">COUNTIF(D12:Z12,"DP.12")</f>
        <v>0</v>
      </c>
      <c r="BX12" s="117">
        <f t="shared" ref="BX12:BX64" si="19">SUM(BV12:BW12)</f>
        <v>0</v>
      </c>
      <c r="BY12" s="117">
        <f t="shared" ref="BY12:BY64" si="20">COUNTIF(D12:Z12,"D.41")</f>
        <v>0</v>
      </c>
      <c r="BZ12" s="117">
        <f t="shared" ref="BZ12:BZ64" si="21">COUNTIF(D12:Z12,"DP.41")</f>
        <v>0</v>
      </c>
      <c r="CA12" s="117">
        <f>SUM(BY12:BZ12)</f>
        <v>0</v>
      </c>
      <c r="CB12" s="117">
        <f t="shared" ref="CB12:CB64" si="22">COUNTIF(D12:Z12,"E.43")</f>
        <v>0</v>
      </c>
      <c r="CC12" s="117">
        <f t="shared" ref="CC12:CC64" si="23">COUNTIF(D12:Z12,"EL.43")</f>
        <v>0</v>
      </c>
      <c r="CD12" s="117">
        <f t="shared" ref="CD12:CD64" si="24">SUM(CB12:CC12)</f>
        <v>0</v>
      </c>
      <c r="CE12" s="117">
        <f>COUNTIF(D12:Z12,"E.10")</f>
        <v>0</v>
      </c>
      <c r="CF12" s="117">
        <f>COUNTIF(D12:Z12,"EL.10")</f>
        <v>0</v>
      </c>
      <c r="CG12" s="117">
        <f>SUM(CE12:CF12)</f>
        <v>0</v>
      </c>
      <c r="CH12" s="117">
        <f t="shared" ref="CH12:CH64" si="25">COUNTIF(D12:Z12,"E.18")</f>
        <v>0</v>
      </c>
      <c r="CI12" s="117">
        <f t="shared" ref="CI12:CI64" si="26">COUNTIF(D12:Z12,"EL.18")</f>
        <v>0</v>
      </c>
      <c r="CJ12" s="117">
        <f t="shared" ref="CJ12:CJ64" si="27">COUNTIF(D12:Z12,"EP.18")</f>
        <v>0</v>
      </c>
      <c r="CK12" s="117">
        <f t="shared" ref="CK12:CK64" si="28">SUM(CH12:CJ12)</f>
        <v>0</v>
      </c>
      <c r="CL12" s="117">
        <f t="shared" ref="CL12:CL64" si="29">COUNTIF(D12:Z12,"E.33")</f>
        <v>0</v>
      </c>
      <c r="CM12" s="117">
        <f t="shared" ref="CM12:CM64" si="30">COUNTIF(D12:Z12,"EL.33")</f>
        <v>0</v>
      </c>
      <c r="CN12" s="117">
        <f t="shared" ref="CN12:CN64" si="31">SUM(CL12:CM12)</f>
        <v>0</v>
      </c>
      <c r="CO12" s="117">
        <f t="shared" ref="CO12:CO64" si="32">COUNTIF(D12:Z12,"EP.47")</f>
        <v>0</v>
      </c>
      <c r="CP12" s="117">
        <f t="shared" ref="CP12:CP64" si="33">COUNTIF(D12:Z12,"EL.47")</f>
        <v>0</v>
      </c>
      <c r="CQ12" s="117">
        <f>SUM(CO12:CP12)</f>
        <v>0</v>
      </c>
      <c r="CR12" s="117">
        <f t="shared" ref="CR12:CR64" si="34">COUNTIF(D12:Z12,"F.32")</f>
        <v>0</v>
      </c>
      <c r="CS12" s="117">
        <f t="shared" ref="CS12:CS64" si="35">COUNTIF(D12:Z12,"F.37")</f>
        <v>0</v>
      </c>
      <c r="CT12" s="117">
        <f t="shared" ref="CT12:CT64" si="36">COUNTIF(D12:Z12,"G.3")</f>
        <v>0</v>
      </c>
      <c r="CU12" s="117">
        <f t="shared" ref="CU12:CU64" si="37">COUNTIF(D12:Z12,"GP.3")</f>
        <v>0</v>
      </c>
      <c r="CV12" s="117">
        <f t="shared" ref="CV12:CV64" si="38">SUM(CT12:CU12)</f>
        <v>0</v>
      </c>
      <c r="CW12" s="117">
        <f t="shared" ref="CW12:CW64" si="39">COUNTIF(D12:Z12,"G.20")</f>
        <v>0</v>
      </c>
      <c r="CX12" s="117">
        <f t="shared" ref="CX12:CX64" si="40">COUNTIF(D12:Z12,"G.42")</f>
        <v>0</v>
      </c>
      <c r="CY12" s="117">
        <f t="shared" ref="CY12:CY64" si="41">COUNTIF(D12:Z12,"G.43")</f>
        <v>0</v>
      </c>
      <c r="CZ12" s="117">
        <f t="shared" ref="CZ12:CZ64" si="42">COUNTIF(D12:Z12,"GP.43")</f>
        <v>0</v>
      </c>
      <c r="DA12" s="117">
        <f>SUM(CY12:CZ12)</f>
        <v>0</v>
      </c>
      <c r="DB12" s="117">
        <f t="shared" ref="DB12:DB64" si="43">COUNTIF(D12:Z12,"G.35")</f>
        <v>0</v>
      </c>
      <c r="DC12" s="117">
        <f>COUNTIF(D12:Z12,"GP.31")</f>
        <v>0</v>
      </c>
      <c r="DD12" s="117">
        <f t="shared" ref="DD12:DD64" si="44">COUNTIF(D12:Z12,"HL.35")</f>
        <v>0</v>
      </c>
      <c r="DE12" s="117">
        <f>SUM(DB12:DD12)</f>
        <v>0</v>
      </c>
      <c r="DF12" s="117">
        <f t="shared" ref="DF12:DF64" si="45">COUNTIF(D12:Z12,"H.6")</f>
        <v>0</v>
      </c>
      <c r="DG12" s="117">
        <f t="shared" ref="DG12:DG64" si="46">COUNTIF(D12:Z12,"HL.6")</f>
        <v>0</v>
      </c>
      <c r="DH12" s="117">
        <f t="shared" ref="DH12:DH64" si="47">SUM(DF12:DG12)</f>
        <v>0</v>
      </c>
      <c r="DI12" s="117">
        <f t="shared" ref="DI12:DI64" si="48">COUNTIF(D12:Z12,"H.17")</f>
        <v>0</v>
      </c>
      <c r="DJ12" s="117">
        <f t="shared" ref="DJ12:DJ64" si="49">COUNTIF(D12:Z12,"HL.17")</f>
        <v>0</v>
      </c>
      <c r="DK12" s="117">
        <f t="shared" ref="DK12:DK64" si="50">SUM(DI12:DJ12)</f>
        <v>0</v>
      </c>
      <c r="DL12" s="117">
        <f t="shared" ref="DL12:DL64" si="51">COUNTIF(D12:Z12,"I.2")</f>
        <v>0</v>
      </c>
      <c r="DM12" s="117">
        <f t="shared" ref="DM12:DM64" si="52">COUNTIF(D12:Z12,"I.21")</f>
        <v>0</v>
      </c>
      <c r="DN12" s="117">
        <f>COUNTIF(D12:Z12,"T.21")</f>
        <v>0</v>
      </c>
      <c r="DO12" s="117">
        <f t="shared" ref="DO12:DO64" si="53">SUM(DM12:DN12)</f>
        <v>0</v>
      </c>
      <c r="DP12" s="117">
        <f t="shared" ref="DP12:DP64" si="54">COUNTIF(D12:Z12,"J.4")</f>
        <v>0</v>
      </c>
      <c r="DQ12" s="117">
        <f>COUNTIF(D12:Z12,"JL.4")</f>
        <v>0</v>
      </c>
      <c r="DR12" s="117">
        <f>SUM(DP12:DQ12)</f>
        <v>0</v>
      </c>
      <c r="DS12" s="117">
        <f t="shared" ref="DS12:DS64" si="55">COUNTIF(D12:Z12,"J.11")</f>
        <v>0</v>
      </c>
      <c r="DT12" s="117">
        <f t="shared" ref="DT12:DT64" si="56">COUNTIF(D12:Z12,"JL.11")</f>
        <v>0</v>
      </c>
      <c r="DU12" s="117">
        <f t="shared" ref="DU12:DU64" si="57">SUM(DS12:DT12)</f>
        <v>0</v>
      </c>
      <c r="DV12" s="117">
        <f t="shared" ref="DV12:DV64" si="58">COUNTIF(D12:Z12,"JL.26")</f>
        <v>0</v>
      </c>
      <c r="DW12" s="117">
        <f t="shared" ref="DW12:DW64" si="59">COUNTIF(D12:Z12,"T.26")</f>
        <v>0</v>
      </c>
      <c r="DX12" s="117">
        <f t="shared" ref="DX12:DX64" si="60">SUM(DV12:DW12)</f>
        <v>0</v>
      </c>
      <c r="DY12" s="117">
        <f>COUNTIF(D12:Z12,"JL.16")</f>
        <v>0</v>
      </c>
      <c r="DZ12" s="117">
        <f t="shared" ref="DZ12:DZ64" si="61">COUNTIF(D12:Z12,"T.16")</f>
        <v>0</v>
      </c>
      <c r="EA12" s="117">
        <f>SUM(DY12:DZ12)</f>
        <v>0</v>
      </c>
      <c r="EB12" s="117">
        <f t="shared" ref="EB12:EB64" si="62">COUNTIF(D12:Z12,"K.5")</f>
        <v>0</v>
      </c>
      <c r="EC12" s="117">
        <f t="shared" ref="EC12:EC64" si="63">COUNTIF(D12:Z12,"KL.5")</f>
        <v>0</v>
      </c>
      <c r="ED12" s="117">
        <f t="shared" ref="ED12:ED64" si="64">SUM(EB12:EC12)</f>
        <v>0</v>
      </c>
      <c r="EE12" s="117">
        <f t="shared" ref="EE12:EE64" si="65">COUNTIF(D12:Z12,"K.40")</f>
        <v>0</v>
      </c>
      <c r="EF12" s="117">
        <f t="shared" ref="EF12:EF64" si="66">COUNTIF(D12:Z12,"KL.40")</f>
        <v>0</v>
      </c>
      <c r="EG12" s="117">
        <f>SUM(EE12:EF12)</f>
        <v>0</v>
      </c>
      <c r="EH12" s="117">
        <f t="shared" ref="EH12:EH64" si="67">COUNTIF(D12:Z12,"L.9")</f>
        <v>0</v>
      </c>
      <c r="EI12" s="117">
        <f t="shared" ref="EI12:EI64" si="68">COUNTIF(D12:Z12,"LL.9")</f>
        <v>0</v>
      </c>
      <c r="EJ12" s="117">
        <f t="shared" ref="EJ12:EJ64" si="69">SUM(EH12:EI12)</f>
        <v>0</v>
      </c>
      <c r="EK12" s="117">
        <f t="shared" ref="EK12:EK64" si="70">COUNTIF(D12:Z12,"L.27")</f>
        <v>0</v>
      </c>
      <c r="EL12" s="117">
        <f t="shared" ref="EL12:EL64" si="71">COUNTIF(D12:Z12,"LL.27")</f>
        <v>0</v>
      </c>
      <c r="EM12" s="117">
        <f>SUM(EK12:EL12)</f>
        <v>0</v>
      </c>
      <c r="EN12" s="117">
        <f t="shared" ref="EN12:EN64" si="72">COUNTIF(D12:Z12,"M.24")</f>
        <v>0</v>
      </c>
      <c r="EO12" s="117">
        <f t="shared" ref="EO12:EO64" si="73">COUNTIF(D12:Z12,"N.34")</f>
        <v>0</v>
      </c>
      <c r="EP12" s="117">
        <f t="shared" ref="EP12:EP64" si="74">COUNTIF(D12:Z12,"N.44")</f>
        <v>0</v>
      </c>
      <c r="EQ12" s="118">
        <f t="shared" ref="EQ12:EQ64" si="75">COUNTIF(D12:Z12,"O.30")</f>
        <v>0</v>
      </c>
      <c r="ER12" s="117">
        <f t="shared" ref="ER12:ER64" si="76">COUNTIF(D12:Z12,"P.15")</f>
        <v>0</v>
      </c>
      <c r="ES12" s="117">
        <f t="shared" ref="ES12:ES64" si="77">COUNTIF(D12:Z12,"PL.15")</f>
        <v>0</v>
      </c>
      <c r="ET12" s="117">
        <f t="shared" ref="ET12:ET64" si="78">SUM(ER12:ES12)</f>
        <v>0</v>
      </c>
      <c r="EU12" s="117">
        <f t="shared" ref="EU12:EU64" si="79">COUNTIF(D12:Z12,"R.14")</f>
        <v>0</v>
      </c>
      <c r="EV12" s="117">
        <f t="shared" ref="EV12:EV64" si="80">COUNTIF(D12:Z12,"RL.14")</f>
        <v>0</v>
      </c>
      <c r="EW12" s="117">
        <f t="shared" ref="EW12:EW64" si="81">SUM(EU12:EV12)</f>
        <v>0</v>
      </c>
      <c r="EX12" s="118">
        <f t="shared" ref="EX12:EX64" si="82">COUNTIF(D12:Z12,"T.36")</f>
        <v>0</v>
      </c>
      <c r="EY12" s="118">
        <f t="shared" ref="EY12:EY64" si="83">COUNTIF(D12:Z12,"M.36")</f>
        <v>0</v>
      </c>
      <c r="EZ12" s="117">
        <f>SUM(EX12:EY12)</f>
        <v>0</v>
      </c>
      <c r="FA12" s="118">
        <f t="shared" ref="FA12:FA64" si="84">COUNTIF(D12:Z12,"X.38")</f>
        <v>0</v>
      </c>
      <c r="FB12" s="118">
        <f t="shared" ref="FB12:FB64" si="85">COUNTIF(D12:Z12,"X.28")</f>
        <v>0</v>
      </c>
      <c r="FC12" s="7">
        <f t="shared" ref="FC12:FC64" si="86">SUM(BC12:FB12)</f>
        <v>0</v>
      </c>
      <c r="FD12" s="7"/>
      <c r="FE12" s="7"/>
    </row>
    <row r="13" spans="1:191" ht="17.100000000000001" customHeight="1" x14ac:dyDescent="0.25">
      <c r="A13" s="774"/>
      <c r="B13" s="777"/>
      <c r="C13" s="172">
        <v>3</v>
      </c>
      <c r="D13" s="534"/>
      <c r="E13" s="439"/>
      <c r="F13" s="442"/>
      <c r="G13" s="440"/>
      <c r="H13" s="441"/>
      <c r="I13" s="442"/>
      <c r="J13" s="443"/>
      <c r="K13" s="450"/>
      <c r="L13" s="444"/>
      <c r="M13" s="445" t="s">
        <v>863</v>
      </c>
      <c r="N13" s="448" t="s">
        <v>877</v>
      </c>
      <c r="O13" s="442" t="s">
        <v>922</v>
      </c>
      <c r="P13" s="440" t="s">
        <v>930</v>
      </c>
      <c r="Q13" s="442" t="s">
        <v>872</v>
      </c>
      <c r="R13" s="443" t="s">
        <v>867</v>
      </c>
      <c r="S13" s="444" t="s">
        <v>917</v>
      </c>
      <c r="T13" s="438"/>
      <c r="U13" s="446"/>
      <c r="V13" s="442"/>
      <c r="W13" s="440"/>
      <c r="X13" s="442"/>
      <c r="Y13" s="443"/>
      <c r="Z13" s="444"/>
      <c r="AA13" s="523" t="s">
        <v>118</v>
      </c>
      <c r="AB13" s="20" t="s">
        <v>816</v>
      </c>
      <c r="AC13" s="23"/>
      <c r="AD13" s="520" t="s">
        <v>811</v>
      </c>
      <c r="AE13" s="520" t="s">
        <v>811</v>
      </c>
      <c r="AF13" s="520" t="s">
        <v>811</v>
      </c>
      <c r="AG13" s="520" t="s">
        <v>811</v>
      </c>
      <c r="AH13" s="520" t="s">
        <v>811</v>
      </c>
      <c r="AI13" s="520" t="s">
        <v>811</v>
      </c>
      <c r="AJ13" s="520" t="s">
        <v>811</v>
      </c>
      <c r="AK13" s="520" t="s">
        <v>811</v>
      </c>
      <c r="AL13" s="520" t="s">
        <v>811</v>
      </c>
      <c r="AM13" s="520" t="s">
        <v>807</v>
      </c>
      <c r="AN13" s="520" t="s">
        <v>807</v>
      </c>
      <c r="AO13" s="520" t="s">
        <v>811</v>
      </c>
      <c r="AP13" s="520" t="s">
        <v>811</v>
      </c>
      <c r="AQ13" s="520" t="s">
        <v>811</v>
      </c>
      <c r="AR13" s="520" t="s">
        <v>807</v>
      </c>
      <c r="AS13" s="520" t="s">
        <v>807</v>
      </c>
      <c r="AT13" s="520" t="s">
        <v>807</v>
      </c>
      <c r="AU13" s="520" t="s">
        <v>807</v>
      </c>
      <c r="AV13" s="520" t="s">
        <v>807</v>
      </c>
      <c r="AW13" s="520" t="s">
        <v>807</v>
      </c>
      <c r="AX13" s="520" t="s">
        <v>807</v>
      </c>
      <c r="AY13" s="520" t="s">
        <v>807</v>
      </c>
      <c r="AZ13" s="520" t="s">
        <v>807</v>
      </c>
      <c r="BB13" s="273"/>
      <c r="BC13" s="118">
        <f t="shared" si="0"/>
        <v>0</v>
      </c>
      <c r="BD13" s="118">
        <f t="shared" si="1"/>
        <v>0</v>
      </c>
      <c r="BE13" s="118">
        <f t="shared" si="2"/>
        <v>0</v>
      </c>
      <c r="BF13" s="118">
        <f t="shared" si="3"/>
        <v>0</v>
      </c>
      <c r="BG13" s="118">
        <f t="shared" si="4"/>
        <v>0</v>
      </c>
      <c r="BH13" s="118">
        <f t="shared" si="5"/>
        <v>0</v>
      </c>
      <c r="BI13" s="118">
        <f t="shared" si="6"/>
        <v>0</v>
      </c>
      <c r="BJ13" s="118">
        <f t="shared" si="7"/>
        <v>0</v>
      </c>
      <c r="BK13" s="117">
        <f t="shared" ref="BK13:BK64" si="87">COUNTIF(D13:Z13,"CP.7")</f>
        <v>0</v>
      </c>
      <c r="BL13" s="118">
        <f t="shared" si="8"/>
        <v>0</v>
      </c>
      <c r="BM13" s="118">
        <f t="shared" si="9"/>
        <v>0</v>
      </c>
      <c r="BN13" s="117">
        <f t="shared" si="10"/>
        <v>0</v>
      </c>
      <c r="BO13" s="118">
        <f t="shared" si="11"/>
        <v>0</v>
      </c>
      <c r="BP13" s="118">
        <f t="shared" si="12"/>
        <v>0</v>
      </c>
      <c r="BQ13" s="118">
        <f t="shared" si="13"/>
        <v>0</v>
      </c>
      <c r="BR13" s="118">
        <f t="shared" si="14"/>
        <v>0</v>
      </c>
      <c r="BS13" s="118">
        <f t="shared" si="15"/>
        <v>0</v>
      </c>
      <c r="BT13" s="118">
        <f t="shared" si="16"/>
        <v>0</v>
      </c>
      <c r="BU13" s="118">
        <f t="shared" ref="BU13:BU64" si="88">SUM(BS13:BT13)</f>
        <v>0</v>
      </c>
      <c r="BV13" s="117">
        <f t="shared" si="17"/>
        <v>0</v>
      </c>
      <c r="BW13" s="117">
        <f t="shared" si="18"/>
        <v>0</v>
      </c>
      <c r="BX13" s="117">
        <f t="shared" si="19"/>
        <v>0</v>
      </c>
      <c r="BY13" s="117">
        <f t="shared" si="20"/>
        <v>0</v>
      </c>
      <c r="BZ13" s="117">
        <f t="shared" si="21"/>
        <v>0</v>
      </c>
      <c r="CA13" s="117">
        <f t="shared" ref="CA13:CA64" si="89">SUM(BY13:BZ13)</f>
        <v>0</v>
      </c>
      <c r="CB13" s="117">
        <f t="shared" si="22"/>
        <v>0</v>
      </c>
      <c r="CC13" s="117">
        <f t="shared" si="23"/>
        <v>0</v>
      </c>
      <c r="CD13" s="117">
        <f t="shared" si="24"/>
        <v>0</v>
      </c>
      <c r="CE13" s="117">
        <f t="shared" ref="CE13:CE64" si="90">COUNTIF(D13:Z13,"E.10")</f>
        <v>0</v>
      </c>
      <c r="CF13" s="117">
        <f t="shared" ref="CF13:CF64" si="91">COUNTIF(D13:Z13,"EL.10")</f>
        <v>0</v>
      </c>
      <c r="CG13" s="117">
        <f t="shared" ref="CG13:CG64" si="92">SUM(CE13:CF13)</f>
        <v>0</v>
      </c>
      <c r="CH13" s="117">
        <f t="shared" si="25"/>
        <v>0</v>
      </c>
      <c r="CI13" s="117">
        <f t="shared" si="26"/>
        <v>0</v>
      </c>
      <c r="CJ13" s="117">
        <f t="shared" si="27"/>
        <v>0</v>
      </c>
      <c r="CK13" s="117">
        <f t="shared" si="28"/>
        <v>0</v>
      </c>
      <c r="CL13" s="117">
        <f t="shared" si="29"/>
        <v>0</v>
      </c>
      <c r="CM13" s="117">
        <f t="shared" si="30"/>
        <v>0</v>
      </c>
      <c r="CN13" s="117">
        <f t="shared" si="31"/>
        <v>0</v>
      </c>
      <c r="CO13" s="117">
        <f t="shared" si="32"/>
        <v>0</v>
      </c>
      <c r="CP13" s="117">
        <f t="shared" si="33"/>
        <v>0</v>
      </c>
      <c r="CQ13" s="117">
        <f t="shared" ref="CQ13:CQ64" si="93">SUM(CO13:CP13)</f>
        <v>0</v>
      </c>
      <c r="CR13" s="117">
        <f t="shared" si="34"/>
        <v>0</v>
      </c>
      <c r="CS13" s="117">
        <f t="shared" si="35"/>
        <v>0</v>
      </c>
      <c r="CT13" s="117">
        <f t="shared" si="36"/>
        <v>0</v>
      </c>
      <c r="CU13" s="117">
        <f t="shared" si="37"/>
        <v>0</v>
      </c>
      <c r="CV13" s="117">
        <f t="shared" si="38"/>
        <v>0</v>
      </c>
      <c r="CW13" s="117">
        <f t="shared" si="39"/>
        <v>0</v>
      </c>
      <c r="CX13" s="117">
        <f t="shared" si="40"/>
        <v>0</v>
      </c>
      <c r="CY13" s="117">
        <f t="shared" si="41"/>
        <v>0</v>
      </c>
      <c r="CZ13" s="117">
        <f t="shared" si="42"/>
        <v>0</v>
      </c>
      <c r="DA13" s="117">
        <f t="shared" ref="DA13:DA64" si="94">SUM(CY13:CZ13)</f>
        <v>0</v>
      </c>
      <c r="DB13" s="117">
        <f t="shared" si="43"/>
        <v>0</v>
      </c>
      <c r="DC13" s="117">
        <f t="shared" ref="DC13:DC64" si="95">COUNTIF(D13:Z13,"GP.31")</f>
        <v>0</v>
      </c>
      <c r="DD13" s="117">
        <f t="shared" si="44"/>
        <v>0</v>
      </c>
      <c r="DE13" s="117">
        <f t="shared" ref="DE13:DE64" si="96">SUM(DB13:DD13)</f>
        <v>0</v>
      </c>
      <c r="DF13" s="117">
        <f t="shared" si="45"/>
        <v>0</v>
      </c>
      <c r="DG13" s="117">
        <f t="shared" si="46"/>
        <v>0</v>
      </c>
      <c r="DH13" s="117">
        <f t="shared" si="47"/>
        <v>0</v>
      </c>
      <c r="DI13" s="117">
        <f t="shared" si="48"/>
        <v>0</v>
      </c>
      <c r="DJ13" s="117">
        <f t="shared" si="49"/>
        <v>0</v>
      </c>
      <c r="DK13" s="117">
        <f t="shared" si="50"/>
        <v>0</v>
      </c>
      <c r="DL13" s="117">
        <f t="shared" si="51"/>
        <v>0</v>
      </c>
      <c r="DM13" s="117">
        <f t="shared" si="52"/>
        <v>0</v>
      </c>
      <c r="DN13" s="117">
        <f t="shared" ref="DN13:DN64" si="97">COUNTIF(D13:Z13,"T.21")</f>
        <v>0</v>
      </c>
      <c r="DO13" s="117">
        <f t="shared" si="53"/>
        <v>0</v>
      </c>
      <c r="DP13" s="117">
        <f t="shared" si="54"/>
        <v>0</v>
      </c>
      <c r="DQ13" s="117">
        <f t="shared" ref="DQ13:DQ64" si="98">COUNTIF(D13:Z13,"JL.4")</f>
        <v>0</v>
      </c>
      <c r="DR13" s="117">
        <f t="shared" ref="DR13:DR64" si="99">SUM(DP13:DQ13)</f>
        <v>0</v>
      </c>
      <c r="DS13" s="117">
        <f t="shared" si="55"/>
        <v>0</v>
      </c>
      <c r="DT13" s="117">
        <f t="shared" si="56"/>
        <v>0</v>
      </c>
      <c r="DU13" s="117">
        <f t="shared" si="57"/>
        <v>0</v>
      </c>
      <c r="DV13" s="117">
        <f t="shared" si="58"/>
        <v>0</v>
      </c>
      <c r="DW13" s="117">
        <f t="shared" si="59"/>
        <v>0</v>
      </c>
      <c r="DX13" s="117">
        <f t="shared" si="60"/>
        <v>0</v>
      </c>
      <c r="DY13" s="117">
        <f t="shared" ref="DY13:DY64" si="100">COUNTIF(D13:Z13,"JL.16")</f>
        <v>0</v>
      </c>
      <c r="DZ13" s="117">
        <f t="shared" si="61"/>
        <v>0</v>
      </c>
      <c r="EA13" s="117">
        <f t="shared" ref="EA13:EA64" si="101">SUM(DY13:DZ13)</f>
        <v>0</v>
      </c>
      <c r="EB13" s="117">
        <f t="shared" si="62"/>
        <v>0</v>
      </c>
      <c r="EC13" s="117">
        <f t="shared" si="63"/>
        <v>0</v>
      </c>
      <c r="ED13" s="117">
        <f t="shared" si="64"/>
        <v>0</v>
      </c>
      <c r="EE13" s="117">
        <f t="shared" si="65"/>
        <v>0</v>
      </c>
      <c r="EF13" s="117">
        <f t="shared" si="66"/>
        <v>0</v>
      </c>
      <c r="EG13" s="117">
        <f t="shared" ref="EG13:EG64" si="102">SUM(EE13:EF13)</f>
        <v>0</v>
      </c>
      <c r="EH13" s="117">
        <f t="shared" si="67"/>
        <v>0</v>
      </c>
      <c r="EI13" s="117">
        <f t="shared" si="68"/>
        <v>0</v>
      </c>
      <c r="EJ13" s="117">
        <f t="shared" si="69"/>
        <v>0</v>
      </c>
      <c r="EK13" s="117">
        <f t="shared" si="70"/>
        <v>0</v>
      </c>
      <c r="EL13" s="117">
        <f t="shared" si="71"/>
        <v>0</v>
      </c>
      <c r="EM13" s="117">
        <f t="shared" ref="EM13:EM64" si="103">SUM(EK13:EL13)</f>
        <v>0</v>
      </c>
      <c r="EN13" s="117">
        <f t="shared" si="72"/>
        <v>0</v>
      </c>
      <c r="EO13" s="117">
        <f t="shared" si="73"/>
        <v>0</v>
      </c>
      <c r="EP13" s="117">
        <f t="shared" si="74"/>
        <v>0</v>
      </c>
      <c r="EQ13" s="118">
        <f t="shared" si="75"/>
        <v>0</v>
      </c>
      <c r="ER13" s="117">
        <f t="shared" si="76"/>
        <v>0</v>
      </c>
      <c r="ES13" s="117">
        <f t="shared" si="77"/>
        <v>0</v>
      </c>
      <c r="ET13" s="117">
        <f t="shared" si="78"/>
        <v>0</v>
      </c>
      <c r="EU13" s="117">
        <f t="shared" si="79"/>
        <v>0</v>
      </c>
      <c r="EV13" s="117">
        <f t="shared" si="80"/>
        <v>0</v>
      </c>
      <c r="EW13" s="117">
        <f t="shared" si="81"/>
        <v>0</v>
      </c>
      <c r="EX13" s="118">
        <f t="shared" si="82"/>
        <v>0</v>
      </c>
      <c r="EY13" s="118">
        <f t="shared" si="83"/>
        <v>0</v>
      </c>
      <c r="EZ13" s="117">
        <f t="shared" ref="EZ13:EZ64" si="104">SUM(EX13:EY13)</f>
        <v>0</v>
      </c>
      <c r="FA13" s="118">
        <f t="shared" si="84"/>
        <v>0</v>
      </c>
      <c r="FB13" s="118">
        <f t="shared" si="85"/>
        <v>0</v>
      </c>
      <c r="FC13" s="7">
        <f t="shared" si="86"/>
        <v>0</v>
      </c>
      <c r="FD13" s="7"/>
      <c r="FE13" s="7"/>
    </row>
    <row r="14" spans="1:191" ht="17.100000000000001" customHeight="1" x14ac:dyDescent="0.25">
      <c r="A14" s="774"/>
      <c r="B14" s="777"/>
      <c r="C14" s="172">
        <v>4</v>
      </c>
      <c r="D14" s="534"/>
      <c r="E14" s="448"/>
      <c r="F14" s="430"/>
      <c r="G14" s="449"/>
      <c r="H14" s="450"/>
      <c r="I14" s="430"/>
      <c r="J14" s="451"/>
      <c r="K14" s="450"/>
      <c r="L14" s="452"/>
      <c r="M14" s="453" t="s">
        <v>918</v>
      </c>
      <c r="N14" s="448" t="s">
        <v>858</v>
      </c>
      <c r="O14" s="430" t="s">
        <v>904</v>
      </c>
      <c r="P14" s="440" t="s">
        <v>882</v>
      </c>
      <c r="Q14" s="442" t="s">
        <v>872</v>
      </c>
      <c r="R14" s="451" t="s">
        <v>932</v>
      </c>
      <c r="S14" s="452" t="s">
        <v>922</v>
      </c>
      <c r="T14" s="447"/>
      <c r="U14" s="454"/>
      <c r="V14" s="430"/>
      <c r="W14" s="449"/>
      <c r="X14" s="430"/>
      <c r="Y14" s="451"/>
      <c r="Z14" s="452"/>
      <c r="AA14" s="523" t="s">
        <v>22</v>
      </c>
      <c r="AB14" s="20" t="s">
        <v>502</v>
      </c>
      <c r="AC14" s="23"/>
      <c r="AD14" s="520" t="s">
        <v>358</v>
      </c>
      <c r="AE14" s="520" t="s">
        <v>358</v>
      </c>
      <c r="AF14" s="520" t="s">
        <v>358</v>
      </c>
      <c r="AG14" s="520" t="s">
        <v>358</v>
      </c>
      <c r="AH14" s="520" t="s">
        <v>358</v>
      </c>
      <c r="AI14" s="520" t="s">
        <v>358</v>
      </c>
      <c r="AJ14" s="520" t="s">
        <v>797</v>
      </c>
      <c r="AK14" s="520" t="s">
        <v>797</v>
      </c>
      <c r="AL14" s="520" t="s">
        <v>797</v>
      </c>
      <c r="AM14" s="520" t="s">
        <v>797</v>
      </c>
      <c r="AN14" s="520" t="s">
        <v>797</v>
      </c>
      <c r="AO14" s="520" t="s">
        <v>797</v>
      </c>
      <c r="AP14" s="520" t="s">
        <v>790</v>
      </c>
      <c r="AQ14" s="520" t="s">
        <v>790</v>
      </c>
      <c r="AR14" s="520" t="s">
        <v>790</v>
      </c>
      <c r="AS14" s="520" t="s">
        <v>790</v>
      </c>
      <c r="AT14" s="520" t="s">
        <v>790</v>
      </c>
      <c r="AU14" s="520" t="s">
        <v>790</v>
      </c>
      <c r="AV14" s="520" t="s">
        <v>790</v>
      </c>
      <c r="AW14" s="520" t="s">
        <v>790</v>
      </c>
      <c r="AX14" s="520" t="s">
        <v>790</v>
      </c>
      <c r="AY14" s="520" t="s">
        <v>790</v>
      </c>
      <c r="AZ14" s="520" t="s">
        <v>790</v>
      </c>
      <c r="BB14" s="273"/>
      <c r="BC14" s="118">
        <f t="shared" si="0"/>
        <v>0</v>
      </c>
      <c r="BD14" s="118">
        <f t="shared" si="1"/>
        <v>0</v>
      </c>
      <c r="BE14" s="118">
        <f t="shared" si="2"/>
        <v>0</v>
      </c>
      <c r="BF14" s="118">
        <f t="shared" si="3"/>
        <v>0</v>
      </c>
      <c r="BG14" s="118">
        <f t="shared" si="4"/>
        <v>0</v>
      </c>
      <c r="BH14" s="118">
        <f t="shared" si="5"/>
        <v>0</v>
      </c>
      <c r="BI14" s="118">
        <f t="shared" si="6"/>
        <v>0</v>
      </c>
      <c r="BJ14" s="118">
        <f t="shared" si="7"/>
        <v>0</v>
      </c>
      <c r="BK14" s="117">
        <f t="shared" si="87"/>
        <v>0</v>
      </c>
      <c r="BL14" s="118">
        <f t="shared" si="8"/>
        <v>0</v>
      </c>
      <c r="BM14" s="118">
        <f t="shared" si="9"/>
        <v>0</v>
      </c>
      <c r="BN14" s="117">
        <f t="shared" si="10"/>
        <v>0</v>
      </c>
      <c r="BO14" s="118">
        <f t="shared" si="11"/>
        <v>0</v>
      </c>
      <c r="BP14" s="118">
        <f t="shared" si="12"/>
        <v>0</v>
      </c>
      <c r="BQ14" s="118">
        <f t="shared" si="13"/>
        <v>0</v>
      </c>
      <c r="BR14" s="118">
        <f t="shared" si="14"/>
        <v>0</v>
      </c>
      <c r="BS14" s="118">
        <f t="shared" si="15"/>
        <v>0</v>
      </c>
      <c r="BT14" s="118">
        <f t="shared" si="16"/>
        <v>0</v>
      </c>
      <c r="BU14" s="118">
        <f t="shared" si="88"/>
        <v>0</v>
      </c>
      <c r="BV14" s="117">
        <f t="shared" si="17"/>
        <v>0</v>
      </c>
      <c r="BW14" s="117">
        <f t="shared" si="18"/>
        <v>0</v>
      </c>
      <c r="BX14" s="117">
        <f t="shared" si="19"/>
        <v>0</v>
      </c>
      <c r="BY14" s="117">
        <f t="shared" si="20"/>
        <v>0</v>
      </c>
      <c r="BZ14" s="117">
        <f t="shared" si="21"/>
        <v>0</v>
      </c>
      <c r="CA14" s="117">
        <f t="shared" si="89"/>
        <v>0</v>
      </c>
      <c r="CB14" s="117">
        <f t="shared" si="22"/>
        <v>0</v>
      </c>
      <c r="CC14" s="117">
        <f t="shared" si="23"/>
        <v>0</v>
      </c>
      <c r="CD14" s="117">
        <f t="shared" si="24"/>
        <v>0</v>
      </c>
      <c r="CE14" s="117">
        <f t="shared" si="90"/>
        <v>0</v>
      </c>
      <c r="CF14" s="117">
        <f t="shared" si="91"/>
        <v>0</v>
      </c>
      <c r="CG14" s="117">
        <f t="shared" si="92"/>
        <v>0</v>
      </c>
      <c r="CH14" s="117">
        <f t="shared" si="25"/>
        <v>0</v>
      </c>
      <c r="CI14" s="117">
        <f t="shared" si="26"/>
        <v>0</v>
      </c>
      <c r="CJ14" s="117">
        <f t="shared" si="27"/>
        <v>0</v>
      </c>
      <c r="CK14" s="117">
        <f t="shared" si="28"/>
        <v>0</v>
      </c>
      <c r="CL14" s="117">
        <f t="shared" si="29"/>
        <v>0</v>
      </c>
      <c r="CM14" s="117">
        <f t="shared" si="30"/>
        <v>0</v>
      </c>
      <c r="CN14" s="117">
        <f t="shared" si="31"/>
        <v>0</v>
      </c>
      <c r="CO14" s="117">
        <f t="shared" si="32"/>
        <v>0</v>
      </c>
      <c r="CP14" s="117">
        <f t="shared" si="33"/>
        <v>0</v>
      </c>
      <c r="CQ14" s="117">
        <f t="shared" si="93"/>
        <v>0</v>
      </c>
      <c r="CR14" s="117">
        <f t="shared" si="34"/>
        <v>0</v>
      </c>
      <c r="CS14" s="117">
        <f t="shared" si="35"/>
        <v>0</v>
      </c>
      <c r="CT14" s="117">
        <f t="shared" si="36"/>
        <v>0</v>
      </c>
      <c r="CU14" s="117">
        <f t="shared" si="37"/>
        <v>0</v>
      </c>
      <c r="CV14" s="117">
        <f t="shared" si="38"/>
        <v>0</v>
      </c>
      <c r="CW14" s="117">
        <f t="shared" si="39"/>
        <v>0</v>
      </c>
      <c r="CX14" s="117">
        <f t="shared" si="40"/>
        <v>0</v>
      </c>
      <c r="CY14" s="117">
        <f t="shared" si="41"/>
        <v>0</v>
      </c>
      <c r="CZ14" s="117">
        <f t="shared" si="42"/>
        <v>0</v>
      </c>
      <c r="DA14" s="117">
        <f t="shared" si="94"/>
        <v>0</v>
      </c>
      <c r="DB14" s="117">
        <f t="shared" si="43"/>
        <v>0</v>
      </c>
      <c r="DC14" s="117">
        <f t="shared" si="95"/>
        <v>0</v>
      </c>
      <c r="DD14" s="117">
        <f t="shared" si="44"/>
        <v>0</v>
      </c>
      <c r="DE14" s="117">
        <f t="shared" si="96"/>
        <v>0</v>
      </c>
      <c r="DF14" s="117">
        <f t="shared" si="45"/>
        <v>0</v>
      </c>
      <c r="DG14" s="117">
        <f t="shared" si="46"/>
        <v>0</v>
      </c>
      <c r="DH14" s="117">
        <f t="shared" si="47"/>
        <v>0</v>
      </c>
      <c r="DI14" s="117">
        <f t="shared" si="48"/>
        <v>0</v>
      </c>
      <c r="DJ14" s="117">
        <f t="shared" si="49"/>
        <v>0</v>
      </c>
      <c r="DK14" s="117">
        <f t="shared" si="50"/>
        <v>0</v>
      </c>
      <c r="DL14" s="117">
        <f t="shared" si="51"/>
        <v>0</v>
      </c>
      <c r="DM14" s="117">
        <f t="shared" si="52"/>
        <v>0</v>
      </c>
      <c r="DN14" s="117">
        <f t="shared" si="97"/>
        <v>0</v>
      </c>
      <c r="DO14" s="117">
        <f t="shared" si="53"/>
        <v>0</v>
      </c>
      <c r="DP14" s="117">
        <f t="shared" si="54"/>
        <v>0</v>
      </c>
      <c r="DQ14" s="117">
        <f t="shared" si="98"/>
        <v>0</v>
      </c>
      <c r="DR14" s="117">
        <f t="shared" si="99"/>
        <v>0</v>
      </c>
      <c r="DS14" s="117">
        <f t="shared" si="55"/>
        <v>0</v>
      </c>
      <c r="DT14" s="117">
        <f t="shared" si="56"/>
        <v>0</v>
      </c>
      <c r="DU14" s="117">
        <f t="shared" si="57"/>
        <v>0</v>
      </c>
      <c r="DV14" s="117">
        <f t="shared" si="58"/>
        <v>0</v>
      </c>
      <c r="DW14" s="117">
        <f t="shared" si="59"/>
        <v>0</v>
      </c>
      <c r="DX14" s="117">
        <f t="shared" si="60"/>
        <v>0</v>
      </c>
      <c r="DY14" s="117">
        <f t="shared" si="100"/>
        <v>0</v>
      </c>
      <c r="DZ14" s="117">
        <f t="shared" si="61"/>
        <v>0</v>
      </c>
      <c r="EA14" s="117">
        <f t="shared" si="101"/>
        <v>0</v>
      </c>
      <c r="EB14" s="117">
        <f t="shared" si="62"/>
        <v>0</v>
      </c>
      <c r="EC14" s="117">
        <f t="shared" si="63"/>
        <v>0</v>
      </c>
      <c r="ED14" s="117">
        <f t="shared" si="64"/>
        <v>0</v>
      </c>
      <c r="EE14" s="117">
        <f t="shared" si="65"/>
        <v>0</v>
      </c>
      <c r="EF14" s="117">
        <f t="shared" si="66"/>
        <v>0</v>
      </c>
      <c r="EG14" s="117">
        <f t="shared" si="102"/>
        <v>0</v>
      </c>
      <c r="EH14" s="117">
        <f t="shared" si="67"/>
        <v>0</v>
      </c>
      <c r="EI14" s="117">
        <f t="shared" si="68"/>
        <v>0</v>
      </c>
      <c r="EJ14" s="117">
        <f t="shared" si="69"/>
        <v>0</v>
      </c>
      <c r="EK14" s="117">
        <f t="shared" si="70"/>
        <v>0</v>
      </c>
      <c r="EL14" s="117">
        <f t="shared" si="71"/>
        <v>0</v>
      </c>
      <c r="EM14" s="117">
        <f t="shared" si="103"/>
        <v>0</v>
      </c>
      <c r="EN14" s="117">
        <f t="shared" si="72"/>
        <v>0</v>
      </c>
      <c r="EO14" s="117">
        <f t="shared" si="73"/>
        <v>0</v>
      </c>
      <c r="EP14" s="117">
        <f t="shared" si="74"/>
        <v>0</v>
      </c>
      <c r="EQ14" s="118">
        <f t="shared" si="75"/>
        <v>0</v>
      </c>
      <c r="ER14" s="117">
        <f t="shared" si="76"/>
        <v>0</v>
      </c>
      <c r="ES14" s="117">
        <f t="shared" si="77"/>
        <v>0</v>
      </c>
      <c r="ET14" s="117">
        <f t="shared" si="78"/>
        <v>0</v>
      </c>
      <c r="EU14" s="117">
        <f t="shared" si="79"/>
        <v>0</v>
      </c>
      <c r="EV14" s="117">
        <f t="shared" si="80"/>
        <v>0</v>
      </c>
      <c r="EW14" s="117">
        <f t="shared" si="81"/>
        <v>0</v>
      </c>
      <c r="EX14" s="118">
        <f t="shared" si="82"/>
        <v>0</v>
      </c>
      <c r="EY14" s="118">
        <f t="shared" si="83"/>
        <v>0</v>
      </c>
      <c r="EZ14" s="117">
        <f t="shared" si="104"/>
        <v>0</v>
      </c>
      <c r="FA14" s="118">
        <f t="shared" si="84"/>
        <v>0</v>
      </c>
      <c r="FB14" s="118">
        <f t="shared" si="85"/>
        <v>0</v>
      </c>
      <c r="FC14" s="7">
        <f t="shared" si="86"/>
        <v>0</v>
      </c>
      <c r="FD14" s="7"/>
      <c r="FE14" s="7"/>
    </row>
    <row r="15" spans="1:191" ht="17.100000000000001" customHeight="1" x14ac:dyDescent="0.25">
      <c r="A15" s="774"/>
      <c r="B15" s="777"/>
      <c r="C15" s="172">
        <v>5</v>
      </c>
      <c r="D15" s="447"/>
      <c r="E15" s="448"/>
      <c r="F15" s="535"/>
      <c r="G15" s="449"/>
      <c r="H15" s="450"/>
      <c r="I15" s="430"/>
      <c r="J15" s="451"/>
      <c r="K15" s="450"/>
      <c r="L15" s="452"/>
      <c r="M15" s="453" t="s">
        <v>918</v>
      </c>
      <c r="N15" s="448" t="s">
        <v>919</v>
      </c>
      <c r="O15" s="430" t="s">
        <v>904</v>
      </c>
      <c r="P15" s="440" t="s">
        <v>882</v>
      </c>
      <c r="Q15" s="430" t="s">
        <v>859</v>
      </c>
      <c r="R15" s="451" t="s">
        <v>896</v>
      </c>
      <c r="S15" s="452" t="s">
        <v>922</v>
      </c>
      <c r="T15" s="447"/>
      <c r="U15" s="454"/>
      <c r="V15" s="430"/>
      <c r="W15" s="449"/>
      <c r="X15" s="430"/>
      <c r="Y15" s="451"/>
      <c r="Z15" s="452"/>
      <c r="AA15" s="523" t="s">
        <v>28</v>
      </c>
      <c r="AB15" s="20" t="s">
        <v>503</v>
      </c>
      <c r="AC15" s="23"/>
      <c r="AD15" s="520" t="s">
        <v>358</v>
      </c>
      <c r="AE15" s="520" t="s">
        <v>358</v>
      </c>
      <c r="AF15" s="520" t="s">
        <v>358</v>
      </c>
      <c r="AG15" s="520" t="s">
        <v>358</v>
      </c>
      <c r="AH15" s="520" t="s">
        <v>358</v>
      </c>
      <c r="AI15" s="520" t="s">
        <v>358</v>
      </c>
      <c r="AJ15" s="520" t="s">
        <v>797</v>
      </c>
      <c r="AK15" s="520" t="s">
        <v>797</v>
      </c>
      <c r="AL15" s="520" t="s">
        <v>797</v>
      </c>
      <c r="AM15" s="520" t="s">
        <v>797</v>
      </c>
      <c r="AN15" s="520" t="s">
        <v>797</v>
      </c>
      <c r="AO15" s="520" t="s">
        <v>797</v>
      </c>
      <c r="AP15" s="520" t="s">
        <v>790</v>
      </c>
      <c r="AQ15" s="520" t="s">
        <v>790</v>
      </c>
      <c r="AR15" s="520" t="s">
        <v>790</v>
      </c>
      <c r="AS15" s="520" t="s">
        <v>790</v>
      </c>
      <c r="AT15" s="520" t="s">
        <v>790</v>
      </c>
      <c r="AU15" s="520" t="s">
        <v>790</v>
      </c>
      <c r="AV15" s="520" t="s">
        <v>790</v>
      </c>
      <c r="AW15" s="520" t="s">
        <v>790</v>
      </c>
      <c r="AX15" s="520" t="s">
        <v>790</v>
      </c>
      <c r="AY15" s="520" t="s">
        <v>790</v>
      </c>
      <c r="AZ15" s="520" t="s">
        <v>790</v>
      </c>
      <c r="BB15" s="273"/>
      <c r="BC15" s="118">
        <f t="shared" si="0"/>
        <v>0</v>
      </c>
      <c r="BD15" s="118">
        <f t="shared" si="1"/>
        <v>0</v>
      </c>
      <c r="BE15" s="118">
        <f t="shared" si="2"/>
        <v>0</v>
      </c>
      <c r="BF15" s="118">
        <f t="shared" si="3"/>
        <v>0</v>
      </c>
      <c r="BG15" s="118">
        <f t="shared" si="4"/>
        <v>0</v>
      </c>
      <c r="BH15" s="118">
        <f t="shared" si="5"/>
        <v>0</v>
      </c>
      <c r="BI15" s="118">
        <f t="shared" si="6"/>
        <v>0</v>
      </c>
      <c r="BJ15" s="118">
        <f t="shared" si="7"/>
        <v>0</v>
      </c>
      <c r="BK15" s="117">
        <f t="shared" si="87"/>
        <v>0</v>
      </c>
      <c r="BL15" s="118">
        <f t="shared" si="8"/>
        <v>0</v>
      </c>
      <c r="BM15" s="118">
        <f t="shared" si="9"/>
        <v>0</v>
      </c>
      <c r="BN15" s="117">
        <f t="shared" si="10"/>
        <v>0</v>
      </c>
      <c r="BO15" s="118">
        <f t="shared" si="11"/>
        <v>0</v>
      </c>
      <c r="BP15" s="118">
        <f t="shared" si="12"/>
        <v>0</v>
      </c>
      <c r="BQ15" s="118">
        <f t="shared" si="13"/>
        <v>0</v>
      </c>
      <c r="BR15" s="118">
        <f t="shared" si="14"/>
        <v>0</v>
      </c>
      <c r="BS15" s="118">
        <f t="shared" si="15"/>
        <v>0</v>
      </c>
      <c r="BT15" s="118">
        <f t="shared" si="16"/>
        <v>0</v>
      </c>
      <c r="BU15" s="118">
        <f t="shared" si="88"/>
        <v>0</v>
      </c>
      <c r="BV15" s="117">
        <f t="shared" si="17"/>
        <v>0</v>
      </c>
      <c r="BW15" s="117">
        <f t="shared" si="18"/>
        <v>0</v>
      </c>
      <c r="BX15" s="117">
        <f t="shared" si="19"/>
        <v>0</v>
      </c>
      <c r="BY15" s="117">
        <f t="shared" si="20"/>
        <v>0</v>
      </c>
      <c r="BZ15" s="117">
        <f t="shared" si="21"/>
        <v>0</v>
      </c>
      <c r="CA15" s="117">
        <f t="shared" si="89"/>
        <v>0</v>
      </c>
      <c r="CB15" s="117">
        <f t="shared" si="22"/>
        <v>0</v>
      </c>
      <c r="CC15" s="117">
        <f t="shared" si="23"/>
        <v>0</v>
      </c>
      <c r="CD15" s="117">
        <f t="shared" si="24"/>
        <v>0</v>
      </c>
      <c r="CE15" s="117">
        <f t="shared" si="90"/>
        <v>0</v>
      </c>
      <c r="CF15" s="117">
        <f t="shared" si="91"/>
        <v>0</v>
      </c>
      <c r="CG15" s="117">
        <f t="shared" si="92"/>
        <v>0</v>
      </c>
      <c r="CH15" s="117">
        <f t="shared" si="25"/>
        <v>0</v>
      </c>
      <c r="CI15" s="117">
        <f t="shared" si="26"/>
        <v>0</v>
      </c>
      <c r="CJ15" s="117">
        <f t="shared" si="27"/>
        <v>0</v>
      </c>
      <c r="CK15" s="117">
        <f t="shared" si="28"/>
        <v>0</v>
      </c>
      <c r="CL15" s="117">
        <f t="shared" si="29"/>
        <v>0</v>
      </c>
      <c r="CM15" s="117">
        <f t="shared" si="30"/>
        <v>0</v>
      </c>
      <c r="CN15" s="117">
        <f t="shared" si="31"/>
        <v>0</v>
      </c>
      <c r="CO15" s="117">
        <f t="shared" si="32"/>
        <v>0</v>
      </c>
      <c r="CP15" s="117">
        <f t="shared" si="33"/>
        <v>0</v>
      </c>
      <c r="CQ15" s="117">
        <f t="shared" si="93"/>
        <v>0</v>
      </c>
      <c r="CR15" s="117">
        <f t="shared" si="34"/>
        <v>0</v>
      </c>
      <c r="CS15" s="117">
        <f t="shared" si="35"/>
        <v>0</v>
      </c>
      <c r="CT15" s="117">
        <f t="shared" si="36"/>
        <v>0</v>
      </c>
      <c r="CU15" s="117">
        <f t="shared" si="37"/>
        <v>0</v>
      </c>
      <c r="CV15" s="117">
        <f t="shared" si="38"/>
        <v>0</v>
      </c>
      <c r="CW15" s="117">
        <f t="shared" si="39"/>
        <v>0</v>
      </c>
      <c r="CX15" s="117">
        <f t="shared" si="40"/>
        <v>0</v>
      </c>
      <c r="CY15" s="117">
        <f t="shared" si="41"/>
        <v>0</v>
      </c>
      <c r="CZ15" s="117">
        <f t="shared" si="42"/>
        <v>0</v>
      </c>
      <c r="DA15" s="117">
        <f t="shared" si="94"/>
        <v>0</v>
      </c>
      <c r="DB15" s="117">
        <f t="shared" si="43"/>
        <v>0</v>
      </c>
      <c r="DC15" s="117">
        <f t="shared" si="95"/>
        <v>0</v>
      </c>
      <c r="DD15" s="117">
        <f t="shared" si="44"/>
        <v>0</v>
      </c>
      <c r="DE15" s="117">
        <f t="shared" si="96"/>
        <v>0</v>
      </c>
      <c r="DF15" s="117">
        <f t="shared" si="45"/>
        <v>0</v>
      </c>
      <c r="DG15" s="117">
        <f t="shared" si="46"/>
        <v>0</v>
      </c>
      <c r="DH15" s="117">
        <f t="shared" si="47"/>
        <v>0</v>
      </c>
      <c r="DI15" s="117">
        <f t="shared" si="48"/>
        <v>0</v>
      </c>
      <c r="DJ15" s="117">
        <f t="shared" si="49"/>
        <v>0</v>
      </c>
      <c r="DK15" s="117">
        <f t="shared" si="50"/>
        <v>0</v>
      </c>
      <c r="DL15" s="117">
        <f t="shared" si="51"/>
        <v>0</v>
      </c>
      <c r="DM15" s="117">
        <f t="shared" si="52"/>
        <v>0</v>
      </c>
      <c r="DN15" s="117">
        <f t="shared" si="97"/>
        <v>0</v>
      </c>
      <c r="DO15" s="117">
        <f t="shared" si="53"/>
        <v>0</v>
      </c>
      <c r="DP15" s="117">
        <f t="shared" si="54"/>
        <v>0</v>
      </c>
      <c r="DQ15" s="117">
        <f t="shared" si="98"/>
        <v>0</v>
      </c>
      <c r="DR15" s="117">
        <f t="shared" si="99"/>
        <v>0</v>
      </c>
      <c r="DS15" s="117">
        <f t="shared" si="55"/>
        <v>0</v>
      </c>
      <c r="DT15" s="117">
        <f t="shared" si="56"/>
        <v>0</v>
      </c>
      <c r="DU15" s="117">
        <f t="shared" si="57"/>
        <v>0</v>
      </c>
      <c r="DV15" s="117">
        <f t="shared" si="58"/>
        <v>0</v>
      </c>
      <c r="DW15" s="117">
        <f t="shared" si="59"/>
        <v>0</v>
      </c>
      <c r="DX15" s="117">
        <f t="shared" si="60"/>
        <v>0</v>
      </c>
      <c r="DY15" s="117">
        <f t="shared" si="100"/>
        <v>0</v>
      </c>
      <c r="DZ15" s="117">
        <f t="shared" si="61"/>
        <v>0</v>
      </c>
      <c r="EA15" s="117">
        <f t="shared" si="101"/>
        <v>0</v>
      </c>
      <c r="EB15" s="117">
        <f t="shared" si="62"/>
        <v>0</v>
      </c>
      <c r="EC15" s="117">
        <f t="shared" si="63"/>
        <v>0</v>
      </c>
      <c r="ED15" s="117">
        <f t="shared" si="64"/>
        <v>0</v>
      </c>
      <c r="EE15" s="117">
        <f t="shared" si="65"/>
        <v>0</v>
      </c>
      <c r="EF15" s="117">
        <f t="shared" si="66"/>
        <v>0</v>
      </c>
      <c r="EG15" s="117">
        <f t="shared" si="102"/>
        <v>0</v>
      </c>
      <c r="EH15" s="117">
        <f t="shared" si="67"/>
        <v>0</v>
      </c>
      <c r="EI15" s="117">
        <f t="shared" si="68"/>
        <v>0</v>
      </c>
      <c r="EJ15" s="117">
        <f t="shared" si="69"/>
        <v>0</v>
      </c>
      <c r="EK15" s="117">
        <f t="shared" si="70"/>
        <v>0</v>
      </c>
      <c r="EL15" s="117">
        <f t="shared" si="71"/>
        <v>0</v>
      </c>
      <c r="EM15" s="117">
        <f t="shared" si="103"/>
        <v>0</v>
      </c>
      <c r="EN15" s="117">
        <f t="shared" si="72"/>
        <v>0</v>
      </c>
      <c r="EO15" s="117">
        <f t="shared" si="73"/>
        <v>0</v>
      </c>
      <c r="EP15" s="117">
        <f t="shared" si="74"/>
        <v>0</v>
      </c>
      <c r="EQ15" s="118">
        <f t="shared" si="75"/>
        <v>0</v>
      </c>
      <c r="ER15" s="117">
        <f t="shared" si="76"/>
        <v>0</v>
      </c>
      <c r="ES15" s="117">
        <f t="shared" si="77"/>
        <v>0</v>
      </c>
      <c r="ET15" s="117">
        <f t="shared" si="78"/>
        <v>0</v>
      </c>
      <c r="EU15" s="117">
        <f t="shared" si="79"/>
        <v>0</v>
      </c>
      <c r="EV15" s="117">
        <f t="shared" si="80"/>
        <v>0</v>
      </c>
      <c r="EW15" s="117">
        <f t="shared" si="81"/>
        <v>0</v>
      </c>
      <c r="EX15" s="118">
        <f t="shared" si="82"/>
        <v>0</v>
      </c>
      <c r="EY15" s="118">
        <f t="shared" si="83"/>
        <v>0</v>
      </c>
      <c r="EZ15" s="117">
        <f t="shared" si="104"/>
        <v>0</v>
      </c>
      <c r="FA15" s="118">
        <f t="shared" si="84"/>
        <v>0</v>
      </c>
      <c r="FB15" s="118">
        <f t="shared" si="85"/>
        <v>0</v>
      </c>
      <c r="FC15" s="7">
        <f t="shared" si="86"/>
        <v>0</v>
      </c>
      <c r="FD15" s="7"/>
      <c r="FE15" s="7"/>
    </row>
    <row r="16" spans="1:191" ht="17.100000000000001" customHeight="1" x14ac:dyDescent="0.25">
      <c r="A16" s="774"/>
      <c r="B16" s="777"/>
      <c r="C16" s="172">
        <v>6</v>
      </c>
      <c r="D16" s="447"/>
      <c r="E16" s="448"/>
      <c r="F16" s="535"/>
      <c r="G16" s="449"/>
      <c r="H16" s="450"/>
      <c r="I16" s="430"/>
      <c r="J16" s="451"/>
      <c r="K16" s="450"/>
      <c r="L16" s="452"/>
      <c r="M16" s="453" t="s">
        <v>904</v>
      </c>
      <c r="N16" s="448" t="s">
        <v>919</v>
      </c>
      <c r="O16" s="430" t="s">
        <v>858</v>
      </c>
      <c r="P16" s="449" t="s">
        <v>922</v>
      </c>
      <c r="Q16" s="430" t="s">
        <v>859</v>
      </c>
      <c r="R16" s="451" t="s">
        <v>896</v>
      </c>
      <c r="S16" s="452" t="s">
        <v>932</v>
      </c>
      <c r="T16" s="455"/>
      <c r="U16" s="454"/>
      <c r="V16" s="430"/>
      <c r="W16" s="449"/>
      <c r="X16" s="430"/>
      <c r="Y16" s="451"/>
      <c r="Z16" s="452"/>
      <c r="AA16" s="523" t="s">
        <v>29</v>
      </c>
      <c r="AB16" s="20" t="s">
        <v>504</v>
      </c>
      <c r="AC16" s="23"/>
      <c r="AD16" s="520" t="s">
        <v>787</v>
      </c>
      <c r="AE16" s="520" t="s">
        <v>787</v>
      </c>
      <c r="AF16" s="520" t="s">
        <v>787</v>
      </c>
      <c r="AG16" s="520" t="s">
        <v>787</v>
      </c>
      <c r="AH16" s="520" t="s">
        <v>799</v>
      </c>
      <c r="AI16" s="520" t="s">
        <v>799</v>
      </c>
      <c r="AJ16" s="520" t="s">
        <v>787</v>
      </c>
      <c r="AK16" s="520" t="s">
        <v>787</v>
      </c>
      <c r="AL16" s="520" t="s">
        <v>787</v>
      </c>
      <c r="AM16" s="520" t="s">
        <v>341</v>
      </c>
      <c r="AN16" s="520" t="s">
        <v>341</v>
      </c>
      <c r="AO16" s="520" t="s">
        <v>341</v>
      </c>
      <c r="AP16" s="520" t="s">
        <v>799</v>
      </c>
      <c r="AQ16" s="520" t="s">
        <v>799</v>
      </c>
      <c r="AR16" s="520" t="s">
        <v>799</v>
      </c>
      <c r="AS16" s="520" t="s">
        <v>799</v>
      </c>
      <c r="AT16" s="520" t="s">
        <v>274</v>
      </c>
      <c r="AU16" s="520" t="s">
        <v>274</v>
      </c>
      <c r="AV16" s="520" t="s">
        <v>274</v>
      </c>
      <c r="AW16" s="520" t="s">
        <v>274</v>
      </c>
      <c r="AX16" s="520" t="s">
        <v>274</v>
      </c>
      <c r="AY16" s="520" t="s">
        <v>274</v>
      </c>
      <c r="AZ16" s="520" t="s">
        <v>274</v>
      </c>
      <c r="BB16" s="273"/>
      <c r="BC16" s="118">
        <f t="shared" si="0"/>
        <v>0</v>
      </c>
      <c r="BD16" s="118">
        <f t="shared" si="1"/>
        <v>0</v>
      </c>
      <c r="BE16" s="118">
        <f t="shared" si="2"/>
        <v>0</v>
      </c>
      <c r="BF16" s="118">
        <f t="shared" si="3"/>
        <v>0</v>
      </c>
      <c r="BG16" s="118">
        <f t="shared" si="4"/>
        <v>0</v>
      </c>
      <c r="BH16" s="118">
        <f t="shared" si="5"/>
        <v>0</v>
      </c>
      <c r="BI16" s="118">
        <f t="shared" si="6"/>
        <v>0</v>
      </c>
      <c r="BJ16" s="118">
        <f t="shared" si="7"/>
        <v>0</v>
      </c>
      <c r="BK16" s="117">
        <f t="shared" si="87"/>
        <v>0</v>
      </c>
      <c r="BL16" s="118">
        <f t="shared" si="8"/>
        <v>0</v>
      </c>
      <c r="BM16" s="118">
        <f t="shared" si="9"/>
        <v>0</v>
      </c>
      <c r="BN16" s="117">
        <f t="shared" si="10"/>
        <v>0</v>
      </c>
      <c r="BO16" s="118">
        <f t="shared" si="11"/>
        <v>0</v>
      </c>
      <c r="BP16" s="118">
        <f t="shared" si="12"/>
        <v>0</v>
      </c>
      <c r="BQ16" s="118">
        <f t="shared" si="13"/>
        <v>0</v>
      </c>
      <c r="BR16" s="118">
        <f t="shared" si="14"/>
        <v>0</v>
      </c>
      <c r="BS16" s="118">
        <f t="shared" si="15"/>
        <v>0</v>
      </c>
      <c r="BT16" s="118">
        <f t="shared" si="16"/>
        <v>0</v>
      </c>
      <c r="BU16" s="118">
        <f t="shared" si="88"/>
        <v>0</v>
      </c>
      <c r="BV16" s="117">
        <f t="shared" si="17"/>
        <v>0</v>
      </c>
      <c r="BW16" s="117">
        <f t="shared" si="18"/>
        <v>0</v>
      </c>
      <c r="BX16" s="117">
        <f t="shared" si="19"/>
        <v>0</v>
      </c>
      <c r="BY16" s="117">
        <f t="shared" si="20"/>
        <v>0</v>
      </c>
      <c r="BZ16" s="117">
        <f t="shared" si="21"/>
        <v>0</v>
      </c>
      <c r="CA16" s="117">
        <f t="shared" si="89"/>
        <v>0</v>
      </c>
      <c r="CB16" s="117">
        <f t="shared" si="22"/>
        <v>0</v>
      </c>
      <c r="CC16" s="117">
        <f t="shared" si="23"/>
        <v>0</v>
      </c>
      <c r="CD16" s="117">
        <f t="shared" si="24"/>
        <v>0</v>
      </c>
      <c r="CE16" s="117">
        <f t="shared" si="90"/>
        <v>0</v>
      </c>
      <c r="CF16" s="117">
        <f t="shared" si="91"/>
        <v>0</v>
      </c>
      <c r="CG16" s="117">
        <f t="shared" si="92"/>
        <v>0</v>
      </c>
      <c r="CH16" s="117">
        <f t="shared" si="25"/>
        <v>0</v>
      </c>
      <c r="CI16" s="117">
        <f t="shared" si="26"/>
        <v>0</v>
      </c>
      <c r="CJ16" s="117">
        <f t="shared" si="27"/>
        <v>0</v>
      </c>
      <c r="CK16" s="117">
        <f t="shared" si="28"/>
        <v>0</v>
      </c>
      <c r="CL16" s="117">
        <f t="shared" si="29"/>
        <v>0</v>
      </c>
      <c r="CM16" s="117">
        <f t="shared" si="30"/>
        <v>0</v>
      </c>
      <c r="CN16" s="117">
        <f t="shared" si="31"/>
        <v>0</v>
      </c>
      <c r="CO16" s="117">
        <f t="shared" si="32"/>
        <v>0</v>
      </c>
      <c r="CP16" s="117">
        <f t="shared" si="33"/>
        <v>0</v>
      </c>
      <c r="CQ16" s="117">
        <f t="shared" si="93"/>
        <v>0</v>
      </c>
      <c r="CR16" s="117">
        <f t="shared" si="34"/>
        <v>0</v>
      </c>
      <c r="CS16" s="117">
        <f t="shared" si="35"/>
        <v>0</v>
      </c>
      <c r="CT16" s="117">
        <f t="shared" si="36"/>
        <v>0</v>
      </c>
      <c r="CU16" s="117">
        <f t="shared" si="37"/>
        <v>0</v>
      </c>
      <c r="CV16" s="117">
        <f t="shared" si="38"/>
        <v>0</v>
      </c>
      <c r="CW16" s="117">
        <f t="shared" si="39"/>
        <v>0</v>
      </c>
      <c r="CX16" s="117">
        <f t="shared" si="40"/>
        <v>0</v>
      </c>
      <c r="CY16" s="117">
        <f t="shared" si="41"/>
        <v>0</v>
      </c>
      <c r="CZ16" s="117">
        <f t="shared" si="42"/>
        <v>0</v>
      </c>
      <c r="DA16" s="117">
        <f t="shared" si="94"/>
        <v>0</v>
      </c>
      <c r="DB16" s="117">
        <f t="shared" si="43"/>
        <v>0</v>
      </c>
      <c r="DC16" s="117">
        <f t="shared" si="95"/>
        <v>0</v>
      </c>
      <c r="DD16" s="117">
        <f t="shared" si="44"/>
        <v>0</v>
      </c>
      <c r="DE16" s="117">
        <f t="shared" si="96"/>
        <v>0</v>
      </c>
      <c r="DF16" s="117">
        <f t="shared" si="45"/>
        <v>0</v>
      </c>
      <c r="DG16" s="117">
        <f t="shared" si="46"/>
        <v>0</v>
      </c>
      <c r="DH16" s="117">
        <f t="shared" si="47"/>
        <v>0</v>
      </c>
      <c r="DI16" s="117">
        <f t="shared" si="48"/>
        <v>0</v>
      </c>
      <c r="DJ16" s="117">
        <f t="shared" si="49"/>
        <v>0</v>
      </c>
      <c r="DK16" s="117">
        <f t="shared" si="50"/>
        <v>0</v>
      </c>
      <c r="DL16" s="117">
        <f t="shared" si="51"/>
        <v>0</v>
      </c>
      <c r="DM16" s="117">
        <f t="shared" si="52"/>
        <v>0</v>
      </c>
      <c r="DN16" s="117">
        <f t="shared" si="97"/>
        <v>0</v>
      </c>
      <c r="DO16" s="117">
        <f t="shared" si="53"/>
        <v>0</v>
      </c>
      <c r="DP16" s="117">
        <f t="shared" si="54"/>
        <v>0</v>
      </c>
      <c r="DQ16" s="117">
        <f t="shared" si="98"/>
        <v>0</v>
      </c>
      <c r="DR16" s="117">
        <f t="shared" si="99"/>
        <v>0</v>
      </c>
      <c r="DS16" s="117">
        <f t="shared" si="55"/>
        <v>0</v>
      </c>
      <c r="DT16" s="117">
        <f t="shared" si="56"/>
        <v>0</v>
      </c>
      <c r="DU16" s="117">
        <f t="shared" si="57"/>
        <v>0</v>
      </c>
      <c r="DV16" s="117">
        <f t="shared" si="58"/>
        <v>0</v>
      </c>
      <c r="DW16" s="117">
        <f t="shared" si="59"/>
        <v>0</v>
      </c>
      <c r="DX16" s="117">
        <f t="shared" si="60"/>
        <v>0</v>
      </c>
      <c r="DY16" s="117">
        <f t="shared" si="100"/>
        <v>0</v>
      </c>
      <c r="DZ16" s="117">
        <f t="shared" si="61"/>
        <v>0</v>
      </c>
      <c r="EA16" s="117">
        <f t="shared" si="101"/>
        <v>0</v>
      </c>
      <c r="EB16" s="117">
        <f t="shared" si="62"/>
        <v>0</v>
      </c>
      <c r="EC16" s="117">
        <f t="shared" si="63"/>
        <v>0</v>
      </c>
      <c r="ED16" s="117">
        <f t="shared" si="64"/>
        <v>0</v>
      </c>
      <c r="EE16" s="117">
        <f t="shared" si="65"/>
        <v>0</v>
      </c>
      <c r="EF16" s="117">
        <f t="shared" si="66"/>
        <v>0</v>
      </c>
      <c r="EG16" s="117">
        <f t="shared" si="102"/>
        <v>0</v>
      </c>
      <c r="EH16" s="117">
        <f t="shared" si="67"/>
        <v>0</v>
      </c>
      <c r="EI16" s="117">
        <f t="shared" si="68"/>
        <v>0</v>
      </c>
      <c r="EJ16" s="117">
        <f t="shared" si="69"/>
        <v>0</v>
      </c>
      <c r="EK16" s="117">
        <f t="shared" si="70"/>
        <v>0</v>
      </c>
      <c r="EL16" s="117">
        <f t="shared" si="71"/>
        <v>0</v>
      </c>
      <c r="EM16" s="117">
        <f t="shared" si="103"/>
        <v>0</v>
      </c>
      <c r="EN16" s="117">
        <f t="shared" si="72"/>
        <v>0</v>
      </c>
      <c r="EO16" s="117">
        <f t="shared" si="73"/>
        <v>0</v>
      </c>
      <c r="EP16" s="117">
        <f t="shared" si="74"/>
        <v>0</v>
      </c>
      <c r="EQ16" s="118">
        <f t="shared" si="75"/>
        <v>0</v>
      </c>
      <c r="ER16" s="117">
        <f t="shared" si="76"/>
        <v>0</v>
      </c>
      <c r="ES16" s="117">
        <f t="shared" si="77"/>
        <v>0</v>
      </c>
      <c r="ET16" s="117">
        <f t="shared" si="78"/>
        <v>0</v>
      </c>
      <c r="EU16" s="117">
        <f t="shared" si="79"/>
        <v>0</v>
      </c>
      <c r="EV16" s="117">
        <f t="shared" si="80"/>
        <v>0</v>
      </c>
      <c r="EW16" s="117">
        <f t="shared" si="81"/>
        <v>0</v>
      </c>
      <c r="EX16" s="118">
        <f t="shared" si="82"/>
        <v>0</v>
      </c>
      <c r="EY16" s="118">
        <f t="shared" si="83"/>
        <v>0</v>
      </c>
      <c r="EZ16" s="117">
        <f t="shared" si="104"/>
        <v>0</v>
      </c>
      <c r="FA16" s="118">
        <f t="shared" si="84"/>
        <v>0</v>
      </c>
      <c r="FB16" s="118">
        <f t="shared" si="85"/>
        <v>0</v>
      </c>
      <c r="FC16" s="7">
        <f t="shared" si="86"/>
        <v>0</v>
      </c>
      <c r="FD16" s="7"/>
      <c r="FE16" s="7"/>
    </row>
    <row r="17" spans="1:161" ht="17.100000000000001" customHeight="1" x14ac:dyDescent="0.25">
      <c r="A17" s="774"/>
      <c r="B17" s="777"/>
      <c r="C17" s="172">
        <v>7</v>
      </c>
      <c r="D17" s="447"/>
      <c r="E17" s="448"/>
      <c r="F17" s="535"/>
      <c r="G17" s="449"/>
      <c r="H17" s="450"/>
      <c r="I17" s="430"/>
      <c r="J17" s="451"/>
      <c r="K17" s="450"/>
      <c r="L17" s="452"/>
      <c r="M17" s="453" t="s">
        <v>904</v>
      </c>
      <c r="N17" s="457" t="s">
        <v>871</v>
      </c>
      <c r="O17" s="457" t="s">
        <v>917</v>
      </c>
      <c r="P17" s="449" t="s">
        <v>922</v>
      </c>
      <c r="Q17" s="430" t="s">
        <v>931</v>
      </c>
      <c r="R17" s="451" t="s">
        <v>872</v>
      </c>
      <c r="S17" s="452" t="s">
        <v>914</v>
      </c>
      <c r="T17" s="447"/>
      <c r="U17" s="454"/>
      <c r="V17" s="430"/>
      <c r="W17" s="449"/>
      <c r="X17" s="430"/>
      <c r="Y17" s="451"/>
      <c r="Z17" s="452"/>
      <c r="AA17" s="523" t="s">
        <v>30</v>
      </c>
      <c r="AB17" s="20" t="s">
        <v>505</v>
      </c>
      <c r="AC17" s="23"/>
      <c r="AD17" s="520" t="s">
        <v>787</v>
      </c>
      <c r="AE17" s="520" t="s">
        <v>787</v>
      </c>
      <c r="AF17" s="520" t="s">
        <v>787</v>
      </c>
      <c r="AG17" s="520" t="s">
        <v>787</v>
      </c>
      <c r="AH17" s="520" t="s">
        <v>799</v>
      </c>
      <c r="AI17" s="520" t="s">
        <v>799</v>
      </c>
      <c r="AJ17" s="520" t="s">
        <v>787</v>
      </c>
      <c r="AK17" s="520" t="s">
        <v>787</v>
      </c>
      <c r="AL17" s="520" t="s">
        <v>787</v>
      </c>
      <c r="AM17" s="520" t="s">
        <v>341</v>
      </c>
      <c r="AN17" s="520" t="s">
        <v>341</v>
      </c>
      <c r="AO17" s="520" t="s">
        <v>341</v>
      </c>
      <c r="AP17" s="520" t="s">
        <v>799</v>
      </c>
      <c r="AQ17" s="520" t="s">
        <v>799</v>
      </c>
      <c r="AR17" s="520" t="s">
        <v>799</v>
      </c>
      <c r="AS17" s="520" t="s">
        <v>799</v>
      </c>
      <c r="AT17" s="520" t="s">
        <v>274</v>
      </c>
      <c r="AU17" s="520" t="s">
        <v>274</v>
      </c>
      <c r="AV17" s="520" t="s">
        <v>274</v>
      </c>
      <c r="AW17" s="520" t="s">
        <v>274</v>
      </c>
      <c r="AX17" s="520" t="s">
        <v>274</v>
      </c>
      <c r="AY17" s="520" t="s">
        <v>274</v>
      </c>
      <c r="AZ17" s="520" t="s">
        <v>274</v>
      </c>
      <c r="BB17" s="118"/>
      <c r="BC17" s="118">
        <f t="shared" si="0"/>
        <v>0</v>
      </c>
      <c r="BD17" s="118">
        <f t="shared" si="1"/>
        <v>0</v>
      </c>
      <c r="BE17" s="118">
        <f t="shared" si="2"/>
        <v>0</v>
      </c>
      <c r="BF17" s="118">
        <f t="shared" si="3"/>
        <v>0</v>
      </c>
      <c r="BG17" s="118">
        <f t="shared" si="4"/>
        <v>0</v>
      </c>
      <c r="BH17" s="118">
        <f t="shared" si="5"/>
        <v>0</v>
      </c>
      <c r="BI17" s="118">
        <f t="shared" si="6"/>
        <v>0</v>
      </c>
      <c r="BJ17" s="118">
        <f t="shared" si="7"/>
        <v>0</v>
      </c>
      <c r="BK17" s="117">
        <f t="shared" si="87"/>
        <v>0</v>
      </c>
      <c r="BL17" s="118">
        <f t="shared" si="8"/>
        <v>0</v>
      </c>
      <c r="BM17" s="118">
        <f t="shared" si="9"/>
        <v>0</v>
      </c>
      <c r="BN17" s="117">
        <f t="shared" si="10"/>
        <v>0</v>
      </c>
      <c r="BO17" s="118">
        <f t="shared" si="11"/>
        <v>0</v>
      </c>
      <c r="BP17" s="118">
        <f t="shared" si="12"/>
        <v>0</v>
      </c>
      <c r="BQ17" s="118">
        <f t="shared" si="13"/>
        <v>0</v>
      </c>
      <c r="BR17" s="118">
        <f t="shared" si="14"/>
        <v>0</v>
      </c>
      <c r="BS17" s="118">
        <f t="shared" si="15"/>
        <v>0</v>
      </c>
      <c r="BT17" s="118">
        <f t="shared" si="16"/>
        <v>0</v>
      </c>
      <c r="BU17" s="118">
        <f t="shared" si="88"/>
        <v>0</v>
      </c>
      <c r="BV17" s="117">
        <f t="shared" si="17"/>
        <v>0</v>
      </c>
      <c r="BW17" s="117">
        <f t="shared" si="18"/>
        <v>0</v>
      </c>
      <c r="BX17" s="117">
        <f t="shared" si="19"/>
        <v>0</v>
      </c>
      <c r="BY17" s="117">
        <f t="shared" si="20"/>
        <v>0</v>
      </c>
      <c r="BZ17" s="117">
        <f t="shared" si="21"/>
        <v>0</v>
      </c>
      <c r="CA17" s="117">
        <f t="shared" si="89"/>
        <v>0</v>
      </c>
      <c r="CB17" s="117">
        <f t="shared" si="22"/>
        <v>0</v>
      </c>
      <c r="CC17" s="117">
        <f t="shared" si="23"/>
        <v>0</v>
      </c>
      <c r="CD17" s="117">
        <f t="shared" si="24"/>
        <v>0</v>
      </c>
      <c r="CE17" s="117">
        <f t="shared" si="90"/>
        <v>0</v>
      </c>
      <c r="CF17" s="117">
        <f t="shared" si="91"/>
        <v>0</v>
      </c>
      <c r="CG17" s="117">
        <f t="shared" si="92"/>
        <v>0</v>
      </c>
      <c r="CH17" s="117">
        <f t="shared" si="25"/>
        <v>0</v>
      </c>
      <c r="CI17" s="117">
        <f t="shared" si="26"/>
        <v>0</v>
      </c>
      <c r="CJ17" s="117">
        <f t="shared" si="27"/>
        <v>0</v>
      </c>
      <c r="CK17" s="117">
        <f t="shared" si="28"/>
        <v>0</v>
      </c>
      <c r="CL17" s="117">
        <f t="shared" si="29"/>
        <v>0</v>
      </c>
      <c r="CM17" s="117">
        <f t="shared" si="30"/>
        <v>0</v>
      </c>
      <c r="CN17" s="117">
        <f t="shared" si="31"/>
        <v>0</v>
      </c>
      <c r="CO17" s="117">
        <f t="shared" si="32"/>
        <v>0</v>
      </c>
      <c r="CP17" s="117">
        <f t="shared" si="33"/>
        <v>0</v>
      </c>
      <c r="CQ17" s="117">
        <f t="shared" si="93"/>
        <v>0</v>
      </c>
      <c r="CR17" s="117">
        <f t="shared" si="34"/>
        <v>0</v>
      </c>
      <c r="CS17" s="117">
        <f t="shared" si="35"/>
        <v>0</v>
      </c>
      <c r="CT17" s="117">
        <f t="shared" si="36"/>
        <v>0</v>
      </c>
      <c r="CU17" s="117">
        <f t="shared" si="37"/>
        <v>0</v>
      </c>
      <c r="CV17" s="117">
        <f t="shared" si="38"/>
        <v>0</v>
      </c>
      <c r="CW17" s="117">
        <f t="shared" si="39"/>
        <v>0</v>
      </c>
      <c r="CX17" s="117">
        <f t="shared" si="40"/>
        <v>0</v>
      </c>
      <c r="CY17" s="117">
        <f t="shared" si="41"/>
        <v>0</v>
      </c>
      <c r="CZ17" s="117">
        <f t="shared" si="42"/>
        <v>0</v>
      </c>
      <c r="DA17" s="117">
        <f t="shared" si="94"/>
        <v>0</v>
      </c>
      <c r="DB17" s="117">
        <f t="shared" si="43"/>
        <v>0</v>
      </c>
      <c r="DC17" s="117">
        <f t="shared" si="95"/>
        <v>0</v>
      </c>
      <c r="DD17" s="117">
        <f t="shared" si="44"/>
        <v>0</v>
      </c>
      <c r="DE17" s="117">
        <f t="shared" si="96"/>
        <v>0</v>
      </c>
      <c r="DF17" s="117">
        <f t="shared" si="45"/>
        <v>0</v>
      </c>
      <c r="DG17" s="117">
        <f t="shared" si="46"/>
        <v>0</v>
      </c>
      <c r="DH17" s="117">
        <f t="shared" si="47"/>
        <v>0</v>
      </c>
      <c r="DI17" s="117">
        <f t="shared" si="48"/>
        <v>0</v>
      </c>
      <c r="DJ17" s="117">
        <f t="shared" si="49"/>
        <v>0</v>
      </c>
      <c r="DK17" s="117">
        <f t="shared" si="50"/>
        <v>0</v>
      </c>
      <c r="DL17" s="117">
        <f t="shared" si="51"/>
        <v>0</v>
      </c>
      <c r="DM17" s="117">
        <f t="shared" si="52"/>
        <v>0</v>
      </c>
      <c r="DN17" s="117">
        <f t="shared" si="97"/>
        <v>0</v>
      </c>
      <c r="DO17" s="117">
        <f t="shared" si="53"/>
        <v>0</v>
      </c>
      <c r="DP17" s="117">
        <f t="shared" si="54"/>
        <v>0</v>
      </c>
      <c r="DQ17" s="117">
        <f t="shared" si="98"/>
        <v>0</v>
      </c>
      <c r="DR17" s="117">
        <f t="shared" si="99"/>
        <v>0</v>
      </c>
      <c r="DS17" s="117">
        <f t="shared" si="55"/>
        <v>0</v>
      </c>
      <c r="DT17" s="117">
        <f t="shared" si="56"/>
        <v>0</v>
      </c>
      <c r="DU17" s="117">
        <f t="shared" si="57"/>
        <v>0</v>
      </c>
      <c r="DV17" s="117">
        <f t="shared" si="58"/>
        <v>0</v>
      </c>
      <c r="DW17" s="117">
        <f t="shared" si="59"/>
        <v>0</v>
      </c>
      <c r="DX17" s="117">
        <f t="shared" si="60"/>
        <v>0</v>
      </c>
      <c r="DY17" s="117">
        <f t="shared" si="100"/>
        <v>0</v>
      </c>
      <c r="DZ17" s="117">
        <f t="shared" si="61"/>
        <v>0</v>
      </c>
      <c r="EA17" s="117">
        <f t="shared" si="101"/>
        <v>0</v>
      </c>
      <c r="EB17" s="117">
        <f t="shared" si="62"/>
        <v>0</v>
      </c>
      <c r="EC17" s="117">
        <f t="shared" si="63"/>
        <v>0</v>
      </c>
      <c r="ED17" s="117">
        <f t="shared" si="64"/>
        <v>0</v>
      </c>
      <c r="EE17" s="117">
        <f t="shared" si="65"/>
        <v>0</v>
      </c>
      <c r="EF17" s="117">
        <f t="shared" si="66"/>
        <v>0</v>
      </c>
      <c r="EG17" s="117">
        <f t="shared" si="102"/>
        <v>0</v>
      </c>
      <c r="EH17" s="117">
        <f t="shared" si="67"/>
        <v>0</v>
      </c>
      <c r="EI17" s="117">
        <f t="shared" si="68"/>
        <v>0</v>
      </c>
      <c r="EJ17" s="117">
        <f t="shared" si="69"/>
        <v>0</v>
      </c>
      <c r="EK17" s="117">
        <f t="shared" si="70"/>
        <v>0</v>
      </c>
      <c r="EL17" s="117">
        <f t="shared" si="71"/>
        <v>0</v>
      </c>
      <c r="EM17" s="117">
        <f t="shared" si="103"/>
        <v>0</v>
      </c>
      <c r="EN17" s="117">
        <f t="shared" si="72"/>
        <v>0</v>
      </c>
      <c r="EO17" s="117">
        <f t="shared" si="73"/>
        <v>0</v>
      </c>
      <c r="EP17" s="117">
        <f t="shared" si="74"/>
        <v>0</v>
      </c>
      <c r="EQ17" s="118">
        <f t="shared" si="75"/>
        <v>0</v>
      </c>
      <c r="ER17" s="117">
        <f t="shared" si="76"/>
        <v>0</v>
      </c>
      <c r="ES17" s="117">
        <f t="shared" si="77"/>
        <v>0</v>
      </c>
      <c r="ET17" s="117">
        <f t="shared" si="78"/>
        <v>0</v>
      </c>
      <c r="EU17" s="117">
        <f t="shared" si="79"/>
        <v>0</v>
      </c>
      <c r="EV17" s="117">
        <f t="shared" si="80"/>
        <v>0</v>
      </c>
      <c r="EW17" s="117">
        <f t="shared" si="81"/>
        <v>0</v>
      </c>
      <c r="EX17" s="118">
        <f t="shared" si="82"/>
        <v>0</v>
      </c>
      <c r="EY17" s="118">
        <f t="shared" si="83"/>
        <v>0</v>
      </c>
      <c r="EZ17" s="117">
        <f t="shared" si="104"/>
        <v>0</v>
      </c>
      <c r="FA17" s="118">
        <f t="shared" si="84"/>
        <v>0</v>
      </c>
      <c r="FB17" s="118">
        <f t="shared" si="85"/>
        <v>0</v>
      </c>
      <c r="FC17" s="7">
        <f t="shared" si="86"/>
        <v>0</v>
      </c>
      <c r="FD17" s="7"/>
      <c r="FE17" s="7"/>
    </row>
    <row r="18" spans="1:161" ht="17.100000000000001" customHeight="1" x14ac:dyDescent="0.25">
      <c r="A18" s="774"/>
      <c r="B18" s="777"/>
      <c r="C18" s="172">
        <v>8</v>
      </c>
      <c r="D18" s="456"/>
      <c r="E18" s="457"/>
      <c r="F18" s="458"/>
      <c r="G18" s="459"/>
      <c r="H18" s="460"/>
      <c r="I18" s="458"/>
      <c r="J18" s="461"/>
      <c r="K18" s="450"/>
      <c r="L18" s="462"/>
      <c r="M18" s="463" t="s">
        <v>858</v>
      </c>
      <c r="N18" s="457" t="s">
        <v>871</v>
      </c>
      <c r="O18" s="457" t="s">
        <v>917</v>
      </c>
      <c r="P18" s="459" t="s">
        <v>885</v>
      </c>
      <c r="Q18" s="458" t="s">
        <v>898</v>
      </c>
      <c r="R18" s="461" t="s">
        <v>872</v>
      </c>
      <c r="S18" s="462" t="s">
        <v>914</v>
      </c>
      <c r="T18" s="456"/>
      <c r="U18" s="464"/>
      <c r="V18" s="430"/>
      <c r="W18" s="459"/>
      <c r="X18" s="458"/>
      <c r="Y18" s="461"/>
      <c r="Z18" s="462"/>
      <c r="AA18" s="733" t="s">
        <v>27</v>
      </c>
      <c r="AB18" s="732"/>
      <c r="AC18" s="23"/>
      <c r="AD18" s="520" t="s">
        <v>787</v>
      </c>
      <c r="AE18" s="520" t="s">
        <v>787</v>
      </c>
      <c r="AF18" s="520" t="s">
        <v>787</v>
      </c>
      <c r="AG18" s="520" t="s">
        <v>787</v>
      </c>
      <c r="AH18" s="520" t="s">
        <v>799</v>
      </c>
      <c r="AI18" s="520" t="s">
        <v>799</v>
      </c>
      <c r="AJ18" s="520" t="s">
        <v>787</v>
      </c>
      <c r="AK18" s="520" t="s">
        <v>787</v>
      </c>
      <c r="AL18" s="520" t="s">
        <v>787</v>
      </c>
      <c r="AM18" s="520" t="s">
        <v>341</v>
      </c>
      <c r="AN18" s="520" t="s">
        <v>341</v>
      </c>
      <c r="AO18" s="520" t="s">
        <v>341</v>
      </c>
      <c r="AP18" s="520" t="s">
        <v>799</v>
      </c>
      <c r="AQ18" s="520" t="s">
        <v>799</v>
      </c>
      <c r="AR18" s="520" t="s">
        <v>799</v>
      </c>
      <c r="AS18" s="520" t="s">
        <v>799</v>
      </c>
      <c r="AT18" s="520" t="s">
        <v>274</v>
      </c>
      <c r="AU18" s="520" t="s">
        <v>274</v>
      </c>
      <c r="AV18" s="520" t="s">
        <v>274</v>
      </c>
      <c r="AW18" s="520" t="s">
        <v>274</v>
      </c>
      <c r="AX18" s="520" t="s">
        <v>274</v>
      </c>
      <c r="AY18" s="520" t="s">
        <v>274</v>
      </c>
      <c r="AZ18" s="520" t="s">
        <v>274</v>
      </c>
      <c r="BB18" s="118"/>
      <c r="BC18" s="118">
        <f t="shared" si="0"/>
        <v>0</v>
      </c>
      <c r="BD18" s="118">
        <f t="shared" si="1"/>
        <v>0</v>
      </c>
      <c r="BE18" s="118">
        <f t="shared" si="2"/>
        <v>0</v>
      </c>
      <c r="BF18" s="118">
        <f t="shared" si="3"/>
        <v>0</v>
      </c>
      <c r="BG18" s="118">
        <f t="shared" si="4"/>
        <v>0</v>
      </c>
      <c r="BH18" s="118">
        <f t="shared" si="5"/>
        <v>0</v>
      </c>
      <c r="BI18" s="118">
        <f t="shared" si="6"/>
        <v>0</v>
      </c>
      <c r="BJ18" s="118">
        <f t="shared" si="7"/>
        <v>0</v>
      </c>
      <c r="BK18" s="117">
        <f t="shared" si="87"/>
        <v>0</v>
      </c>
      <c r="BL18" s="118">
        <f t="shared" si="8"/>
        <v>0</v>
      </c>
      <c r="BM18" s="118">
        <f t="shared" si="9"/>
        <v>0</v>
      </c>
      <c r="BN18" s="117">
        <f t="shared" si="10"/>
        <v>0</v>
      </c>
      <c r="BO18" s="118">
        <f t="shared" si="11"/>
        <v>0</v>
      </c>
      <c r="BP18" s="118">
        <f t="shared" si="12"/>
        <v>0</v>
      </c>
      <c r="BQ18" s="118">
        <f t="shared" si="13"/>
        <v>0</v>
      </c>
      <c r="BR18" s="118">
        <f t="shared" si="14"/>
        <v>0</v>
      </c>
      <c r="BS18" s="118">
        <f t="shared" si="15"/>
        <v>0</v>
      </c>
      <c r="BT18" s="118">
        <f t="shared" si="16"/>
        <v>0</v>
      </c>
      <c r="BU18" s="118">
        <f t="shared" si="88"/>
        <v>0</v>
      </c>
      <c r="BV18" s="117">
        <f t="shared" si="17"/>
        <v>0</v>
      </c>
      <c r="BW18" s="117">
        <f t="shared" si="18"/>
        <v>0</v>
      </c>
      <c r="BX18" s="117">
        <f t="shared" si="19"/>
        <v>0</v>
      </c>
      <c r="BY18" s="117">
        <f t="shared" si="20"/>
        <v>0</v>
      </c>
      <c r="BZ18" s="117">
        <f t="shared" si="21"/>
        <v>0</v>
      </c>
      <c r="CA18" s="117">
        <f t="shared" si="89"/>
        <v>0</v>
      </c>
      <c r="CB18" s="117">
        <f t="shared" si="22"/>
        <v>0</v>
      </c>
      <c r="CC18" s="117">
        <f t="shared" si="23"/>
        <v>0</v>
      </c>
      <c r="CD18" s="117">
        <f t="shared" si="24"/>
        <v>0</v>
      </c>
      <c r="CE18" s="117">
        <f t="shared" si="90"/>
        <v>0</v>
      </c>
      <c r="CF18" s="117">
        <f t="shared" si="91"/>
        <v>0</v>
      </c>
      <c r="CG18" s="117">
        <f t="shared" si="92"/>
        <v>0</v>
      </c>
      <c r="CH18" s="117">
        <f t="shared" si="25"/>
        <v>0</v>
      </c>
      <c r="CI18" s="117">
        <f t="shared" si="26"/>
        <v>0</v>
      </c>
      <c r="CJ18" s="117">
        <f t="shared" si="27"/>
        <v>0</v>
      </c>
      <c r="CK18" s="117">
        <f t="shared" si="28"/>
        <v>0</v>
      </c>
      <c r="CL18" s="117">
        <f t="shared" si="29"/>
        <v>0</v>
      </c>
      <c r="CM18" s="117">
        <f t="shared" si="30"/>
        <v>0</v>
      </c>
      <c r="CN18" s="117">
        <f t="shared" si="31"/>
        <v>0</v>
      </c>
      <c r="CO18" s="117">
        <f t="shared" si="32"/>
        <v>0</v>
      </c>
      <c r="CP18" s="117">
        <f t="shared" si="33"/>
        <v>0</v>
      </c>
      <c r="CQ18" s="117">
        <f t="shared" si="93"/>
        <v>0</v>
      </c>
      <c r="CR18" s="117">
        <f t="shared" si="34"/>
        <v>0</v>
      </c>
      <c r="CS18" s="117">
        <f t="shared" si="35"/>
        <v>0</v>
      </c>
      <c r="CT18" s="117">
        <f t="shared" si="36"/>
        <v>0</v>
      </c>
      <c r="CU18" s="117">
        <f t="shared" si="37"/>
        <v>0</v>
      </c>
      <c r="CV18" s="117">
        <f t="shared" si="38"/>
        <v>0</v>
      </c>
      <c r="CW18" s="117">
        <f t="shared" si="39"/>
        <v>0</v>
      </c>
      <c r="CX18" s="117">
        <f t="shared" si="40"/>
        <v>0</v>
      </c>
      <c r="CY18" s="117">
        <f t="shared" si="41"/>
        <v>0</v>
      </c>
      <c r="CZ18" s="117">
        <f t="shared" si="42"/>
        <v>0</v>
      </c>
      <c r="DA18" s="117">
        <f t="shared" si="94"/>
        <v>0</v>
      </c>
      <c r="DB18" s="117">
        <f t="shared" si="43"/>
        <v>0</v>
      </c>
      <c r="DC18" s="117">
        <f t="shared" si="95"/>
        <v>0</v>
      </c>
      <c r="DD18" s="117">
        <f t="shared" si="44"/>
        <v>0</v>
      </c>
      <c r="DE18" s="117">
        <f t="shared" si="96"/>
        <v>0</v>
      </c>
      <c r="DF18" s="117">
        <f t="shared" si="45"/>
        <v>0</v>
      </c>
      <c r="DG18" s="117">
        <f t="shared" si="46"/>
        <v>0</v>
      </c>
      <c r="DH18" s="117">
        <f t="shared" si="47"/>
        <v>0</v>
      </c>
      <c r="DI18" s="117">
        <f t="shared" si="48"/>
        <v>0</v>
      </c>
      <c r="DJ18" s="117">
        <f t="shared" si="49"/>
        <v>0</v>
      </c>
      <c r="DK18" s="117">
        <f t="shared" si="50"/>
        <v>0</v>
      </c>
      <c r="DL18" s="117">
        <f t="shared" si="51"/>
        <v>0</v>
      </c>
      <c r="DM18" s="117">
        <f t="shared" si="52"/>
        <v>0</v>
      </c>
      <c r="DN18" s="117">
        <f t="shared" si="97"/>
        <v>0</v>
      </c>
      <c r="DO18" s="117">
        <f>SUM(DM18:DN18)</f>
        <v>0</v>
      </c>
      <c r="DP18" s="117">
        <f t="shared" si="54"/>
        <v>0</v>
      </c>
      <c r="DQ18" s="117">
        <f t="shared" si="98"/>
        <v>0</v>
      </c>
      <c r="DR18" s="117">
        <f t="shared" si="99"/>
        <v>0</v>
      </c>
      <c r="DS18" s="117">
        <f t="shared" si="55"/>
        <v>0</v>
      </c>
      <c r="DT18" s="117">
        <f t="shared" si="56"/>
        <v>0</v>
      </c>
      <c r="DU18" s="117">
        <f t="shared" si="57"/>
        <v>0</v>
      </c>
      <c r="DV18" s="117">
        <f t="shared" si="58"/>
        <v>0</v>
      </c>
      <c r="DW18" s="117">
        <f t="shared" si="59"/>
        <v>0</v>
      </c>
      <c r="DX18" s="117">
        <f t="shared" si="60"/>
        <v>0</v>
      </c>
      <c r="DY18" s="117">
        <f t="shared" si="100"/>
        <v>0</v>
      </c>
      <c r="DZ18" s="117">
        <f t="shared" si="61"/>
        <v>0</v>
      </c>
      <c r="EA18" s="117">
        <f t="shared" si="101"/>
        <v>0</v>
      </c>
      <c r="EB18" s="117">
        <f t="shared" si="62"/>
        <v>0</v>
      </c>
      <c r="EC18" s="117">
        <f t="shared" si="63"/>
        <v>0</v>
      </c>
      <c r="ED18" s="117">
        <f t="shared" si="64"/>
        <v>0</v>
      </c>
      <c r="EE18" s="117">
        <f t="shared" si="65"/>
        <v>0</v>
      </c>
      <c r="EF18" s="117">
        <f t="shared" si="66"/>
        <v>0</v>
      </c>
      <c r="EG18" s="117">
        <f t="shared" si="102"/>
        <v>0</v>
      </c>
      <c r="EH18" s="117">
        <f t="shared" si="67"/>
        <v>0</v>
      </c>
      <c r="EI18" s="117">
        <f t="shared" si="68"/>
        <v>0</v>
      </c>
      <c r="EJ18" s="117">
        <f t="shared" si="69"/>
        <v>0</v>
      </c>
      <c r="EK18" s="117">
        <f t="shared" si="70"/>
        <v>0</v>
      </c>
      <c r="EL18" s="117">
        <f t="shared" si="71"/>
        <v>0</v>
      </c>
      <c r="EM18" s="117">
        <f t="shared" si="103"/>
        <v>0</v>
      </c>
      <c r="EN18" s="117">
        <f t="shared" si="72"/>
        <v>0</v>
      </c>
      <c r="EO18" s="117">
        <f t="shared" si="73"/>
        <v>0</v>
      </c>
      <c r="EP18" s="117">
        <f t="shared" si="74"/>
        <v>0</v>
      </c>
      <c r="EQ18" s="118">
        <f t="shared" si="75"/>
        <v>0</v>
      </c>
      <c r="ER18" s="117">
        <f t="shared" si="76"/>
        <v>0</v>
      </c>
      <c r="ES18" s="117">
        <f t="shared" si="77"/>
        <v>0</v>
      </c>
      <c r="ET18" s="117">
        <f t="shared" si="78"/>
        <v>0</v>
      </c>
      <c r="EU18" s="117">
        <f t="shared" si="79"/>
        <v>0</v>
      </c>
      <c r="EV18" s="117">
        <f t="shared" si="80"/>
        <v>0</v>
      </c>
      <c r="EW18" s="117">
        <f t="shared" si="81"/>
        <v>0</v>
      </c>
      <c r="EX18" s="118">
        <f t="shared" si="82"/>
        <v>0</v>
      </c>
      <c r="EY18" s="118">
        <f t="shared" si="83"/>
        <v>0</v>
      </c>
      <c r="EZ18" s="117">
        <f t="shared" si="104"/>
        <v>0</v>
      </c>
      <c r="FA18" s="118">
        <f t="shared" si="84"/>
        <v>0</v>
      </c>
      <c r="FB18" s="118">
        <f t="shared" si="85"/>
        <v>0</v>
      </c>
      <c r="FC18" s="7">
        <f t="shared" si="86"/>
        <v>0</v>
      </c>
      <c r="FD18" s="7"/>
      <c r="FE18" s="7"/>
    </row>
    <row r="19" spans="1:161" ht="17.100000000000001" customHeight="1" x14ac:dyDescent="0.25">
      <c r="A19" s="774"/>
      <c r="B19" s="777"/>
      <c r="C19" s="172">
        <v>9</v>
      </c>
      <c r="D19" s="456"/>
      <c r="E19" s="457"/>
      <c r="F19" s="458"/>
      <c r="G19" s="459"/>
      <c r="H19" s="460"/>
      <c r="I19" s="458"/>
      <c r="J19" s="461"/>
      <c r="K19" s="460"/>
      <c r="L19" s="462"/>
      <c r="M19" s="463" t="s">
        <v>862</v>
      </c>
      <c r="N19" s="457" t="s">
        <v>904</v>
      </c>
      <c r="O19" s="458" t="s">
        <v>919</v>
      </c>
      <c r="P19" s="459" t="s">
        <v>885</v>
      </c>
      <c r="Q19" s="458" t="s">
        <v>930</v>
      </c>
      <c r="R19" s="461" t="s">
        <v>887</v>
      </c>
      <c r="S19" s="462" t="s">
        <v>872</v>
      </c>
      <c r="T19" s="456"/>
      <c r="U19" s="464"/>
      <c r="V19" s="430"/>
      <c r="W19" s="459"/>
      <c r="X19" s="458"/>
      <c r="Y19" s="461"/>
      <c r="Z19" s="462"/>
      <c r="AA19" s="523" t="s">
        <v>31</v>
      </c>
      <c r="AB19" s="20" t="s">
        <v>506</v>
      </c>
      <c r="AC19" s="23"/>
      <c r="AD19" s="520" t="s">
        <v>787</v>
      </c>
      <c r="AE19" s="520" t="s">
        <v>787</v>
      </c>
      <c r="AF19" s="520" t="s">
        <v>787</v>
      </c>
      <c r="AG19" s="520" t="s">
        <v>787</v>
      </c>
      <c r="AH19" s="520" t="s">
        <v>799</v>
      </c>
      <c r="AI19" s="520" t="s">
        <v>799</v>
      </c>
      <c r="AJ19" s="520" t="s">
        <v>787</v>
      </c>
      <c r="AK19" s="520" t="s">
        <v>787</v>
      </c>
      <c r="AL19" s="520" t="s">
        <v>787</v>
      </c>
      <c r="AM19" s="520" t="s">
        <v>341</v>
      </c>
      <c r="AN19" s="520" t="s">
        <v>341</v>
      </c>
      <c r="AO19" s="520" t="s">
        <v>341</v>
      </c>
      <c r="AP19" s="520" t="s">
        <v>799</v>
      </c>
      <c r="AQ19" s="520" t="s">
        <v>799</v>
      </c>
      <c r="AR19" s="520" t="s">
        <v>799</v>
      </c>
      <c r="AS19" s="520" t="s">
        <v>799</v>
      </c>
      <c r="AT19" s="520" t="s">
        <v>274</v>
      </c>
      <c r="AU19" s="520" t="s">
        <v>274</v>
      </c>
      <c r="AV19" s="520" t="s">
        <v>274</v>
      </c>
      <c r="AW19" s="520" t="s">
        <v>274</v>
      </c>
      <c r="AX19" s="520" t="s">
        <v>274</v>
      </c>
      <c r="AY19" s="520" t="s">
        <v>274</v>
      </c>
      <c r="AZ19" s="520" t="s">
        <v>274</v>
      </c>
      <c r="BB19" s="118"/>
      <c r="BC19" s="118">
        <f t="shared" si="0"/>
        <v>0</v>
      </c>
      <c r="BD19" s="118">
        <f t="shared" si="1"/>
        <v>0</v>
      </c>
      <c r="BE19" s="118">
        <f t="shared" si="2"/>
        <v>0</v>
      </c>
      <c r="BF19" s="118">
        <f t="shared" si="3"/>
        <v>0</v>
      </c>
      <c r="BG19" s="118">
        <f t="shared" si="4"/>
        <v>0</v>
      </c>
      <c r="BH19" s="118">
        <f t="shared" si="5"/>
        <v>0</v>
      </c>
      <c r="BI19" s="118">
        <f t="shared" si="6"/>
        <v>0</v>
      </c>
      <c r="BJ19" s="118">
        <f t="shared" si="7"/>
        <v>0</v>
      </c>
      <c r="BK19" s="117">
        <f t="shared" si="87"/>
        <v>0</v>
      </c>
      <c r="BL19" s="118">
        <f t="shared" si="8"/>
        <v>0</v>
      </c>
      <c r="BM19" s="118">
        <f t="shared" si="9"/>
        <v>0</v>
      </c>
      <c r="BN19" s="117">
        <f t="shared" si="10"/>
        <v>0</v>
      </c>
      <c r="BO19" s="118">
        <f t="shared" si="11"/>
        <v>0</v>
      </c>
      <c r="BP19" s="118">
        <f t="shared" si="12"/>
        <v>0</v>
      </c>
      <c r="BQ19" s="118">
        <f t="shared" si="13"/>
        <v>0</v>
      </c>
      <c r="BR19" s="118">
        <f t="shared" si="14"/>
        <v>0</v>
      </c>
      <c r="BS19" s="118">
        <f t="shared" si="15"/>
        <v>0</v>
      </c>
      <c r="BT19" s="118">
        <f t="shared" si="16"/>
        <v>0</v>
      </c>
      <c r="BU19" s="118">
        <f t="shared" si="88"/>
        <v>0</v>
      </c>
      <c r="BV19" s="117">
        <f t="shared" si="17"/>
        <v>0</v>
      </c>
      <c r="BW19" s="117">
        <f t="shared" si="18"/>
        <v>0</v>
      </c>
      <c r="BX19" s="117">
        <f t="shared" si="19"/>
        <v>0</v>
      </c>
      <c r="BY19" s="117">
        <f t="shared" si="20"/>
        <v>0</v>
      </c>
      <c r="BZ19" s="117">
        <f t="shared" si="21"/>
        <v>0</v>
      </c>
      <c r="CA19" s="117">
        <f t="shared" si="89"/>
        <v>0</v>
      </c>
      <c r="CB19" s="117">
        <f t="shared" si="22"/>
        <v>0</v>
      </c>
      <c r="CC19" s="117">
        <f t="shared" si="23"/>
        <v>0</v>
      </c>
      <c r="CD19" s="117">
        <f t="shared" si="24"/>
        <v>0</v>
      </c>
      <c r="CE19" s="117">
        <f t="shared" si="90"/>
        <v>0</v>
      </c>
      <c r="CF19" s="117">
        <f t="shared" si="91"/>
        <v>0</v>
      </c>
      <c r="CG19" s="117">
        <f t="shared" si="92"/>
        <v>0</v>
      </c>
      <c r="CH19" s="117">
        <f t="shared" si="25"/>
        <v>0</v>
      </c>
      <c r="CI19" s="117">
        <f t="shared" si="26"/>
        <v>0</v>
      </c>
      <c r="CJ19" s="117">
        <f t="shared" si="27"/>
        <v>0</v>
      </c>
      <c r="CK19" s="117">
        <f t="shared" si="28"/>
        <v>0</v>
      </c>
      <c r="CL19" s="117">
        <f t="shared" si="29"/>
        <v>0</v>
      </c>
      <c r="CM19" s="117">
        <f t="shared" si="30"/>
        <v>0</v>
      </c>
      <c r="CN19" s="117">
        <f t="shared" si="31"/>
        <v>0</v>
      </c>
      <c r="CO19" s="117">
        <f t="shared" si="32"/>
        <v>0</v>
      </c>
      <c r="CP19" s="117">
        <f t="shared" si="33"/>
        <v>0</v>
      </c>
      <c r="CQ19" s="117">
        <f t="shared" si="93"/>
        <v>0</v>
      </c>
      <c r="CR19" s="117">
        <f t="shared" si="34"/>
        <v>0</v>
      </c>
      <c r="CS19" s="117">
        <f t="shared" si="35"/>
        <v>0</v>
      </c>
      <c r="CT19" s="117">
        <f t="shared" si="36"/>
        <v>0</v>
      </c>
      <c r="CU19" s="117">
        <f t="shared" si="37"/>
        <v>0</v>
      </c>
      <c r="CV19" s="117">
        <f t="shared" si="38"/>
        <v>0</v>
      </c>
      <c r="CW19" s="117">
        <f t="shared" si="39"/>
        <v>0</v>
      </c>
      <c r="CX19" s="117">
        <f t="shared" si="40"/>
        <v>0</v>
      </c>
      <c r="CY19" s="117">
        <f t="shared" si="41"/>
        <v>0</v>
      </c>
      <c r="CZ19" s="117">
        <f t="shared" si="42"/>
        <v>0</v>
      </c>
      <c r="DA19" s="117">
        <f t="shared" si="94"/>
        <v>0</v>
      </c>
      <c r="DB19" s="117">
        <f t="shared" si="43"/>
        <v>0</v>
      </c>
      <c r="DC19" s="117">
        <f t="shared" si="95"/>
        <v>0</v>
      </c>
      <c r="DD19" s="117">
        <f t="shared" si="44"/>
        <v>0</v>
      </c>
      <c r="DE19" s="117">
        <f t="shared" si="96"/>
        <v>0</v>
      </c>
      <c r="DF19" s="117">
        <f t="shared" si="45"/>
        <v>0</v>
      </c>
      <c r="DG19" s="117">
        <f t="shared" si="46"/>
        <v>0</v>
      </c>
      <c r="DH19" s="117">
        <f t="shared" si="47"/>
        <v>0</v>
      </c>
      <c r="DI19" s="117">
        <f t="shared" si="48"/>
        <v>0</v>
      </c>
      <c r="DJ19" s="117">
        <f t="shared" si="49"/>
        <v>0</v>
      </c>
      <c r="DK19" s="117">
        <f t="shared" si="50"/>
        <v>0</v>
      </c>
      <c r="DL19" s="117">
        <f t="shared" si="51"/>
        <v>0</v>
      </c>
      <c r="DM19" s="117">
        <f t="shared" si="52"/>
        <v>0</v>
      </c>
      <c r="DN19" s="117">
        <f t="shared" si="97"/>
        <v>0</v>
      </c>
      <c r="DO19" s="117">
        <f t="shared" si="53"/>
        <v>0</v>
      </c>
      <c r="DP19" s="117">
        <f t="shared" si="54"/>
        <v>0</v>
      </c>
      <c r="DQ19" s="117">
        <f t="shared" si="98"/>
        <v>0</v>
      </c>
      <c r="DR19" s="117">
        <f t="shared" si="99"/>
        <v>0</v>
      </c>
      <c r="DS19" s="117">
        <f t="shared" si="55"/>
        <v>0</v>
      </c>
      <c r="DT19" s="117">
        <f t="shared" si="56"/>
        <v>0</v>
      </c>
      <c r="DU19" s="117">
        <f t="shared" si="57"/>
        <v>0</v>
      </c>
      <c r="DV19" s="117">
        <f t="shared" si="58"/>
        <v>0</v>
      </c>
      <c r="DW19" s="117">
        <f t="shared" si="59"/>
        <v>0</v>
      </c>
      <c r="DX19" s="117">
        <f t="shared" si="60"/>
        <v>0</v>
      </c>
      <c r="DY19" s="117">
        <f t="shared" si="100"/>
        <v>0</v>
      </c>
      <c r="DZ19" s="117">
        <f t="shared" si="61"/>
        <v>0</v>
      </c>
      <c r="EA19" s="117">
        <f t="shared" si="101"/>
        <v>0</v>
      </c>
      <c r="EB19" s="117">
        <f t="shared" si="62"/>
        <v>0</v>
      </c>
      <c r="EC19" s="117">
        <f t="shared" si="63"/>
        <v>0</v>
      </c>
      <c r="ED19" s="117">
        <f t="shared" si="64"/>
        <v>0</v>
      </c>
      <c r="EE19" s="117">
        <f t="shared" si="65"/>
        <v>0</v>
      </c>
      <c r="EF19" s="117">
        <f t="shared" si="66"/>
        <v>0</v>
      </c>
      <c r="EG19" s="117">
        <f t="shared" si="102"/>
        <v>0</v>
      </c>
      <c r="EH19" s="117">
        <f t="shared" si="67"/>
        <v>0</v>
      </c>
      <c r="EI19" s="117">
        <f t="shared" si="68"/>
        <v>0</v>
      </c>
      <c r="EJ19" s="117">
        <f t="shared" si="69"/>
        <v>0</v>
      </c>
      <c r="EK19" s="117">
        <f t="shared" si="70"/>
        <v>0</v>
      </c>
      <c r="EL19" s="117">
        <f t="shared" si="71"/>
        <v>0</v>
      </c>
      <c r="EM19" s="117">
        <f t="shared" si="103"/>
        <v>0</v>
      </c>
      <c r="EN19" s="117">
        <f t="shared" si="72"/>
        <v>0</v>
      </c>
      <c r="EO19" s="117">
        <f t="shared" si="73"/>
        <v>0</v>
      </c>
      <c r="EP19" s="117">
        <f t="shared" si="74"/>
        <v>0</v>
      </c>
      <c r="EQ19" s="118">
        <f t="shared" si="75"/>
        <v>0</v>
      </c>
      <c r="ER19" s="117">
        <f t="shared" si="76"/>
        <v>0</v>
      </c>
      <c r="ES19" s="117">
        <f t="shared" si="77"/>
        <v>0</v>
      </c>
      <c r="ET19" s="117">
        <f t="shared" si="78"/>
        <v>0</v>
      </c>
      <c r="EU19" s="117">
        <f t="shared" si="79"/>
        <v>0</v>
      </c>
      <c r="EV19" s="117">
        <f t="shared" si="80"/>
        <v>0</v>
      </c>
      <c r="EW19" s="117">
        <f t="shared" si="81"/>
        <v>0</v>
      </c>
      <c r="EX19" s="118">
        <f t="shared" si="82"/>
        <v>0</v>
      </c>
      <c r="EY19" s="118">
        <f t="shared" si="83"/>
        <v>0</v>
      </c>
      <c r="EZ19" s="117">
        <f t="shared" si="104"/>
        <v>0</v>
      </c>
      <c r="FA19" s="118">
        <f t="shared" si="84"/>
        <v>0</v>
      </c>
      <c r="FB19" s="118">
        <f t="shared" si="85"/>
        <v>0</v>
      </c>
      <c r="FC19" s="7">
        <f t="shared" si="86"/>
        <v>0</v>
      </c>
      <c r="FD19" s="7"/>
      <c r="FE19" s="7"/>
    </row>
    <row r="20" spans="1:161" ht="17.100000000000001" customHeight="1" thickBot="1" x14ac:dyDescent="0.3">
      <c r="A20" s="775"/>
      <c r="B20" s="778"/>
      <c r="C20" s="173">
        <v>10</v>
      </c>
      <c r="D20" s="456"/>
      <c r="E20" s="466"/>
      <c r="F20" s="467"/>
      <c r="G20" s="468"/>
      <c r="H20" s="469"/>
      <c r="I20" s="467"/>
      <c r="J20" s="470"/>
      <c r="K20" s="469"/>
      <c r="L20" s="471"/>
      <c r="M20" s="472" t="s">
        <v>862</v>
      </c>
      <c r="N20" s="466" t="s">
        <v>904</v>
      </c>
      <c r="O20" s="473" t="s">
        <v>919</v>
      </c>
      <c r="P20" s="468" t="s">
        <v>885</v>
      </c>
      <c r="Q20" s="467" t="s">
        <v>930</v>
      </c>
      <c r="R20" s="470" t="s">
        <v>887</v>
      </c>
      <c r="S20" s="471" t="s">
        <v>872</v>
      </c>
      <c r="T20" s="465"/>
      <c r="U20" s="474"/>
      <c r="V20" s="467"/>
      <c r="W20" s="468"/>
      <c r="X20" s="467"/>
      <c r="Y20" s="470"/>
      <c r="Z20" s="471"/>
      <c r="AA20" s="45" t="s">
        <v>32</v>
      </c>
      <c r="AB20" s="33" t="s">
        <v>507</v>
      </c>
      <c r="AC20" s="190"/>
      <c r="AD20" s="520" t="s">
        <v>620</v>
      </c>
      <c r="AE20" s="520" t="s">
        <v>620</v>
      </c>
      <c r="AF20" s="520" t="s">
        <v>620</v>
      </c>
      <c r="AG20" s="520" t="s">
        <v>620</v>
      </c>
      <c r="AH20" s="520" t="s">
        <v>620</v>
      </c>
      <c r="AI20" s="520" t="s">
        <v>620</v>
      </c>
      <c r="AJ20" s="520" t="s">
        <v>800</v>
      </c>
      <c r="AK20" s="520" t="s">
        <v>800</v>
      </c>
      <c r="AL20" s="520" t="s">
        <v>800</v>
      </c>
      <c r="AM20" s="520" t="s">
        <v>632</v>
      </c>
      <c r="AN20" s="520" t="s">
        <v>632</v>
      </c>
      <c r="AO20" s="520" t="s">
        <v>632</v>
      </c>
      <c r="AP20" s="520" t="s">
        <v>632</v>
      </c>
      <c r="AQ20" s="520" t="s">
        <v>632</v>
      </c>
      <c r="AR20" s="520" t="s">
        <v>301</v>
      </c>
      <c r="AS20" s="520" t="s">
        <v>301</v>
      </c>
      <c r="AT20" s="520" t="s">
        <v>632</v>
      </c>
      <c r="AU20" s="520" t="s">
        <v>632</v>
      </c>
      <c r="AV20" s="520" t="s">
        <v>632</v>
      </c>
      <c r="AW20" s="520" t="s">
        <v>632</v>
      </c>
      <c r="AX20" s="520" t="s">
        <v>632</v>
      </c>
      <c r="AY20" s="520" t="s">
        <v>301</v>
      </c>
      <c r="AZ20" s="520" t="s">
        <v>301</v>
      </c>
      <c r="BB20" s="118"/>
      <c r="BC20" s="118">
        <f t="shared" si="0"/>
        <v>0</v>
      </c>
      <c r="BD20" s="118">
        <f t="shared" si="1"/>
        <v>0</v>
      </c>
      <c r="BE20" s="118">
        <f t="shared" si="2"/>
        <v>0</v>
      </c>
      <c r="BF20" s="118">
        <f t="shared" si="3"/>
        <v>0</v>
      </c>
      <c r="BG20" s="118">
        <f t="shared" si="4"/>
        <v>0</v>
      </c>
      <c r="BH20" s="118">
        <f t="shared" si="5"/>
        <v>0</v>
      </c>
      <c r="BI20" s="118">
        <f t="shared" si="6"/>
        <v>0</v>
      </c>
      <c r="BJ20" s="118">
        <f t="shared" si="7"/>
        <v>0</v>
      </c>
      <c r="BK20" s="117">
        <f t="shared" si="87"/>
        <v>0</v>
      </c>
      <c r="BL20" s="118">
        <f t="shared" si="8"/>
        <v>0</v>
      </c>
      <c r="BM20" s="118">
        <f t="shared" si="9"/>
        <v>0</v>
      </c>
      <c r="BN20" s="117">
        <f t="shared" si="10"/>
        <v>0</v>
      </c>
      <c r="BO20" s="118">
        <f t="shared" si="11"/>
        <v>0</v>
      </c>
      <c r="BP20" s="118">
        <f t="shared" si="12"/>
        <v>0</v>
      </c>
      <c r="BQ20" s="118">
        <f t="shared" si="13"/>
        <v>0</v>
      </c>
      <c r="BR20" s="118">
        <f t="shared" si="14"/>
        <v>0</v>
      </c>
      <c r="BS20" s="118">
        <f t="shared" si="15"/>
        <v>0</v>
      </c>
      <c r="BT20" s="118">
        <f t="shared" si="16"/>
        <v>0</v>
      </c>
      <c r="BU20" s="118">
        <f t="shared" si="88"/>
        <v>0</v>
      </c>
      <c r="BV20" s="117">
        <f t="shared" si="17"/>
        <v>0</v>
      </c>
      <c r="BW20" s="117">
        <f t="shared" si="18"/>
        <v>0</v>
      </c>
      <c r="BX20" s="117">
        <f t="shared" si="19"/>
        <v>0</v>
      </c>
      <c r="BY20" s="117">
        <f t="shared" si="20"/>
        <v>0</v>
      </c>
      <c r="BZ20" s="117">
        <f t="shared" si="21"/>
        <v>0</v>
      </c>
      <c r="CA20" s="117">
        <f t="shared" si="89"/>
        <v>0</v>
      </c>
      <c r="CB20" s="117">
        <f t="shared" si="22"/>
        <v>0</v>
      </c>
      <c r="CC20" s="117">
        <f t="shared" si="23"/>
        <v>0</v>
      </c>
      <c r="CD20" s="117">
        <f t="shared" si="24"/>
        <v>0</v>
      </c>
      <c r="CE20" s="117">
        <f t="shared" si="90"/>
        <v>0</v>
      </c>
      <c r="CF20" s="117">
        <f t="shared" si="91"/>
        <v>0</v>
      </c>
      <c r="CG20" s="117">
        <f t="shared" si="92"/>
        <v>0</v>
      </c>
      <c r="CH20" s="117">
        <f t="shared" si="25"/>
        <v>0</v>
      </c>
      <c r="CI20" s="117">
        <f t="shared" si="26"/>
        <v>0</v>
      </c>
      <c r="CJ20" s="117">
        <f t="shared" si="27"/>
        <v>0</v>
      </c>
      <c r="CK20" s="117">
        <f t="shared" si="28"/>
        <v>0</v>
      </c>
      <c r="CL20" s="117">
        <f t="shared" si="29"/>
        <v>0</v>
      </c>
      <c r="CM20" s="117">
        <f t="shared" si="30"/>
        <v>0</v>
      </c>
      <c r="CN20" s="117">
        <f t="shared" si="31"/>
        <v>0</v>
      </c>
      <c r="CO20" s="117">
        <f t="shared" si="32"/>
        <v>0</v>
      </c>
      <c r="CP20" s="117">
        <f t="shared" si="33"/>
        <v>0</v>
      </c>
      <c r="CQ20" s="117">
        <f t="shared" si="93"/>
        <v>0</v>
      </c>
      <c r="CR20" s="117">
        <f t="shared" si="34"/>
        <v>0</v>
      </c>
      <c r="CS20" s="117">
        <f t="shared" si="35"/>
        <v>0</v>
      </c>
      <c r="CT20" s="117">
        <f t="shared" si="36"/>
        <v>0</v>
      </c>
      <c r="CU20" s="117">
        <f t="shared" si="37"/>
        <v>0</v>
      </c>
      <c r="CV20" s="117">
        <f t="shared" si="38"/>
        <v>0</v>
      </c>
      <c r="CW20" s="117">
        <f t="shared" si="39"/>
        <v>0</v>
      </c>
      <c r="CX20" s="117">
        <f t="shared" si="40"/>
        <v>0</v>
      </c>
      <c r="CY20" s="117">
        <f t="shared" si="41"/>
        <v>0</v>
      </c>
      <c r="CZ20" s="117">
        <f t="shared" si="42"/>
        <v>0</v>
      </c>
      <c r="DA20" s="117">
        <f t="shared" si="94"/>
        <v>0</v>
      </c>
      <c r="DB20" s="117">
        <f t="shared" si="43"/>
        <v>0</v>
      </c>
      <c r="DC20" s="117">
        <f t="shared" si="95"/>
        <v>0</v>
      </c>
      <c r="DD20" s="117">
        <f t="shared" si="44"/>
        <v>0</v>
      </c>
      <c r="DE20" s="117">
        <f t="shared" si="96"/>
        <v>0</v>
      </c>
      <c r="DF20" s="117">
        <f t="shared" si="45"/>
        <v>0</v>
      </c>
      <c r="DG20" s="117">
        <f t="shared" si="46"/>
        <v>0</v>
      </c>
      <c r="DH20" s="117">
        <f t="shared" si="47"/>
        <v>0</v>
      </c>
      <c r="DI20" s="117">
        <f t="shared" si="48"/>
        <v>0</v>
      </c>
      <c r="DJ20" s="117">
        <f t="shared" si="49"/>
        <v>0</v>
      </c>
      <c r="DK20" s="117">
        <f t="shared" si="50"/>
        <v>0</v>
      </c>
      <c r="DL20" s="117">
        <f t="shared" si="51"/>
        <v>0</v>
      </c>
      <c r="DM20" s="117">
        <f t="shared" si="52"/>
        <v>0</v>
      </c>
      <c r="DN20" s="117">
        <f t="shared" si="97"/>
        <v>0</v>
      </c>
      <c r="DO20" s="117">
        <f t="shared" si="53"/>
        <v>0</v>
      </c>
      <c r="DP20" s="117">
        <f t="shared" si="54"/>
        <v>0</v>
      </c>
      <c r="DQ20" s="117">
        <f t="shared" si="98"/>
        <v>0</v>
      </c>
      <c r="DR20" s="117">
        <f t="shared" si="99"/>
        <v>0</v>
      </c>
      <c r="DS20" s="117">
        <f t="shared" si="55"/>
        <v>0</v>
      </c>
      <c r="DT20" s="117">
        <f t="shared" si="56"/>
        <v>0</v>
      </c>
      <c r="DU20" s="117">
        <f t="shared" si="57"/>
        <v>0</v>
      </c>
      <c r="DV20" s="117">
        <f t="shared" si="58"/>
        <v>0</v>
      </c>
      <c r="DW20" s="117">
        <f t="shared" si="59"/>
        <v>0</v>
      </c>
      <c r="DX20" s="117">
        <f t="shared" si="60"/>
        <v>0</v>
      </c>
      <c r="DY20" s="117">
        <f t="shared" si="100"/>
        <v>0</v>
      </c>
      <c r="DZ20" s="117">
        <f t="shared" si="61"/>
        <v>0</v>
      </c>
      <c r="EA20" s="117">
        <f t="shared" si="101"/>
        <v>0</v>
      </c>
      <c r="EB20" s="117">
        <f t="shared" si="62"/>
        <v>0</v>
      </c>
      <c r="EC20" s="117">
        <f t="shared" si="63"/>
        <v>0</v>
      </c>
      <c r="ED20" s="117">
        <f t="shared" si="64"/>
        <v>0</v>
      </c>
      <c r="EE20" s="117">
        <f t="shared" si="65"/>
        <v>0</v>
      </c>
      <c r="EF20" s="117">
        <f t="shared" si="66"/>
        <v>0</v>
      </c>
      <c r="EG20" s="117">
        <f t="shared" si="102"/>
        <v>0</v>
      </c>
      <c r="EH20" s="117">
        <f t="shared" si="67"/>
        <v>0</v>
      </c>
      <c r="EI20" s="117">
        <f t="shared" si="68"/>
        <v>0</v>
      </c>
      <c r="EJ20" s="117">
        <f t="shared" si="69"/>
        <v>0</v>
      </c>
      <c r="EK20" s="117">
        <f t="shared" si="70"/>
        <v>0</v>
      </c>
      <c r="EL20" s="117">
        <f t="shared" si="71"/>
        <v>0</v>
      </c>
      <c r="EM20" s="117">
        <f t="shared" si="103"/>
        <v>0</v>
      </c>
      <c r="EN20" s="117">
        <f t="shared" si="72"/>
        <v>0</v>
      </c>
      <c r="EO20" s="117">
        <f t="shared" si="73"/>
        <v>0</v>
      </c>
      <c r="EP20" s="117">
        <f t="shared" si="74"/>
        <v>0</v>
      </c>
      <c r="EQ20" s="118">
        <f t="shared" si="75"/>
        <v>0</v>
      </c>
      <c r="ER20" s="117">
        <f t="shared" si="76"/>
        <v>0</v>
      </c>
      <c r="ES20" s="117">
        <f t="shared" si="77"/>
        <v>0</v>
      </c>
      <c r="ET20" s="117">
        <f t="shared" si="78"/>
        <v>0</v>
      </c>
      <c r="EU20" s="117">
        <f t="shared" si="79"/>
        <v>0</v>
      </c>
      <c r="EV20" s="117">
        <f t="shared" si="80"/>
        <v>0</v>
      </c>
      <c r="EW20" s="117">
        <f t="shared" si="81"/>
        <v>0</v>
      </c>
      <c r="EX20" s="118">
        <f t="shared" si="82"/>
        <v>0</v>
      </c>
      <c r="EY20" s="118">
        <f t="shared" si="83"/>
        <v>0</v>
      </c>
      <c r="EZ20" s="117">
        <f t="shared" si="104"/>
        <v>0</v>
      </c>
      <c r="FA20" s="118">
        <f t="shared" si="84"/>
        <v>0</v>
      </c>
      <c r="FB20" s="118">
        <f t="shared" si="85"/>
        <v>0</v>
      </c>
      <c r="FC20" s="7">
        <f t="shared" si="86"/>
        <v>0</v>
      </c>
      <c r="FD20" s="7"/>
      <c r="FE20" s="7"/>
    </row>
    <row r="21" spans="1:161" ht="16.5" customHeight="1" thickTop="1" x14ac:dyDescent="0.25">
      <c r="A21" s="773">
        <v>2</v>
      </c>
      <c r="B21" s="776" t="s">
        <v>17</v>
      </c>
      <c r="C21" s="221">
        <v>0</v>
      </c>
      <c r="D21" s="475"/>
      <c r="E21" s="476"/>
      <c r="F21" s="477"/>
      <c r="G21" s="478"/>
      <c r="H21" s="479"/>
      <c r="I21" s="480"/>
      <c r="J21" s="481"/>
      <c r="K21" s="482"/>
      <c r="L21" s="483"/>
      <c r="M21" s="475" t="s">
        <v>876</v>
      </c>
      <c r="N21" s="484" t="s">
        <v>876</v>
      </c>
      <c r="O21" s="477" t="s">
        <v>876</v>
      </c>
      <c r="P21" s="485"/>
      <c r="Q21" s="480"/>
      <c r="R21" s="481"/>
      <c r="S21" s="483"/>
      <c r="T21" s="486"/>
      <c r="U21" s="487"/>
      <c r="V21" s="480"/>
      <c r="W21" s="485"/>
      <c r="X21" s="480"/>
      <c r="Y21" s="481"/>
      <c r="Z21" s="483"/>
      <c r="AA21" s="523" t="s">
        <v>33</v>
      </c>
      <c r="AB21" s="20" t="s">
        <v>546</v>
      </c>
      <c r="AC21" s="190"/>
      <c r="AD21" s="520" t="s">
        <v>620</v>
      </c>
      <c r="AE21" s="520" t="s">
        <v>620</v>
      </c>
      <c r="AF21" s="520" t="s">
        <v>620</v>
      </c>
      <c r="AG21" s="520" t="s">
        <v>620</v>
      </c>
      <c r="AH21" s="520" t="s">
        <v>620</v>
      </c>
      <c r="AI21" s="520" t="s">
        <v>620</v>
      </c>
      <c r="AJ21" s="520" t="s">
        <v>800</v>
      </c>
      <c r="AK21" s="520" t="s">
        <v>800</v>
      </c>
      <c r="AL21" s="520" t="s">
        <v>800</v>
      </c>
      <c r="AM21" s="520" t="s">
        <v>632</v>
      </c>
      <c r="AN21" s="520" t="s">
        <v>632</v>
      </c>
      <c r="AO21" s="520" t="s">
        <v>632</v>
      </c>
      <c r="AP21" s="520" t="s">
        <v>632</v>
      </c>
      <c r="AQ21" s="520" t="s">
        <v>632</v>
      </c>
      <c r="AR21" s="520" t="s">
        <v>301</v>
      </c>
      <c r="AS21" s="520" t="s">
        <v>301</v>
      </c>
      <c r="AT21" s="520" t="s">
        <v>632</v>
      </c>
      <c r="AU21" s="520" t="s">
        <v>632</v>
      </c>
      <c r="AV21" s="520" t="s">
        <v>632</v>
      </c>
      <c r="AW21" s="520" t="s">
        <v>632</v>
      </c>
      <c r="AX21" s="520" t="s">
        <v>632</v>
      </c>
      <c r="AY21" s="520" t="s">
        <v>301</v>
      </c>
      <c r="AZ21" s="520" t="s">
        <v>301</v>
      </c>
      <c r="BB21" s="118"/>
      <c r="BC21" s="118">
        <f t="shared" si="0"/>
        <v>0</v>
      </c>
      <c r="BD21" s="118">
        <f t="shared" si="1"/>
        <v>0</v>
      </c>
      <c r="BE21" s="118">
        <f t="shared" si="2"/>
        <v>0</v>
      </c>
      <c r="BF21" s="118">
        <f t="shared" si="3"/>
        <v>0</v>
      </c>
      <c r="BG21" s="118">
        <f t="shared" si="4"/>
        <v>0</v>
      </c>
      <c r="BH21" s="118">
        <f t="shared" si="5"/>
        <v>0</v>
      </c>
      <c r="BI21" s="118">
        <f t="shared" si="6"/>
        <v>0</v>
      </c>
      <c r="BJ21" s="118">
        <f t="shared" si="7"/>
        <v>0</v>
      </c>
      <c r="BK21" s="117">
        <f t="shared" si="87"/>
        <v>0</v>
      </c>
      <c r="BL21" s="118">
        <f t="shared" si="8"/>
        <v>0</v>
      </c>
      <c r="BM21" s="118">
        <f t="shared" si="9"/>
        <v>0</v>
      </c>
      <c r="BN21" s="117">
        <f t="shared" si="10"/>
        <v>0</v>
      </c>
      <c r="BO21" s="118">
        <f t="shared" si="11"/>
        <v>0</v>
      </c>
      <c r="BP21" s="118">
        <f t="shared" si="12"/>
        <v>0</v>
      </c>
      <c r="BQ21" s="118">
        <f t="shared" si="13"/>
        <v>0</v>
      </c>
      <c r="BR21" s="118">
        <f t="shared" si="14"/>
        <v>0</v>
      </c>
      <c r="BS21" s="118">
        <f t="shared" si="15"/>
        <v>0</v>
      </c>
      <c r="BT21" s="118">
        <f t="shared" si="16"/>
        <v>0</v>
      </c>
      <c r="BU21" s="118">
        <f t="shared" si="88"/>
        <v>0</v>
      </c>
      <c r="BV21" s="117">
        <f t="shared" si="17"/>
        <v>0</v>
      </c>
      <c r="BW21" s="117">
        <f t="shared" si="18"/>
        <v>0</v>
      </c>
      <c r="BX21" s="117">
        <f t="shared" si="19"/>
        <v>0</v>
      </c>
      <c r="BY21" s="117">
        <f t="shared" si="20"/>
        <v>0</v>
      </c>
      <c r="BZ21" s="117">
        <f t="shared" si="21"/>
        <v>0</v>
      </c>
      <c r="CA21" s="117">
        <f t="shared" si="89"/>
        <v>0</v>
      </c>
      <c r="CB21" s="117">
        <f t="shared" si="22"/>
        <v>0</v>
      </c>
      <c r="CC21" s="117">
        <f t="shared" si="23"/>
        <v>0</v>
      </c>
      <c r="CD21" s="117">
        <f t="shared" si="24"/>
        <v>0</v>
      </c>
      <c r="CE21" s="117">
        <f t="shared" si="90"/>
        <v>0</v>
      </c>
      <c r="CF21" s="117">
        <f t="shared" si="91"/>
        <v>0</v>
      </c>
      <c r="CG21" s="117">
        <f t="shared" si="92"/>
        <v>0</v>
      </c>
      <c r="CH21" s="117">
        <f t="shared" si="25"/>
        <v>0</v>
      </c>
      <c r="CI21" s="117">
        <f t="shared" si="26"/>
        <v>0</v>
      </c>
      <c r="CJ21" s="117">
        <f t="shared" si="27"/>
        <v>0</v>
      </c>
      <c r="CK21" s="117">
        <f t="shared" si="28"/>
        <v>0</v>
      </c>
      <c r="CL21" s="117">
        <f t="shared" si="29"/>
        <v>0</v>
      </c>
      <c r="CM21" s="117">
        <f t="shared" si="30"/>
        <v>0</v>
      </c>
      <c r="CN21" s="117">
        <f t="shared" si="31"/>
        <v>0</v>
      </c>
      <c r="CO21" s="117">
        <f t="shared" si="32"/>
        <v>0</v>
      </c>
      <c r="CP21" s="117">
        <f t="shared" si="33"/>
        <v>0</v>
      </c>
      <c r="CQ21" s="117">
        <f t="shared" si="93"/>
        <v>0</v>
      </c>
      <c r="CR21" s="117">
        <f t="shared" si="34"/>
        <v>0</v>
      </c>
      <c r="CS21" s="117">
        <f t="shared" si="35"/>
        <v>0</v>
      </c>
      <c r="CT21" s="117">
        <f t="shared" si="36"/>
        <v>0</v>
      </c>
      <c r="CU21" s="117">
        <f t="shared" si="37"/>
        <v>0</v>
      </c>
      <c r="CV21" s="117">
        <f t="shared" si="38"/>
        <v>0</v>
      </c>
      <c r="CW21" s="117">
        <f t="shared" si="39"/>
        <v>0</v>
      </c>
      <c r="CX21" s="117">
        <f t="shared" si="40"/>
        <v>0</v>
      </c>
      <c r="CY21" s="117">
        <f t="shared" si="41"/>
        <v>0</v>
      </c>
      <c r="CZ21" s="117">
        <f t="shared" si="42"/>
        <v>0</v>
      </c>
      <c r="DA21" s="117">
        <f t="shared" si="94"/>
        <v>0</v>
      </c>
      <c r="DB21" s="117">
        <f t="shared" si="43"/>
        <v>0</v>
      </c>
      <c r="DC21" s="117">
        <f t="shared" si="95"/>
        <v>0</v>
      </c>
      <c r="DD21" s="117">
        <f t="shared" si="44"/>
        <v>0</v>
      </c>
      <c r="DE21" s="117">
        <f t="shared" si="96"/>
        <v>0</v>
      </c>
      <c r="DF21" s="117">
        <f t="shared" si="45"/>
        <v>0</v>
      </c>
      <c r="DG21" s="117">
        <f t="shared" si="46"/>
        <v>0</v>
      </c>
      <c r="DH21" s="117">
        <f t="shared" si="47"/>
        <v>0</v>
      </c>
      <c r="DI21" s="117">
        <f t="shared" si="48"/>
        <v>0</v>
      </c>
      <c r="DJ21" s="117">
        <f t="shared" si="49"/>
        <v>0</v>
      </c>
      <c r="DK21" s="117">
        <f t="shared" si="50"/>
        <v>0</v>
      </c>
      <c r="DL21" s="117">
        <f t="shared" si="51"/>
        <v>0</v>
      </c>
      <c r="DM21" s="117">
        <f t="shared" si="52"/>
        <v>0</v>
      </c>
      <c r="DN21" s="117">
        <f t="shared" si="97"/>
        <v>0</v>
      </c>
      <c r="DO21" s="117">
        <f t="shared" si="53"/>
        <v>0</v>
      </c>
      <c r="DP21" s="117">
        <f t="shared" si="54"/>
        <v>0</v>
      </c>
      <c r="DQ21" s="117">
        <f t="shared" si="98"/>
        <v>0</v>
      </c>
      <c r="DR21" s="117">
        <f t="shared" si="99"/>
        <v>0</v>
      </c>
      <c r="DS21" s="117">
        <f t="shared" si="55"/>
        <v>0</v>
      </c>
      <c r="DT21" s="117">
        <f t="shared" si="56"/>
        <v>0</v>
      </c>
      <c r="DU21" s="117">
        <f t="shared" si="57"/>
        <v>0</v>
      </c>
      <c r="DV21" s="117">
        <f t="shared" si="58"/>
        <v>0</v>
      </c>
      <c r="DW21" s="117">
        <f t="shared" si="59"/>
        <v>0</v>
      </c>
      <c r="DX21" s="117">
        <f t="shared" si="60"/>
        <v>0</v>
      </c>
      <c r="DY21" s="117">
        <f t="shared" si="100"/>
        <v>0</v>
      </c>
      <c r="DZ21" s="117">
        <f t="shared" si="61"/>
        <v>0</v>
      </c>
      <c r="EA21" s="117">
        <f t="shared" si="101"/>
        <v>0</v>
      </c>
      <c r="EB21" s="117">
        <f t="shared" si="62"/>
        <v>0</v>
      </c>
      <c r="EC21" s="117">
        <f t="shared" si="63"/>
        <v>0</v>
      </c>
      <c r="ED21" s="117">
        <f t="shared" si="64"/>
        <v>0</v>
      </c>
      <c r="EE21" s="117">
        <f t="shared" si="65"/>
        <v>0</v>
      </c>
      <c r="EF21" s="117">
        <f t="shared" si="66"/>
        <v>0</v>
      </c>
      <c r="EG21" s="117">
        <f t="shared" si="102"/>
        <v>0</v>
      </c>
      <c r="EH21" s="117">
        <f t="shared" si="67"/>
        <v>0</v>
      </c>
      <c r="EI21" s="117">
        <f t="shared" si="68"/>
        <v>0</v>
      </c>
      <c r="EJ21" s="117">
        <f t="shared" si="69"/>
        <v>0</v>
      </c>
      <c r="EK21" s="117">
        <f t="shared" si="70"/>
        <v>0</v>
      </c>
      <c r="EL21" s="117">
        <f t="shared" si="71"/>
        <v>0</v>
      </c>
      <c r="EM21" s="117">
        <f t="shared" si="103"/>
        <v>0</v>
      </c>
      <c r="EN21" s="117">
        <f t="shared" si="72"/>
        <v>0</v>
      </c>
      <c r="EO21" s="117">
        <f t="shared" si="73"/>
        <v>0</v>
      </c>
      <c r="EP21" s="117">
        <f t="shared" si="74"/>
        <v>0</v>
      </c>
      <c r="EQ21" s="118">
        <f t="shared" si="75"/>
        <v>0</v>
      </c>
      <c r="ER21" s="117">
        <f t="shared" si="76"/>
        <v>0</v>
      </c>
      <c r="ES21" s="117">
        <f t="shared" si="77"/>
        <v>0</v>
      </c>
      <c r="ET21" s="117">
        <f t="shared" si="78"/>
        <v>0</v>
      </c>
      <c r="EU21" s="117">
        <f t="shared" si="79"/>
        <v>0</v>
      </c>
      <c r="EV21" s="117">
        <f t="shared" si="80"/>
        <v>0</v>
      </c>
      <c r="EW21" s="117">
        <f t="shared" si="81"/>
        <v>0</v>
      </c>
      <c r="EX21" s="118">
        <f t="shared" si="82"/>
        <v>0</v>
      </c>
      <c r="EY21" s="118">
        <f t="shared" si="83"/>
        <v>0</v>
      </c>
      <c r="EZ21" s="117">
        <f t="shared" si="104"/>
        <v>0</v>
      </c>
      <c r="FA21" s="118">
        <f t="shared" si="84"/>
        <v>0</v>
      </c>
      <c r="FB21" s="118">
        <f t="shared" si="85"/>
        <v>0</v>
      </c>
      <c r="FC21" s="7">
        <f t="shared" si="86"/>
        <v>0</v>
      </c>
      <c r="FD21" s="7"/>
      <c r="FE21" s="7"/>
    </row>
    <row r="22" spans="1:161" ht="17.100000000000001" customHeight="1" x14ac:dyDescent="0.25">
      <c r="A22" s="774"/>
      <c r="B22" s="777"/>
      <c r="C22" s="174">
        <v>1</v>
      </c>
      <c r="D22" s="438"/>
      <c r="E22" s="448"/>
      <c r="F22" s="442"/>
      <c r="G22" s="440"/>
      <c r="H22" s="441"/>
      <c r="I22" s="442"/>
      <c r="J22" s="443"/>
      <c r="K22" s="441"/>
      <c r="L22" s="444"/>
      <c r="M22" s="445" t="s">
        <v>876</v>
      </c>
      <c r="N22" s="439" t="s">
        <v>876</v>
      </c>
      <c r="O22" s="442" t="s">
        <v>876</v>
      </c>
      <c r="P22" s="440" t="s">
        <v>930</v>
      </c>
      <c r="Q22" s="442" t="s">
        <v>922</v>
      </c>
      <c r="R22" s="443" t="s">
        <v>933</v>
      </c>
      <c r="S22" s="444" t="s">
        <v>887</v>
      </c>
      <c r="T22" s="438"/>
      <c r="U22" s="446"/>
      <c r="V22" s="442"/>
      <c r="W22" s="440"/>
      <c r="X22" s="442"/>
      <c r="Y22" s="451"/>
      <c r="Z22" s="444"/>
      <c r="AA22" s="45" t="s">
        <v>34</v>
      </c>
      <c r="AB22" s="33" t="s">
        <v>547</v>
      </c>
      <c r="AC22" s="23"/>
      <c r="AD22" s="520" t="s">
        <v>801</v>
      </c>
      <c r="AE22" s="520" t="s">
        <v>801</v>
      </c>
      <c r="AF22" s="520" t="s">
        <v>801</v>
      </c>
      <c r="AG22" s="520" t="s">
        <v>621</v>
      </c>
      <c r="AH22" s="520" t="s">
        <v>621</v>
      </c>
      <c r="AI22" s="520" t="s">
        <v>683</v>
      </c>
      <c r="AJ22" s="520" t="s">
        <v>800</v>
      </c>
      <c r="AK22" s="520" t="s">
        <v>800</v>
      </c>
      <c r="AL22" s="520" t="s">
        <v>800</v>
      </c>
      <c r="AM22" s="520" t="s">
        <v>255</v>
      </c>
      <c r="AN22" s="520" t="s">
        <v>255</v>
      </c>
      <c r="AO22" s="520" t="s">
        <v>255</v>
      </c>
      <c r="AP22" s="520" t="s">
        <v>621</v>
      </c>
      <c r="AQ22" s="520" t="s">
        <v>621</v>
      </c>
      <c r="AR22" s="520" t="s">
        <v>301</v>
      </c>
      <c r="AS22" s="520" t="s">
        <v>301</v>
      </c>
      <c r="AT22" s="520" t="s">
        <v>784</v>
      </c>
      <c r="AU22" s="520" t="s">
        <v>784</v>
      </c>
      <c r="AV22" s="520" t="s">
        <v>784</v>
      </c>
      <c r="AW22" s="520" t="s">
        <v>621</v>
      </c>
      <c r="AX22" s="520" t="s">
        <v>621</v>
      </c>
      <c r="AY22" s="520" t="s">
        <v>301</v>
      </c>
      <c r="AZ22" s="520" t="s">
        <v>301</v>
      </c>
      <c r="BB22" s="118"/>
      <c r="BC22" s="118">
        <f t="shared" si="0"/>
        <v>0</v>
      </c>
      <c r="BD22" s="118">
        <f t="shared" si="1"/>
        <v>0</v>
      </c>
      <c r="BE22" s="118">
        <f t="shared" si="2"/>
        <v>0</v>
      </c>
      <c r="BF22" s="118">
        <f t="shared" si="3"/>
        <v>0</v>
      </c>
      <c r="BG22" s="118">
        <f t="shared" si="4"/>
        <v>0</v>
      </c>
      <c r="BH22" s="118">
        <f t="shared" si="5"/>
        <v>0</v>
      </c>
      <c r="BI22" s="118">
        <f t="shared" si="6"/>
        <v>0</v>
      </c>
      <c r="BJ22" s="118">
        <f t="shared" si="7"/>
        <v>0</v>
      </c>
      <c r="BK22" s="117">
        <f t="shared" si="87"/>
        <v>0</v>
      </c>
      <c r="BL22" s="118">
        <f t="shared" si="8"/>
        <v>0</v>
      </c>
      <c r="BM22" s="118">
        <f t="shared" si="9"/>
        <v>0</v>
      </c>
      <c r="BN22" s="117">
        <f t="shared" si="10"/>
        <v>0</v>
      </c>
      <c r="BO22" s="118">
        <f t="shared" si="11"/>
        <v>0</v>
      </c>
      <c r="BP22" s="118">
        <f t="shared" si="12"/>
        <v>0</v>
      </c>
      <c r="BQ22" s="118">
        <f t="shared" si="13"/>
        <v>0</v>
      </c>
      <c r="BR22" s="118">
        <f t="shared" si="14"/>
        <v>0</v>
      </c>
      <c r="BS22" s="118">
        <f t="shared" si="15"/>
        <v>0</v>
      </c>
      <c r="BT22" s="118">
        <f t="shared" si="16"/>
        <v>0</v>
      </c>
      <c r="BU22" s="118">
        <f t="shared" si="88"/>
        <v>0</v>
      </c>
      <c r="BV22" s="117">
        <f t="shared" si="17"/>
        <v>0</v>
      </c>
      <c r="BW22" s="117">
        <f t="shared" si="18"/>
        <v>0</v>
      </c>
      <c r="BX22" s="117">
        <f t="shared" si="19"/>
        <v>0</v>
      </c>
      <c r="BY22" s="117">
        <f t="shared" si="20"/>
        <v>0</v>
      </c>
      <c r="BZ22" s="117">
        <f t="shared" si="21"/>
        <v>0</v>
      </c>
      <c r="CA22" s="117">
        <f t="shared" si="89"/>
        <v>0</v>
      </c>
      <c r="CB22" s="117">
        <f t="shared" si="22"/>
        <v>0</v>
      </c>
      <c r="CC22" s="117">
        <f t="shared" si="23"/>
        <v>0</v>
      </c>
      <c r="CD22" s="117">
        <f t="shared" si="24"/>
        <v>0</v>
      </c>
      <c r="CE22" s="117">
        <f t="shared" si="90"/>
        <v>0</v>
      </c>
      <c r="CF22" s="117">
        <f t="shared" si="91"/>
        <v>0</v>
      </c>
      <c r="CG22" s="117">
        <f t="shared" si="92"/>
        <v>0</v>
      </c>
      <c r="CH22" s="117">
        <f t="shared" si="25"/>
        <v>0</v>
      </c>
      <c r="CI22" s="117">
        <f t="shared" si="26"/>
        <v>0</v>
      </c>
      <c r="CJ22" s="117">
        <f t="shared" si="27"/>
        <v>0</v>
      </c>
      <c r="CK22" s="117">
        <f t="shared" si="28"/>
        <v>0</v>
      </c>
      <c r="CL22" s="117">
        <f t="shared" si="29"/>
        <v>0</v>
      </c>
      <c r="CM22" s="117">
        <f t="shared" si="30"/>
        <v>0</v>
      </c>
      <c r="CN22" s="117">
        <f t="shared" si="31"/>
        <v>0</v>
      </c>
      <c r="CO22" s="117">
        <f t="shared" si="32"/>
        <v>0</v>
      </c>
      <c r="CP22" s="117">
        <f t="shared" si="33"/>
        <v>0</v>
      </c>
      <c r="CQ22" s="117">
        <f t="shared" si="93"/>
        <v>0</v>
      </c>
      <c r="CR22" s="117">
        <f t="shared" si="34"/>
        <v>0</v>
      </c>
      <c r="CS22" s="117">
        <f t="shared" si="35"/>
        <v>0</v>
      </c>
      <c r="CT22" s="117">
        <f t="shared" si="36"/>
        <v>0</v>
      </c>
      <c r="CU22" s="117">
        <f t="shared" si="37"/>
        <v>0</v>
      </c>
      <c r="CV22" s="117">
        <f t="shared" si="38"/>
        <v>0</v>
      </c>
      <c r="CW22" s="117">
        <f t="shared" si="39"/>
        <v>0</v>
      </c>
      <c r="CX22" s="117">
        <f t="shared" si="40"/>
        <v>0</v>
      </c>
      <c r="CY22" s="117">
        <f t="shared" si="41"/>
        <v>0</v>
      </c>
      <c r="CZ22" s="117">
        <f t="shared" si="42"/>
        <v>0</v>
      </c>
      <c r="DA22" s="117">
        <f t="shared" si="94"/>
        <v>0</v>
      </c>
      <c r="DB22" s="117">
        <f t="shared" si="43"/>
        <v>0</v>
      </c>
      <c r="DC22" s="117">
        <f t="shared" si="95"/>
        <v>0</v>
      </c>
      <c r="DD22" s="117">
        <f t="shared" si="44"/>
        <v>0</v>
      </c>
      <c r="DE22" s="117">
        <f t="shared" si="96"/>
        <v>0</v>
      </c>
      <c r="DF22" s="117">
        <f t="shared" si="45"/>
        <v>0</v>
      </c>
      <c r="DG22" s="117">
        <f t="shared" si="46"/>
        <v>0</v>
      </c>
      <c r="DH22" s="117">
        <f t="shared" si="47"/>
        <v>0</v>
      </c>
      <c r="DI22" s="117">
        <f t="shared" si="48"/>
        <v>0</v>
      </c>
      <c r="DJ22" s="117">
        <f t="shared" si="49"/>
        <v>0</v>
      </c>
      <c r="DK22" s="117">
        <f t="shared" si="50"/>
        <v>0</v>
      </c>
      <c r="DL22" s="117">
        <f t="shared" si="51"/>
        <v>0</v>
      </c>
      <c r="DM22" s="117">
        <f t="shared" si="52"/>
        <v>0</v>
      </c>
      <c r="DN22" s="117">
        <f t="shared" si="97"/>
        <v>0</v>
      </c>
      <c r="DO22" s="117">
        <f t="shared" si="53"/>
        <v>0</v>
      </c>
      <c r="DP22" s="117">
        <f t="shared" si="54"/>
        <v>0</v>
      </c>
      <c r="DQ22" s="117">
        <f t="shared" si="98"/>
        <v>0</v>
      </c>
      <c r="DR22" s="117">
        <f t="shared" si="99"/>
        <v>0</v>
      </c>
      <c r="DS22" s="117">
        <f t="shared" si="55"/>
        <v>0</v>
      </c>
      <c r="DT22" s="117">
        <f t="shared" si="56"/>
        <v>0</v>
      </c>
      <c r="DU22" s="117">
        <f t="shared" si="57"/>
        <v>0</v>
      </c>
      <c r="DV22" s="117">
        <f t="shared" si="58"/>
        <v>0</v>
      </c>
      <c r="DW22" s="117">
        <f t="shared" si="59"/>
        <v>0</v>
      </c>
      <c r="DX22" s="117">
        <f t="shared" si="60"/>
        <v>0</v>
      </c>
      <c r="DY22" s="117">
        <f t="shared" si="100"/>
        <v>0</v>
      </c>
      <c r="DZ22" s="117">
        <f t="shared" si="61"/>
        <v>0</v>
      </c>
      <c r="EA22" s="117">
        <f t="shared" si="101"/>
        <v>0</v>
      </c>
      <c r="EB22" s="117">
        <f t="shared" si="62"/>
        <v>0</v>
      </c>
      <c r="EC22" s="117">
        <f t="shared" si="63"/>
        <v>0</v>
      </c>
      <c r="ED22" s="117">
        <f t="shared" si="64"/>
        <v>0</v>
      </c>
      <c r="EE22" s="117">
        <f t="shared" si="65"/>
        <v>0</v>
      </c>
      <c r="EF22" s="117">
        <f t="shared" si="66"/>
        <v>0</v>
      </c>
      <c r="EG22" s="117">
        <f t="shared" si="102"/>
        <v>0</v>
      </c>
      <c r="EH22" s="117">
        <f t="shared" si="67"/>
        <v>0</v>
      </c>
      <c r="EI22" s="117">
        <f t="shared" si="68"/>
        <v>0</v>
      </c>
      <c r="EJ22" s="117">
        <f t="shared" si="69"/>
        <v>0</v>
      </c>
      <c r="EK22" s="117">
        <f t="shared" si="70"/>
        <v>0</v>
      </c>
      <c r="EL22" s="117">
        <f t="shared" si="71"/>
        <v>0</v>
      </c>
      <c r="EM22" s="117">
        <f t="shared" si="103"/>
        <v>0</v>
      </c>
      <c r="EN22" s="117">
        <f t="shared" si="72"/>
        <v>0</v>
      </c>
      <c r="EO22" s="117">
        <f t="shared" si="73"/>
        <v>0</v>
      </c>
      <c r="EP22" s="117">
        <f t="shared" si="74"/>
        <v>0</v>
      </c>
      <c r="EQ22" s="118">
        <f t="shared" si="75"/>
        <v>0</v>
      </c>
      <c r="ER22" s="117">
        <f t="shared" si="76"/>
        <v>0</v>
      </c>
      <c r="ES22" s="117">
        <f t="shared" si="77"/>
        <v>0</v>
      </c>
      <c r="ET22" s="117">
        <f t="shared" si="78"/>
        <v>0</v>
      </c>
      <c r="EU22" s="117">
        <f t="shared" si="79"/>
        <v>0</v>
      </c>
      <c r="EV22" s="117">
        <f t="shared" si="80"/>
        <v>0</v>
      </c>
      <c r="EW22" s="117">
        <f t="shared" si="81"/>
        <v>0</v>
      </c>
      <c r="EX22" s="118">
        <f t="shared" si="82"/>
        <v>0</v>
      </c>
      <c r="EY22" s="118">
        <f t="shared" si="83"/>
        <v>0</v>
      </c>
      <c r="EZ22" s="117">
        <f t="shared" si="104"/>
        <v>0</v>
      </c>
      <c r="FA22" s="118">
        <f t="shared" si="84"/>
        <v>0</v>
      </c>
      <c r="FB22" s="118">
        <f t="shared" si="85"/>
        <v>0</v>
      </c>
      <c r="FC22" s="7">
        <f t="shared" si="86"/>
        <v>0</v>
      </c>
      <c r="FD22" s="7"/>
      <c r="FE22" s="7"/>
    </row>
    <row r="23" spans="1:161" ht="17.100000000000001" customHeight="1" x14ac:dyDescent="0.25">
      <c r="A23" s="774"/>
      <c r="B23" s="777"/>
      <c r="C23" s="172">
        <v>2</v>
      </c>
      <c r="D23" s="438"/>
      <c r="E23" s="448"/>
      <c r="F23" s="430"/>
      <c r="G23" s="449"/>
      <c r="H23" s="450"/>
      <c r="I23" s="430"/>
      <c r="J23" s="451"/>
      <c r="K23" s="450"/>
      <c r="L23" s="452"/>
      <c r="M23" s="453" t="s">
        <v>876</v>
      </c>
      <c r="N23" s="448" t="s">
        <v>876</v>
      </c>
      <c r="O23" s="430" t="s">
        <v>876</v>
      </c>
      <c r="P23" s="449" t="s">
        <v>930</v>
      </c>
      <c r="Q23" s="430" t="s">
        <v>922</v>
      </c>
      <c r="R23" s="451" t="s">
        <v>933</v>
      </c>
      <c r="S23" s="452" t="s">
        <v>887</v>
      </c>
      <c r="T23" s="447"/>
      <c r="U23" s="454"/>
      <c r="V23" s="430"/>
      <c r="W23" s="449"/>
      <c r="X23" s="430"/>
      <c r="Y23" s="451"/>
      <c r="Z23" s="452"/>
      <c r="AA23" s="733" t="s">
        <v>27</v>
      </c>
      <c r="AB23" s="732"/>
      <c r="AC23" s="23"/>
      <c r="AD23" s="520" t="s">
        <v>801</v>
      </c>
      <c r="AE23" s="520" t="s">
        <v>801</v>
      </c>
      <c r="AF23" s="520" t="s">
        <v>801</v>
      </c>
      <c r="AG23" s="520" t="s">
        <v>621</v>
      </c>
      <c r="AH23" s="520" t="s">
        <v>621</v>
      </c>
      <c r="AI23" s="520" t="s">
        <v>683</v>
      </c>
      <c r="AJ23" s="520" t="s">
        <v>620</v>
      </c>
      <c r="AK23" s="520" t="s">
        <v>620</v>
      </c>
      <c r="AL23" s="520" t="s">
        <v>620</v>
      </c>
      <c r="AM23" s="520" t="s">
        <v>255</v>
      </c>
      <c r="AN23" s="520" t="s">
        <v>255</v>
      </c>
      <c r="AO23" s="520" t="s">
        <v>255</v>
      </c>
      <c r="AP23" s="520" t="s">
        <v>621</v>
      </c>
      <c r="AQ23" s="520" t="s">
        <v>621</v>
      </c>
      <c r="AR23" s="520" t="s">
        <v>301</v>
      </c>
      <c r="AS23" s="520" t="s">
        <v>301</v>
      </c>
      <c r="AT23" s="520" t="s">
        <v>784</v>
      </c>
      <c r="AU23" s="520" t="s">
        <v>784</v>
      </c>
      <c r="AV23" s="520" t="s">
        <v>784</v>
      </c>
      <c r="AW23" s="520" t="s">
        <v>621</v>
      </c>
      <c r="AX23" s="520" t="s">
        <v>621</v>
      </c>
      <c r="AY23" s="520" t="s">
        <v>301</v>
      </c>
      <c r="AZ23" s="520" t="s">
        <v>301</v>
      </c>
      <c r="BB23" s="118"/>
      <c r="BC23" s="118">
        <f t="shared" si="0"/>
        <v>0</v>
      </c>
      <c r="BD23" s="118">
        <f t="shared" si="1"/>
        <v>0</v>
      </c>
      <c r="BE23" s="118">
        <f t="shared" si="2"/>
        <v>0</v>
      </c>
      <c r="BF23" s="118">
        <f t="shared" si="3"/>
        <v>0</v>
      </c>
      <c r="BG23" s="118">
        <f t="shared" si="4"/>
        <v>0</v>
      </c>
      <c r="BH23" s="118">
        <f t="shared" si="5"/>
        <v>0</v>
      </c>
      <c r="BI23" s="118">
        <f t="shared" si="6"/>
        <v>0</v>
      </c>
      <c r="BJ23" s="118">
        <f t="shared" si="7"/>
        <v>0</v>
      </c>
      <c r="BK23" s="117">
        <f t="shared" si="87"/>
        <v>0</v>
      </c>
      <c r="BL23" s="118">
        <f t="shared" si="8"/>
        <v>0</v>
      </c>
      <c r="BM23" s="118">
        <f t="shared" si="9"/>
        <v>0</v>
      </c>
      <c r="BN23" s="117">
        <f t="shared" si="10"/>
        <v>0</v>
      </c>
      <c r="BO23" s="118">
        <f t="shared" si="11"/>
        <v>0</v>
      </c>
      <c r="BP23" s="118">
        <f t="shared" si="12"/>
        <v>0</v>
      </c>
      <c r="BQ23" s="118">
        <f t="shared" si="13"/>
        <v>0</v>
      </c>
      <c r="BR23" s="118">
        <f t="shared" si="14"/>
        <v>0</v>
      </c>
      <c r="BS23" s="118">
        <f t="shared" si="15"/>
        <v>0</v>
      </c>
      <c r="BT23" s="118">
        <f t="shared" si="16"/>
        <v>0</v>
      </c>
      <c r="BU23" s="118">
        <f t="shared" si="88"/>
        <v>0</v>
      </c>
      <c r="BV23" s="117">
        <f t="shared" si="17"/>
        <v>0</v>
      </c>
      <c r="BW23" s="117">
        <f t="shared" si="18"/>
        <v>0</v>
      </c>
      <c r="BX23" s="117">
        <f t="shared" si="19"/>
        <v>0</v>
      </c>
      <c r="BY23" s="117">
        <f t="shared" si="20"/>
        <v>0</v>
      </c>
      <c r="BZ23" s="117">
        <f t="shared" si="21"/>
        <v>0</v>
      </c>
      <c r="CA23" s="117">
        <f t="shared" si="89"/>
        <v>0</v>
      </c>
      <c r="CB23" s="117">
        <f t="shared" si="22"/>
        <v>0</v>
      </c>
      <c r="CC23" s="117">
        <f t="shared" si="23"/>
        <v>0</v>
      </c>
      <c r="CD23" s="117">
        <f t="shared" si="24"/>
        <v>0</v>
      </c>
      <c r="CE23" s="117">
        <f t="shared" si="90"/>
        <v>0</v>
      </c>
      <c r="CF23" s="117">
        <f t="shared" si="91"/>
        <v>0</v>
      </c>
      <c r="CG23" s="117">
        <f t="shared" si="92"/>
        <v>0</v>
      </c>
      <c r="CH23" s="117">
        <f t="shared" si="25"/>
        <v>0</v>
      </c>
      <c r="CI23" s="117">
        <f t="shared" si="26"/>
        <v>0</v>
      </c>
      <c r="CJ23" s="117">
        <f t="shared" si="27"/>
        <v>0</v>
      </c>
      <c r="CK23" s="117">
        <f t="shared" si="28"/>
        <v>0</v>
      </c>
      <c r="CL23" s="117">
        <f t="shared" si="29"/>
        <v>0</v>
      </c>
      <c r="CM23" s="117">
        <f t="shared" si="30"/>
        <v>0</v>
      </c>
      <c r="CN23" s="117">
        <f t="shared" si="31"/>
        <v>0</v>
      </c>
      <c r="CO23" s="117">
        <f t="shared" si="32"/>
        <v>0</v>
      </c>
      <c r="CP23" s="117">
        <f t="shared" si="33"/>
        <v>0</v>
      </c>
      <c r="CQ23" s="117">
        <f t="shared" si="93"/>
        <v>0</v>
      </c>
      <c r="CR23" s="117">
        <f t="shared" si="34"/>
        <v>0</v>
      </c>
      <c r="CS23" s="117">
        <f t="shared" si="35"/>
        <v>0</v>
      </c>
      <c r="CT23" s="117">
        <f t="shared" si="36"/>
        <v>0</v>
      </c>
      <c r="CU23" s="117">
        <f t="shared" si="37"/>
        <v>0</v>
      </c>
      <c r="CV23" s="117">
        <f t="shared" si="38"/>
        <v>0</v>
      </c>
      <c r="CW23" s="117">
        <f t="shared" si="39"/>
        <v>0</v>
      </c>
      <c r="CX23" s="117">
        <f t="shared" si="40"/>
        <v>0</v>
      </c>
      <c r="CY23" s="117">
        <f t="shared" si="41"/>
        <v>0</v>
      </c>
      <c r="CZ23" s="117">
        <f t="shared" si="42"/>
        <v>0</v>
      </c>
      <c r="DA23" s="117">
        <f t="shared" si="94"/>
        <v>0</v>
      </c>
      <c r="DB23" s="117">
        <f t="shared" si="43"/>
        <v>0</v>
      </c>
      <c r="DC23" s="117">
        <f t="shared" si="95"/>
        <v>0</v>
      </c>
      <c r="DD23" s="117">
        <f t="shared" si="44"/>
        <v>0</v>
      </c>
      <c r="DE23" s="117">
        <f t="shared" si="96"/>
        <v>0</v>
      </c>
      <c r="DF23" s="117">
        <f t="shared" si="45"/>
        <v>0</v>
      </c>
      <c r="DG23" s="117">
        <f t="shared" si="46"/>
        <v>0</v>
      </c>
      <c r="DH23" s="117">
        <f t="shared" si="47"/>
        <v>0</v>
      </c>
      <c r="DI23" s="117">
        <f t="shared" si="48"/>
        <v>0</v>
      </c>
      <c r="DJ23" s="117">
        <f t="shared" si="49"/>
        <v>0</v>
      </c>
      <c r="DK23" s="117">
        <f t="shared" si="50"/>
        <v>0</v>
      </c>
      <c r="DL23" s="117">
        <f t="shared" si="51"/>
        <v>0</v>
      </c>
      <c r="DM23" s="117">
        <f t="shared" si="52"/>
        <v>0</v>
      </c>
      <c r="DN23" s="117">
        <f t="shared" si="97"/>
        <v>0</v>
      </c>
      <c r="DO23" s="117">
        <f t="shared" si="53"/>
        <v>0</v>
      </c>
      <c r="DP23" s="117">
        <f t="shared" si="54"/>
        <v>0</v>
      </c>
      <c r="DQ23" s="117">
        <f t="shared" si="98"/>
        <v>0</v>
      </c>
      <c r="DR23" s="117">
        <f t="shared" si="99"/>
        <v>0</v>
      </c>
      <c r="DS23" s="117">
        <f t="shared" si="55"/>
        <v>0</v>
      </c>
      <c r="DT23" s="117">
        <f t="shared" si="56"/>
        <v>0</v>
      </c>
      <c r="DU23" s="117">
        <f t="shared" si="57"/>
        <v>0</v>
      </c>
      <c r="DV23" s="117">
        <f t="shared" si="58"/>
        <v>0</v>
      </c>
      <c r="DW23" s="117">
        <f t="shared" si="59"/>
        <v>0</v>
      </c>
      <c r="DX23" s="117">
        <f t="shared" si="60"/>
        <v>0</v>
      </c>
      <c r="DY23" s="117">
        <f t="shared" si="100"/>
        <v>0</v>
      </c>
      <c r="DZ23" s="117">
        <f t="shared" si="61"/>
        <v>0</v>
      </c>
      <c r="EA23" s="117">
        <f t="shared" si="101"/>
        <v>0</v>
      </c>
      <c r="EB23" s="117">
        <f t="shared" si="62"/>
        <v>0</v>
      </c>
      <c r="EC23" s="117">
        <f t="shared" si="63"/>
        <v>0</v>
      </c>
      <c r="ED23" s="117">
        <f t="shared" si="64"/>
        <v>0</v>
      </c>
      <c r="EE23" s="117">
        <f t="shared" si="65"/>
        <v>0</v>
      </c>
      <c r="EF23" s="117">
        <f t="shared" si="66"/>
        <v>0</v>
      </c>
      <c r="EG23" s="117">
        <f t="shared" si="102"/>
        <v>0</v>
      </c>
      <c r="EH23" s="117">
        <f t="shared" si="67"/>
        <v>0</v>
      </c>
      <c r="EI23" s="117">
        <f t="shared" si="68"/>
        <v>0</v>
      </c>
      <c r="EJ23" s="117">
        <f t="shared" si="69"/>
        <v>0</v>
      </c>
      <c r="EK23" s="117">
        <f t="shared" si="70"/>
        <v>0</v>
      </c>
      <c r="EL23" s="117">
        <f t="shared" si="71"/>
        <v>0</v>
      </c>
      <c r="EM23" s="117">
        <f t="shared" si="103"/>
        <v>0</v>
      </c>
      <c r="EN23" s="117">
        <f t="shared" si="72"/>
        <v>0</v>
      </c>
      <c r="EO23" s="117">
        <f t="shared" si="73"/>
        <v>0</v>
      </c>
      <c r="EP23" s="117">
        <f t="shared" si="74"/>
        <v>0</v>
      </c>
      <c r="EQ23" s="118">
        <f t="shared" si="75"/>
        <v>0</v>
      </c>
      <c r="ER23" s="117">
        <f t="shared" si="76"/>
        <v>0</v>
      </c>
      <c r="ES23" s="117">
        <f t="shared" si="77"/>
        <v>0</v>
      </c>
      <c r="ET23" s="117">
        <f t="shared" si="78"/>
        <v>0</v>
      </c>
      <c r="EU23" s="117">
        <f t="shared" si="79"/>
        <v>0</v>
      </c>
      <c r="EV23" s="117">
        <f t="shared" si="80"/>
        <v>0</v>
      </c>
      <c r="EW23" s="117">
        <f t="shared" si="81"/>
        <v>0</v>
      </c>
      <c r="EX23" s="118">
        <f t="shared" si="82"/>
        <v>0</v>
      </c>
      <c r="EY23" s="118">
        <f t="shared" si="83"/>
        <v>0</v>
      </c>
      <c r="EZ23" s="117">
        <f t="shared" si="104"/>
        <v>0</v>
      </c>
      <c r="FA23" s="118">
        <f t="shared" si="84"/>
        <v>0</v>
      </c>
      <c r="FB23" s="118">
        <f t="shared" si="85"/>
        <v>0</v>
      </c>
      <c r="FC23" s="7">
        <f t="shared" si="86"/>
        <v>0</v>
      </c>
      <c r="FD23" s="7"/>
      <c r="FE23" s="7"/>
    </row>
    <row r="24" spans="1:161" ht="17.100000000000001" customHeight="1" x14ac:dyDescent="0.25">
      <c r="A24" s="774"/>
      <c r="B24" s="777"/>
      <c r="C24" s="172">
        <v>3</v>
      </c>
      <c r="D24" s="447"/>
      <c r="E24" s="448"/>
      <c r="F24" s="430"/>
      <c r="G24" s="449"/>
      <c r="H24" s="450"/>
      <c r="I24" s="430"/>
      <c r="J24" s="451"/>
      <c r="K24" s="450"/>
      <c r="L24" s="452"/>
      <c r="M24" s="453" t="s">
        <v>867</v>
      </c>
      <c r="N24" s="448" t="s">
        <v>922</v>
      </c>
      <c r="O24" s="430" t="s">
        <v>862</v>
      </c>
      <c r="P24" s="446" t="s">
        <v>882</v>
      </c>
      <c r="Q24" s="430" t="s">
        <v>900</v>
      </c>
      <c r="R24" s="451" t="s">
        <v>871</v>
      </c>
      <c r="S24" s="452" t="s">
        <v>898</v>
      </c>
      <c r="T24" s="447"/>
      <c r="U24" s="454"/>
      <c r="V24" s="430"/>
      <c r="W24" s="449"/>
      <c r="X24" s="430"/>
      <c r="Y24" s="451"/>
      <c r="Z24" s="452"/>
      <c r="AA24" s="523" t="s">
        <v>537</v>
      </c>
      <c r="AB24" s="20" t="s">
        <v>548</v>
      </c>
      <c r="AC24" s="190"/>
      <c r="AD24" s="520" t="s">
        <v>256</v>
      </c>
      <c r="AE24" s="520" t="s">
        <v>256</v>
      </c>
      <c r="AF24" s="520" t="s">
        <v>256</v>
      </c>
      <c r="AG24" s="520" t="s">
        <v>621</v>
      </c>
      <c r="AH24" s="520" t="s">
        <v>621</v>
      </c>
      <c r="AI24" s="520" t="s">
        <v>683</v>
      </c>
      <c r="AJ24" s="520" t="s">
        <v>620</v>
      </c>
      <c r="AK24" s="520" t="s">
        <v>620</v>
      </c>
      <c r="AL24" s="520" t="s">
        <v>620</v>
      </c>
      <c r="AM24" s="520" t="s">
        <v>802</v>
      </c>
      <c r="AN24" s="520" t="s">
        <v>802</v>
      </c>
      <c r="AO24" s="520" t="s">
        <v>802</v>
      </c>
      <c r="AP24" s="520" t="s">
        <v>621</v>
      </c>
      <c r="AQ24" s="520" t="s">
        <v>621</v>
      </c>
      <c r="AR24" s="520" t="s">
        <v>632</v>
      </c>
      <c r="AS24" s="520" t="s">
        <v>632</v>
      </c>
      <c r="AT24" s="520" t="s">
        <v>813</v>
      </c>
      <c r="AU24" s="520" t="s">
        <v>813</v>
      </c>
      <c r="AV24" s="520" t="s">
        <v>813</v>
      </c>
      <c r="AW24" s="520" t="s">
        <v>621</v>
      </c>
      <c r="AX24" s="520" t="s">
        <v>621</v>
      </c>
      <c r="AY24" s="520" t="s">
        <v>632</v>
      </c>
      <c r="AZ24" s="520" t="s">
        <v>632</v>
      </c>
      <c r="BB24" s="118"/>
      <c r="BC24" s="118">
        <f t="shared" si="0"/>
        <v>0</v>
      </c>
      <c r="BD24" s="118">
        <f t="shared" si="1"/>
        <v>0</v>
      </c>
      <c r="BE24" s="118">
        <f t="shared" si="2"/>
        <v>0</v>
      </c>
      <c r="BF24" s="118">
        <f t="shared" si="3"/>
        <v>0</v>
      </c>
      <c r="BG24" s="118">
        <f t="shared" si="4"/>
        <v>0</v>
      </c>
      <c r="BH24" s="118">
        <f t="shared" si="5"/>
        <v>0</v>
      </c>
      <c r="BI24" s="118">
        <f t="shared" si="6"/>
        <v>0</v>
      </c>
      <c r="BJ24" s="118">
        <f t="shared" si="7"/>
        <v>0</v>
      </c>
      <c r="BK24" s="117">
        <f t="shared" si="87"/>
        <v>0</v>
      </c>
      <c r="BL24" s="118">
        <f t="shared" si="8"/>
        <v>0</v>
      </c>
      <c r="BM24" s="118">
        <f t="shared" si="9"/>
        <v>0</v>
      </c>
      <c r="BN24" s="117">
        <f t="shared" si="10"/>
        <v>0</v>
      </c>
      <c r="BO24" s="118">
        <f t="shared" si="11"/>
        <v>0</v>
      </c>
      <c r="BP24" s="118">
        <f t="shared" si="12"/>
        <v>0</v>
      </c>
      <c r="BQ24" s="118">
        <f t="shared" si="13"/>
        <v>0</v>
      </c>
      <c r="BR24" s="118">
        <f t="shared" si="14"/>
        <v>0</v>
      </c>
      <c r="BS24" s="118">
        <f t="shared" si="15"/>
        <v>0</v>
      </c>
      <c r="BT24" s="118">
        <f t="shared" si="16"/>
        <v>0</v>
      </c>
      <c r="BU24" s="118">
        <f t="shared" si="88"/>
        <v>0</v>
      </c>
      <c r="BV24" s="117">
        <f t="shared" si="17"/>
        <v>0</v>
      </c>
      <c r="BW24" s="117">
        <f t="shared" si="18"/>
        <v>0</v>
      </c>
      <c r="BX24" s="117">
        <f t="shared" si="19"/>
        <v>0</v>
      </c>
      <c r="BY24" s="117">
        <f t="shared" si="20"/>
        <v>0</v>
      </c>
      <c r="BZ24" s="117">
        <f t="shared" si="21"/>
        <v>0</v>
      </c>
      <c r="CA24" s="117">
        <f t="shared" si="89"/>
        <v>0</v>
      </c>
      <c r="CB24" s="117">
        <f t="shared" si="22"/>
        <v>0</v>
      </c>
      <c r="CC24" s="117">
        <f t="shared" si="23"/>
        <v>0</v>
      </c>
      <c r="CD24" s="117">
        <f t="shared" si="24"/>
        <v>0</v>
      </c>
      <c r="CE24" s="117">
        <f t="shared" si="90"/>
        <v>0</v>
      </c>
      <c r="CF24" s="117">
        <f t="shared" si="91"/>
        <v>0</v>
      </c>
      <c r="CG24" s="117">
        <f t="shared" si="92"/>
        <v>0</v>
      </c>
      <c r="CH24" s="117">
        <f t="shared" si="25"/>
        <v>0</v>
      </c>
      <c r="CI24" s="117">
        <f t="shared" si="26"/>
        <v>0</v>
      </c>
      <c r="CJ24" s="117">
        <f t="shared" si="27"/>
        <v>0</v>
      </c>
      <c r="CK24" s="117">
        <f t="shared" si="28"/>
        <v>0</v>
      </c>
      <c r="CL24" s="117">
        <f t="shared" si="29"/>
        <v>0</v>
      </c>
      <c r="CM24" s="117">
        <f t="shared" si="30"/>
        <v>0</v>
      </c>
      <c r="CN24" s="117">
        <f t="shared" si="31"/>
        <v>0</v>
      </c>
      <c r="CO24" s="117">
        <f t="shared" si="32"/>
        <v>0</v>
      </c>
      <c r="CP24" s="117">
        <f t="shared" si="33"/>
        <v>0</v>
      </c>
      <c r="CQ24" s="117">
        <f t="shared" si="93"/>
        <v>0</v>
      </c>
      <c r="CR24" s="117">
        <f t="shared" si="34"/>
        <v>0</v>
      </c>
      <c r="CS24" s="117">
        <f t="shared" si="35"/>
        <v>0</v>
      </c>
      <c r="CT24" s="117">
        <f t="shared" si="36"/>
        <v>0</v>
      </c>
      <c r="CU24" s="117">
        <f t="shared" si="37"/>
        <v>0</v>
      </c>
      <c r="CV24" s="117">
        <f t="shared" si="38"/>
        <v>0</v>
      </c>
      <c r="CW24" s="117">
        <f t="shared" si="39"/>
        <v>0</v>
      </c>
      <c r="CX24" s="117">
        <f t="shared" si="40"/>
        <v>0</v>
      </c>
      <c r="CY24" s="117">
        <f t="shared" si="41"/>
        <v>0</v>
      </c>
      <c r="CZ24" s="117">
        <f t="shared" si="42"/>
        <v>0</v>
      </c>
      <c r="DA24" s="117">
        <f t="shared" si="94"/>
        <v>0</v>
      </c>
      <c r="DB24" s="117">
        <f t="shared" si="43"/>
        <v>0</v>
      </c>
      <c r="DC24" s="117">
        <f t="shared" si="95"/>
        <v>0</v>
      </c>
      <c r="DD24" s="117">
        <f t="shared" si="44"/>
        <v>0</v>
      </c>
      <c r="DE24" s="117">
        <f t="shared" si="96"/>
        <v>0</v>
      </c>
      <c r="DF24" s="117">
        <f t="shared" si="45"/>
        <v>0</v>
      </c>
      <c r="DG24" s="117">
        <f t="shared" si="46"/>
        <v>0</v>
      </c>
      <c r="DH24" s="117">
        <f t="shared" si="47"/>
        <v>0</v>
      </c>
      <c r="DI24" s="117">
        <f t="shared" si="48"/>
        <v>0</v>
      </c>
      <c r="DJ24" s="117">
        <f t="shared" si="49"/>
        <v>0</v>
      </c>
      <c r="DK24" s="117">
        <f t="shared" si="50"/>
        <v>0</v>
      </c>
      <c r="DL24" s="117">
        <f t="shared" si="51"/>
        <v>0</v>
      </c>
      <c r="DM24" s="117">
        <f t="shared" si="52"/>
        <v>0</v>
      </c>
      <c r="DN24" s="117">
        <f t="shared" si="97"/>
        <v>0</v>
      </c>
      <c r="DO24" s="117">
        <f t="shared" si="53"/>
        <v>0</v>
      </c>
      <c r="DP24" s="117">
        <f t="shared" si="54"/>
        <v>0</v>
      </c>
      <c r="DQ24" s="117">
        <f t="shared" si="98"/>
        <v>0</v>
      </c>
      <c r="DR24" s="117">
        <f t="shared" si="99"/>
        <v>0</v>
      </c>
      <c r="DS24" s="117">
        <f t="shared" si="55"/>
        <v>0</v>
      </c>
      <c r="DT24" s="117">
        <f t="shared" si="56"/>
        <v>0</v>
      </c>
      <c r="DU24" s="117">
        <f t="shared" si="57"/>
        <v>0</v>
      </c>
      <c r="DV24" s="117">
        <f t="shared" si="58"/>
        <v>0</v>
      </c>
      <c r="DW24" s="117">
        <f t="shared" si="59"/>
        <v>0</v>
      </c>
      <c r="DX24" s="117">
        <f t="shared" si="60"/>
        <v>0</v>
      </c>
      <c r="DY24" s="117">
        <f t="shared" si="100"/>
        <v>0</v>
      </c>
      <c r="DZ24" s="117">
        <f t="shared" si="61"/>
        <v>0</v>
      </c>
      <c r="EA24" s="117">
        <f t="shared" si="101"/>
        <v>0</v>
      </c>
      <c r="EB24" s="117">
        <f t="shared" si="62"/>
        <v>0</v>
      </c>
      <c r="EC24" s="117">
        <f t="shared" si="63"/>
        <v>0</v>
      </c>
      <c r="ED24" s="117">
        <f t="shared" si="64"/>
        <v>0</v>
      </c>
      <c r="EE24" s="117">
        <f t="shared" si="65"/>
        <v>0</v>
      </c>
      <c r="EF24" s="117">
        <f t="shared" si="66"/>
        <v>0</v>
      </c>
      <c r="EG24" s="117">
        <f t="shared" si="102"/>
        <v>0</v>
      </c>
      <c r="EH24" s="117">
        <f t="shared" si="67"/>
        <v>0</v>
      </c>
      <c r="EI24" s="117">
        <f t="shared" si="68"/>
        <v>0</v>
      </c>
      <c r="EJ24" s="117">
        <f t="shared" si="69"/>
        <v>0</v>
      </c>
      <c r="EK24" s="117">
        <f t="shared" si="70"/>
        <v>0</v>
      </c>
      <c r="EL24" s="117">
        <f t="shared" si="71"/>
        <v>0</v>
      </c>
      <c r="EM24" s="117">
        <f t="shared" si="103"/>
        <v>0</v>
      </c>
      <c r="EN24" s="117">
        <f t="shared" si="72"/>
        <v>0</v>
      </c>
      <c r="EO24" s="117">
        <f t="shared" si="73"/>
        <v>0</v>
      </c>
      <c r="EP24" s="117">
        <f t="shared" si="74"/>
        <v>0</v>
      </c>
      <c r="EQ24" s="118">
        <f t="shared" si="75"/>
        <v>0</v>
      </c>
      <c r="ER24" s="117">
        <f t="shared" si="76"/>
        <v>0</v>
      </c>
      <c r="ES24" s="117">
        <f t="shared" si="77"/>
        <v>0</v>
      </c>
      <c r="ET24" s="117">
        <f t="shared" si="78"/>
        <v>0</v>
      </c>
      <c r="EU24" s="117">
        <f t="shared" si="79"/>
        <v>0</v>
      </c>
      <c r="EV24" s="117">
        <f t="shared" si="80"/>
        <v>0</v>
      </c>
      <c r="EW24" s="117">
        <f t="shared" si="81"/>
        <v>0</v>
      </c>
      <c r="EX24" s="118">
        <f t="shared" si="82"/>
        <v>0</v>
      </c>
      <c r="EY24" s="118">
        <f t="shared" si="83"/>
        <v>0</v>
      </c>
      <c r="EZ24" s="117">
        <f t="shared" si="104"/>
        <v>0</v>
      </c>
      <c r="FA24" s="118">
        <f t="shared" si="84"/>
        <v>0</v>
      </c>
      <c r="FB24" s="118">
        <f t="shared" si="85"/>
        <v>0</v>
      </c>
      <c r="FC24" s="7">
        <f t="shared" si="86"/>
        <v>0</v>
      </c>
      <c r="FD24" s="7"/>
      <c r="FE24" s="7"/>
    </row>
    <row r="25" spans="1:161" ht="17.100000000000001" customHeight="1" x14ac:dyDescent="0.25">
      <c r="A25" s="774"/>
      <c r="B25" s="777"/>
      <c r="C25" s="172">
        <v>4</v>
      </c>
      <c r="D25" s="447"/>
      <c r="E25" s="448"/>
      <c r="F25" s="430"/>
      <c r="G25" s="449"/>
      <c r="H25" s="450"/>
      <c r="I25" s="430"/>
      <c r="J25" s="451"/>
      <c r="K25" s="450"/>
      <c r="L25" s="452"/>
      <c r="M25" s="453" t="s">
        <v>867</v>
      </c>
      <c r="N25" s="448" t="s">
        <v>922</v>
      </c>
      <c r="O25" s="430" t="s">
        <v>862</v>
      </c>
      <c r="P25" s="454" t="s">
        <v>882</v>
      </c>
      <c r="Q25" s="430" t="s">
        <v>900</v>
      </c>
      <c r="R25" s="451" t="s">
        <v>871</v>
      </c>
      <c r="S25" s="452" t="s">
        <v>898</v>
      </c>
      <c r="T25" s="447"/>
      <c r="U25" s="454"/>
      <c r="V25" s="430"/>
      <c r="W25" s="449"/>
      <c r="X25" s="430"/>
      <c r="Y25" s="449"/>
      <c r="Z25" s="452"/>
      <c r="AA25" s="523" t="s">
        <v>538</v>
      </c>
      <c r="AB25" s="20" t="s">
        <v>549</v>
      </c>
      <c r="AC25" s="23"/>
      <c r="AD25" s="520" t="s">
        <v>256</v>
      </c>
      <c r="AE25" s="520" t="s">
        <v>256</v>
      </c>
      <c r="AF25" s="520" t="s">
        <v>256</v>
      </c>
      <c r="AG25" s="520" t="s">
        <v>801</v>
      </c>
      <c r="AH25" s="520" t="s">
        <v>801</v>
      </c>
      <c r="AI25" s="520" t="s">
        <v>801</v>
      </c>
      <c r="AJ25" s="520" t="s">
        <v>801</v>
      </c>
      <c r="AK25" s="520" t="s">
        <v>801</v>
      </c>
      <c r="AL25" s="520" t="s">
        <v>801</v>
      </c>
      <c r="AM25" s="520" t="s">
        <v>802</v>
      </c>
      <c r="AN25" s="520" t="s">
        <v>802</v>
      </c>
      <c r="AO25" s="520" t="s">
        <v>802</v>
      </c>
      <c r="AP25" s="520" t="s">
        <v>621</v>
      </c>
      <c r="AQ25" s="520" t="s">
        <v>621</v>
      </c>
      <c r="AR25" s="520" t="s">
        <v>632</v>
      </c>
      <c r="AS25" s="520" t="s">
        <v>632</v>
      </c>
      <c r="AT25" s="520" t="s">
        <v>813</v>
      </c>
      <c r="AU25" s="520" t="s">
        <v>813</v>
      </c>
      <c r="AV25" s="520" t="s">
        <v>813</v>
      </c>
      <c r="AW25" s="520" t="s">
        <v>621</v>
      </c>
      <c r="AX25" s="520" t="s">
        <v>621</v>
      </c>
      <c r="AY25" s="520" t="s">
        <v>632</v>
      </c>
      <c r="AZ25" s="520" t="s">
        <v>632</v>
      </c>
      <c r="BB25" s="118"/>
      <c r="BC25" s="118">
        <f t="shared" si="0"/>
        <v>0</v>
      </c>
      <c r="BD25" s="118">
        <f t="shared" si="1"/>
        <v>0</v>
      </c>
      <c r="BE25" s="118">
        <f t="shared" si="2"/>
        <v>0</v>
      </c>
      <c r="BF25" s="118">
        <f t="shared" si="3"/>
        <v>0</v>
      </c>
      <c r="BG25" s="118">
        <f t="shared" si="4"/>
        <v>0</v>
      </c>
      <c r="BH25" s="118">
        <f t="shared" si="5"/>
        <v>0</v>
      </c>
      <c r="BI25" s="118">
        <f t="shared" si="6"/>
        <v>0</v>
      </c>
      <c r="BJ25" s="118">
        <f t="shared" si="7"/>
        <v>0</v>
      </c>
      <c r="BK25" s="117">
        <f t="shared" si="87"/>
        <v>0</v>
      </c>
      <c r="BL25" s="118">
        <f t="shared" si="8"/>
        <v>0</v>
      </c>
      <c r="BM25" s="118">
        <f t="shared" si="9"/>
        <v>0</v>
      </c>
      <c r="BN25" s="117">
        <f t="shared" si="10"/>
        <v>0</v>
      </c>
      <c r="BO25" s="118">
        <f t="shared" si="11"/>
        <v>0</v>
      </c>
      <c r="BP25" s="118">
        <f t="shared" si="12"/>
        <v>0</v>
      </c>
      <c r="BQ25" s="118">
        <f t="shared" si="13"/>
        <v>0</v>
      </c>
      <c r="BR25" s="118">
        <f t="shared" si="14"/>
        <v>0</v>
      </c>
      <c r="BS25" s="118">
        <f t="shared" si="15"/>
        <v>0</v>
      </c>
      <c r="BT25" s="118">
        <f t="shared" si="16"/>
        <v>0</v>
      </c>
      <c r="BU25" s="118">
        <f t="shared" si="88"/>
        <v>0</v>
      </c>
      <c r="BV25" s="117">
        <f t="shared" si="17"/>
        <v>0</v>
      </c>
      <c r="BW25" s="117">
        <f t="shared" si="18"/>
        <v>0</v>
      </c>
      <c r="BX25" s="117">
        <f t="shared" si="19"/>
        <v>0</v>
      </c>
      <c r="BY25" s="117">
        <f t="shared" si="20"/>
        <v>0</v>
      </c>
      <c r="BZ25" s="117">
        <f t="shared" si="21"/>
        <v>0</v>
      </c>
      <c r="CA25" s="117">
        <f t="shared" si="89"/>
        <v>0</v>
      </c>
      <c r="CB25" s="117">
        <f t="shared" si="22"/>
        <v>0</v>
      </c>
      <c r="CC25" s="117">
        <f t="shared" si="23"/>
        <v>0</v>
      </c>
      <c r="CD25" s="117">
        <f t="shared" si="24"/>
        <v>0</v>
      </c>
      <c r="CE25" s="117">
        <f t="shared" si="90"/>
        <v>0</v>
      </c>
      <c r="CF25" s="117">
        <f t="shared" si="91"/>
        <v>0</v>
      </c>
      <c r="CG25" s="117">
        <f t="shared" si="92"/>
        <v>0</v>
      </c>
      <c r="CH25" s="117">
        <f t="shared" si="25"/>
        <v>0</v>
      </c>
      <c r="CI25" s="117">
        <f t="shared" si="26"/>
        <v>0</v>
      </c>
      <c r="CJ25" s="117">
        <f t="shared" si="27"/>
        <v>0</v>
      </c>
      <c r="CK25" s="117">
        <f t="shared" si="28"/>
        <v>0</v>
      </c>
      <c r="CL25" s="117">
        <f t="shared" si="29"/>
        <v>0</v>
      </c>
      <c r="CM25" s="117">
        <f t="shared" si="30"/>
        <v>0</v>
      </c>
      <c r="CN25" s="117">
        <f t="shared" si="31"/>
        <v>0</v>
      </c>
      <c r="CO25" s="117">
        <f t="shared" si="32"/>
        <v>0</v>
      </c>
      <c r="CP25" s="117">
        <f t="shared" si="33"/>
        <v>0</v>
      </c>
      <c r="CQ25" s="117">
        <f t="shared" si="93"/>
        <v>0</v>
      </c>
      <c r="CR25" s="117">
        <f t="shared" si="34"/>
        <v>0</v>
      </c>
      <c r="CS25" s="117">
        <f t="shared" si="35"/>
        <v>0</v>
      </c>
      <c r="CT25" s="117">
        <f t="shared" si="36"/>
        <v>0</v>
      </c>
      <c r="CU25" s="117">
        <f t="shared" si="37"/>
        <v>0</v>
      </c>
      <c r="CV25" s="117">
        <f t="shared" si="38"/>
        <v>0</v>
      </c>
      <c r="CW25" s="117">
        <f t="shared" si="39"/>
        <v>0</v>
      </c>
      <c r="CX25" s="117">
        <f t="shared" si="40"/>
        <v>0</v>
      </c>
      <c r="CY25" s="117">
        <f t="shared" si="41"/>
        <v>0</v>
      </c>
      <c r="CZ25" s="117">
        <f t="shared" si="42"/>
        <v>0</v>
      </c>
      <c r="DA25" s="117">
        <f t="shared" si="94"/>
        <v>0</v>
      </c>
      <c r="DB25" s="117">
        <f t="shared" si="43"/>
        <v>0</v>
      </c>
      <c r="DC25" s="117">
        <f t="shared" si="95"/>
        <v>0</v>
      </c>
      <c r="DD25" s="117">
        <f t="shared" si="44"/>
        <v>0</v>
      </c>
      <c r="DE25" s="117">
        <f t="shared" si="96"/>
        <v>0</v>
      </c>
      <c r="DF25" s="117">
        <f t="shared" si="45"/>
        <v>0</v>
      </c>
      <c r="DG25" s="117">
        <f t="shared" si="46"/>
        <v>0</v>
      </c>
      <c r="DH25" s="117">
        <f t="shared" si="47"/>
        <v>0</v>
      </c>
      <c r="DI25" s="117">
        <f t="shared" si="48"/>
        <v>0</v>
      </c>
      <c r="DJ25" s="117">
        <f t="shared" si="49"/>
        <v>0</v>
      </c>
      <c r="DK25" s="117">
        <f t="shared" si="50"/>
        <v>0</v>
      </c>
      <c r="DL25" s="117">
        <f t="shared" si="51"/>
        <v>0</v>
      </c>
      <c r="DM25" s="117">
        <f t="shared" si="52"/>
        <v>0</v>
      </c>
      <c r="DN25" s="117">
        <f t="shared" si="97"/>
        <v>0</v>
      </c>
      <c r="DO25" s="117">
        <f t="shared" si="53"/>
        <v>0</v>
      </c>
      <c r="DP25" s="117">
        <f t="shared" si="54"/>
        <v>0</v>
      </c>
      <c r="DQ25" s="117">
        <f t="shared" si="98"/>
        <v>0</v>
      </c>
      <c r="DR25" s="117">
        <f t="shared" si="99"/>
        <v>0</v>
      </c>
      <c r="DS25" s="117">
        <f t="shared" si="55"/>
        <v>0</v>
      </c>
      <c r="DT25" s="117">
        <f t="shared" si="56"/>
        <v>0</v>
      </c>
      <c r="DU25" s="117">
        <f t="shared" si="57"/>
        <v>0</v>
      </c>
      <c r="DV25" s="117">
        <f t="shared" si="58"/>
        <v>0</v>
      </c>
      <c r="DW25" s="117">
        <f t="shared" si="59"/>
        <v>0</v>
      </c>
      <c r="DX25" s="117">
        <f t="shared" si="60"/>
        <v>0</v>
      </c>
      <c r="DY25" s="117">
        <f t="shared" si="100"/>
        <v>0</v>
      </c>
      <c r="DZ25" s="117">
        <f t="shared" si="61"/>
        <v>0</v>
      </c>
      <c r="EA25" s="117">
        <f t="shared" si="101"/>
        <v>0</v>
      </c>
      <c r="EB25" s="117">
        <f t="shared" si="62"/>
        <v>0</v>
      </c>
      <c r="EC25" s="117">
        <f t="shared" si="63"/>
        <v>0</v>
      </c>
      <c r="ED25" s="117">
        <f t="shared" si="64"/>
        <v>0</v>
      </c>
      <c r="EE25" s="117">
        <f t="shared" si="65"/>
        <v>0</v>
      </c>
      <c r="EF25" s="117">
        <f t="shared" si="66"/>
        <v>0</v>
      </c>
      <c r="EG25" s="117">
        <f t="shared" si="102"/>
        <v>0</v>
      </c>
      <c r="EH25" s="117">
        <f t="shared" si="67"/>
        <v>0</v>
      </c>
      <c r="EI25" s="117">
        <f t="shared" si="68"/>
        <v>0</v>
      </c>
      <c r="EJ25" s="117">
        <f t="shared" si="69"/>
        <v>0</v>
      </c>
      <c r="EK25" s="117">
        <f t="shared" si="70"/>
        <v>0</v>
      </c>
      <c r="EL25" s="117">
        <f t="shared" si="71"/>
        <v>0</v>
      </c>
      <c r="EM25" s="117">
        <f t="shared" si="103"/>
        <v>0</v>
      </c>
      <c r="EN25" s="117">
        <f t="shared" si="72"/>
        <v>0</v>
      </c>
      <c r="EO25" s="117">
        <f t="shared" si="73"/>
        <v>0</v>
      </c>
      <c r="EP25" s="117">
        <f t="shared" si="74"/>
        <v>0</v>
      </c>
      <c r="EQ25" s="118">
        <f t="shared" si="75"/>
        <v>0</v>
      </c>
      <c r="ER25" s="117">
        <f t="shared" si="76"/>
        <v>0</v>
      </c>
      <c r="ES25" s="117">
        <f t="shared" si="77"/>
        <v>0</v>
      </c>
      <c r="ET25" s="117">
        <f t="shared" si="78"/>
        <v>0</v>
      </c>
      <c r="EU25" s="117">
        <f t="shared" si="79"/>
        <v>0</v>
      </c>
      <c r="EV25" s="117">
        <f t="shared" si="80"/>
        <v>0</v>
      </c>
      <c r="EW25" s="117">
        <f t="shared" si="81"/>
        <v>0</v>
      </c>
      <c r="EX25" s="118">
        <f t="shared" si="82"/>
        <v>0</v>
      </c>
      <c r="EY25" s="118">
        <f t="shared" si="83"/>
        <v>0</v>
      </c>
      <c r="EZ25" s="117">
        <f t="shared" si="104"/>
        <v>0</v>
      </c>
      <c r="FA25" s="118">
        <f t="shared" si="84"/>
        <v>0</v>
      </c>
      <c r="FB25" s="118">
        <f t="shared" si="85"/>
        <v>0</v>
      </c>
      <c r="FC25" s="7">
        <f t="shared" si="86"/>
        <v>0</v>
      </c>
      <c r="FD25" s="7"/>
      <c r="FE25" s="7"/>
    </row>
    <row r="26" spans="1:161" ht="17.100000000000001" customHeight="1" x14ac:dyDescent="0.25">
      <c r="A26" s="774"/>
      <c r="B26" s="777"/>
      <c r="C26" s="172">
        <v>5</v>
      </c>
      <c r="D26" s="447"/>
      <c r="E26" s="448"/>
      <c r="F26" s="430"/>
      <c r="G26" s="449"/>
      <c r="H26" s="450"/>
      <c r="I26" s="430"/>
      <c r="J26" s="451"/>
      <c r="K26" s="450"/>
      <c r="L26" s="444"/>
      <c r="M26" s="453" t="s">
        <v>904</v>
      </c>
      <c r="N26" s="448" t="s">
        <v>867</v>
      </c>
      <c r="O26" s="430" t="s">
        <v>922</v>
      </c>
      <c r="P26" s="449" t="s">
        <v>894</v>
      </c>
      <c r="Q26" s="446" t="s">
        <v>871</v>
      </c>
      <c r="R26" s="449" t="s">
        <v>932</v>
      </c>
      <c r="S26" s="452" t="s">
        <v>933</v>
      </c>
      <c r="T26" s="449"/>
      <c r="U26" s="454"/>
      <c r="V26" s="430"/>
      <c r="W26" s="449"/>
      <c r="X26" s="430"/>
      <c r="Y26" s="451"/>
      <c r="Z26" s="452"/>
      <c r="AA26" s="141"/>
      <c r="AB26" s="9"/>
      <c r="AC26" s="23"/>
      <c r="AD26" s="520" t="s">
        <v>256</v>
      </c>
      <c r="AE26" s="520" t="s">
        <v>256</v>
      </c>
      <c r="AF26" s="520" t="s">
        <v>256</v>
      </c>
      <c r="AG26" s="520" t="s">
        <v>801</v>
      </c>
      <c r="AH26" s="520" t="s">
        <v>801</v>
      </c>
      <c r="AI26" s="520" t="s">
        <v>801</v>
      </c>
      <c r="AJ26" s="520" t="s">
        <v>801</v>
      </c>
      <c r="AK26" s="520" t="s">
        <v>801</v>
      </c>
      <c r="AL26" s="520" t="s">
        <v>801</v>
      </c>
      <c r="AM26" s="520" t="s">
        <v>802</v>
      </c>
      <c r="AN26" s="520" t="s">
        <v>802</v>
      </c>
      <c r="AO26" s="520" t="s">
        <v>802</v>
      </c>
      <c r="AP26" s="520" t="s">
        <v>255</v>
      </c>
      <c r="AQ26" s="520" t="s">
        <v>255</v>
      </c>
      <c r="AR26" s="520" t="s">
        <v>255</v>
      </c>
      <c r="AS26" s="520" t="s">
        <v>255</v>
      </c>
      <c r="AT26" s="520" t="s">
        <v>813</v>
      </c>
      <c r="AU26" s="520" t="s">
        <v>813</v>
      </c>
      <c r="AV26" s="520" t="s">
        <v>813</v>
      </c>
      <c r="AW26" s="520" t="s">
        <v>784</v>
      </c>
      <c r="AX26" s="520" t="s">
        <v>784</v>
      </c>
      <c r="AY26" s="520" t="s">
        <v>784</v>
      </c>
      <c r="AZ26" s="520" t="s">
        <v>784</v>
      </c>
      <c r="BB26" s="118"/>
      <c r="BC26" s="118">
        <f t="shared" si="0"/>
        <v>0</v>
      </c>
      <c r="BD26" s="118">
        <f t="shared" si="1"/>
        <v>0</v>
      </c>
      <c r="BE26" s="118">
        <f t="shared" si="2"/>
        <v>0</v>
      </c>
      <c r="BF26" s="118">
        <f t="shared" si="3"/>
        <v>0</v>
      </c>
      <c r="BG26" s="118">
        <f t="shared" si="4"/>
        <v>0</v>
      </c>
      <c r="BH26" s="118">
        <f t="shared" si="5"/>
        <v>0</v>
      </c>
      <c r="BI26" s="118">
        <f t="shared" si="6"/>
        <v>0</v>
      </c>
      <c r="BJ26" s="118">
        <f t="shared" si="7"/>
        <v>0</v>
      </c>
      <c r="BK26" s="117">
        <f t="shared" si="87"/>
        <v>0</v>
      </c>
      <c r="BL26" s="118">
        <f t="shared" si="8"/>
        <v>0</v>
      </c>
      <c r="BM26" s="118">
        <f t="shared" si="9"/>
        <v>0</v>
      </c>
      <c r="BN26" s="117">
        <f t="shared" si="10"/>
        <v>0</v>
      </c>
      <c r="BO26" s="118">
        <f t="shared" si="11"/>
        <v>0</v>
      </c>
      <c r="BP26" s="118">
        <f t="shared" si="12"/>
        <v>0</v>
      </c>
      <c r="BQ26" s="118">
        <f t="shared" si="13"/>
        <v>0</v>
      </c>
      <c r="BR26" s="118">
        <f t="shared" si="14"/>
        <v>0</v>
      </c>
      <c r="BS26" s="118">
        <f t="shared" si="15"/>
        <v>0</v>
      </c>
      <c r="BT26" s="118">
        <f t="shared" si="16"/>
        <v>0</v>
      </c>
      <c r="BU26" s="118">
        <f t="shared" si="88"/>
        <v>0</v>
      </c>
      <c r="BV26" s="117">
        <f t="shared" si="17"/>
        <v>0</v>
      </c>
      <c r="BW26" s="117">
        <f t="shared" si="18"/>
        <v>0</v>
      </c>
      <c r="BX26" s="117">
        <f t="shared" si="19"/>
        <v>0</v>
      </c>
      <c r="BY26" s="117">
        <f t="shared" si="20"/>
        <v>0</v>
      </c>
      <c r="BZ26" s="117">
        <f t="shared" si="21"/>
        <v>0</v>
      </c>
      <c r="CA26" s="117">
        <f t="shared" si="89"/>
        <v>0</v>
      </c>
      <c r="CB26" s="117">
        <f t="shared" si="22"/>
        <v>0</v>
      </c>
      <c r="CC26" s="117">
        <f t="shared" si="23"/>
        <v>0</v>
      </c>
      <c r="CD26" s="117">
        <f t="shared" si="24"/>
        <v>0</v>
      </c>
      <c r="CE26" s="117">
        <f t="shared" si="90"/>
        <v>0</v>
      </c>
      <c r="CF26" s="117">
        <f t="shared" si="91"/>
        <v>0</v>
      </c>
      <c r="CG26" s="117">
        <f t="shared" si="92"/>
        <v>0</v>
      </c>
      <c r="CH26" s="117">
        <f t="shared" si="25"/>
        <v>0</v>
      </c>
      <c r="CI26" s="117">
        <f t="shared" si="26"/>
        <v>0</v>
      </c>
      <c r="CJ26" s="117">
        <f t="shared" si="27"/>
        <v>0</v>
      </c>
      <c r="CK26" s="117">
        <f t="shared" si="28"/>
        <v>0</v>
      </c>
      <c r="CL26" s="117">
        <f t="shared" si="29"/>
        <v>0</v>
      </c>
      <c r="CM26" s="117">
        <f t="shared" si="30"/>
        <v>0</v>
      </c>
      <c r="CN26" s="117">
        <f t="shared" si="31"/>
        <v>0</v>
      </c>
      <c r="CO26" s="117">
        <f t="shared" si="32"/>
        <v>0</v>
      </c>
      <c r="CP26" s="117">
        <f t="shared" si="33"/>
        <v>0</v>
      </c>
      <c r="CQ26" s="117">
        <f t="shared" si="93"/>
        <v>0</v>
      </c>
      <c r="CR26" s="117">
        <f t="shared" si="34"/>
        <v>0</v>
      </c>
      <c r="CS26" s="117">
        <f t="shared" si="35"/>
        <v>0</v>
      </c>
      <c r="CT26" s="117">
        <f t="shared" si="36"/>
        <v>0</v>
      </c>
      <c r="CU26" s="117">
        <f t="shared" si="37"/>
        <v>0</v>
      </c>
      <c r="CV26" s="117">
        <f t="shared" si="38"/>
        <v>0</v>
      </c>
      <c r="CW26" s="117">
        <f t="shared" si="39"/>
        <v>0</v>
      </c>
      <c r="CX26" s="117">
        <f t="shared" si="40"/>
        <v>0</v>
      </c>
      <c r="CY26" s="117">
        <f t="shared" si="41"/>
        <v>0</v>
      </c>
      <c r="CZ26" s="117">
        <f t="shared" si="42"/>
        <v>0</v>
      </c>
      <c r="DA26" s="117">
        <f t="shared" si="94"/>
        <v>0</v>
      </c>
      <c r="DB26" s="117">
        <f t="shared" si="43"/>
        <v>0</v>
      </c>
      <c r="DC26" s="117">
        <f t="shared" si="95"/>
        <v>0</v>
      </c>
      <c r="DD26" s="117">
        <f t="shared" si="44"/>
        <v>0</v>
      </c>
      <c r="DE26" s="117">
        <f t="shared" si="96"/>
        <v>0</v>
      </c>
      <c r="DF26" s="117">
        <f t="shared" si="45"/>
        <v>0</v>
      </c>
      <c r="DG26" s="117">
        <f t="shared" si="46"/>
        <v>0</v>
      </c>
      <c r="DH26" s="117">
        <f t="shared" si="47"/>
        <v>0</v>
      </c>
      <c r="DI26" s="117">
        <f t="shared" si="48"/>
        <v>0</v>
      </c>
      <c r="DJ26" s="117">
        <f t="shared" si="49"/>
        <v>0</v>
      </c>
      <c r="DK26" s="117">
        <f t="shared" si="50"/>
        <v>0</v>
      </c>
      <c r="DL26" s="117">
        <f t="shared" si="51"/>
        <v>0</v>
      </c>
      <c r="DM26" s="117">
        <f t="shared" si="52"/>
        <v>0</v>
      </c>
      <c r="DN26" s="117">
        <f t="shared" si="97"/>
        <v>0</v>
      </c>
      <c r="DO26" s="117">
        <f t="shared" si="53"/>
        <v>0</v>
      </c>
      <c r="DP26" s="117">
        <f t="shared" si="54"/>
        <v>0</v>
      </c>
      <c r="DQ26" s="117">
        <f t="shared" si="98"/>
        <v>0</v>
      </c>
      <c r="DR26" s="117">
        <f t="shared" si="99"/>
        <v>0</v>
      </c>
      <c r="DS26" s="117">
        <f t="shared" si="55"/>
        <v>0</v>
      </c>
      <c r="DT26" s="117">
        <f t="shared" si="56"/>
        <v>0</v>
      </c>
      <c r="DU26" s="117">
        <f t="shared" si="57"/>
        <v>0</v>
      </c>
      <c r="DV26" s="117">
        <f t="shared" si="58"/>
        <v>0</v>
      </c>
      <c r="DW26" s="117">
        <f t="shared" si="59"/>
        <v>0</v>
      </c>
      <c r="DX26" s="117">
        <f t="shared" si="60"/>
        <v>0</v>
      </c>
      <c r="DY26" s="117">
        <f t="shared" si="100"/>
        <v>0</v>
      </c>
      <c r="DZ26" s="117">
        <f t="shared" si="61"/>
        <v>0</v>
      </c>
      <c r="EA26" s="117">
        <f t="shared" si="101"/>
        <v>0</v>
      </c>
      <c r="EB26" s="117">
        <f t="shared" si="62"/>
        <v>0</v>
      </c>
      <c r="EC26" s="117">
        <f t="shared" si="63"/>
        <v>0</v>
      </c>
      <c r="ED26" s="117">
        <f t="shared" si="64"/>
        <v>0</v>
      </c>
      <c r="EE26" s="117">
        <f t="shared" si="65"/>
        <v>0</v>
      </c>
      <c r="EF26" s="117">
        <f t="shared" si="66"/>
        <v>0</v>
      </c>
      <c r="EG26" s="117">
        <f t="shared" si="102"/>
        <v>0</v>
      </c>
      <c r="EH26" s="117">
        <f t="shared" si="67"/>
        <v>0</v>
      </c>
      <c r="EI26" s="117">
        <f t="shared" si="68"/>
        <v>0</v>
      </c>
      <c r="EJ26" s="117">
        <f t="shared" si="69"/>
        <v>0</v>
      </c>
      <c r="EK26" s="117">
        <f t="shared" si="70"/>
        <v>0</v>
      </c>
      <c r="EL26" s="117">
        <f t="shared" si="71"/>
        <v>0</v>
      </c>
      <c r="EM26" s="117">
        <f t="shared" si="103"/>
        <v>0</v>
      </c>
      <c r="EN26" s="117">
        <f t="shared" si="72"/>
        <v>0</v>
      </c>
      <c r="EO26" s="117">
        <f t="shared" si="73"/>
        <v>0</v>
      </c>
      <c r="EP26" s="117">
        <f t="shared" si="74"/>
        <v>0</v>
      </c>
      <c r="EQ26" s="118">
        <f t="shared" si="75"/>
        <v>0</v>
      </c>
      <c r="ER26" s="117">
        <f t="shared" si="76"/>
        <v>0</v>
      </c>
      <c r="ES26" s="117">
        <f t="shared" si="77"/>
        <v>0</v>
      </c>
      <c r="ET26" s="117">
        <f t="shared" si="78"/>
        <v>0</v>
      </c>
      <c r="EU26" s="117">
        <f t="shared" si="79"/>
        <v>0</v>
      </c>
      <c r="EV26" s="117">
        <f t="shared" si="80"/>
        <v>0</v>
      </c>
      <c r="EW26" s="117">
        <f t="shared" si="81"/>
        <v>0</v>
      </c>
      <c r="EX26" s="118">
        <f t="shared" si="82"/>
        <v>0</v>
      </c>
      <c r="EY26" s="118">
        <f t="shared" si="83"/>
        <v>0</v>
      </c>
      <c r="EZ26" s="117">
        <f t="shared" si="104"/>
        <v>0</v>
      </c>
      <c r="FA26" s="118">
        <f t="shared" si="84"/>
        <v>0</v>
      </c>
      <c r="FB26" s="118">
        <f t="shared" si="85"/>
        <v>0</v>
      </c>
      <c r="FC26" s="7">
        <f t="shared" si="86"/>
        <v>0</v>
      </c>
      <c r="FD26" s="7"/>
      <c r="FE26" s="7"/>
    </row>
    <row r="27" spans="1:161" ht="17.100000000000001" customHeight="1" x14ac:dyDescent="0.25">
      <c r="A27" s="774"/>
      <c r="B27" s="777"/>
      <c r="C27" s="172">
        <v>6</v>
      </c>
      <c r="D27" s="447"/>
      <c r="E27" s="448"/>
      <c r="F27" s="430"/>
      <c r="G27" s="449"/>
      <c r="H27" s="450"/>
      <c r="I27" s="430"/>
      <c r="J27" s="451"/>
      <c r="K27" s="450"/>
      <c r="L27" s="452"/>
      <c r="M27" s="453" t="s">
        <v>904</v>
      </c>
      <c r="N27" s="448" t="s">
        <v>867</v>
      </c>
      <c r="O27" s="430" t="s">
        <v>922</v>
      </c>
      <c r="P27" s="449" t="s">
        <v>894</v>
      </c>
      <c r="Q27" s="454" t="s">
        <v>871</v>
      </c>
      <c r="R27" s="449" t="s">
        <v>932</v>
      </c>
      <c r="S27" s="452" t="s">
        <v>933</v>
      </c>
      <c r="T27" s="447"/>
      <c r="U27" s="454"/>
      <c r="V27" s="430"/>
      <c r="W27" s="449"/>
      <c r="X27" s="488"/>
      <c r="Y27" s="450"/>
      <c r="Z27" s="452"/>
      <c r="AA27" s="141"/>
      <c r="AB27" s="9"/>
      <c r="AC27" s="2"/>
      <c r="AD27" s="520" t="s">
        <v>788</v>
      </c>
      <c r="AE27" s="520" t="s">
        <v>788</v>
      </c>
      <c r="AF27" s="520" t="s">
        <v>788</v>
      </c>
      <c r="AG27" s="520" t="s">
        <v>788</v>
      </c>
      <c r="AH27" s="520" t="s">
        <v>788</v>
      </c>
      <c r="AI27" s="520" t="s">
        <v>788</v>
      </c>
      <c r="AJ27" s="520" t="s">
        <v>812</v>
      </c>
      <c r="AK27" s="520" t="s">
        <v>812</v>
      </c>
      <c r="AL27" s="520" t="s">
        <v>812</v>
      </c>
      <c r="AM27" s="520" t="s">
        <v>802</v>
      </c>
      <c r="AN27" s="520" t="s">
        <v>802</v>
      </c>
      <c r="AO27" s="520" t="s">
        <v>802</v>
      </c>
      <c r="AP27" s="520" t="s">
        <v>255</v>
      </c>
      <c r="AQ27" s="520" t="s">
        <v>255</v>
      </c>
      <c r="AR27" s="520" t="s">
        <v>255</v>
      </c>
      <c r="AS27" s="520" t="s">
        <v>255</v>
      </c>
      <c r="AT27" s="520" t="s">
        <v>813</v>
      </c>
      <c r="AU27" s="520" t="s">
        <v>813</v>
      </c>
      <c r="AV27" s="520" t="s">
        <v>813</v>
      </c>
      <c r="AW27" s="520" t="s">
        <v>784</v>
      </c>
      <c r="AX27" s="520" t="s">
        <v>784</v>
      </c>
      <c r="AY27" s="520" t="s">
        <v>784</v>
      </c>
      <c r="AZ27" s="520" t="s">
        <v>784</v>
      </c>
      <c r="BB27" s="118"/>
      <c r="BC27" s="118">
        <f t="shared" si="0"/>
        <v>0</v>
      </c>
      <c r="BD27" s="118">
        <f t="shared" si="1"/>
        <v>0</v>
      </c>
      <c r="BE27" s="118">
        <f t="shared" si="2"/>
        <v>0</v>
      </c>
      <c r="BF27" s="118">
        <f t="shared" si="3"/>
        <v>0</v>
      </c>
      <c r="BG27" s="118">
        <f t="shared" si="4"/>
        <v>0</v>
      </c>
      <c r="BH27" s="118">
        <f t="shared" si="5"/>
        <v>0</v>
      </c>
      <c r="BI27" s="118">
        <f t="shared" si="6"/>
        <v>0</v>
      </c>
      <c r="BJ27" s="118">
        <f t="shared" si="7"/>
        <v>0</v>
      </c>
      <c r="BK27" s="117">
        <f t="shared" si="87"/>
        <v>0</v>
      </c>
      <c r="BL27" s="118">
        <f t="shared" si="8"/>
        <v>0</v>
      </c>
      <c r="BM27" s="118">
        <f t="shared" si="9"/>
        <v>0</v>
      </c>
      <c r="BN27" s="117">
        <f t="shared" si="10"/>
        <v>0</v>
      </c>
      <c r="BO27" s="118">
        <f t="shared" si="11"/>
        <v>0</v>
      </c>
      <c r="BP27" s="118">
        <f t="shared" si="12"/>
        <v>0</v>
      </c>
      <c r="BQ27" s="118">
        <f t="shared" si="13"/>
        <v>0</v>
      </c>
      <c r="BR27" s="118">
        <f t="shared" si="14"/>
        <v>0</v>
      </c>
      <c r="BS27" s="118">
        <f t="shared" si="15"/>
        <v>0</v>
      </c>
      <c r="BT27" s="118">
        <f t="shared" si="16"/>
        <v>0</v>
      </c>
      <c r="BU27" s="118">
        <f t="shared" si="88"/>
        <v>0</v>
      </c>
      <c r="BV27" s="117">
        <f t="shared" si="17"/>
        <v>0</v>
      </c>
      <c r="BW27" s="117">
        <f t="shared" si="18"/>
        <v>0</v>
      </c>
      <c r="BX27" s="117">
        <f t="shared" si="19"/>
        <v>0</v>
      </c>
      <c r="BY27" s="117">
        <f t="shared" si="20"/>
        <v>0</v>
      </c>
      <c r="BZ27" s="117">
        <f t="shared" si="21"/>
        <v>0</v>
      </c>
      <c r="CA27" s="117">
        <f t="shared" si="89"/>
        <v>0</v>
      </c>
      <c r="CB27" s="117">
        <f t="shared" si="22"/>
        <v>0</v>
      </c>
      <c r="CC27" s="117">
        <f t="shared" si="23"/>
        <v>0</v>
      </c>
      <c r="CD27" s="117">
        <f t="shared" si="24"/>
        <v>0</v>
      </c>
      <c r="CE27" s="117">
        <f t="shared" si="90"/>
        <v>0</v>
      </c>
      <c r="CF27" s="117">
        <f t="shared" si="91"/>
        <v>0</v>
      </c>
      <c r="CG27" s="117">
        <f t="shared" si="92"/>
        <v>0</v>
      </c>
      <c r="CH27" s="117">
        <f t="shared" si="25"/>
        <v>0</v>
      </c>
      <c r="CI27" s="117">
        <f t="shared" si="26"/>
        <v>0</v>
      </c>
      <c r="CJ27" s="117">
        <f t="shared" si="27"/>
        <v>0</v>
      </c>
      <c r="CK27" s="117">
        <f t="shared" si="28"/>
        <v>0</v>
      </c>
      <c r="CL27" s="117">
        <f t="shared" si="29"/>
        <v>0</v>
      </c>
      <c r="CM27" s="117">
        <f t="shared" si="30"/>
        <v>0</v>
      </c>
      <c r="CN27" s="117">
        <f t="shared" si="31"/>
        <v>0</v>
      </c>
      <c r="CO27" s="117">
        <f t="shared" si="32"/>
        <v>0</v>
      </c>
      <c r="CP27" s="117">
        <f t="shared" si="33"/>
        <v>0</v>
      </c>
      <c r="CQ27" s="117">
        <f t="shared" si="93"/>
        <v>0</v>
      </c>
      <c r="CR27" s="117">
        <f t="shared" si="34"/>
        <v>0</v>
      </c>
      <c r="CS27" s="117">
        <f t="shared" si="35"/>
        <v>0</v>
      </c>
      <c r="CT27" s="117">
        <f t="shared" si="36"/>
        <v>0</v>
      </c>
      <c r="CU27" s="117">
        <f t="shared" si="37"/>
        <v>0</v>
      </c>
      <c r="CV27" s="117">
        <f t="shared" si="38"/>
        <v>0</v>
      </c>
      <c r="CW27" s="117">
        <f t="shared" si="39"/>
        <v>0</v>
      </c>
      <c r="CX27" s="117">
        <f t="shared" si="40"/>
        <v>0</v>
      </c>
      <c r="CY27" s="117">
        <f t="shared" si="41"/>
        <v>0</v>
      </c>
      <c r="CZ27" s="117">
        <f t="shared" si="42"/>
        <v>0</v>
      </c>
      <c r="DA27" s="117">
        <f t="shared" si="94"/>
        <v>0</v>
      </c>
      <c r="DB27" s="117">
        <f t="shared" si="43"/>
        <v>0</v>
      </c>
      <c r="DC27" s="117">
        <f t="shared" si="95"/>
        <v>0</v>
      </c>
      <c r="DD27" s="117">
        <f t="shared" si="44"/>
        <v>0</v>
      </c>
      <c r="DE27" s="117">
        <f t="shared" si="96"/>
        <v>0</v>
      </c>
      <c r="DF27" s="117">
        <f t="shared" si="45"/>
        <v>0</v>
      </c>
      <c r="DG27" s="117">
        <f t="shared" si="46"/>
        <v>0</v>
      </c>
      <c r="DH27" s="117">
        <f t="shared" si="47"/>
        <v>0</v>
      </c>
      <c r="DI27" s="117">
        <f t="shared" si="48"/>
        <v>0</v>
      </c>
      <c r="DJ27" s="117">
        <f t="shared" si="49"/>
        <v>0</v>
      </c>
      <c r="DK27" s="117">
        <f t="shared" si="50"/>
        <v>0</v>
      </c>
      <c r="DL27" s="117">
        <f t="shared" si="51"/>
        <v>0</v>
      </c>
      <c r="DM27" s="117">
        <f t="shared" si="52"/>
        <v>0</v>
      </c>
      <c r="DN27" s="117">
        <f t="shared" si="97"/>
        <v>0</v>
      </c>
      <c r="DO27" s="117">
        <f t="shared" si="53"/>
        <v>0</v>
      </c>
      <c r="DP27" s="117">
        <f t="shared" si="54"/>
        <v>0</v>
      </c>
      <c r="DQ27" s="117">
        <f t="shared" si="98"/>
        <v>0</v>
      </c>
      <c r="DR27" s="117">
        <f t="shared" si="99"/>
        <v>0</v>
      </c>
      <c r="DS27" s="117">
        <f t="shared" si="55"/>
        <v>0</v>
      </c>
      <c r="DT27" s="117">
        <f t="shared" si="56"/>
        <v>0</v>
      </c>
      <c r="DU27" s="117">
        <f t="shared" si="57"/>
        <v>0</v>
      </c>
      <c r="DV27" s="117">
        <f t="shared" si="58"/>
        <v>0</v>
      </c>
      <c r="DW27" s="117">
        <f t="shared" si="59"/>
        <v>0</v>
      </c>
      <c r="DX27" s="117">
        <f t="shared" si="60"/>
        <v>0</v>
      </c>
      <c r="DY27" s="117">
        <f t="shared" si="100"/>
        <v>0</v>
      </c>
      <c r="DZ27" s="117">
        <f t="shared" si="61"/>
        <v>0</v>
      </c>
      <c r="EA27" s="117">
        <f t="shared" si="101"/>
        <v>0</v>
      </c>
      <c r="EB27" s="117">
        <f t="shared" si="62"/>
        <v>0</v>
      </c>
      <c r="EC27" s="117">
        <f t="shared" si="63"/>
        <v>0</v>
      </c>
      <c r="ED27" s="117">
        <f t="shared" si="64"/>
        <v>0</v>
      </c>
      <c r="EE27" s="117">
        <f t="shared" si="65"/>
        <v>0</v>
      </c>
      <c r="EF27" s="117">
        <f t="shared" si="66"/>
        <v>0</v>
      </c>
      <c r="EG27" s="117">
        <f t="shared" si="102"/>
        <v>0</v>
      </c>
      <c r="EH27" s="117">
        <f t="shared" si="67"/>
        <v>0</v>
      </c>
      <c r="EI27" s="117">
        <f t="shared" si="68"/>
        <v>0</v>
      </c>
      <c r="EJ27" s="117">
        <f t="shared" si="69"/>
        <v>0</v>
      </c>
      <c r="EK27" s="117">
        <f t="shared" si="70"/>
        <v>0</v>
      </c>
      <c r="EL27" s="117">
        <f t="shared" si="71"/>
        <v>0</v>
      </c>
      <c r="EM27" s="117">
        <f t="shared" si="103"/>
        <v>0</v>
      </c>
      <c r="EN27" s="117">
        <f t="shared" si="72"/>
        <v>0</v>
      </c>
      <c r="EO27" s="117">
        <f t="shared" si="73"/>
        <v>0</v>
      </c>
      <c r="EP27" s="117">
        <f t="shared" si="74"/>
        <v>0</v>
      </c>
      <c r="EQ27" s="118">
        <f t="shared" si="75"/>
        <v>0</v>
      </c>
      <c r="ER27" s="117">
        <f t="shared" si="76"/>
        <v>0</v>
      </c>
      <c r="ES27" s="117">
        <f t="shared" si="77"/>
        <v>0</v>
      </c>
      <c r="ET27" s="117">
        <f t="shared" si="78"/>
        <v>0</v>
      </c>
      <c r="EU27" s="117">
        <f t="shared" si="79"/>
        <v>0</v>
      </c>
      <c r="EV27" s="117">
        <f t="shared" si="80"/>
        <v>0</v>
      </c>
      <c r="EW27" s="117">
        <f t="shared" si="81"/>
        <v>0</v>
      </c>
      <c r="EX27" s="118">
        <f t="shared" si="82"/>
        <v>0</v>
      </c>
      <c r="EY27" s="118">
        <f t="shared" si="83"/>
        <v>0</v>
      </c>
      <c r="EZ27" s="117">
        <f t="shared" si="104"/>
        <v>0</v>
      </c>
      <c r="FA27" s="118">
        <f t="shared" si="84"/>
        <v>0</v>
      </c>
      <c r="FB27" s="118">
        <f t="shared" si="85"/>
        <v>0</v>
      </c>
      <c r="FC27" s="7">
        <f t="shared" si="86"/>
        <v>0</v>
      </c>
      <c r="FD27" s="7"/>
      <c r="FE27" s="7"/>
    </row>
    <row r="28" spans="1:161" ht="17.100000000000001" customHeight="1" x14ac:dyDescent="0.25">
      <c r="A28" s="774"/>
      <c r="B28" s="777"/>
      <c r="C28" s="172">
        <v>7</v>
      </c>
      <c r="D28" s="447"/>
      <c r="E28" s="448"/>
      <c r="F28" s="430"/>
      <c r="G28" s="449"/>
      <c r="H28" s="450"/>
      <c r="I28" s="430"/>
      <c r="J28" s="451"/>
      <c r="K28" s="450"/>
      <c r="L28" s="452"/>
      <c r="M28" s="453" t="s">
        <v>919</v>
      </c>
      <c r="N28" s="448" t="s">
        <v>904</v>
      </c>
      <c r="O28" s="430" t="s">
        <v>879</v>
      </c>
      <c r="P28" s="449" t="s">
        <v>878</v>
      </c>
      <c r="Q28" s="446" t="s">
        <v>930</v>
      </c>
      <c r="R28" s="446" t="s">
        <v>932</v>
      </c>
      <c r="S28" s="452" t="s">
        <v>917</v>
      </c>
      <c r="T28" s="447"/>
      <c r="U28" s="454"/>
      <c r="V28" s="430"/>
      <c r="W28" s="449"/>
      <c r="X28" s="430"/>
      <c r="Y28" s="451"/>
      <c r="Z28" s="452"/>
      <c r="AA28" s="141"/>
      <c r="AB28" s="9"/>
      <c r="AC28" s="6"/>
      <c r="AD28" s="520" t="s">
        <v>788</v>
      </c>
      <c r="AE28" s="520" t="s">
        <v>788</v>
      </c>
      <c r="AF28" s="520" t="s">
        <v>788</v>
      </c>
      <c r="AG28" s="520" t="s">
        <v>788</v>
      </c>
      <c r="AH28" s="520" t="s">
        <v>788</v>
      </c>
      <c r="AI28" s="520" t="s">
        <v>788</v>
      </c>
      <c r="AJ28" s="520" t="s">
        <v>812</v>
      </c>
      <c r="AK28" s="520" t="s">
        <v>812</v>
      </c>
      <c r="AL28" s="520" t="s">
        <v>812</v>
      </c>
      <c r="AM28" s="520" t="s">
        <v>809</v>
      </c>
      <c r="AN28" s="520" t="s">
        <v>809</v>
      </c>
      <c r="AO28" s="520" t="s">
        <v>809</v>
      </c>
      <c r="AP28" s="520" t="s">
        <v>191</v>
      </c>
      <c r="AQ28" s="520" t="s">
        <v>191</v>
      </c>
      <c r="AR28" s="520" t="s">
        <v>785</v>
      </c>
      <c r="AS28" s="520" t="s">
        <v>785</v>
      </c>
      <c r="AT28" s="520" t="s">
        <v>514</v>
      </c>
      <c r="AU28" s="520" t="s">
        <v>514</v>
      </c>
      <c r="AV28" s="520" t="s">
        <v>514</v>
      </c>
      <c r="AW28" s="520" t="s">
        <v>237</v>
      </c>
      <c r="AX28" s="520" t="s">
        <v>237</v>
      </c>
      <c r="AY28" s="520" t="s">
        <v>812</v>
      </c>
      <c r="AZ28" s="520" t="s">
        <v>812</v>
      </c>
      <c r="BB28" s="118"/>
      <c r="BC28" s="118">
        <f t="shared" si="0"/>
        <v>0</v>
      </c>
      <c r="BD28" s="118">
        <f t="shared" si="1"/>
        <v>0</v>
      </c>
      <c r="BE28" s="118">
        <f t="shared" si="2"/>
        <v>0</v>
      </c>
      <c r="BF28" s="118">
        <f t="shared" si="3"/>
        <v>0</v>
      </c>
      <c r="BG28" s="118">
        <f t="shared" si="4"/>
        <v>0</v>
      </c>
      <c r="BH28" s="118">
        <f t="shared" si="5"/>
        <v>0</v>
      </c>
      <c r="BI28" s="118">
        <f t="shared" si="6"/>
        <v>0</v>
      </c>
      <c r="BJ28" s="118">
        <f t="shared" si="7"/>
        <v>0</v>
      </c>
      <c r="BK28" s="117">
        <f t="shared" si="87"/>
        <v>0</v>
      </c>
      <c r="BL28" s="118">
        <f t="shared" si="8"/>
        <v>0</v>
      </c>
      <c r="BM28" s="118">
        <f t="shared" si="9"/>
        <v>0</v>
      </c>
      <c r="BN28" s="117">
        <f t="shared" si="10"/>
        <v>0</v>
      </c>
      <c r="BO28" s="118">
        <f t="shared" si="11"/>
        <v>0</v>
      </c>
      <c r="BP28" s="118">
        <f t="shared" si="12"/>
        <v>0</v>
      </c>
      <c r="BQ28" s="118">
        <f t="shared" si="13"/>
        <v>0</v>
      </c>
      <c r="BR28" s="118">
        <f t="shared" si="14"/>
        <v>0</v>
      </c>
      <c r="BS28" s="118">
        <f t="shared" si="15"/>
        <v>0</v>
      </c>
      <c r="BT28" s="118">
        <f t="shared" si="16"/>
        <v>0</v>
      </c>
      <c r="BU28" s="118">
        <f t="shared" si="88"/>
        <v>0</v>
      </c>
      <c r="BV28" s="117">
        <f t="shared" si="17"/>
        <v>0</v>
      </c>
      <c r="BW28" s="117">
        <f t="shared" si="18"/>
        <v>0</v>
      </c>
      <c r="BX28" s="117">
        <f t="shared" si="19"/>
        <v>0</v>
      </c>
      <c r="BY28" s="117">
        <f t="shared" si="20"/>
        <v>0</v>
      </c>
      <c r="BZ28" s="117">
        <f t="shared" si="21"/>
        <v>0</v>
      </c>
      <c r="CA28" s="117">
        <f t="shared" si="89"/>
        <v>0</v>
      </c>
      <c r="CB28" s="117">
        <f t="shared" si="22"/>
        <v>0</v>
      </c>
      <c r="CC28" s="117">
        <f t="shared" si="23"/>
        <v>0</v>
      </c>
      <c r="CD28" s="117">
        <f t="shared" si="24"/>
        <v>0</v>
      </c>
      <c r="CE28" s="117">
        <f t="shared" si="90"/>
        <v>0</v>
      </c>
      <c r="CF28" s="117">
        <f t="shared" si="91"/>
        <v>0</v>
      </c>
      <c r="CG28" s="117">
        <f t="shared" si="92"/>
        <v>0</v>
      </c>
      <c r="CH28" s="117">
        <f t="shared" si="25"/>
        <v>0</v>
      </c>
      <c r="CI28" s="117">
        <f t="shared" si="26"/>
        <v>0</v>
      </c>
      <c r="CJ28" s="117">
        <f t="shared" si="27"/>
        <v>0</v>
      </c>
      <c r="CK28" s="117">
        <f t="shared" si="28"/>
        <v>0</v>
      </c>
      <c r="CL28" s="117">
        <f t="shared" si="29"/>
        <v>0</v>
      </c>
      <c r="CM28" s="117">
        <f t="shared" si="30"/>
        <v>0</v>
      </c>
      <c r="CN28" s="117">
        <f t="shared" si="31"/>
        <v>0</v>
      </c>
      <c r="CO28" s="117">
        <f t="shared" si="32"/>
        <v>0</v>
      </c>
      <c r="CP28" s="117">
        <f t="shared" si="33"/>
        <v>0</v>
      </c>
      <c r="CQ28" s="117">
        <f t="shared" si="93"/>
        <v>0</v>
      </c>
      <c r="CR28" s="117">
        <f t="shared" si="34"/>
        <v>0</v>
      </c>
      <c r="CS28" s="117">
        <f t="shared" si="35"/>
        <v>0</v>
      </c>
      <c r="CT28" s="117">
        <f t="shared" si="36"/>
        <v>0</v>
      </c>
      <c r="CU28" s="117">
        <f t="shared" si="37"/>
        <v>0</v>
      </c>
      <c r="CV28" s="117">
        <f t="shared" si="38"/>
        <v>0</v>
      </c>
      <c r="CW28" s="117">
        <f t="shared" si="39"/>
        <v>0</v>
      </c>
      <c r="CX28" s="117">
        <f t="shared" si="40"/>
        <v>0</v>
      </c>
      <c r="CY28" s="117">
        <f t="shared" si="41"/>
        <v>0</v>
      </c>
      <c r="CZ28" s="117">
        <f t="shared" si="42"/>
        <v>0</v>
      </c>
      <c r="DA28" s="117">
        <f t="shared" si="94"/>
        <v>0</v>
      </c>
      <c r="DB28" s="117">
        <f t="shared" si="43"/>
        <v>0</v>
      </c>
      <c r="DC28" s="117">
        <f t="shared" si="95"/>
        <v>0</v>
      </c>
      <c r="DD28" s="117">
        <f t="shared" si="44"/>
        <v>0</v>
      </c>
      <c r="DE28" s="117">
        <f t="shared" si="96"/>
        <v>0</v>
      </c>
      <c r="DF28" s="117">
        <f t="shared" si="45"/>
        <v>0</v>
      </c>
      <c r="DG28" s="117">
        <f t="shared" si="46"/>
        <v>0</v>
      </c>
      <c r="DH28" s="117">
        <f t="shared" si="47"/>
        <v>0</v>
      </c>
      <c r="DI28" s="117">
        <f t="shared" si="48"/>
        <v>0</v>
      </c>
      <c r="DJ28" s="117">
        <f t="shared" si="49"/>
        <v>0</v>
      </c>
      <c r="DK28" s="117">
        <f t="shared" si="50"/>
        <v>0</v>
      </c>
      <c r="DL28" s="117">
        <f t="shared" si="51"/>
        <v>0</v>
      </c>
      <c r="DM28" s="117">
        <f t="shared" si="52"/>
        <v>0</v>
      </c>
      <c r="DN28" s="117">
        <f t="shared" si="97"/>
        <v>0</v>
      </c>
      <c r="DO28" s="117">
        <f t="shared" si="53"/>
        <v>0</v>
      </c>
      <c r="DP28" s="117">
        <f t="shared" si="54"/>
        <v>0</v>
      </c>
      <c r="DQ28" s="117">
        <f t="shared" si="98"/>
        <v>0</v>
      </c>
      <c r="DR28" s="117">
        <f t="shared" si="99"/>
        <v>0</v>
      </c>
      <c r="DS28" s="117">
        <f t="shared" si="55"/>
        <v>0</v>
      </c>
      <c r="DT28" s="117">
        <f t="shared" si="56"/>
        <v>0</v>
      </c>
      <c r="DU28" s="117">
        <f t="shared" si="57"/>
        <v>0</v>
      </c>
      <c r="DV28" s="117">
        <f t="shared" si="58"/>
        <v>0</v>
      </c>
      <c r="DW28" s="117">
        <f t="shared" si="59"/>
        <v>0</v>
      </c>
      <c r="DX28" s="117">
        <f t="shared" si="60"/>
        <v>0</v>
      </c>
      <c r="DY28" s="117">
        <f t="shared" si="100"/>
        <v>0</v>
      </c>
      <c r="DZ28" s="117">
        <f t="shared" si="61"/>
        <v>0</v>
      </c>
      <c r="EA28" s="117">
        <f t="shared" si="101"/>
        <v>0</v>
      </c>
      <c r="EB28" s="117">
        <f t="shared" si="62"/>
        <v>0</v>
      </c>
      <c r="EC28" s="117">
        <f t="shared" si="63"/>
        <v>0</v>
      </c>
      <c r="ED28" s="117">
        <f t="shared" si="64"/>
        <v>0</v>
      </c>
      <c r="EE28" s="117">
        <f t="shared" si="65"/>
        <v>0</v>
      </c>
      <c r="EF28" s="117">
        <f t="shared" si="66"/>
        <v>0</v>
      </c>
      <c r="EG28" s="117">
        <f t="shared" si="102"/>
        <v>0</v>
      </c>
      <c r="EH28" s="117">
        <f t="shared" si="67"/>
        <v>0</v>
      </c>
      <c r="EI28" s="117">
        <f t="shared" si="68"/>
        <v>0</v>
      </c>
      <c r="EJ28" s="117">
        <f t="shared" si="69"/>
        <v>0</v>
      </c>
      <c r="EK28" s="117">
        <f t="shared" si="70"/>
        <v>0</v>
      </c>
      <c r="EL28" s="117">
        <f t="shared" si="71"/>
        <v>0</v>
      </c>
      <c r="EM28" s="117">
        <f t="shared" si="103"/>
        <v>0</v>
      </c>
      <c r="EN28" s="117">
        <f t="shared" si="72"/>
        <v>0</v>
      </c>
      <c r="EO28" s="117">
        <f t="shared" si="73"/>
        <v>0</v>
      </c>
      <c r="EP28" s="117">
        <f t="shared" si="74"/>
        <v>0</v>
      </c>
      <c r="EQ28" s="118">
        <f t="shared" si="75"/>
        <v>0</v>
      </c>
      <c r="ER28" s="117">
        <f t="shared" si="76"/>
        <v>0</v>
      </c>
      <c r="ES28" s="117">
        <f t="shared" si="77"/>
        <v>0</v>
      </c>
      <c r="ET28" s="117">
        <f t="shared" si="78"/>
        <v>0</v>
      </c>
      <c r="EU28" s="117">
        <f t="shared" si="79"/>
        <v>0</v>
      </c>
      <c r="EV28" s="117">
        <f t="shared" si="80"/>
        <v>0</v>
      </c>
      <c r="EW28" s="117">
        <f t="shared" si="81"/>
        <v>0</v>
      </c>
      <c r="EX28" s="118">
        <f t="shared" si="82"/>
        <v>0</v>
      </c>
      <c r="EY28" s="118">
        <f t="shared" si="83"/>
        <v>0</v>
      </c>
      <c r="EZ28" s="117">
        <f t="shared" si="104"/>
        <v>0</v>
      </c>
      <c r="FA28" s="118">
        <f t="shared" si="84"/>
        <v>0</v>
      </c>
      <c r="FB28" s="118">
        <f t="shared" si="85"/>
        <v>0</v>
      </c>
      <c r="FC28" s="7">
        <f t="shared" si="86"/>
        <v>0</v>
      </c>
      <c r="FD28" s="7"/>
      <c r="FE28" s="7"/>
    </row>
    <row r="29" spans="1:161" ht="17.100000000000001" customHeight="1" x14ac:dyDescent="0.25">
      <c r="A29" s="774"/>
      <c r="B29" s="777"/>
      <c r="C29" s="172">
        <v>8</v>
      </c>
      <c r="D29" s="447"/>
      <c r="E29" s="457"/>
      <c r="F29" s="430"/>
      <c r="G29" s="459"/>
      <c r="H29" s="460"/>
      <c r="I29" s="458"/>
      <c r="J29" s="461"/>
      <c r="K29" s="460"/>
      <c r="L29" s="462"/>
      <c r="M29" s="463" t="s">
        <v>919</v>
      </c>
      <c r="N29" s="457" t="s">
        <v>904</v>
      </c>
      <c r="O29" s="458" t="s">
        <v>879</v>
      </c>
      <c r="P29" s="459" t="s">
        <v>878</v>
      </c>
      <c r="Q29" s="454" t="s">
        <v>930</v>
      </c>
      <c r="R29" s="446" t="s">
        <v>917</v>
      </c>
      <c r="S29" s="462" t="s">
        <v>932</v>
      </c>
      <c r="T29" s="456"/>
      <c r="U29" s="464"/>
      <c r="V29" s="458"/>
      <c r="W29" s="449"/>
      <c r="X29" s="458"/>
      <c r="Y29" s="461"/>
      <c r="Z29" s="462"/>
      <c r="AA29" s="141"/>
      <c r="AB29" s="9"/>
      <c r="AC29" s="6"/>
      <c r="AD29" s="520" t="s">
        <v>788</v>
      </c>
      <c r="AE29" s="520" t="s">
        <v>788</v>
      </c>
      <c r="AF29" s="520" t="s">
        <v>788</v>
      </c>
      <c r="AG29" s="520" t="s">
        <v>788</v>
      </c>
      <c r="AH29" s="520" t="s">
        <v>788</v>
      </c>
      <c r="AI29" s="520" t="s">
        <v>788</v>
      </c>
      <c r="AJ29" s="520" t="s">
        <v>812</v>
      </c>
      <c r="AK29" s="520" t="s">
        <v>812</v>
      </c>
      <c r="AL29" s="520" t="s">
        <v>812</v>
      </c>
      <c r="AM29" s="520" t="s">
        <v>809</v>
      </c>
      <c r="AN29" s="520" t="s">
        <v>809</v>
      </c>
      <c r="AO29" s="520" t="s">
        <v>809</v>
      </c>
      <c r="AP29" s="520" t="s">
        <v>191</v>
      </c>
      <c r="AQ29" s="520" t="s">
        <v>191</v>
      </c>
      <c r="AR29" s="520" t="s">
        <v>785</v>
      </c>
      <c r="AS29" s="520" t="s">
        <v>785</v>
      </c>
      <c r="AT29" s="520" t="s">
        <v>514</v>
      </c>
      <c r="AU29" s="520" t="s">
        <v>514</v>
      </c>
      <c r="AV29" s="520" t="s">
        <v>514</v>
      </c>
      <c r="AW29" s="520" t="s">
        <v>237</v>
      </c>
      <c r="AX29" s="520" t="s">
        <v>237</v>
      </c>
      <c r="AY29" s="520" t="s">
        <v>812</v>
      </c>
      <c r="AZ29" s="520" t="s">
        <v>812</v>
      </c>
      <c r="BB29" s="118"/>
      <c r="BC29" s="118">
        <f t="shared" si="0"/>
        <v>0</v>
      </c>
      <c r="BD29" s="118">
        <f t="shared" si="1"/>
        <v>0</v>
      </c>
      <c r="BE29" s="118">
        <f t="shared" si="2"/>
        <v>0</v>
      </c>
      <c r="BF29" s="118">
        <f t="shared" si="3"/>
        <v>0</v>
      </c>
      <c r="BG29" s="118">
        <f t="shared" si="4"/>
        <v>0</v>
      </c>
      <c r="BH29" s="118">
        <f t="shared" si="5"/>
        <v>0</v>
      </c>
      <c r="BI29" s="118">
        <f t="shared" si="6"/>
        <v>0</v>
      </c>
      <c r="BJ29" s="118">
        <f t="shared" si="7"/>
        <v>0</v>
      </c>
      <c r="BK29" s="117">
        <f t="shared" si="87"/>
        <v>0</v>
      </c>
      <c r="BL29" s="118">
        <f t="shared" si="8"/>
        <v>0</v>
      </c>
      <c r="BM29" s="118">
        <f t="shared" si="9"/>
        <v>0</v>
      </c>
      <c r="BN29" s="117">
        <f t="shared" si="10"/>
        <v>0</v>
      </c>
      <c r="BO29" s="118">
        <f t="shared" si="11"/>
        <v>0</v>
      </c>
      <c r="BP29" s="118">
        <f t="shared" si="12"/>
        <v>0</v>
      </c>
      <c r="BQ29" s="118">
        <f t="shared" si="13"/>
        <v>0</v>
      </c>
      <c r="BR29" s="118">
        <f t="shared" si="14"/>
        <v>0</v>
      </c>
      <c r="BS29" s="118">
        <f t="shared" si="15"/>
        <v>0</v>
      </c>
      <c r="BT29" s="118">
        <f t="shared" si="16"/>
        <v>0</v>
      </c>
      <c r="BU29" s="118">
        <f t="shared" si="88"/>
        <v>0</v>
      </c>
      <c r="BV29" s="117">
        <f t="shared" si="17"/>
        <v>0</v>
      </c>
      <c r="BW29" s="117">
        <f t="shared" si="18"/>
        <v>0</v>
      </c>
      <c r="BX29" s="117">
        <f t="shared" si="19"/>
        <v>0</v>
      </c>
      <c r="BY29" s="117">
        <f t="shared" si="20"/>
        <v>0</v>
      </c>
      <c r="BZ29" s="117">
        <f t="shared" si="21"/>
        <v>0</v>
      </c>
      <c r="CA29" s="117">
        <f t="shared" si="89"/>
        <v>0</v>
      </c>
      <c r="CB29" s="117">
        <f t="shared" si="22"/>
        <v>0</v>
      </c>
      <c r="CC29" s="117">
        <f t="shared" si="23"/>
        <v>0</v>
      </c>
      <c r="CD29" s="117">
        <f t="shared" si="24"/>
        <v>0</v>
      </c>
      <c r="CE29" s="117">
        <f t="shared" si="90"/>
        <v>0</v>
      </c>
      <c r="CF29" s="117">
        <f t="shared" si="91"/>
        <v>0</v>
      </c>
      <c r="CG29" s="117">
        <f t="shared" si="92"/>
        <v>0</v>
      </c>
      <c r="CH29" s="117">
        <f t="shared" si="25"/>
        <v>0</v>
      </c>
      <c r="CI29" s="117">
        <f t="shared" si="26"/>
        <v>0</v>
      </c>
      <c r="CJ29" s="117">
        <f t="shared" si="27"/>
        <v>0</v>
      </c>
      <c r="CK29" s="117">
        <f t="shared" si="28"/>
        <v>0</v>
      </c>
      <c r="CL29" s="117">
        <f t="shared" si="29"/>
        <v>0</v>
      </c>
      <c r="CM29" s="117">
        <f t="shared" si="30"/>
        <v>0</v>
      </c>
      <c r="CN29" s="117">
        <f t="shared" si="31"/>
        <v>0</v>
      </c>
      <c r="CO29" s="117">
        <f t="shared" si="32"/>
        <v>0</v>
      </c>
      <c r="CP29" s="117">
        <f t="shared" si="33"/>
        <v>0</v>
      </c>
      <c r="CQ29" s="117">
        <f t="shared" si="93"/>
        <v>0</v>
      </c>
      <c r="CR29" s="117">
        <f t="shared" si="34"/>
        <v>0</v>
      </c>
      <c r="CS29" s="117">
        <f t="shared" si="35"/>
        <v>0</v>
      </c>
      <c r="CT29" s="117">
        <f t="shared" si="36"/>
        <v>0</v>
      </c>
      <c r="CU29" s="117">
        <f t="shared" si="37"/>
        <v>0</v>
      </c>
      <c r="CV29" s="117">
        <f t="shared" si="38"/>
        <v>0</v>
      </c>
      <c r="CW29" s="117">
        <f t="shared" si="39"/>
        <v>0</v>
      </c>
      <c r="CX29" s="117">
        <f t="shared" si="40"/>
        <v>0</v>
      </c>
      <c r="CY29" s="117">
        <f t="shared" si="41"/>
        <v>0</v>
      </c>
      <c r="CZ29" s="117">
        <f t="shared" si="42"/>
        <v>0</v>
      </c>
      <c r="DA29" s="117">
        <f t="shared" si="94"/>
        <v>0</v>
      </c>
      <c r="DB29" s="117">
        <f t="shared" si="43"/>
        <v>0</v>
      </c>
      <c r="DC29" s="117">
        <f t="shared" si="95"/>
        <v>0</v>
      </c>
      <c r="DD29" s="117">
        <f t="shared" si="44"/>
        <v>0</v>
      </c>
      <c r="DE29" s="117">
        <f t="shared" si="96"/>
        <v>0</v>
      </c>
      <c r="DF29" s="117">
        <f t="shared" si="45"/>
        <v>0</v>
      </c>
      <c r="DG29" s="117">
        <f t="shared" si="46"/>
        <v>0</v>
      </c>
      <c r="DH29" s="117">
        <f t="shared" si="47"/>
        <v>0</v>
      </c>
      <c r="DI29" s="117">
        <f t="shared" si="48"/>
        <v>0</v>
      </c>
      <c r="DJ29" s="117">
        <f t="shared" si="49"/>
        <v>0</v>
      </c>
      <c r="DK29" s="117">
        <f t="shared" si="50"/>
        <v>0</v>
      </c>
      <c r="DL29" s="117">
        <f t="shared" si="51"/>
        <v>0</v>
      </c>
      <c r="DM29" s="117">
        <f t="shared" si="52"/>
        <v>0</v>
      </c>
      <c r="DN29" s="117">
        <f t="shared" si="97"/>
        <v>0</v>
      </c>
      <c r="DO29" s="117">
        <f t="shared" si="53"/>
        <v>0</v>
      </c>
      <c r="DP29" s="117">
        <f t="shared" si="54"/>
        <v>0</v>
      </c>
      <c r="DQ29" s="117">
        <f t="shared" si="98"/>
        <v>0</v>
      </c>
      <c r="DR29" s="117">
        <f t="shared" si="99"/>
        <v>0</v>
      </c>
      <c r="DS29" s="117">
        <f t="shared" si="55"/>
        <v>0</v>
      </c>
      <c r="DT29" s="117">
        <f t="shared" si="56"/>
        <v>0</v>
      </c>
      <c r="DU29" s="117">
        <f t="shared" si="57"/>
        <v>0</v>
      </c>
      <c r="DV29" s="117">
        <f t="shared" si="58"/>
        <v>0</v>
      </c>
      <c r="DW29" s="117">
        <f t="shared" si="59"/>
        <v>0</v>
      </c>
      <c r="DX29" s="117">
        <f t="shared" si="60"/>
        <v>0</v>
      </c>
      <c r="DY29" s="117">
        <f t="shared" si="100"/>
        <v>0</v>
      </c>
      <c r="DZ29" s="117">
        <f t="shared" si="61"/>
        <v>0</v>
      </c>
      <c r="EA29" s="117">
        <f t="shared" si="101"/>
        <v>0</v>
      </c>
      <c r="EB29" s="117">
        <f t="shared" si="62"/>
        <v>0</v>
      </c>
      <c r="EC29" s="117">
        <f t="shared" si="63"/>
        <v>0</v>
      </c>
      <c r="ED29" s="117">
        <f t="shared" si="64"/>
        <v>0</v>
      </c>
      <c r="EE29" s="117">
        <f t="shared" si="65"/>
        <v>0</v>
      </c>
      <c r="EF29" s="117">
        <f t="shared" si="66"/>
        <v>0</v>
      </c>
      <c r="EG29" s="117">
        <f t="shared" si="102"/>
        <v>0</v>
      </c>
      <c r="EH29" s="117">
        <f t="shared" si="67"/>
        <v>0</v>
      </c>
      <c r="EI29" s="117">
        <f t="shared" si="68"/>
        <v>0</v>
      </c>
      <c r="EJ29" s="117">
        <f t="shared" si="69"/>
        <v>0</v>
      </c>
      <c r="EK29" s="117">
        <f t="shared" si="70"/>
        <v>0</v>
      </c>
      <c r="EL29" s="117">
        <f t="shared" si="71"/>
        <v>0</v>
      </c>
      <c r="EM29" s="117">
        <f t="shared" si="103"/>
        <v>0</v>
      </c>
      <c r="EN29" s="117">
        <f t="shared" si="72"/>
        <v>0</v>
      </c>
      <c r="EO29" s="117">
        <f t="shared" si="73"/>
        <v>0</v>
      </c>
      <c r="EP29" s="117">
        <f t="shared" si="74"/>
        <v>0</v>
      </c>
      <c r="EQ29" s="118">
        <f t="shared" si="75"/>
        <v>0</v>
      </c>
      <c r="ER29" s="117">
        <f t="shared" si="76"/>
        <v>0</v>
      </c>
      <c r="ES29" s="117">
        <f t="shared" si="77"/>
        <v>0</v>
      </c>
      <c r="ET29" s="117">
        <f t="shared" si="78"/>
        <v>0</v>
      </c>
      <c r="EU29" s="117">
        <f t="shared" si="79"/>
        <v>0</v>
      </c>
      <c r="EV29" s="117">
        <f t="shared" si="80"/>
        <v>0</v>
      </c>
      <c r="EW29" s="117">
        <f t="shared" si="81"/>
        <v>0</v>
      </c>
      <c r="EX29" s="118">
        <f t="shared" si="82"/>
        <v>0</v>
      </c>
      <c r="EY29" s="118">
        <f t="shared" si="83"/>
        <v>0</v>
      </c>
      <c r="EZ29" s="117">
        <f t="shared" si="104"/>
        <v>0</v>
      </c>
      <c r="FA29" s="118">
        <f t="shared" si="84"/>
        <v>0</v>
      </c>
      <c r="FB29" s="118">
        <f t="shared" si="85"/>
        <v>0</v>
      </c>
      <c r="FC29" s="7">
        <f t="shared" si="86"/>
        <v>0</v>
      </c>
      <c r="FD29" s="7"/>
      <c r="FE29" s="7"/>
    </row>
    <row r="30" spans="1:161" ht="17.100000000000001" customHeight="1" x14ac:dyDescent="0.25">
      <c r="A30" s="774"/>
      <c r="B30" s="777"/>
      <c r="C30" s="172">
        <v>9</v>
      </c>
      <c r="D30" s="456"/>
      <c r="E30" s="457"/>
      <c r="F30" s="458"/>
      <c r="G30" s="459"/>
      <c r="H30" s="460"/>
      <c r="I30" s="458"/>
      <c r="J30" s="461"/>
      <c r="K30" s="460"/>
      <c r="L30" s="462"/>
      <c r="M30" s="463" t="s">
        <v>863</v>
      </c>
      <c r="N30" s="457" t="s">
        <v>917</v>
      </c>
      <c r="O30" s="458" t="s">
        <v>904</v>
      </c>
      <c r="P30" s="449" t="s">
        <v>859</v>
      </c>
      <c r="Q30" s="458" t="s">
        <v>878</v>
      </c>
      <c r="R30" s="446" t="s">
        <v>884</v>
      </c>
      <c r="S30" s="462" t="s">
        <v>932</v>
      </c>
      <c r="T30" s="456"/>
      <c r="U30" s="464"/>
      <c r="V30" s="458"/>
      <c r="W30" s="459"/>
      <c r="X30" s="458"/>
      <c r="Y30" s="461"/>
      <c r="Z30" s="462"/>
      <c r="AA30" s="141"/>
      <c r="AB30" s="9"/>
      <c r="AC30" s="6"/>
      <c r="AD30" s="520" t="s">
        <v>788</v>
      </c>
      <c r="AE30" s="520" t="s">
        <v>788</v>
      </c>
      <c r="AF30" s="520" t="s">
        <v>788</v>
      </c>
      <c r="AG30" s="520" t="s">
        <v>788</v>
      </c>
      <c r="AH30" s="520" t="s">
        <v>788</v>
      </c>
      <c r="AI30" s="520" t="s">
        <v>788</v>
      </c>
      <c r="AJ30" s="520" t="s">
        <v>788</v>
      </c>
      <c r="AK30" s="520" t="s">
        <v>788</v>
      </c>
      <c r="AL30" s="520" t="s">
        <v>788</v>
      </c>
      <c r="AM30" s="520" t="s">
        <v>809</v>
      </c>
      <c r="AN30" s="520" t="s">
        <v>809</v>
      </c>
      <c r="AO30" s="520" t="s">
        <v>809</v>
      </c>
      <c r="AP30" s="520" t="s">
        <v>191</v>
      </c>
      <c r="AQ30" s="520" t="s">
        <v>191</v>
      </c>
      <c r="AR30" s="520" t="s">
        <v>785</v>
      </c>
      <c r="AS30" s="520" t="s">
        <v>785</v>
      </c>
      <c r="AT30" s="520" t="s">
        <v>514</v>
      </c>
      <c r="AU30" s="520" t="s">
        <v>514</v>
      </c>
      <c r="AV30" s="520" t="s">
        <v>514</v>
      </c>
      <c r="AW30" s="520" t="s">
        <v>237</v>
      </c>
      <c r="AX30" s="520" t="s">
        <v>237</v>
      </c>
      <c r="AY30" s="520" t="s">
        <v>812</v>
      </c>
      <c r="AZ30" s="520" t="s">
        <v>812</v>
      </c>
      <c r="BB30" s="118"/>
      <c r="BC30" s="118">
        <f t="shared" si="0"/>
        <v>0</v>
      </c>
      <c r="BD30" s="118">
        <f t="shared" si="1"/>
        <v>0</v>
      </c>
      <c r="BE30" s="118">
        <f t="shared" si="2"/>
        <v>0</v>
      </c>
      <c r="BF30" s="118">
        <f t="shared" si="3"/>
        <v>0</v>
      </c>
      <c r="BG30" s="118">
        <f t="shared" si="4"/>
        <v>0</v>
      </c>
      <c r="BH30" s="118">
        <f t="shared" si="5"/>
        <v>0</v>
      </c>
      <c r="BI30" s="118">
        <f t="shared" si="6"/>
        <v>0</v>
      </c>
      <c r="BJ30" s="118">
        <f t="shared" si="7"/>
        <v>0</v>
      </c>
      <c r="BK30" s="117">
        <f t="shared" si="87"/>
        <v>0</v>
      </c>
      <c r="BL30" s="118">
        <f t="shared" si="8"/>
        <v>0</v>
      </c>
      <c r="BM30" s="118">
        <f t="shared" si="9"/>
        <v>0</v>
      </c>
      <c r="BN30" s="117">
        <f t="shared" si="10"/>
        <v>0</v>
      </c>
      <c r="BO30" s="118">
        <f t="shared" si="11"/>
        <v>0</v>
      </c>
      <c r="BP30" s="118">
        <f t="shared" si="12"/>
        <v>0</v>
      </c>
      <c r="BQ30" s="118">
        <f t="shared" si="13"/>
        <v>0</v>
      </c>
      <c r="BR30" s="118">
        <f t="shared" si="14"/>
        <v>0</v>
      </c>
      <c r="BS30" s="118">
        <f t="shared" si="15"/>
        <v>0</v>
      </c>
      <c r="BT30" s="118">
        <f t="shared" si="16"/>
        <v>0</v>
      </c>
      <c r="BU30" s="118">
        <f t="shared" si="88"/>
        <v>0</v>
      </c>
      <c r="BV30" s="117">
        <f t="shared" si="17"/>
        <v>0</v>
      </c>
      <c r="BW30" s="117">
        <f t="shared" si="18"/>
        <v>0</v>
      </c>
      <c r="BX30" s="117">
        <f t="shared" si="19"/>
        <v>0</v>
      </c>
      <c r="BY30" s="117">
        <f t="shared" si="20"/>
        <v>0</v>
      </c>
      <c r="BZ30" s="117">
        <f t="shared" si="21"/>
        <v>0</v>
      </c>
      <c r="CA30" s="117">
        <f t="shared" si="89"/>
        <v>0</v>
      </c>
      <c r="CB30" s="117">
        <f t="shared" si="22"/>
        <v>0</v>
      </c>
      <c r="CC30" s="117">
        <f t="shared" si="23"/>
        <v>0</v>
      </c>
      <c r="CD30" s="117">
        <f t="shared" si="24"/>
        <v>0</v>
      </c>
      <c r="CE30" s="117">
        <f t="shared" si="90"/>
        <v>0</v>
      </c>
      <c r="CF30" s="117">
        <f t="shared" si="91"/>
        <v>0</v>
      </c>
      <c r="CG30" s="117">
        <f t="shared" si="92"/>
        <v>0</v>
      </c>
      <c r="CH30" s="117">
        <f t="shared" si="25"/>
        <v>0</v>
      </c>
      <c r="CI30" s="117">
        <f t="shared" si="26"/>
        <v>0</v>
      </c>
      <c r="CJ30" s="117">
        <f t="shared" si="27"/>
        <v>0</v>
      </c>
      <c r="CK30" s="117">
        <f t="shared" si="28"/>
        <v>0</v>
      </c>
      <c r="CL30" s="117">
        <f t="shared" si="29"/>
        <v>0</v>
      </c>
      <c r="CM30" s="117">
        <f t="shared" si="30"/>
        <v>0</v>
      </c>
      <c r="CN30" s="117">
        <f t="shared" si="31"/>
        <v>0</v>
      </c>
      <c r="CO30" s="117">
        <f t="shared" si="32"/>
        <v>0</v>
      </c>
      <c r="CP30" s="117">
        <f t="shared" si="33"/>
        <v>0</v>
      </c>
      <c r="CQ30" s="117">
        <f t="shared" si="93"/>
        <v>0</v>
      </c>
      <c r="CR30" s="117">
        <f t="shared" si="34"/>
        <v>0</v>
      </c>
      <c r="CS30" s="117">
        <f t="shared" si="35"/>
        <v>0</v>
      </c>
      <c r="CT30" s="117">
        <f t="shared" si="36"/>
        <v>0</v>
      </c>
      <c r="CU30" s="117">
        <f t="shared" si="37"/>
        <v>0</v>
      </c>
      <c r="CV30" s="117">
        <f t="shared" si="38"/>
        <v>0</v>
      </c>
      <c r="CW30" s="117">
        <f t="shared" si="39"/>
        <v>0</v>
      </c>
      <c r="CX30" s="117">
        <f t="shared" si="40"/>
        <v>0</v>
      </c>
      <c r="CY30" s="117">
        <f t="shared" si="41"/>
        <v>0</v>
      </c>
      <c r="CZ30" s="117">
        <f t="shared" si="42"/>
        <v>0</v>
      </c>
      <c r="DA30" s="117">
        <f t="shared" si="94"/>
        <v>0</v>
      </c>
      <c r="DB30" s="117">
        <f t="shared" si="43"/>
        <v>0</v>
      </c>
      <c r="DC30" s="117">
        <f t="shared" si="95"/>
        <v>0</v>
      </c>
      <c r="DD30" s="117">
        <f t="shared" si="44"/>
        <v>0</v>
      </c>
      <c r="DE30" s="117">
        <f t="shared" si="96"/>
        <v>0</v>
      </c>
      <c r="DF30" s="117">
        <f t="shared" si="45"/>
        <v>0</v>
      </c>
      <c r="DG30" s="117">
        <f t="shared" si="46"/>
        <v>0</v>
      </c>
      <c r="DH30" s="117">
        <f t="shared" si="47"/>
        <v>0</v>
      </c>
      <c r="DI30" s="117">
        <f t="shared" si="48"/>
        <v>0</v>
      </c>
      <c r="DJ30" s="117">
        <f t="shared" si="49"/>
        <v>0</v>
      </c>
      <c r="DK30" s="117">
        <f t="shared" si="50"/>
        <v>0</v>
      </c>
      <c r="DL30" s="117">
        <f t="shared" si="51"/>
        <v>0</v>
      </c>
      <c r="DM30" s="117">
        <f t="shared" si="52"/>
        <v>0</v>
      </c>
      <c r="DN30" s="117">
        <f t="shared" si="97"/>
        <v>0</v>
      </c>
      <c r="DO30" s="117">
        <f t="shared" si="53"/>
        <v>0</v>
      </c>
      <c r="DP30" s="117">
        <f t="shared" si="54"/>
        <v>0</v>
      </c>
      <c r="DQ30" s="117">
        <f t="shared" si="98"/>
        <v>0</v>
      </c>
      <c r="DR30" s="117">
        <f t="shared" si="99"/>
        <v>0</v>
      </c>
      <c r="DS30" s="117">
        <f t="shared" si="55"/>
        <v>0</v>
      </c>
      <c r="DT30" s="117">
        <f t="shared" si="56"/>
        <v>0</v>
      </c>
      <c r="DU30" s="117">
        <f t="shared" si="57"/>
        <v>0</v>
      </c>
      <c r="DV30" s="117">
        <f t="shared" si="58"/>
        <v>0</v>
      </c>
      <c r="DW30" s="117">
        <f t="shared" si="59"/>
        <v>0</v>
      </c>
      <c r="DX30" s="117">
        <f t="shared" si="60"/>
        <v>0</v>
      </c>
      <c r="DY30" s="117">
        <f t="shared" si="100"/>
        <v>0</v>
      </c>
      <c r="DZ30" s="117">
        <f t="shared" si="61"/>
        <v>0</v>
      </c>
      <c r="EA30" s="117">
        <f t="shared" si="101"/>
        <v>0</v>
      </c>
      <c r="EB30" s="117">
        <f t="shared" si="62"/>
        <v>0</v>
      </c>
      <c r="EC30" s="117">
        <f t="shared" si="63"/>
        <v>0</v>
      </c>
      <c r="ED30" s="117">
        <f t="shared" si="64"/>
        <v>0</v>
      </c>
      <c r="EE30" s="117">
        <f t="shared" si="65"/>
        <v>0</v>
      </c>
      <c r="EF30" s="117">
        <f t="shared" si="66"/>
        <v>0</v>
      </c>
      <c r="EG30" s="117">
        <f t="shared" si="102"/>
        <v>0</v>
      </c>
      <c r="EH30" s="117">
        <f t="shared" si="67"/>
        <v>0</v>
      </c>
      <c r="EI30" s="117">
        <f t="shared" si="68"/>
        <v>0</v>
      </c>
      <c r="EJ30" s="117">
        <f t="shared" si="69"/>
        <v>0</v>
      </c>
      <c r="EK30" s="117">
        <f t="shared" si="70"/>
        <v>0</v>
      </c>
      <c r="EL30" s="117">
        <f t="shared" si="71"/>
        <v>0</v>
      </c>
      <c r="EM30" s="117">
        <f t="shared" si="103"/>
        <v>0</v>
      </c>
      <c r="EN30" s="117">
        <f t="shared" si="72"/>
        <v>0</v>
      </c>
      <c r="EO30" s="117">
        <f t="shared" si="73"/>
        <v>0</v>
      </c>
      <c r="EP30" s="117">
        <f t="shared" si="74"/>
        <v>0</v>
      </c>
      <c r="EQ30" s="118">
        <f t="shared" si="75"/>
        <v>0</v>
      </c>
      <c r="ER30" s="117">
        <f t="shared" si="76"/>
        <v>0</v>
      </c>
      <c r="ES30" s="117">
        <f t="shared" si="77"/>
        <v>0</v>
      </c>
      <c r="ET30" s="117">
        <f t="shared" si="78"/>
        <v>0</v>
      </c>
      <c r="EU30" s="117">
        <f t="shared" si="79"/>
        <v>0</v>
      </c>
      <c r="EV30" s="117">
        <f t="shared" si="80"/>
        <v>0</v>
      </c>
      <c r="EW30" s="117">
        <f t="shared" si="81"/>
        <v>0</v>
      </c>
      <c r="EX30" s="118">
        <f t="shared" si="82"/>
        <v>0</v>
      </c>
      <c r="EY30" s="118">
        <f t="shared" si="83"/>
        <v>0</v>
      </c>
      <c r="EZ30" s="117">
        <f t="shared" si="104"/>
        <v>0</v>
      </c>
      <c r="FA30" s="118">
        <f t="shared" si="84"/>
        <v>0</v>
      </c>
      <c r="FB30" s="118">
        <f t="shared" si="85"/>
        <v>0</v>
      </c>
      <c r="FC30" s="7">
        <f t="shared" si="86"/>
        <v>0</v>
      </c>
      <c r="FD30" s="7"/>
      <c r="FE30" s="7"/>
    </row>
    <row r="31" spans="1:161" ht="17.100000000000001" customHeight="1" thickBot="1" x14ac:dyDescent="0.3">
      <c r="A31" s="775"/>
      <c r="B31" s="778"/>
      <c r="C31" s="173">
        <v>10</v>
      </c>
      <c r="D31" s="456"/>
      <c r="E31" s="466"/>
      <c r="F31" s="467"/>
      <c r="G31" s="468"/>
      <c r="H31" s="469"/>
      <c r="I31" s="467"/>
      <c r="J31" s="470"/>
      <c r="K31" s="469"/>
      <c r="L31" s="471"/>
      <c r="M31" s="472" t="s">
        <v>863</v>
      </c>
      <c r="N31" s="457" t="s">
        <v>917</v>
      </c>
      <c r="O31" s="467" t="s">
        <v>904</v>
      </c>
      <c r="P31" s="459" t="s">
        <v>859</v>
      </c>
      <c r="Q31" s="467" t="s">
        <v>878</v>
      </c>
      <c r="R31" s="454" t="s">
        <v>884</v>
      </c>
      <c r="S31" s="471" t="s">
        <v>932</v>
      </c>
      <c r="T31" s="465"/>
      <c r="U31" s="474"/>
      <c r="V31" s="467"/>
      <c r="W31" s="468"/>
      <c r="X31" s="467"/>
      <c r="Y31" s="470"/>
      <c r="Z31" s="471"/>
      <c r="AA31" s="230"/>
      <c r="AB31" s="9"/>
      <c r="AC31" s="191"/>
      <c r="AD31" s="520" t="s">
        <v>809</v>
      </c>
      <c r="AE31" s="520" t="s">
        <v>809</v>
      </c>
      <c r="AF31" s="520" t="s">
        <v>809</v>
      </c>
      <c r="AG31" s="520" t="s">
        <v>806</v>
      </c>
      <c r="AH31" s="520" t="s">
        <v>806</v>
      </c>
      <c r="AI31" s="520" t="s">
        <v>806</v>
      </c>
      <c r="AJ31" s="520" t="s">
        <v>788</v>
      </c>
      <c r="AK31" s="520" t="s">
        <v>788</v>
      </c>
      <c r="AL31" s="520" t="s">
        <v>788</v>
      </c>
      <c r="AM31" s="520" t="s">
        <v>809</v>
      </c>
      <c r="AN31" s="520" t="s">
        <v>809</v>
      </c>
      <c r="AO31" s="520" t="s">
        <v>809</v>
      </c>
      <c r="AP31" s="520" t="s">
        <v>191</v>
      </c>
      <c r="AQ31" s="520" t="s">
        <v>191</v>
      </c>
      <c r="AR31" s="520" t="s">
        <v>785</v>
      </c>
      <c r="AS31" s="520" t="s">
        <v>785</v>
      </c>
      <c r="AT31" s="520" t="s">
        <v>514</v>
      </c>
      <c r="AU31" s="520" t="s">
        <v>514</v>
      </c>
      <c r="AV31" s="520" t="s">
        <v>514</v>
      </c>
      <c r="AW31" s="520" t="s">
        <v>237</v>
      </c>
      <c r="AX31" s="520" t="s">
        <v>237</v>
      </c>
      <c r="AY31" s="520" t="s">
        <v>812</v>
      </c>
      <c r="AZ31" s="520" t="s">
        <v>812</v>
      </c>
      <c r="BB31" s="118"/>
      <c r="BC31" s="118">
        <f t="shared" si="0"/>
        <v>0</v>
      </c>
      <c r="BD31" s="118">
        <f t="shared" si="1"/>
        <v>0</v>
      </c>
      <c r="BE31" s="118">
        <f t="shared" si="2"/>
        <v>0</v>
      </c>
      <c r="BF31" s="118">
        <f t="shared" si="3"/>
        <v>0</v>
      </c>
      <c r="BG31" s="118">
        <f t="shared" si="4"/>
        <v>0</v>
      </c>
      <c r="BH31" s="118">
        <f t="shared" si="5"/>
        <v>0</v>
      </c>
      <c r="BI31" s="118">
        <f t="shared" si="6"/>
        <v>0</v>
      </c>
      <c r="BJ31" s="118">
        <f t="shared" si="7"/>
        <v>0</v>
      </c>
      <c r="BK31" s="117">
        <f t="shared" si="87"/>
        <v>0</v>
      </c>
      <c r="BL31" s="118">
        <f t="shared" si="8"/>
        <v>0</v>
      </c>
      <c r="BM31" s="118">
        <f t="shared" si="9"/>
        <v>0</v>
      </c>
      <c r="BN31" s="117">
        <f t="shared" si="10"/>
        <v>0</v>
      </c>
      <c r="BO31" s="118">
        <f t="shared" si="11"/>
        <v>0</v>
      </c>
      <c r="BP31" s="118">
        <f t="shared" si="12"/>
        <v>0</v>
      </c>
      <c r="BQ31" s="118">
        <f t="shared" si="13"/>
        <v>0</v>
      </c>
      <c r="BR31" s="118">
        <f t="shared" si="14"/>
        <v>0</v>
      </c>
      <c r="BS31" s="118">
        <f t="shared" si="15"/>
        <v>0</v>
      </c>
      <c r="BT31" s="118">
        <f t="shared" si="16"/>
        <v>0</v>
      </c>
      <c r="BU31" s="118">
        <f t="shared" si="88"/>
        <v>0</v>
      </c>
      <c r="BV31" s="117">
        <f t="shared" si="17"/>
        <v>0</v>
      </c>
      <c r="BW31" s="117">
        <f t="shared" si="18"/>
        <v>0</v>
      </c>
      <c r="BX31" s="117">
        <f t="shared" si="19"/>
        <v>0</v>
      </c>
      <c r="BY31" s="117">
        <f t="shared" si="20"/>
        <v>0</v>
      </c>
      <c r="BZ31" s="117">
        <f t="shared" si="21"/>
        <v>0</v>
      </c>
      <c r="CA31" s="117">
        <f t="shared" si="89"/>
        <v>0</v>
      </c>
      <c r="CB31" s="117">
        <f t="shared" si="22"/>
        <v>0</v>
      </c>
      <c r="CC31" s="117">
        <f t="shared" si="23"/>
        <v>0</v>
      </c>
      <c r="CD31" s="117">
        <f t="shared" si="24"/>
        <v>0</v>
      </c>
      <c r="CE31" s="117">
        <f t="shared" si="90"/>
        <v>0</v>
      </c>
      <c r="CF31" s="117">
        <f t="shared" si="91"/>
        <v>0</v>
      </c>
      <c r="CG31" s="117">
        <f t="shared" si="92"/>
        <v>0</v>
      </c>
      <c r="CH31" s="117">
        <f t="shared" si="25"/>
        <v>0</v>
      </c>
      <c r="CI31" s="117">
        <f t="shared" si="26"/>
        <v>0</v>
      </c>
      <c r="CJ31" s="117">
        <f t="shared" si="27"/>
        <v>0</v>
      </c>
      <c r="CK31" s="117">
        <f t="shared" si="28"/>
        <v>0</v>
      </c>
      <c r="CL31" s="117">
        <f t="shared" si="29"/>
        <v>0</v>
      </c>
      <c r="CM31" s="117">
        <f t="shared" si="30"/>
        <v>0</v>
      </c>
      <c r="CN31" s="117">
        <f t="shared" si="31"/>
        <v>0</v>
      </c>
      <c r="CO31" s="117">
        <f t="shared" si="32"/>
        <v>0</v>
      </c>
      <c r="CP31" s="117">
        <f t="shared" si="33"/>
        <v>0</v>
      </c>
      <c r="CQ31" s="117">
        <f t="shared" si="93"/>
        <v>0</v>
      </c>
      <c r="CR31" s="117">
        <f t="shared" si="34"/>
        <v>0</v>
      </c>
      <c r="CS31" s="117">
        <f t="shared" si="35"/>
        <v>0</v>
      </c>
      <c r="CT31" s="117">
        <f t="shared" si="36"/>
        <v>0</v>
      </c>
      <c r="CU31" s="117">
        <f t="shared" si="37"/>
        <v>0</v>
      </c>
      <c r="CV31" s="117">
        <f t="shared" si="38"/>
        <v>0</v>
      </c>
      <c r="CW31" s="117">
        <f t="shared" si="39"/>
        <v>0</v>
      </c>
      <c r="CX31" s="117">
        <f t="shared" si="40"/>
        <v>0</v>
      </c>
      <c r="CY31" s="117">
        <f t="shared" si="41"/>
        <v>0</v>
      </c>
      <c r="CZ31" s="117">
        <f t="shared" si="42"/>
        <v>0</v>
      </c>
      <c r="DA31" s="117">
        <f t="shared" si="94"/>
        <v>0</v>
      </c>
      <c r="DB31" s="117">
        <f t="shared" si="43"/>
        <v>0</v>
      </c>
      <c r="DC31" s="117">
        <f t="shared" si="95"/>
        <v>0</v>
      </c>
      <c r="DD31" s="117">
        <f t="shared" si="44"/>
        <v>0</v>
      </c>
      <c r="DE31" s="117">
        <f t="shared" si="96"/>
        <v>0</v>
      </c>
      <c r="DF31" s="117">
        <f t="shared" si="45"/>
        <v>0</v>
      </c>
      <c r="DG31" s="117">
        <f t="shared" si="46"/>
        <v>0</v>
      </c>
      <c r="DH31" s="117">
        <f t="shared" si="47"/>
        <v>0</v>
      </c>
      <c r="DI31" s="117">
        <f t="shared" si="48"/>
        <v>0</v>
      </c>
      <c r="DJ31" s="117">
        <f t="shared" si="49"/>
        <v>0</v>
      </c>
      <c r="DK31" s="117">
        <f t="shared" si="50"/>
        <v>0</v>
      </c>
      <c r="DL31" s="117">
        <f t="shared" si="51"/>
        <v>0</v>
      </c>
      <c r="DM31" s="117">
        <f t="shared" si="52"/>
        <v>0</v>
      </c>
      <c r="DN31" s="117">
        <f t="shared" si="97"/>
        <v>0</v>
      </c>
      <c r="DO31" s="117">
        <f t="shared" si="53"/>
        <v>0</v>
      </c>
      <c r="DP31" s="117">
        <f t="shared" si="54"/>
        <v>0</v>
      </c>
      <c r="DQ31" s="117">
        <f t="shared" si="98"/>
        <v>0</v>
      </c>
      <c r="DR31" s="117">
        <f t="shared" si="99"/>
        <v>0</v>
      </c>
      <c r="DS31" s="117">
        <f t="shared" si="55"/>
        <v>0</v>
      </c>
      <c r="DT31" s="117">
        <f t="shared" si="56"/>
        <v>0</v>
      </c>
      <c r="DU31" s="117">
        <f t="shared" si="57"/>
        <v>0</v>
      </c>
      <c r="DV31" s="117">
        <f t="shared" si="58"/>
        <v>0</v>
      </c>
      <c r="DW31" s="117">
        <f t="shared" si="59"/>
        <v>0</v>
      </c>
      <c r="DX31" s="117">
        <f t="shared" si="60"/>
        <v>0</v>
      </c>
      <c r="DY31" s="117">
        <f t="shared" si="100"/>
        <v>0</v>
      </c>
      <c r="DZ31" s="117">
        <f t="shared" si="61"/>
        <v>0</v>
      </c>
      <c r="EA31" s="117">
        <f t="shared" si="101"/>
        <v>0</v>
      </c>
      <c r="EB31" s="117">
        <f t="shared" si="62"/>
        <v>0</v>
      </c>
      <c r="EC31" s="117">
        <f t="shared" si="63"/>
        <v>0</v>
      </c>
      <c r="ED31" s="117">
        <f t="shared" si="64"/>
        <v>0</v>
      </c>
      <c r="EE31" s="117">
        <f t="shared" si="65"/>
        <v>0</v>
      </c>
      <c r="EF31" s="117">
        <f t="shared" si="66"/>
        <v>0</v>
      </c>
      <c r="EG31" s="117">
        <f t="shared" si="102"/>
        <v>0</v>
      </c>
      <c r="EH31" s="117">
        <f t="shared" si="67"/>
        <v>0</v>
      </c>
      <c r="EI31" s="117">
        <f t="shared" si="68"/>
        <v>0</v>
      </c>
      <c r="EJ31" s="117">
        <f t="shared" si="69"/>
        <v>0</v>
      </c>
      <c r="EK31" s="117">
        <f t="shared" si="70"/>
        <v>0</v>
      </c>
      <c r="EL31" s="117">
        <f t="shared" si="71"/>
        <v>0</v>
      </c>
      <c r="EM31" s="117">
        <f t="shared" si="103"/>
        <v>0</v>
      </c>
      <c r="EN31" s="117">
        <f t="shared" si="72"/>
        <v>0</v>
      </c>
      <c r="EO31" s="117">
        <f t="shared" si="73"/>
        <v>0</v>
      </c>
      <c r="EP31" s="117">
        <f t="shared" si="74"/>
        <v>0</v>
      </c>
      <c r="EQ31" s="118">
        <f t="shared" si="75"/>
        <v>0</v>
      </c>
      <c r="ER31" s="117">
        <f t="shared" si="76"/>
        <v>0</v>
      </c>
      <c r="ES31" s="117">
        <f t="shared" si="77"/>
        <v>0</v>
      </c>
      <c r="ET31" s="117">
        <f t="shared" si="78"/>
        <v>0</v>
      </c>
      <c r="EU31" s="117">
        <f t="shared" si="79"/>
        <v>0</v>
      </c>
      <c r="EV31" s="117">
        <f t="shared" si="80"/>
        <v>0</v>
      </c>
      <c r="EW31" s="117">
        <f t="shared" si="81"/>
        <v>0</v>
      </c>
      <c r="EX31" s="118">
        <f t="shared" si="82"/>
        <v>0</v>
      </c>
      <c r="EY31" s="118">
        <f t="shared" si="83"/>
        <v>0</v>
      </c>
      <c r="EZ31" s="117">
        <f t="shared" si="104"/>
        <v>0</v>
      </c>
      <c r="FA31" s="118">
        <f t="shared" si="84"/>
        <v>0</v>
      </c>
      <c r="FB31" s="118">
        <f t="shared" si="85"/>
        <v>0</v>
      </c>
      <c r="FC31" s="7">
        <f t="shared" si="86"/>
        <v>0</v>
      </c>
      <c r="FD31" s="7"/>
      <c r="FE31" s="7"/>
    </row>
    <row r="32" spans="1:161" ht="17.100000000000001" customHeight="1" thickTop="1" x14ac:dyDescent="0.25">
      <c r="A32" s="525"/>
      <c r="B32" s="526"/>
      <c r="C32" s="221">
        <v>0</v>
      </c>
      <c r="D32" s="486"/>
      <c r="E32" s="484"/>
      <c r="F32" s="480"/>
      <c r="G32" s="489"/>
      <c r="H32" s="484"/>
      <c r="I32" s="480"/>
      <c r="J32" s="481"/>
      <c r="K32" s="482"/>
      <c r="L32" s="483"/>
      <c r="M32" s="475"/>
      <c r="N32" s="484"/>
      <c r="O32" s="480"/>
      <c r="P32" s="485"/>
      <c r="Q32" s="480"/>
      <c r="R32" s="481"/>
      <c r="S32" s="483"/>
      <c r="T32" s="486"/>
      <c r="U32" s="487"/>
      <c r="V32" s="480"/>
      <c r="W32" s="485"/>
      <c r="X32" s="480"/>
      <c r="Y32" s="481"/>
      <c r="Z32" s="483"/>
      <c r="AA32" s="42"/>
      <c r="AB32" s="10"/>
      <c r="AC32" s="191"/>
      <c r="AD32" s="520" t="s">
        <v>809</v>
      </c>
      <c r="AE32" s="520" t="s">
        <v>809</v>
      </c>
      <c r="AF32" s="520" t="s">
        <v>809</v>
      </c>
      <c r="AG32" s="520" t="s">
        <v>806</v>
      </c>
      <c r="AH32" s="520" t="s">
        <v>806</v>
      </c>
      <c r="AI32" s="520" t="s">
        <v>806</v>
      </c>
      <c r="AJ32" s="520" t="s">
        <v>788</v>
      </c>
      <c r="AK32" s="520" t="s">
        <v>788</v>
      </c>
      <c r="AL32" s="520" t="s">
        <v>788</v>
      </c>
      <c r="AM32" s="520" t="s">
        <v>191</v>
      </c>
      <c r="AN32" s="520" t="s">
        <v>191</v>
      </c>
      <c r="AO32" s="520" t="s">
        <v>191</v>
      </c>
      <c r="AP32" s="520" t="s">
        <v>661</v>
      </c>
      <c r="AQ32" s="520" t="s">
        <v>661</v>
      </c>
      <c r="AR32" s="520" t="s">
        <v>191</v>
      </c>
      <c r="AS32" s="520" t="s">
        <v>743</v>
      </c>
      <c r="AT32" s="520" t="s">
        <v>805</v>
      </c>
      <c r="AU32" s="520" t="s">
        <v>805</v>
      </c>
      <c r="AV32" s="520" t="s">
        <v>805</v>
      </c>
      <c r="AW32" s="520" t="s">
        <v>661</v>
      </c>
      <c r="AX32" s="520" t="s">
        <v>661</v>
      </c>
      <c r="AY32" s="520" t="s">
        <v>237</v>
      </c>
      <c r="AZ32" s="520" t="s">
        <v>237</v>
      </c>
      <c r="BB32" s="118"/>
      <c r="BC32" s="118">
        <f t="shared" si="0"/>
        <v>0</v>
      </c>
      <c r="BD32" s="118">
        <f t="shared" si="1"/>
        <v>0</v>
      </c>
      <c r="BE32" s="118">
        <f t="shared" si="2"/>
        <v>0</v>
      </c>
      <c r="BF32" s="118">
        <f t="shared" si="3"/>
        <v>0</v>
      </c>
      <c r="BG32" s="118">
        <f t="shared" si="4"/>
        <v>0</v>
      </c>
      <c r="BH32" s="118">
        <f t="shared" si="5"/>
        <v>0</v>
      </c>
      <c r="BI32" s="118">
        <f t="shared" si="6"/>
        <v>0</v>
      </c>
      <c r="BJ32" s="118">
        <f t="shared" si="7"/>
        <v>0</v>
      </c>
      <c r="BK32" s="117">
        <f t="shared" si="87"/>
        <v>0</v>
      </c>
      <c r="BL32" s="118">
        <f t="shared" si="8"/>
        <v>0</v>
      </c>
      <c r="BM32" s="118">
        <f t="shared" si="9"/>
        <v>0</v>
      </c>
      <c r="BN32" s="117">
        <f t="shared" si="10"/>
        <v>0</v>
      </c>
      <c r="BO32" s="118">
        <f t="shared" si="11"/>
        <v>0</v>
      </c>
      <c r="BP32" s="118">
        <f t="shared" si="12"/>
        <v>0</v>
      </c>
      <c r="BQ32" s="118">
        <f t="shared" si="13"/>
        <v>0</v>
      </c>
      <c r="BR32" s="118">
        <f t="shared" si="14"/>
        <v>0</v>
      </c>
      <c r="BS32" s="118">
        <f t="shared" si="15"/>
        <v>0</v>
      </c>
      <c r="BT32" s="118">
        <f t="shared" si="16"/>
        <v>0</v>
      </c>
      <c r="BU32" s="118">
        <f t="shared" si="88"/>
        <v>0</v>
      </c>
      <c r="BV32" s="117">
        <f t="shared" si="17"/>
        <v>0</v>
      </c>
      <c r="BW32" s="117">
        <f t="shared" si="18"/>
        <v>0</v>
      </c>
      <c r="BX32" s="117">
        <f t="shared" si="19"/>
        <v>0</v>
      </c>
      <c r="BY32" s="117">
        <f t="shared" si="20"/>
        <v>0</v>
      </c>
      <c r="BZ32" s="117">
        <f t="shared" si="21"/>
        <v>0</v>
      </c>
      <c r="CA32" s="117">
        <f t="shared" si="89"/>
        <v>0</v>
      </c>
      <c r="CB32" s="117">
        <f t="shared" si="22"/>
        <v>0</v>
      </c>
      <c r="CC32" s="117">
        <f t="shared" si="23"/>
        <v>0</v>
      </c>
      <c r="CD32" s="117">
        <f t="shared" si="24"/>
        <v>0</v>
      </c>
      <c r="CE32" s="117">
        <f t="shared" si="90"/>
        <v>0</v>
      </c>
      <c r="CF32" s="117">
        <f t="shared" si="91"/>
        <v>0</v>
      </c>
      <c r="CG32" s="117">
        <f t="shared" si="92"/>
        <v>0</v>
      </c>
      <c r="CH32" s="117">
        <f t="shared" si="25"/>
        <v>0</v>
      </c>
      <c r="CI32" s="117">
        <f t="shared" si="26"/>
        <v>0</v>
      </c>
      <c r="CJ32" s="117">
        <f t="shared" si="27"/>
        <v>0</v>
      </c>
      <c r="CK32" s="117">
        <f t="shared" si="28"/>
        <v>0</v>
      </c>
      <c r="CL32" s="117">
        <f t="shared" si="29"/>
        <v>0</v>
      </c>
      <c r="CM32" s="117">
        <f t="shared" si="30"/>
        <v>0</v>
      </c>
      <c r="CN32" s="117">
        <f t="shared" si="31"/>
        <v>0</v>
      </c>
      <c r="CO32" s="117">
        <f t="shared" si="32"/>
        <v>0</v>
      </c>
      <c r="CP32" s="117">
        <f t="shared" si="33"/>
        <v>0</v>
      </c>
      <c r="CQ32" s="117">
        <f t="shared" si="93"/>
        <v>0</v>
      </c>
      <c r="CR32" s="117">
        <f t="shared" si="34"/>
        <v>0</v>
      </c>
      <c r="CS32" s="117">
        <f t="shared" si="35"/>
        <v>0</v>
      </c>
      <c r="CT32" s="117">
        <f t="shared" si="36"/>
        <v>0</v>
      </c>
      <c r="CU32" s="117">
        <f t="shared" si="37"/>
        <v>0</v>
      </c>
      <c r="CV32" s="117">
        <f t="shared" si="38"/>
        <v>0</v>
      </c>
      <c r="CW32" s="117">
        <f t="shared" si="39"/>
        <v>0</v>
      </c>
      <c r="CX32" s="117">
        <f t="shared" si="40"/>
        <v>0</v>
      </c>
      <c r="CY32" s="117">
        <f t="shared" si="41"/>
        <v>0</v>
      </c>
      <c r="CZ32" s="117">
        <f t="shared" si="42"/>
        <v>0</v>
      </c>
      <c r="DA32" s="117">
        <f t="shared" si="94"/>
        <v>0</v>
      </c>
      <c r="DB32" s="117">
        <f t="shared" si="43"/>
        <v>0</v>
      </c>
      <c r="DC32" s="117">
        <f t="shared" si="95"/>
        <v>0</v>
      </c>
      <c r="DD32" s="117">
        <f t="shared" si="44"/>
        <v>0</v>
      </c>
      <c r="DE32" s="117">
        <f t="shared" si="96"/>
        <v>0</v>
      </c>
      <c r="DF32" s="117">
        <f t="shared" si="45"/>
        <v>0</v>
      </c>
      <c r="DG32" s="117">
        <f t="shared" si="46"/>
        <v>0</v>
      </c>
      <c r="DH32" s="117">
        <f t="shared" si="47"/>
        <v>0</v>
      </c>
      <c r="DI32" s="117">
        <f t="shared" si="48"/>
        <v>0</v>
      </c>
      <c r="DJ32" s="117">
        <f t="shared" si="49"/>
        <v>0</v>
      </c>
      <c r="DK32" s="117">
        <f t="shared" si="50"/>
        <v>0</v>
      </c>
      <c r="DL32" s="117">
        <f t="shared" si="51"/>
        <v>0</v>
      </c>
      <c r="DM32" s="117">
        <f t="shared" si="52"/>
        <v>0</v>
      </c>
      <c r="DN32" s="117">
        <f t="shared" si="97"/>
        <v>0</v>
      </c>
      <c r="DO32" s="117">
        <f t="shared" si="53"/>
        <v>0</v>
      </c>
      <c r="DP32" s="117">
        <f t="shared" si="54"/>
        <v>0</v>
      </c>
      <c r="DQ32" s="117">
        <f t="shared" si="98"/>
        <v>0</v>
      </c>
      <c r="DR32" s="117">
        <f t="shared" si="99"/>
        <v>0</v>
      </c>
      <c r="DS32" s="117">
        <f t="shared" si="55"/>
        <v>0</v>
      </c>
      <c r="DT32" s="117">
        <f t="shared" si="56"/>
        <v>0</v>
      </c>
      <c r="DU32" s="117">
        <f t="shared" si="57"/>
        <v>0</v>
      </c>
      <c r="DV32" s="117">
        <f t="shared" si="58"/>
        <v>0</v>
      </c>
      <c r="DW32" s="117">
        <f t="shared" si="59"/>
        <v>0</v>
      </c>
      <c r="DX32" s="117">
        <f t="shared" si="60"/>
        <v>0</v>
      </c>
      <c r="DY32" s="117">
        <f t="shared" si="100"/>
        <v>0</v>
      </c>
      <c r="DZ32" s="117">
        <f t="shared" si="61"/>
        <v>0</v>
      </c>
      <c r="EA32" s="117">
        <f t="shared" si="101"/>
        <v>0</v>
      </c>
      <c r="EB32" s="117">
        <f t="shared" si="62"/>
        <v>0</v>
      </c>
      <c r="EC32" s="117">
        <f t="shared" si="63"/>
        <v>0</v>
      </c>
      <c r="ED32" s="117">
        <f t="shared" si="64"/>
        <v>0</v>
      </c>
      <c r="EE32" s="117">
        <f t="shared" si="65"/>
        <v>0</v>
      </c>
      <c r="EF32" s="117">
        <f t="shared" si="66"/>
        <v>0</v>
      </c>
      <c r="EG32" s="117">
        <f t="shared" si="102"/>
        <v>0</v>
      </c>
      <c r="EH32" s="117">
        <f t="shared" si="67"/>
        <v>0</v>
      </c>
      <c r="EI32" s="117">
        <f t="shared" si="68"/>
        <v>0</v>
      </c>
      <c r="EJ32" s="117">
        <f t="shared" si="69"/>
        <v>0</v>
      </c>
      <c r="EK32" s="117">
        <f t="shared" si="70"/>
        <v>0</v>
      </c>
      <c r="EL32" s="117">
        <f t="shared" si="71"/>
        <v>0</v>
      </c>
      <c r="EM32" s="117">
        <f t="shared" si="103"/>
        <v>0</v>
      </c>
      <c r="EN32" s="117">
        <f t="shared" si="72"/>
        <v>0</v>
      </c>
      <c r="EO32" s="117">
        <f t="shared" si="73"/>
        <v>0</v>
      </c>
      <c r="EP32" s="117">
        <f t="shared" si="74"/>
        <v>0</v>
      </c>
      <c r="EQ32" s="118">
        <f t="shared" si="75"/>
        <v>0</v>
      </c>
      <c r="ER32" s="117">
        <f t="shared" si="76"/>
        <v>0</v>
      </c>
      <c r="ES32" s="117">
        <f t="shared" si="77"/>
        <v>0</v>
      </c>
      <c r="ET32" s="117">
        <f t="shared" si="78"/>
        <v>0</v>
      </c>
      <c r="EU32" s="117">
        <f t="shared" si="79"/>
        <v>0</v>
      </c>
      <c r="EV32" s="117">
        <f t="shared" si="80"/>
        <v>0</v>
      </c>
      <c r="EW32" s="117">
        <f t="shared" si="81"/>
        <v>0</v>
      </c>
      <c r="EX32" s="118">
        <f t="shared" si="82"/>
        <v>0</v>
      </c>
      <c r="EY32" s="118">
        <f t="shared" si="83"/>
        <v>0</v>
      </c>
      <c r="EZ32" s="117">
        <f t="shared" si="104"/>
        <v>0</v>
      </c>
      <c r="FA32" s="118">
        <f t="shared" si="84"/>
        <v>0</v>
      </c>
      <c r="FB32" s="118">
        <f t="shared" si="85"/>
        <v>0</v>
      </c>
      <c r="FC32" s="7">
        <f t="shared" si="86"/>
        <v>0</v>
      </c>
      <c r="FD32" s="7"/>
      <c r="FE32" s="7"/>
    </row>
    <row r="33" spans="1:161" ht="17.100000000000001" customHeight="1" x14ac:dyDescent="0.25">
      <c r="A33" s="774">
        <v>3</v>
      </c>
      <c r="B33" s="777" t="s">
        <v>18</v>
      </c>
      <c r="C33" s="174">
        <v>1</v>
      </c>
      <c r="D33" s="445"/>
      <c r="E33" s="439"/>
      <c r="F33" s="442"/>
      <c r="G33" s="490"/>
      <c r="H33" s="439"/>
      <c r="I33" s="442"/>
      <c r="J33" s="443"/>
      <c r="K33" s="441"/>
      <c r="L33" s="444"/>
      <c r="M33" s="438" t="s">
        <v>922</v>
      </c>
      <c r="N33" s="439" t="s">
        <v>919</v>
      </c>
      <c r="O33" s="442" t="s">
        <v>877</v>
      </c>
      <c r="P33" s="440" t="s">
        <v>872</v>
      </c>
      <c r="Q33" s="442" t="s">
        <v>900</v>
      </c>
      <c r="R33" s="451" t="s">
        <v>887</v>
      </c>
      <c r="S33" s="444" t="s">
        <v>912</v>
      </c>
      <c r="T33" s="438"/>
      <c r="U33" s="446"/>
      <c r="V33" s="442"/>
      <c r="W33" s="440"/>
      <c r="X33" s="442"/>
      <c r="Y33" s="443"/>
      <c r="Z33" s="444"/>
      <c r="AA33" s="42"/>
      <c r="AB33" s="10"/>
      <c r="AC33" s="6"/>
      <c r="AD33" s="520" t="s">
        <v>809</v>
      </c>
      <c r="AE33" s="520" t="s">
        <v>809</v>
      </c>
      <c r="AF33" s="520" t="s">
        <v>809</v>
      </c>
      <c r="AG33" s="520" t="s">
        <v>806</v>
      </c>
      <c r="AH33" s="520" t="s">
        <v>806</v>
      </c>
      <c r="AI33" s="520" t="s">
        <v>806</v>
      </c>
      <c r="AJ33" s="520" t="s">
        <v>788</v>
      </c>
      <c r="AK33" s="520" t="s">
        <v>788</v>
      </c>
      <c r="AL33" s="520" t="s">
        <v>788</v>
      </c>
      <c r="AM33" s="520" t="s">
        <v>191</v>
      </c>
      <c r="AN33" s="520" t="s">
        <v>191</v>
      </c>
      <c r="AO33" s="520" t="s">
        <v>191</v>
      </c>
      <c r="AP33" s="520" t="s">
        <v>661</v>
      </c>
      <c r="AQ33" s="520" t="s">
        <v>661</v>
      </c>
      <c r="AR33" s="520" t="s">
        <v>191</v>
      </c>
      <c r="AS33" s="520" t="s">
        <v>743</v>
      </c>
      <c r="AT33" s="520" t="s">
        <v>805</v>
      </c>
      <c r="AU33" s="520" t="s">
        <v>805</v>
      </c>
      <c r="AV33" s="520" t="s">
        <v>805</v>
      </c>
      <c r="AW33" s="520" t="s">
        <v>661</v>
      </c>
      <c r="AX33" s="520" t="s">
        <v>661</v>
      </c>
      <c r="AY33" s="520" t="s">
        <v>237</v>
      </c>
      <c r="AZ33" s="520" t="s">
        <v>237</v>
      </c>
      <c r="BB33" s="118"/>
      <c r="BC33" s="118">
        <f t="shared" si="0"/>
        <v>0</v>
      </c>
      <c r="BD33" s="118">
        <f t="shared" si="1"/>
        <v>0</v>
      </c>
      <c r="BE33" s="118">
        <f t="shared" si="2"/>
        <v>0</v>
      </c>
      <c r="BF33" s="118">
        <f t="shared" si="3"/>
        <v>0</v>
      </c>
      <c r="BG33" s="118">
        <f t="shared" si="4"/>
        <v>0</v>
      </c>
      <c r="BH33" s="118">
        <f t="shared" si="5"/>
        <v>0</v>
      </c>
      <c r="BI33" s="118">
        <f t="shared" si="6"/>
        <v>0</v>
      </c>
      <c r="BJ33" s="118">
        <f t="shared" si="7"/>
        <v>0</v>
      </c>
      <c r="BK33" s="117">
        <f t="shared" si="87"/>
        <v>0</v>
      </c>
      <c r="BL33" s="118">
        <f t="shared" si="8"/>
        <v>0</v>
      </c>
      <c r="BM33" s="118">
        <f t="shared" si="9"/>
        <v>0</v>
      </c>
      <c r="BN33" s="117">
        <f t="shared" si="10"/>
        <v>0</v>
      </c>
      <c r="BO33" s="118">
        <f t="shared" si="11"/>
        <v>0</v>
      </c>
      <c r="BP33" s="118">
        <f t="shared" si="12"/>
        <v>0</v>
      </c>
      <c r="BQ33" s="118">
        <f t="shared" si="13"/>
        <v>0</v>
      </c>
      <c r="BR33" s="118">
        <f t="shared" si="14"/>
        <v>0</v>
      </c>
      <c r="BS33" s="118">
        <f t="shared" si="15"/>
        <v>0</v>
      </c>
      <c r="BT33" s="118">
        <f t="shared" si="16"/>
        <v>0</v>
      </c>
      <c r="BU33" s="118">
        <f t="shared" si="88"/>
        <v>0</v>
      </c>
      <c r="BV33" s="117">
        <f t="shared" si="17"/>
        <v>0</v>
      </c>
      <c r="BW33" s="117">
        <f t="shared" si="18"/>
        <v>0</v>
      </c>
      <c r="BX33" s="117">
        <f t="shared" si="19"/>
        <v>0</v>
      </c>
      <c r="BY33" s="117">
        <f t="shared" si="20"/>
        <v>0</v>
      </c>
      <c r="BZ33" s="117">
        <f t="shared" si="21"/>
        <v>0</v>
      </c>
      <c r="CA33" s="117">
        <f t="shared" si="89"/>
        <v>0</v>
      </c>
      <c r="CB33" s="117">
        <f t="shared" si="22"/>
        <v>0</v>
      </c>
      <c r="CC33" s="117">
        <f t="shared" si="23"/>
        <v>0</v>
      </c>
      <c r="CD33" s="117">
        <f t="shared" si="24"/>
        <v>0</v>
      </c>
      <c r="CE33" s="117">
        <f t="shared" si="90"/>
        <v>0</v>
      </c>
      <c r="CF33" s="117">
        <f t="shared" si="91"/>
        <v>0</v>
      </c>
      <c r="CG33" s="117">
        <f t="shared" si="92"/>
        <v>0</v>
      </c>
      <c r="CH33" s="117">
        <f t="shared" si="25"/>
        <v>0</v>
      </c>
      <c r="CI33" s="117">
        <f t="shared" si="26"/>
        <v>0</v>
      </c>
      <c r="CJ33" s="117">
        <f t="shared" si="27"/>
        <v>0</v>
      </c>
      <c r="CK33" s="117">
        <f t="shared" si="28"/>
        <v>0</v>
      </c>
      <c r="CL33" s="117">
        <f t="shared" si="29"/>
        <v>0</v>
      </c>
      <c r="CM33" s="117">
        <f t="shared" si="30"/>
        <v>0</v>
      </c>
      <c r="CN33" s="117">
        <f t="shared" si="31"/>
        <v>0</v>
      </c>
      <c r="CO33" s="117">
        <f t="shared" si="32"/>
        <v>0</v>
      </c>
      <c r="CP33" s="117">
        <f t="shared" si="33"/>
        <v>0</v>
      </c>
      <c r="CQ33" s="117">
        <f t="shared" si="93"/>
        <v>0</v>
      </c>
      <c r="CR33" s="117">
        <f t="shared" si="34"/>
        <v>0</v>
      </c>
      <c r="CS33" s="117">
        <f t="shared" si="35"/>
        <v>0</v>
      </c>
      <c r="CT33" s="117">
        <f t="shared" si="36"/>
        <v>0</v>
      </c>
      <c r="CU33" s="117">
        <f t="shared" si="37"/>
        <v>0</v>
      </c>
      <c r="CV33" s="117">
        <f t="shared" si="38"/>
        <v>0</v>
      </c>
      <c r="CW33" s="117">
        <f t="shared" si="39"/>
        <v>0</v>
      </c>
      <c r="CX33" s="117">
        <f t="shared" si="40"/>
        <v>0</v>
      </c>
      <c r="CY33" s="117">
        <f t="shared" si="41"/>
        <v>0</v>
      </c>
      <c r="CZ33" s="117">
        <f t="shared" si="42"/>
        <v>0</v>
      </c>
      <c r="DA33" s="117">
        <f t="shared" si="94"/>
        <v>0</v>
      </c>
      <c r="DB33" s="117">
        <f t="shared" si="43"/>
        <v>0</v>
      </c>
      <c r="DC33" s="117">
        <f t="shared" si="95"/>
        <v>0</v>
      </c>
      <c r="DD33" s="117">
        <f t="shared" si="44"/>
        <v>0</v>
      </c>
      <c r="DE33" s="117">
        <f t="shared" si="96"/>
        <v>0</v>
      </c>
      <c r="DF33" s="117">
        <f t="shared" si="45"/>
        <v>0</v>
      </c>
      <c r="DG33" s="117">
        <f t="shared" si="46"/>
        <v>0</v>
      </c>
      <c r="DH33" s="117">
        <f t="shared" si="47"/>
        <v>0</v>
      </c>
      <c r="DI33" s="117">
        <f t="shared" si="48"/>
        <v>0</v>
      </c>
      <c r="DJ33" s="117">
        <f t="shared" si="49"/>
        <v>0</v>
      </c>
      <c r="DK33" s="117">
        <f t="shared" si="50"/>
        <v>0</v>
      </c>
      <c r="DL33" s="117">
        <f t="shared" si="51"/>
        <v>0</v>
      </c>
      <c r="DM33" s="117">
        <f t="shared" si="52"/>
        <v>0</v>
      </c>
      <c r="DN33" s="117">
        <f t="shared" si="97"/>
        <v>0</v>
      </c>
      <c r="DO33" s="117">
        <f t="shared" si="53"/>
        <v>0</v>
      </c>
      <c r="DP33" s="117">
        <f t="shared" si="54"/>
        <v>0</v>
      </c>
      <c r="DQ33" s="117">
        <f t="shared" si="98"/>
        <v>0</v>
      </c>
      <c r="DR33" s="117">
        <f t="shared" si="99"/>
        <v>0</v>
      </c>
      <c r="DS33" s="117">
        <f t="shared" si="55"/>
        <v>0</v>
      </c>
      <c r="DT33" s="117">
        <f t="shared" si="56"/>
        <v>0</v>
      </c>
      <c r="DU33" s="117">
        <f t="shared" si="57"/>
        <v>0</v>
      </c>
      <c r="DV33" s="117">
        <f t="shared" si="58"/>
        <v>0</v>
      </c>
      <c r="DW33" s="117">
        <f t="shared" si="59"/>
        <v>0</v>
      </c>
      <c r="DX33" s="117">
        <f t="shared" si="60"/>
        <v>0</v>
      </c>
      <c r="DY33" s="117">
        <f t="shared" si="100"/>
        <v>0</v>
      </c>
      <c r="DZ33" s="117">
        <f t="shared" si="61"/>
        <v>0</v>
      </c>
      <c r="EA33" s="117">
        <f t="shared" si="101"/>
        <v>0</v>
      </c>
      <c r="EB33" s="117">
        <f t="shared" si="62"/>
        <v>0</v>
      </c>
      <c r="EC33" s="117">
        <f t="shared" si="63"/>
        <v>0</v>
      </c>
      <c r="ED33" s="117">
        <f t="shared" si="64"/>
        <v>0</v>
      </c>
      <c r="EE33" s="117">
        <f t="shared" si="65"/>
        <v>0</v>
      </c>
      <c r="EF33" s="117">
        <f t="shared" si="66"/>
        <v>0</v>
      </c>
      <c r="EG33" s="117">
        <f t="shared" si="102"/>
        <v>0</v>
      </c>
      <c r="EH33" s="117">
        <f t="shared" si="67"/>
        <v>0</v>
      </c>
      <c r="EI33" s="117">
        <f t="shared" si="68"/>
        <v>0</v>
      </c>
      <c r="EJ33" s="117">
        <f t="shared" si="69"/>
        <v>0</v>
      </c>
      <c r="EK33" s="117">
        <f t="shared" si="70"/>
        <v>0</v>
      </c>
      <c r="EL33" s="117">
        <f t="shared" si="71"/>
        <v>0</v>
      </c>
      <c r="EM33" s="117">
        <f t="shared" si="103"/>
        <v>0</v>
      </c>
      <c r="EN33" s="117">
        <f t="shared" si="72"/>
        <v>0</v>
      </c>
      <c r="EO33" s="117">
        <f t="shared" si="73"/>
        <v>0</v>
      </c>
      <c r="EP33" s="117">
        <f t="shared" si="74"/>
        <v>0</v>
      </c>
      <c r="EQ33" s="118">
        <f t="shared" si="75"/>
        <v>0</v>
      </c>
      <c r="ER33" s="117">
        <f t="shared" si="76"/>
        <v>0</v>
      </c>
      <c r="ES33" s="117">
        <f t="shared" si="77"/>
        <v>0</v>
      </c>
      <c r="ET33" s="117">
        <f t="shared" si="78"/>
        <v>0</v>
      </c>
      <c r="EU33" s="117">
        <f t="shared" si="79"/>
        <v>0</v>
      </c>
      <c r="EV33" s="117">
        <f t="shared" si="80"/>
        <v>0</v>
      </c>
      <c r="EW33" s="117">
        <f t="shared" si="81"/>
        <v>0</v>
      </c>
      <c r="EX33" s="118">
        <f t="shared" si="82"/>
        <v>0</v>
      </c>
      <c r="EY33" s="118">
        <f t="shared" si="83"/>
        <v>0</v>
      </c>
      <c r="EZ33" s="117">
        <f t="shared" si="104"/>
        <v>0</v>
      </c>
      <c r="FA33" s="118">
        <f t="shared" si="84"/>
        <v>0</v>
      </c>
      <c r="FB33" s="118">
        <f t="shared" si="85"/>
        <v>0</v>
      </c>
      <c r="FC33" s="7">
        <f t="shared" si="86"/>
        <v>0</v>
      </c>
      <c r="FD33" s="7"/>
      <c r="FE33" s="7"/>
    </row>
    <row r="34" spans="1:161" ht="17.100000000000001" customHeight="1" x14ac:dyDescent="0.25">
      <c r="A34" s="774"/>
      <c r="B34" s="777"/>
      <c r="C34" s="172">
        <v>2</v>
      </c>
      <c r="D34" s="445"/>
      <c r="E34" s="448"/>
      <c r="F34" s="430"/>
      <c r="G34" s="491"/>
      <c r="H34" s="448"/>
      <c r="I34" s="430"/>
      <c r="J34" s="451"/>
      <c r="K34" s="450"/>
      <c r="L34" s="452"/>
      <c r="M34" s="447" t="s">
        <v>922</v>
      </c>
      <c r="N34" s="457" t="s">
        <v>919</v>
      </c>
      <c r="O34" s="430" t="s">
        <v>877</v>
      </c>
      <c r="P34" s="449" t="s">
        <v>872</v>
      </c>
      <c r="Q34" s="430" t="s">
        <v>900</v>
      </c>
      <c r="R34" s="451" t="s">
        <v>887</v>
      </c>
      <c r="S34" s="452" t="s">
        <v>912</v>
      </c>
      <c r="T34" s="447"/>
      <c r="U34" s="454"/>
      <c r="V34" s="430"/>
      <c r="W34" s="449"/>
      <c r="X34" s="430"/>
      <c r="Y34" s="451"/>
      <c r="Z34" s="452"/>
      <c r="AA34" s="42"/>
      <c r="AB34" s="10"/>
      <c r="AC34" s="6"/>
      <c r="AD34" s="520" t="s">
        <v>806</v>
      </c>
      <c r="AE34" s="520" t="s">
        <v>806</v>
      </c>
      <c r="AF34" s="520" t="s">
        <v>806</v>
      </c>
      <c r="AG34" s="520" t="s">
        <v>587</v>
      </c>
      <c r="AH34" s="520" t="s">
        <v>792</v>
      </c>
      <c r="AI34" s="520" t="s">
        <v>792</v>
      </c>
      <c r="AJ34" s="520" t="s">
        <v>806</v>
      </c>
      <c r="AK34" s="520" t="s">
        <v>806</v>
      </c>
      <c r="AL34" s="520" t="s">
        <v>806</v>
      </c>
      <c r="AM34" s="520" t="s">
        <v>191</v>
      </c>
      <c r="AN34" s="520" t="s">
        <v>191</v>
      </c>
      <c r="AO34" s="520" t="s">
        <v>191</v>
      </c>
      <c r="AP34" s="520" t="s">
        <v>661</v>
      </c>
      <c r="AQ34" s="520" t="s">
        <v>661</v>
      </c>
      <c r="AR34" s="520" t="s">
        <v>191</v>
      </c>
      <c r="AS34" s="520" t="s">
        <v>743</v>
      </c>
      <c r="AT34" s="520" t="s">
        <v>805</v>
      </c>
      <c r="AU34" s="520" t="s">
        <v>805</v>
      </c>
      <c r="AV34" s="520" t="s">
        <v>805</v>
      </c>
      <c r="AW34" s="520" t="s">
        <v>661</v>
      </c>
      <c r="AX34" s="520" t="s">
        <v>661</v>
      </c>
      <c r="AY34" s="520" t="s">
        <v>237</v>
      </c>
      <c r="AZ34" s="520" t="s">
        <v>237</v>
      </c>
      <c r="BB34" s="118"/>
      <c r="BC34" s="118">
        <f t="shared" si="0"/>
        <v>0</v>
      </c>
      <c r="BD34" s="118">
        <f t="shared" si="1"/>
        <v>0</v>
      </c>
      <c r="BE34" s="118">
        <f t="shared" si="2"/>
        <v>0</v>
      </c>
      <c r="BF34" s="118">
        <f t="shared" si="3"/>
        <v>0</v>
      </c>
      <c r="BG34" s="118">
        <f t="shared" si="4"/>
        <v>0</v>
      </c>
      <c r="BH34" s="118">
        <f t="shared" si="5"/>
        <v>0</v>
      </c>
      <c r="BI34" s="118">
        <f t="shared" si="6"/>
        <v>0</v>
      </c>
      <c r="BJ34" s="118">
        <f t="shared" si="7"/>
        <v>0</v>
      </c>
      <c r="BK34" s="117">
        <f t="shared" si="87"/>
        <v>0</v>
      </c>
      <c r="BL34" s="118">
        <f t="shared" si="8"/>
        <v>0</v>
      </c>
      <c r="BM34" s="118">
        <f t="shared" si="9"/>
        <v>0</v>
      </c>
      <c r="BN34" s="117">
        <f t="shared" si="10"/>
        <v>0</v>
      </c>
      <c r="BO34" s="118">
        <f t="shared" si="11"/>
        <v>0</v>
      </c>
      <c r="BP34" s="118">
        <f t="shared" si="12"/>
        <v>0</v>
      </c>
      <c r="BQ34" s="118">
        <f t="shared" si="13"/>
        <v>0</v>
      </c>
      <c r="BR34" s="118">
        <f t="shared" si="14"/>
        <v>0</v>
      </c>
      <c r="BS34" s="118">
        <f t="shared" si="15"/>
        <v>0</v>
      </c>
      <c r="BT34" s="118">
        <f t="shared" si="16"/>
        <v>0</v>
      </c>
      <c r="BU34" s="118">
        <f t="shared" si="88"/>
        <v>0</v>
      </c>
      <c r="BV34" s="117">
        <f t="shared" si="17"/>
        <v>0</v>
      </c>
      <c r="BW34" s="117">
        <f t="shared" si="18"/>
        <v>0</v>
      </c>
      <c r="BX34" s="117">
        <f t="shared" si="19"/>
        <v>0</v>
      </c>
      <c r="BY34" s="117">
        <f t="shared" si="20"/>
        <v>0</v>
      </c>
      <c r="BZ34" s="117">
        <f t="shared" si="21"/>
        <v>0</v>
      </c>
      <c r="CA34" s="117">
        <f t="shared" si="89"/>
        <v>0</v>
      </c>
      <c r="CB34" s="117">
        <f t="shared" si="22"/>
        <v>0</v>
      </c>
      <c r="CC34" s="117">
        <f t="shared" si="23"/>
        <v>0</v>
      </c>
      <c r="CD34" s="117">
        <f t="shared" si="24"/>
        <v>0</v>
      </c>
      <c r="CE34" s="117">
        <f t="shared" si="90"/>
        <v>0</v>
      </c>
      <c r="CF34" s="117">
        <f t="shared" si="91"/>
        <v>0</v>
      </c>
      <c r="CG34" s="117">
        <f t="shared" si="92"/>
        <v>0</v>
      </c>
      <c r="CH34" s="117">
        <f t="shared" si="25"/>
        <v>0</v>
      </c>
      <c r="CI34" s="117">
        <f t="shared" si="26"/>
        <v>0</v>
      </c>
      <c r="CJ34" s="117">
        <f t="shared" si="27"/>
        <v>0</v>
      </c>
      <c r="CK34" s="117">
        <f t="shared" si="28"/>
        <v>0</v>
      </c>
      <c r="CL34" s="117">
        <f t="shared" si="29"/>
        <v>0</v>
      </c>
      <c r="CM34" s="117">
        <f t="shared" si="30"/>
        <v>0</v>
      </c>
      <c r="CN34" s="117">
        <f t="shared" si="31"/>
        <v>0</v>
      </c>
      <c r="CO34" s="117">
        <f t="shared" si="32"/>
        <v>0</v>
      </c>
      <c r="CP34" s="117">
        <f t="shared" si="33"/>
        <v>0</v>
      </c>
      <c r="CQ34" s="117">
        <f t="shared" si="93"/>
        <v>0</v>
      </c>
      <c r="CR34" s="117">
        <f t="shared" si="34"/>
        <v>0</v>
      </c>
      <c r="CS34" s="117">
        <f t="shared" si="35"/>
        <v>0</v>
      </c>
      <c r="CT34" s="117">
        <f t="shared" si="36"/>
        <v>0</v>
      </c>
      <c r="CU34" s="117">
        <f t="shared" si="37"/>
        <v>0</v>
      </c>
      <c r="CV34" s="117">
        <f t="shared" si="38"/>
        <v>0</v>
      </c>
      <c r="CW34" s="117">
        <f t="shared" si="39"/>
        <v>0</v>
      </c>
      <c r="CX34" s="117">
        <f t="shared" si="40"/>
        <v>0</v>
      </c>
      <c r="CY34" s="117">
        <f t="shared" si="41"/>
        <v>0</v>
      </c>
      <c r="CZ34" s="117">
        <f t="shared" si="42"/>
        <v>0</v>
      </c>
      <c r="DA34" s="117">
        <f t="shared" si="94"/>
        <v>0</v>
      </c>
      <c r="DB34" s="117">
        <f t="shared" si="43"/>
        <v>0</v>
      </c>
      <c r="DC34" s="117">
        <f t="shared" si="95"/>
        <v>0</v>
      </c>
      <c r="DD34" s="117">
        <f t="shared" si="44"/>
        <v>0</v>
      </c>
      <c r="DE34" s="117">
        <f t="shared" si="96"/>
        <v>0</v>
      </c>
      <c r="DF34" s="117">
        <f t="shared" si="45"/>
        <v>0</v>
      </c>
      <c r="DG34" s="117">
        <f t="shared" si="46"/>
        <v>0</v>
      </c>
      <c r="DH34" s="117">
        <f t="shared" si="47"/>
        <v>0</v>
      </c>
      <c r="DI34" s="117">
        <f t="shared" si="48"/>
        <v>0</v>
      </c>
      <c r="DJ34" s="117">
        <f t="shared" si="49"/>
        <v>0</v>
      </c>
      <c r="DK34" s="117">
        <f t="shared" si="50"/>
        <v>0</v>
      </c>
      <c r="DL34" s="117">
        <f t="shared" si="51"/>
        <v>0</v>
      </c>
      <c r="DM34" s="117">
        <f t="shared" si="52"/>
        <v>0</v>
      </c>
      <c r="DN34" s="117">
        <f t="shared" si="97"/>
        <v>0</v>
      </c>
      <c r="DO34" s="117">
        <f t="shared" si="53"/>
        <v>0</v>
      </c>
      <c r="DP34" s="117">
        <f t="shared" si="54"/>
        <v>0</v>
      </c>
      <c r="DQ34" s="117">
        <f t="shared" si="98"/>
        <v>0</v>
      </c>
      <c r="DR34" s="117">
        <f t="shared" si="99"/>
        <v>0</v>
      </c>
      <c r="DS34" s="117">
        <f t="shared" si="55"/>
        <v>0</v>
      </c>
      <c r="DT34" s="117">
        <f t="shared" si="56"/>
        <v>0</v>
      </c>
      <c r="DU34" s="117">
        <f t="shared" si="57"/>
        <v>0</v>
      </c>
      <c r="DV34" s="117">
        <f t="shared" si="58"/>
        <v>0</v>
      </c>
      <c r="DW34" s="117">
        <f t="shared" si="59"/>
        <v>0</v>
      </c>
      <c r="DX34" s="117">
        <f t="shared" si="60"/>
        <v>0</v>
      </c>
      <c r="DY34" s="117">
        <f t="shared" si="100"/>
        <v>0</v>
      </c>
      <c r="DZ34" s="117">
        <f t="shared" si="61"/>
        <v>0</v>
      </c>
      <c r="EA34" s="117">
        <f t="shared" si="101"/>
        <v>0</v>
      </c>
      <c r="EB34" s="117">
        <f t="shared" si="62"/>
        <v>0</v>
      </c>
      <c r="EC34" s="117">
        <f t="shared" si="63"/>
        <v>0</v>
      </c>
      <c r="ED34" s="117">
        <f t="shared" si="64"/>
        <v>0</v>
      </c>
      <c r="EE34" s="117">
        <f t="shared" si="65"/>
        <v>0</v>
      </c>
      <c r="EF34" s="117">
        <f t="shared" si="66"/>
        <v>0</v>
      </c>
      <c r="EG34" s="117">
        <f t="shared" si="102"/>
        <v>0</v>
      </c>
      <c r="EH34" s="117">
        <f t="shared" si="67"/>
        <v>0</v>
      </c>
      <c r="EI34" s="117">
        <f t="shared" si="68"/>
        <v>0</v>
      </c>
      <c r="EJ34" s="117">
        <f t="shared" si="69"/>
        <v>0</v>
      </c>
      <c r="EK34" s="117">
        <f t="shared" si="70"/>
        <v>0</v>
      </c>
      <c r="EL34" s="117">
        <f t="shared" si="71"/>
        <v>0</v>
      </c>
      <c r="EM34" s="117">
        <f t="shared" si="103"/>
        <v>0</v>
      </c>
      <c r="EN34" s="117">
        <f t="shared" si="72"/>
        <v>0</v>
      </c>
      <c r="EO34" s="117">
        <f t="shared" si="73"/>
        <v>0</v>
      </c>
      <c r="EP34" s="117">
        <f t="shared" si="74"/>
        <v>0</v>
      </c>
      <c r="EQ34" s="118">
        <f t="shared" si="75"/>
        <v>0</v>
      </c>
      <c r="ER34" s="117">
        <f t="shared" si="76"/>
        <v>0</v>
      </c>
      <c r="ES34" s="117">
        <f t="shared" si="77"/>
        <v>0</v>
      </c>
      <c r="ET34" s="117">
        <f t="shared" si="78"/>
        <v>0</v>
      </c>
      <c r="EU34" s="117">
        <f t="shared" si="79"/>
        <v>0</v>
      </c>
      <c r="EV34" s="117">
        <f t="shared" si="80"/>
        <v>0</v>
      </c>
      <c r="EW34" s="117">
        <f t="shared" si="81"/>
        <v>0</v>
      </c>
      <c r="EX34" s="118">
        <f t="shared" si="82"/>
        <v>0</v>
      </c>
      <c r="EY34" s="118">
        <f t="shared" si="83"/>
        <v>0</v>
      </c>
      <c r="EZ34" s="117">
        <f t="shared" si="104"/>
        <v>0</v>
      </c>
      <c r="FA34" s="118">
        <f t="shared" si="84"/>
        <v>0</v>
      </c>
      <c r="FB34" s="118">
        <f t="shared" si="85"/>
        <v>0</v>
      </c>
      <c r="FC34" s="7">
        <f t="shared" si="86"/>
        <v>0</v>
      </c>
    </row>
    <row r="35" spans="1:161" ht="17.100000000000001" customHeight="1" x14ac:dyDescent="0.25">
      <c r="A35" s="774"/>
      <c r="B35" s="777"/>
      <c r="C35" s="172">
        <v>3</v>
      </c>
      <c r="D35" s="453"/>
      <c r="E35" s="536"/>
      <c r="F35" s="430"/>
      <c r="G35" s="449"/>
      <c r="H35" s="450"/>
      <c r="I35" s="442"/>
      <c r="J35" s="451"/>
      <c r="K35" s="450"/>
      <c r="L35" s="452"/>
      <c r="M35" s="492" t="s">
        <v>877</v>
      </c>
      <c r="N35" s="448" t="s">
        <v>863</v>
      </c>
      <c r="O35" s="430" t="s">
        <v>845</v>
      </c>
      <c r="P35" s="449" t="s">
        <v>922</v>
      </c>
      <c r="Q35" s="430" t="s">
        <v>867</v>
      </c>
      <c r="R35" s="451" t="s">
        <v>907</v>
      </c>
      <c r="S35" s="452" t="s">
        <v>871</v>
      </c>
      <c r="T35" s="447"/>
      <c r="U35" s="454"/>
      <c r="V35" s="442"/>
      <c r="W35" s="449"/>
      <c r="X35" s="430"/>
      <c r="Y35" s="451"/>
      <c r="Z35" s="444"/>
      <c r="AA35" s="42"/>
      <c r="AB35" s="10"/>
      <c r="AC35" s="6"/>
      <c r="AD35" s="520" t="s">
        <v>806</v>
      </c>
      <c r="AE35" s="520" t="s">
        <v>806</v>
      </c>
      <c r="AF35" s="520" t="s">
        <v>806</v>
      </c>
      <c r="AG35" s="520" t="s">
        <v>587</v>
      </c>
      <c r="AH35" s="520" t="s">
        <v>792</v>
      </c>
      <c r="AI35" s="520" t="s">
        <v>792</v>
      </c>
      <c r="AJ35" s="520" t="s">
        <v>806</v>
      </c>
      <c r="AK35" s="520" t="s">
        <v>806</v>
      </c>
      <c r="AL35" s="520" t="s">
        <v>806</v>
      </c>
      <c r="AM35" s="520" t="s">
        <v>191</v>
      </c>
      <c r="AN35" s="520" t="s">
        <v>191</v>
      </c>
      <c r="AO35" s="520" t="s">
        <v>191</v>
      </c>
      <c r="AP35" s="520" t="s">
        <v>792</v>
      </c>
      <c r="AQ35" s="520" t="s">
        <v>792</v>
      </c>
      <c r="AR35" s="520" t="s">
        <v>191</v>
      </c>
      <c r="AS35" s="520" t="s">
        <v>743</v>
      </c>
      <c r="AT35" s="520" t="s">
        <v>805</v>
      </c>
      <c r="AU35" s="520" t="s">
        <v>805</v>
      </c>
      <c r="AV35" s="520" t="s">
        <v>805</v>
      </c>
      <c r="AW35" s="520" t="s">
        <v>638</v>
      </c>
      <c r="AX35" s="520" t="s">
        <v>638</v>
      </c>
      <c r="AY35" s="520" t="s">
        <v>237</v>
      </c>
      <c r="AZ35" s="520" t="s">
        <v>237</v>
      </c>
      <c r="BB35" s="118"/>
      <c r="BC35" s="118">
        <f t="shared" si="0"/>
        <v>0</v>
      </c>
      <c r="BD35" s="118">
        <f t="shared" si="1"/>
        <v>0</v>
      </c>
      <c r="BE35" s="118">
        <f t="shared" si="2"/>
        <v>0</v>
      </c>
      <c r="BF35" s="118">
        <f t="shared" si="3"/>
        <v>0</v>
      </c>
      <c r="BG35" s="118">
        <f t="shared" si="4"/>
        <v>0</v>
      </c>
      <c r="BH35" s="118">
        <f t="shared" si="5"/>
        <v>0</v>
      </c>
      <c r="BI35" s="118">
        <f t="shared" si="6"/>
        <v>0</v>
      </c>
      <c r="BJ35" s="118">
        <f t="shared" si="7"/>
        <v>0</v>
      </c>
      <c r="BK35" s="117">
        <f t="shared" si="87"/>
        <v>0</v>
      </c>
      <c r="BL35" s="118">
        <f t="shared" si="8"/>
        <v>0</v>
      </c>
      <c r="BM35" s="118">
        <f t="shared" si="9"/>
        <v>0</v>
      </c>
      <c r="BN35" s="117">
        <f t="shared" si="10"/>
        <v>0</v>
      </c>
      <c r="BO35" s="118">
        <f t="shared" si="11"/>
        <v>0</v>
      </c>
      <c r="BP35" s="118">
        <f t="shared" si="12"/>
        <v>0</v>
      </c>
      <c r="BQ35" s="118">
        <f t="shared" si="13"/>
        <v>0</v>
      </c>
      <c r="BR35" s="118">
        <f t="shared" si="14"/>
        <v>0</v>
      </c>
      <c r="BS35" s="118">
        <f t="shared" si="15"/>
        <v>0</v>
      </c>
      <c r="BT35" s="118">
        <f t="shared" si="16"/>
        <v>0</v>
      </c>
      <c r="BU35" s="118">
        <f t="shared" si="88"/>
        <v>0</v>
      </c>
      <c r="BV35" s="117">
        <f t="shared" si="17"/>
        <v>0</v>
      </c>
      <c r="BW35" s="117">
        <f t="shared" si="18"/>
        <v>0</v>
      </c>
      <c r="BX35" s="117">
        <f t="shared" si="19"/>
        <v>0</v>
      </c>
      <c r="BY35" s="117">
        <f t="shared" si="20"/>
        <v>0</v>
      </c>
      <c r="BZ35" s="117">
        <f t="shared" si="21"/>
        <v>0</v>
      </c>
      <c r="CA35" s="117">
        <f t="shared" si="89"/>
        <v>0</v>
      </c>
      <c r="CB35" s="117">
        <f t="shared" si="22"/>
        <v>0</v>
      </c>
      <c r="CC35" s="117">
        <f t="shared" si="23"/>
        <v>0</v>
      </c>
      <c r="CD35" s="117">
        <f t="shared" si="24"/>
        <v>0</v>
      </c>
      <c r="CE35" s="117">
        <f t="shared" si="90"/>
        <v>0</v>
      </c>
      <c r="CF35" s="117">
        <f t="shared" si="91"/>
        <v>0</v>
      </c>
      <c r="CG35" s="117">
        <f t="shared" si="92"/>
        <v>0</v>
      </c>
      <c r="CH35" s="117">
        <f t="shared" si="25"/>
        <v>0</v>
      </c>
      <c r="CI35" s="117">
        <f t="shared" si="26"/>
        <v>0</v>
      </c>
      <c r="CJ35" s="117">
        <f t="shared" si="27"/>
        <v>0</v>
      </c>
      <c r="CK35" s="117">
        <f t="shared" si="28"/>
        <v>0</v>
      </c>
      <c r="CL35" s="117">
        <f t="shared" si="29"/>
        <v>0</v>
      </c>
      <c r="CM35" s="117">
        <f t="shared" si="30"/>
        <v>0</v>
      </c>
      <c r="CN35" s="117">
        <f t="shared" si="31"/>
        <v>0</v>
      </c>
      <c r="CO35" s="117">
        <f t="shared" si="32"/>
        <v>0</v>
      </c>
      <c r="CP35" s="117">
        <f t="shared" si="33"/>
        <v>0</v>
      </c>
      <c r="CQ35" s="117">
        <f t="shared" si="93"/>
        <v>0</v>
      </c>
      <c r="CR35" s="117">
        <f t="shared" si="34"/>
        <v>0</v>
      </c>
      <c r="CS35" s="117">
        <f t="shared" si="35"/>
        <v>0</v>
      </c>
      <c r="CT35" s="117">
        <f t="shared" si="36"/>
        <v>0</v>
      </c>
      <c r="CU35" s="117">
        <f t="shared" si="37"/>
        <v>0</v>
      </c>
      <c r="CV35" s="117">
        <f t="shared" si="38"/>
        <v>0</v>
      </c>
      <c r="CW35" s="117">
        <f t="shared" si="39"/>
        <v>0</v>
      </c>
      <c r="CX35" s="117">
        <f t="shared" si="40"/>
        <v>0</v>
      </c>
      <c r="CY35" s="117">
        <f t="shared" si="41"/>
        <v>0</v>
      </c>
      <c r="CZ35" s="117">
        <f t="shared" si="42"/>
        <v>0</v>
      </c>
      <c r="DA35" s="117">
        <f t="shared" si="94"/>
        <v>0</v>
      </c>
      <c r="DB35" s="117">
        <f t="shared" si="43"/>
        <v>0</v>
      </c>
      <c r="DC35" s="117">
        <f t="shared" si="95"/>
        <v>0</v>
      </c>
      <c r="DD35" s="117">
        <f t="shared" si="44"/>
        <v>0</v>
      </c>
      <c r="DE35" s="117">
        <f t="shared" si="96"/>
        <v>0</v>
      </c>
      <c r="DF35" s="117">
        <f t="shared" si="45"/>
        <v>0</v>
      </c>
      <c r="DG35" s="117">
        <f t="shared" si="46"/>
        <v>0</v>
      </c>
      <c r="DH35" s="117">
        <f t="shared" si="47"/>
        <v>0</v>
      </c>
      <c r="DI35" s="117">
        <f t="shared" si="48"/>
        <v>0</v>
      </c>
      <c r="DJ35" s="117">
        <f t="shared" si="49"/>
        <v>0</v>
      </c>
      <c r="DK35" s="117">
        <f t="shared" si="50"/>
        <v>0</v>
      </c>
      <c r="DL35" s="117">
        <f t="shared" si="51"/>
        <v>0</v>
      </c>
      <c r="DM35" s="117">
        <f t="shared" si="52"/>
        <v>0</v>
      </c>
      <c r="DN35" s="117">
        <f t="shared" si="97"/>
        <v>0</v>
      </c>
      <c r="DO35" s="117">
        <f t="shared" si="53"/>
        <v>0</v>
      </c>
      <c r="DP35" s="117">
        <f t="shared" si="54"/>
        <v>0</v>
      </c>
      <c r="DQ35" s="117">
        <f t="shared" si="98"/>
        <v>0</v>
      </c>
      <c r="DR35" s="117">
        <f t="shared" si="99"/>
        <v>0</v>
      </c>
      <c r="DS35" s="117">
        <f t="shared" si="55"/>
        <v>0</v>
      </c>
      <c r="DT35" s="117">
        <f t="shared" si="56"/>
        <v>0</v>
      </c>
      <c r="DU35" s="117">
        <f t="shared" si="57"/>
        <v>0</v>
      </c>
      <c r="DV35" s="117">
        <f t="shared" si="58"/>
        <v>0</v>
      </c>
      <c r="DW35" s="117">
        <f t="shared" si="59"/>
        <v>0</v>
      </c>
      <c r="DX35" s="117">
        <f t="shared" si="60"/>
        <v>0</v>
      </c>
      <c r="DY35" s="117">
        <f t="shared" si="100"/>
        <v>0</v>
      </c>
      <c r="DZ35" s="117">
        <f t="shared" si="61"/>
        <v>0</v>
      </c>
      <c r="EA35" s="117">
        <f t="shared" si="101"/>
        <v>0</v>
      </c>
      <c r="EB35" s="117">
        <f t="shared" si="62"/>
        <v>0</v>
      </c>
      <c r="EC35" s="117">
        <f t="shared" si="63"/>
        <v>0</v>
      </c>
      <c r="ED35" s="117">
        <f t="shared" si="64"/>
        <v>0</v>
      </c>
      <c r="EE35" s="117">
        <f t="shared" si="65"/>
        <v>0</v>
      </c>
      <c r="EF35" s="117">
        <f t="shared" si="66"/>
        <v>0</v>
      </c>
      <c r="EG35" s="117">
        <f t="shared" si="102"/>
        <v>0</v>
      </c>
      <c r="EH35" s="117">
        <f t="shared" si="67"/>
        <v>0</v>
      </c>
      <c r="EI35" s="117">
        <f t="shared" si="68"/>
        <v>0</v>
      </c>
      <c r="EJ35" s="117">
        <f t="shared" si="69"/>
        <v>0</v>
      </c>
      <c r="EK35" s="117">
        <f t="shared" si="70"/>
        <v>0</v>
      </c>
      <c r="EL35" s="117">
        <f t="shared" si="71"/>
        <v>0</v>
      </c>
      <c r="EM35" s="117">
        <f t="shared" si="103"/>
        <v>0</v>
      </c>
      <c r="EN35" s="117">
        <f t="shared" si="72"/>
        <v>0</v>
      </c>
      <c r="EO35" s="117">
        <f t="shared" si="73"/>
        <v>0</v>
      </c>
      <c r="EP35" s="117">
        <f t="shared" si="74"/>
        <v>0</v>
      </c>
      <c r="EQ35" s="118">
        <f t="shared" si="75"/>
        <v>0</v>
      </c>
      <c r="ER35" s="117">
        <f t="shared" si="76"/>
        <v>0</v>
      </c>
      <c r="ES35" s="117">
        <f t="shared" si="77"/>
        <v>0</v>
      </c>
      <c r="ET35" s="117">
        <f t="shared" si="78"/>
        <v>0</v>
      </c>
      <c r="EU35" s="117">
        <f t="shared" si="79"/>
        <v>0</v>
      </c>
      <c r="EV35" s="117">
        <f t="shared" si="80"/>
        <v>0</v>
      </c>
      <c r="EW35" s="117">
        <f t="shared" si="81"/>
        <v>0</v>
      </c>
      <c r="EX35" s="118">
        <f t="shared" si="82"/>
        <v>0</v>
      </c>
      <c r="EY35" s="118">
        <f t="shared" si="83"/>
        <v>0</v>
      </c>
      <c r="EZ35" s="117">
        <f t="shared" si="104"/>
        <v>0</v>
      </c>
      <c r="FA35" s="118">
        <f t="shared" si="84"/>
        <v>0</v>
      </c>
      <c r="FB35" s="118">
        <f t="shared" si="85"/>
        <v>0</v>
      </c>
      <c r="FC35" s="7">
        <f t="shared" si="86"/>
        <v>0</v>
      </c>
    </row>
    <row r="36" spans="1:161" ht="17.100000000000001" customHeight="1" x14ac:dyDescent="0.25">
      <c r="A36" s="774"/>
      <c r="B36" s="777"/>
      <c r="C36" s="172">
        <v>4</v>
      </c>
      <c r="D36" s="453"/>
      <c r="E36" s="536"/>
      <c r="F36" s="430"/>
      <c r="G36" s="449"/>
      <c r="H36" s="450"/>
      <c r="I36" s="430"/>
      <c r="J36" s="451"/>
      <c r="K36" s="450"/>
      <c r="L36" s="452"/>
      <c r="M36" s="492" t="s">
        <v>877</v>
      </c>
      <c r="N36" s="448" t="s">
        <v>863</v>
      </c>
      <c r="O36" s="430" t="s">
        <v>845</v>
      </c>
      <c r="P36" s="449" t="s">
        <v>922</v>
      </c>
      <c r="Q36" s="430" t="s">
        <v>867</v>
      </c>
      <c r="R36" s="451" t="s">
        <v>907</v>
      </c>
      <c r="S36" s="452" t="s">
        <v>871</v>
      </c>
      <c r="T36" s="447"/>
      <c r="U36" s="454"/>
      <c r="V36" s="430"/>
      <c r="W36" s="449"/>
      <c r="X36" s="430"/>
      <c r="Y36" s="451"/>
      <c r="Z36" s="452"/>
      <c r="AA36" s="42"/>
      <c r="AB36" s="10"/>
      <c r="AC36" s="6"/>
      <c r="AD36" s="520" t="s">
        <v>806</v>
      </c>
      <c r="AE36" s="520" t="s">
        <v>806</v>
      </c>
      <c r="AF36" s="520" t="s">
        <v>806</v>
      </c>
      <c r="AG36" s="520" t="s">
        <v>587</v>
      </c>
      <c r="AH36" s="520" t="s">
        <v>792</v>
      </c>
      <c r="AI36" s="520" t="s">
        <v>792</v>
      </c>
      <c r="AJ36" s="520" t="s">
        <v>806</v>
      </c>
      <c r="AK36" s="520" t="s">
        <v>806</v>
      </c>
      <c r="AL36" s="520" t="s">
        <v>806</v>
      </c>
      <c r="AM36" s="520" t="s">
        <v>806</v>
      </c>
      <c r="AN36" s="520" t="s">
        <v>806</v>
      </c>
      <c r="AO36" s="520" t="s">
        <v>806</v>
      </c>
      <c r="AP36" s="520" t="s">
        <v>792</v>
      </c>
      <c r="AQ36" s="520" t="s">
        <v>792</v>
      </c>
      <c r="AR36" s="520" t="s">
        <v>661</v>
      </c>
      <c r="AS36" s="520" t="s">
        <v>661</v>
      </c>
      <c r="AT36" s="520" t="s">
        <v>661</v>
      </c>
      <c r="AU36" s="520" t="s">
        <v>661</v>
      </c>
      <c r="AV36" s="520" t="s">
        <v>661</v>
      </c>
      <c r="AW36" s="520" t="s">
        <v>638</v>
      </c>
      <c r="AX36" s="520" t="s">
        <v>638</v>
      </c>
      <c r="AY36" s="520" t="s">
        <v>661</v>
      </c>
      <c r="AZ36" s="520" t="s">
        <v>661</v>
      </c>
      <c r="BB36" s="118"/>
      <c r="BC36" s="118">
        <f t="shared" si="0"/>
        <v>0</v>
      </c>
      <c r="BD36" s="118">
        <f t="shared" si="1"/>
        <v>0</v>
      </c>
      <c r="BE36" s="118">
        <f t="shared" si="2"/>
        <v>0</v>
      </c>
      <c r="BF36" s="118">
        <f t="shared" si="3"/>
        <v>0</v>
      </c>
      <c r="BG36" s="118">
        <f t="shared" si="4"/>
        <v>0</v>
      </c>
      <c r="BH36" s="118">
        <f t="shared" si="5"/>
        <v>0</v>
      </c>
      <c r="BI36" s="118">
        <f t="shared" si="6"/>
        <v>0</v>
      </c>
      <c r="BJ36" s="118">
        <f t="shared" si="7"/>
        <v>0</v>
      </c>
      <c r="BK36" s="117">
        <f t="shared" si="87"/>
        <v>0</v>
      </c>
      <c r="BL36" s="118">
        <f t="shared" si="8"/>
        <v>0</v>
      </c>
      <c r="BM36" s="118">
        <f t="shared" si="9"/>
        <v>0</v>
      </c>
      <c r="BN36" s="117">
        <f t="shared" si="10"/>
        <v>0</v>
      </c>
      <c r="BO36" s="118">
        <f t="shared" si="11"/>
        <v>0</v>
      </c>
      <c r="BP36" s="118">
        <f t="shared" si="12"/>
        <v>0</v>
      </c>
      <c r="BQ36" s="118">
        <f t="shared" si="13"/>
        <v>0</v>
      </c>
      <c r="BR36" s="118">
        <f t="shared" si="14"/>
        <v>0</v>
      </c>
      <c r="BS36" s="118">
        <f t="shared" si="15"/>
        <v>0</v>
      </c>
      <c r="BT36" s="118">
        <f t="shared" si="16"/>
        <v>0</v>
      </c>
      <c r="BU36" s="118">
        <f t="shared" si="88"/>
        <v>0</v>
      </c>
      <c r="BV36" s="117">
        <f t="shared" si="17"/>
        <v>0</v>
      </c>
      <c r="BW36" s="117">
        <f t="shared" si="18"/>
        <v>0</v>
      </c>
      <c r="BX36" s="117">
        <f t="shared" si="19"/>
        <v>0</v>
      </c>
      <c r="BY36" s="117">
        <f t="shared" si="20"/>
        <v>0</v>
      </c>
      <c r="BZ36" s="117">
        <f t="shared" si="21"/>
        <v>0</v>
      </c>
      <c r="CA36" s="117">
        <f t="shared" si="89"/>
        <v>0</v>
      </c>
      <c r="CB36" s="117">
        <f t="shared" si="22"/>
        <v>0</v>
      </c>
      <c r="CC36" s="117">
        <f t="shared" si="23"/>
        <v>0</v>
      </c>
      <c r="CD36" s="117">
        <f t="shared" si="24"/>
        <v>0</v>
      </c>
      <c r="CE36" s="117">
        <f t="shared" si="90"/>
        <v>0</v>
      </c>
      <c r="CF36" s="117">
        <f t="shared" si="91"/>
        <v>0</v>
      </c>
      <c r="CG36" s="117">
        <f t="shared" si="92"/>
        <v>0</v>
      </c>
      <c r="CH36" s="117">
        <f t="shared" si="25"/>
        <v>0</v>
      </c>
      <c r="CI36" s="117">
        <f t="shared" si="26"/>
        <v>0</v>
      </c>
      <c r="CJ36" s="117">
        <f t="shared" si="27"/>
        <v>0</v>
      </c>
      <c r="CK36" s="117">
        <f t="shared" si="28"/>
        <v>0</v>
      </c>
      <c r="CL36" s="117">
        <f t="shared" si="29"/>
        <v>0</v>
      </c>
      <c r="CM36" s="117">
        <f t="shared" si="30"/>
        <v>0</v>
      </c>
      <c r="CN36" s="117">
        <f t="shared" si="31"/>
        <v>0</v>
      </c>
      <c r="CO36" s="117">
        <f t="shared" si="32"/>
        <v>0</v>
      </c>
      <c r="CP36" s="117">
        <f t="shared" si="33"/>
        <v>0</v>
      </c>
      <c r="CQ36" s="117">
        <f t="shared" si="93"/>
        <v>0</v>
      </c>
      <c r="CR36" s="117">
        <f t="shared" si="34"/>
        <v>0</v>
      </c>
      <c r="CS36" s="117">
        <f t="shared" si="35"/>
        <v>0</v>
      </c>
      <c r="CT36" s="117">
        <f t="shared" si="36"/>
        <v>0</v>
      </c>
      <c r="CU36" s="117">
        <f t="shared" si="37"/>
        <v>0</v>
      </c>
      <c r="CV36" s="117">
        <f t="shared" si="38"/>
        <v>0</v>
      </c>
      <c r="CW36" s="117">
        <f t="shared" si="39"/>
        <v>0</v>
      </c>
      <c r="CX36" s="117">
        <f t="shared" si="40"/>
        <v>0</v>
      </c>
      <c r="CY36" s="117">
        <f t="shared" si="41"/>
        <v>0</v>
      </c>
      <c r="CZ36" s="117">
        <f t="shared" si="42"/>
        <v>0</v>
      </c>
      <c r="DA36" s="117">
        <f t="shared" si="94"/>
        <v>0</v>
      </c>
      <c r="DB36" s="117">
        <f t="shared" si="43"/>
        <v>0</v>
      </c>
      <c r="DC36" s="117">
        <f t="shared" si="95"/>
        <v>0</v>
      </c>
      <c r="DD36" s="117">
        <f t="shared" si="44"/>
        <v>0</v>
      </c>
      <c r="DE36" s="117">
        <f t="shared" si="96"/>
        <v>0</v>
      </c>
      <c r="DF36" s="117">
        <f t="shared" si="45"/>
        <v>0</v>
      </c>
      <c r="DG36" s="117">
        <f t="shared" si="46"/>
        <v>0</v>
      </c>
      <c r="DH36" s="117">
        <f t="shared" si="47"/>
        <v>0</v>
      </c>
      <c r="DI36" s="117">
        <f t="shared" si="48"/>
        <v>0</v>
      </c>
      <c r="DJ36" s="117">
        <f t="shared" si="49"/>
        <v>0</v>
      </c>
      <c r="DK36" s="117">
        <f t="shared" si="50"/>
        <v>0</v>
      </c>
      <c r="DL36" s="117">
        <f t="shared" si="51"/>
        <v>0</v>
      </c>
      <c r="DM36" s="117">
        <f t="shared" si="52"/>
        <v>0</v>
      </c>
      <c r="DN36" s="117">
        <f t="shared" si="97"/>
        <v>0</v>
      </c>
      <c r="DO36" s="117">
        <f t="shared" si="53"/>
        <v>0</v>
      </c>
      <c r="DP36" s="117">
        <f t="shared" si="54"/>
        <v>0</v>
      </c>
      <c r="DQ36" s="117">
        <f t="shared" si="98"/>
        <v>0</v>
      </c>
      <c r="DR36" s="117">
        <f t="shared" si="99"/>
        <v>0</v>
      </c>
      <c r="DS36" s="117">
        <f t="shared" si="55"/>
        <v>0</v>
      </c>
      <c r="DT36" s="117">
        <f t="shared" si="56"/>
        <v>0</v>
      </c>
      <c r="DU36" s="117">
        <f t="shared" si="57"/>
        <v>0</v>
      </c>
      <c r="DV36" s="117">
        <f t="shared" si="58"/>
        <v>0</v>
      </c>
      <c r="DW36" s="117">
        <f t="shared" si="59"/>
        <v>0</v>
      </c>
      <c r="DX36" s="117">
        <f t="shared" si="60"/>
        <v>0</v>
      </c>
      <c r="DY36" s="117">
        <f t="shared" si="100"/>
        <v>0</v>
      </c>
      <c r="DZ36" s="117">
        <f t="shared" si="61"/>
        <v>0</v>
      </c>
      <c r="EA36" s="117">
        <f t="shared" si="101"/>
        <v>0</v>
      </c>
      <c r="EB36" s="117">
        <f t="shared" si="62"/>
        <v>0</v>
      </c>
      <c r="EC36" s="117">
        <f t="shared" si="63"/>
        <v>0</v>
      </c>
      <c r="ED36" s="117">
        <f t="shared" si="64"/>
        <v>0</v>
      </c>
      <c r="EE36" s="117">
        <f t="shared" si="65"/>
        <v>0</v>
      </c>
      <c r="EF36" s="117">
        <f t="shared" si="66"/>
        <v>0</v>
      </c>
      <c r="EG36" s="117">
        <f t="shared" si="102"/>
        <v>0</v>
      </c>
      <c r="EH36" s="117">
        <f t="shared" si="67"/>
        <v>0</v>
      </c>
      <c r="EI36" s="117">
        <f t="shared" si="68"/>
        <v>0</v>
      </c>
      <c r="EJ36" s="117">
        <f t="shared" si="69"/>
        <v>0</v>
      </c>
      <c r="EK36" s="117">
        <f t="shared" si="70"/>
        <v>0</v>
      </c>
      <c r="EL36" s="117">
        <f t="shared" si="71"/>
        <v>0</v>
      </c>
      <c r="EM36" s="117">
        <f t="shared" si="103"/>
        <v>0</v>
      </c>
      <c r="EN36" s="117">
        <f t="shared" si="72"/>
        <v>0</v>
      </c>
      <c r="EO36" s="117">
        <f t="shared" si="73"/>
        <v>0</v>
      </c>
      <c r="EP36" s="117">
        <f t="shared" si="74"/>
        <v>0</v>
      </c>
      <c r="EQ36" s="118">
        <f t="shared" si="75"/>
        <v>0</v>
      </c>
      <c r="ER36" s="117">
        <f t="shared" si="76"/>
        <v>0</v>
      </c>
      <c r="ES36" s="117">
        <f t="shared" si="77"/>
        <v>0</v>
      </c>
      <c r="ET36" s="117">
        <f t="shared" si="78"/>
        <v>0</v>
      </c>
      <c r="EU36" s="117">
        <f t="shared" si="79"/>
        <v>0</v>
      </c>
      <c r="EV36" s="117">
        <f t="shared" si="80"/>
        <v>0</v>
      </c>
      <c r="EW36" s="117">
        <f t="shared" si="81"/>
        <v>0</v>
      </c>
      <c r="EX36" s="118">
        <f t="shared" si="82"/>
        <v>0</v>
      </c>
      <c r="EY36" s="118">
        <f t="shared" si="83"/>
        <v>0</v>
      </c>
      <c r="EZ36" s="117">
        <f t="shared" si="104"/>
        <v>0</v>
      </c>
      <c r="FA36" s="118">
        <f t="shared" si="84"/>
        <v>0</v>
      </c>
      <c r="FB36" s="118">
        <f t="shared" si="85"/>
        <v>0</v>
      </c>
      <c r="FC36" s="7">
        <f t="shared" si="86"/>
        <v>0</v>
      </c>
    </row>
    <row r="37" spans="1:161" ht="17.100000000000001" customHeight="1" x14ac:dyDescent="0.25">
      <c r="A37" s="774"/>
      <c r="B37" s="777"/>
      <c r="C37" s="172">
        <v>5</v>
      </c>
      <c r="D37" s="453"/>
      <c r="E37" s="536"/>
      <c r="F37" s="430"/>
      <c r="G37" s="449"/>
      <c r="H37" s="450"/>
      <c r="I37" s="430"/>
      <c r="J37" s="451"/>
      <c r="K37" s="450"/>
      <c r="L37" s="452"/>
      <c r="M37" s="447" t="s">
        <v>862</v>
      </c>
      <c r="N37" s="448" t="s">
        <v>879</v>
      </c>
      <c r="O37" s="448" t="s">
        <v>880</v>
      </c>
      <c r="P37" s="449" t="s">
        <v>871</v>
      </c>
      <c r="Q37" s="430" t="s">
        <v>907</v>
      </c>
      <c r="R37" s="451" t="s">
        <v>894</v>
      </c>
      <c r="S37" s="452" t="s">
        <v>922</v>
      </c>
      <c r="T37" s="447"/>
      <c r="U37" s="454"/>
      <c r="V37" s="430"/>
      <c r="W37" s="449"/>
      <c r="X37" s="430"/>
      <c r="Y37" s="446"/>
      <c r="Z37" s="452"/>
      <c r="AA37" s="42"/>
      <c r="AB37" s="10"/>
      <c r="AC37" s="6"/>
      <c r="AD37" s="520" t="s">
        <v>640</v>
      </c>
      <c r="AE37" s="520" t="s">
        <v>640</v>
      </c>
      <c r="AF37" s="520" t="s">
        <v>640</v>
      </c>
      <c r="AG37" s="520" t="s">
        <v>416</v>
      </c>
      <c r="AH37" s="520" t="s">
        <v>416</v>
      </c>
      <c r="AI37" s="520" t="s">
        <v>416</v>
      </c>
      <c r="AJ37" s="520" t="s">
        <v>641</v>
      </c>
      <c r="AK37" s="520" t="s">
        <v>641</v>
      </c>
      <c r="AL37" s="520" t="s">
        <v>641</v>
      </c>
      <c r="AM37" s="520" t="s">
        <v>806</v>
      </c>
      <c r="AN37" s="520" t="s">
        <v>806</v>
      </c>
      <c r="AO37" s="520" t="s">
        <v>806</v>
      </c>
      <c r="AP37" s="520" t="s">
        <v>792</v>
      </c>
      <c r="AQ37" s="520" t="s">
        <v>792</v>
      </c>
      <c r="AR37" s="520" t="s">
        <v>661</v>
      </c>
      <c r="AS37" s="520" t="s">
        <v>661</v>
      </c>
      <c r="AT37" s="520" t="s">
        <v>661</v>
      </c>
      <c r="AU37" s="520" t="s">
        <v>661</v>
      </c>
      <c r="AV37" s="520" t="s">
        <v>661</v>
      </c>
      <c r="AW37" s="520" t="s">
        <v>638</v>
      </c>
      <c r="AX37" s="520" t="s">
        <v>638</v>
      </c>
      <c r="AY37" s="520" t="s">
        <v>661</v>
      </c>
      <c r="AZ37" s="520" t="s">
        <v>661</v>
      </c>
      <c r="BB37" s="118"/>
      <c r="BC37" s="118">
        <f t="shared" si="0"/>
        <v>0</v>
      </c>
      <c r="BD37" s="118">
        <f t="shared" si="1"/>
        <v>0</v>
      </c>
      <c r="BE37" s="118">
        <f t="shared" si="2"/>
        <v>0</v>
      </c>
      <c r="BF37" s="118">
        <f t="shared" si="3"/>
        <v>0</v>
      </c>
      <c r="BG37" s="118">
        <f t="shared" si="4"/>
        <v>0</v>
      </c>
      <c r="BH37" s="118">
        <f t="shared" si="5"/>
        <v>0</v>
      </c>
      <c r="BI37" s="118">
        <f t="shared" si="6"/>
        <v>0</v>
      </c>
      <c r="BJ37" s="118">
        <f t="shared" si="7"/>
        <v>0</v>
      </c>
      <c r="BK37" s="117">
        <f t="shared" si="87"/>
        <v>0</v>
      </c>
      <c r="BL37" s="118">
        <f t="shared" si="8"/>
        <v>0</v>
      </c>
      <c r="BM37" s="118">
        <f t="shared" si="9"/>
        <v>0</v>
      </c>
      <c r="BN37" s="117">
        <f t="shared" si="10"/>
        <v>0</v>
      </c>
      <c r="BO37" s="118">
        <f t="shared" si="11"/>
        <v>0</v>
      </c>
      <c r="BP37" s="118">
        <f t="shared" si="12"/>
        <v>0</v>
      </c>
      <c r="BQ37" s="118">
        <f t="shared" si="13"/>
        <v>0</v>
      </c>
      <c r="BR37" s="118">
        <f t="shared" si="14"/>
        <v>0</v>
      </c>
      <c r="BS37" s="118">
        <f t="shared" si="15"/>
        <v>0</v>
      </c>
      <c r="BT37" s="118">
        <f t="shared" si="16"/>
        <v>0</v>
      </c>
      <c r="BU37" s="118">
        <f t="shared" si="88"/>
        <v>0</v>
      </c>
      <c r="BV37" s="117">
        <f t="shared" si="17"/>
        <v>0</v>
      </c>
      <c r="BW37" s="117">
        <f t="shared" si="18"/>
        <v>0</v>
      </c>
      <c r="BX37" s="117">
        <f t="shared" si="19"/>
        <v>0</v>
      </c>
      <c r="BY37" s="117">
        <f t="shared" si="20"/>
        <v>0</v>
      </c>
      <c r="BZ37" s="117">
        <f t="shared" si="21"/>
        <v>0</v>
      </c>
      <c r="CA37" s="117">
        <f t="shared" si="89"/>
        <v>0</v>
      </c>
      <c r="CB37" s="117">
        <f t="shared" si="22"/>
        <v>0</v>
      </c>
      <c r="CC37" s="117">
        <f t="shared" si="23"/>
        <v>0</v>
      </c>
      <c r="CD37" s="117">
        <f t="shared" si="24"/>
        <v>0</v>
      </c>
      <c r="CE37" s="117">
        <f t="shared" si="90"/>
        <v>0</v>
      </c>
      <c r="CF37" s="117">
        <f t="shared" si="91"/>
        <v>0</v>
      </c>
      <c r="CG37" s="117">
        <f t="shared" si="92"/>
        <v>0</v>
      </c>
      <c r="CH37" s="117">
        <f t="shared" si="25"/>
        <v>0</v>
      </c>
      <c r="CI37" s="117">
        <f t="shared" si="26"/>
        <v>0</v>
      </c>
      <c r="CJ37" s="117">
        <f t="shared" si="27"/>
        <v>0</v>
      </c>
      <c r="CK37" s="117">
        <f t="shared" si="28"/>
        <v>0</v>
      </c>
      <c r="CL37" s="117">
        <f t="shared" si="29"/>
        <v>0</v>
      </c>
      <c r="CM37" s="117">
        <f t="shared" si="30"/>
        <v>0</v>
      </c>
      <c r="CN37" s="117">
        <f t="shared" si="31"/>
        <v>0</v>
      </c>
      <c r="CO37" s="117">
        <f t="shared" si="32"/>
        <v>0</v>
      </c>
      <c r="CP37" s="117">
        <f t="shared" si="33"/>
        <v>0</v>
      </c>
      <c r="CQ37" s="117">
        <f t="shared" si="93"/>
        <v>0</v>
      </c>
      <c r="CR37" s="117">
        <f t="shared" si="34"/>
        <v>0</v>
      </c>
      <c r="CS37" s="117">
        <f t="shared" si="35"/>
        <v>0</v>
      </c>
      <c r="CT37" s="117">
        <f t="shared" si="36"/>
        <v>0</v>
      </c>
      <c r="CU37" s="117">
        <f t="shared" si="37"/>
        <v>0</v>
      </c>
      <c r="CV37" s="117">
        <f t="shared" si="38"/>
        <v>0</v>
      </c>
      <c r="CW37" s="117">
        <f t="shared" si="39"/>
        <v>0</v>
      </c>
      <c r="CX37" s="117">
        <f t="shared" si="40"/>
        <v>0</v>
      </c>
      <c r="CY37" s="117">
        <f t="shared" si="41"/>
        <v>0</v>
      </c>
      <c r="CZ37" s="117">
        <f t="shared" si="42"/>
        <v>0</v>
      </c>
      <c r="DA37" s="117">
        <f t="shared" si="94"/>
        <v>0</v>
      </c>
      <c r="DB37" s="117">
        <f t="shared" si="43"/>
        <v>0</v>
      </c>
      <c r="DC37" s="117">
        <f t="shared" si="95"/>
        <v>0</v>
      </c>
      <c r="DD37" s="117">
        <f t="shared" si="44"/>
        <v>0</v>
      </c>
      <c r="DE37" s="117">
        <f t="shared" si="96"/>
        <v>0</v>
      </c>
      <c r="DF37" s="117">
        <f t="shared" si="45"/>
        <v>0</v>
      </c>
      <c r="DG37" s="117">
        <f t="shared" si="46"/>
        <v>0</v>
      </c>
      <c r="DH37" s="117">
        <f t="shared" si="47"/>
        <v>0</v>
      </c>
      <c r="DI37" s="117">
        <f t="shared" si="48"/>
        <v>0</v>
      </c>
      <c r="DJ37" s="117">
        <f t="shared" si="49"/>
        <v>0</v>
      </c>
      <c r="DK37" s="117">
        <f t="shared" si="50"/>
        <v>0</v>
      </c>
      <c r="DL37" s="117">
        <f t="shared" si="51"/>
        <v>0</v>
      </c>
      <c r="DM37" s="117">
        <f t="shared" si="52"/>
        <v>0</v>
      </c>
      <c r="DN37" s="117">
        <f t="shared" si="97"/>
        <v>0</v>
      </c>
      <c r="DO37" s="117">
        <f t="shared" si="53"/>
        <v>0</v>
      </c>
      <c r="DP37" s="117">
        <f t="shared" si="54"/>
        <v>0</v>
      </c>
      <c r="DQ37" s="117">
        <f t="shared" si="98"/>
        <v>0</v>
      </c>
      <c r="DR37" s="117">
        <f t="shared" si="99"/>
        <v>0</v>
      </c>
      <c r="DS37" s="117">
        <f t="shared" si="55"/>
        <v>0</v>
      </c>
      <c r="DT37" s="117">
        <f t="shared" si="56"/>
        <v>0</v>
      </c>
      <c r="DU37" s="117">
        <f t="shared" si="57"/>
        <v>0</v>
      </c>
      <c r="DV37" s="117">
        <f t="shared" si="58"/>
        <v>0</v>
      </c>
      <c r="DW37" s="117">
        <f t="shared" si="59"/>
        <v>0</v>
      </c>
      <c r="DX37" s="117">
        <f t="shared" si="60"/>
        <v>0</v>
      </c>
      <c r="DY37" s="117">
        <f t="shared" si="100"/>
        <v>0</v>
      </c>
      <c r="DZ37" s="117">
        <f t="shared" si="61"/>
        <v>0</v>
      </c>
      <c r="EA37" s="117">
        <f t="shared" si="101"/>
        <v>0</v>
      </c>
      <c r="EB37" s="117">
        <f t="shared" si="62"/>
        <v>0</v>
      </c>
      <c r="EC37" s="117">
        <f t="shared" si="63"/>
        <v>0</v>
      </c>
      <c r="ED37" s="117">
        <f t="shared" si="64"/>
        <v>0</v>
      </c>
      <c r="EE37" s="117">
        <f t="shared" si="65"/>
        <v>0</v>
      </c>
      <c r="EF37" s="117">
        <f t="shared" si="66"/>
        <v>0</v>
      </c>
      <c r="EG37" s="117">
        <f t="shared" si="102"/>
        <v>0</v>
      </c>
      <c r="EH37" s="117">
        <f t="shared" si="67"/>
        <v>0</v>
      </c>
      <c r="EI37" s="117">
        <f t="shared" si="68"/>
        <v>0</v>
      </c>
      <c r="EJ37" s="117">
        <f t="shared" si="69"/>
        <v>0</v>
      </c>
      <c r="EK37" s="117">
        <f t="shared" si="70"/>
        <v>0</v>
      </c>
      <c r="EL37" s="117">
        <f t="shared" si="71"/>
        <v>0</v>
      </c>
      <c r="EM37" s="117">
        <f t="shared" si="103"/>
        <v>0</v>
      </c>
      <c r="EN37" s="117">
        <f t="shared" si="72"/>
        <v>0</v>
      </c>
      <c r="EO37" s="117">
        <f t="shared" si="73"/>
        <v>0</v>
      </c>
      <c r="EP37" s="117">
        <f t="shared" si="74"/>
        <v>0</v>
      </c>
      <c r="EQ37" s="118">
        <f t="shared" si="75"/>
        <v>0</v>
      </c>
      <c r="ER37" s="117">
        <f t="shared" si="76"/>
        <v>0</v>
      </c>
      <c r="ES37" s="117">
        <f t="shared" si="77"/>
        <v>0</v>
      </c>
      <c r="ET37" s="117">
        <f t="shared" si="78"/>
        <v>0</v>
      </c>
      <c r="EU37" s="117">
        <f t="shared" si="79"/>
        <v>0</v>
      </c>
      <c r="EV37" s="117">
        <f t="shared" si="80"/>
        <v>0</v>
      </c>
      <c r="EW37" s="117">
        <f t="shared" si="81"/>
        <v>0</v>
      </c>
      <c r="EX37" s="118">
        <f t="shared" si="82"/>
        <v>0</v>
      </c>
      <c r="EY37" s="118">
        <f t="shared" si="83"/>
        <v>0</v>
      </c>
      <c r="EZ37" s="117">
        <f t="shared" si="104"/>
        <v>0</v>
      </c>
      <c r="FA37" s="118">
        <f t="shared" si="84"/>
        <v>0</v>
      </c>
      <c r="FB37" s="118">
        <f t="shared" si="85"/>
        <v>0</v>
      </c>
      <c r="FC37" s="7">
        <f t="shared" si="86"/>
        <v>0</v>
      </c>
    </row>
    <row r="38" spans="1:161" ht="17.100000000000001" customHeight="1" x14ac:dyDescent="0.25">
      <c r="A38" s="774"/>
      <c r="B38" s="777"/>
      <c r="C38" s="172">
        <v>6</v>
      </c>
      <c r="D38" s="453"/>
      <c r="E38" s="448"/>
      <c r="F38" s="458"/>
      <c r="G38" s="449"/>
      <c r="H38" s="450"/>
      <c r="I38" s="430"/>
      <c r="J38" s="451"/>
      <c r="K38" s="450"/>
      <c r="L38" s="452"/>
      <c r="M38" s="447" t="s">
        <v>862</v>
      </c>
      <c r="N38" s="448" t="s">
        <v>879</v>
      </c>
      <c r="O38" s="448" t="s">
        <v>880</v>
      </c>
      <c r="P38" s="449" t="s">
        <v>871</v>
      </c>
      <c r="Q38" s="430" t="s">
        <v>907</v>
      </c>
      <c r="R38" s="451" t="s">
        <v>894</v>
      </c>
      <c r="S38" s="452" t="s">
        <v>922</v>
      </c>
      <c r="T38" s="447"/>
      <c r="U38" s="454"/>
      <c r="V38" s="430"/>
      <c r="W38" s="449"/>
      <c r="X38" s="493"/>
      <c r="Y38" s="454"/>
      <c r="Z38" s="452"/>
      <c r="AA38" s="42"/>
      <c r="AB38" s="229"/>
      <c r="AC38" s="6"/>
      <c r="AD38" s="520" t="s">
        <v>640</v>
      </c>
      <c r="AE38" s="520" t="s">
        <v>640</v>
      </c>
      <c r="AF38" s="520" t="s">
        <v>640</v>
      </c>
      <c r="AG38" s="520" t="s">
        <v>416</v>
      </c>
      <c r="AH38" s="520" t="s">
        <v>416</v>
      </c>
      <c r="AI38" s="520" t="s">
        <v>416</v>
      </c>
      <c r="AJ38" s="520" t="s">
        <v>641</v>
      </c>
      <c r="AK38" s="520" t="s">
        <v>641</v>
      </c>
      <c r="AL38" s="520" t="s">
        <v>641</v>
      </c>
      <c r="AM38" s="520" t="s">
        <v>806</v>
      </c>
      <c r="AN38" s="520" t="s">
        <v>806</v>
      </c>
      <c r="AO38" s="520" t="s">
        <v>806</v>
      </c>
      <c r="AP38" s="520" t="s">
        <v>792</v>
      </c>
      <c r="AQ38" s="520" t="s">
        <v>792</v>
      </c>
      <c r="AR38" s="520" t="s">
        <v>661</v>
      </c>
      <c r="AS38" s="520" t="s">
        <v>661</v>
      </c>
      <c r="AT38" s="520" t="s">
        <v>661</v>
      </c>
      <c r="AU38" s="520" t="s">
        <v>661</v>
      </c>
      <c r="AV38" s="520" t="s">
        <v>661</v>
      </c>
      <c r="AW38" s="520" t="s">
        <v>638</v>
      </c>
      <c r="AX38" s="520" t="s">
        <v>638</v>
      </c>
      <c r="AY38" s="520" t="s">
        <v>661</v>
      </c>
      <c r="AZ38" s="520" t="s">
        <v>661</v>
      </c>
      <c r="BB38" s="118"/>
      <c r="BC38" s="118">
        <f t="shared" si="0"/>
        <v>0</v>
      </c>
      <c r="BD38" s="118">
        <f t="shared" si="1"/>
        <v>0</v>
      </c>
      <c r="BE38" s="118">
        <f t="shared" si="2"/>
        <v>0</v>
      </c>
      <c r="BF38" s="118">
        <f t="shared" si="3"/>
        <v>0</v>
      </c>
      <c r="BG38" s="118">
        <f t="shared" si="4"/>
        <v>0</v>
      </c>
      <c r="BH38" s="118">
        <f t="shared" si="5"/>
        <v>0</v>
      </c>
      <c r="BI38" s="118">
        <f t="shared" si="6"/>
        <v>0</v>
      </c>
      <c r="BJ38" s="118">
        <f t="shared" si="7"/>
        <v>0</v>
      </c>
      <c r="BK38" s="117">
        <f t="shared" si="87"/>
        <v>0</v>
      </c>
      <c r="BL38" s="118">
        <f t="shared" si="8"/>
        <v>0</v>
      </c>
      <c r="BM38" s="118">
        <f t="shared" si="9"/>
        <v>0</v>
      </c>
      <c r="BN38" s="117">
        <f t="shared" si="10"/>
        <v>0</v>
      </c>
      <c r="BO38" s="118">
        <f t="shared" si="11"/>
        <v>0</v>
      </c>
      <c r="BP38" s="118">
        <f t="shared" si="12"/>
        <v>0</v>
      </c>
      <c r="BQ38" s="118">
        <f t="shared" si="13"/>
        <v>0</v>
      </c>
      <c r="BR38" s="118">
        <f t="shared" si="14"/>
        <v>0</v>
      </c>
      <c r="BS38" s="118">
        <f t="shared" si="15"/>
        <v>0</v>
      </c>
      <c r="BT38" s="118">
        <f t="shared" si="16"/>
        <v>0</v>
      </c>
      <c r="BU38" s="118">
        <f t="shared" si="88"/>
        <v>0</v>
      </c>
      <c r="BV38" s="117">
        <f t="shared" si="17"/>
        <v>0</v>
      </c>
      <c r="BW38" s="117">
        <f t="shared" si="18"/>
        <v>0</v>
      </c>
      <c r="BX38" s="117">
        <f t="shared" si="19"/>
        <v>0</v>
      </c>
      <c r="BY38" s="117">
        <f t="shared" si="20"/>
        <v>0</v>
      </c>
      <c r="BZ38" s="117">
        <f t="shared" si="21"/>
        <v>0</v>
      </c>
      <c r="CA38" s="117">
        <f t="shared" si="89"/>
        <v>0</v>
      </c>
      <c r="CB38" s="117">
        <f t="shared" si="22"/>
        <v>0</v>
      </c>
      <c r="CC38" s="117">
        <f t="shared" si="23"/>
        <v>0</v>
      </c>
      <c r="CD38" s="117">
        <f t="shared" si="24"/>
        <v>0</v>
      </c>
      <c r="CE38" s="117">
        <f t="shared" si="90"/>
        <v>0</v>
      </c>
      <c r="CF38" s="117">
        <f t="shared" si="91"/>
        <v>0</v>
      </c>
      <c r="CG38" s="117">
        <f t="shared" si="92"/>
        <v>0</v>
      </c>
      <c r="CH38" s="117">
        <f t="shared" si="25"/>
        <v>0</v>
      </c>
      <c r="CI38" s="117">
        <f t="shared" si="26"/>
        <v>0</v>
      </c>
      <c r="CJ38" s="117">
        <f t="shared" si="27"/>
        <v>0</v>
      </c>
      <c r="CK38" s="117">
        <f t="shared" si="28"/>
        <v>0</v>
      </c>
      <c r="CL38" s="117">
        <f t="shared" si="29"/>
        <v>0</v>
      </c>
      <c r="CM38" s="117">
        <f t="shared" si="30"/>
        <v>0</v>
      </c>
      <c r="CN38" s="117">
        <f t="shared" si="31"/>
        <v>0</v>
      </c>
      <c r="CO38" s="117">
        <f t="shared" si="32"/>
        <v>0</v>
      </c>
      <c r="CP38" s="117">
        <f t="shared" si="33"/>
        <v>0</v>
      </c>
      <c r="CQ38" s="117">
        <f t="shared" si="93"/>
        <v>0</v>
      </c>
      <c r="CR38" s="117">
        <f t="shared" si="34"/>
        <v>0</v>
      </c>
      <c r="CS38" s="117">
        <f t="shared" si="35"/>
        <v>0</v>
      </c>
      <c r="CT38" s="117">
        <f t="shared" si="36"/>
        <v>0</v>
      </c>
      <c r="CU38" s="117">
        <f t="shared" si="37"/>
        <v>0</v>
      </c>
      <c r="CV38" s="117">
        <f t="shared" si="38"/>
        <v>0</v>
      </c>
      <c r="CW38" s="117">
        <f t="shared" si="39"/>
        <v>0</v>
      </c>
      <c r="CX38" s="117">
        <f t="shared" si="40"/>
        <v>0</v>
      </c>
      <c r="CY38" s="117">
        <f t="shared" si="41"/>
        <v>0</v>
      </c>
      <c r="CZ38" s="117">
        <f t="shared" si="42"/>
        <v>0</v>
      </c>
      <c r="DA38" s="117">
        <f t="shared" si="94"/>
        <v>0</v>
      </c>
      <c r="DB38" s="117">
        <f t="shared" si="43"/>
        <v>0</v>
      </c>
      <c r="DC38" s="117">
        <f t="shared" si="95"/>
        <v>0</v>
      </c>
      <c r="DD38" s="117">
        <f t="shared" si="44"/>
        <v>0</v>
      </c>
      <c r="DE38" s="117">
        <f t="shared" si="96"/>
        <v>0</v>
      </c>
      <c r="DF38" s="117">
        <f t="shared" si="45"/>
        <v>0</v>
      </c>
      <c r="DG38" s="117">
        <f t="shared" si="46"/>
        <v>0</v>
      </c>
      <c r="DH38" s="117">
        <f t="shared" si="47"/>
        <v>0</v>
      </c>
      <c r="DI38" s="117">
        <f t="shared" si="48"/>
        <v>0</v>
      </c>
      <c r="DJ38" s="117">
        <f t="shared" si="49"/>
        <v>0</v>
      </c>
      <c r="DK38" s="117">
        <f t="shared" si="50"/>
        <v>0</v>
      </c>
      <c r="DL38" s="117">
        <f t="shared" si="51"/>
        <v>0</v>
      </c>
      <c r="DM38" s="117">
        <f t="shared" si="52"/>
        <v>0</v>
      </c>
      <c r="DN38" s="117">
        <f t="shared" si="97"/>
        <v>0</v>
      </c>
      <c r="DO38" s="117">
        <f t="shared" si="53"/>
        <v>0</v>
      </c>
      <c r="DP38" s="117">
        <f t="shared" si="54"/>
        <v>0</v>
      </c>
      <c r="DQ38" s="117">
        <f t="shared" si="98"/>
        <v>0</v>
      </c>
      <c r="DR38" s="117">
        <f t="shared" si="99"/>
        <v>0</v>
      </c>
      <c r="DS38" s="117">
        <f t="shared" si="55"/>
        <v>0</v>
      </c>
      <c r="DT38" s="117">
        <f t="shared" si="56"/>
        <v>0</v>
      </c>
      <c r="DU38" s="117">
        <f t="shared" si="57"/>
        <v>0</v>
      </c>
      <c r="DV38" s="117">
        <f t="shared" si="58"/>
        <v>0</v>
      </c>
      <c r="DW38" s="117">
        <f t="shared" si="59"/>
        <v>0</v>
      </c>
      <c r="DX38" s="117">
        <f t="shared" si="60"/>
        <v>0</v>
      </c>
      <c r="DY38" s="117">
        <f t="shared" si="100"/>
        <v>0</v>
      </c>
      <c r="DZ38" s="117">
        <f t="shared" si="61"/>
        <v>0</v>
      </c>
      <c r="EA38" s="117">
        <f t="shared" si="101"/>
        <v>0</v>
      </c>
      <c r="EB38" s="117">
        <f t="shared" si="62"/>
        <v>0</v>
      </c>
      <c r="EC38" s="117">
        <f t="shared" si="63"/>
        <v>0</v>
      </c>
      <c r="ED38" s="117">
        <f t="shared" si="64"/>
        <v>0</v>
      </c>
      <c r="EE38" s="117">
        <f t="shared" si="65"/>
        <v>0</v>
      </c>
      <c r="EF38" s="117">
        <f t="shared" si="66"/>
        <v>0</v>
      </c>
      <c r="EG38" s="117">
        <f t="shared" si="102"/>
        <v>0</v>
      </c>
      <c r="EH38" s="117">
        <f t="shared" si="67"/>
        <v>0</v>
      </c>
      <c r="EI38" s="117">
        <f t="shared" si="68"/>
        <v>0</v>
      </c>
      <c r="EJ38" s="117">
        <f t="shared" si="69"/>
        <v>0</v>
      </c>
      <c r="EK38" s="117">
        <f t="shared" si="70"/>
        <v>0</v>
      </c>
      <c r="EL38" s="117">
        <f t="shared" si="71"/>
        <v>0</v>
      </c>
      <c r="EM38" s="117">
        <f t="shared" si="103"/>
        <v>0</v>
      </c>
      <c r="EN38" s="117">
        <f t="shared" si="72"/>
        <v>0</v>
      </c>
      <c r="EO38" s="117">
        <f t="shared" si="73"/>
        <v>0</v>
      </c>
      <c r="EP38" s="117">
        <f t="shared" si="74"/>
        <v>0</v>
      </c>
      <c r="EQ38" s="118">
        <f t="shared" si="75"/>
        <v>0</v>
      </c>
      <c r="ER38" s="117">
        <f t="shared" si="76"/>
        <v>0</v>
      </c>
      <c r="ES38" s="117">
        <f t="shared" si="77"/>
        <v>0</v>
      </c>
      <c r="ET38" s="117">
        <f t="shared" si="78"/>
        <v>0</v>
      </c>
      <c r="EU38" s="117">
        <f t="shared" si="79"/>
        <v>0</v>
      </c>
      <c r="EV38" s="117">
        <f t="shared" si="80"/>
        <v>0</v>
      </c>
      <c r="EW38" s="117">
        <f t="shared" si="81"/>
        <v>0</v>
      </c>
      <c r="EX38" s="118">
        <f t="shared" si="82"/>
        <v>0</v>
      </c>
      <c r="EY38" s="118">
        <f t="shared" si="83"/>
        <v>0</v>
      </c>
      <c r="EZ38" s="117">
        <f t="shared" si="104"/>
        <v>0</v>
      </c>
      <c r="FA38" s="118">
        <f t="shared" si="84"/>
        <v>0</v>
      </c>
      <c r="FB38" s="118">
        <f t="shared" si="85"/>
        <v>0</v>
      </c>
      <c r="FC38" s="7">
        <f t="shared" si="86"/>
        <v>0</v>
      </c>
    </row>
    <row r="39" spans="1:161" ht="17.100000000000001" customHeight="1" x14ac:dyDescent="0.25">
      <c r="A39" s="774"/>
      <c r="B39" s="777"/>
      <c r="C39" s="172">
        <v>7</v>
      </c>
      <c r="D39" s="453"/>
      <c r="E39" s="448"/>
      <c r="F39" s="430"/>
      <c r="G39" s="449"/>
      <c r="H39" s="450"/>
      <c r="I39" s="430"/>
      <c r="J39" s="451"/>
      <c r="K39" s="450"/>
      <c r="L39" s="452"/>
      <c r="M39" s="447" t="s">
        <v>920</v>
      </c>
      <c r="N39" s="448" t="s">
        <v>845</v>
      </c>
      <c r="O39" s="430" t="s">
        <v>867</v>
      </c>
      <c r="P39" s="449" t="s">
        <v>885</v>
      </c>
      <c r="Q39" s="430" t="s">
        <v>878</v>
      </c>
      <c r="R39" s="451" t="s">
        <v>912</v>
      </c>
      <c r="S39" s="452" t="s">
        <v>933</v>
      </c>
      <c r="T39" s="447"/>
      <c r="U39" s="454"/>
      <c r="V39" s="430"/>
      <c r="W39" s="494"/>
      <c r="X39" s="430"/>
      <c r="Y39" s="451"/>
      <c r="Z39" s="452"/>
      <c r="AA39" s="42"/>
      <c r="AB39" s="10"/>
      <c r="AC39" s="6"/>
      <c r="AD39" s="520" t="s">
        <v>640</v>
      </c>
      <c r="AE39" s="520" t="s">
        <v>640</v>
      </c>
      <c r="AF39" s="520" t="s">
        <v>640</v>
      </c>
      <c r="AG39" s="520" t="s">
        <v>416</v>
      </c>
      <c r="AH39" s="520" t="s">
        <v>416</v>
      </c>
      <c r="AI39" s="520" t="s">
        <v>416</v>
      </c>
      <c r="AJ39" s="520" t="s">
        <v>641</v>
      </c>
      <c r="AK39" s="520" t="s">
        <v>641</v>
      </c>
      <c r="AL39" s="520" t="s">
        <v>641</v>
      </c>
      <c r="AM39" s="520" t="s">
        <v>640</v>
      </c>
      <c r="AN39" s="520" t="s">
        <v>640</v>
      </c>
      <c r="AO39" s="520" t="s">
        <v>640</v>
      </c>
      <c r="AP39" s="520" t="s">
        <v>519</v>
      </c>
      <c r="AQ39" s="520" t="s">
        <v>519</v>
      </c>
      <c r="AR39" s="520" t="s">
        <v>804</v>
      </c>
      <c r="AS39" s="520" t="s">
        <v>804</v>
      </c>
      <c r="AT39" s="520" t="s">
        <v>241</v>
      </c>
      <c r="AU39" s="520" t="s">
        <v>241</v>
      </c>
      <c r="AV39" s="520" t="s">
        <v>241</v>
      </c>
      <c r="AW39" s="520" t="s">
        <v>519</v>
      </c>
      <c r="AX39" s="520" t="s">
        <v>519</v>
      </c>
      <c r="AY39" s="520" t="s">
        <v>804</v>
      </c>
      <c r="AZ39" s="520" t="s">
        <v>804</v>
      </c>
      <c r="BB39" s="118"/>
      <c r="BC39" s="118">
        <f t="shared" si="0"/>
        <v>0</v>
      </c>
      <c r="BD39" s="118">
        <f t="shared" si="1"/>
        <v>0</v>
      </c>
      <c r="BE39" s="118">
        <f t="shared" si="2"/>
        <v>0</v>
      </c>
      <c r="BF39" s="118">
        <f t="shared" si="3"/>
        <v>0</v>
      </c>
      <c r="BG39" s="118">
        <f t="shared" si="4"/>
        <v>0</v>
      </c>
      <c r="BH39" s="118">
        <f t="shared" si="5"/>
        <v>0</v>
      </c>
      <c r="BI39" s="118">
        <f t="shared" si="6"/>
        <v>0</v>
      </c>
      <c r="BJ39" s="118">
        <f t="shared" si="7"/>
        <v>0</v>
      </c>
      <c r="BK39" s="117">
        <f t="shared" si="87"/>
        <v>0</v>
      </c>
      <c r="BL39" s="118">
        <f t="shared" si="8"/>
        <v>0</v>
      </c>
      <c r="BM39" s="118">
        <f t="shared" si="9"/>
        <v>0</v>
      </c>
      <c r="BN39" s="117">
        <f t="shared" si="10"/>
        <v>0</v>
      </c>
      <c r="BO39" s="118">
        <f t="shared" si="11"/>
        <v>0</v>
      </c>
      <c r="BP39" s="118">
        <f t="shared" si="12"/>
        <v>0</v>
      </c>
      <c r="BQ39" s="118">
        <f t="shared" si="13"/>
        <v>0</v>
      </c>
      <c r="BR39" s="118">
        <f t="shared" si="14"/>
        <v>0</v>
      </c>
      <c r="BS39" s="118">
        <f t="shared" si="15"/>
        <v>0</v>
      </c>
      <c r="BT39" s="118">
        <f t="shared" si="16"/>
        <v>0</v>
      </c>
      <c r="BU39" s="118">
        <f t="shared" si="88"/>
        <v>0</v>
      </c>
      <c r="BV39" s="117">
        <f t="shared" si="17"/>
        <v>0</v>
      </c>
      <c r="BW39" s="117">
        <f t="shared" si="18"/>
        <v>0</v>
      </c>
      <c r="BX39" s="117">
        <f t="shared" si="19"/>
        <v>0</v>
      </c>
      <c r="BY39" s="117">
        <f t="shared" si="20"/>
        <v>0</v>
      </c>
      <c r="BZ39" s="117">
        <f t="shared" si="21"/>
        <v>0</v>
      </c>
      <c r="CA39" s="117">
        <f t="shared" si="89"/>
        <v>0</v>
      </c>
      <c r="CB39" s="117">
        <f t="shared" si="22"/>
        <v>0</v>
      </c>
      <c r="CC39" s="117">
        <f t="shared" si="23"/>
        <v>0</v>
      </c>
      <c r="CD39" s="117">
        <f t="shared" si="24"/>
        <v>0</v>
      </c>
      <c r="CE39" s="117">
        <f t="shared" si="90"/>
        <v>0</v>
      </c>
      <c r="CF39" s="117">
        <f t="shared" si="91"/>
        <v>0</v>
      </c>
      <c r="CG39" s="117">
        <f t="shared" si="92"/>
        <v>0</v>
      </c>
      <c r="CH39" s="117">
        <f t="shared" si="25"/>
        <v>0</v>
      </c>
      <c r="CI39" s="117">
        <f t="shared" si="26"/>
        <v>0</v>
      </c>
      <c r="CJ39" s="117">
        <f t="shared" si="27"/>
        <v>0</v>
      </c>
      <c r="CK39" s="117">
        <f t="shared" si="28"/>
        <v>0</v>
      </c>
      <c r="CL39" s="117">
        <f t="shared" si="29"/>
        <v>0</v>
      </c>
      <c r="CM39" s="117">
        <f t="shared" si="30"/>
        <v>0</v>
      </c>
      <c r="CN39" s="117">
        <f t="shared" si="31"/>
        <v>0</v>
      </c>
      <c r="CO39" s="117">
        <f t="shared" si="32"/>
        <v>0</v>
      </c>
      <c r="CP39" s="117">
        <f t="shared" si="33"/>
        <v>0</v>
      </c>
      <c r="CQ39" s="117">
        <f t="shared" si="93"/>
        <v>0</v>
      </c>
      <c r="CR39" s="117">
        <f t="shared" si="34"/>
        <v>0</v>
      </c>
      <c r="CS39" s="117">
        <f t="shared" si="35"/>
        <v>0</v>
      </c>
      <c r="CT39" s="117">
        <f t="shared" si="36"/>
        <v>0</v>
      </c>
      <c r="CU39" s="117">
        <f t="shared" si="37"/>
        <v>0</v>
      </c>
      <c r="CV39" s="117">
        <f t="shared" si="38"/>
        <v>0</v>
      </c>
      <c r="CW39" s="117">
        <f t="shared" si="39"/>
        <v>0</v>
      </c>
      <c r="CX39" s="117">
        <f t="shared" si="40"/>
        <v>0</v>
      </c>
      <c r="CY39" s="117">
        <f t="shared" si="41"/>
        <v>0</v>
      </c>
      <c r="CZ39" s="117">
        <f t="shared" si="42"/>
        <v>0</v>
      </c>
      <c r="DA39" s="117">
        <f t="shared" si="94"/>
        <v>0</v>
      </c>
      <c r="DB39" s="117">
        <f t="shared" si="43"/>
        <v>0</v>
      </c>
      <c r="DC39" s="117">
        <f t="shared" si="95"/>
        <v>0</v>
      </c>
      <c r="DD39" s="117">
        <f t="shared" si="44"/>
        <v>0</v>
      </c>
      <c r="DE39" s="117">
        <f t="shared" si="96"/>
        <v>0</v>
      </c>
      <c r="DF39" s="117">
        <f t="shared" si="45"/>
        <v>0</v>
      </c>
      <c r="DG39" s="117">
        <f t="shared" si="46"/>
        <v>0</v>
      </c>
      <c r="DH39" s="117">
        <f t="shared" si="47"/>
        <v>0</v>
      </c>
      <c r="DI39" s="117">
        <f t="shared" si="48"/>
        <v>0</v>
      </c>
      <c r="DJ39" s="117">
        <f t="shared" si="49"/>
        <v>0</v>
      </c>
      <c r="DK39" s="117">
        <f t="shared" si="50"/>
        <v>0</v>
      </c>
      <c r="DL39" s="117">
        <f t="shared" si="51"/>
        <v>0</v>
      </c>
      <c r="DM39" s="117">
        <f t="shared" si="52"/>
        <v>0</v>
      </c>
      <c r="DN39" s="117">
        <f t="shared" si="97"/>
        <v>0</v>
      </c>
      <c r="DO39" s="117">
        <f t="shared" si="53"/>
        <v>0</v>
      </c>
      <c r="DP39" s="117">
        <f t="shared" si="54"/>
        <v>0</v>
      </c>
      <c r="DQ39" s="117">
        <f t="shared" si="98"/>
        <v>0</v>
      </c>
      <c r="DR39" s="117">
        <f t="shared" si="99"/>
        <v>0</v>
      </c>
      <c r="DS39" s="117">
        <f t="shared" si="55"/>
        <v>0</v>
      </c>
      <c r="DT39" s="117">
        <f t="shared" si="56"/>
        <v>0</v>
      </c>
      <c r="DU39" s="117">
        <f t="shared" si="57"/>
        <v>0</v>
      </c>
      <c r="DV39" s="117">
        <f t="shared" si="58"/>
        <v>0</v>
      </c>
      <c r="DW39" s="117">
        <f t="shared" si="59"/>
        <v>0</v>
      </c>
      <c r="DX39" s="117">
        <f t="shared" si="60"/>
        <v>0</v>
      </c>
      <c r="DY39" s="117">
        <f t="shared" si="100"/>
        <v>0</v>
      </c>
      <c r="DZ39" s="117">
        <f t="shared" si="61"/>
        <v>0</v>
      </c>
      <c r="EA39" s="117">
        <f t="shared" si="101"/>
        <v>0</v>
      </c>
      <c r="EB39" s="117">
        <f t="shared" si="62"/>
        <v>0</v>
      </c>
      <c r="EC39" s="117">
        <f t="shared" si="63"/>
        <v>0</v>
      </c>
      <c r="ED39" s="117">
        <f t="shared" si="64"/>
        <v>0</v>
      </c>
      <c r="EE39" s="117">
        <f t="shared" si="65"/>
        <v>0</v>
      </c>
      <c r="EF39" s="117">
        <f t="shared" si="66"/>
        <v>0</v>
      </c>
      <c r="EG39" s="117">
        <f t="shared" si="102"/>
        <v>0</v>
      </c>
      <c r="EH39" s="117">
        <f t="shared" si="67"/>
        <v>0</v>
      </c>
      <c r="EI39" s="117">
        <f t="shared" si="68"/>
        <v>0</v>
      </c>
      <c r="EJ39" s="117">
        <f t="shared" si="69"/>
        <v>0</v>
      </c>
      <c r="EK39" s="117">
        <f t="shared" si="70"/>
        <v>0</v>
      </c>
      <c r="EL39" s="117">
        <f t="shared" si="71"/>
        <v>0</v>
      </c>
      <c r="EM39" s="117">
        <f t="shared" si="103"/>
        <v>0</v>
      </c>
      <c r="EN39" s="117">
        <f t="shared" si="72"/>
        <v>0</v>
      </c>
      <c r="EO39" s="117">
        <f t="shared" si="73"/>
        <v>0</v>
      </c>
      <c r="EP39" s="117">
        <f t="shared" si="74"/>
        <v>0</v>
      </c>
      <c r="EQ39" s="118">
        <f t="shared" si="75"/>
        <v>0</v>
      </c>
      <c r="ER39" s="117">
        <f t="shared" si="76"/>
        <v>0</v>
      </c>
      <c r="ES39" s="117">
        <f t="shared" si="77"/>
        <v>0</v>
      </c>
      <c r="ET39" s="117">
        <f t="shared" si="78"/>
        <v>0</v>
      </c>
      <c r="EU39" s="117">
        <f t="shared" si="79"/>
        <v>0</v>
      </c>
      <c r="EV39" s="117">
        <f t="shared" si="80"/>
        <v>0</v>
      </c>
      <c r="EW39" s="117">
        <f t="shared" si="81"/>
        <v>0</v>
      </c>
      <c r="EX39" s="118">
        <f t="shared" si="82"/>
        <v>0</v>
      </c>
      <c r="EY39" s="118">
        <f t="shared" si="83"/>
        <v>0</v>
      </c>
      <c r="EZ39" s="117">
        <f t="shared" si="104"/>
        <v>0</v>
      </c>
      <c r="FA39" s="118">
        <f t="shared" si="84"/>
        <v>0</v>
      </c>
      <c r="FB39" s="118">
        <f t="shared" si="85"/>
        <v>0</v>
      </c>
      <c r="FC39" s="7">
        <f t="shared" si="86"/>
        <v>0</v>
      </c>
    </row>
    <row r="40" spans="1:161" ht="17.100000000000001" customHeight="1" x14ac:dyDescent="0.25">
      <c r="A40" s="774"/>
      <c r="B40" s="777"/>
      <c r="C40" s="172">
        <v>8</v>
      </c>
      <c r="D40" s="463"/>
      <c r="E40" s="457"/>
      <c r="F40" s="458"/>
      <c r="G40" s="459"/>
      <c r="H40" s="460"/>
      <c r="I40" s="458"/>
      <c r="J40" s="461"/>
      <c r="K40" s="460"/>
      <c r="L40" s="452"/>
      <c r="M40" s="456" t="s">
        <v>920</v>
      </c>
      <c r="N40" s="457" t="s">
        <v>845</v>
      </c>
      <c r="O40" s="458" t="s">
        <v>867</v>
      </c>
      <c r="P40" s="459" t="s">
        <v>878</v>
      </c>
      <c r="Q40" s="430" t="s">
        <v>885</v>
      </c>
      <c r="R40" s="461" t="s">
        <v>912</v>
      </c>
      <c r="S40" s="462" t="s">
        <v>933</v>
      </c>
      <c r="T40" s="456"/>
      <c r="U40" s="464"/>
      <c r="V40" s="458"/>
      <c r="W40" s="495"/>
      <c r="X40" s="458"/>
      <c r="Y40" s="461"/>
      <c r="Z40" s="462"/>
      <c r="AA40" s="42"/>
      <c r="AB40" s="10"/>
      <c r="AC40" s="6"/>
      <c r="AD40" s="520" t="s">
        <v>789</v>
      </c>
      <c r="AE40" s="520" t="s">
        <v>789</v>
      </c>
      <c r="AF40" s="520" t="s">
        <v>789</v>
      </c>
      <c r="AG40" s="520" t="s">
        <v>794</v>
      </c>
      <c r="AH40" s="520" t="s">
        <v>794</v>
      </c>
      <c r="AI40" s="520" t="s">
        <v>794</v>
      </c>
      <c r="AJ40" s="520" t="s">
        <v>795</v>
      </c>
      <c r="AK40" s="520" t="s">
        <v>267</v>
      </c>
      <c r="AL40" s="520" t="s">
        <v>267</v>
      </c>
      <c r="AM40" s="520" t="s">
        <v>640</v>
      </c>
      <c r="AN40" s="520" t="s">
        <v>640</v>
      </c>
      <c r="AO40" s="520" t="s">
        <v>640</v>
      </c>
      <c r="AP40" s="520" t="s">
        <v>519</v>
      </c>
      <c r="AQ40" s="520" t="s">
        <v>519</v>
      </c>
      <c r="AR40" s="520" t="s">
        <v>804</v>
      </c>
      <c r="AS40" s="520" t="s">
        <v>804</v>
      </c>
      <c r="AT40" s="520" t="s">
        <v>241</v>
      </c>
      <c r="AU40" s="520" t="s">
        <v>241</v>
      </c>
      <c r="AV40" s="520" t="s">
        <v>241</v>
      </c>
      <c r="AW40" s="520" t="s">
        <v>519</v>
      </c>
      <c r="AX40" s="520" t="s">
        <v>519</v>
      </c>
      <c r="AY40" s="520" t="s">
        <v>804</v>
      </c>
      <c r="AZ40" s="520" t="s">
        <v>804</v>
      </c>
      <c r="BB40" s="118"/>
      <c r="BC40" s="118">
        <f t="shared" si="0"/>
        <v>0</v>
      </c>
      <c r="BD40" s="118">
        <f t="shared" si="1"/>
        <v>0</v>
      </c>
      <c r="BE40" s="118">
        <f t="shared" si="2"/>
        <v>0</v>
      </c>
      <c r="BF40" s="118">
        <f t="shared" si="3"/>
        <v>0</v>
      </c>
      <c r="BG40" s="118">
        <f t="shared" si="4"/>
        <v>0</v>
      </c>
      <c r="BH40" s="118">
        <f t="shared" si="5"/>
        <v>0</v>
      </c>
      <c r="BI40" s="118">
        <f t="shared" si="6"/>
        <v>0</v>
      </c>
      <c r="BJ40" s="118">
        <f t="shared" si="7"/>
        <v>0</v>
      </c>
      <c r="BK40" s="117">
        <f t="shared" si="87"/>
        <v>0</v>
      </c>
      <c r="BL40" s="118">
        <f t="shared" si="8"/>
        <v>0</v>
      </c>
      <c r="BM40" s="118">
        <f t="shared" si="9"/>
        <v>0</v>
      </c>
      <c r="BN40" s="117">
        <f t="shared" si="10"/>
        <v>0</v>
      </c>
      <c r="BO40" s="118">
        <f t="shared" si="11"/>
        <v>0</v>
      </c>
      <c r="BP40" s="118">
        <f t="shared" si="12"/>
        <v>0</v>
      </c>
      <c r="BQ40" s="118">
        <f t="shared" si="13"/>
        <v>0</v>
      </c>
      <c r="BR40" s="118">
        <f t="shared" si="14"/>
        <v>0</v>
      </c>
      <c r="BS40" s="118">
        <f t="shared" si="15"/>
        <v>0</v>
      </c>
      <c r="BT40" s="118">
        <f t="shared" si="16"/>
        <v>0</v>
      </c>
      <c r="BU40" s="118">
        <f t="shared" si="88"/>
        <v>0</v>
      </c>
      <c r="BV40" s="117">
        <f t="shared" si="17"/>
        <v>0</v>
      </c>
      <c r="BW40" s="117">
        <f t="shared" si="18"/>
        <v>0</v>
      </c>
      <c r="BX40" s="117">
        <f t="shared" si="19"/>
        <v>0</v>
      </c>
      <c r="BY40" s="117">
        <f t="shared" si="20"/>
        <v>0</v>
      </c>
      <c r="BZ40" s="117">
        <f t="shared" si="21"/>
        <v>0</v>
      </c>
      <c r="CA40" s="117">
        <f t="shared" si="89"/>
        <v>0</v>
      </c>
      <c r="CB40" s="117">
        <f t="shared" si="22"/>
        <v>0</v>
      </c>
      <c r="CC40" s="117">
        <f t="shared" si="23"/>
        <v>0</v>
      </c>
      <c r="CD40" s="117">
        <f t="shared" si="24"/>
        <v>0</v>
      </c>
      <c r="CE40" s="117">
        <f t="shared" si="90"/>
        <v>0</v>
      </c>
      <c r="CF40" s="117">
        <f t="shared" si="91"/>
        <v>0</v>
      </c>
      <c r="CG40" s="117">
        <f t="shared" si="92"/>
        <v>0</v>
      </c>
      <c r="CH40" s="117">
        <f t="shared" si="25"/>
        <v>0</v>
      </c>
      <c r="CI40" s="117">
        <f t="shared" si="26"/>
        <v>0</v>
      </c>
      <c r="CJ40" s="117">
        <f t="shared" si="27"/>
        <v>0</v>
      </c>
      <c r="CK40" s="117">
        <f t="shared" si="28"/>
        <v>0</v>
      </c>
      <c r="CL40" s="117">
        <f t="shared" si="29"/>
        <v>0</v>
      </c>
      <c r="CM40" s="117">
        <f t="shared" si="30"/>
        <v>0</v>
      </c>
      <c r="CN40" s="117">
        <f t="shared" si="31"/>
        <v>0</v>
      </c>
      <c r="CO40" s="117">
        <f t="shared" si="32"/>
        <v>0</v>
      </c>
      <c r="CP40" s="117">
        <f t="shared" si="33"/>
        <v>0</v>
      </c>
      <c r="CQ40" s="117">
        <f t="shared" si="93"/>
        <v>0</v>
      </c>
      <c r="CR40" s="117">
        <f t="shared" si="34"/>
        <v>0</v>
      </c>
      <c r="CS40" s="117">
        <f t="shared" si="35"/>
        <v>0</v>
      </c>
      <c r="CT40" s="117">
        <f t="shared" si="36"/>
        <v>0</v>
      </c>
      <c r="CU40" s="117">
        <f t="shared" si="37"/>
        <v>0</v>
      </c>
      <c r="CV40" s="117">
        <f t="shared" si="38"/>
        <v>0</v>
      </c>
      <c r="CW40" s="117">
        <f t="shared" si="39"/>
        <v>0</v>
      </c>
      <c r="CX40" s="117">
        <f t="shared" si="40"/>
        <v>0</v>
      </c>
      <c r="CY40" s="117">
        <f t="shared" si="41"/>
        <v>0</v>
      </c>
      <c r="CZ40" s="117">
        <f t="shared" si="42"/>
        <v>0</v>
      </c>
      <c r="DA40" s="117">
        <f t="shared" si="94"/>
        <v>0</v>
      </c>
      <c r="DB40" s="117">
        <f t="shared" si="43"/>
        <v>0</v>
      </c>
      <c r="DC40" s="117">
        <f t="shared" si="95"/>
        <v>0</v>
      </c>
      <c r="DD40" s="117">
        <f t="shared" si="44"/>
        <v>0</v>
      </c>
      <c r="DE40" s="117">
        <f t="shared" si="96"/>
        <v>0</v>
      </c>
      <c r="DF40" s="117">
        <f t="shared" si="45"/>
        <v>0</v>
      </c>
      <c r="DG40" s="117">
        <f t="shared" si="46"/>
        <v>0</v>
      </c>
      <c r="DH40" s="117">
        <f t="shared" si="47"/>
        <v>0</v>
      </c>
      <c r="DI40" s="117">
        <f t="shared" si="48"/>
        <v>0</v>
      </c>
      <c r="DJ40" s="117">
        <f t="shared" si="49"/>
        <v>0</v>
      </c>
      <c r="DK40" s="117">
        <f t="shared" si="50"/>
        <v>0</v>
      </c>
      <c r="DL40" s="117">
        <f t="shared" si="51"/>
        <v>0</v>
      </c>
      <c r="DM40" s="117">
        <f t="shared" si="52"/>
        <v>0</v>
      </c>
      <c r="DN40" s="117">
        <f t="shared" si="97"/>
        <v>0</v>
      </c>
      <c r="DO40" s="117">
        <f t="shared" si="53"/>
        <v>0</v>
      </c>
      <c r="DP40" s="117">
        <f t="shared" si="54"/>
        <v>0</v>
      </c>
      <c r="DQ40" s="117">
        <f t="shared" si="98"/>
        <v>0</v>
      </c>
      <c r="DR40" s="117">
        <f t="shared" si="99"/>
        <v>0</v>
      </c>
      <c r="DS40" s="117">
        <f t="shared" si="55"/>
        <v>0</v>
      </c>
      <c r="DT40" s="117">
        <f t="shared" si="56"/>
        <v>0</v>
      </c>
      <c r="DU40" s="117">
        <f t="shared" si="57"/>
        <v>0</v>
      </c>
      <c r="DV40" s="117">
        <f t="shared" si="58"/>
        <v>0</v>
      </c>
      <c r="DW40" s="117">
        <f t="shared" si="59"/>
        <v>0</v>
      </c>
      <c r="DX40" s="117">
        <f t="shared" si="60"/>
        <v>0</v>
      </c>
      <c r="DY40" s="117">
        <f t="shared" si="100"/>
        <v>0</v>
      </c>
      <c r="DZ40" s="117">
        <f t="shared" si="61"/>
        <v>0</v>
      </c>
      <c r="EA40" s="117">
        <f t="shared" si="101"/>
        <v>0</v>
      </c>
      <c r="EB40" s="117">
        <f t="shared" si="62"/>
        <v>0</v>
      </c>
      <c r="EC40" s="117">
        <f t="shared" si="63"/>
        <v>0</v>
      </c>
      <c r="ED40" s="117">
        <f t="shared" si="64"/>
        <v>0</v>
      </c>
      <c r="EE40" s="117">
        <f t="shared" si="65"/>
        <v>0</v>
      </c>
      <c r="EF40" s="117">
        <f t="shared" si="66"/>
        <v>0</v>
      </c>
      <c r="EG40" s="117">
        <f t="shared" si="102"/>
        <v>0</v>
      </c>
      <c r="EH40" s="117">
        <f t="shared" si="67"/>
        <v>0</v>
      </c>
      <c r="EI40" s="117">
        <f t="shared" si="68"/>
        <v>0</v>
      </c>
      <c r="EJ40" s="117">
        <f t="shared" si="69"/>
        <v>0</v>
      </c>
      <c r="EK40" s="117">
        <f t="shared" si="70"/>
        <v>0</v>
      </c>
      <c r="EL40" s="117">
        <f t="shared" si="71"/>
        <v>0</v>
      </c>
      <c r="EM40" s="117">
        <f t="shared" si="103"/>
        <v>0</v>
      </c>
      <c r="EN40" s="117">
        <f t="shared" si="72"/>
        <v>0</v>
      </c>
      <c r="EO40" s="117">
        <f t="shared" si="73"/>
        <v>0</v>
      </c>
      <c r="EP40" s="117">
        <f t="shared" si="74"/>
        <v>0</v>
      </c>
      <c r="EQ40" s="118">
        <f t="shared" si="75"/>
        <v>0</v>
      </c>
      <c r="ER40" s="117">
        <f t="shared" si="76"/>
        <v>0</v>
      </c>
      <c r="ES40" s="117">
        <f t="shared" si="77"/>
        <v>0</v>
      </c>
      <c r="ET40" s="117">
        <f t="shared" si="78"/>
        <v>0</v>
      </c>
      <c r="EU40" s="117">
        <f t="shared" si="79"/>
        <v>0</v>
      </c>
      <c r="EV40" s="117">
        <f t="shared" si="80"/>
        <v>0</v>
      </c>
      <c r="EW40" s="117">
        <f t="shared" si="81"/>
        <v>0</v>
      </c>
      <c r="EX40" s="118">
        <f t="shared" si="82"/>
        <v>0</v>
      </c>
      <c r="EY40" s="118">
        <f t="shared" si="83"/>
        <v>0</v>
      </c>
      <c r="EZ40" s="117">
        <f t="shared" si="104"/>
        <v>0</v>
      </c>
      <c r="FA40" s="118">
        <f t="shared" si="84"/>
        <v>0</v>
      </c>
      <c r="FB40" s="118">
        <f t="shared" si="85"/>
        <v>0</v>
      </c>
      <c r="FC40" s="7">
        <f t="shared" si="86"/>
        <v>0</v>
      </c>
    </row>
    <row r="41" spans="1:161" ht="17.100000000000001" customHeight="1" x14ac:dyDescent="0.25">
      <c r="A41" s="774"/>
      <c r="B41" s="777"/>
      <c r="C41" s="172">
        <v>9</v>
      </c>
      <c r="D41" s="463"/>
      <c r="E41" s="457"/>
      <c r="F41" s="458"/>
      <c r="G41" s="459"/>
      <c r="H41" s="460"/>
      <c r="I41" s="458"/>
      <c r="J41" s="461"/>
      <c r="K41" s="460"/>
      <c r="L41" s="462"/>
      <c r="M41" s="456" t="s">
        <v>878</v>
      </c>
      <c r="N41" s="457" t="s">
        <v>862</v>
      </c>
      <c r="O41" s="458" t="s">
        <v>871</v>
      </c>
      <c r="P41" s="459" t="s">
        <v>912</v>
      </c>
      <c r="Q41" s="458" t="s">
        <v>885</v>
      </c>
      <c r="R41" s="461" t="s">
        <v>933</v>
      </c>
      <c r="S41" s="462" t="s">
        <v>867</v>
      </c>
      <c r="T41" s="456"/>
      <c r="U41" s="464"/>
      <c r="V41" s="458"/>
      <c r="W41" s="459"/>
      <c r="X41" s="458"/>
      <c r="Y41" s="451"/>
      <c r="Z41" s="462"/>
      <c r="AA41" s="42"/>
      <c r="AB41" s="10"/>
      <c r="AC41" s="6"/>
      <c r="AD41" s="520" t="s">
        <v>789</v>
      </c>
      <c r="AE41" s="520" t="s">
        <v>789</v>
      </c>
      <c r="AF41" s="520" t="s">
        <v>789</v>
      </c>
      <c r="AG41" s="520" t="s">
        <v>794</v>
      </c>
      <c r="AH41" s="520" t="s">
        <v>794</v>
      </c>
      <c r="AI41" s="520" t="s">
        <v>794</v>
      </c>
      <c r="AJ41" s="520" t="s">
        <v>795</v>
      </c>
      <c r="AK41" s="520" t="s">
        <v>267</v>
      </c>
      <c r="AL41" s="520" t="s">
        <v>267</v>
      </c>
      <c r="AM41" s="520" t="s">
        <v>640</v>
      </c>
      <c r="AN41" s="520" t="s">
        <v>640</v>
      </c>
      <c r="AO41" s="520" t="s">
        <v>640</v>
      </c>
      <c r="AP41" s="520" t="s">
        <v>519</v>
      </c>
      <c r="AQ41" s="520" t="s">
        <v>519</v>
      </c>
      <c r="AR41" s="520" t="s">
        <v>804</v>
      </c>
      <c r="AS41" s="520" t="s">
        <v>804</v>
      </c>
      <c r="AT41" s="520" t="s">
        <v>241</v>
      </c>
      <c r="AU41" s="520" t="s">
        <v>241</v>
      </c>
      <c r="AV41" s="520" t="s">
        <v>241</v>
      </c>
      <c r="AW41" s="520" t="s">
        <v>519</v>
      </c>
      <c r="AX41" s="520" t="s">
        <v>519</v>
      </c>
      <c r="AY41" s="520" t="s">
        <v>804</v>
      </c>
      <c r="AZ41" s="520" t="s">
        <v>804</v>
      </c>
      <c r="BB41" s="118"/>
      <c r="BC41" s="118">
        <f t="shared" si="0"/>
        <v>0</v>
      </c>
      <c r="BD41" s="118">
        <f t="shared" si="1"/>
        <v>0</v>
      </c>
      <c r="BE41" s="118">
        <f t="shared" si="2"/>
        <v>0</v>
      </c>
      <c r="BF41" s="118">
        <f t="shared" si="3"/>
        <v>0</v>
      </c>
      <c r="BG41" s="118">
        <f t="shared" si="4"/>
        <v>0</v>
      </c>
      <c r="BH41" s="118">
        <f t="shared" si="5"/>
        <v>0</v>
      </c>
      <c r="BI41" s="118">
        <f t="shared" si="6"/>
        <v>0</v>
      </c>
      <c r="BJ41" s="118">
        <f t="shared" si="7"/>
        <v>0</v>
      </c>
      <c r="BK41" s="117">
        <f t="shared" si="87"/>
        <v>0</v>
      </c>
      <c r="BL41" s="118">
        <f t="shared" si="8"/>
        <v>0</v>
      </c>
      <c r="BM41" s="118">
        <f t="shared" si="9"/>
        <v>0</v>
      </c>
      <c r="BN41" s="117">
        <f t="shared" si="10"/>
        <v>0</v>
      </c>
      <c r="BO41" s="118">
        <f t="shared" si="11"/>
        <v>0</v>
      </c>
      <c r="BP41" s="118">
        <f t="shared" si="12"/>
        <v>0</v>
      </c>
      <c r="BQ41" s="118">
        <f t="shared" si="13"/>
        <v>0</v>
      </c>
      <c r="BR41" s="118">
        <f t="shared" si="14"/>
        <v>0</v>
      </c>
      <c r="BS41" s="118">
        <f t="shared" si="15"/>
        <v>0</v>
      </c>
      <c r="BT41" s="118">
        <f t="shared" si="16"/>
        <v>0</v>
      </c>
      <c r="BU41" s="118">
        <f t="shared" si="88"/>
        <v>0</v>
      </c>
      <c r="BV41" s="117">
        <f t="shared" si="17"/>
        <v>0</v>
      </c>
      <c r="BW41" s="117">
        <f t="shared" si="18"/>
        <v>0</v>
      </c>
      <c r="BX41" s="117">
        <f t="shared" si="19"/>
        <v>0</v>
      </c>
      <c r="BY41" s="117">
        <f t="shared" si="20"/>
        <v>0</v>
      </c>
      <c r="BZ41" s="117">
        <f t="shared" si="21"/>
        <v>0</v>
      </c>
      <c r="CA41" s="117">
        <f t="shared" si="89"/>
        <v>0</v>
      </c>
      <c r="CB41" s="117">
        <f t="shared" si="22"/>
        <v>0</v>
      </c>
      <c r="CC41" s="117">
        <f t="shared" si="23"/>
        <v>0</v>
      </c>
      <c r="CD41" s="117">
        <f t="shared" si="24"/>
        <v>0</v>
      </c>
      <c r="CE41" s="117">
        <f t="shared" si="90"/>
        <v>0</v>
      </c>
      <c r="CF41" s="117">
        <f t="shared" si="91"/>
        <v>0</v>
      </c>
      <c r="CG41" s="117">
        <f t="shared" si="92"/>
        <v>0</v>
      </c>
      <c r="CH41" s="117">
        <f t="shared" si="25"/>
        <v>0</v>
      </c>
      <c r="CI41" s="117">
        <f t="shared" si="26"/>
        <v>0</v>
      </c>
      <c r="CJ41" s="117">
        <f t="shared" si="27"/>
        <v>0</v>
      </c>
      <c r="CK41" s="117">
        <f t="shared" si="28"/>
        <v>0</v>
      </c>
      <c r="CL41" s="117">
        <f t="shared" si="29"/>
        <v>0</v>
      </c>
      <c r="CM41" s="117">
        <f t="shared" si="30"/>
        <v>0</v>
      </c>
      <c r="CN41" s="117">
        <f t="shared" si="31"/>
        <v>0</v>
      </c>
      <c r="CO41" s="117">
        <f t="shared" si="32"/>
        <v>0</v>
      </c>
      <c r="CP41" s="117">
        <f t="shared" si="33"/>
        <v>0</v>
      </c>
      <c r="CQ41" s="117">
        <f t="shared" si="93"/>
        <v>0</v>
      </c>
      <c r="CR41" s="117">
        <f t="shared" si="34"/>
        <v>0</v>
      </c>
      <c r="CS41" s="117">
        <f t="shared" si="35"/>
        <v>0</v>
      </c>
      <c r="CT41" s="117">
        <f t="shared" si="36"/>
        <v>0</v>
      </c>
      <c r="CU41" s="117">
        <f t="shared" si="37"/>
        <v>0</v>
      </c>
      <c r="CV41" s="117">
        <f t="shared" si="38"/>
        <v>0</v>
      </c>
      <c r="CW41" s="117">
        <f t="shared" si="39"/>
        <v>0</v>
      </c>
      <c r="CX41" s="117">
        <f t="shared" si="40"/>
        <v>0</v>
      </c>
      <c r="CY41" s="117">
        <f t="shared" si="41"/>
        <v>0</v>
      </c>
      <c r="CZ41" s="117">
        <f t="shared" si="42"/>
        <v>0</v>
      </c>
      <c r="DA41" s="117">
        <f t="shared" si="94"/>
        <v>0</v>
      </c>
      <c r="DB41" s="117">
        <f t="shared" si="43"/>
        <v>0</v>
      </c>
      <c r="DC41" s="117">
        <f t="shared" si="95"/>
        <v>0</v>
      </c>
      <c r="DD41" s="117">
        <f t="shared" si="44"/>
        <v>0</v>
      </c>
      <c r="DE41" s="117">
        <f t="shared" si="96"/>
        <v>0</v>
      </c>
      <c r="DF41" s="117">
        <f t="shared" si="45"/>
        <v>0</v>
      </c>
      <c r="DG41" s="117">
        <f t="shared" si="46"/>
        <v>0</v>
      </c>
      <c r="DH41" s="117">
        <f t="shared" si="47"/>
        <v>0</v>
      </c>
      <c r="DI41" s="117">
        <f t="shared" si="48"/>
        <v>0</v>
      </c>
      <c r="DJ41" s="117">
        <f t="shared" si="49"/>
        <v>0</v>
      </c>
      <c r="DK41" s="117">
        <f t="shared" si="50"/>
        <v>0</v>
      </c>
      <c r="DL41" s="117">
        <f t="shared" si="51"/>
        <v>0</v>
      </c>
      <c r="DM41" s="117">
        <f t="shared" si="52"/>
        <v>0</v>
      </c>
      <c r="DN41" s="117">
        <f t="shared" si="97"/>
        <v>0</v>
      </c>
      <c r="DO41" s="117">
        <f t="shared" si="53"/>
        <v>0</v>
      </c>
      <c r="DP41" s="117">
        <f t="shared" si="54"/>
        <v>0</v>
      </c>
      <c r="DQ41" s="117">
        <f t="shared" si="98"/>
        <v>0</v>
      </c>
      <c r="DR41" s="117">
        <f t="shared" si="99"/>
        <v>0</v>
      </c>
      <c r="DS41" s="117">
        <f t="shared" si="55"/>
        <v>0</v>
      </c>
      <c r="DT41" s="117">
        <f t="shared" si="56"/>
        <v>0</v>
      </c>
      <c r="DU41" s="117">
        <f t="shared" si="57"/>
        <v>0</v>
      </c>
      <c r="DV41" s="117">
        <f t="shared" si="58"/>
        <v>0</v>
      </c>
      <c r="DW41" s="117">
        <f t="shared" si="59"/>
        <v>0</v>
      </c>
      <c r="DX41" s="117">
        <f t="shared" si="60"/>
        <v>0</v>
      </c>
      <c r="DY41" s="117">
        <f t="shared" si="100"/>
        <v>0</v>
      </c>
      <c r="DZ41" s="117">
        <f t="shared" si="61"/>
        <v>0</v>
      </c>
      <c r="EA41" s="117">
        <f t="shared" si="101"/>
        <v>0</v>
      </c>
      <c r="EB41" s="117">
        <f t="shared" si="62"/>
        <v>0</v>
      </c>
      <c r="EC41" s="117">
        <f t="shared" si="63"/>
        <v>0</v>
      </c>
      <c r="ED41" s="117">
        <f t="shared" si="64"/>
        <v>0</v>
      </c>
      <c r="EE41" s="117">
        <f t="shared" si="65"/>
        <v>0</v>
      </c>
      <c r="EF41" s="117">
        <f t="shared" si="66"/>
        <v>0</v>
      </c>
      <c r="EG41" s="117">
        <f t="shared" si="102"/>
        <v>0</v>
      </c>
      <c r="EH41" s="117">
        <f t="shared" si="67"/>
        <v>0</v>
      </c>
      <c r="EI41" s="117">
        <f t="shared" si="68"/>
        <v>0</v>
      </c>
      <c r="EJ41" s="117">
        <f t="shared" si="69"/>
        <v>0</v>
      </c>
      <c r="EK41" s="117">
        <f t="shared" si="70"/>
        <v>0</v>
      </c>
      <c r="EL41" s="117">
        <f t="shared" si="71"/>
        <v>0</v>
      </c>
      <c r="EM41" s="117">
        <f t="shared" si="103"/>
        <v>0</v>
      </c>
      <c r="EN41" s="117">
        <f t="shared" si="72"/>
        <v>0</v>
      </c>
      <c r="EO41" s="117">
        <f t="shared" si="73"/>
        <v>0</v>
      </c>
      <c r="EP41" s="117">
        <f t="shared" si="74"/>
        <v>0</v>
      </c>
      <c r="EQ41" s="118">
        <f t="shared" si="75"/>
        <v>0</v>
      </c>
      <c r="ER41" s="117">
        <f t="shared" si="76"/>
        <v>0</v>
      </c>
      <c r="ES41" s="117">
        <f t="shared" si="77"/>
        <v>0</v>
      </c>
      <c r="ET41" s="117">
        <f t="shared" si="78"/>
        <v>0</v>
      </c>
      <c r="EU41" s="117">
        <f t="shared" si="79"/>
        <v>0</v>
      </c>
      <c r="EV41" s="117">
        <f t="shared" si="80"/>
        <v>0</v>
      </c>
      <c r="EW41" s="117">
        <f t="shared" si="81"/>
        <v>0</v>
      </c>
      <c r="EX41" s="118">
        <f t="shared" si="82"/>
        <v>0</v>
      </c>
      <c r="EY41" s="118">
        <f t="shared" si="83"/>
        <v>0</v>
      </c>
      <c r="EZ41" s="117">
        <f t="shared" si="104"/>
        <v>0</v>
      </c>
      <c r="FA41" s="118">
        <f t="shared" si="84"/>
        <v>0</v>
      </c>
      <c r="FB41" s="118">
        <f t="shared" si="85"/>
        <v>0</v>
      </c>
      <c r="FC41" s="7">
        <f t="shared" si="86"/>
        <v>0</v>
      </c>
    </row>
    <row r="42" spans="1:161" ht="17.100000000000001" customHeight="1" thickBot="1" x14ac:dyDescent="0.3">
      <c r="A42" s="775"/>
      <c r="B42" s="778"/>
      <c r="C42" s="173">
        <v>10</v>
      </c>
      <c r="D42" s="472"/>
      <c r="E42" s="466"/>
      <c r="F42" s="467"/>
      <c r="G42" s="468"/>
      <c r="H42" s="469"/>
      <c r="I42" s="467"/>
      <c r="J42" s="470"/>
      <c r="K42" s="469"/>
      <c r="L42" s="471"/>
      <c r="M42" s="465" t="s">
        <v>878</v>
      </c>
      <c r="N42" s="466" t="s">
        <v>862</v>
      </c>
      <c r="O42" s="467" t="s">
        <v>871</v>
      </c>
      <c r="P42" s="468" t="s">
        <v>912</v>
      </c>
      <c r="Q42" s="458" t="s">
        <v>885</v>
      </c>
      <c r="R42" s="470" t="s">
        <v>933</v>
      </c>
      <c r="S42" s="471" t="s">
        <v>867</v>
      </c>
      <c r="T42" s="465"/>
      <c r="U42" s="474"/>
      <c r="V42" s="467"/>
      <c r="W42" s="468"/>
      <c r="X42" s="467"/>
      <c r="Y42" s="470"/>
      <c r="Z42" s="471"/>
      <c r="AA42" s="42"/>
      <c r="AB42" s="10"/>
      <c r="AC42" s="6"/>
      <c r="AD42" s="520" t="s">
        <v>789</v>
      </c>
      <c r="AE42" s="520" t="s">
        <v>789</v>
      </c>
      <c r="AF42" s="520" t="s">
        <v>789</v>
      </c>
      <c r="AG42" s="520" t="s">
        <v>794</v>
      </c>
      <c r="AH42" s="520" t="s">
        <v>794</v>
      </c>
      <c r="AI42" s="520" t="s">
        <v>794</v>
      </c>
      <c r="AJ42" s="520" t="s">
        <v>795</v>
      </c>
      <c r="AK42" s="520" t="s">
        <v>267</v>
      </c>
      <c r="AL42" s="520" t="s">
        <v>267</v>
      </c>
      <c r="AM42" s="520" t="s">
        <v>640</v>
      </c>
      <c r="AN42" s="520" t="s">
        <v>640</v>
      </c>
      <c r="AO42" s="520" t="s">
        <v>640</v>
      </c>
      <c r="AP42" s="520" t="s">
        <v>519</v>
      </c>
      <c r="AQ42" s="520" t="s">
        <v>519</v>
      </c>
      <c r="AR42" s="520" t="s">
        <v>804</v>
      </c>
      <c r="AS42" s="520" t="s">
        <v>804</v>
      </c>
      <c r="AT42" s="520" t="s">
        <v>241</v>
      </c>
      <c r="AU42" s="520" t="s">
        <v>241</v>
      </c>
      <c r="AV42" s="520" t="s">
        <v>241</v>
      </c>
      <c r="AW42" s="520" t="s">
        <v>519</v>
      </c>
      <c r="AX42" s="520" t="s">
        <v>519</v>
      </c>
      <c r="AY42" s="520" t="s">
        <v>804</v>
      </c>
      <c r="AZ42" s="520" t="s">
        <v>804</v>
      </c>
      <c r="BB42" s="118"/>
      <c r="BC42" s="118">
        <f t="shared" si="0"/>
        <v>0</v>
      </c>
      <c r="BD42" s="118">
        <f t="shared" si="1"/>
        <v>0</v>
      </c>
      <c r="BE42" s="118">
        <f t="shared" si="2"/>
        <v>0</v>
      </c>
      <c r="BF42" s="118">
        <f t="shared" si="3"/>
        <v>0</v>
      </c>
      <c r="BG42" s="118">
        <f t="shared" si="4"/>
        <v>0</v>
      </c>
      <c r="BH42" s="118">
        <f t="shared" si="5"/>
        <v>0</v>
      </c>
      <c r="BI42" s="118">
        <f t="shared" si="6"/>
        <v>0</v>
      </c>
      <c r="BJ42" s="118">
        <f t="shared" si="7"/>
        <v>0</v>
      </c>
      <c r="BK42" s="117">
        <f t="shared" si="87"/>
        <v>0</v>
      </c>
      <c r="BL42" s="118">
        <f t="shared" si="8"/>
        <v>0</v>
      </c>
      <c r="BM42" s="118">
        <f t="shared" si="9"/>
        <v>0</v>
      </c>
      <c r="BN42" s="117">
        <f t="shared" si="10"/>
        <v>0</v>
      </c>
      <c r="BO42" s="118">
        <f t="shared" si="11"/>
        <v>0</v>
      </c>
      <c r="BP42" s="118">
        <f t="shared" si="12"/>
        <v>0</v>
      </c>
      <c r="BQ42" s="118">
        <f t="shared" si="13"/>
        <v>0</v>
      </c>
      <c r="BR42" s="118">
        <f t="shared" si="14"/>
        <v>0</v>
      </c>
      <c r="BS42" s="118">
        <f t="shared" si="15"/>
        <v>0</v>
      </c>
      <c r="BT42" s="118">
        <f t="shared" si="16"/>
        <v>0</v>
      </c>
      <c r="BU42" s="118">
        <f t="shared" si="88"/>
        <v>0</v>
      </c>
      <c r="BV42" s="117">
        <f t="shared" si="17"/>
        <v>0</v>
      </c>
      <c r="BW42" s="117">
        <f t="shared" si="18"/>
        <v>0</v>
      </c>
      <c r="BX42" s="117">
        <f t="shared" si="19"/>
        <v>0</v>
      </c>
      <c r="BY42" s="117">
        <f t="shared" si="20"/>
        <v>0</v>
      </c>
      <c r="BZ42" s="117">
        <f t="shared" si="21"/>
        <v>0</v>
      </c>
      <c r="CA42" s="117">
        <f t="shared" si="89"/>
        <v>0</v>
      </c>
      <c r="CB42" s="117">
        <f t="shared" si="22"/>
        <v>0</v>
      </c>
      <c r="CC42" s="117">
        <f t="shared" si="23"/>
        <v>0</v>
      </c>
      <c r="CD42" s="117">
        <f t="shared" si="24"/>
        <v>0</v>
      </c>
      <c r="CE42" s="117">
        <f t="shared" si="90"/>
        <v>0</v>
      </c>
      <c r="CF42" s="117">
        <f t="shared" si="91"/>
        <v>0</v>
      </c>
      <c r="CG42" s="117">
        <f t="shared" si="92"/>
        <v>0</v>
      </c>
      <c r="CH42" s="117">
        <f t="shared" si="25"/>
        <v>0</v>
      </c>
      <c r="CI42" s="117">
        <f t="shared" si="26"/>
        <v>0</v>
      </c>
      <c r="CJ42" s="117">
        <f t="shared" si="27"/>
        <v>0</v>
      </c>
      <c r="CK42" s="117">
        <f t="shared" si="28"/>
        <v>0</v>
      </c>
      <c r="CL42" s="117">
        <f t="shared" si="29"/>
        <v>0</v>
      </c>
      <c r="CM42" s="117">
        <f t="shared" si="30"/>
        <v>0</v>
      </c>
      <c r="CN42" s="117">
        <f t="shared" si="31"/>
        <v>0</v>
      </c>
      <c r="CO42" s="117">
        <f t="shared" si="32"/>
        <v>0</v>
      </c>
      <c r="CP42" s="117">
        <f t="shared" si="33"/>
        <v>0</v>
      </c>
      <c r="CQ42" s="117">
        <f t="shared" si="93"/>
        <v>0</v>
      </c>
      <c r="CR42" s="117">
        <f t="shared" si="34"/>
        <v>0</v>
      </c>
      <c r="CS42" s="117">
        <f t="shared" si="35"/>
        <v>0</v>
      </c>
      <c r="CT42" s="117">
        <f t="shared" si="36"/>
        <v>0</v>
      </c>
      <c r="CU42" s="117">
        <f t="shared" si="37"/>
        <v>0</v>
      </c>
      <c r="CV42" s="117">
        <f t="shared" si="38"/>
        <v>0</v>
      </c>
      <c r="CW42" s="117">
        <f t="shared" si="39"/>
        <v>0</v>
      </c>
      <c r="CX42" s="117">
        <f t="shared" si="40"/>
        <v>0</v>
      </c>
      <c r="CY42" s="117">
        <f t="shared" si="41"/>
        <v>0</v>
      </c>
      <c r="CZ42" s="117">
        <f t="shared" si="42"/>
        <v>0</v>
      </c>
      <c r="DA42" s="117">
        <f t="shared" si="94"/>
        <v>0</v>
      </c>
      <c r="DB42" s="117">
        <f t="shared" si="43"/>
        <v>0</v>
      </c>
      <c r="DC42" s="117">
        <f t="shared" si="95"/>
        <v>0</v>
      </c>
      <c r="DD42" s="117">
        <f t="shared" si="44"/>
        <v>0</v>
      </c>
      <c r="DE42" s="117">
        <f t="shared" si="96"/>
        <v>0</v>
      </c>
      <c r="DF42" s="117">
        <f t="shared" si="45"/>
        <v>0</v>
      </c>
      <c r="DG42" s="117">
        <f t="shared" si="46"/>
        <v>0</v>
      </c>
      <c r="DH42" s="117">
        <f t="shared" si="47"/>
        <v>0</v>
      </c>
      <c r="DI42" s="117">
        <f t="shared" si="48"/>
        <v>0</v>
      </c>
      <c r="DJ42" s="117">
        <f t="shared" si="49"/>
        <v>0</v>
      </c>
      <c r="DK42" s="117">
        <f t="shared" si="50"/>
        <v>0</v>
      </c>
      <c r="DL42" s="117">
        <f t="shared" si="51"/>
        <v>0</v>
      </c>
      <c r="DM42" s="117">
        <f t="shared" si="52"/>
        <v>0</v>
      </c>
      <c r="DN42" s="117">
        <f t="shared" si="97"/>
        <v>0</v>
      </c>
      <c r="DO42" s="117">
        <f t="shared" si="53"/>
        <v>0</v>
      </c>
      <c r="DP42" s="117">
        <f t="shared" si="54"/>
        <v>0</v>
      </c>
      <c r="DQ42" s="117">
        <f t="shared" si="98"/>
        <v>0</v>
      </c>
      <c r="DR42" s="117">
        <f t="shared" si="99"/>
        <v>0</v>
      </c>
      <c r="DS42" s="117">
        <f t="shared" si="55"/>
        <v>0</v>
      </c>
      <c r="DT42" s="117">
        <f t="shared" si="56"/>
        <v>0</v>
      </c>
      <c r="DU42" s="117">
        <f t="shared" si="57"/>
        <v>0</v>
      </c>
      <c r="DV42" s="117">
        <f t="shared" si="58"/>
        <v>0</v>
      </c>
      <c r="DW42" s="117">
        <f t="shared" si="59"/>
        <v>0</v>
      </c>
      <c r="DX42" s="117">
        <f t="shared" si="60"/>
        <v>0</v>
      </c>
      <c r="DY42" s="117">
        <f t="shared" si="100"/>
        <v>0</v>
      </c>
      <c r="DZ42" s="117">
        <f t="shared" si="61"/>
        <v>0</v>
      </c>
      <c r="EA42" s="117">
        <f t="shared" si="101"/>
        <v>0</v>
      </c>
      <c r="EB42" s="117">
        <f t="shared" si="62"/>
        <v>0</v>
      </c>
      <c r="EC42" s="117">
        <f t="shared" si="63"/>
        <v>0</v>
      </c>
      <c r="ED42" s="117">
        <f t="shared" si="64"/>
        <v>0</v>
      </c>
      <c r="EE42" s="117">
        <f t="shared" si="65"/>
        <v>0</v>
      </c>
      <c r="EF42" s="117">
        <f t="shared" si="66"/>
        <v>0</v>
      </c>
      <c r="EG42" s="117">
        <f t="shared" si="102"/>
        <v>0</v>
      </c>
      <c r="EH42" s="117">
        <f t="shared" si="67"/>
        <v>0</v>
      </c>
      <c r="EI42" s="117">
        <f t="shared" si="68"/>
        <v>0</v>
      </c>
      <c r="EJ42" s="117">
        <f t="shared" si="69"/>
        <v>0</v>
      </c>
      <c r="EK42" s="117">
        <f t="shared" si="70"/>
        <v>0</v>
      </c>
      <c r="EL42" s="117">
        <f t="shared" si="71"/>
        <v>0</v>
      </c>
      <c r="EM42" s="117">
        <f t="shared" si="103"/>
        <v>0</v>
      </c>
      <c r="EN42" s="117">
        <f t="shared" si="72"/>
        <v>0</v>
      </c>
      <c r="EO42" s="117">
        <f t="shared" si="73"/>
        <v>0</v>
      </c>
      <c r="EP42" s="117">
        <f t="shared" si="74"/>
        <v>0</v>
      </c>
      <c r="EQ42" s="118">
        <f t="shared" si="75"/>
        <v>0</v>
      </c>
      <c r="ER42" s="117">
        <f t="shared" si="76"/>
        <v>0</v>
      </c>
      <c r="ES42" s="117">
        <f t="shared" si="77"/>
        <v>0</v>
      </c>
      <c r="ET42" s="117">
        <f t="shared" si="78"/>
        <v>0</v>
      </c>
      <c r="EU42" s="117">
        <f t="shared" si="79"/>
        <v>0</v>
      </c>
      <c r="EV42" s="117">
        <f t="shared" si="80"/>
        <v>0</v>
      </c>
      <c r="EW42" s="117">
        <f t="shared" si="81"/>
        <v>0</v>
      </c>
      <c r="EX42" s="118">
        <f t="shared" si="82"/>
        <v>0</v>
      </c>
      <c r="EY42" s="118">
        <f t="shared" si="83"/>
        <v>0</v>
      </c>
      <c r="EZ42" s="117">
        <f t="shared" si="104"/>
        <v>0</v>
      </c>
      <c r="FA42" s="118">
        <f t="shared" si="84"/>
        <v>0</v>
      </c>
      <c r="FB42" s="118">
        <f t="shared" si="85"/>
        <v>0</v>
      </c>
      <c r="FC42" s="7">
        <f t="shared" si="86"/>
        <v>0</v>
      </c>
    </row>
    <row r="43" spans="1:161" ht="17.100000000000001" customHeight="1" thickTop="1" x14ac:dyDescent="0.25">
      <c r="A43" s="773">
        <v>4</v>
      </c>
      <c r="B43" s="777" t="s">
        <v>19</v>
      </c>
      <c r="C43" s="406">
        <v>0</v>
      </c>
      <c r="D43" s="496"/>
      <c r="E43" s="497"/>
      <c r="F43" s="498"/>
      <c r="G43" s="499"/>
      <c r="H43" s="500"/>
      <c r="I43" s="498"/>
      <c r="J43" s="501"/>
      <c r="K43" s="500"/>
      <c r="L43" s="502"/>
      <c r="M43" s="496"/>
      <c r="N43" s="497"/>
      <c r="O43" s="503"/>
      <c r="P43" s="499" t="s">
        <v>876</v>
      </c>
      <c r="Q43" s="499" t="s">
        <v>876</v>
      </c>
      <c r="R43" s="501" t="s">
        <v>876</v>
      </c>
      <c r="S43" s="502" t="s">
        <v>876</v>
      </c>
      <c r="T43" s="504"/>
      <c r="U43" s="503"/>
      <c r="V43" s="505"/>
      <c r="W43" s="499"/>
      <c r="X43" s="498"/>
      <c r="Y43" s="501"/>
      <c r="Z43" s="502"/>
      <c r="AA43" s="43"/>
      <c r="AB43" s="10"/>
      <c r="AC43" s="6"/>
      <c r="AD43" s="520" t="s">
        <v>516</v>
      </c>
      <c r="AE43" s="520" t="s">
        <v>516</v>
      </c>
      <c r="AF43" s="520" t="s">
        <v>516</v>
      </c>
      <c r="AG43" s="520" t="s">
        <v>791</v>
      </c>
      <c r="AH43" s="520" t="s">
        <v>791</v>
      </c>
      <c r="AI43" s="520" t="s">
        <v>791</v>
      </c>
      <c r="AJ43" s="520" t="s">
        <v>791</v>
      </c>
      <c r="AK43" s="520" t="s">
        <v>791</v>
      </c>
      <c r="AL43" s="520" t="s">
        <v>791</v>
      </c>
      <c r="AM43" s="520" t="s">
        <v>789</v>
      </c>
      <c r="AN43" s="520" t="s">
        <v>789</v>
      </c>
      <c r="AO43" s="520" t="s">
        <v>789</v>
      </c>
      <c r="AP43" s="520" t="s">
        <v>268</v>
      </c>
      <c r="AQ43" s="520" t="s">
        <v>268</v>
      </c>
      <c r="AR43" s="520" t="s">
        <v>791</v>
      </c>
      <c r="AS43" s="520" t="s">
        <v>791</v>
      </c>
      <c r="AT43" s="520" t="s">
        <v>515</v>
      </c>
      <c r="AU43" s="520" t="s">
        <v>515</v>
      </c>
      <c r="AV43" s="520" t="s">
        <v>515</v>
      </c>
      <c r="AW43" s="520" t="s">
        <v>268</v>
      </c>
      <c r="AX43" s="520" t="s">
        <v>268</v>
      </c>
      <c r="AY43" s="520" t="s">
        <v>782</v>
      </c>
      <c r="AZ43" s="520" t="s">
        <v>782</v>
      </c>
      <c r="BB43" s="118"/>
      <c r="BC43" s="118">
        <f t="shared" si="0"/>
        <v>0</v>
      </c>
      <c r="BD43" s="118">
        <f t="shared" si="1"/>
        <v>0</v>
      </c>
      <c r="BE43" s="118">
        <f t="shared" si="2"/>
        <v>0</v>
      </c>
      <c r="BF43" s="118">
        <f t="shared" si="3"/>
        <v>0</v>
      </c>
      <c r="BG43" s="118">
        <f t="shared" si="4"/>
        <v>0</v>
      </c>
      <c r="BH43" s="118">
        <f t="shared" si="5"/>
        <v>0</v>
      </c>
      <c r="BI43" s="118">
        <f t="shared" si="6"/>
        <v>0</v>
      </c>
      <c r="BJ43" s="118">
        <f t="shared" si="7"/>
        <v>0</v>
      </c>
      <c r="BK43" s="117">
        <f t="shared" si="87"/>
        <v>0</v>
      </c>
      <c r="BL43" s="118">
        <f t="shared" si="8"/>
        <v>0</v>
      </c>
      <c r="BM43" s="118">
        <f t="shared" si="9"/>
        <v>0</v>
      </c>
      <c r="BN43" s="117">
        <f t="shared" si="10"/>
        <v>0</v>
      </c>
      <c r="BO43" s="118">
        <f t="shared" si="11"/>
        <v>0</v>
      </c>
      <c r="BP43" s="118">
        <f t="shared" si="12"/>
        <v>0</v>
      </c>
      <c r="BQ43" s="118">
        <f t="shared" si="13"/>
        <v>0</v>
      </c>
      <c r="BR43" s="118">
        <f t="shared" si="14"/>
        <v>0</v>
      </c>
      <c r="BS43" s="118">
        <f t="shared" si="15"/>
        <v>0</v>
      </c>
      <c r="BT43" s="118">
        <f t="shared" si="16"/>
        <v>0</v>
      </c>
      <c r="BU43" s="118">
        <f t="shared" si="88"/>
        <v>0</v>
      </c>
      <c r="BV43" s="117">
        <f t="shared" si="17"/>
        <v>0</v>
      </c>
      <c r="BW43" s="117">
        <f t="shared" si="18"/>
        <v>0</v>
      </c>
      <c r="BX43" s="117">
        <f t="shared" si="19"/>
        <v>0</v>
      </c>
      <c r="BY43" s="117">
        <f t="shared" si="20"/>
        <v>0</v>
      </c>
      <c r="BZ43" s="117">
        <f t="shared" si="21"/>
        <v>0</v>
      </c>
      <c r="CA43" s="117">
        <f t="shared" si="89"/>
        <v>0</v>
      </c>
      <c r="CB43" s="117">
        <f t="shared" si="22"/>
        <v>0</v>
      </c>
      <c r="CC43" s="117">
        <f t="shared" si="23"/>
        <v>0</v>
      </c>
      <c r="CD43" s="117">
        <f t="shared" si="24"/>
        <v>0</v>
      </c>
      <c r="CE43" s="117">
        <f t="shared" si="90"/>
        <v>0</v>
      </c>
      <c r="CF43" s="117">
        <f t="shared" si="91"/>
        <v>0</v>
      </c>
      <c r="CG43" s="117">
        <f t="shared" si="92"/>
        <v>0</v>
      </c>
      <c r="CH43" s="117">
        <f t="shared" si="25"/>
        <v>0</v>
      </c>
      <c r="CI43" s="117">
        <f t="shared" si="26"/>
        <v>0</v>
      </c>
      <c r="CJ43" s="117">
        <f t="shared" si="27"/>
        <v>0</v>
      </c>
      <c r="CK43" s="117">
        <f t="shared" si="28"/>
        <v>0</v>
      </c>
      <c r="CL43" s="117">
        <f t="shared" si="29"/>
        <v>0</v>
      </c>
      <c r="CM43" s="117">
        <f t="shared" si="30"/>
        <v>0</v>
      </c>
      <c r="CN43" s="117">
        <f t="shared" si="31"/>
        <v>0</v>
      </c>
      <c r="CO43" s="117">
        <f t="shared" si="32"/>
        <v>0</v>
      </c>
      <c r="CP43" s="117">
        <f t="shared" si="33"/>
        <v>0</v>
      </c>
      <c r="CQ43" s="117">
        <f t="shared" si="93"/>
        <v>0</v>
      </c>
      <c r="CR43" s="117">
        <f t="shared" si="34"/>
        <v>0</v>
      </c>
      <c r="CS43" s="117">
        <f t="shared" si="35"/>
        <v>0</v>
      </c>
      <c r="CT43" s="117">
        <f t="shared" si="36"/>
        <v>0</v>
      </c>
      <c r="CU43" s="117">
        <f t="shared" si="37"/>
        <v>0</v>
      </c>
      <c r="CV43" s="117">
        <f t="shared" si="38"/>
        <v>0</v>
      </c>
      <c r="CW43" s="117">
        <f t="shared" si="39"/>
        <v>0</v>
      </c>
      <c r="CX43" s="117">
        <f t="shared" si="40"/>
        <v>0</v>
      </c>
      <c r="CY43" s="117">
        <f t="shared" si="41"/>
        <v>0</v>
      </c>
      <c r="CZ43" s="117">
        <f t="shared" si="42"/>
        <v>0</v>
      </c>
      <c r="DA43" s="117">
        <f t="shared" si="94"/>
        <v>0</v>
      </c>
      <c r="DB43" s="117">
        <f t="shared" si="43"/>
        <v>0</v>
      </c>
      <c r="DC43" s="117">
        <f t="shared" si="95"/>
        <v>0</v>
      </c>
      <c r="DD43" s="117">
        <f t="shared" si="44"/>
        <v>0</v>
      </c>
      <c r="DE43" s="117">
        <f t="shared" si="96"/>
        <v>0</v>
      </c>
      <c r="DF43" s="117">
        <f t="shared" si="45"/>
        <v>0</v>
      </c>
      <c r="DG43" s="117">
        <f t="shared" si="46"/>
        <v>0</v>
      </c>
      <c r="DH43" s="117">
        <f t="shared" si="47"/>
        <v>0</v>
      </c>
      <c r="DI43" s="117">
        <f t="shared" si="48"/>
        <v>0</v>
      </c>
      <c r="DJ43" s="117">
        <f t="shared" si="49"/>
        <v>0</v>
      </c>
      <c r="DK43" s="117">
        <f t="shared" si="50"/>
        <v>0</v>
      </c>
      <c r="DL43" s="117">
        <f t="shared" si="51"/>
        <v>0</v>
      </c>
      <c r="DM43" s="117">
        <f t="shared" si="52"/>
        <v>0</v>
      </c>
      <c r="DN43" s="117">
        <f t="shared" si="97"/>
        <v>0</v>
      </c>
      <c r="DO43" s="117">
        <f t="shared" si="53"/>
        <v>0</v>
      </c>
      <c r="DP43" s="117">
        <f t="shared" si="54"/>
        <v>0</v>
      </c>
      <c r="DQ43" s="117">
        <f t="shared" si="98"/>
        <v>0</v>
      </c>
      <c r="DR43" s="117">
        <f t="shared" si="99"/>
        <v>0</v>
      </c>
      <c r="DS43" s="117">
        <f t="shared" si="55"/>
        <v>0</v>
      </c>
      <c r="DT43" s="117">
        <f t="shared" si="56"/>
        <v>0</v>
      </c>
      <c r="DU43" s="117">
        <f t="shared" si="57"/>
        <v>0</v>
      </c>
      <c r="DV43" s="117">
        <f t="shared" si="58"/>
        <v>0</v>
      </c>
      <c r="DW43" s="117">
        <f t="shared" si="59"/>
        <v>0</v>
      </c>
      <c r="DX43" s="117">
        <f t="shared" si="60"/>
        <v>0</v>
      </c>
      <c r="DY43" s="117">
        <f t="shared" si="100"/>
        <v>0</v>
      </c>
      <c r="DZ43" s="117">
        <f t="shared" si="61"/>
        <v>0</v>
      </c>
      <c r="EA43" s="117">
        <f t="shared" si="101"/>
        <v>0</v>
      </c>
      <c r="EB43" s="117">
        <f t="shared" si="62"/>
        <v>0</v>
      </c>
      <c r="EC43" s="117">
        <f t="shared" si="63"/>
        <v>0</v>
      </c>
      <c r="ED43" s="117">
        <f t="shared" si="64"/>
        <v>0</v>
      </c>
      <c r="EE43" s="117">
        <f t="shared" si="65"/>
        <v>0</v>
      </c>
      <c r="EF43" s="117">
        <f t="shared" si="66"/>
        <v>0</v>
      </c>
      <c r="EG43" s="117">
        <f t="shared" si="102"/>
        <v>0</v>
      </c>
      <c r="EH43" s="117">
        <f t="shared" si="67"/>
        <v>0</v>
      </c>
      <c r="EI43" s="117">
        <f t="shared" si="68"/>
        <v>0</v>
      </c>
      <c r="EJ43" s="117">
        <f t="shared" si="69"/>
        <v>0</v>
      </c>
      <c r="EK43" s="117">
        <f t="shared" si="70"/>
        <v>0</v>
      </c>
      <c r="EL43" s="117">
        <f t="shared" si="71"/>
        <v>0</v>
      </c>
      <c r="EM43" s="117">
        <f t="shared" si="103"/>
        <v>0</v>
      </c>
      <c r="EN43" s="117">
        <f t="shared" si="72"/>
        <v>0</v>
      </c>
      <c r="EO43" s="117">
        <f t="shared" si="73"/>
        <v>0</v>
      </c>
      <c r="EP43" s="117">
        <f t="shared" si="74"/>
        <v>0</v>
      </c>
      <c r="EQ43" s="118">
        <f t="shared" si="75"/>
        <v>0</v>
      </c>
      <c r="ER43" s="117">
        <f t="shared" si="76"/>
        <v>0</v>
      </c>
      <c r="ES43" s="117">
        <f t="shared" si="77"/>
        <v>0</v>
      </c>
      <c r="ET43" s="117">
        <f t="shared" si="78"/>
        <v>0</v>
      </c>
      <c r="EU43" s="117">
        <f t="shared" si="79"/>
        <v>0</v>
      </c>
      <c r="EV43" s="117">
        <f t="shared" si="80"/>
        <v>0</v>
      </c>
      <c r="EW43" s="117">
        <f t="shared" si="81"/>
        <v>0</v>
      </c>
      <c r="EX43" s="118">
        <f t="shared" si="82"/>
        <v>0</v>
      </c>
      <c r="EY43" s="118">
        <f t="shared" si="83"/>
        <v>0</v>
      </c>
      <c r="EZ43" s="117">
        <f t="shared" si="104"/>
        <v>0</v>
      </c>
      <c r="FA43" s="118">
        <f t="shared" si="84"/>
        <v>0</v>
      </c>
      <c r="FB43" s="118">
        <f t="shared" si="85"/>
        <v>0</v>
      </c>
      <c r="FC43" s="7">
        <f t="shared" si="86"/>
        <v>0</v>
      </c>
    </row>
    <row r="44" spans="1:161" ht="17.100000000000001" customHeight="1" x14ac:dyDescent="0.25">
      <c r="A44" s="774"/>
      <c r="B44" s="777"/>
      <c r="C44" s="174">
        <v>1</v>
      </c>
      <c r="D44" s="445"/>
      <c r="E44" s="439"/>
      <c r="F44" s="442"/>
      <c r="G44" s="440"/>
      <c r="H44" s="441"/>
      <c r="I44" s="442"/>
      <c r="J44" s="443"/>
      <c r="K44" s="441"/>
      <c r="L44" s="444"/>
      <c r="M44" s="445" t="s">
        <v>845</v>
      </c>
      <c r="N44" s="439" t="s">
        <v>922</v>
      </c>
      <c r="O44" s="439" t="s">
        <v>863</v>
      </c>
      <c r="P44" s="440" t="s">
        <v>876</v>
      </c>
      <c r="Q44" s="440" t="s">
        <v>876</v>
      </c>
      <c r="R44" s="443" t="s">
        <v>876</v>
      </c>
      <c r="S44" s="444" t="s">
        <v>876</v>
      </c>
      <c r="T44" s="449"/>
      <c r="U44" s="446"/>
      <c r="V44" s="442"/>
      <c r="W44" s="440"/>
      <c r="X44" s="442"/>
      <c r="Y44" s="443"/>
      <c r="Z44" s="444"/>
      <c r="AA44" s="42"/>
      <c r="AB44" s="10"/>
      <c r="AC44" s="6"/>
      <c r="AD44" s="520" t="s">
        <v>516</v>
      </c>
      <c r="AE44" s="520" t="s">
        <v>516</v>
      </c>
      <c r="AF44" s="520" t="s">
        <v>516</v>
      </c>
      <c r="AG44" s="520" t="s">
        <v>791</v>
      </c>
      <c r="AH44" s="520" t="s">
        <v>791</v>
      </c>
      <c r="AI44" s="520" t="s">
        <v>791</v>
      </c>
      <c r="AJ44" s="520" t="s">
        <v>791</v>
      </c>
      <c r="AK44" s="520" t="s">
        <v>791</v>
      </c>
      <c r="AL44" s="520" t="s">
        <v>791</v>
      </c>
      <c r="AM44" s="520" t="s">
        <v>789</v>
      </c>
      <c r="AN44" s="520" t="s">
        <v>789</v>
      </c>
      <c r="AO44" s="520" t="s">
        <v>789</v>
      </c>
      <c r="AP44" s="520" t="s">
        <v>268</v>
      </c>
      <c r="AQ44" s="520" t="s">
        <v>268</v>
      </c>
      <c r="AR44" s="520" t="s">
        <v>791</v>
      </c>
      <c r="AS44" s="520" t="s">
        <v>791</v>
      </c>
      <c r="AT44" s="520" t="s">
        <v>515</v>
      </c>
      <c r="AU44" s="520" t="s">
        <v>515</v>
      </c>
      <c r="AV44" s="520" t="s">
        <v>515</v>
      </c>
      <c r="AW44" s="520" t="s">
        <v>268</v>
      </c>
      <c r="AX44" s="520" t="s">
        <v>268</v>
      </c>
      <c r="AY44" s="520" t="s">
        <v>782</v>
      </c>
      <c r="AZ44" s="520" t="s">
        <v>782</v>
      </c>
      <c r="BB44" s="118"/>
      <c r="BC44" s="118">
        <f t="shared" si="0"/>
        <v>0</v>
      </c>
      <c r="BD44" s="118">
        <f t="shared" si="1"/>
        <v>0</v>
      </c>
      <c r="BE44" s="118">
        <f t="shared" si="2"/>
        <v>0</v>
      </c>
      <c r="BF44" s="118">
        <f t="shared" si="3"/>
        <v>0</v>
      </c>
      <c r="BG44" s="118">
        <f t="shared" si="4"/>
        <v>0</v>
      </c>
      <c r="BH44" s="118">
        <f t="shared" si="5"/>
        <v>0</v>
      </c>
      <c r="BI44" s="118">
        <f t="shared" si="6"/>
        <v>0</v>
      </c>
      <c r="BJ44" s="118">
        <f t="shared" si="7"/>
        <v>0</v>
      </c>
      <c r="BK44" s="117">
        <f t="shared" si="87"/>
        <v>0</v>
      </c>
      <c r="BL44" s="118">
        <f t="shared" si="8"/>
        <v>0</v>
      </c>
      <c r="BM44" s="118">
        <f t="shared" si="9"/>
        <v>0</v>
      </c>
      <c r="BN44" s="117">
        <f t="shared" si="10"/>
        <v>0</v>
      </c>
      <c r="BO44" s="118">
        <f t="shared" si="11"/>
        <v>0</v>
      </c>
      <c r="BP44" s="118">
        <f t="shared" si="12"/>
        <v>0</v>
      </c>
      <c r="BQ44" s="118">
        <f t="shared" si="13"/>
        <v>0</v>
      </c>
      <c r="BR44" s="118">
        <f t="shared" si="14"/>
        <v>0</v>
      </c>
      <c r="BS44" s="118">
        <f t="shared" si="15"/>
        <v>0</v>
      </c>
      <c r="BT44" s="118">
        <f t="shared" si="16"/>
        <v>0</v>
      </c>
      <c r="BU44" s="118">
        <f t="shared" si="88"/>
        <v>0</v>
      </c>
      <c r="BV44" s="117">
        <f t="shared" si="17"/>
        <v>0</v>
      </c>
      <c r="BW44" s="117">
        <f t="shared" si="18"/>
        <v>0</v>
      </c>
      <c r="BX44" s="117">
        <f t="shared" si="19"/>
        <v>0</v>
      </c>
      <c r="BY44" s="117">
        <f t="shared" si="20"/>
        <v>0</v>
      </c>
      <c r="BZ44" s="117">
        <f t="shared" si="21"/>
        <v>0</v>
      </c>
      <c r="CA44" s="117">
        <f t="shared" si="89"/>
        <v>0</v>
      </c>
      <c r="CB44" s="117">
        <f t="shared" si="22"/>
        <v>0</v>
      </c>
      <c r="CC44" s="117">
        <f t="shared" si="23"/>
        <v>0</v>
      </c>
      <c r="CD44" s="117">
        <f t="shared" si="24"/>
        <v>0</v>
      </c>
      <c r="CE44" s="117">
        <f t="shared" si="90"/>
        <v>0</v>
      </c>
      <c r="CF44" s="117">
        <f t="shared" si="91"/>
        <v>0</v>
      </c>
      <c r="CG44" s="117">
        <f t="shared" si="92"/>
        <v>0</v>
      </c>
      <c r="CH44" s="117">
        <f t="shared" si="25"/>
        <v>0</v>
      </c>
      <c r="CI44" s="117">
        <f t="shared" si="26"/>
        <v>0</v>
      </c>
      <c r="CJ44" s="117">
        <f t="shared" si="27"/>
        <v>0</v>
      </c>
      <c r="CK44" s="117">
        <f t="shared" si="28"/>
        <v>0</v>
      </c>
      <c r="CL44" s="117">
        <f t="shared" si="29"/>
        <v>0</v>
      </c>
      <c r="CM44" s="117">
        <f t="shared" si="30"/>
        <v>0</v>
      </c>
      <c r="CN44" s="117">
        <f t="shared" si="31"/>
        <v>0</v>
      </c>
      <c r="CO44" s="117">
        <f t="shared" si="32"/>
        <v>0</v>
      </c>
      <c r="CP44" s="117">
        <f t="shared" si="33"/>
        <v>0</v>
      </c>
      <c r="CQ44" s="117">
        <f t="shared" si="93"/>
        <v>0</v>
      </c>
      <c r="CR44" s="117">
        <f t="shared" si="34"/>
        <v>0</v>
      </c>
      <c r="CS44" s="117">
        <f t="shared" si="35"/>
        <v>0</v>
      </c>
      <c r="CT44" s="117">
        <f t="shared" si="36"/>
        <v>0</v>
      </c>
      <c r="CU44" s="117">
        <f t="shared" si="37"/>
        <v>0</v>
      </c>
      <c r="CV44" s="117">
        <f t="shared" si="38"/>
        <v>0</v>
      </c>
      <c r="CW44" s="117">
        <f t="shared" si="39"/>
        <v>0</v>
      </c>
      <c r="CX44" s="117">
        <f t="shared" si="40"/>
        <v>0</v>
      </c>
      <c r="CY44" s="117">
        <f t="shared" si="41"/>
        <v>0</v>
      </c>
      <c r="CZ44" s="117">
        <f t="shared" si="42"/>
        <v>0</v>
      </c>
      <c r="DA44" s="117">
        <f t="shared" si="94"/>
        <v>0</v>
      </c>
      <c r="DB44" s="117">
        <f t="shared" si="43"/>
        <v>0</v>
      </c>
      <c r="DC44" s="117">
        <f t="shared" si="95"/>
        <v>0</v>
      </c>
      <c r="DD44" s="117">
        <f t="shared" si="44"/>
        <v>0</v>
      </c>
      <c r="DE44" s="117">
        <f t="shared" si="96"/>
        <v>0</v>
      </c>
      <c r="DF44" s="117">
        <f t="shared" si="45"/>
        <v>0</v>
      </c>
      <c r="DG44" s="117">
        <f t="shared" si="46"/>
        <v>0</v>
      </c>
      <c r="DH44" s="117">
        <f t="shared" si="47"/>
        <v>0</v>
      </c>
      <c r="DI44" s="117">
        <f t="shared" si="48"/>
        <v>0</v>
      </c>
      <c r="DJ44" s="117">
        <f t="shared" si="49"/>
        <v>0</v>
      </c>
      <c r="DK44" s="117">
        <f t="shared" si="50"/>
        <v>0</v>
      </c>
      <c r="DL44" s="117">
        <f t="shared" si="51"/>
        <v>0</v>
      </c>
      <c r="DM44" s="117">
        <f t="shared" si="52"/>
        <v>0</v>
      </c>
      <c r="DN44" s="117">
        <f t="shared" si="97"/>
        <v>0</v>
      </c>
      <c r="DO44" s="117">
        <f t="shared" si="53"/>
        <v>0</v>
      </c>
      <c r="DP44" s="117">
        <f t="shared" si="54"/>
        <v>0</v>
      </c>
      <c r="DQ44" s="117">
        <f t="shared" si="98"/>
        <v>0</v>
      </c>
      <c r="DR44" s="117">
        <f t="shared" si="99"/>
        <v>0</v>
      </c>
      <c r="DS44" s="117">
        <f t="shared" si="55"/>
        <v>0</v>
      </c>
      <c r="DT44" s="117">
        <f t="shared" si="56"/>
        <v>0</v>
      </c>
      <c r="DU44" s="117">
        <f t="shared" si="57"/>
        <v>0</v>
      </c>
      <c r="DV44" s="117">
        <f t="shared" si="58"/>
        <v>0</v>
      </c>
      <c r="DW44" s="117">
        <f t="shared" si="59"/>
        <v>0</v>
      </c>
      <c r="DX44" s="117">
        <f t="shared" si="60"/>
        <v>0</v>
      </c>
      <c r="DY44" s="117">
        <f t="shared" si="100"/>
        <v>0</v>
      </c>
      <c r="DZ44" s="117">
        <f t="shared" si="61"/>
        <v>0</v>
      </c>
      <c r="EA44" s="117">
        <f t="shared" si="101"/>
        <v>0</v>
      </c>
      <c r="EB44" s="117">
        <f t="shared" si="62"/>
        <v>0</v>
      </c>
      <c r="EC44" s="117">
        <f t="shared" si="63"/>
        <v>0</v>
      </c>
      <c r="ED44" s="117">
        <f t="shared" si="64"/>
        <v>0</v>
      </c>
      <c r="EE44" s="117">
        <f t="shared" si="65"/>
        <v>0</v>
      </c>
      <c r="EF44" s="117">
        <f t="shared" si="66"/>
        <v>0</v>
      </c>
      <c r="EG44" s="117">
        <f t="shared" si="102"/>
        <v>0</v>
      </c>
      <c r="EH44" s="117">
        <f t="shared" si="67"/>
        <v>0</v>
      </c>
      <c r="EI44" s="117">
        <f t="shared" si="68"/>
        <v>0</v>
      </c>
      <c r="EJ44" s="117">
        <f t="shared" si="69"/>
        <v>0</v>
      </c>
      <c r="EK44" s="117">
        <f t="shared" si="70"/>
        <v>0</v>
      </c>
      <c r="EL44" s="117">
        <f t="shared" si="71"/>
        <v>0</v>
      </c>
      <c r="EM44" s="117">
        <f t="shared" si="103"/>
        <v>0</v>
      </c>
      <c r="EN44" s="117">
        <f t="shared" si="72"/>
        <v>0</v>
      </c>
      <c r="EO44" s="117">
        <f t="shared" si="73"/>
        <v>0</v>
      </c>
      <c r="EP44" s="117">
        <f t="shared" si="74"/>
        <v>0</v>
      </c>
      <c r="EQ44" s="118">
        <f t="shared" si="75"/>
        <v>0</v>
      </c>
      <c r="ER44" s="117">
        <f t="shared" si="76"/>
        <v>0</v>
      </c>
      <c r="ES44" s="117">
        <f t="shared" si="77"/>
        <v>0</v>
      </c>
      <c r="ET44" s="117">
        <f t="shared" si="78"/>
        <v>0</v>
      </c>
      <c r="EU44" s="117">
        <f t="shared" si="79"/>
        <v>0</v>
      </c>
      <c r="EV44" s="117">
        <f t="shared" si="80"/>
        <v>0</v>
      </c>
      <c r="EW44" s="117">
        <f t="shared" si="81"/>
        <v>0</v>
      </c>
      <c r="EX44" s="118">
        <f t="shared" si="82"/>
        <v>0</v>
      </c>
      <c r="EY44" s="118">
        <f t="shared" si="83"/>
        <v>0</v>
      </c>
      <c r="EZ44" s="117">
        <f t="shared" si="104"/>
        <v>0</v>
      </c>
      <c r="FA44" s="118">
        <f t="shared" si="84"/>
        <v>0</v>
      </c>
      <c r="FB44" s="118">
        <f t="shared" si="85"/>
        <v>0</v>
      </c>
      <c r="FC44" s="7">
        <f t="shared" si="86"/>
        <v>0</v>
      </c>
    </row>
    <row r="45" spans="1:161" ht="17.100000000000001" customHeight="1" x14ac:dyDescent="0.25">
      <c r="A45" s="774"/>
      <c r="B45" s="777"/>
      <c r="C45" s="172">
        <v>2</v>
      </c>
      <c r="D45" s="453"/>
      <c r="E45" s="448"/>
      <c r="F45" s="430"/>
      <c r="G45" s="449"/>
      <c r="H45" s="450"/>
      <c r="I45" s="430"/>
      <c r="J45" s="451"/>
      <c r="K45" s="450"/>
      <c r="L45" s="452"/>
      <c r="M45" s="447" t="s">
        <v>845</v>
      </c>
      <c r="N45" s="448" t="s">
        <v>922</v>
      </c>
      <c r="O45" s="448" t="s">
        <v>863</v>
      </c>
      <c r="P45" s="449" t="s">
        <v>876</v>
      </c>
      <c r="Q45" s="449" t="s">
        <v>876</v>
      </c>
      <c r="R45" s="451" t="s">
        <v>876</v>
      </c>
      <c r="S45" s="452" t="s">
        <v>876</v>
      </c>
      <c r="T45" s="447"/>
      <c r="U45" s="454"/>
      <c r="V45" s="430"/>
      <c r="W45" s="449"/>
      <c r="X45" s="430"/>
      <c r="Y45" s="451"/>
      <c r="Z45" s="452"/>
      <c r="AA45" s="43"/>
      <c r="AB45" s="10"/>
      <c r="AC45" s="6"/>
      <c r="AD45" s="520" t="s">
        <v>516</v>
      </c>
      <c r="AE45" s="520" t="s">
        <v>516</v>
      </c>
      <c r="AF45" s="520" t="s">
        <v>516</v>
      </c>
      <c r="AG45" s="520" t="s">
        <v>810</v>
      </c>
      <c r="AH45" s="520" t="s">
        <v>810</v>
      </c>
      <c r="AI45" s="520" t="s">
        <v>810</v>
      </c>
      <c r="AJ45" s="520" t="s">
        <v>810</v>
      </c>
      <c r="AK45" s="520" t="s">
        <v>810</v>
      </c>
      <c r="AL45" s="520" t="s">
        <v>810</v>
      </c>
      <c r="AM45" s="520" t="s">
        <v>789</v>
      </c>
      <c r="AN45" s="520" t="s">
        <v>789</v>
      </c>
      <c r="AO45" s="520" t="s">
        <v>789</v>
      </c>
      <c r="AP45" s="520" t="s">
        <v>268</v>
      </c>
      <c r="AQ45" s="520" t="s">
        <v>268</v>
      </c>
      <c r="AR45" s="520" t="s">
        <v>810</v>
      </c>
      <c r="AS45" s="520" t="s">
        <v>810</v>
      </c>
      <c r="AT45" s="520" t="s">
        <v>515</v>
      </c>
      <c r="AU45" s="520" t="s">
        <v>515</v>
      </c>
      <c r="AV45" s="520" t="s">
        <v>515</v>
      </c>
      <c r="AW45" s="520" t="s">
        <v>268</v>
      </c>
      <c r="AX45" s="520" t="s">
        <v>268</v>
      </c>
      <c r="AY45" s="520" t="s">
        <v>803</v>
      </c>
      <c r="AZ45" s="520" t="s">
        <v>803</v>
      </c>
      <c r="BB45" s="118"/>
      <c r="BC45" s="118">
        <f t="shared" si="0"/>
        <v>0</v>
      </c>
      <c r="BD45" s="118">
        <f t="shared" si="1"/>
        <v>0</v>
      </c>
      <c r="BE45" s="118">
        <f t="shared" si="2"/>
        <v>0</v>
      </c>
      <c r="BF45" s="118">
        <f t="shared" si="3"/>
        <v>0</v>
      </c>
      <c r="BG45" s="118">
        <f t="shared" si="4"/>
        <v>0</v>
      </c>
      <c r="BH45" s="118">
        <f t="shared" si="5"/>
        <v>0</v>
      </c>
      <c r="BI45" s="118">
        <f t="shared" si="6"/>
        <v>0</v>
      </c>
      <c r="BJ45" s="118">
        <f t="shared" si="7"/>
        <v>0</v>
      </c>
      <c r="BK45" s="117">
        <f t="shared" si="87"/>
        <v>0</v>
      </c>
      <c r="BL45" s="118">
        <f t="shared" si="8"/>
        <v>0</v>
      </c>
      <c r="BM45" s="118">
        <f t="shared" si="9"/>
        <v>0</v>
      </c>
      <c r="BN45" s="117">
        <f t="shared" si="10"/>
        <v>0</v>
      </c>
      <c r="BO45" s="118">
        <f t="shared" si="11"/>
        <v>0</v>
      </c>
      <c r="BP45" s="118">
        <f t="shared" si="12"/>
        <v>0</v>
      </c>
      <c r="BQ45" s="118">
        <f t="shared" si="13"/>
        <v>0</v>
      </c>
      <c r="BR45" s="118">
        <f t="shared" si="14"/>
        <v>0</v>
      </c>
      <c r="BS45" s="118">
        <f t="shared" si="15"/>
        <v>0</v>
      </c>
      <c r="BT45" s="118">
        <f t="shared" si="16"/>
        <v>0</v>
      </c>
      <c r="BU45" s="118">
        <f t="shared" si="88"/>
        <v>0</v>
      </c>
      <c r="BV45" s="117">
        <f t="shared" si="17"/>
        <v>0</v>
      </c>
      <c r="BW45" s="117">
        <f t="shared" si="18"/>
        <v>0</v>
      </c>
      <c r="BX45" s="117">
        <f t="shared" si="19"/>
        <v>0</v>
      </c>
      <c r="BY45" s="117">
        <f t="shared" si="20"/>
        <v>0</v>
      </c>
      <c r="BZ45" s="117">
        <f t="shared" si="21"/>
        <v>0</v>
      </c>
      <c r="CA45" s="117">
        <f t="shared" si="89"/>
        <v>0</v>
      </c>
      <c r="CB45" s="117">
        <f t="shared" si="22"/>
        <v>0</v>
      </c>
      <c r="CC45" s="117">
        <f t="shared" si="23"/>
        <v>0</v>
      </c>
      <c r="CD45" s="117">
        <f t="shared" si="24"/>
        <v>0</v>
      </c>
      <c r="CE45" s="117">
        <f t="shared" si="90"/>
        <v>0</v>
      </c>
      <c r="CF45" s="117">
        <f t="shared" si="91"/>
        <v>0</v>
      </c>
      <c r="CG45" s="117">
        <f t="shared" si="92"/>
        <v>0</v>
      </c>
      <c r="CH45" s="117">
        <f t="shared" si="25"/>
        <v>0</v>
      </c>
      <c r="CI45" s="117">
        <f t="shared" si="26"/>
        <v>0</v>
      </c>
      <c r="CJ45" s="117">
        <f t="shared" si="27"/>
        <v>0</v>
      </c>
      <c r="CK45" s="117">
        <f t="shared" si="28"/>
        <v>0</v>
      </c>
      <c r="CL45" s="117">
        <f t="shared" si="29"/>
        <v>0</v>
      </c>
      <c r="CM45" s="117">
        <f t="shared" si="30"/>
        <v>0</v>
      </c>
      <c r="CN45" s="117">
        <f t="shared" si="31"/>
        <v>0</v>
      </c>
      <c r="CO45" s="117">
        <f t="shared" si="32"/>
        <v>0</v>
      </c>
      <c r="CP45" s="117">
        <f t="shared" si="33"/>
        <v>0</v>
      </c>
      <c r="CQ45" s="117">
        <f t="shared" si="93"/>
        <v>0</v>
      </c>
      <c r="CR45" s="117">
        <f t="shared" si="34"/>
        <v>0</v>
      </c>
      <c r="CS45" s="117">
        <f t="shared" si="35"/>
        <v>0</v>
      </c>
      <c r="CT45" s="117">
        <f t="shared" si="36"/>
        <v>0</v>
      </c>
      <c r="CU45" s="117">
        <f t="shared" si="37"/>
        <v>0</v>
      </c>
      <c r="CV45" s="117">
        <f t="shared" si="38"/>
        <v>0</v>
      </c>
      <c r="CW45" s="117">
        <f t="shared" si="39"/>
        <v>0</v>
      </c>
      <c r="CX45" s="117">
        <f t="shared" si="40"/>
        <v>0</v>
      </c>
      <c r="CY45" s="117">
        <f t="shared" si="41"/>
        <v>0</v>
      </c>
      <c r="CZ45" s="117">
        <f t="shared" si="42"/>
        <v>0</v>
      </c>
      <c r="DA45" s="117">
        <f t="shared" si="94"/>
        <v>0</v>
      </c>
      <c r="DB45" s="117">
        <f t="shared" si="43"/>
        <v>0</v>
      </c>
      <c r="DC45" s="117">
        <f t="shared" si="95"/>
        <v>0</v>
      </c>
      <c r="DD45" s="117">
        <f t="shared" si="44"/>
        <v>0</v>
      </c>
      <c r="DE45" s="117">
        <f t="shared" si="96"/>
        <v>0</v>
      </c>
      <c r="DF45" s="117">
        <f t="shared" si="45"/>
        <v>0</v>
      </c>
      <c r="DG45" s="117">
        <f t="shared" si="46"/>
        <v>0</v>
      </c>
      <c r="DH45" s="117">
        <f t="shared" si="47"/>
        <v>0</v>
      </c>
      <c r="DI45" s="117">
        <f t="shared" si="48"/>
        <v>0</v>
      </c>
      <c r="DJ45" s="117">
        <f t="shared" si="49"/>
        <v>0</v>
      </c>
      <c r="DK45" s="117">
        <f t="shared" si="50"/>
        <v>0</v>
      </c>
      <c r="DL45" s="117">
        <f t="shared" si="51"/>
        <v>0</v>
      </c>
      <c r="DM45" s="117">
        <f t="shared" si="52"/>
        <v>0</v>
      </c>
      <c r="DN45" s="117">
        <f t="shared" si="97"/>
        <v>0</v>
      </c>
      <c r="DO45" s="117">
        <f t="shared" si="53"/>
        <v>0</v>
      </c>
      <c r="DP45" s="117">
        <f t="shared" si="54"/>
        <v>0</v>
      </c>
      <c r="DQ45" s="117">
        <f t="shared" si="98"/>
        <v>0</v>
      </c>
      <c r="DR45" s="117">
        <f t="shared" si="99"/>
        <v>0</v>
      </c>
      <c r="DS45" s="117">
        <f t="shared" si="55"/>
        <v>0</v>
      </c>
      <c r="DT45" s="117">
        <f t="shared" si="56"/>
        <v>0</v>
      </c>
      <c r="DU45" s="117">
        <f t="shared" si="57"/>
        <v>0</v>
      </c>
      <c r="DV45" s="117">
        <f t="shared" si="58"/>
        <v>0</v>
      </c>
      <c r="DW45" s="117">
        <f t="shared" si="59"/>
        <v>0</v>
      </c>
      <c r="DX45" s="117">
        <f t="shared" si="60"/>
        <v>0</v>
      </c>
      <c r="DY45" s="117">
        <f t="shared" si="100"/>
        <v>0</v>
      </c>
      <c r="DZ45" s="117">
        <f t="shared" si="61"/>
        <v>0</v>
      </c>
      <c r="EA45" s="117">
        <f t="shared" si="101"/>
        <v>0</v>
      </c>
      <c r="EB45" s="117">
        <f t="shared" si="62"/>
        <v>0</v>
      </c>
      <c r="EC45" s="117">
        <f t="shared" si="63"/>
        <v>0</v>
      </c>
      <c r="ED45" s="117">
        <f t="shared" si="64"/>
        <v>0</v>
      </c>
      <c r="EE45" s="117">
        <f t="shared" si="65"/>
        <v>0</v>
      </c>
      <c r="EF45" s="117">
        <f t="shared" si="66"/>
        <v>0</v>
      </c>
      <c r="EG45" s="117">
        <f t="shared" si="102"/>
        <v>0</v>
      </c>
      <c r="EH45" s="117">
        <f t="shared" si="67"/>
        <v>0</v>
      </c>
      <c r="EI45" s="117">
        <f t="shared" si="68"/>
        <v>0</v>
      </c>
      <c r="EJ45" s="117">
        <f t="shared" si="69"/>
        <v>0</v>
      </c>
      <c r="EK45" s="117">
        <f t="shared" si="70"/>
        <v>0</v>
      </c>
      <c r="EL45" s="117">
        <f t="shared" si="71"/>
        <v>0</v>
      </c>
      <c r="EM45" s="117">
        <f t="shared" si="103"/>
        <v>0</v>
      </c>
      <c r="EN45" s="117">
        <f t="shared" si="72"/>
        <v>0</v>
      </c>
      <c r="EO45" s="117">
        <f t="shared" si="73"/>
        <v>0</v>
      </c>
      <c r="EP45" s="117">
        <f t="shared" si="74"/>
        <v>0</v>
      </c>
      <c r="EQ45" s="118">
        <f t="shared" si="75"/>
        <v>0</v>
      </c>
      <c r="ER45" s="117">
        <f t="shared" si="76"/>
        <v>0</v>
      </c>
      <c r="ES45" s="117">
        <f t="shared" si="77"/>
        <v>0</v>
      </c>
      <c r="ET45" s="117">
        <f t="shared" si="78"/>
        <v>0</v>
      </c>
      <c r="EU45" s="117">
        <f t="shared" si="79"/>
        <v>0</v>
      </c>
      <c r="EV45" s="117">
        <f t="shared" si="80"/>
        <v>0</v>
      </c>
      <c r="EW45" s="117">
        <f t="shared" si="81"/>
        <v>0</v>
      </c>
      <c r="EX45" s="118">
        <f t="shared" si="82"/>
        <v>0</v>
      </c>
      <c r="EY45" s="118">
        <f t="shared" si="83"/>
        <v>0</v>
      </c>
      <c r="EZ45" s="117">
        <f t="shared" si="104"/>
        <v>0</v>
      </c>
      <c r="FA45" s="118">
        <f t="shared" si="84"/>
        <v>0</v>
      </c>
      <c r="FB45" s="118">
        <f t="shared" si="85"/>
        <v>0</v>
      </c>
      <c r="FC45" s="7">
        <f t="shared" si="86"/>
        <v>0</v>
      </c>
    </row>
    <row r="46" spans="1:161" ht="17.100000000000001" customHeight="1" x14ac:dyDescent="0.25">
      <c r="A46" s="774"/>
      <c r="B46" s="777"/>
      <c r="C46" s="172">
        <v>3</v>
      </c>
      <c r="D46" s="453"/>
      <c r="E46" s="448"/>
      <c r="F46" s="430"/>
      <c r="G46" s="449"/>
      <c r="H46" s="450"/>
      <c r="I46" s="430"/>
      <c r="J46" s="451"/>
      <c r="K46" s="450"/>
      <c r="L46" s="452"/>
      <c r="M46" s="447" t="s">
        <v>922</v>
      </c>
      <c r="N46" s="448" t="s">
        <v>862</v>
      </c>
      <c r="O46" s="448" t="s">
        <v>860</v>
      </c>
      <c r="P46" s="449" t="s">
        <v>867</v>
      </c>
      <c r="Q46" s="430" t="s">
        <v>894</v>
      </c>
      <c r="R46" s="506" t="s">
        <v>898</v>
      </c>
      <c r="S46" s="452" t="s">
        <v>914</v>
      </c>
      <c r="T46" s="492"/>
      <c r="U46" s="448"/>
      <c r="V46" s="430"/>
      <c r="W46" s="449"/>
      <c r="X46" s="430"/>
      <c r="Y46" s="451"/>
      <c r="Z46" s="452"/>
      <c r="AA46" s="264"/>
      <c r="AB46" s="10"/>
      <c r="AC46" s="6"/>
      <c r="AD46" s="520" t="s">
        <v>808</v>
      </c>
      <c r="AE46" s="520" t="s">
        <v>808</v>
      </c>
      <c r="AF46" s="520" t="s">
        <v>808</v>
      </c>
      <c r="AG46" s="520" t="s">
        <v>810</v>
      </c>
      <c r="AH46" s="520" t="s">
        <v>810</v>
      </c>
      <c r="AI46" s="520" t="s">
        <v>810</v>
      </c>
      <c r="AJ46" s="520" t="s">
        <v>810</v>
      </c>
      <c r="AK46" s="520" t="s">
        <v>810</v>
      </c>
      <c r="AL46" s="520" t="s">
        <v>810</v>
      </c>
      <c r="AM46" s="520" t="s">
        <v>789</v>
      </c>
      <c r="AN46" s="520" t="s">
        <v>789</v>
      </c>
      <c r="AO46" s="520" t="s">
        <v>789</v>
      </c>
      <c r="AP46" s="520" t="s">
        <v>268</v>
      </c>
      <c r="AQ46" s="520" t="s">
        <v>268</v>
      </c>
      <c r="AR46" s="520" t="s">
        <v>810</v>
      </c>
      <c r="AS46" s="520" t="s">
        <v>810</v>
      </c>
      <c r="AT46" s="520" t="s">
        <v>515</v>
      </c>
      <c r="AU46" s="520" t="s">
        <v>515</v>
      </c>
      <c r="AV46" s="520" t="s">
        <v>515</v>
      </c>
      <c r="AW46" s="520" t="s">
        <v>268</v>
      </c>
      <c r="AX46" s="520" t="s">
        <v>268</v>
      </c>
      <c r="AY46" s="520" t="s">
        <v>803</v>
      </c>
      <c r="AZ46" s="520" t="s">
        <v>803</v>
      </c>
      <c r="BB46" s="118"/>
      <c r="BC46" s="118">
        <f t="shared" si="0"/>
        <v>0</v>
      </c>
      <c r="BD46" s="118">
        <f t="shared" si="1"/>
        <v>0</v>
      </c>
      <c r="BE46" s="118">
        <f t="shared" si="2"/>
        <v>0</v>
      </c>
      <c r="BF46" s="118">
        <f t="shared" si="3"/>
        <v>0</v>
      </c>
      <c r="BG46" s="118">
        <f t="shared" si="4"/>
        <v>0</v>
      </c>
      <c r="BH46" s="118">
        <f t="shared" si="5"/>
        <v>0</v>
      </c>
      <c r="BI46" s="118">
        <f t="shared" si="6"/>
        <v>0</v>
      </c>
      <c r="BJ46" s="118">
        <f t="shared" si="7"/>
        <v>0</v>
      </c>
      <c r="BK46" s="117">
        <f t="shared" si="87"/>
        <v>0</v>
      </c>
      <c r="BL46" s="118">
        <f t="shared" si="8"/>
        <v>0</v>
      </c>
      <c r="BM46" s="118">
        <f t="shared" si="9"/>
        <v>0</v>
      </c>
      <c r="BN46" s="117">
        <f t="shared" si="10"/>
        <v>0</v>
      </c>
      <c r="BO46" s="118">
        <f t="shared" si="11"/>
        <v>0</v>
      </c>
      <c r="BP46" s="118">
        <f t="shared" si="12"/>
        <v>0</v>
      </c>
      <c r="BQ46" s="118">
        <f t="shared" si="13"/>
        <v>0</v>
      </c>
      <c r="BR46" s="118">
        <f t="shared" si="14"/>
        <v>0</v>
      </c>
      <c r="BS46" s="118">
        <f t="shared" si="15"/>
        <v>0</v>
      </c>
      <c r="BT46" s="118">
        <f t="shared" si="16"/>
        <v>0</v>
      </c>
      <c r="BU46" s="118">
        <f t="shared" si="88"/>
        <v>0</v>
      </c>
      <c r="BV46" s="117">
        <f t="shared" si="17"/>
        <v>0</v>
      </c>
      <c r="BW46" s="117">
        <f t="shared" si="18"/>
        <v>0</v>
      </c>
      <c r="BX46" s="117">
        <f t="shared" si="19"/>
        <v>0</v>
      </c>
      <c r="BY46" s="117">
        <f t="shared" si="20"/>
        <v>0</v>
      </c>
      <c r="BZ46" s="117">
        <f t="shared" si="21"/>
        <v>0</v>
      </c>
      <c r="CA46" s="117">
        <f t="shared" si="89"/>
        <v>0</v>
      </c>
      <c r="CB46" s="117">
        <f t="shared" si="22"/>
        <v>0</v>
      </c>
      <c r="CC46" s="117">
        <f t="shared" si="23"/>
        <v>0</v>
      </c>
      <c r="CD46" s="117">
        <f t="shared" si="24"/>
        <v>0</v>
      </c>
      <c r="CE46" s="117">
        <f t="shared" si="90"/>
        <v>0</v>
      </c>
      <c r="CF46" s="117">
        <f t="shared" si="91"/>
        <v>0</v>
      </c>
      <c r="CG46" s="117">
        <f t="shared" si="92"/>
        <v>0</v>
      </c>
      <c r="CH46" s="117">
        <f t="shared" si="25"/>
        <v>0</v>
      </c>
      <c r="CI46" s="117">
        <f t="shared" si="26"/>
        <v>0</v>
      </c>
      <c r="CJ46" s="117">
        <f t="shared" si="27"/>
        <v>0</v>
      </c>
      <c r="CK46" s="117">
        <f t="shared" si="28"/>
        <v>0</v>
      </c>
      <c r="CL46" s="117">
        <f t="shared" si="29"/>
        <v>0</v>
      </c>
      <c r="CM46" s="117">
        <f t="shared" si="30"/>
        <v>0</v>
      </c>
      <c r="CN46" s="117">
        <f t="shared" si="31"/>
        <v>0</v>
      </c>
      <c r="CO46" s="117">
        <f t="shared" si="32"/>
        <v>0</v>
      </c>
      <c r="CP46" s="117">
        <f t="shared" si="33"/>
        <v>0</v>
      </c>
      <c r="CQ46" s="117">
        <f t="shared" si="93"/>
        <v>0</v>
      </c>
      <c r="CR46" s="117">
        <f t="shared" si="34"/>
        <v>0</v>
      </c>
      <c r="CS46" s="117">
        <f t="shared" si="35"/>
        <v>0</v>
      </c>
      <c r="CT46" s="117">
        <f t="shared" si="36"/>
        <v>0</v>
      </c>
      <c r="CU46" s="117">
        <f t="shared" si="37"/>
        <v>0</v>
      </c>
      <c r="CV46" s="117">
        <f t="shared" si="38"/>
        <v>0</v>
      </c>
      <c r="CW46" s="117">
        <f t="shared" si="39"/>
        <v>0</v>
      </c>
      <c r="CX46" s="117">
        <f t="shared" si="40"/>
        <v>0</v>
      </c>
      <c r="CY46" s="117">
        <f t="shared" si="41"/>
        <v>0</v>
      </c>
      <c r="CZ46" s="117">
        <f t="shared" si="42"/>
        <v>0</v>
      </c>
      <c r="DA46" s="117">
        <f t="shared" si="94"/>
        <v>0</v>
      </c>
      <c r="DB46" s="117">
        <f t="shared" si="43"/>
        <v>0</v>
      </c>
      <c r="DC46" s="117">
        <f t="shared" si="95"/>
        <v>0</v>
      </c>
      <c r="DD46" s="117">
        <f t="shared" si="44"/>
        <v>0</v>
      </c>
      <c r="DE46" s="117">
        <f t="shared" si="96"/>
        <v>0</v>
      </c>
      <c r="DF46" s="117">
        <f t="shared" si="45"/>
        <v>0</v>
      </c>
      <c r="DG46" s="117">
        <f t="shared" si="46"/>
        <v>0</v>
      </c>
      <c r="DH46" s="117">
        <f t="shared" si="47"/>
        <v>0</v>
      </c>
      <c r="DI46" s="117">
        <f t="shared" si="48"/>
        <v>0</v>
      </c>
      <c r="DJ46" s="117">
        <f t="shared" si="49"/>
        <v>0</v>
      </c>
      <c r="DK46" s="117">
        <f t="shared" si="50"/>
        <v>0</v>
      </c>
      <c r="DL46" s="117">
        <f t="shared" si="51"/>
        <v>0</v>
      </c>
      <c r="DM46" s="117">
        <f t="shared" si="52"/>
        <v>0</v>
      </c>
      <c r="DN46" s="117">
        <f t="shared" si="97"/>
        <v>0</v>
      </c>
      <c r="DO46" s="117">
        <f t="shared" si="53"/>
        <v>0</v>
      </c>
      <c r="DP46" s="117">
        <f t="shared" si="54"/>
        <v>0</v>
      </c>
      <c r="DQ46" s="117">
        <f t="shared" si="98"/>
        <v>0</v>
      </c>
      <c r="DR46" s="117">
        <f t="shared" si="99"/>
        <v>0</v>
      </c>
      <c r="DS46" s="117">
        <f t="shared" si="55"/>
        <v>0</v>
      </c>
      <c r="DT46" s="117">
        <f t="shared" si="56"/>
        <v>0</v>
      </c>
      <c r="DU46" s="117">
        <f t="shared" si="57"/>
        <v>0</v>
      </c>
      <c r="DV46" s="117">
        <f t="shared" si="58"/>
        <v>0</v>
      </c>
      <c r="DW46" s="117">
        <f t="shared" si="59"/>
        <v>0</v>
      </c>
      <c r="DX46" s="117">
        <f t="shared" si="60"/>
        <v>0</v>
      </c>
      <c r="DY46" s="117">
        <f t="shared" si="100"/>
        <v>0</v>
      </c>
      <c r="DZ46" s="117">
        <f t="shared" si="61"/>
        <v>0</v>
      </c>
      <c r="EA46" s="117">
        <f t="shared" si="101"/>
        <v>0</v>
      </c>
      <c r="EB46" s="117">
        <f t="shared" si="62"/>
        <v>0</v>
      </c>
      <c r="EC46" s="117">
        <f t="shared" si="63"/>
        <v>0</v>
      </c>
      <c r="ED46" s="117">
        <f t="shared" si="64"/>
        <v>0</v>
      </c>
      <c r="EE46" s="117">
        <f t="shared" si="65"/>
        <v>0</v>
      </c>
      <c r="EF46" s="117">
        <f t="shared" si="66"/>
        <v>0</v>
      </c>
      <c r="EG46" s="117">
        <f t="shared" si="102"/>
        <v>0</v>
      </c>
      <c r="EH46" s="117">
        <f t="shared" si="67"/>
        <v>0</v>
      </c>
      <c r="EI46" s="117">
        <f t="shared" si="68"/>
        <v>0</v>
      </c>
      <c r="EJ46" s="117">
        <f t="shared" si="69"/>
        <v>0</v>
      </c>
      <c r="EK46" s="117">
        <f t="shared" si="70"/>
        <v>0</v>
      </c>
      <c r="EL46" s="117">
        <f t="shared" si="71"/>
        <v>0</v>
      </c>
      <c r="EM46" s="117">
        <f t="shared" si="103"/>
        <v>0</v>
      </c>
      <c r="EN46" s="117">
        <f t="shared" si="72"/>
        <v>0</v>
      </c>
      <c r="EO46" s="117">
        <f t="shared" si="73"/>
        <v>0</v>
      </c>
      <c r="EP46" s="117">
        <f t="shared" si="74"/>
        <v>0</v>
      </c>
      <c r="EQ46" s="118">
        <f t="shared" si="75"/>
        <v>0</v>
      </c>
      <c r="ER46" s="117">
        <f t="shared" si="76"/>
        <v>0</v>
      </c>
      <c r="ES46" s="117">
        <f t="shared" si="77"/>
        <v>0</v>
      </c>
      <c r="ET46" s="117">
        <f t="shared" si="78"/>
        <v>0</v>
      </c>
      <c r="EU46" s="117">
        <f t="shared" si="79"/>
        <v>0</v>
      </c>
      <c r="EV46" s="117">
        <f t="shared" si="80"/>
        <v>0</v>
      </c>
      <c r="EW46" s="117">
        <f t="shared" si="81"/>
        <v>0</v>
      </c>
      <c r="EX46" s="118">
        <f t="shared" si="82"/>
        <v>0</v>
      </c>
      <c r="EY46" s="118">
        <f t="shared" si="83"/>
        <v>0</v>
      </c>
      <c r="EZ46" s="117">
        <f t="shared" si="104"/>
        <v>0</v>
      </c>
      <c r="FA46" s="118">
        <f t="shared" si="84"/>
        <v>0</v>
      </c>
      <c r="FB46" s="118">
        <f t="shared" si="85"/>
        <v>0</v>
      </c>
      <c r="FC46" s="7">
        <f t="shared" si="86"/>
        <v>0</v>
      </c>
    </row>
    <row r="47" spans="1:161" ht="17.100000000000001" customHeight="1" x14ac:dyDescent="0.25">
      <c r="A47" s="774"/>
      <c r="B47" s="777"/>
      <c r="C47" s="172">
        <v>4</v>
      </c>
      <c r="D47" s="445"/>
      <c r="E47" s="439"/>
      <c r="F47" s="442"/>
      <c r="G47" s="449"/>
      <c r="H47" s="441"/>
      <c r="I47" s="442"/>
      <c r="J47" s="443"/>
      <c r="K47" s="441"/>
      <c r="L47" s="444"/>
      <c r="M47" s="445" t="s">
        <v>922</v>
      </c>
      <c r="N47" s="439" t="s">
        <v>862</v>
      </c>
      <c r="O47" s="448" t="s">
        <v>860</v>
      </c>
      <c r="P47" s="440" t="s">
        <v>867</v>
      </c>
      <c r="Q47" s="442" t="s">
        <v>894</v>
      </c>
      <c r="R47" s="443" t="s">
        <v>898</v>
      </c>
      <c r="S47" s="444" t="s">
        <v>914</v>
      </c>
      <c r="T47" s="438"/>
      <c r="U47" s="446"/>
      <c r="V47" s="442"/>
      <c r="W47" s="440"/>
      <c r="X47" s="442"/>
      <c r="Y47" s="443"/>
      <c r="Z47" s="444"/>
      <c r="AA47" s="43"/>
      <c r="AB47" s="10"/>
      <c r="AC47" s="6"/>
      <c r="AD47" s="520" t="s">
        <v>808</v>
      </c>
      <c r="AE47" s="520" t="s">
        <v>808</v>
      </c>
      <c r="AF47" s="520" t="s">
        <v>808</v>
      </c>
      <c r="AG47" s="520" t="s">
        <v>798</v>
      </c>
      <c r="AH47" s="520" t="s">
        <v>798</v>
      </c>
      <c r="AI47" s="520" t="s">
        <v>798</v>
      </c>
      <c r="AJ47" s="520" t="s">
        <v>636</v>
      </c>
      <c r="AK47" s="520" t="s">
        <v>636</v>
      </c>
      <c r="AL47" s="520" t="s">
        <v>636</v>
      </c>
      <c r="AM47" s="520" t="s">
        <v>517</v>
      </c>
      <c r="AN47" s="520" t="s">
        <v>517</v>
      </c>
      <c r="AO47" s="520" t="s">
        <v>517</v>
      </c>
      <c r="AP47" s="520" t="s">
        <v>782</v>
      </c>
      <c r="AQ47" s="520" t="s">
        <v>782</v>
      </c>
      <c r="AR47" s="520" t="s">
        <v>636</v>
      </c>
      <c r="AS47" s="520" t="s">
        <v>636</v>
      </c>
      <c r="AT47" s="520" t="s">
        <v>516</v>
      </c>
      <c r="AU47" s="520" t="s">
        <v>516</v>
      </c>
      <c r="AV47" s="520" t="s">
        <v>516</v>
      </c>
      <c r="AW47" s="520" t="s">
        <v>782</v>
      </c>
      <c r="AX47" s="520" t="s">
        <v>782</v>
      </c>
      <c r="AY47" s="520" t="s">
        <v>636</v>
      </c>
      <c r="AZ47" s="520" t="s">
        <v>636</v>
      </c>
      <c r="BB47" s="118"/>
      <c r="BC47" s="118">
        <f t="shared" si="0"/>
        <v>0</v>
      </c>
      <c r="BD47" s="118">
        <f t="shared" si="1"/>
        <v>0</v>
      </c>
      <c r="BE47" s="118">
        <f t="shared" si="2"/>
        <v>0</v>
      </c>
      <c r="BF47" s="118">
        <f t="shared" si="3"/>
        <v>0</v>
      </c>
      <c r="BG47" s="118">
        <f t="shared" si="4"/>
        <v>0</v>
      </c>
      <c r="BH47" s="118">
        <f t="shared" si="5"/>
        <v>0</v>
      </c>
      <c r="BI47" s="118">
        <f t="shared" si="6"/>
        <v>0</v>
      </c>
      <c r="BJ47" s="118">
        <f t="shared" si="7"/>
        <v>0</v>
      </c>
      <c r="BK47" s="117">
        <f t="shared" si="87"/>
        <v>0</v>
      </c>
      <c r="BL47" s="118">
        <f t="shared" si="8"/>
        <v>0</v>
      </c>
      <c r="BM47" s="118">
        <f t="shared" si="9"/>
        <v>0</v>
      </c>
      <c r="BN47" s="117">
        <f t="shared" si="10"/>
        <v>0</v>
      </c>
      <c r="BO47" s="118">
        <f t="shared" si="11"/>
        <v>0</v>
      </c>
      <c r="BP47" s="118">
        <f t="shared" si="12"/>
        <v>0</v>
      </c>
      <c r="BQ47" s="118">
        <f t="shared" si="13"/>
        <v>0</v>
      </c>
      <c r="BR47" s="118">
        <f t="shared" si="14"/>
        <v>0</v>
      </c>
      <c r="BS47" s="118">
        <f t="shared" si="15"/>
        <v>0</v>
      </c>
      <c r="BT47" s="118">
        <f t="shared" si="16"/>
        <v>0</v>
      </c>
      <c r="BU47" s="118">
        <f t="shared" si="88"/>
        <v>0</v>
      </c>
      <c r="BV47" s="117">
        <f t="shared" si="17"/>
        <v>0</v>
      </c>
      <c r="BW47" s="117">
        <f t="shared" si="18"/>
        <v>0</v>
      </c>
      <c r="BX47" s="117">
        <f t="shared" si="19"/>
        <v>0</v>
      </c>
      <c r="BY47" s="117">
        <f t="shared" si="20"/>
        <v>0</v>
      </c>
      <c r="BZ47" s="117">
        <f t="shared" si="21"/>
        <v>0</v>
      </c>
      <c r="CA47" s="117">
        <f t="shared" si="89"/>
        <v>0</v>
      </c>
      <c r="CB47" s="117">
        <f t="shared" si="22"/>
        <v>0</v>
      </c>
      <c r="CC47" s="117">
        <f t="shared" si="23"/>
        <v>0</v>
      </c>
      <c r="CD47" s="117">
        <f t="shared" si="24"/>
        <v>0</v>
      </c>
      <c r="CE47" s="117">
        <f t="shared" si="90"/>
        <v>0</v>
      </c>
      <c r="CF47" s="117">
        <f t="shared" si="91"/>
        <v>0</v>
      </c>
      <c r="CG47" s="117">
        <f t="shared" si="92"/>
        <v>0</v>
      </c>
      <c r="CH47" s="117">
        <f t="shared" si="25"/>
        <v>0</v>
      </c>
      <c r="CI47" s="117">
        <f t="shared" si="26"/>
        <v>0</v>
      </c>
      <c r="CJ47" s="117">
        <f t="shared" si="27"/>
        <v>0</v>
      </c>
      <c r="CK47" s="117">
        <f t="shared" si="28"/>
        <v>0</v>
      </c>
      <c r="CL47" s="117">
        <f t="shared" si="29"/>
        <v>0</v>
      </c>
      <c r="CM47" s="117">
        <f t="shared" si="30"/>
        <v>0</v>
      </c>
      <c r="CN47" s="117">
        <f t="shared" si="31"/>
        <v>0</v>
      </c>
      <c r="CO47" s="117">
        <f t="shared" si="32"/>
        <v>0</v>
      </c>
      <c r="CP47" s="117">
        <f t="shared" si="33"/>
        <v>0</v>
      </c>
      <c r="CQ47" s="117">
        <f t="shared" si="93"/>
        <v>0</v>
      </c>
      <c r="CR47" s="117">
        <f t="shared" si="34"/>
        <v>0</v>
      </c>
      <c r="CS47" s="117">
        <f t="shared" si="35"/>
        <v>0</v>
      </c>
      <c r="CT47" s="117">
        <f t="shared" si="36"/>
        <v>0</v>
      </c>
      <c r="CU47" s="117">
        <f t="shared" si="37"/>
        <v>0</v>
      </c>
      <c r="CV47" s="117">
        <f t="shared" si="38"/>
        <v>0</v>
      </c>
      <c r="CW47" s="117">
        <f t="shared" si="39"/>
        <v>0</v>
      </c>
      <c r="CX47" s="117">
        <f t="shared" si="40"/>
        <v>0</v>
      </c>
      <c r="CY47" s="117">
        <f t="shared" si="41"/>
        <v>0</v>
      </c>
      <c r="CZ47" s="117">
        <f t="shared" si="42"/>
        <v>0</v>
      </c>
      <c r="DA47" s="117">
        <f t="shared" si="94"/>
        <v>0</v>
      </c>
      <c r="DB47" s="117">
        <f t="shared" si="43"/>
        <v>0</v>
      </c>
      <c r="DC47" s="117">
        <f t="shared" si="95"/>
        <v>0</v>
      </c>
      <c r="DD47" s="117">
        <f t="shared" si="44"/>
        <v>0</v>
      </c>
      <c r="DE47" s="117">
        <f t="shared" si="96"/>
        <v>0</v>
      </c>
      <c r="DF47" s="117">
        <f t="shared" si="45"/>
        <v>0</v>
      </c>
      <c r="DG47" s="117">
        <f t="shared" si="46"/>
        <v>0</v>
      </c>
      <c r="DH47" s="117">
        <f t="shared" si="47"/>
        <v>0</v>
      </c>
      <c r="DI47" s="117">
        <f t="shared" si="48"/>
        <v>0</v>
      </c>
      <c r="DJ47" s="117">
        <f t="shared" si="49"/>
        <v>0</v>
      </c>
      <c r="DK47" s="117">
        <f t="shared" si="50"/>
        <v>0</v>
      </c>
      <c r="DL47" s="117">
        <f t="shared" si="51"/>
        <v>0</v>
      </c>
      <c r="DM47" s="117">
        <f t="shared" si="52"/>
        <v>0</v>
      </c>
      <c r="DN47" s="117">
        <f t="shared" si="97"/>
        <v>0</v>
      </c>
      <c r="DO47" s="117">
        <f t="shared" si="53"/>
        <v>0</v>
      </c>
      <c r="DP47" s="117">
        <f t="shared" si="54"/>
        <v>0</v>
      </c>
      <c r="DQ47" s="117">
        <f t="shared" si="98"/>
        <v>0</v>
      </c>
      <c r="DR47" s="117">
        <f t="shared" si="99"/>
        <v>0</v>
      </c>
      <c r="DS47" s="117">
        <f t="shared" si="55"/>
        <v>0</v>
      </c>
      <c r="DT47" s="117">
        <f t="shared" si="56"/>
        <v>0</v>
      </c>
      <c r="DU47" s="117">
        <f t="shared" si="57"/>
        <v>0</v>
      </c>
      <c r="DV47" s="117">
        <f t="shared" si="58"/>
        <v>0</v>
      </c>
      <c r="DW47" s="117">
        <f t="shared" si="59"/>
        <v>0</v>
      </c>
      <c r="DX47" s="117">
        <f t="shared" si="60"/>
        <v>0</v>
      </c>
      <c r="DY47" s="117">
        <f t="shared" si="100"/>
        <v>0</v>
      </c>
      <c r="DZ47" s="117">
        <f t="shared" si="61"/>
        <v>0</v>
      </c>
      <c r="EA47" s="117">
        <f t="shared" si="101"/>
        <v>0</v>
      </c>
      <c r="EB47" s="117">
        <f t="shared" si="62"/>
        <v>0</v>
      </c>
      <c r="EC47" s="117">
        <f t="shared" si="63"/>
        <v>0</v>
      </c>
      <c r="ED47" s="117">
        <f t="shared" si="64"/>
        <v>0</v>
      </c>
      <c r="EE47" s="117">
        <f t="shared" si="65"/>
        <v>0</v>
      </c>
      <c r="EF47" s="117">
        <f t="shared" si="66"/>
        <v>0</v>
      </c>
      <c r="EG47" s="117">
        <f t="shared" si="102"/>
        <v>0</v>
      </c>
      <c r="EH47" s="117">
        <f t="shared" si="67"/>
        <v>0</v>
      </c>
      <c r="EI47" s="117">
        <f t="shared" si="68"/>
        <v>0</v>
      </c>
      <c r="EJ47" s="117">
        <f t="shared" si="69"/>
        <v>0</v>
      </c>
      <c r="EK47" s="117">
        <f t="shared" si="70"/>
        <v>0</v>
      </c>
      <c r="EL47" s="117">
        <f t="shared" si="71"/>
        <v>0</v>
      </c>
      <c r="EM47" s="117">
        <f t="shared" si="103"/>
        <v>0</v>
      </c>
      <c r="EN47" s="117">
        <f t="shared" si="72"/>
        <v>0</v>
      </c>
      <c r="EO47" s="117">
        <f t="shared" si="73"/>
        <v>0</v>
      </c>
      <c r="EP47" s="117">
        <f t="shared" si="74"/>
        <v>0</v>
      </c>
      <c r="EQ47" s="118">
        <f t="shared" si="75"/>
        <v>0</v>
      </c>
      <c r="ER47" s="117">
        <f t="shared" si="76"/>
        <v>0</v>
      </c>
      <c r="ES47" s="117">
        <f t="shared" si="77"/>
        <v>0</v>
      </c>
      <c r="ET47" s="117">
        <f t="shared" si="78"/>
        <v>0</v>
      </c>
      <c r="EU47" s="117">
        <f t="shared" si="79"/>
        <v>0</v>
      </c>
      <c r="EV47" s="117">
        <f t="shared" si="80"/>
        <v>0</v>
      </c>
      <c r="EW47" s="117">
        <f t="shared" si="81"/>
        <v>0</v>
      </c>
      <c r="EX47" s="118">
        <f t="shared" si="82"/>
        <v>0</v>
      </c>
      <c r="EY47" s="118">
        <f t="shared" si="83"/>
        <v>0</v>
      </c>
      <c r="EZ47" s="117">
        <f t="shared" si="104"/>
        <v>0</v>
      </c>
      <c r="FA47" s="118">
        <f t="shared" si="84"/>
        <v>0</v>
      </c>
      <c r="FB47" s="118">
        <f t="shared" si="85"/>
        <v>0</v>
      </c>
      <c r="FC47" s="7">
        <f t="shared" si="86"/>
        <v>0</v>
      </c>
    </row>
    <row r="48" spans="1:161" ht="17.100000000000001" customHeight="1" x14ac:dyDescent="0.25">
      <c r="A48" s="774"/>
      <c r="B48" s="777"/>
      <c r="C48" s="172">
        <v>5</v>
      </c>
      <c r="D48" s="453"/>
      <c r="E48" s="448"/>
      <c r="F48" s="430"/>
      <c r="G48" s="440"/>
      <c r="H48" s="450"/>
      <c r="I48" s="430"/>
      <c r="J48" s="451"/>
      <c r="K48" s="450"/>
      <c r="L48" s="452"/>
      <c r="M48" s="453" t="s">
        <v>919</v>
      </c>
      <c r="N48" s="448" t="s">
        <v>860</v>
      </c>
      <c r="O48" s="430" t="s">
        <v>845</v>
      </c>
      <c r="P48" s="449" t="s">
        <v>907</v>
      </c>
      <c r="Q48" s="430" t="s">
        <v>922</v>
      </c>
      <c r="R48" s="451" t="s">
        <v>914</v>
      </c>
      <c r="S48" s="452" t="s">
        <v>884</v>
      </c>
      <c r="T48" s="447"/>
      <c r="U48" s="454"/>
      <c r="V48" s="430"/>
      <c r="W48" s="449"/>
      <c r="X48" s="430"/>
      <c r="Y48" s="451"/>
      <c r="Z48" s="452"/>
      <c r="AA48" s="42"/>
      <c r="AB48" s="10"/>
      <c r="AC48" s="6"/>
      <c r="AD48" s="520" t="s">
        <v>808</v>
      </c>
      <c r="AE48" s="520" t="s">
        <v>808</v>
      </c>
      <c r="AF48" s="520" t="s">
        <v>808</v>
      </c>
      <c r="AG48" s="520" t="s">
        <v>798</v>
      </c>
      <c r="AH48" s="520" t="s">
        <v>798</v>
      </c>
      <c r="AI48" s="520" t="s">
        <v>798</v>
      </c>
      <c r="AJ48" s="520" t="s">
        <v>636</v>
      </c>
      <c r="AK48" s="520" t="s">
        <v>636</v>
      </c>
      <c r="AL48" s="520" t="s">
        <v>636</v>
      </c>
      <c r="AM48" s="520" t="s">
        <v>517</v>
      </c>
      <c r="AN48" s="520" t="s">
        <v>517</v>
      </c>
      <c r="AO48" s="520" t="s">
        <v>517</v>
      </c>
      <c r="AP48" s="520" t="s">
        <v>782</v>
      </c>
      <c r="AQ48" s="520" t="s">
        <v>782</v>
      </c>
      <c r="AR48" s="520" t="s">
        <v>636</v>
      </c>
      <c r="AS48" s="520" t="s">
        <v>636</v>
      </c>
      <c r="AT48" s="520" t="s">
        <v>516</v>
      </c>
      <c r="AU48" s="520" t="s">
        <v>516</v>
      </c>
      <c r="AV48" s="520" t="s">
        <v>516</v>
      </c>
      <c r="AW48" s="520" t="s">
        <v>782</v>
      </c>
      <c r="AX48" s="520" t="s">
        <v>782</v>
      </c>
      <c r="AY48" s="520" t="s">
        <v>636</v>
      </c>
      <c r="AZ48" s="520" t="s">
        <v>636</v>
      </c>
      <c r="BB48" s="118"/>
      <c r="BC48" s="118">
        <f t="shared" si="0"/>
        <v>0</v>
      </c>
      <c r="BD48" s="118">
        <f t="shared" si="1"/>
        <v>0</v>
      </c>
      <c r="BE48" s="118">
        <f t="shared" si="2"/>
        <v>0</v>
      </c>
      <c r="BF48" s="118">
        <f t="shared" si="3"/>
        <v>0</v>
      </c>
      <c r="BG48" s="118">
        <f t="shared" si="4"/>
        <v>0</v>
      </c>
      <c r="BH48" s="118">
        <f t="shared" si="5"/>
        <v>0</v>
      </c>
      <c r="BI48" s="118">
        <f t="shared" si="6"/>
        <v>0</v>
      </c>
      <c r="BJ48" s="118">
        <f t="shared" si="7"/>
        <v>0</v>
      </c>
      <c r="BK48" s="117">
        <f t="shared" si="87"/>
        <v>0</v>
      </c>
      <c r="BL48" s="118">
        <f t="shared" si="8"/>
        <v>0</v>
      </c>
      <c r="BM48" s="118">
        <f t="shared" si="9"/>
        <v>0</v>
      </c>
      <c r="BN48" s="117">
        <f t="shared" si="10"/>
        <v>0</v>
      </c>
      <c r="BO48" s="118">
        <f t="shared" si="11"/>
        <v>0</v>
      </c>
      <c r="BP48" s="118">
        <f t="shared" si="12"/>
        <v>0</v>
      </c>
      <c r="BQ48" s="118">
        <f t="shared" si="13"/>
        <v>0</v>
      </c>
      <c r="BR48" s="118">
        <f t="shared" si="14"/>
        <v>0</v>
      </c>
      <c r="BS48" s="118">
        <f t="shared" si="15"/>
        <v>0</v>
      </c>
      <c r="BT48" s="118">
        <f t="shared" si="16"/>
        <v>0</v>
      </c>
      <c r="BU48" s="118">
        <f t="shared" si="88"/>
        <v>0</v>
      </c>
      <c r="BV48" s="117">
        <f t="shared" si="17"/>
        <v>0</v>
      </c>
      <c r="BW48" s="117">
        <f t="shared" si="18"/>
        <v>0</v>
      </c>
      <c r="BX48" s="117">
        <f t="shared" si="19"/>
        <v>0</v>
      </c>
      <c r="BY48" s="117">
        <f t="shared" si="20"/>
        <v>0</v>
      </c>
      <c r="BZ48" s="117">
        <f t="shared" si="21"/>
        <v>0</v>
      </c>
      <c r="CA48" s="117">
        <f t="shared" si="89"/>
        <v>0</v>
      </c>
      <c r="CB48" s="117">
        <f t="shared" si="22"/>
        <v>0</v>
      </c>
      <c r="CC48" s="117">
        <f t="shared" si="23"/>
        <v>0</v>
      </c>
      <c r="CD48" s="117">
        <f t="shared" si="24"/>
        <v>0</v>
      </c>
      <c r="CE48" s="117">
        <f t="shared" si="90"/>
        <v>0</v>
      </c>
      <c r="CF48" s="117">
        <f t="shared" si="91"/>
        <v>0</v>
      </c>
      <c r="CG48" s="117">
        <f t="shared" si="92"/>
        <v>0</v>
      </c>
      <c r="CH48" s="117">
        <f t="shared" si="25"/>
        <v>0</v>
      </c>
      <c r="CI48" s="117">
        <f t="shared" si="26"/>
        <v>0</v>
      </c>
      <c r="CJ48" s="117">
        <f t="shared" si="27"/>
        <v>0</v>
      </c>
      <c r="CK48" s="117">
        <f t="shared" si="28"/>
        <v>0</v>
      </c>
      <c r="CL48" s="117">
        <f t="shared" si="29"/>
        <v>0</v>
      </c>
      <c r="CM48" s="117">
        <f t="shared" si="30"/>
        <v>0</v>
      </c>
      <c r="CN48" s="117">
        <f t="shared" si="31"/>
        <v>0</v>
      </c>
      <c r="CO48" s="117">
        <f t="shared" si="32"/>
        <v>0</v>
      </c>
      <c r="CP48" s="117">
        <f t="shared" si="33"/>
        <v>0</v>
      </c>
      <c r="CQ48" s="117">
        <f t="shared" si="93"/>
        <v>0</v>
      </c>
      <c r="CR48" s="117">
        <f t="shared" si="34"/>
        <v>0</v>
      </c>
      <c r="CS48" s="117">
        <f t="shared" si="35"/>
        <v>0</v>
      </c>
      <c r="CT48" s="117">
        <f t="shared" si="36"/>
        <v>0</v>
      </c>
      <c r="CU48" s="117">
        <f t="shared" si="37"/>
        <v>0</v>
      </c>
      <c r="CV48" s="117">
        <f t="shared" si="38"/>
        <v>0</v>
      </c>
      <c r="CW48" s="117">
        <f t="shared" si="39"/>
        <v>0</v>
      </c>
      <c r="CX48" s="117">
        <f t="shared" si="40"/>
        <v>0</v>
      </c>
      <c r="CY48" s="117">
        <f t="shared" si="41"/>
        <v>0</v>
      </c>
      <c r="CZ48" s="117">
        <f t="shared" si="42"/>
        <v>0</v>
      </c>
      <c r="DA48" s="117">
        <f t="shared" si="94"/>
        <v>0</v>
      </c>
      <c r="DB48" s="117">
        <f t="shared" si="43"/>
        <v>0</v>
      </c>
      <c r="DC48" s="117">
        <f t="shared" si="95"/>
        <v>0</v>
      </c>
      <c r="DD48" s="117">
        <f t="shared" si="44"/>
        <v>0</v>
      </c>
      <c r="DE48" s="117">
        <f t="shared" si="96"/>
        <v>0</v>
      </c>
      <c r="DF48" s="117">
        <f t="shared" si="45"/>
        <v>0</v>
      </c>
      <c r="DG48" s="117">
        <f t="shared" si="46"/>
        <v>0</v>
      </c>
      <c r="DH48" s="117">
        <f t="shared" si="47"/>
        <v>0</v>
      </c>
      <c r="DI48" s="117">
        <f t="shared" si="48"/>
        <v>0</v>
      </c>
      <c r="DJ48" s="117">
        <f t="shared" si="49"/>
        <v>0</v>
      </c>
      <c r="DK48" s="117">
        <f t="shared" si="50"/>
        <v>0</v>
      </c>
      <c r="DL48" s="117">
        <f t="shared" si="51"/>
        <v>0</v>
      </c>
      <c r="DM48" s="117">
        <f t="shared" si="52"/>
        <v>0</v>
      </c>
      <c r="DN48" s="117">
        <f t="shared" si="97"/>
        <v>0</v>
      </c>
      <c r="DO48" s="117">
        <f t="shared" si="53"/>
        <v>0</v>
      </c>
      <c r="DP48" s="117">
        <f t="shared" si="54"/>
        <v>0</v>
      </c>
      <c r="DQ48" s="117">
        <f t="shared" si="98"/>
        <v>0</v>
      </c>
      <c r="DR48" s="117">
        <f t="shared" si="99"/>
        <v>0</v>
      </c>
      <c r="DS48" s="117">
        <f t="shared" si="55"/>
        <v>0</v>
      </c>
      <c r="DT48" s="117">
        <f t="shared" si="56"/>
        <v>0</v>
      </c>
      <c r="DU48" s="117">
        <f t="shared" si="57"/>
        <v>0</v>
      </c>
      <c r="DV48" s="117">
        <f t="shared" si="58"/>
        <v>0</v>
      </c>
      <c r="DW48" s="117">
        <f t="shared" si="59"/>
        <v>0</v>
      </c>
      <c r="DX48" s="117">
        <f t="shared" si="60"/>
        <v>0</v>
      </c>
      <c r="DY48" s="117">
        <f t="shared" si="100"/>
        <v>0</v>
      </c>
      <c r="DZ48" s="117">
        <f t="shared" si="61"/>
        <v>0</v>
      </c>
      <c r="EA48" s="117">
        <f t="shared" si="101"/>
        <v>0</v>
      </c>
      <c r="EB48" s="117">
        <f t="shared" si="62"/>
        <v>0</v>
      </c>
      <c r="EC48" s="117">
        <f t="shared" si="63"/>
        <v>0</v>
      </c>
      <c r="ED48" s="117">
        <f t="shared" si="64"/>
        <v>0</v>
      </c>
      <c r="EE48" s="117">
        <f t="shared" si="65"/>
        <v>0</v>
      </c>
      <c r="EF48" s="117">
        <f t="shared" si="66"/>
        <v>0</v>
      </c>
      <c r="EG48" s="117">
        <f t="shared" si="102"/>
        <v>0</v>
      </c>
      <c r="EH48" s="117">
        <f t="shared" si="67"/>
        <v>0</v>
      </c>
      <c r="EI48" s="117">
        <f t="shared" si="68"/>
        <v>0</v>
      </c>
      <c r="EJ48" s="117">
        <f t="shared" si="69"/>
        <v>0</v>
      </c>
      <c r="EK48" s="117">
        <f t="shared" si="70"/>
        <v>0</v>
      </c>
      <c r="EL48" s="117">
        <f t="shared" si="71"/>
        <v>0</v>
      </c>
      <c r="EM48" s="117">
        <f t="shared" si="103"/>
        <v>0</v>
      </c>
      <c r="EN48" s="117">
        <f t="shared" si="72"/>
        <v>0</v>
      </c>
      <c r="EO48" s="117">
        <f t="shared" si="73"/>
        <v>0</v>
      </c>
      <c r="EP48" s="117">
        <f t="shared" si="74"/>
        <v>0</v>
      </c>
      <c r="EQ48" s="118">
        <f t="shared" si="75"/>
        <v>0</v>
      </c>
      <c r="ER48" s="117">
        <f t="shared" si="76"/>
        <v>0</v>
      </c>
      <c r="ES48" s="117">
        <f t="shared" si="77"/>
        <v>0</v>
      </c>
      <c r="ET48" s="117">
        <f t="shared" si="78"/>
        <v>0</v>
      </c>
      <c r="EU48" s="117">
        <f t="shared" si="79"/>
        <v>0</v>
      </c>
      <c r="EV48" s="117">
        <f t="shared" si="80"/>
        <v>0</v>
      </c>
      <c r="EW48" s="117">
        <f t="shared" si="81"/>
        <v>0</v>
      </c>
      <c r="EX48" s="118">
        <f t="shared" si="82"/>
        <v>0</v>
      </c>
      <c r="EY48" s="118">
        <f t="shared" si="83"/>
        <v>0</v>
      </c>
      <c r="EZ48" s="117">
        <f t="shared" si="104"/>
        <v>0</v>
      </c>
      <c r="FA48" s="118">
        <f t="shared" si="84"/>
        <v>0</v>
      </c>
      <c r="FB48" s="118">
        <f t="shared" si="85"/>
        <v>0</v>
      </c>
      <c r="FC48" s="7">
        <f t="shared" si="86"/>
        <v>0</v>
      </c>
    </row>
    <row r="49" spans="1:161" ht="17.100000000000001" customHeight="1" x14ac:dyDescent="0.25">
      <c r="A49" s="774"/>
      <c r="B49" s="777"/>
      <c r="C49" s="172">
        <v>6</v>
      </c>
      <c r="D49" s="507"/>
      <c r="E49" s="448"/>
      <c r="F49" s="442"/>
      <c r="G49" s="449"/>
      <c r="H49" s="450"/>
      <c r="I49" s="442"/>
      <c r="J49" s="443"/>
      <c r="K49" s="441"/>
      <c r="L49" s="444"/>
      <c r="M49" s="438" t="s">
        <v>919</v>
      </c>
      <c r="N49" s="448" t="s">
        <v>860</v>
      </c>
      <c r="O49" s="430" t="s">
        <v>845</v>
      </c>
      <c r="P49" s="440" t="s">
        <v>907</v>
      </c>
      <c r="Q49" s="442" t="s">
        <v>922</v>
      </c>
      <c r="R49" s="443" t="s">
        <v>914</v>
      </c>
      <c r="S49" s="444" t="s">
        <v>884</v>
      </c>
      <c r="T49" s="438"/>
      <c r="U49" s="446"/>
      <c r="V49" s="442"/>
      <c r="W49" s="440"/>
      <c r="X49" s="442"/>
      <c r="Y49" s="443"/>
      <c r="Z49" s="444"/>
      <c r="AA49" s="42"/>
      <c r="AB49" s="10"/>
      <c r="AC49" s="6"/>
      <c r="AD49" s="520" t="s">
        <v>791</v>
      </c>
      <c r="AE49" s="520" t="s">
        <v>791</v>
      </c>
      <c r="AF49" s="520" t="s">
        <v>791</v>
      </c>
      <c r="AG49" s="520" t="s">
        <v>798</v>
      </c>
      <c r="AH49" s="520" t="s">
        <v>798</v>
      </c>
      <c r="AI49" s="520" t="s">
        <v>798</v>
      </c>
      <c r="AJ49" s="520" t="s">
        <v>636</v>
      </c>
      <c r="AK49" s="520" t="s">
        <v>636</v>
      </c>
      <c r="AL49" s="520" t="s">
        <v>636</v>
      </c>
      <c r="AM49" s="520" t="s">
        <v>517</v>
      </c>
      <c r="AN49" s="520" t="s">
        <v>517</v>
      </c>
      <c r="AO49" s="520" t="s">
        <v>517</v>
      </c>
      <c r="AP49" s="520" t="s">
        <v>803</v>
      </c>
      <c r="AQ49" s="520" t="s">
        <v>803</v>
      </c>
      <c r="AR49" s="520" t="s">
        <v>636</v>
      </c>
      <c r="AS49" s="520" t="s">
        <v>636</v>
      </c>
      <c r="AT49" s="520" t="s">
        <v>516</v>
      </c>
      <c r="AU49" s="520" t="s">
        <v>516</v>
      </c>
      <c r="AV49" s="520" t="s">
        <v>516</v>
      </c>
      <c r="AW49" s="520" t="s">
        <v>803</v>
      </c>
      <c r="AX49" s="520" t="s">
        <v>803</v>
      </c>
      <c r="AY49" s="520" t="s">
        <v>636</v>
      </c>
      <c r="AZ49" s="520" t="s">
        <v>636</v>
      </c>
      <c r="BB49" s="118"/>
      <c r="BC49" s="118">
        <f t="shared" si="0"/>
        <v>0</v>
      </c>
      <c r="BD49" s="118">
        <f t="shared" si="1"/>
        <v>0</v>
      </c>
      <c r="BE49" s="118">
        <f t="shared" si="2"/>
        <v>0</v>
      </c>
      <c r="BF49" s="118">
        <f t="shared" si="3"/>
        <v>0</v>
      </c>
      <c r="BG49" s="118">
        <f t="shared" si="4"/>
        <v>0</v>
      </c>
      <c r="BH49" s="118">
        <f t="shared" si="5"/>
        <v>0</v>
      </c>
      <c r="BI49" s="118">
        <f t="shared" si="6"/>
        <v>0</v>
      </c>
      <c r="BJ49" s="118">
        <f t="shared" si="7"/>
        <v>0</v>
      </c>
      <c r="BK49" s="117">
        <f t="shared" si="87"/>
        <v>0</v>
      </c>
      <c r="BL49" s="118">
        <f t="shared" si="8"/>
        <v>0</v>
      </c>
      <c r="BM49" s="118">
        <f t="shared" si="9"/>
        <v>0</v>
      </c>
      <c r="BN49" s="117">
        <f t="shared" si="10"/>
        <v>0</v>
      </c>
      <c r="BO49" s="118">
        <f t="shared" si="11"/>
        <v>0</v>
      </c>
      <c r="BP49" s="118">
        <f t="shared" si="12"/>
        <v>0</v>
      </c>
      <c r="BQ49" s="118">
        <f t="shared" si="13"/>
        <v>0</v>
      </c>
      <c r="BR49" s="118">
        <f t="shared" si="14"/>
        <v>0</v>
      </c>
      <c r="BS49" s="118">
        <f t="shared" si="15"/>
        <v>0</v>
      </c>
      <c r="BT49" s="118">
        <f t="shared" si="16"/>
        <v>0</v>
      </c>
      <c r="BU49" s="118">
        <f t="shared" si="88"/>
        <v>0</v>
      </c>
      <c r="BV49" s="117">
        <f t="shared" si="17"/>
        <v>0</v>
      </c>
      <c r="BW49" s="117">
        <f t="shared" si="18"/>
        <v>0</v>
      </c>
      <c r="BX49" s="117">
        <f t="shared" si="19"/>
        <v>0</v>
      </c>
      <c r="BY49" s="117">
        <f t="shared" si="20"/>
        <v>0</v>
      </c>
      <c r="BZ49" s="117">
        <f t="shared" si="21"/>
        <v>0</v>
      </c>
      <c r="CA49" s="117">
        <f t="shared" si="89"/>
        <v>0</v>
      </c>
      <c r="CB49" s="117">
        <f t="shared" si="22"/>
        <v>0</v>
      </c>
      <c r="CC49" s="117">
        <f t="shared" si="23"/>
        <v>0</v>
      </c>
      <c r="CD49" s="117">
        <f t="shared" si="24"/>
        <v>0</v>
      </c>
      <c r="CE49" s="117">
        <f t="shared" si="90"/>
        <v>0</v>
      </c>
      <c r="CF49" s="117">
        <f t="shared" si="91"/>
        <v>0</v>
      </c>
      <c r="CG49" s="117">
        <f t="shared" si="92"/>
        <v>0</v>
      </c>
      <c r="CH49" s="117">
        <f t="shared" si="25"/>
        <v>0</v>
      </c>
      <c r="CI49" s="117">
        <f t="shared" si="26"/>
        <v>0</v>
      </c>
      <c r="CJ49" s="117">
        <f t="shared" si="27"/>
        <v>0</v>
      </c>
      <c r="CK49" s="117">
        <f t="shared" si="28"/>
        <v>0</v>
      </c>
      <c r="CL49" s="117">
        <f t="shared" si="29"/>
        <v>0</v>
      </c>
      <c r="CM49" s="117">
        <f t="shared" si="30"/>
        <v>0</v>
      </c>
      <c r="CN49" s="117">
        <f t="shared" si="31"/>
        <v>0</v>
      </c>
      <c r="CO49" s="117">
        <f t="shared" si="32"/>
        <v>0</v>
      </c>
      <c r="CP49" s="117">
        <f t="shared" si="33"/>
        <v>0</v>
      </c>
      <c r="CQ49" s="117">
        <f t="shared" si="93"/>
        <v>0</v>
      </c>
      <c r="CR49" s="117">
        <f t="shared" si="34"/>
        <v>0</v>
      </c>
      <c r="CS49" s="117">
        <f t="shared" si="35"/>
        <v>0</v>
      </c>
      <c r="CT49" s="117">
        <f t="shared" si="36"/>
        <v>0</v>
      </c>
      <c r="CU49" s="117">
        <f t="shared" si="37"/>
        <v>0</v>
      </c>
      <c r="CV49" s="117">
        <f t="shared" si="38"/>
        <v>0</v>
      </c>
      <c r="CW49" s="117">
        <f t="shared" si="39"/>
        <v>0</v>
      </c>
      <c r="CX49" s="117">
        <f t="shared" si="40"/>
        <v>0</v>
      </c>
      <c r="CY49" s="117">
        <f t="shared" si="41"/>
        <v>0</v>
      </c>
      <c r="CZ49" s="117">
        <f t="shared" si="42"/>
        <v>0</v>
      </c>
      <c r="DA49" s="117">
        <f t="shared" si="94"/>
        <v>0</v>
      </c>
      <c r="DB49" s="117">
        <f t="shared" si="43"/>
        <v>0</v>
      </c>
      <c r="DC49" s="117">
        <f t="shared" si="95"/>
        <v>0</v>
      </c>
      <c r="DD49" s="117">
        <f t="shared" si="44"/>
        <v>0</v>
      </c>
      <c r="DE49" s="117">
        <f t="shared" si="96"/>
        <v>0</v>
      </c>
      <c r="DF49" s="117">
        <f t="shared" si="45"/>
        <v>0</v>
      </c>
      <c r="DG49" s="117">
        <f t="shared" si="46"/>
        <v>0</v>
      </c>
      <c r="DH49" s="117">
        <f t="shared" si="47"/>
        <v>0</v>
      </c>
      <c r="DI49" s="117">
        <f t="shared" si="48"/>
        <v>0</v>
      </c>
      <c r="DJ49" s="117">
        <f t="shared" si="49"/>
        <v>0</v>
      </c>
      <c r="DK49" s="117">
        <f t="shared" si="50"/>
        <v>0</v>
      </c>
      <c r="DL49" s="117">
        <f t="shared" si="51"/>
        <v>0</v>
      </c>
      <c r="DM49" s="117">
        <f t="shared" si="52"/>
        <v>0</v>
      </c>
      <c r="DN49" s="117">
        <f t="shared" si="97"/>
        <v>0</v>
      </c>
      <c r="DO49" s="117">
        <f t="shared" si="53"/>
        <v>0</v>
      </c>
      <c r="DP49" s="117">
        <f t="shared" si="54"/>
        <v>0</v>
      </c>
      <c r="DQ49" s="117">
        <f t="shared" si="98"/>
        <v>0</v>
      </c>
      <c r="DR49" s="117">
        <f t="shared" si="99"/>
        <v>0</v>
      </c>
      <c r="DS49" s="117">
        <f t="shared" si="55"/>
        <v>0</v>
      </c>
      <c r="DT49" s="117">
        <f t="shared" si="56"/>
        <v>0</v>
      </c>
      <c r="DU49" s="117">
        <f t="shared" si="57"/>
        <v>0</v>
      </c>
      <c r="DV49" s="117">
        <f t="shared" si="58"/>
        <v>0</v>
      </c>
      <c r="DW49" s="117">
        <f t="shared" si="59"/>
        <v>0</v>
      </c>
      <c r="DX49" s="117">
        <f t="shared" si="60"/>
        <v>0</v>
      </c>
      <c r="DY49" s="117">
        <f t="shared" si="100"/>
        <v>0</v>
      </c>
      <c r="DZ49" s="117">
        <f t="shared" si="61"/>
        <v>0</v>
      </c>
      <c r="EA49" s="117">
        <f t="shared" si="101"/>
        <v>0</v>
      </c>
      <c r="EB49" s="117">
        <f t="shared" si="62"/>
        <v>0</v>
      </c>
      <c r="EC49" s="117">
        <f t="shared" si="63"/>
        <v>0</v>
      </c>
      <c r="ED49" s="117">
        <f t="shared" si="64"/>
        <v>0</v>
      </c>
      <c r="EE49" s="117">
        <f t="shared" si="65"/>
        <v>0</v>
      </c>
      <c r="EF49" s="117">
        <f t="shared" si="66"/>
        <v>0</v>
      </c>
      <c r="EG49" s="117">
        <f t="shared" si="102"/>
        <v>0</v>
      </c>
      <c r="EH49" s="117">
        <f t="shared" si="67"/>
        <v>0</v>
      </c>
      <c r="EI49" s="117">
        <f t="shared" si="68"/>
        <v>0</v>
      </c>
      <c r="EJ49" s="117">
        <f t="shared" si="69"/>
        <v>0</v>
      </c>
      <c r="EK49" s="117">
        <f t="shared" si="70"/>
        <v>0</v>
      </c>
      <c r="EL49" s="117">
        <f t="shared" si="71"/>
        <v>0</v>
      </c>
      <c r="EM49" s="117">
        <f t="shared" si="103"/>
        <v>0</v>
      </c>
      <c r="EN49" s="117">
        <f t="shared" si="72"/>
        <v>0</v>
      </c>
      <c r="EO49" s="117">
        <f t="shared" si="73"/>
        <v>0</v>
      </c>
      <c r="EP49" s="117">
        <f t="shared" si="74"/>
        <v>0</v>
      </c>
      <c r="EQ49" s="118">
        <f t="shared" si="75"/>
        <v>0</v>
      </c>
      <c r="ER49" s="117">
        <f t="shared" si="76"/>
        <v>0</v>
      </c>
      <c r="ES49" s="117">
        <f t="shared" si="77"/>
        <v>0</v>
      </c>
      <c r="ET49" s="117">
        <f t="shared" si="78"/>
        <v>0</v>
      </c>
      <c r="EU49" s="117">
        <f t="shared" si="79"/>
        <v>0</v>
      </c>
      <c r="EV49" s="117">
        <f t="shared" si="80"/>
        <v>0</v>
      </c>
      <c r="EW49" s="117">
        <f t="shared" si="81"/>
        <v>0</v>
      </c>
      <c r="EX49" s="118">
        <f t="shared" si="82"/>
        <v>0</v>
      </c>
      <c r="EY49" s="118">
        <f t="shared" si="83"/>
        <v>0</v>
      </c>
      <c r="EZ49" s="117">
        <f t="shared" si="104"/>
        <v>0</v>
      </c>
      <c r="FA49" s="118">
        <f t="shared" si="84"/>
        <v>0</v>
      </c>
      <c r="FB49" s="118">
        <f t="shared" si="85"/>
        <v>0</v>
      </c>
      <c r="FC49" s="7">
        <f t="shared" si="86"/>
        <v>0</v>
      </c>
    </row>
    <row r="50" spans="1:161" ht="17.100000000000001" customHeight="1" x14ac:dyDescent="0.25">
      <c r="A50" s="774"/>
      <c r="B50" s="777"/>
      <c r="C50" s="172">
        <v>7</v>
      </c>
      <c r="D50" s="507"/>
      <c r="E50" s="439"/>
      <c r="F50" s="442"/>
      <c r="G50" s="440"/>
      <c r="H50" s="441"/>
      <c r="I50" s="442"/>
      <c r="J50" s="443"/>
      <c r="K50" s="441"/>
      <c r="L50" s="444"/>
      <c r="M50" s="438" t="s">
        <v>880</v>
      </c>
      <c r="N50" s="439" t="s">
        <v>845</v>
      </c>
      <c r="O50" s="457" t="s">
        <v>917</v>
      </c>
      <c r="P50" s="440" t="s">
        <v>900</v>
      </c>
      <c r="Q50" s="442" t="s">
        <v>912</v>
      </c>
      <c r="R50" s="443" t="s">
        <v>872</v>
      </c>
      <c r="S50" s="444" t="s">
        <v>907</v>
      </c>
      <c r="T50" s="438"/>
      <c r="U50" s="446"/>
      <c r="V50" s="442"/>
      <c r="W50" s="440"/>
      <c r="X50" s="508"/>
      <c r="Y50" s="443"/>
      <c r="Z50" s="444"/>
      <c r="AA50" s="42"/>
      <c r="AB50" s="10"/>
      <c r="AC50" s="6"/>
      <c r="AD50" s="520" t="s">
        <v>791</v>
      </c>
      <c r="AE50" s="520" t="s">
        <v>791</v>
      </c>
      <c r="AF50" s="520" t="s">
        <v>791</v>
      </c>
      <c r="AG50" s="520" t="s">
        <v>634</v>
      </c>
      <c r="AH50" s="520" t="s">
        <v>634</v>
      </c>
      <c r="AI50" s="520" t="s">
        <v>634</v>
      </c>
      <c r="AJ50" s="520" t="s">
        <v>633</v>
      </c>
      <c r="AK50" s="520" t="s">
        <v>633</v>
      </c>
      <c r="AL50" s="520" t="s">
        <v>633</v>
      </c>
      <c r="AM50" s="520" t="s">
        <v>517</v>
      </c>
      <c r="AN50" s="520" t="s">
        <v>517</v>
      </c>
      <c r="AO50" s="520" t="s">
        <v>517</v>
      </c>
      <c r="AP50" s="520" t="s">
        <v>803</v>
      </c>
      <c r="AQ50" s="520" t="s">
        <v>803</v>
      </c>
      <c r="AR50" s="520" t="s">
        <v>636</v>
      </c>
      <c r="AS50" s="520" t="s">
        <v>636</v>
      </c>
      <c r="AT50" s="520" t="s">
        <v>516</v>
      </c>
      <c r="AU50" s="520" t="s">
        <v>516</v>
      </c>
      <c r="AV50" s="520" t="s">
        <v>516</v>
      </c>
      <c r="AW50" s="520" t="s">
        <v>803</v>
      </c>
      <c r="AX50" s="520" t="s">
        <v>803</v>
      </c>
      <c r="AY50" s="520" t="s">
        <v>636</v>
      </c>
      <c r="AZ50" s="520" t="s">
        <v>636</v>
      </c>
      <c r="BB50" s="118"/>
      <c r="BC50" s="118">
        <f t="shared" si="0"/>
        <v>0</v>
      </c>
      <c r="BD50" s="118">
        <f t="shared" si="1"/>
        <v>0</v>
      </c>
      <c r="BE50" s="118">
        <f t="shared" si="2"/>
        <v>0</v>
      </c>
      <c r="BF50" s="118">
        <f t="shared" si="3"/>
        <v>0</v>
      </c>
      <c r="BG50" s="118">
        <f t="shared" si="4"/>
        <v>0</v>
      </c>
      <c r="BH50" s="118">
        <f t="shared" si="5"/>
        <v>0</v>
      </c>
      <c r="BI50" s="118">
        <f t="shared" si="6"/>
        <v>0</v>
      </c>
      <c r="BJ50" s="118">
        <f t="shared" si="7"/>
        <v>0</v>
      </c>
      <c r="BK50" s="117">
        <f t="shared" si="87"/>
        <v>0</v>
      </c>
      <c r="BL50" s="118">
        <f t="shared" si="8"/>
        <v>0</v>
      </c>
      <c r="BM50" s="118">
        <f t="shared" si="9"/>
        <v>0</v>
      </c>
      <c r="BN50" s="117">
        <f t="shared" si="10"/>
        <v>0</v>
      </c>
      <c r="BO50" s="118">
        <f t="shared" si="11"/>
        <v>0</v>
      </c>
      <c r="BP50" s="118">
        <f t="shared" si="12"/>
        <v>0</v>
      </c>
      <c r="BQ50" s="118">
        <f t="shared" si="13"/>
        <v>0</v>
      </c>
      <c r="BR50" s="118">
        <f t="shared" si="14"/>
        <v>0</v>
      </c>
      <c r="BS50" s="118">
        <f t="shared" si="15"/>
        <v>0</v>
      </c>
      <c r="BT50" s="118">
        <f t="shared" si="16"/>
        <v>0</v>
      </c>
      <c r="BU50" s="118">
        <f t="shared" si="88"/>
        <v>0</v>
      </c>
      <c r="BV50" s="117">
        <f t="shared" si="17"/>
        <v>0</v>
      </c>
      <c r="BW50" s="117">
        <f t="shared" si="18"/>
        <v>0</v>
      </c>
      <c r="BX50" s="117">
        <f t="shared" si="19"/>
        <v>0</v>
      </c>
      <c r="BY50" s="117">
        <f t="shared" si="20"/>
        <v>0</v>
      </c>
      <c r="BZ50" s="117">
        <f t="shared" si="21"/>
        <v>0</v>
      </c>
      <c r="CA50" s="117">
        <f t="shared" si="89"/>
        <v>0</v>
      </c>
      <c r="CB50" s="117">
        <f t="shared" si="22"/>
        <v>0</v>
      </c>
      <c r="CC50" s="117">
        <f t="shared" si="23"/>
        <v>0</v>
      </c>
      <c r="CD50" s="117">
        <f t="shared" si="24"/>
        <v>0</v>
      </c>
      <c r="CE50" s="117">
        <f t="shared" si="90"/>
        <v>0</v>
      </c>
      <c r="CF50" s="117">
        <f t="shared" si="91"/>
        <v>0</v>
      </c>
      <c r="CG50" s="117">
        <f t="shared" si="92"/>
        <v>0</v>
      </c>
      <c r="CH50" s="117">
        <f t="shared" si="25"/>
        <v>0</v>
      </c>
      <c r="CI50" s="117">
        <f t="shared" si="26"/>
        <v>0</v>
      </c>
      <c r="CJ50" s="117">
        <f t="shared" si="27"/>
        <v>0</v>
      </c>
      <c r="CK50" s="117">
        <f t="shared" si="28"/>
        <v>0</v>
      </c>
      <c r="CL50" s="117">
        <f t="shared" si="29"/>
        <v>0</v>
      </c>
      <c r="CM50" s="117">
        <f t="shared" si="30"/>
        <v>0</v>
      </c>
      <c r="CN50" s="117">
        <f t="shared" si="31"/>
        <v>0</v>
      </c>
      <c r="CO50" s="117">
        <f t="shared" si="32"/>
        <v>0</v>
      </c>
      <c r="CP50" s="117">
        <f t="shared" si="33"/>
        <v>0</v>
      </c>
      <c r="CQ50" s="117">
        <f t="shared" si="93"/>
        <v>0</v>
      </c>
      <c r="CR50" s="117">
        <f t="shared" si="34"/>
        <v>0</v>
      </c>
      <c r="CS50" s="117">
        <f t="shared" si="35"/>
        <v>0</v>
      </c>
      <c r="CT50" s="117">
        <f t="shared" si="36"/>
        <v>0</v>
      </c>
      <c r="CU50" s="117">
        <f t="shared" si="37"/>
        <v>0</v>
      </c>
      <c r="CV50" s="117">
        <f t="shared" si="38"/>
        <v>0</v>
      </c>
      <c r="CW50" s="117">
        <f t="shared" si="39"/>
        <v>0</v>
      </c>
      <c r="CX50" s="117">
        <f t="shared" si="40"/>
        <v>0</v>
      </c>
      <c r="CY50" s="117">
        <f t="shared" si="41"/>
        <v>0</v>
      </c>
      <c r="CZ50" s="117">
        <f t="shared" si="42"/>
        <v>0</v>
      </c>
      <c r="DA50" s="117">
        <f t="shared" si="94"/>
        <v>0</v>
      </c>
      <c r="DB50" s="117">
        <f t="shared" si="43"/>
        <v>0</v>
      </c>
      <c r="DC50" s="117">
        <f t="shared" si="95"/>
        <v>0</v>
      </c>
      <c r="DD50" s="117">
        <f t="shared" si="44"/>
        <v>0</v>
      </c>
      <c r="DE50" s="117">
        <f t="shared" si="96"/>
        <v>0</v>
      </c>
      <c r="DF50" s="117">
        <f t="shared" si="45"/>
        <v>0</v>
      </c>
      <c r="DG50" s="117">
        <f t="shared" si="46"/>
        <v>0</v>
      </c>
      <c r="DH50" s="117">
        <f t="shared" si="47"/>
        <v>0</v>
      </c>
      <c r="DI50" s="117">
        <f t="shared" si="48"/>
        <v>0</v>
      </c>
      <c r="DJ50" s="117">
        <f t="shared" si="49"/>
        <v>0</v>
      </c>
      <c r="DK50" s="117">
        <f t="shared" si="50"/>
        <v>0</v>
      </c>
      <c r="DL50" s="117">
        <f t="shared" si="51"/>
        <v>0</v>
      </c>
      <c r="DM50" s="117">
        <f t="shared" si="52"/>
        <v>0</v>
      </c>
      <c r="DN50" s="117">
        <f t="shared" si="97"/>
        <v>0</v>
      </c>
      <c r="DO50" s="117">
        <f t="shared" si="53"/>
        <v>0</v>
      </c>
      <c r="DP50" s="117">
        <f t="shared" si="54"/>
        <v>0</v>
      </c>
      <c r="DQ50" s="117">
        <f t="shared" si="98"/>
        <v>0</v>
      </c>
      <c r="DR50" s="117">
        <f t="shared" si="99"/>
        <v>0</v>
      </c>
      <c r="DS50" s="117">
        <f t="shared" si="55"/>
        <v>0</v>
      </c>
      <c r="DT50" s="117">
        <f t="shared" si="56"/>
        <v>0</v>
      </c>
      <c r="DU50" s="117">
        <f t="shared" si="57"/>
        <v>0</v>
      </c>
      <c r="DV50" s="117">
        <f t="shared" si="58"/>
        <v>0</v>
      </c>
      <c r="DW50" s="117">
        <f t="shared" si="59"/>
        <v>0</v>
      </c>
      <c r="DX50" s="117">
        <f t="shared" si="60"/>
        <v>0</v>
      </c>
      <c r="DY50" s="117">
        <f t="shared" si="100"/>
        <v>0</v>
      </c>
      <c r="DZ50" s="117">
        <f t="shared" si="61"/>
        <v>0</v>
      </c>
      <c r="EA50" s="117">
        <f t="shared" si="101"/>
        <v>0</v>
      </c>
      <c r="EB50" s="117">
        <f t="shared" si="62"/>
        <v>0</v>
      </c>
      <c r="EC50" s="117">
        <f t="shared" si="63"/>
        <v>0</v>
      </c>
      <c r="ED50" s="117">
        <f t="shared" si="64"/>
        <v>0</v>
      </c>
      <c r="EE50" s="117">
        <f t="shared" si="65"/>
        <v>0</v>
      </c>
      <c r="EF50" s="117">
        <f t="shared" si="66"/>
        <v>0</v>
      </c>
      <c r="EG50" s="117">
        <f t="shared" si="102"/>
        <v>0</v>
      </c>
      <c r="EH50" s="117">
        <f t="shared" si="67"/>
        <v>0</v>
      </c>
      <c r="EI50" s="117">
        <f t="shared" si="68"/>
        <v>0</v>
      </c>
      <c r="EJ50" s="117">
        <f t="shared" si="69"/>
        <v>0</v>
      </c>
      <c r="EK50" s="117">
        <f t="shared" si="70"/>
        <v>0</v>
      </c>
      <c r="EL50" s="117">
        <f t="shared" si="71"/>
        <v>0</v>
      </c>
      <c r="EM50" s="117">
        <f t="shared" si="103"/>
        <v>0</v>
      </c>
      <c r="EN50" s="117">
        <f t="shared" si="72"/>
        <v>0</v>
      </c>
      <c r="EO50" s="117">
        <f t="shared" si="73"/>
        <v>0</v>
      </c>
      <c r="EP50" s="117">
        <f t="shared" si="74"/>
        <v>0</v>
      </c>
      <c r="EQ50" s="118">
        <f t="shared" si="75"/>
        <v>0</v>
      </c>
      <c r="ER50" s="117">
        <f t="shared" si="76"/>
        <v>0</v>
      </c>
      <c r="ES50" s="117">
        <f t="shared" si="77"/>
        <v>0</v>
      </c>
      <c r="ET50" s="117">
        <f t="shared" si="78"/>
        <v>0</v>
      </c>
      <c r="EU50" s="117">
        <f t="shared" si="79"/>
        <v>0</v>
      </c>
      <c r="EV50" s="117">
        <f t="shared" si="80"/>
        <v>0</v>
      </c>
      <c r="EW50" s="117">
        <f t="shared" si="81"/>
        <v>0</v>
      </c>
      <c r="EX50" s="118">
        <f t="shared" si="82"/>
        <v>0</v>
      </c>
      <c r="EY50" s="118">
        <f t="shared" si="83"/>
        <v>0</v>
      </c>
      <c r="EZ50" s="117">
        <f t="shared" si="104"/>
        <v>0</v>
      </c>
      <c r="FA50" s="118">
        <f t="shared" si="84"/>
        <v>0</v>
      </c>
      <c r="FB50" s="118">
        <f t="shared" si="85"/>
        <v>0</v>
      </c>
      <c r="FC50" s="7">
        <f t="shared" si="86"/>
        <v>0</v>
      </c>
    </row>
    <row r="51" spans="1:161" ht="17.100000000000001" customHeight="1" x14ac:dyDescent="0.25">
      <c r="A51" s="774"/>
      <c r="B51" s="777"/>
      <c r="C51" s="172">
        <v>8</v>
      </c>
      <c r="D51" s="492"/>
      <c r="E51" s="448"/>
      <c r="F51" s="430"/>
      <c r="G51" s="440"/>
      <c r="H51" s="450"/>
      <c r="I51" s="430"/>
      <c r="J51" s="451"/>
      <c r="K51" s="450"/>
      <c r="L51" s="452"/>
      <c r="M51" s="447" t="s">
        <v>880</v>
      </c>
      <c r="N51" s="448" t="s">
        <v>845</v>
      </c>
      <c r="O51" s="430" t="s">
        <v>858</v>
      </c>
      <c r="P51" s="449" t="s">
        <v>900</v>
      </c>
      <c r="Q51" s="430" t="s">
        <v>912</v>
      </c>
      <c r="R51" s="451" t="s">
        <v>872</v>
      </c>
      <c r="S51" s="452" t="s">
        <v>907</v>
      </c>
      <c r="T51" s="447"/>
      <c r="U51" s="454"/>
      <c r="V51" s="430"/>
      <c r="W51" s="449"/>
      <c r="X51" s="488"/>
      <c r="Y51" s="451"/>
      <c r="Z51" s="452"/>
      <c r="AA51" s="42"/>
      <c r="AB51" s="229"/>
      <c r="AC51" s="6"/>
      <c r="AD51" s="520" t="s">
        <v>810</v>
      </c>
      <c r="AE51" s="520" t="s">
        <v>810</v>
      </c>
      <c r="AF51" s="520" t="s">
        <v>810</v>
      </c>
      <c r="AG51" s="520" t="s">
        <v>634</v>
      </c>
      <c r="AH51" s="520" t="s">
        <v>634</v>
      </c>
      <c r="AI51" s="520" t="s">
        <v>634</v>
      </c>
      <c r="AJ51" s="520" t="s">
        <v>633</v>
      </c>
      <c r="AK51" s="520" t="s">
        <v>633</v>
      </c>
      <c r="AL51" s="520" t="s">
        <v>633</v>
      </c>
      <c r="AM51" s="520" t="s">
        <v>782</v>
      </c>
      <c r="AN51" s="520" t="s">
        <v>782</v>
      </c>
      <c r="AO51" s="520" t="s">
        <v>782</v>
      </c>
      <c r="AP51" s="520" t="s">
        <v>798</v>
      </c>
      <c r="AQ51" s="520" t="s">
        <v>798</v>
      </c>
      <c r="AR51" s="520" t="s">
        <v>633</v>
      </c>
      <c r="AS51" s="520" t="s">
        <v>633</v>
      </c>
      <c r="AT51" s="520" t="s">
        <v>782</v>
      </c>
      <c r="AU51" s="520" t="s">
        <v>782</v>
      </c>
      <c r="AV51" s="520" t="s">
        <v>782</v>
      </c>
      <c r="AW51" s="520" t="s">
        <v>798</v>
      </c>
      <c r="AX51" s="520" t="s">
        <v>798</v>
      </c>
      <c r="AY51" s="520" t="s">
        <v>633</v>
      </c>
      <c r="AZ51" s="520" t="s">
        <v>633</v>
      </c>
      <c r="BB51" s="118"/>
      <c r="BC51" s="118">
        <f t="shared" si="0"/>
        <v>0</v>
      </c>
      <c r="BD51" s="118">
        <f t="shared" si="1"/>
        <v>0</v>
      </c>
      <c r="BE51" s="118">
        <f t="shared" si="2"/>
        <v>0</v>
      </c>
      <c r="BF51" s="118">
        <f t="shared" si="3"/>
        <v>0</v>
      </c>
      <c r="BG51" s="118">
        <f t="shared" si="4"/>
        <v>0</v>
      </c>
      <c r="BH51" s="118">
        <f t="shared" si="5"/>
        <v>0</v>
      </c>
      <c r="BI51" s="118">
        <f t="shared" si="6"/>
        <v>0</v>
      </c>
      <c r="BJ51" s="118">
        <f t="shared" si="7"/>
        <v>0</v>
      </c>
      <c r="BK51" s="117">
        <f t="shared" si="87"/>
        <v>0</v>
      </c>
      <c r="BL51" s="118">
        <f t="shared" si="8"/>
        <v>0</v>
      </c>
      <c r="BM51" s="118">
        <f t="shared" si="9"/>
        <v>0</v>
      </c>
      <c r="BN51" s="117">
        <f t="shared" si="10"/>
        <v>0</v>
      </c>
      <c r="BO51" s="118">
        <f t="shared" si="11"/>
        <v>0</v>
      </c>
      <c r="BP51" s="118">
        <f t="shared" si="12"/>
        <v>0</v>
      </c>
      <c r="BQ51" s="118">
        <f t="shared" si="13"/>
        <v>0</v>
      </c>
      <c r="BR51" s="118">
        <f t="shared" si="14"/>
        <v>0</v>
      </c>
      <c r="BS51" s="118">
        <f t="shared" si="15"/>
        <v>0</v>
      </c>
      <c r="BT51" s="118">
        <f t="shared" si="16"/>
        <v>0</v>
      </c>
      <c r="BU51" s="118">
        <f t="shared" si="88"/>
        <v>0</v>
      </c>
      <c r="BV51" s="117">
        <f t="shared" si="17"/>
        <v>0</v>
      </c>
      <c r="BW51" s="117">
        <f t="shared" si="18"/>
        <v>0</v>
      </c>
      <c r="BX51" s="117">
        <f t="shared" si="19"/>
        <v>0</v>
      </c>
      <c r="BY51" s="117">
        <f t="shared" si="20"/>
        <v>0</v>
      </c>
      <c r="BZ51" s="117">
        <f t="shared" si="21"/>
        <v>0</v>
      </c>
      <c r="CA51" s="117">
        <f t="shared" si="89"/>
        <v>0</v>
      </c>
      <c r="CB51" s="117">
        <f t="shared" si="22"/>
        <v>0</v>
      </c>
      <c r="CC51" s="117">
        <f t="shared" si="23"/>
        <v>0</v>
      </c>
      <c r="CD51" s="117">
        <f t="shared" si="24"/>
        <v>0</v>
      </c>
      <c r="CE51" s="117">
        <f t="shared" si="90"/>
        <v>0</v>
      </c>
      <c r="CF51" s="117">
        <f t="shared" si="91"/>
        <v>0</v>
      </c>
      <c r="CG51" s="117">
        <f t="shared" si="92"/>
        <v>0</v>
      </c>
      <c r="CH51" s="117">
        <f t="shared" si="25"/>
        <v>0</v>
      </c>
      <c r="CI51" s="117">
        <f t="shared" si="26"/>
        <v>0</v>
      </c>
      <c r="CJ51" s="117">
        <f t="shared" si="27"/>
        <v>0</v>
      </c>
      <c r="CK51" s="117">
        <f t="shared" si="28"/>
        <v>0</v>
      </c>
      <c r="CL51" s="117">
        <f t="shared" si="29"/>
        <v>0</v>
      </c>
      <c r="CM51" s="117">
        <f t="shared" si="30"/>
        <v>0</v>
      </c>
      <c r="CN51" s="117">
        <f t="shared" si="31"/>
        <v>0</v>
      </c>
      <c r="CO51" s="117">
        <f t="shared" si="32"/>
        <v>0</v>
      </c>
      <c r="CP51" s="117">
        <f t="shared" si="33"/>
        <v>0</v>
      </c>
      <c r="CQ51" s="117">
        <f t="shared" si="93"/>
        <v>0</v>
      </c>
      <c r="CR51" s="117">
        <f t="shared" si="34"/>
        <v>0</v>
      </c>
      <c r="CS51" s="117">
        <f t="shared" si="35"/>
        <v>0</v>
      </c>
      <c r="CT51" s="117">
        <f t="shared" si="36"/>
        <v>0</v>
      </c>
      <c r="CU51" s="117">
        <f t="shared" si="37"/>
        <v>0</v>
      </c>
      <c r="CV51" s="117">
        <f t="shared" si="38"/>
        <v>0</v>
      </c>
      <c r="CW51" s="117">
        <f t="shared" si="39"/>
        <v>0</v>
      </c>
      <c r="CX51" s="117">
        <f t="shared" si="40"/>
        <v>0</v>
      </c>
      <c r="CY51" s="117">
        <f t="shared" si="41"/>
        <v>0</v>
      </c>
      <c r="CZ51" s="117">
        <f t="shared" si="42"/>
        <v>0</v>
      </c>
      <c r="DA51" s="117">
        <f t="shared" si="94"/>
        <v>0</v>
      </c>
      <c r="DB51" s="117">
        <f t="shared" si="43"/>
        <v>0</v>
      </c>
      <c r="DC51" s="117">
        <f t="shared" si="95"/>
        <v>0</v>
      </c>
      <c r="DD51" s="117">
        <f t="shared" si="44"/>
        <v>0</v>
      </c>
      <c r="DE51" s="117">
        <f t="shared" si="96"/>
        <v>0</v>
      </c>
      <c r="DF51" s="117">
        <f t="shared" si="45"/>
        <v>0</v>
      </c>
      <c r="DG51" s="117">
        <f t="shared" si="46"/>
        <v>0</v>
      </c>
      <c r="DH51" s="117">
        <f t="shared" si="47"/>
        <v>0</v>
      </c>
      <c r="DI51" s="117">
        <f t="shared" si="48"/>
        <v>0</v>
      </c>
      <c r="DJ51" s="117">
        <f t="shared" si="49"/>
        <v>0</v>
      </c>
      <c r="DK51" s="117">
        <f t="shared" si="50"/>
        <v>0</v>
      </c>
      <c r="DL51" s="117">
        <f t="shared" si="51"/>
        <v>0</v>
      </c>
      <c r="DM51" s="117">
        <f t="shared" si="52"/>
        <v>0</v>
      </c>
      <c r="DN51" s="117">
        <f t="shared" si="97"/>
        <v>0</v>
      </c>
      <c r="DO51" s="117">
        <f t="shared" si="53"/>
        <v>0</v>
      </c>
      <c r="DP51" s="117">
        <f t="shared" si="54"/>
        <v>0</v>
      </c>
      <c r="DQ51" s="117">
        <f t="shared" si="98"/>
        <v>0</v>
      </c>
      <c r="DR51" s="117">
        <f t="shared" si="99"/>
        <v>0</v>
      </c>
      <c r="DS51" s="117">
        <f t="shared" si="55"/>
        <v>0</v>
      </c>
      <c r="DT51" s="117">
        <f t="shared" si="56"/>
        <v>0</v>
      </c>
      <c r="DU51" s="117">
        <f t="shared" si="57"/>
        <v>0</v>
      </c>
      <c r="DV51" s="117">
        <f t="shared" si="58"/>
        <v>0</v>
      </c>
      <c r="DW51" s="117">
        <f t="shared" si="59"/>
        <v>0</v>
      </c>
      <c r="DX51" s="117">
        <f t="shared" si="60"/>
        <v>0</v>
      </c>
      <c r="DY51" s="117">
        <f t="shared" si="100"/>
        <v>0</v>
      </c>
      <c r="DZ51" s="117">
        <f t="shared" si="61"/>
        <v>0</v>
      </c>
      <c r="EA51" s="117">
        <f t="shared" si="101"/>
        <v>0</v>
      </c>
      <c r="EB51" s="117">
        <f t="shared" si="62"/>
        <v>0</v>
      </c>
      <c r="EC51" s="117">
        <f t="shared" si="63"/>
        <v>0</v>
      </c>
      <c r="ED51" s="117">
        <f t="shared" si="64"/>
        <v>0</v>
      </c>
      <c r="EE51" s="117">
        <f t="shared" si="65"/>
        <v>0</v>
      </c>
      <c r="EF51" s="117">
        <f t="shared" si="66"/>
        <v>0</v>
      </c>
      <c r="EG51" s="117">
        <f t="shared" si="102"/>
        <v>0</v>
      </c>
      <c r="EH51" s="117">
        <f t="shared" si="67"/>
        <v>0</v>
      </c>
      <c r="EI51" s="117">
        <f t="shared" si="68"/>
        <v>0</v>
      </c>
      <c r="EJ51" s="117">
        <f t="shared" si="69"/>
        <v>0</v>
      </c>
      <c r="EK51" s="117">
        <f t="shared" si="70"/>
        <v>0</v>
      </c>
      <c r="EL51" s="117">
        <f t="shared" si="71"/>
        <v>0</v>
      </c>
      <c r="EM51" s="117">
        <f t="shared" si="103"/>
        <v>0</v>
      </c>
      <c r="EN51" s="117">
        <f t="shared" si="72"/>
        <v>0</v>
      </c>
      <c r="EO51" s="117">
        <f t="shared" si="73"/>
        <v>0</v>
      </c>
      <c r="EP51" s="117">
        <f t="shared" si="74"/>
        <v>0</v>
      </c>
      <c r="EQ51" s="118">
        <f t="shared" si="75"/>
        <v>0</v>
      </c>
      <c r="ER51" s="117">
        <f t="shared" si="76"/>
        <v>0</v>
      </c>
      <c r="ES51" s="117">
        <f t="shared" si="77"/>
        <v>0</v>
      </c>
      <c r="ET51" s="117">
        <f t="shared" si="78"/>
        <v>0</v>
      </c>
      <c r="EU51" s="117">
        <f t="shared" si="79"/>
        <v>0</v>
      </c>
      <c r="EV51" s="117">
        <f t="shared" si="80"/>
        <v>0</v>
      </c>
      <c r="EW51" s="117">
        <f t="shared" si="81"/>
        <v>0</v>
      </c>
      <c r="EX51" s="118">
        <f t="shared" si="82"/>
        <v>0</v>
      </c>
      <c r="EY51" s="118">
        <f t="shared" si="83"/>
        <v>0</v>
      </c>
      <c r="EZ51" s="117">
        <f t="shared" si="104"/>
        <v>0</v>
      </c>
      <c r="FA51" s="118">
        <f t="shared" si="84"/>
        <v>0</v>
      </c>
      <c r="FB51" s="118">
        <f t="shared" si="85"/>
        <v>0</v>
      </c>
      <c r="FC51" s="7">
        <f t="shared" si="86"/>
        <v>0</v>
      </c>
    </row>
    <row r="52" spans="1:161" ht="17.100000000000001" customHeight="1" x14ac:dyDescent="0.25">
      <c r="A52" s="774"/>
      <c r="B52" s="777"/>
      <c r="C52" s="172">
        <v>9</v>
      </c>
      <c r="D52" s="492"/>
      <c r="E52" s="509"/>
      <c r="F52" s="510"/>
      <c r="G52" s="511"/>
      <c r="H52" s="512"/>
      <c r="I52" s="510"/>
      <c r="J52" s="513"/>
      <c r="K52" s="512"/>
      <c r="L52" s="514"/>
      <c r="M52" s="448" t="s">
        <v>860</v>
      </c>
      <c r="N52" s="509" t="s">
        <v>880</v>
      </c>
      <c r="O52" s="510" t="s">
        <v>858</v>
      </c>
      <c r="P52" s="511" t="s">
        <v>859</v>
      </c>
      <c r="Q52" s="510" t="s">
        <v>882</v>
      </c>
      <c r="R52" s="513" t="s">
        <v>884</v>
      </c>
      <c r="S52" s="514" t="s">
        <v>872</v>
      </c>
      <c r="T52" s="515"/>
      <c r="U52" s="516"/>
      <c r="V52" s="510"/>
      <c r="W52" s="511"/>
      <c r="X52" s="517"/>
      <c r="Y52" s="513"/>
      <c r="Z52" s="514"/>
      <c r="AA52" s="42"/>
      <c r="AB52" s="10"/>
      <c r="AC52" s="6"/>
      <c r="AD52" s="520" t="s">
        <v>810</v>
      </c>
      <c r="AE52" s="520" t="s">
        <v>810</v>
      </c>
      <c r="AF52" s="520" t="s">
        <v>810</v>
      </c>
      <c r="AG52" s="520" t="s">
        <v>634</v>
      </c>
      <c r="AH52" s="520" t="s">
        <v>634</v>
      </c>
      <c r="AI52" s="520" t="s">
        <v>634</v>
      </c>
      <c r="AJ52" s="520" t="s">
        <v>633</v>
      </c>
      <c r="AK52" s="520" t="s">
        <v>633</v>
      </c>
      <c r="AL52" s="520" t="s">
        <v>633</v>
      </c>
      <c r="AM52" s="520" t="s">
        <v>782</v>
      </c>
      <c r="AN52" s="520" t="s">
        <v>782</v>
      </c>
      <c r="AO52" s="520" t="s">
        <v>782</v>
      </c>
      <c r="AP52" s="520" t="s">
        <v>798</v>
      </c>
      <c r="AQ52" s="520" t="s">
        <v>798</v>
      </c>
      <c r="AR52" s="520" t="s">
        <v>633</v>
      </c>
      <c r="AS52" s="520" t="s">
        <v>633</v>
      </c>
      <c r="AT52" s="520" t="s">
        <v>782</v>
      </c>
      <c r="AU52" s="520" t="s">
        <v>782</v>
      </c>
      <c r="AV52" s="520" t="s">
        <v>782</v>
      </c>
      <c r="AW52" s="520" t="s">
        <v>798</v>
      </c>
      <c r="AX52" s="520" t="s">
        <v>798</v>
      </c>
      <c r="AY52" s="520" t="s">
        <v>633</v>
      </c>
      <c r="AZ52" s="520" t="s">
        <v>633</v>
      </c>
      <c r="BB52" s="118"/>
      <c r="BC52" s="118">
        <f t="shared" si="0"/>
        <v>0</v>
      </c>
      <c r="BD52" s="118">
        <f t="shared" si="1"/>
        <v>0</v>
      </c>
      <c r="BE52" s="118">
        <f t="shared" si="2"/>
        <v>0</v>
      </c>
      <c r="BF52" s="118">
        <f t="shared" si="3"/>
        <v>0</v>
      </c>
      <c r="BG52" s="118">
        <f t="shared" si="4"/>
        <v>0</v>
      </c>
      <c r="BH52" s="118">
        <f t="shared" si="5"/>
        <v>0</v>
      </c>
      <c r="BI52" s="118">
        <f t="shared" si="6"/>
        <v>0</v>
      </c>
      <c r="BJ52" s="118">
        <f t="shared" si="7"/>
        <v>0</v>
      </c>
      <c r="BK52" s="117">
        <f t="shared" si="87"/>
        <v>0</v>
      </c>
      <c r="BL52" s="118">
        <f t="shared" si="8"/>
        <v>0</v>
      </c>
      <c r="BM52" s="118">
        <f t="shared" si="9"/>
        <v>0</v>
      </c>
      <c r="BN52" s="117">
        <f t="shared" si="10"/>
        <v>0</v>
      </c>
      <c r="BO52" s="118">
        <f t="shared" si="11"/>
        <v>0</v>
      </c>
      <c r="BP52" s="118">
        <f t="shared" si="12"/>
        <v>0</v>
      </c>
      <c r="BQ52" s="118">
        <f t="shared" si="13"/>
        <v>0</v>
      </c>
      <c r="BR52" s="118">
        <f t="shared" si="14"/>
        <v>0</v>
      </c>
      <c r="BS52" s="118">
        <f t="shared" si="15"/>
        <v>0</v>
      </c>
      <c r="BT52" s="118">
        <f t="shared" si="16"/>
        <v>0</v>
      </c>
      <c r="BU52" s="118">
        <f t="shared" si="88"/>
        <v>0</v>
      </c>
      <c r="BV52" s="117">
        <f t="shared" si="17"/>
        <v>0</v>
      </c>
      <c r="BW52" s="117">
        <f t="shared" si="18"/>
        <v>0</v>
      </c>
      <c r="BX52" s="117">
        <f t="shared" si="19"/>
        <v>0</v>
      </c>
      <c r="BY52" s="117">
        <f t="shared" si="20"/>
        <v>0</v>
      </c>
      <c r="BZ52" s="117">
        <f t="shared" si="21"/>
        <v>0</v>
      </c>
      <c r="CA52" s="117">
        <f t="shared" si="89"/>
        <v>0</v>
      </c>
      <c r="CB52" s="117">
        <f t="shared" si="22"/>
        <v>0</v>
      </c>
      <c r="CC52" s="117">
        <f t="shared" si="23"/>
        <v>0</v>
      </c>
      <c r="CD52" s="117">
        <f t="shared" si="24"/>
        <v>0</v>
      </c>
      <c r="CE52" s="117">
        <f t="shared" si="90"/>
        <v>0</v>
      </c>
      <c r="CF52" s="117">
        <f t="shared" si="91"/>
        <v>0</v>
      </c>
      <c r="CG52" s="117">
        <f t="shared" si="92"/>
        <v>0</v>
      </c>
      <c r="CH52" s="117">
        <f t="shared" si="25"/>
        <v>0</v>
      </c>
      <c r="CI52" s="117">
        <f t="shared" si="26"/>
        <v>0</v>
      </c>
      <c r="CJ52" s="117">
        <f t="shared" si="27"/>
        <v>0</v>
      </c>
      <c r="CK52" s="117">
        <f t="shared" si="28"/>
        <v>0</v>
      </c>
      <c r="CL52" s="117">
        <f t="shared" si="29"/>
        <v>0</v>
      </c>
      <c r="CM52" s="117">
        <f t="shared" si="30"/>
        <v>0</v>
      </c>
      <c r="CN52" s="117">
        <f t="shared" si="31"/>
        <v>0</v>
      </c>
      <c r="CO52" s="117">
        <f t="shared" si="32"/>
        <v>0</v>
      </c>
      <c r="CP52" s="117">
        <f t="shared" si="33"/>
        <v>0</v>
      </c>
      <c r="CQ52" s="117">
        <f t="shared" si="93"/>
        <v>0</v>
      </c>
      <c r="CR52" s="117">
        <f t="shared" si="34"/>
        <v>0</v>
      </c>
      <c r="CS52" s="117">
        <f t="shared" si="35"/>
        <v>0</v>
      </c>
      <c r="CT52" s="117">
        <f t="shared" si="36"/>
        <v>0</v>
      </c>
      <c r="CU52" s="117">
        <f t="shared" si="37"/>
        <v>0</v>
      </c>
      <c r="CV52" s="117">
        <f t="shared" si="38"/>
        <v>0</v>
      </c>
      <c r="CW52" s="117">
        <f t="shared" si="39"/>
        <v>0</v>
      </c>
      <c r="CX52" s="117">
        <f t="shared" si="40"/>
        <v>0</v>
      </c>
      <c r="CY52" s="117">
        <f t="shared" si="41"/>
        <v>0</v>
      </c>
      <c r="CZ52" s="117">
        <f t="shared" si="42"/>
        <v>0</v>
      </c>
      <c r="DA52" s="117">
        <f t="shared" si="94"/>
        <v>0</v>
      </c>
      <c r="DB52" s="117">
        <f t="shared" si="43"/>
        <v>0</v>
      </c>
      <c r="DC52" s="117">
        <f t="shared" si="95"/>
        <v>0</v>
      </c>
      <c r="DD52" s="117">
        <f t="shared" si="44"/>
        <v>0</v>
      </c>
      <c r="DE52" s="117">
        <f t="shared" si="96"/>
        <v>0</v>
      </c>
      <c r="DF52" s="117">
        <f t="shared" si="45"/>
        <v>0</v>
      </c>
      <c r="DG52" s="117">
        <f t="shared" si="46"/>
        <v>0</v>
      </c>
      <c r="DH52" s="117">
        <f t="shared" si="47"/>
        <v>0</v>
      </c>
      <c r="DI52" s="117">
        <f t="shared" si="48"/>
        <v>0</v>
      </c>
      <c r="DJ52" s="117">
        <f t="shared" si="49"/>
        <v>0</v>
      </c>
      <c r="DK52" s="117">
        <f t="shared" si="50"/>
        <v>0</v>
      </c>
      <c r="DL52" s="117">
        <f t="shared" si="51"/>
        <v>0</v>
      </c>
      <c r="DM52" s="117">
        <f t="shared" si="52"/>
        <v>0</v>
      </c>
      <c r="DN52" s="117">
        <f t="shared" si="97"/>
        <v>0</v>
      </c>
      <c r="DO52" s="117">
        <f t="shared" si="53"/>
        <v>0</v>
      </c>
      <c r="DP52" s="117">
        <f t="shared" si="54"/>
        <v>0</v>
      </c>
      <c r="DQ52" s="117">
        <f t="shared" si="98"/>
        <v>0</v>
      </c>
      <c r="DR52" s="117">
        <f t="shared" si="99"/>
        <v>0</v>
      </c>
      <c r="DS52" s="117">
        <f t="shared" si="55"/>
        <v>0</v>
      </c>
      <c r="DT52" s="117">
        <f t="shared" si="56"/>
        <v>0</v>
      </c>
      <c r="DU52" s="117">
        <f t="shared" si="57"/>
        <v>0</v>
      </c>
      <c r="DV52" s="117">
        <f t="shared" si="58"/>
        <v>0</v>
      </c>
      <c r="DW52" s="117">
        <f t="shared" si="59"/>
        <v>0</v>
      </c>
      <c r="DX52" s="117">
        <f t="shared" si="60"/>
        <v>0</v>
      </c>
      <c r="DY52" s="117">
        <f t="shared" si="100"/>
        <v>0</v>
      </c>
      <c r="DZ52" s="117">
        <f t="shared" si="61"/>
        <v>0</v>
      </c>
      <c r="EA52" s="117">
        <f t="shared" si="101"/>
        <v>0</v>
      </c>
      <c r="EB52" s="117">
        <f t="shared" si="62"/>
        <v>0</v>
      </c>
      <c r="EC52" s="117">
        <f t="shared" si="63"/>
        <v>0</v>
      </c>
      <c r="ED52" s="117">
        <f t="shared" si="64"/>
        <v>0</v>
      </c>
      <c r="EE52" s="117">
        <f t="shared" si="65"/>
        <v>0</v>
      </c>
      <c r="EF52" s="117">
        <f t="shared" si="66"/>
        <v>0</v>
      </c>
      <c r="EG52" s="117">
        <f t="shared" si="102"/>
        <v>0</v>
      </c>
      <c r="EH52" s="117">
        <f t="shared" si="67"/>
        <v>0</v>
      </c>
      <c r="EI52" s="117">
        <f t="shared" si="68"/>
        <v>0</v>
      </c>
      <c r="EJ52" s="117">
        <f t="shared" si="69"/>
        <v>0</v>
      </c>
      <c r="EK52" s="117">
        <f t="shared" si="70"/>
        <v>0</v>
      </c>
      <c r="EL52" s="117">
        <f t="shared" si="71"/>
        <v>0</v>
      </c>
      <c r="EM52" s="117">
        <f t="shared" si="103"/>
        <v>0</v>
      </c>
      <c r="EN52" s="117">
        <f t="shared" si="72"/>
        <v>0</v>
      </c>
      <c r="EO52" s="117">
        <f t="shared" si="73"/>
        <v>0</v>
      </c>
      <c r="EP52" s="117">
        <f t="shared" si="74"/>
        <v>0</v>
      </c>
      <c r="EQ52" s="118">
        <f t="shared" si="75"/>
        <v>0</v>
      </c>
      <c r="ER52" s="117">
        <f t="shared" si="76"/>
        <v>0</v>
      </c>
      <c r="ES52" s="117">
        <f t="shared" si="77"/>
        <v>0</v>
      </c>
      <c r="ET52" s="117">
        <f t="shared" si="78"/>
        <v>0</v>
      </c>
      <c r="EU52" s="117">
        <f t="shared" si="79"/>
        <v>0</v>
      </c>
      <c r="EV52" s="117">
        <f t="shared" si="80"/>
        <v>0</v>
      </c>
      <c r="EW52" s="117">
        <f t="shared" si="81"/>
        <v>0</v>
      </c>
      <c r="EX52" s="118">
        <f t="shared" si="82"/>
        <v>0</v>
      </c>
      <c r="EY52" s="118">
        <f t="shared" si="83"/>
        <v>0</v>
      </c>
      <c r="EZ52" s="117">
        <f t="shared" si="104"/>
        <v>0</v>
      </c>
      <c r="FA52" s="118">
        <f t="shared" si="84"/>
        <v>0</v>
      </c>
      <c r="FB52" s="118">
        <f t="shared" si="85"/>
        <v>0</v>
      </c>
      <c r="FC52" s="7">
        <f t="shared" si="86"/>
        <v>0</v>
      </c>
    </row>
    <row r="53" spans="1:161" ht="17.100000000000001" customHeight="1" thickBot="1" x14ac:dyDescent="0.3">
      <c r="A53" s="775"/>
      <c r="B53" s="778"/>
      <c r="C53" s="173">
        <v>10</v>
      </c>
      <c r="D53" s="492"/>
      <c r="E53" s="466"/>
      <c r="F53" s="467"/>
      <c r="G53" s="468"/>
      <c r="H53" s="469"/>
      <c r="I53" s="467"/>
      <c r="J53" s="470"/>
      <c r="K53" s="469"/>
      <c r="L53" s="471"/>
      <c r="M53" s="448" t="s">
        <v>860</v>
      </c>
      <c r="N53" s="466" t="s">
        <v>880</v>
      </c>
      <c r="O53" s="467" t="s">
        <v>858</v>
      </c>
      <c r="P53" s="468" t="s">
        <v>859</v>
      </c>
      <c r="Q53" s="467" t="s">
        <v>882</v>
      </c>
      <c r="R53" s="470" t="s">
        <v>884</v>
      </c>
      <c r="S53" s="471" t="s">
        <v>872</v>
      </c>
      <c r="T53" s="465"/>
      <c r="U53" s="474"/>
      <c r="V53" s="467"/>
      <c r="W53" s="468"/>
      <c r="X53" s="473"/>
      <c r="Y53" s="470"/>
      <c r="Z53" s="471"/>
      <c r="AA53" s="42"/>
      <c r="AB53" s="10"/>
      <c r="AC53" s="6"/>
      <c r="AD53" s="520" t="s">
        <v>815</v>
      </c>
      <c r="AE53" s="520" t="s">
        <v>815</v>
      </c>
      <c r="AF53" s="520" t="s">
        <v>815</v>
      </c>
      <c r="AG53" s="520" t="s">
        <v>783</v>
      </c>
      <c r="AH53" s="520" t="s">
        <v>783</v>
      </c>
      <c r="AI53" s="520" t="s">
        <v>783</v>
      </c>
      <c r="AJ53" s="520" t="s">
        <v>639</v>
      </c>
      <c r="AK53" s="520" t="s">
        <v>639</v>
      </c>
      <c r="AL53" s="520" t="s">
        <v>639</v>
      </c>
      <c r="AM53" s="520" t="s">
        <v>803</v>
      </c>
      <c r="AN53" s="520" t="s">
        <v>803</v>
      </c>
      <c r="AO53" s="520" t="s">
        <v>803</v>
      </c>
      <c r="AP53" s="520" t="s">
        <v>798</v>
      </c>
      <c r="AQ53" s="520" t="s">
        <v>798</v>
      </c>
      <c r="AR53" s="520" t="s">
        <v>633</v>
      </c>
      <c r="AS53" s="520" t="s">
        <v>633</v>
      </c>
      <c r="AT53" s="520" t="s">
        <v>803</v>
      </c>
      <c r="AU53" s="520" t="s">
        <v>803</v>
      </c>
      <c r="AV53" s="520" t="s">
        <v>803</v>
      </c>
      <c r="AW53" s="520" t="s">
        <v>798</v>
      </c>
      <c r="AX53" s="520" t="s">
        <v>798</v>
      </c>
      <c r="AY53" s="520" t="s">
        <v>633</v>
      </c>
      <c r="AZ53" s="520" t="s">
        <v>633</v>
      </c>
      <c r="BB53" s="118"/>
      <c r="BC53" s="118">
        <f t="shared" si="0"/>
        <v>0</v>
      </c>
      <c r="BD53" s="118">
        <f t="shared" si="1"/>
        <v>0</v>
      </c>
      <c r="BE53" s="118">
        <f t="shared" si="2"/>
        <v>0</v>
      </c>
      <c r="BF53" s="118">
        <f t="shared" si="3"/>
        <v>0</v>
      </c>
      <c r="BG53" s="118">
        <f t="shared" si="4"/>
        <v>0</v>
      </c>
      <c r="BH53" s="118">
        <f t="shared" si="5"/>
        <v>0</v>
      </c>
      <c r="BI53" s="118">
        <f t="shared" si="6"/>
        <v>0</v>
      </c>
      <c r="BJ53" s="118">
        <f t="shared" si="7"/>
        <v>0</v>
      </c>
      <c r="BK53" s="117">
        <f t="shared" si="87"/>
        <v>0</v>
      </c>
      <c r="BL53" s="118">
        <f t="shared" si="8"/>
        <v>0</v>
      </c>
      <c r="BM53" s="118">
        <f t="shared" si="9"/>
        <v>0</v>
      </c>
      <c r="BN53" s="117">
        <f t="shared" si="10"/>
        <v>0</v>
      </c>
      <c r="BO53" s="118">
        <f t="shared" si="11"/>
        <v>0</v>
      </c>
      <c r="BP53" s="118">
        <f t="shared" si="12"/>
        <v>0</v>
      </c>
      <c r="BQ53" s="118">
        <f t="shared" si="13"/>
        <v>0</v>
      </c>
      <c r="BR53" s="118">
        <f t="shared" si="14"/>
        <v>0</v>
      </c>
      <c r="BS53" s="118">
        <f t="shared" si="15"/>
        <v>0</v>
      </c>
      <c r="BT53" s="118">
        <f t="shared" si="16"/>
        <v>0</v>
      </c>
      <c r="BU53" s="118">
        <f t="shared" si="88"/>
        <v>0</v>
      </c>
      <c r="BV53" s="117">
        <f t="shared" si="17"/>
        <v>0</v>
      </c>
      <c r="BW53" s="117">
        <f t="shared" si="18"/>
        <v>0</v>
      </c>
      <c r="BX53" s="117">
        <f t="shared" si="19"/>
        <v>0</v>
      </c>
      <c r="BY53" s="117">
        <f t="shared" si="20"/>
        <v>0</v>
      </c>
      <c r="BZ53" s="117">
        <f t="shared" si="21"/>
        <v>0</v>
      </c>
      <c r="CA53" s="117">
        <f t="shared" si="89"/>
        <v>0</v>
      </c>
      <c r="CB53" s="117">
        <f t="shared" si="22"/>
        <v>0</v>
      </c>
      <c r="CC53" s="117">
        <f t="shared" si="23"/>
        <v>0</v>
      </c>
      <c r="CD53" s="117">
        <f t="shared" si="24"/>
        <v>0</v>
      </c>
      <c r="CE53" s="117">
        <f t="shared" si="90"/>
        <v>0</v>
      </c>
      <c r="CF53" s="117">
        <f t="shared" si="91"/>
        <v>0</v>
      </c>
      <c r="CG53" s="117">
        <f t="shared" si="92"/>
        <v>0</v>
      </c>
      <c r="CH53" s="117">
        <f t="shared" si="25"/>
        <v>0</v>
      </c>
      <c r="CI53" s="117">
        <f t="shared" si="26"/>
        <v>0</v>
      </c>
      <c r="CJ53" s="117">
        <f t="shared" si="27"/>
        <v>0</v>
      </c>
      <c r="CK53" s="117">
        <f t="shared" si="28"/>
        <v>0</v>
      </c>
      <c r="CL53" s="117">
        <f t="shared" si="29"/>
        <v>0</v>
      </c>
      <c r="CM53" s="117">
        <f t="shared" si="30"/>
        <v>0</v>
      </c>
      <c r="CN53" s="117">
        <f t="shared" si="31"/>
        <v>0</v>
      </c>
      <c r="CO53" s="117">
        <f t="shared" si="32"/>
        <v>0</v>
      </c>
      <c r="CP53" s="117">
        <f t="shared" si="33"/>
        <v>0</v>
      </c>
      <c r="CQ53" s="117">
        <f t="shared" si="93"/>
        <v>0</v>
      </c>
      <c r="CR53" s="117">
        <f t="shared" si="34"/>
        <v>0</v>
      </c>
      <c r="CS53" s="117">
        <f t="shared" si="35"/>
        <v>0</v>
      </c>
      <c r="CT53" s="117">
        <f t="shared" si="36"/>
        <v>0</v>
      </c>
      <c r="CU53" s="117">
        <f t="shared" si="37"/>
        <v>0</v>
      </c>
      <c r="CV53" s="117">
        <f t="shared" si="38"/>
        <v>0</v>
      </c>
      <c r="CW53" s="117">
        <f t="shared" si="39"/>
        <v>0</v>
      </c>
      <c r="CX53" s="117">
        <f t="shared" si="40"/>
        <v>0</v>
      </c>
      <c r="CY53" s="117">
        <f t="shared" si="41"/>
        <v>0</v>
      </c>
      <c r="CZ53" s="117">
        <f t="shared" si="42"/>
        <v>0</v>
      </c>
      <c r="DA53" s="117">
        <f t="shared" si="94"/>
        <v>0</v>
      </c>
      <c r="DB53" s="117">
        <f t="shared" si="43"/>
        <v>0</v>
      </c>
      <c r="DC53" s="117">
        <f t="shared" si="95"/>
        <v>0</v>
      </c>
      <c r="DD53" s="117">
        <f t="shared" si="44"/>
        <v>0</v>
      </c>
      <c r="DE53" s="117">
        <f t="shared" si="96"/>
        <v>0</v>
      </c>
      <c r="DF53" s="117">
        <f t="shared" si="45"/>
        <v>0</v>
      </c>
      <c r="DG53" s="117">
        <f t="shared" si="46"/>
        <v>0</v>
      </c>
      <c r="DH53" s="117">
        <f t="shared" si="47"/>
        <v>0</v>
      </c>
      <c r="DI53" s="117">
        <f t="shared" si="48"/>
        <v>0</v>
      </c>
      <c r="DJ53" s="117">
        <f t="shared" si="49"/>
        <v>0</v>
      </c>
      <c r="DK53" s="117">
        <f t="shared" si="50"/>
        <v>0</v>
      </c>
      <c r="DL53" s="117">
        <f t="shared" si="51"/>
        <v>0</v>
      </c>
      <c r="DM53" s="117">
        <f t="shared" si="52"/>
        <v>0</v>
      </c>
      <c r="DN53" s="117">
        <f t="shared" si="97"/>
        <v>0</v>
      </c>
      <c r="DO53" s="117">
        <f t="shared" si="53"/>
        <v>0</v>
      </c>
      <c r="DP53" s="117">
        <f t="shared" si="54"/>
        <v>0</v>
      </c>
      <c r="DQ53" s="117">
        <f t="shared" si="98"/>
        <v>0</v>
      </c>
      <c r="DR53" s="117">
        <f t="shared" si="99"/>
        <v>0</v>
      </c>
      <c r="DS53" s="117">
        <f t="shared" si="55"/>
        <v>0</v>
      </c>
      <c r="DT53" s="117">
        <f t="shared" si="56"/>
        <v>0</v>
      </c>
      <c r="DU53" s="117">
        <f t="shared" si="57"/>
        <v>0</v>
      </c>
      <c r="DV53" s="117">
        <f t="shared" si="58"/>
        <v>0</v>
      </c>
      <c r="DW53" s="117">
        <f t="shared" si="59"/>
        <v>0</v>
      </c>
      <c r="DX53" s="117">
        <f t="shared" si="60"/>
        <v>0</v>
      </c>
      <c r="DY53" s="117">
        <f t="shared" si="100"/>
        <v>0</v>
      </c>
      <c r="DZ53" s="117">
        <f t="shared" si="61"/>
        <v>0</v>
      </c>
      <c r="EA53" s="117">
        <f t="shared" si="101"/>
        <v>0</v>
      </c>
      <c r="EB53" s="117">
        <f t="shared" si="62"/>
        <v>0</v>
      </c>
      <c r="EC53" s="117">
        <f t="shared" si="63"/>
        <v>0</v>
      </c>
      <c r="ED53" s="117">
        <f t="shared" si="64"/>
        <v>0</v>
      </c>
      <c r="EE53" s="117">
        <f t="shared" si="65"/>
        <v>0</v>
      </c>
      <c r="EF53" s="117">
        <f t="shared" si="66"/>
        <v>0</v>
      </c>
      <c r="EG53" s="117">
        <f t="shared" si="102"/>
        <v>0</v>
      </c>
      <c r="EH53" s="117">
        <f t="shared" si="67"/>
        <v>0</v>
      </c>
      <c r="EI53" s="117">
        <f t="shared" si="68"/>
        <v>0</v>
      </c>
      <c r="EJ53" s="117">
        <f t="shared" si="69"/>
        <v>0</v>
      </c>
      <c r="EK53" s="117">
        <f t="shared" si="70"/>
        <v>0</v>
      </c>
      <c r="EL53" s="117">
        <f t="shared" si="71"/>
        <v>0</v>
      </c>
      <c r="EM53" s="117">
        <f t="shared" si="103"/>
        <v>0</v>
      </c>
      <c r="EN53" s="117">
        <f t="shared" si="72"/>
        <v>0</v>
      </c>
      <c r="EO53" s="117">
        <f t="shared" si="73"/>
        <v>0</v>
      </c>
      <c r="EP53" s="117">
        <f t="shared" si="74"/>
        <v>0</v>
      </c>
      <c r="EQ53" s="118">
        <f t="shared" si="75"/>
        <v>0</v>
      </c>
      <c r="ER53" s="117">
        <f t="shared" si="76"/>
        <v>0</v>
      </c>
      <c r="ES53" s="117">
        <f t="shared" si="77"/>
        <v>0</v>
      </c>
      <c r="ET53" s="117">
        <f t="shared" si="78"/>
        <v>0</v>
      </c>
      <c r="EU53" s="117">
        <f t="shared" si="79"/>
        <v>0</v>
      </c>
      <c r="EV53" s="117">
        <f t="shared" si="80"/>
        <v>0</v>
      </c>
      <c r="EW53" s="117">
        <f t="shared" si="81"/>
        <v>0</v>
      </c>
      <c r="EX53" s="118">
        <f t="shared" si="82"/>
        <v>0</v>
      </c>
      <c r="EY53" s="118">
        <f t="shared" si="83"/>
        <v>0</v>
      </c>
      <c r="EZ53" s="117">
        <f t="shared" si="104"/>
        <v>0</v>
      </c>
      <c r="FA53" s="118">
        <f t="shared" si="84"/>
        <v>0</v>
      </c>
      <c r="FB53" s="118">
        <f t="shared" si="85"/>
        <v>0</v>
      </c>
      <c r="FC53" s="7">
        <f t="shared" si="86"/>
        <v>0</v>
      </c>
    </row>
    <row r="54" spans="1:161" ht="17.100000000000001" customHeight="1" thickTop="1" x14ac:dyDescent="0.25">
      <c r="A54" s="773">
        <v>5</v>
      </c>
      <c r="B54" s="776" t="s">
        <v>923</v>
      </c>
      <c r="C54" s="221">
        <v>0</v>
      </c>
      <c r="D54" s="475"/>
      <c r="E54" s="484"/>
      <c r="F54" s="480"/>
      <c r="G54" s="485"/>
      <c r="H54" s="482"/>
      <c r="I54" s="480"/>
      <c r="J54" s="481"/>
      <c r="K54" s="487"/>
      <c r="L54" s="483"/>
      <c r="M54" s="486"/>
      <c r="N54" s="484"/>
      <c r="O54" s="480"/>
      <c r="P54" s="485"/>
      <c r="Q54" s="480"/>
      <c r="R54" s="481"/>
      <c r="S54" s="483"/>
      <c r="T54" s="486"/>
      <c r="U54" s="487"/>
      <c r="V54" s="518"/>
      <c r="W54" s="485"/>
      <c r="X54" s="477"/>
      <c r="Y54" s="481"/>
      <c r="Z54" s="483"/>
      <c r="AA54" s="42"/>
      <c r="AB54" s="10"/>
      <c r="AC54" s="6"/>
      <c r="AD54" s="520" t="s">
        <v>815</v>
      </c>
      <c r="AE54" s="520" t="s">
        <v>815</v>
      </c>
      <c r="AF54" s="520" t="s">
        <v>815</v>
      </c>
      <c r="AG54" s="520" t="s">
        <v>783</v>
      </c>
      <c r="AH54" s="520" t="s">
        <v>783</v>
      </c>
      <c r="AI54" s="520" t="s">
        <v>783</v>
      </c>
      <c r="AJ54" s="520" t="s">
        <v>639</v>
      </c>
      <c r="AK54" s="520" t="s">
        <v>639</v>
      </c>
      <c r="AL54" s="520" t="s">
        <v>639</v>
      </c>
      <c r="AM54" s="520" t="s">
        <v>803</v>
      </c>
      <c r="AN54" s="520" t="s">
        <v>803</v>
      </c>
      <c r="AO54" s="520" t="s">
        <v>803</v>
      </c>
      <c r="AP54" s="520" t="s">
        <v>798</v>
      </c>
      <c r="AQ54" s="520" t="s">
        <v>798</v>
      </c>
      <c r="AR54" s="520" t="s">
        <v>633</v>
      </c>
      <c r="AS54" s="520" t="s">
        <v>633</v>
      </c>
      <c r="AT54" s="520" t="s">
        <v>803</v>
      </c>
      <c r="AU54" s="520" t="s">
        <v>803</v>
      </c>
      <c r="AV54" s="520" t="s">
        <v>803</v>
      </c>
      <c r="AW54" s="520" t="s">
        <v>798</v>
      </c>
      <c r="AX54" s="520" t="s">
        <v>798</v>
      </c>
      <c r="AY54" s="520" t="s">
        <v>633</v>
      </c>
      <c r="AZ54" s="520" t="s">
        <v>633</v>
      </c>
      <c r="BB54" s="118"/>
      <c r="BC54" s="118">
        <f t="shared" si="0"/>
        <v>0</v>
      </c>
      <c r="BD54" s="118">
        <f t="shared" si="1"/>
        <v>0</v>
      </c>
      <c r="BE54" s="118">
        <f t="shared" si="2"/>
        <v>0</v>
      </c>
      <c r="BF54" s="118">
        <f t="shared" si="3"/>
        <v>0</v>
      </c>
      <c r="BG54" s="118">
        <f t="shared" si="4"/>
        <v>0</v>
      </c>
      <c r="BH54" s="118">
        <f t="shared" si="5"/>
        <v>0</v>
      </c>
      <c r="BI54" s="118">
        <f t="shared" si="6"/>
        <v>0</v>
      </c>
      <c r="BJ54" s="118">
        <f t="shared" si="7"/>
        <v>0</v>
      </c>
      <c r="BK54" s="117">
        <f t="shared" si="87"/>
        <v>0</v>
      </c>
      <c r="BL54" s="118">
        <f t="shared" si="8"/>
        <v>0</v>
      </c>
      <c r="BM54" s="118">
        <f t="shared" si="9"/>
        <v>0</v>
      </c>
      <c r="BN54" s="117">
        <f t="shared" si="10"/>
        <v>0</v>
      </c>
      <c r="BO54" s="118">
        <f t="shared" si="11"/>
        <v>0</v>
      </c>
      <c r="BP54" s="118">
        <f t="shared" si="12"/>
        <v>0</v>
      </c>
      <c r="BQ54" s="118">
        <f t="shared" si="13"/>
        <v>0</v>
      </c>
      <c r="BR54" s="118">
        <f t="shared" si="14"/>
        <v>0</v>
      </c>
      <c r="BS54" s="118">
        <f t="shared" si="15"/>
        <v>0</v>
      </c>
      <c r="BT54" s="118">
        <f t="shared" si="16"/>
        <v>0</v>
      </c>
      <c r="BU54" s="118">
        <f t="shared" si="88"/>
        <v>0</v>
      </c>
      <c r="BV54" s="117">
        <f t="shared" si="17"/>
        <v>0</v>
      </c>
      <c r="BW54" s="117">
        <f t="shared" si="18"/>
        <v>0</v>
      </c>
      <c r="BX54" s="117">
        <f t="shared" si="19"/>
        <v>0</v>
      </c>
      <c r="BY54" s="117">
        <f t="shared" si="20"/>
        <v>0</v>
      </c>
      <c r="BZ54" s="117">
        <f t="shared" si="21"/>
        <v>0</v>
      </c>
      <c r="CA54" s="117">
        <f t="shared" si="89"/>
        <v>0</v>
      </c>
      <c r="CB54" s="117">
        <f t="shared" si="22"/>
        <v>0</v>
      </c>
      <c r="CC54" s="117">
        <f t="shared" si="23"/>
        <v>0</v>
      </c>
      <c r="CD54" s="117">
        <f t="shared" si="24"/>
        <v>0</v>
      </c>
      <c r="CE54" s="117">
        <f t="shared" si="90"/>
        <v>0</v>
      </c>
      <c r="CF54" s="117">
        <f t="shared" si="91"/>
        <v>0</v>
      </c>
      <c r="CG54" s="117">
        <f t="shared" si="92"/>
        <v>0</v>
      </c>
      <c r="CH54" s="117">
        <f t="shared" si="25"/>
        <v>0</v>
      </c>
      <c r="CI54" s="117">
        <f t="shared" si="26"/>
        <v>0</v>
      </c>
      <c r="CJ54" s="117">
        <f t="shared" si="27"/>
        <v>0</v>
      </c>
      <c r="CK54" s="117">
        <f t="shared" si="28"/>
        <v>0</v>
      </c>
      <c r="CL54" s="117">
        <f t="shared" si="29"/>
        <v>0</v>
      </c>
      <c r="CM54" s="117">
        <f t="shared" si="30"/>
        <v>0</v>
      </c>
      <c r="CN54" s="117">
        <f t="shared" si="31"/>
        <v>0</v>
      </c>
      <c r="CO54" s="117">
        <f t="shared" si="32"/>
        <v>0</v>
      </c>
      <c r="CP54" s="117">
        <f t="shared" si="33"/>
        <v>0</v>
      </c>
      <c r="CQ54" s="117">
        <f t="shared" si="93"/>
        <v>0</v>
      </c>
      <c r="CR54" s="117">
        <f t="shared" si="34"/>
        <v>0</v>
      </c>
      <c r="CS54" s="117">
        <f t="shared" si="35"/>
        <v>0</v>
      </c>
      <c r="CT54" s="117">
        <f t="shared" si="36"/>
        <v>0</v>
      </c>
      <c r="CU54" s="117">
        <f t="shared" si="37"/>
        <v>0</v>
      </c>
      <c r="CV54" s="117">
        <f t="shared" si="38"/>
        <v>0</v>
      </c>
      <c r="CW54" s="117">
        <f t="shared" si="39"/>
        <v>0</v>
      </c>
      <c r="CX54" s="117">
        <f t="shared" si="40"/>
        <v>0</v>
      </c>
      <c r="CY54" s="117">
        <f t="shared" si="41"/>
        <v>0</v>
      </c>
      <c r="CZ54" s="117">
        <f t="shared" si="42"/>
        <v>0</v>
      </c>
      <c r="DA54" s="117">
        <f t="shared" si="94"/>
        <v>0</v>
      </c>
      <c r="DB54" s="117">
        <f t="shared" si="43"/>
        <v>0</v>
      </c>
      <c r="DC54" s="117">
        <f t="shared" si="95"/>
        <v>0</v>
      </c>
      <c r="DD54" s="117">
        <f t="shared" si="44"/>
        <v>0</v>
      </c>
      <c r="DE54" s="117">
        <f t="shared" si="96"/>
        <v>0</v>
      </c>
      <c r="DF54" s="117">
        <f t="shared" si="45"/>
        <v>0</v>
      </c>
      <c r="DG54" s="117">
        <f t="shared" si="46"/>
        <v>0</v>
      </c>
      <c r="DH54" s="117">
        <f t="shared" si="47"/>
        <v>0</v>
      </c>
      <c r="DI54" s="117">
        <f t="shared" si="48"/>
        <v>0</v>
      </c>
      <c r="DJ54" s="117">
        <f t="shared" si="49"/>
        <v>0</v>
      </c>
      <c r="DK54" s="117">
        <f t="shared" si="50"/>
        <v>0</v>
      </c>
      <c r="DL54" s="117">
        <f t="shared" si="51"/>
        <v>0</v>
      </c>
      <c r="DM54" s="117">
        <f t="shared" si="52"/>
        <v>0</v>
      </c>
      <c r="DN54" s="117">
        <f t="shared" si="97"/>
        <v>0</v>
      </c>
      <c r="DO54" s="117">
        <f t="shared" si="53"/>
        <v>0</v>
      </c>
      <c r="DP54" s="117">
        <f t="shared" si="54"/>
        <v>0</v>
      </c>
      <c r="DQ54" s="117">
        <f t="shared" si="98"/>
        <v>0</v>
      </c>
      <c r="DR54" s="117">
        <f t="shared" si="99"/>
        <v>0</v>
      </c>
      <c r="DS54" s="117">
        <f t="shared" si="55"/>
        <v>0</v>
      </c>
      <c r="DT54" s="117">
        <f t="shared" si="56"/>
        <v>0</v>
      </c>
      <c r="DU54" s="117">
        <f t="shared" si="57"/>
        <v>0</v>
      </c>
      <c r="DV54" s="117">
        <f t="shared" si="58"/>
        <v>0</v>
      </c>
      <c r="DW54" s="117">
        <f t="shared" si="59"/>
        <v>0</v>
      </c>
      <c r="DX54" s="117">
        <f t="shared" si="60"/>
        <v>0</v>
      </c>
      <c r="DY54" s="117">
        <f t="shared" si="100"/>
        <v>0</v>
      </c>
      <c r="DZ54" s="117">
        <f t="shared" si="61"/>
        <v>0</v>
      </c>
      <c r="EA54" s="117">
        <f t="shared" si="101"/>
        <v>0</v>
      </c>
      <c r="EB54" s="117">
        <f t="shared" si="62"/>
        <v>0</v>
      </c>
      <c r="EC54" s="117">
        <f t="shared" si="63"/>
        <v>0</v>
      </c>
      <c r="ED54" s="117">
        <f t="shared" si="64"/>
        <v>0</v>
      </c>
      <c r="EE54" s="117">
        <f t="shared" si="65"/>
        <v>0</v>
      </c>
      <c r="EF54" s="117">
        <f t="shared" si="66"/>
        <v>0</v>
      </c>
      <c r="EG54" s="117">
        <f t="shared" si="102"/>
        <v>0</v>
      </c>
      <c r="EH54" s="117">
        <f t="shared" si="67"/>
        <v>0</v>
      </c>
      <c r="EI54" s="117">
        <f t="shared" si="68"/>
        <v>0</v>
      </c>
      <c r="EJ54" s="117">
        <f t="shared" si="69"/>
        <v>0</v>
      </c>
      <c r="EK54" s="117">
        <f t="shared" si="70"/>
        <v>0</v>
      </c>
      <c r="EL54" s="117">
        <f t="shared" si="71"/>
        <v>0</v>
      </c>
      <c r="EM54" s="117">
        <f t="shared" si="103"/>
        <v>0</v>
      </c>
      <c r="EN54" s="117">
        <f t="shared" si="72"/>
        <v>0</v>
      </c>
      <c r="EO54" s="117">
        <f t="shared" si="73"/>
        <v>0</v>
      </c>
      <c r="EP54" s="117">
        <f t="shared" si="74"/>
        <v>0</v>
      </c>
      <c r="EQ54" s="118">
        <f t="shared" si="75"/>
        <v>0</v>
      </c>
      <c r="ER54" s="117">
        <f t="shared" si="76"/>
        <v>0</v>
      </c>
      <c r="ES54" s="117">
        <f t="shared" si="77"/>
        <v>0</v>
      </c>
      <c r="ET54" s="117">
        <f t="shared" si="78"/>
        <v>0</v>
      </c>
      <c r="EU54" s="117">
        <f t="shared" si="79"/>
        <v>0</v>
      </c>
      <c r="EV54" s="117">
        <f t="shared" si="80"/>
        <v>0</v>
      </c>
      <c r="EW54" s="117">
        <f t="shared" si="81"/>
        <v>0</v>
      </c>
      <c r="EX54" s="118">
        <f t="shared" si="82"/>
        <v>0</v>
      </c>
      <c r="EY54" s="118">
        <f t="shared" si="83"/>
        <v>0</v>
      </c>
      <c r="EZ54" s="117">
        <f t="shared" si="104"/>
        <v>0</v>
      </c>
      <c r="FA54" s="118">
        <f t="shared" si="84"/>
        <v>0</v>
      </c>
      <c r="FB54" s="118">
        <f t="shared" si="85"/>
        <v>0</v>
      </c>
      <c r="FC54" s="7">
        <f t="shared" si="86"/>
        <v>0</v>
      </c>
    </row>
    <row r="55" spans="1:161" ht="18" customHeight="1" x14ac:dyDescent="0.25">
      <c r="A55" s="774"/>
      <c r="B55" s="777"/>
      <c r="C55" s="174">
        <v>1</v>
      </c>
      <c r="D55" s="445"/>
      <c r="E55" s="439"/>
      <c r="F55" s="442"/>
      <c r="G55" s="440"/>
      <c r="H55" s="441"/>
      <c r="I55" s="442"/>
      <c r="J55" s="443"/>
      <c r="K55" s="446"/>
      <c r="L55" s="444"/>
      <c r="M55" s="445" t="s">
        <v>845</v>
      </c>
      <c r="N55" s="439" t="s">
        <v>858</v>
      </c>
      <c r="O55" s="442" t="s">
        <v>919</v>
      </c>
      <c r="P55" s="440" t="s">
        <v>872</v>
      </c>
      <c r="Q55" s="442" t="s">
        <v>882</v>
      </c>
      <c r="R55" s="443" t="s">
        <v>917</v>
      </c>
      <c r="S55" s="444" t="s">
        <v>887</v>
      </c>
      <c r="T55" s="438"/>
      <c r="U55" s="446"/>
      <c r="V55" s="442"/>
      <c r="W55" s="440"/>
      <c r="X55" s="442"/>
      <c r="Y55" s="443"/>
      <c r="Z55" s="444"/>
      <c r="AA55" s="42"/>
      <c r="AB55" s="10"/>
      <c r="AC55" s="6"/>
      <c r="AD55" s="520" t="s">
        <v>814</v>
      </c>
      <c r="AE55" s="520" t="s">
        <v>814</v>
      </c>
      <c r="AF55" s="520" t="s">
        <v>814</v>
      </c>
      <c r="AG55" s="520" t="s">
        <v>814</v>
      </c>
      <c r="AH55" s="520" t="s">
        <v>814</v>
      </c>
      <c r="AI55" s="520" t="s">
        <v>796</v>
      </c>
      <c r="AJ55" s="520" t="s">
        <v>796</v>
      </c>
      <c r="AK55" s="520" t="s">
        <v>796</v>
      </c>
      <c r="AL55" s="520" t="s">
        <v>796</v>
      </c>
      <c r="AM55" s="520" t="s">
        <v>793</v>
      </c>
      <c r="AN55" s="520" t="s">
        <v>793</v>
      </c>
      <c r="AO55" s="520" t="s">
        <v>793</v>
      </c>
      <c r="AP55" s="520" t="s">
        <v>793</v>
      </c>
      <c r="AQ55" s="520" t="s">
        <v>793</v>
      </c>
      <c r="AR55" s="520" t="s">
        <v>793</v>
      </c>
      <c r="AS55" s="520" t="s">
        <v>793</v>
      </c>
      <c r="AT55" s="520" t="s">
        <v>639</v>
      </c>
      <c r="AU55" s="520" t="s">
        <v>639</v>
      </c>
      <c r="AV55" s="520" t="s">
        <v>639</v>
      </c>
      <c r="AW55" s="520" t="s">
        <v>639</v>
      </c>
      <c r="AX55" s="520" t="s">
        <v>639</v>
      </c>
      <c r="AY55" s="520" t="s">
        <v>639</v>
      </c>
      <c r="AZ55" s="521" t="s">
        <v>639</v>
      </c>
      <c r="BB55" s="118"/>
      <c r="BC55" s="118">
        <f t="shared" si="0"/>
        <v>0</v>
      </c>
      <c r="BD55" s="118">
        <f t="shared" si="1"/>
        <v>0</v>
      </c>
      <c r="BE55" s="118">
        <f t="shared" si="2"/>
        <v>0</v>
      </c>
      <c r="BF55" s="118">
        <f t="shared" si="3"/>
        <v>0</v>
      </c>
      <c r="BG55" s="118">
        <f t="shared" si="4"/>
        <v>0</v>
      </c>
      <c r="BH55" s="118">
        <f t="shared" si="5"/>
        <v>0</v>
      </c>
      <c r="BI55" s="118">
        <f t="shared" si="6"/>
        <v>0</v>
      </c>
      <c r="BJ55" s="118">
        <f t="shared" si="7"/>
        <v>0</v>
      </c>
      <c r="BK55" s="117">
        <f t="shared" si="87"/>
        <v>0</v>
      </c>
      <c r="BL55" s="118">
        <f t="shared" si="8"/>
        <v>0</v>
      </c>
      <c r="BM55" s="118">
        <f t="shared" si="9"/>
        <v>0</v>
      </c>
      <c r="BN55" s="117">
        <f t="shared" si="10"/>
        <v>0</v>
      </c>
      <c r="BO55" s="118">
        <f t="shared" si="11"/>
        <v>0</v>
      </c>
      <c r="BP55" s="118">
        <f t="shared" si="12"/>
        <v>0</v>
      </c>
      <c r="BQ55" s="118">
        <f t="shared" si="13"/>
        <v>0</v>
      </c>
      <c r="BR55" s="118">
        <f t="shared" si="14"/>
        <v>0</v>
      </c>
      <c r="BS55" s="118">
        <f t="shared" si="15"/>
        <v>0</v>
      </c>
      <c r="BT55" s="118">
        <f t="shared" si="16"/>
        <v>0</v>
      </c>
      <c r="BU55" s="118">
        <f t="shared" si="88"/>
        <v>0</v>
      </c>
      <c r="BV55" s="117">
        <f t="shared" si="17"/>
        <v>0</v>
      </c>
      <c r="BW55" s="117">
        <f t="shared" si="18"/>
        <v>0</v>
      </c>
      <c r="BX55" s="117">
        <f t="shared" si="19"/>
        <v>0</v>
      </c>
      <c r="BY55" s="117">
        <f t="shared" si="20"/>
        <v>0</v>
      </c>
      <c r="BZ55" s="117">
        <f t="shared" si="21"/>
        <v>0</v>
      </c>
      <c r="CA55" s="117">
        <f t="shared" si="89"/>
        <v>0</v>
      </c>
      <c r="CB55" s="117">
        <f t="shared" si="22"/>
        <v>0</v>
      </c>
      <c r="CC55" s="117">
        <f t="shared" si="23"/>
        <v>0</v>
      </c>
      <c r="CD55" s="117">
        <f t="shared" si="24"/>
        <v>0</v>
      </c>
      <c r="CE55" s="117">
        <f t="shared" si="90"/>
        <v>0</v>
      </c>
      <c r="CF55" s="117">
        <f t="shared" si="91"/>
        <v>0</v>
      </c>
      <c r="CG55" s="117">
        <f t="shared" si="92"/>
        <v>0</v>
      </c>
      <c r="CH55" s="117">
        <f t="shared" si="25"/>
        <v>0</v>
      </c>
      <c r="CI55" s="117">
        <f t="shared" si="26"/>
        <v>0</v>
      </c>
      <c r="CJ55" s="117">
        <f t="shared" si="27"/>
        <v>0</v>
      </c>
      <c r="CK55" s="117">
        <f t="shared" si="28"/>
        <v>0</v>
      </c>
      <c r="CL55" s="117">
        <f t="shared" si="29"/>
        <v>0</v>
      </c>
      <c r="CM55" s="117">
        <f t="shared" si="30"/>
        <v>0</v>
      </c>
      <c r="CN55" s="117">
        <f t="shared" si="31"/>
        <v>0</v>
      </c>
      <c r="CO55" s="117">
        <f t="shared" si="32"/>
        <v>0</v>
      </c>
      <c r="CP55" s="117">
        <f t="shared" si="33"/>
        <v>0</v>
      </c>
      <c r="CQ55" s="117">
        <f t="shared" si="93"/>
        <v>0</v>
      </c>
      <c r="CR55" s="117">
        <f t="shared" si="34"/>
        <v>0</v>
      </c>
      <c r="CS55" s="117">
        <f t="shared" si="35"/>
        <v>0</v>
      </c>
      <c r="CT55" s="117">
        <f t="shared" si="36"/>
        <v>0</v>
      </c>
      <c r="CU55" s="117">
        <f t="shared" si="37"/>
        <v>0</v>
      </c>
      <c r="CV55" s="117">
        <f t="shared" si="38"/>
        <v>0</v>
      </c>
      <c r="CW55" s="117">
        <f t="shared" si="39"/>
        <v>0</v>
      </c>
      <c r="CX55" s="117">
        <f t="shared" si="40"/>
        <v>0</v>
      </c>
      <c r="CY55" s="117">
        <f t="shared" si="41"/>
        <v>0</v>
      </c>
      <c r="CZ55" s="117">
        <f t="shared" si="42"/>
        <v>0</v>
      </c>
      <c r="DA55" s="117">
        <f t="shared" si="94"/>
        <v>0</v>
      </c>
      <c r="DB55" s="117">
        <f t="shared" si="43"/>
        <v>0</v>
      </c>
      <c r="DC55" s="117">
        <f t="shared" si="95"/>
        <v>0</v>
      </c>
      <c r="DD55" s="117">
        <f t="shared" si="44"/>
        <v>0</v>
      </c>
      <c r="DE55" s="117">
        <f t="shared" si="96"/>
        <v>0</v>
      </c>
      <c r="DF55" s="117">
        <f t="shared" si="45"/>
        <v>0</v>
      </c>
      <c r="DG55" s="117">
        <f t="shared" si="46"/>
        <v>0</v>
      </c>
      <c r="DH55" s="117">
        <f t="shared" si="47"/>
        <v>0</v>
      </c>
      <c r="DI55" s="117">
        <f t="shared" si="48"/>
        <v>0</v>
      </c>
      <c r="DJ55" s="117">
        <f t="shared" si="49"/>
        <v>0</v>
      </c>
      <c r="DK55" s="117">
        <f t="shared" si="50"/>
        <v>0</v>
      </c>
      <c r="DL55" s="117">
        <f t="shared" si="51"/>
        <v>0</v>
      </c>
      <c r="DM55" s="117">
        <f t="shared" si="52"/>
        <v>0</v>
      </c>
      <c r="DN55" s="117">
        <f t="shared" si="97"/>
        <v>0</v>
      </c>
      <c r="DO55" s="117">
        <f t="shared" si="53"/>
        <v>0</v>
      </c>
      <c r="DP55" s="117">
        <f t="shared" si="54"/>
        <v>0</v>
      </c>
      <c r="DQ55" s="117">
        <f t="shared" si="98"/>
        <v>0</v>
      </c>
      <c r="DR55" s="117">
        <f t="shared" si="99"/>
        <v>0</v>
      </c>
      <c r="DS55" s="117">
        <f t="shared" si="55"/>
        <v>0</v>
      </c>
      <c r="DT55" s="117">
        <f t="shared" si="56"/>
        <v>0</v>
      </c>
      <c r="DU55" s="117">
        <f t="shared" si="57"/>
        <v>0</v>
      </c>
      <c r="DV55" s="117">
        <f t="shared" si="58"/>
        <v>0</v>
      </c>
      <c r="DW55" s="117">
        <f t="shared" si="59"/>
        <v>0</v>
      </c>
      <c r="DX55" s="117">
        <f t="shared" si="60"/>
        <v>0</v>
      </c>
      <c r="DY55" s="117">
        <f t="shared" si="100"/>
        <v>0</v>
      </c>
      <c r="DZ55" s="117">
        <f t="shared" si="61"/>
        <v>0</v>
      </c>
      <c r="EA55" s="117">
        <f t="shared" si="101"/>
        <v>0</v>
      </c>
      <c r="EB55" s="117">
        <f t="shared" si="62"/>
        <v>0</v>
      </c>
      <c r="EC55" s="117">
        <f t="shared" si="63"/>
        <v>0</v>
      </c>
      <c r="ED55" s="117">
        <f t="shared" si="64"/>
        <v>0</v>
      </c>
      <c r="EE55" s="117">
        <f t="shared" si="65"/>
        <v>0</v>
      </c>
      <c r="EF55" s="117">
        <f t="shared" si="66"/>
        <v>0</v>
      </c>
      <c r="EG55" s="117">
        <f t="shared" si="102"/>
        <v>0</v>
      </c>
      <c r="EH55" s="117">
        <f t="shared" si="67"/>
        <v>0</v>
      </c>
      <c r="EI55" s="117">
        <f t="shared" si="68"/>
        <v>0</v>
      </c>
      <c r="EJ55" s="117">
        <f t="shared" si="69"/>
        <v>0</v>
      </c>
      <c r="EK55" s="117">
        <f t="shared" si="70"/>
        <v>0</v>
      </c>
      <c r="EL55" s="117">
        <f t="shared" si="71"/>
        <v>0</v>
      </c>
      <c r="EM55" s="117">
        <f t="shared" si="103"/>
        <v>0</v>
      </c>
      <c r="EN55" s="117">
        <f t="shared" si="72"/>
        <v>0</v>
      </c>
      <c r="EO55" s="117">
        <f t="shared" si="73"/>
        <v>0</v>
      </c>
      <c r="EP55" s="117">
        <f t="shared" si="74"/>
        <v>0</v>
      </c>
      <c r="EQ55" s="118">
        <f t="shared" si="75"/>
        <v>0</v>
      </c>
      <c r="ER55" s="117">
        <f t="shared" si="76"/>
        <v>0</v>
      </c>
      <c r="ES55" s="117">
        <f t="shared" si="77"/>
        <v>0</v>
      </c>
      <c r="ET55" s="117">
        <f t="shared" si="78"/>
        <v>0</v>
      </c>
      <c r="EU55" s="117">
        <f t="shared" si="79"/>
        <v>0</v>
      </c>
      <c r="EV55" s="117">
        <f t="shared" si="80"/>
        <v>0</v>
      </c>
      <c r="EW55" s="117">
        <f t="shared" si="81"/>
        <v>0</v>
      </c>
      <c r="EX55" s="118">
        <f t="shared" si="82"/>
        <v>0</v>
      </c>
      <c r="EY55" s="118">
        <f t="shared" si="83"/>
        <v>0</v>
      </c>
      <c r="EZ55" s="117">
        <f t="shared" si="104"/>
        <v>0</v>
      </c>
      <c r="FA55" s="118">
        <f t="shared" si="84"/>
        <v>0</v>
      </c>
      <c r="FB55" s="118">
        <f t="shared" si="85"/>
        <v>0</v>
      </c>
      <c r="FC55" s="7">
        <f t="shared" si="86"/>
        <v>0</v>
      </c>
    </row>
    <row r="56" spans="1:161" ht="18" customHeight="1" x14ac:dyDescent="0.25">
      <c r="A56" s="774"/>
      <c r="B56" s="777"/>
      <c r="C56" s="172">
        <v>2</v>
      </c>
      <c r="D56" s="453"/>
      <c r="E56" s="448"/>
      <c r="F56" s="430"/>
      <c r="G56" s="449"/>
      <c r="H56" s="450"/>
      <c r="I56" s="442"/>
      <c r="J56" s="451"/>
      <c r="K56" s="454"/>
      <c r="L56" s="452"/>
      <c r="M56" s="453" t="s">
        <v>845</v>
      </c>
      <c r="N56" s="448" t="s">
        <v>858</v>
      </c>
      <c r="O56" s="430" t="s">
        <v>919</v>
      </c>
      <c r="P56" s="449" t="s">
        <v>872</v>
      </c>
      <c r="Q56" s="430" t="s">
        <v>882</v>
      </c>
      <c r="R56" s="451" t="s">
        <v>917</v>
      </c>
      <c r="S56" s="452" t="s">
        <v>887</v>
      </c>
      <c r="T56" s="447"/>
      <c r="U56" s="454"/>
      <c r="V56" s="430"/>
      <c r="W56" s="449"/>
      <c r="X56" s="430"/>
      <c r="Y56" s="451"/>
      <c r="Z56" s="452"/>
      <c r="AA56" s="42"/>
      <c r="AB56" s="10"/>
      <c r="AC56" s="6"/>
      <c r="AD56" s="520" t="s">
        <v>814</v>
      </c>
      <c r="AE56" s="520" t="s">
        <v>814</v>
      </c>
      <c r="AF56" s="520" t="s">
        <v>814</v>
      </c>
      <c r="AG56" s="520" t="s">
        <v>814</v>
      </c>
      <c r="AH56" s="520" t="s">
        <v>814</v>
      </c>
      <c r="AI56" s="520" t="s">
        <v>796</v>
      </c>
      <c r="AJ56" s="520" t="s">
        <v>796</v>
      </c>
      <c r="AK56" s="520" t="s">
        <v>796</v>
      </c>
      <c r="AL56" s="520" t="s">
        <v>796</v>
      </c>
      <c r="AM56" s="520" t="s">
        <v>793</v>
      </c>
      <c r="AN56" s="520" t="s">
        <v>793</v>
      </c>
      <c r="AO56" s="520" t="s">
        <v>793</v>
      </c>
      <c r="AP56" s="520" t="s">
        <v>793</v>
      </c>
      <c r="AQ56" s="520" t="s">
        <v>793</v>
      </c>
      <c r="AR56" s="520" t="s">
        <v>793</v>
      </c>
      <c r="AS56" s="520" t="s">
        <v>793</v>
      </c>
      <c r="AT56" s="520" t="s">
        <v>639</v>
      </c>
      <c r="AU56" s="520" t="s">
        <v>639</v>
      </c>
      <c r="AV56" s="520" t="s">
        <v>639</v>
      </c>
      <c r="AW56" s="520" t="s">
        <v>639</v>
      </c>
      <c r="AX56" s="520" t="s">
        <v>639</v>
      </c>
      <c r="AY56" s="520" t="s">
        <v>639</v>
      </c>
      <c r="AZ56" s="521" t="s">
        <v>639</v>
      </c>
      <c r="BB56" s="118"/>
      <c r="BC56" s="118">
        <f t="shared" si="0"/>
        <v>0</v>
      </c>
      <c r="BD56" s="118">
        <f t="shared" si="1"/>
        <v>0</v>
      </c>
      <c r="BE56" s="118">
        <f t="shared" si="2"/>
        <v>0</v>
      </c>
      <c r="BF56" s="118">
        <f t="shared" si="3"/>
        <v>0</v>
      </c>
      <c r="BG56" s="118">
        <f t="shared" si="4"/>
        <v>0</v>
      </c>
      <c r="BH56" s="118">
        <f t="shared" si="5"/>
        <v>0</v>
      </c>
      <c r="BI56" s="118">
        <f t="shared" si="6"/>
        <v>0</v>
      </c>
      <c r="BJ56" s="118">
        <f t="shared" si="7"/>
        <v>0</v>
      </c>
      <c r="BK56" s="117">
        <f t="shared" si="87"/>
        <v>0</v>
      </c>
      <c r="BL56" s="118">
        <f t="shared" si="8"/>
        <v>0</v>
      </c>
      <c r="BM56" s="118">
        <f t="shared" si="9"/>
        <v>0</v>
      </c>
      <c r="BN56" s="117">
        <f t="shared" si="10"/>
        <v>0</v>
      </c>
      <c r="BO56" s="118">
        <f t="shared" si="11"/>
        <v>0</v>
      </c>
      <c r="BP56" s="118">
        <f t="shared" si="12"/>
        <v>0</v>
      </c>
      <c r="BQ56" s="118">
        <f t="shared" si="13"/>
        <v>0</v>
      </c>
      <c r="BR56" s="118">
        <f t="shared" si="14"/>
        <v>0</v>
      </c>
      <c r="BS56" s="118">
        <f t="shared" si="15"/>
        <v>0</v>
      </c>
      <c r="BT56" s="118">
        <f t="shared" si="16"/>
        <v>0</v>
      </c>
      <c r="BU56" s="118">
        <f t="shared" si="88"/>
        <v>0</v>
      </c>
      <c r="BV56" s="117">
        <f t="shared" si="17"/>
        <v>0</v>
      </c>
      <c r="BW56" s="117">
        <f t="shared" si="18"/>
        <v>0</v>
      </c>
      <c r="BX56" s="117">
        <f t="shared" si="19"/>
        <v>0</v>
      </c>
      <c r="BY56" s="117">
        <f t="shared" si="20"/>
        <v>0</v>
      </c>
      <c r="BZ56" s="117">
        <f t="shared" si="21"/>
        <v>0</v>
      </c>
      <c r="CA56" s="117">
        <f t="shared" si="89"/>
        <v>0</v>
      </c>
      <c r="CB56" s="117">
        <f t="shared" si="22"/>
        <v>0</v>
      </c>
      <c r="CC56" s="117">
        <f t="shared" si="23"/>
        <v>0</v>
      </c>
      <c r="CD56" s="117">
        <f t="shared" si="24"/>
        <v>0</v>
      </c>
      <c r="CE56" s="117">
        <f t="shared" si="90"/>
        <v>0</v>
      </c>
      <c r="CF56" s="117">
        <f t="shared" si="91"/>
        <v>0</v>
      </c>
      <c r="CG56" s="117">
        <f t="shared" si="92"/>
        <v>0</v>
      </c>
      <c r="CH56" s="117">
        <f t="shared" si="25"/>
        <v>0</v>
      </c>
      <c r="CI56" s="117">
        <f t="shared" si="26"/>
        <v>0</v>
      </c>
      <c r="CJ56" s="117">
        <f t="shared" si="27"/>
        <v>0</v>
      </c>
      <c r="CK56" s="117">
        <f t="shared" si="28"/>
        <v>0</v>
      </c>
      <c r="CL56" s="117">
        <f t="shared" si="29"/>
        <v>0</v>
      </c>
      <c r="CM56" s="117">
        <f t="shared" si="30"/>
        <v>0</v>
      </c>
      <c r="CN56" s="117">
        <f t="shared" si="31"/>
        <v>0</v>
      </c>
      <c r="CO56" s="117">
        <f t="shared" si="32"/>
        <v>0</v>
      </c>
      <c r="CP56" s="117">
        <f t="shared" si="33"/>
        <v>0</v>
      </c>
      <c r="CQ56" s="117">
        <f t="shared" si="93"/>
        <v>0</v>
      </c>
      <c r="CR56" s="117">
        <f t="shared" si="34"/>
        <v>0</v>
      </c>
      <c r="CS56" s="117">
        <f t="shared" si="35"/>
        <v>0</v>
      </c>
      <c r="CT56" s="117">
        <f t="shared" si="36"/>
        <v>0</v>
      </c>
      <c r="CU56" s="117">
        <f t="shared" si="37"/>
        <v>0</v>
      </c>
      <c r="CV56" s="117">
        <f t="shared" si="38"/>
        <v>0</v>
      </c>
      <c r="CW56" s="117">
        <f t="shared" si="39"/>
        <v>0</v>
      </c>
      <c r="CX56" s="117">
        <f t="shared" si="40"/>
        <v>0</v>
      </c>
      <c r="CY56" s="117">
        <f t="shared" si="41"/>
        <v>0</v>
      </c>
      <c r="CZ56" s="117">
        <f t="shared" si="42"/>
        <v>0</v>
      </c>
      <c r="DA56" s="117">
        <f t="shared" si="94"/>
        <v>0</v>
      </c>
      <c r="DB56" s="117">
        <f t="shared" si="43"/>
        <v>0</v>
      </c>
      <c r="DC56" s="117">
        <f t="shared" si="95"/>
        <v>0</v>
      </c>
      <c r="DD56" s="117">
        <f t="shared" si="44"/>
        <v>0</v>
      </c>
      <c r="DE56" s="117">
        <f t="shared" si="96"/>
        <v>0</v>
      </c>
      <c r="DF56" s="117">
        <f t="shared" si="45"/>
        <v>0</v>
      </c>
      <c r="DG56" s="117">
        <f t="shared" si="46"/>
        <v>0</v>
      </c>
      <c r="DH56" s="117">
        <f t="shared" si="47"/>
        <v>0</v>
      </c>
      <c r="DI56" s="117">
        <f t="shared" si="48"/>
        <v>0</v>
      </c>
      <c r="DJ56" s="117">
        <f t="shared" si="49"/>
        <v>0</v>
      </c>
      <c r="DK56" s="117">
        <f t="shared" si="50"/>
        <v>0</v>
      </c>
      <c r="DL56" s="117">
        <f t="shared" si="51"/>
        <v>0</v>
      </c>
      <c r="DM56" s="117">
        <f t="shared" si="52"/>
        <v>0</v>
      </c>
      <c r="DN56" s="117">
        <f t="shared" si="97"/>
        <v>0</v>
      </c>
      <c r="DO56" s="117">
        <f t="shared" si="53"/>
        <v>0</v>
      </c>
      <c r="DP56" s="117">
        <f t="shared" si="54"/>
        <v>0</v>
      </c>
      <c r="DQ56" s="117">
        <f t="shared" si="98"/>
        <v>0</v>
      </c>
      <c r="DR56" s="117">
        <f t="shared" si="99"/>
        <v>0</v>
      </c>
      <c r="DS56" s="117">
        <f t="shared" si="55"/>
        <v>0</v>
      </c>
      <c r="DT56" s="117">
        <f t="shared" si="56"/>
        <v>0</v>
      </c>
      <c r="DU56" s="117">
        <f t="shared" si="57"/>
        <v>0</v>
      </c>
      <c r="DV56" s="117">
        <f t="shared" si="58"/>
        <v>0</v>
      </c>
      <c r="DW56" s="117">
        <f t="shared" si="59"/>
        <v>0</v>
      </c>
      <c r="DX56" s="117">
        <f t="shared" si="60"/>
        <v>0</v>
      </c>
      <c r="DY56" s="117">
        <f t="shared" si="100"/>
        <v>0</v>
      </c>
      <c r="DZ56" s="117">
        <f t="shared" si="61"/>
        <v>0</v>
      </c>
      <c r="EA56" s="117">
        <f t="shared" si="101"/>
        <v>0</v>
      </c>
      <c r="EB56" s="117">
        <f t="shared" si="62"/>
        <v>0</v>
      </c>
      <c r="EC56" s="117">
        <f t="shared" si="63"/>
        <v>0</v>
      </c>
      <c r="ED56" s="117">
        <f t="shared" si="64"/>
        <v>0</v>
      </c>
      <c r="EE56" s="117">
        <f t="shared" si="65"/>
        <v>0</v>
      </c>
      <c r="EF56" s="117">
        <f t="shared" si="66"/>
        <v>0</v>
      </c>
      <c r="EG56" s="117">
        <f t="shared" si="102"/>
        <v>0</v>
      </c>
      <c r="EH56" s="117">
        <f t="shared" si="67"/>
        <v>0</v>
      </c>
      <c r="EI56" s="117">
        <f t="shared" si="68"/>
        <v>0</v>
      </c>
      <c r="EJ56" s="117">
        <f t="shared" si="69"/>
        <v>0</v>
      </c>
      <c r="EK56" s="117">
        <f t="shared" si="70"/>
        <v>0</v>
      </c>
      <c r="EL56" s="117">
        <f t="shared" si="71"/>
        <v>0</v>
      </c>
      <c r="EM56" s="117">
        <f t="shared" si="103"/>
        <v>0</v>
      </c>
      <c r="EN56" s="117">
        <f t="shared" si="72"/>
        <v>0</v>
      </c>
      <c r="EO56" s="117">
        <f t="shared" si="73"/>
        <v>0</v>
      </c>
      <c r="EP56" s="117">
        <f t="shared" si="74"/>
        <v>0</v>
      </c>
      <c r="EQ56" s="118">
        <f t="shared" si="75"/>
        <v>0</v>
      </c>
      <c r="ER56" s="117">
        <f t="shared" si="76"/>
        <v>0</v>
      </c>
      <c r="ES56" s="117">
        <f t="shared" si="77"/>
        <v>0</v>
      </c>
      <c r="ET56" s="117">
        <f t="shared" si="78"/>
        <v>0</v>
      </c>
      <c r="EU56" s="117">
        <f t="shared" si="79"/>
        <v>0</v>
      </c>
      <c r="EV56" s="117">
        <f t="shared" si="80"/>
        <v>0</v>
      </c>
      <c r="EW56" s="117">
        <f t="shared" si="81"/>
        <v>0</v>
      </c>
      <c r="EX56" s="118">
        <f t="shared" si="82"/>
        <v>0</v>
      </c>
      <c r="EY56" s="118">
        <f t="shared" si="83"/>
        <v>0</v>
      </c>
      <c r="EZ56" s="117">
        <f t="shared" si="104"/>
        <v>0</v>
      </c>
      <c r="FA56" s="118">
        <f t="shared" si="84"/>
        <v>0</v>
      </c>
      <c r="FB56" s="118">
        <f t="shared" si="85"/>
        <v>0</v>
      </c>
      <c r="FC56" s="7">
        <f t="shared" si="86"/>
        <v>0</v>
      </c>
    </row>
    <row r="57" spans="1:161" ht="18" customHeight="1" x14ac:dyDescent="0.25">
      <c r="A57" s="774"/>
      <c r="B57" s="777"/>
      <c r="C57" s="172">
        <v>3</v>
      </c>
      <c r="D57" s="453"/>
      <c r="E57" s="448"/>
      <c r="F57" s="430"/>
      <c r="G57" s="449"/>
      <c r="H57" s="441"/>
      <c r="I57" s="442"/>
      <c r="J57" s="451"/>
      <c r="K57" s="450"/>
      <c r="L57" s="452"/>
      <c r="M57" s="453" t="s">
        <v>878</v>
      </c>
      <c r="N57" s="448" t="s">
        <v>858</v>
      </c>
      <c r="O57" s="430" t="s">
        <v>863</v>
      </c>
      <c r="P57" s="449" t="s">
        <v>898</v>
      </c>
      <c r="Q57" s="430" t="s">
        <v>859</v>
      </c>
      <c r="R57" s="451" t="s">
        <v>914</v>
      </c>
      <c r="S57" s="452" t="s">
        <v>884</v>
      </c>
      <c r="T57" s="447"/>
      <c r="U57" s="454"/>
      <c r="V57" s="430"/>
      <c r="W57" s="449"/>
      <c r="X57" s="430"/>
      <c r="Y57" s="451"/>
      <c r="Z57" s="452"/>
      <c r="AA57" s="42"/>
      <c r="AB57" s="10"/>
      <c r="AC57" s="19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BB57" s="118"/>
      <c r="BC57" s="118">
        <f t="shared" si="0"/>
        <v>0</v>
      </c>
      <c r="BD57" s="118">
        <f t="shared" si="1"/>
        <v>0</v>
      </c>
      <c r="BE57" s="118">
        <f t="shared" si="2"/>
        <v>0</v>
      </c>
      <c r="BF57" s="118">
        <f t="shared" si="3"/>
        <v>0</v>
      </c>
      <c r="BG57" s="118">
        <f t="shared" si="4"/>
        <v>0</v>
      </c>
      <c r="BH57" s="118">
        <f t="shared" si="5"/>
        <v>0</v>
      </c>
      <c r="BI57" s="118">
        <f t="shared" si="6"/>
        <v>0</v>
      </c>
      <c r="BJ57" s="118">
        <f t="shared" si="7"/>
        <v>0</v>
      </c>
      <c r="BK57" s="117">
        <f t="shared" si="87"/>
        <v>0</v>
      </c>
      <c r="BL57" s="118">
        <f t="shared" si="8"/>
        <v>0</v>
      </c>
      <c r="BM57" s="118">
        <f t="shared" si="9"/>
        <v>0</v>
      </c>
      <c r="BN57" s="117">
        <f t="shared" si="10"/>
        <v>0</v>
      </c>
      <c r="BO57" s="118">
        <f t="shared" si="11"/>
        <v>0</v>
      </c>
      <c r="BP57" s="118">
        <f t="shared" si="12"/>
        <v>0</v>
      </c>
      <c r="BQ57" s="118">
        <f t="shared" si="13"/>
        <v>0</v>
      </c>
      <c r="BR57" s="118">
        <f t="shared" si="14"/>
        <v>0</v>
      </c>
      <c r="BS57" s="118">
        <f t="shared" si="15"/>
        <v>0</v>
      </c>
      <c r="BT57" s="118">
        <f t="shared" si="16"/>
        <v>0</v>
      </c>
      <c r="BU57" s="118">
        <f t="shared" si="88"/>
        <v>0</v>
      </c>
      <c r="BV57" s="117">
        <f t="shared" si="17"/>
        <v>0</v>
      </c>
      <c r="BW57" s="117">
        <f t="shared" si="18"/>
        <v>0</v>
      </c>
      <c r="BX57" s="117">
        <f t="shared" si="19"/>
        <v>0</v>
      </c>
      <c r="BY57" s="117">
        <f t="shared" si="20"/>
        <v>0</v>
      </c>
      <c r="BZ57" s="117">
        <f t="shared" si="21"/>
        <v>0</v>
      </c>
      <c r="CA57" s="117">
        <f t="shared" si="89"/>
        <v>0</v>
      </c>
      <c r="CB57" s="117">
        <f t="shared" si="22"/>
        <v>0</v>
      </c>
      <c r="CC57" s="117">
        <f t="shared" si="23"/>
        <v>0</v>
      </c>
      <c r="CD57" s="117">
        <f t="shared" si="24"/>
        <v>0</v>
      </c>
      <c r="CE57" s="117">
        <f t="shared" si="90"/>
        <v>0</v>
      </c>
      <c r="CF57" s="117">
        <f t="shared" si="91"/>
        <v>0</v>
      </c>
      <c r="CG57" s="117">
        <f t="shared" si="92"/>
        <v>0</v>
      </c>
      <c r="CH57" s="117">
        <f t="shared" si="25"/>
        <v>0</v>
      </c>
      <c r="CI57" s="117">
        <f t="shared" si="26"/>
        <v>0</v>
      </c>
      <c r="CJ57" s="117">
        <f t="shared" si="27"/>
        <v>0</v>
      </c>
      <c r="CK57" s="117">
        <f t="shared" si="28"/>
        <v>0</v>
      </c>
      <c r="CL57" s="117">
        <f t="shared" si="29"/>
        <v>0</v>
      </c>
      <c r="CM57" s="117">
        <f t="shared" si="30"/>
        <v>0</v>
      </c>
      <c r="CN57" s="117">
        <f t="shared" si="31"/>
        <v>0</v>
      </c>
      <c r="CO57" s="117">
        <f t="shared" si="32"/>
        <v>0</v>
      </c>
      <c r="CP57" s="117">
        <f t="shared" si="33"/>
        <v>0</v>
      </c>
      <c r="CQ57" s="117">
        <f t="shared" si="93"/>
        <v>0</v>
      </c>
      <c r="CR57" s="117">
        <f t="shared" si="34"/>
        <v>0</v>
      </c>
      <c r="CS57" s="117">
        <f t="shared" si="35"/>
        <v>0</v>
      </c>
      <c r="CT57" s="117">
        <f t="shared" si="36"/>
        <v>0</v>
      </c>
      <c r="CU57" s="117">
        <f t="shared" si="37"/>
        <v>0</v>
      </c>
      <c r="CV57" s="117">
        <f t="shared" si="38"/>
        <v>0</v>
      </c>
      <c r="CW57" s="117">
        <f t="shared" si="39"/>
        <v>0</v>
      </c>
      <c r="CX57" s="117">
        <f t="shared" si="40"/>
        <v>0</v>
      </c>
      <c r="CY57" s="117">
        <f t="shared" si="41"/>
        <v>0</v>
      </c>
      <c r="CZ57" s="117">
        <f t="shared" si="42"/>
        <v>0</v>
      </c>
      <c r="DA57" s="117">
        <f t="shared" si="94"/>
        <v>0</v>
      </c>
      <c r="DB57" s="117">
        <f t="shared" si="43"/>
        <v>0</v>
      </c>
      <c r="DC57" s="117">
        <f t="shared" si="95"/>
        <v>0</v>
      </c>
      <c r="DD57" s="117">
        <f t="shared" si="44"/>
        <v>0</v>
      </c>
      <c r="DE57" s="117">
        <f t="shared" si="96"/>
        <v>0</v>
      </c>
      <c r="DF57" s="117">
        <f t="shared" si="45"/>
        <v>0</v>
      </c>
      <c r="DG57" s="117">
        <f t="shared" si="46"/>
        <v>0</v>
      </c>
      <c r="DH57" s="117">
        <f t="shared" si="47"/>
        <v>0</v>
      </c>
      <c r="DI57" s="117">
        <f t="shared" si="48"/>
        <v>0</v>
      </c>
      <c r="DJ57" s="117">
        <f t="shared" si="49"/>
        <v>0</v>
      </c>
      <c r="DK57" s="117">
        <f t="shared" si="50"/>
        <v>0</v>
      </c>
      <c r="DL57" s="117">
        <f t="shared" si="51"/>
        <v>0</v>
      </c>
      <c r="DM57" s="117">
        <f t="shared" si="52"/>
        <v>0</v>
      </c>
      <c r="DN57" s="117">
        <f t="shared" si="97"/>
        <v>0</v>
      </c>
      <c r="DO57" s="117">
        <f t="shared" si="53"/>
        <v>0</v>
      </c>
      <c r="DP57" s="117">
        <f t="shared" si="54"/>
        <v>0</v>
      </c>
      <c r="DQ57" s="117">
        <f t="shared" si="98"/>
        <v>0</v>
      </c>
      <c r="DR57" s="117">
        <f t="shared" si="99"/>
        <v>0</v>
      </c>
      <c r="DS57" s="117">
        <f t="shared" si="55"/>
        <v>0</v>
      </c>
      <c r="DT57" s="117">
        <f t="shared" si="56"/>
        <v>0</v>
      </c>
      <c r="DU57" s="117">
        <f t="shared" si="57"/>
        <v>0</v>
      </c>
      <c r="DV57" s="117">
        <f t="shared" si="58"/>
        <v>0</v>
      </c>
      <c r="DW57" s="117">
        <f t="shared" si="59"/>
        <v>0</v>
      </c>
      <c r="DX57" s="117">
        <f t="shared" si="60"/>
        <v>0</v>
      </c>
      <c r="DY57" s="117">
        <f t="shared" si="100"/>
        <v>0</v>
      </c>
      <c r="DZ57" s="117">
        <f t="shared" si="61"/>
        <v>0</v>
      </c>
      <c r="EA57" s="117">
        <f t="shared" si="101"/>
        <v>0</v>
      </c>
      <c r="EB57" s="117">
        <f t="shared" si="62"/>
        <v>0</v>
      </c>
      <c r="EC57" s="117">
        <f t="shared" si="63"/>
        <v>0</v>
      </c>
      <c r="ED57" s="117">
        <f t="shared" si="64"/>
        <v>0</v>
      </c>
      <c r="EE57" s="117">
        <f t="shared" si="65"/>
        <v>0</v>
      </c>
      <c r="EF57" s="117">
        <f t="shared" si="66"/>
        <v>0</v>
      </c>
      <c r="EG57" s="117">
        <f t="shared" si="102"/>
        <v>0</v>
      </c>
      <c r="EH57" s="117">
        <f t="shared" si="67"/>
        <v>0</v>
      </c>
      <c r="EI57" s="117">
        <f t="shared" si="68"/>
        <v>0</v>
      </c>
      <c r="EJ57" s="117">
        <f t="shared" si="69"/>
        <v>0</v>
      </c>
      <c r="EK57" s="117">
        <f t="shared" si="70"/>
        <v>0</v>
      </c>
      <c r="EL57" s="117">
        <f t="shared" si="71"/>
        <v>0</v>
      </c>
      <c r="EM57" s="117">
        <f t="shared" si="103"/>
        <v>0</v>
      </c>
      <c r="EN57" s="117">
        <f t="shared" si="72"/>
        <v>0</v>
      </c>
      <c r="EO57" s="117">
        <f t="shared" si="73"/>
        <v>0</v>
      </c>
      <c r="EP57" s="117">
        <f t="shared" si="74"/>
        <v>0</v>
      </c>
      <c r="EQ57" s="118">
        <f t="shared" si="75"/>
        <v>0</v>
      </c>
      <c r="ER57" s="117">
        <f t="shared" si="76"/>
        <v>0</v>
      </c>
      <c r="ES57" s="117">
        <f t="shared" si="77"/>
        <v>0</v>
      </c>
      <c r="ET57" s="117">
        <f t="shared" si="78"/>
        <v>0</v>
      </c>
      <c r="EU57" s="117">
        <f t="shared" si="79"/>
        <v>0</v>
      </c>
      <c r="EV57" s="117">
        <f t="shared" si="80"/>
        <v>0</v>
      </c>
      <c r="EW57" s="117">
        <f t="shared" si="81"/>
        <v>0</v>
      </c>
      <c r="EX57" s="118">
        <f t="shared" si="82"/>
        <v>0</v>
      </c>
      <c r="EY57" s="118">
        <f t="shared" si="83"/>
        <v>0</v>
      </c>
      <c r="EZ57" s="117">
        <f t="shared" si="104"/>
        <v>0</v>
      </c>
      <c r="FA57" s="118">
        <f t="shared" si="84"/>
        <v>0</v>
      </c>
      <c r="FB57" s="118">
        <f t="shared" si="85"/>
        <v>0</v>
      </c>
      <c r="FC57" s="7">
        <f t="shared" si="86"/>
        <v>0</v>
      </c>
    </row>
    <row r="58" spans="1:161" ht="18" customHeight="1" x14ac:dyDescent="0.25">
      <c r="A58" s="774"/>
      <c r="B58" s="777"/>
      <c r="C58" s="172">
        <v>4</v>
      </c>
      <c r="D58" s="453"/>
      <c r="E58" s="448"/>
      <c r="F58" s="430"/>
      <c r="G58" s="449"/>
      <c r="H58" s="450"/>
      <c r="I58" s="430"/>
      <c r="J58" s="451"/>
      <c r="K58" s="450"/>
      <c r="L58" s="452"/>
      <c r="M58" s="453" t="s">
        <v>858</v>
      </c>
      <c r="N58" s="448" t="s">
        <v>917</v>
      </c>
      <c r="O58" s="430" t="s">
        <v>863</v>
      </c>
      <c r="P58" s="449" t="s">
        <v>898</v>
      </c>
      <c r="Q58" s="430" t="s">
        <v>859</v>
      </c>
      <c r="R58" s="451" t="s">
        <v>914</v>
      </c>
      <c r="S58" s="452" t="s">
        <v>884</v>
      </c>
      <c r="T58" s="447"/>
      <c r="U58" s="454"/>
      <c r="V58" s="430"/>
      <c r="W58" s="449"/>
      <c r="X58" s="430"/>
      <c r="Y58" s="451"/>
      <c r="Z58" s="452"/>
      <c r="AA58" s="42"/>
      <c r="AB58" s="10"/>
      <c r="AC58" s="6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BB58" s="118"/>
      <c r="BC58" s="118">
        <f t="shared" si="0"/>
        <v>0</v>
      </c>
      <c r="BD58" s="118">
        <f t="shared" si="1"/>
        <v>0</v>
      </c>
      <c r="BE58" s="118">
        <f t="shared" si="2"/>
        <v>0</v>
      </c>
      <c r="BF58" s="118">
        <f t="shared" si="3"/>
        <v>0</v>
      </c>
      <c r="BG58" s="118">
        <f t="shared" si="4"/>
        <v>0</v>
      </c>
      <c r="BH58" s="118">
        <f t="shared" si="5"/>
        <v>0</v>
      </c>
      <c r="BI58" s="118">
        <f t="shared" si="6"/>
        <v>0</v>
      </c>
      <c r="BJ58" s="118">
        <f t="shared" si="7"/>
        <v>0</v>
      </c>
      <c r="BK58" s="117">
        <f t="shared" si="87"/>
        <v>0</v>
      </c>
      <c r="BL58" s="118">
        <f t="shared" si="8"/>
        <v>0</v>
      </c>
      <c r="BM58" s="118">
        <f t="shared" si="9"/>
        <v>0</v>
      </c>
      <c r="BN58" s="117">
        <f t="shared" si="10"/>
        <v>0</v>
      </c>
      <c r="BO58" s="118">
        <f t="shared" si="11"/>
        <v>0</v>
      </c>
      <c r="BP58" s="118">
        <f t="shared" si="12"/>
        <v>0</v>
      </c>
      <c r="BQ58" s="118">
        <f t="shared" si="13"/>
        <v>0</v>
      </c>
      <c r="BR58" s="118">
        <f t="shared" si="14"/>
        <v>0</v>
      </c>
      <c r="BS58" s="118">
        <f t="shared" si="15"/>
        <v>0</v>
      </c>
      <c r="BT58" s="118">
        <f t="shared" si="16"/>
        <v>0</v>
      </c>
      <c r="BU58" s="118">
        <f t="shared" si="88"/>
        <v>0</v>
      </c>
      <c r="BV58" s="117">
        <f t="shared" si="17"/>
        <v>0</v>
      </c>
      <c r="BW58" s="117">
        <f t="shared" si="18"/>
        <v>0</v>
      </c>
      <c r="BX58" s="117">
        <f t="shared" si="19"/>
        <v>0</v>
      </c>
      <c r="BY58" s="117">
        <f t="shared" si="20"/>
        <v>0</v>
      </c>
      <c r="BZ58" s="117">
        <f t="shared" si="21"/>
        <v>0</v>
      </c>
      <c r="CA58" s="117">
        <f t="shared" si="89"/>
        <v>0</v>
      </c>
      <c r="CB58" s="117">
        <f t="shared" si="22"/>
        <v>0</v>
      </c>
      <c r="CC58" s="117">
        <f t="shared" si="23"/>
        <v>0</v>
      </c>
      <c r="CD58" s="117">
        <f t="shared" si="24"/>
        <v>0</v>
      </c>
      <c r="CE58" s="117">
        <f t="shared" si="90"/>
        <v>0</v>
      </c>
      <c r="CF58" s="117">
        <f t="shared" si="91"/>
        <v>0</v>
      </c>
      <c r="CG58" s="117">
        <f t="shared" si="92"/>
        <v>0</v>
      </c>
      <c r="CH58" s="117">
        <f t="shared" si="25"/>
        <v>0</v>
      </c>
      <c r="CI58" s="117">
        <f t="shared" si="26"/>
        <v>0</v>
      </c>
      <c r="CJ58" s="117">
        <f t="shared" si="27"/>
        <v>0</v>
      </c>
      <c r="CK58" s="117">
        <f t="shared" si="28"/>
        <v>0</v>
      </c>
      <c r="CL58" s="117">
        <f t="shared" si="29"/>
        <v>0</v>
      </c>
      <c r="CM58" s="117">
        <f t="shared" si="30"/>
        <v>0</v>
      </c>
      <c r="CN58" s="117">
        <f t="shared" si="31"/>
        <v>0</v>
      </c>
      <c r="CO58" s="117">
        <f t="shared" si="32"/>
        <v>0</v>
      </c>
      <c r="CP58" s="117">
        <f t="shared" si="33"/>
        <v>0</v>
      </c>
      <c r="CQ58" s="117">
        <f t="shared" si="93"/>
        <v>0</v>
      </c>
      <c r="CR58" s="117">
        <f t="shared" si="34"/>
        <v>0</v>
      </c>
      <c r="CS58" s="117">
        <f t="shared" si="35"/>
        <v>0</v>
      </c>
      <c r="CT58" s="117">
        <f t="shared" si="36"/>
        <v>0</v>
      </c>
      <c r="CU58" s="117">
        <f t="shared" si="37"/>
        <v>0</v>
      </c>
      <c r="CV58" s="117">
        <f t="shared" si="38"/>
        <v>0</v>
      </c>
      <c r="CW58" s="117">
        <f t="shared" si="39"/>
        <v>0</v>
      </c>
      <c r="CX58" s="117">
        <f t="shared" si="40"/>
        <v>0</v>
      </c>
      <c r="CY58" s="117">
        <f t="shared" si="41"/>
        <v>0</v>
      </c>
      <c r="CZ58" s="117">
        <f t="shared" si="42"/>
        <v>0</v>
      </c>
      <c r="DA58" s="117">
        <f t="shared" si="94"/>
        <v>0</v>
      </c>
      <c r="DB58" s="117">
        <f t="shared" si="43"/>
        <v>0</v>
      </c>
      <c r="DC58" s="117">
        <f t="shared" si="95"/>
        <v>0</v>
      </c>
      <c r="DD58" s="117">
        <f t="shared" si="44"/>
        <v>0</v>
      </c>
      <c r="DE58" s="117">
        <f t="shared" si="96"/>
        <v>0</v>
      </c>
      <c r="DF58" s="117">
        <f t="shared" si="45"/>
        <v>0</v>
      </c>
      <c r="DG58" s="117">
        <f t="shared" si="46"/>
        <v>0</v>
      </c>
      <c r="DH58" s="117">
        <f t="shared" si="47"/>
        <v>0</v>
      </c>
      <c r="DI58" s="117">
        <f t="shared" si="48"/>
        <v>0</v>
      </c>
      <c r="DJ58" s="117">
        <f t="shared" si="49"/>
        <v>0</v>
      </c>
      <c r="DK58" s="117">
        <f t="shared" si="50"/>
        <v>0</v>
      </c>
      <c r="DL58" s="117">
        <f t="shared" si="51"/>
        <v>0</v>
      </c>
      <c r="DM58" s="117">
        <f t="shared" si="52"/>
        <v>0</v>
      </c>
      <c r="DN58" s="117">
        <f t="shared" si="97"/>
        <v>0</v>
      </c>
      <c r="DO58" s="117">
        <f t="shared" si="53"/>
        <v>0</v>
      </c>
      <c r="DP58" s="117">
        <f t="shared" si="54"/>
        <v>0</v>
      </c>
      <c r="DQ58" s="117">
        <f t="shared" si="98"/>
        <v>0</v>
      </c>
      <c r="DR58" s="117">
        <f t="shared" si="99"/>
        <v>0</v>
      </c>
      <c r="DS58" s="117">
        <f t="shared" si="55"/>
        <v>0</v>
      </c>
      <c r="DT58" s="117">
        <f t="shared" si="56"/>
        <v>0</v>
      </c>
      <c r="DU58" s="117">
        <f t="shared" si="57"/>
        <v>0</v>
      </c>
      <c r="DV58" s="117">
        <f t="shared" si="58"/>
        <v>0</v>
      </c>
      <c r="DW58" s="117">
        <f t="shared" si="59"/>
        <v>0</v>
      </c>
      <c r="DX58" s="117">
        <f t="shared" si="60"/>
        <v>0</v>
      </c>
      <c r="DY58" s="117">
        <f t="shared" si="100"/>
        <v>0</v>
      </c>
      <c r="DZ58" s="117">
        <f t="shared" si="61"/>
        <v>0</v>
      </c>
      <c r="EA58" s="117">
        <f t="shared" si="101"/>
        <v>0</v>
      </c>
      <c r="EB58" s="117">
        <f t="shared" si="62"/>
        <v>0</v>
      </c>
      <c r="EC58" s="117">
        <f t="shared" si="63"/>
        <v>0</v>
      </c>
      <c r="ED58" s="117">
        <f t="shared" si="64"/>
        <v>0</v>
      </c>
      <c r="EE58" s="117">
        <f t="shared" si="65"/>
        <v>0</v>
      </c>
      <c r="EF58" s="117">
        <f t="shared" si="66"/>
        <v>0</v>
      </c>
      <c r="EG58" s="117">
        <f t="shared" si="102"/>
        <v>0</v>
      </c>
      <c r="EH58" s="117">
        <f t="shared" si="67"/>
        <v>0</v>
      </c>
      <c r="EI58" s="117">
        <f t="shared" si="68"/>
        <v>0</v>
      </c>
      <c r="EJ58" s="117">
        <f t="shared" si="69"/>
        <v>0</v>
      </c>
      <c r="EK58" s="117">
        <f t="shared" si="70"/>
        <v>0</v>
      </c>
      <c r="EL58" s="117">
        <f t="shared" si="71"/>
        <v>0</v>
      </c>
      <c r="EM58" s="117">
        <f t="shared" si="103"/>
        <v>0</v>
      </c>
      <c r="EN58" s="117">
        <f t="shared" si="72"/>
        <v>0</v>
      </c>
      <c r="EO58" s="117">
        <f t="shared" si="73"/>
        <v>0</v>
      </c>
      <c r="EP58" s="117">
        <f t="shared" si="74"/>
        <v>0</v>
      </c>
      <c r="EQ58" s="118">
        <f t="shared" si="75"/>
        <v>0</v>
      </c>
      <c r="ER58" s="117">
        <f t="shared" si="76"/>
        <v>0</v>
      </c>
      <c r="ES58" s="117">
        <f t="shared" si="77"/>
        <v>0</v>
      </c>
      <c r="ET58" s="117">
        <f t="shared" si="78"/>
        <v>0</v>
      </c>
      <c r="EU58" s="117">
        <f t="shared" si="79"/>
        <v>0</v>
      </c>
      <c r="EV58" s="117">
        <f t="shared" si="80"/>
        <v>0</v>
      </c>
      <c r="EW58" s="117">
        <f t="shared" si="81"/>
        <v>0</v>
      </c>
      <c r="EX58" s="118">
        <f t="shared" si="82"/>
        <v>0</v>
      </c>
      <c r="EY58" s="118">
        <f t="shared" si="83"/>
        <v>0</v>
      </c>
      <c r="EZ58" s="117">
        <f t="shared" si="104"/>
        <v>0</v>
      </c>
      <c r="FA58" s="118">
        <f t="shared" si="84"/>
        <v>0</v>
      </c>
      <c r="FB58" s="118">
        <f t="shared" si="85"/>
        <v>0</v>
      </c>
      <c r="FC58" s="7">
        <f t="shared" si="86"/>
        <v>0</v>
      </c>
    </row>
    <row r="59" spans="1:161" ht="18" customHeight="1" x14ac:dyDescent="0.25">
      <c r="A59" s="774"/>
      <c r="B59" s="777"/>
      <c r="C59" s="172">
        <v>5</v>
      </c>
      <c r="D59" s="453"/>
      <c r="E59" s="448"/>
      <c r="F59" s="430"/>
      <c r="G59" s="449"/>
      <c r="H59" s="450"/>
      <c r="I59" s="442"/>
      <c r="J59" s="451"/>
      <c r="K59" s="450"/>
      <c r="L59" s="452"/>
      <c r="M59" s="453" t="s">
        <v>858</v>
      </c>
      <c r="N59" s="448" t="s">
        <v>863</v>
      </c>
      <c r="O59" s="430" t="s">
        <v>862</v>
      </c>
      <c r="P59" s="449" t="s">
        <v>900</v>
      </c>
      <c r="Q59" s="430" t="s">
        <v>872</v>
      </c>
      <c r="R59" s="451" t="s">
        <v>896</v>
      </c>
      <c r="S59" s="452" t="s">
        <v>894</v>
      </c>
      <c r="T59" s="447"/>
      <c r="U59" s="454"/>
      <c r="V59" s="430"/>
      <c r="W59" s="491"/>
      <c r="X59" s="430"/>
      <c r="Y59" s="451"/>
      <c r="Z59" s="452"/>
      <c r="AA59" s="42"/>
      <c r="AB59" s="10"/>
      <c r="AC59" s="6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BB59" s="118"/>
      <c r="BC59" s="118">
        <f t="shared" si="0"/>
        <v>0</v>
      </c>
      <c r="BD59" s="118">
        <f t="shared" si="1"/>
        <v>0</v>
      </c>
      <c r="BE59" s="118">
        <f t="shared" si="2"/>
        <v>0</v>
      </c>
      <c r="BF59" s="118">
        <f t="shared" si="3"/>
        <v>0</v>
      </c>
      <c r="BG59" s="118">
        <f t="shared" si="4"/>
        <v>0</v>
      </c>
      <c r="BH59" s="118">
        <f t="shared" si="5"/>
        <v>0</v>
      </c>
      <c r="BI59" s="118">
        <f t="shared" si="6"/>
        <v>0</v>
      </c>
      <c r="BJ59" s="118">
        <f t="shared" si="7"/>
        <v>0</v>
      </c>
      <c r="BK59" s="117">
        <f t="shared" si="87"/>
        <v>0</v>
      </c>
      <c r="BL59" s="118">
        <f t="shared" si="8"/>
        <v>0</v>
      </c>
      <c r="BM59" s="118">
        <f t="shared" si="9"/>
        <v>0</v>
      </c>
      <c r="BN59" s="117">
        <f t="shared" si="10"/>
        <v>0</v>
      </c>
      <c r="BO59" s="118">
        <f t="shared" si="11"/>
        <v>0</v>
      </c>
      <c r="BP59" s="118">
        <f t="shared" si="12"/>
        <v>0</v>
      </c>
      <c r="BQ59" s="118">
        <f t="shared" si="13"/>
        <v>0</v>
      </c>
      <c r="BR59" s="118">
        <f t="shared" si="14"/>
        <v>0</v>
      </c>
      <c r="BS59" s="118">
        <f t="shared" si="15"/>
        <v>0</v>
      </c>
      <c r="BT59" s="118">
        <f t="shared" si="16"/>
        <v>0</v>
      </c>
      <c r="BU59" s="118">
        <f t="shared" si="88"/>
        <v>0</v>
      </c>
      <c r="BV59" s="117">
        <f t="shared" si="17"/>
        <v>0</v>
      </c>
      <c r="BW59" s="117">
        <f t="shared" si="18"/>
        <v>0</v>
      </c>
      <c r="BX59" s="117">
        <f t="shared" si="19"/>
        <v>0</v>
      </c>
      <c r="BY59" s="117">
        <f t="shared" si="20"/>
        <v>0</v>
      </c>
      <c r="BZ59" s="117">
        <f t="shared" si="21"/>
        <v>0</v>
      </c>
      <c r="CA59" s="117">
        <f t="shared" si="89"/>
        <v>0</v>
      </c>
      <c r="CB59" s="117">
        <f t="shared" si="22"/>
        <v>0</v>
      </c>
      <c r="CC59" s="117">
        <f t="shared" si="23"/>
        <v>0</v>
      </c>
      <c r="CD59" s="117">
        <f t="shared" si="24"/>
        <v>0</v>
      </c>
      <c r="CE59" s="117">
        <f t="shared" si="90"/>
        <v>0</v>
      </c>
      <c r="CF59" s="117">
        <f t="shared" si="91"/>
        <v>0</v>
      </c>
      <c r="CG59" s="117">
        <f t="shared" si="92"/>
        <v>0</v>
      </c>
      <c r="CH59" s="117">
        <f t="shared" si="25"/>
        <v>0</v>
      </c>
      <c r="CI59" s="117">
        <f t="shared" si="26"/>
        <v>0</v>
      </c>
      <c r="CJ59" s="117">
        <f t="shared" si="27"/>
        <v>0</v>
      </c>
      <c r="CK59" s="117">
        <f t="shared" si="28"/>
        <v>0</v>
      </c>
      <c r="CL59" s="117">
        <f t="shared" si="29"/>
        <v>0</v>
      </c>
      <c r="CM59" s="117">
        <f t="shared" si="30"/>
        <v>0</v>
      </c>
      <c r="CN59" s="117">
        <f t="shared" si="31"/>
        <v>0</v>
      </c>
      <c r="CO59" s="117">
        <f t="shared" si="32"/>
        <v>0</v>
      </c>
      <c r="CP59" s="117">
        <f t="shared" si="33"/>
        <v>0</v>
      </c>
      <c r="CQ59" s="117">
        <f t="shared" si="93"/>
        <v>0</v>
      </c>
      <c r="CR59" s="117">
        <f t="shared" si="34"/>
        <v>0</v>
      </c>
      <c r="CS59" s="117">
        <f t="shared" si="35"/>
        <v>0</v>
      </c>
      <c r="CT59" s="117">
        <f t="shared" si="36"/>
        <v>0</v>
      </c>
      <c r="CU59" s="117">
        <f t="shared" si="37"/>
        <v>0</v>
      </c>
      <c r="CV59" s="117">
        <f t="shared" si="38"/>
        <v>0</v>
      </c>
      <c r="CW59" s="117">
        <f t="shared" si="39"/>
        <v>0</v>
      </c>
      <c r="CX59" s="117">
        <f t="shared" si="40"/>
        <v>0</v>
      </c>
      <c r="CY59" s="117">
        <f t="shared" si="41"/>
        <v>0</v>
      </c>
      <c r="CZ59" s="117">
        <f t="shared" si="42"/>
        <v>0</v>
      </c>
      <c r="DA59" s="117">
        <f t="shared" si="94"/>
        <v>0</v>
      </c>
      <c r="DB59" s="117">
        <f t="shared" si="43"/>
        <v>0</v>
      </c>
      <c r="DC59" s="117">
        <f t="shared" si="95"/>
        <v>0</v>
      </c>
      <c r="DD59" s="117">
        <f t="shared" si="44"/>
        <v>0</v>
      </c>
      <c r="DE59" s="117">
        <f t="shared" si="96"/>
        <v>0</v>
      </c>
      <c r="DF59" s="117">
        <f t="shared" si="45"/>
        <v>0</v>
      </c>
      <c r="DG59" s="117">
        <f t="shared" si="46"/>
        <v>0</v>
      </c>
      <c r="DH59" s="117">
        <f t="shared" si="47"/>
        <v>0</v>
      </c>
      <c r="DI59" s="117">
        <f t="shared" si="48"/>
        <v>0</v>
      </c>
      <c r="DJ59" s="117">
        <f t="shared" si="49"/>
        <v>0</v>
      </c>
      <c r="DK59" s="117">
        <f t="shared" si="50"/>
        <v>0</v>
      </c>
      <c r="DL59" s="117">
        <f t="shared" si="51"/>
        <v>0</v>
      </c>
      <c r="DM59" s="117">
        <f t="shared" si="52"/>
        <v>0</v>
      </c>
      <c r="DN59" s="117">
        <f t="shared" si="97"/>
        <v>0</v>
      </c>
      <c r="DO59" s="117">
        <f t="shared" si="53"/>
        <v>0</v>
      </c>
      <c r="DP59" s="117">
        <f t="shared" si="54"/>
        <v>0</v>
      </c>
      <c r="DQ59" s="117">
        <f t="shared" si="98"/>
        <v>0</v>
      </c>
      <c r="DR59" s="117">
        <f t="shared" si="99"/>
        <v>0</v>
      </c>
      <c r="DS59" s="117">
        <f t="shared" si="55"/>
        <v>0</v>
      </c>
      <c r="DT59" s="117">
        <f t="shared" si="56"/>
        <v>0</v>
      </c>
      <c r="DU59" s="117">
        <f t="shared" si="57"/>
        <v>0</v>
      </c>
      <c r="DV59" s="117">
        <f t="shared" si="58"/>
        <v>0</v>
      </c>
      <c r="DW59" s="117">
        <f t="shared" si="59"/>
        <v>0</v>
      </c>
      <c r="DX59" s="117">
        <f t="shared" si="60"/>
        <v>0</v>
      </c>
      <c r="DY59" s="117">
        <f t="shared" si="100"/>
        <v>0</v>
      </c>
      <c r="DZ59" s="117">
        <f t="shared" si="61"/>
        <v>0</v>
      </c>
      <c r="EA59" s="117">
        <f t="shared" si="101"/>
        <v>0</v>
      </c>
      <c r="EB59" s="117">
        <f t="shared" si="62"/>
        <v>0</v>
      </c>
      <c r="EC59" s="117">
        <f t="shared" si="63"/>
        <v>0</v>
      </c>
      <c r="ED59" s="117">
        <f t="shared" si="64"/>
        <v>0</v>
      </c>
      <c r="EE59" s="117">
        <f t="shared" si="65"/>
        <v>0</v>
      </c>
      <c r="EF59" s="117">
        <f t="shared" si="66"/>
        <v>0</v>
      </c>
      <c r="EG59" s="117">
        <f t="shared" si="102"/>
        <v>0</v>
      </c>
      <c r="EH59" s="117">
        <f t="shared" si="67"/>
        <v>0</v>
      </c>
      <c r="EI59" s="117">
        <f t="shared" si="68"/>
        <v>0</v>
      </c>
      <c r="EJ59" s="117">
        <f t="shared" si="69"/>
        <v>0</v>
      </c>
      <c r="EK59" s="117">
        <f t="shared" si="70"/>
        <v>0</v>
      </c>
      <c r="EL59" s="117">
        <f t="shared" si="71"/>
        <v>0</v>
      </c>
      <c r="EM59" s="117">
        <f t="shared" si="103"/>
        <v>0</v>
      </c>
      <c r="EN59" s="117">
        <f t="shared" si="72"/>
        <v>0</v>
      </c>
      <c r="EO59" s="117">
        <f t="shared" si="73"/>
        <v>0</v>
      </c>
      <c r="EP59" s="117">
        <f t="shared" si="74"/>
        <v>0</v>
      </c>
      <c r="EQ59" s="118">
        <f t="shared" si="75"/>
        <v>0</v>
      </c>
      <c r="ER59" s="117">
        <f t="shared" si="76"/>
        <v>0</v>
      </c>
      <c r="ES59" s="117">
        <f t="shared" si="77"/>
        <v>0</v>
      </c>
      <c r="ET59" s="117">
        <f t="shared" si="78"/>
        <v>0</v>
      </c>
      <c r="EU59" s="117">
        <f t="shared" si="79"/>
        <v>0</v>
      </c>
      <c r="EV59" s="117">
        <f t="shared" si="80"/>
        <v>0</v>
      </c>
      <c r="EW59" s="117">
        <f t="shared" si="81"/>
        <v>0</v>
      </c>
      <c r="EX59" s="118">
        <f t="shared" si="82"/>
        <v>0</v>
      </c>
      <c r="EY59" s="118">
        <f t="shared" si="83"/>
        <v>0</v>
      </c>
      <c r="EZ59" s="117">
        <f t="shared" si="104"/>
        <v>0</v>
      </c>
      <c r="FA59" s="118">
        <f t="shared" si="84"/>
        <v>0</v>
      </c>
      <c r="FB59" s="118">
        <f t="shared" si="85"/>
        <v>0</v>
      </c>
      <c r="FC59" s="7">
        <f t="shared" si="86"/>
        <v>0</v>
      </c>
    </row>
    <row r="60" spans="1:161" ht="18" customHeight="1" thickBot="1" x14ac:dyDescent="0.3">
      <c r="A60" s="774"/>
      <c r="B60" s="777"/>
      <c r="C60" s="172">
        <v>6</v>
      </c>
      <c r="D60" s="472"/>
      <c r="E60" s="466"/>
      <c r="F60" s="467"/>
      <c r="G60" s="468"/>
      <c r="H60" s="469"/>
      <c r="I60" s="467"/>
      <c r="J60" s="470"/>
      <c r="K60" s="469"/>
      <c r="L60" s="471"/>
      <c r="M60" s="472" t="s">
        <v>858</v>
      </c>
      <c r="N60" s="466" t="s">
        <v>863</v>
      </c>
      <c r="O60" s="467" t="s">
        <v>862</v>
      </c>
      <c r="P60" s="468" t="s">
        <v>900</v>
      </c>
      <c r="Q60" s="467" t="s">
        <v>872</v>
      </c>
      <c r="R60" s="451" t="s">
        <v>896</v>
      </c>
      <c r="S60" s="471" t="s">
        <v>894</v>
      </c>
      <c r="T60" s="465"/>
      <c r="U60" s="474"/>
      <c r="V60" s="467"/>
      <c r="W60" s="519"/>
      <c r="X60" s="467"/>
      <c r="Y60" s="470"/>
      <c r="Z60" s="471"/>
      <c r="AA60" s="42"/>
      <c r="AB60" s="10"/>
      <c r="AC60" s="6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BB60" s="118"/>
      <c r="BC60" s="118">
        <f t="shared" si="0"/>
        <v>0</v>
      </c>
      <c r="BD60" s="118">
        <f t="shared" si="1"/>
        <v>0</v>
      </c>
      <c r="BE60" s="118">
        <f t="shared" si="2"/>
        <v>0</v>
      </c>
      <c r="BF60" s="118">
        <f t="shared" si="3"/>
        <v>0</v>
      </c>
      <c r="BG60" s="118">
        <f t="shared" si="4"/>
        <v>0</v>
      </c>
      <c r="BH60" s="118">
        <f t="shared" si="5"/>
        <v>0</v>
      </c>
      <c r="BI60" s="118">
        <f t="shared" si="6"/>
        <v>0</v>
      </c>
      <c r="BJ60" s="118">
        <f t="shared" si="7"/>
        <v>0</v>
      </c>
      <c r="BK60" s="117">
        <f t="shared" si="87"/>
        <v>0</v>
      </c>
      <c r="BL60" s="118">
        <f t="shared" si="8"/>
        <v>0</v>
      </c>
      <c r="BM60" s="118">
        <f t="shared" si="9"/>
        <v>0</v>
      </c>
      <c r="BN60" s="117">
        <f t="shared" si="10"/>
        <v>0</v>
      </c>
      <c r="BO60" s="118">
        <f t="shared" si="11"/>
        <v>0</v>
      </c>
      <c r="BP60" s="118">
        <f t="shared" si="12"/>
        <v>0</v>
      </c>
      <c r="BQ60" s="118">
        <f t="shared" si="13"/>
        <v>0</v>
      </c>
      <c r="BR60" s="118">
        <f t="shared" si="14"/>
        <v>0</v>
      </c>
      <c r="BS60" s="118">
        <f t="shared" si="15"/>
        <v>0</v>
      </c>
      <c r="BT60" s="118">
        <f t="shared" si="16"/>
        <v>0</v>
      </c>
      <c r="BU60" s="118">
        <f t="shared" si="88"/>
        <v>0</v>
      </c>
      <c r="BV60" s="117">
        <f t="shared" si="17"/>
        <v>0</v>
      </c>
      <c r="BW60" s="117">
        <f t="shared" si="18"/>
        <v>0</v>
      </c>
      <c r="BX60" s="117">
        <f t="shared" si="19"/>
        <v>0</v>
      </c>
      <c r="BY60" s="117">
        <f t="shared" si="20"/>
        <v>0</v>
      </c>
      <c r="BZ60" s="117">
        <f t="shared" si="21"/>
        <v>0</v>
      </c>
      <c r="CA60" s="117">
        <f t="shared" si="89"/>
        <v>0</v>
      </c>
      <c r="CB60" s="117">
        <f t="shared" si="22"/>
        <v>0</v>
      </c>
      <c r="CC60" s="117">
        <f t="shared" si="23"/>
        <v>0</v>
      </c>
      <c r="CD60" s="117">
        <f t="shared" si="24"/>
        <v>0</v>
      </c>
      <c r="CE60" s="117">
        <f t="shared" si="90"/>
        <v>0</v>
      </c>
      <c r="CF60" s="117">
        <f t="shared" si="91"/>
        <v>0</v>
      </c>
      <c r="CG60" s="117">
        <f t="shared" si="92"/>
        <v>0</v>
      </c>
      <c r="CH60" s="117">
        <f t="shared" si="25"/>
        <v>0</v>
      </c>
      <c r="CI60" s="117">
        <f t="shared" si="26"/>
        <v>0</v>
      </c>
      <c r="CJ60" s="117">
        <f t="shared" si="27"/>
        <v>0</v>
      </c>
      <c r="CK60" s="117">
        <f t="shared" si="28"/>
        <v>0</v>
      </c>
      <c r="CL60" s="117">
        <f t="shared" si="29"/>
        <v>0</v>
      </c>
      <c r="CM60" s="117">
        <f t="shared" si="30"/>
        <v>0</v>
      </c>
      <c r="CN60" s="117">
        <f t="shared" si="31"/>
        <v>0</v>
      </c>
      <c r="CO60" s="117">
        <f t="shared" si="32"/>
        <v>0</v>
      </c>
      <c r="CP60" s="117">
        <f t="shared" si="33"/>
        <v>0</v>
      </c>
      <c r="CQ60" s="117">
        <f t="shared" si="93"/>
        <v>0</v>
      </c>
      <c r="CR60" s="117">
        <f t="shared" si="34"/>
        <v>0</v>
      </c>
      <c r="CS60" s="117">
        <f t="shared" si="35"/>
        <v>0</v>
      </c>
      <c r="CT60" s="117">
        <f t="shared" si="36"/>
        <v>0</v>
      </c>
      <c r="CU60" s="117">
        <f t="shared" si="37"/>
        <v>0</v>
      </c>
      <c r="CV60" s="117">
        <f t="shared" si="38"/>
        <v>0</v>
      </c>
      <c r="CW60" s="117">
        <f t="shared" si="39"/>
        <v>0</v>
      </c>
      <c r="CX60" s="117">
        <f t="shared" si="40"/>
        <v>0</v>
      </c>
      <c r="CY60" s="117">
        <f t="shared" si="41"/>
        <v>0</v>
      </c>
      <c r="CZ60" s="117">
        <f t="shared" si="42"/>
        <v>0</v>
      </c>
      <c r="DA60" s="117">
        <f t="shared" si="94"/>
        <v>0</v>
      </c>
      <c r="DB60" s="117">
        <f t="shared" si="43"/>
        <v>0</v>
      </c>
      <c r="DC60" s="117">
        <f t="shared" si="95"/>
        <v>0</v>
      </c>
      <c r="DD60" s="117">
        <f t="shared" si="44"/>
        <v>0</v>
      </c>
      <c r="DE60" s="117">
        <f t="shared" si="96"/>
        <v>0</v>
      </c>
      <c r="DF60" s="117">
        <f t="shared" si="45"/>
        <v>0</v>
      </c>
      <c r="DG60" s="117">
        <f t="shared" si="46"/>
        <v>0</v>
      </c>
      <c r="DH60" s="117">
        <f t="shared" si="47"/>
        <v>0</v>
      </c>
      <c r="DI60" s="117">
        <f t="shared" si="48"/>
        <v>0</v>
      </c>
      <c r="DJ60" s="117">
        <f t="shared" si="49"/>
        <v>0</v>
      </c>
      <c r="DK60" s="117">
        <f t="shared" si="50"/>
        <v>0</v>
      </c>
      <c r="DL60" s="117">
        <f t="shared" si="51"/>
        <v>0</v>
      </c>
      <c r="DM60" s="117">
        <f t="shared" si="52"/>
        <v>0</v>
      </c>
      <c r="DN60" s="117">
        <f t="shared" si="97"/>
        <v>0</v>
      </c>
      <c r="DO60" s="117">
        <f t="shared" si="53"/>
        <v>0</v>
      </c>
      <c r="DP60" s="117">
        <f t="shared" si="54"/>
        <v>0</v>
      </c>
      <c r="DQ60" s="117">
        <f t="shared" si="98"/>
        <v>0</v>
      </c>
      <c r="DR60" s="117">
        <f t="shared" si="99"/>
        <v>0</v>
      </c>
      <c r="DS60" s="117">
        <f t="shared" si="55"/>
        <v>0</v>
      </c>
      <c r="DT60" s="117">
        <f t="shared" si="56"/>
        <v>0</v>
      </c>
      <c r="DU60" s="117">
        <f t="shared" si="57"/>
        <v>0</v>
      </c>
      <c r="DV60" s="117">
        <f t="shared" si="58"/>
        <v>0</v>
      </c>
      <c r="DW60" s="117">
        <f t="shared" si="59"/>
        <v>0</v>
      </c>
      <c r="DX60" s="117">
        <f t="shared" si="60"/>
        <v>0</v>
      </c>
      <c r="DY60" s="117">
        <f t="shared" si="100"/>
        <v>0</v>
      </c>
      <c r="DZ60" s="117">
        <f t="shared" si="61"/>
        <v>0</v>
      </c>
      <c r="EA60" s="117">
        <f t="shared" si="101"/>
        <v>0</v>
      </c>
      <c r="EB60" s="117">
        <f t="shared" si="62"/>
        <v>0</v>
      </c>
      <c r="EC60" s="117">
        <f t="shared" si="63"/>
        <v>0</v>
      </c>
      <c r="ED60" s="117">
        <f t="shared" si="64"/>
        <v>0</v>
      </c>
      <c r="EE60" s="117">
        <f t="shared" si="65"/>
        <v>0</v>
      </c>
      <c r="EF60" s="117">
        <f t="shared" si="66"/>
        <v>0</v>
      </c>
      <c r="EG60" s="117">
        <f t="shared" si="102"/>
        <v>0</v>
      </c>
      <c r="EH60" s="117">
        <f t="shared" si="67"/>
        <v>0</v>
      </c>
      <c r="EI60" s="117">
        <f t="shared" si="68"/>
        <v>0</v>
      </c>
      <c r="EJ60" s="117">
        <f t="shared" si="69"/>
        <v>0</v>
      </c>
      <c r="EK60" s="117">
        <f t="shared" si="70"/>
        <v>0</v>
      </c>
      <c r="EL60" s="117">
        <f t="shared" si="71"/>
        <v>0</v>
      </c>
      <c r="EM60" s="117">
        <f t="shared" si="103"/>
        <v>0</v>
      </c>
      <c r="EN60" s="117">
        <f t="shared" si="72"/>
        <v>0</v>
      </c>
      <c r="EO60" s="117">
        <f t="shared" si="73"/>
        <v>0</v>
      </c>
      <c r="EP60" s="117">
        <f t="shared" si="74"/>
        <v>0</v>
      </c>
      <c r="EQ60" s="118">
        <f t="shared" si="75"/>
        <v>0</v>
      </c>
      <c r="ER60" s="117">
        <f t="shared" si="76"/>
        <v>0</v>
      </c>
      <c r="ES60" s="117">
        <f t="shared" si="77"/>
        <v>0</v>
      </c>
      <c r="ET60" s="117">
        <f t="shared" si="78"/>
        <v>0</v>
      </c>
      <c r="EU60" s="117">
        <f t="shared" si="79"/>
        <v>0</v>
      </c>
      <c r="EV60" s="117">
        <f t="shared" si="80"/>
        <v>0</v>
      </c>
      <c r="EW60" s="117">
        <f t="shared" si="81"/>
        <v>0</v>
      </c>
      <c r="EX60" s="118">
        <f t="shared" si="82"/>
        <v>0</v>
      </c>
      <c r="EY60" s="118">
        <f t="shared" si="83"/>
        <v>0</v>
      </c>
      <c r="EZ60" s="117">
        <f t="shared" si="104"/>
        <v>0</v>
      </c>
      <c r="FA60" s="118">
        <f t="shared" si="84"/>
        <v>0</v>
      </c>
      <c r="FB60" s="118">
        <f t="shared" si="85"/>
        <v>0</v>
      </c>
      <c r="FC60" s="7">
        <f t="shared" si="86"/>
        <v>0</v>
      </c>
    </row>
    <row r="61" spans="1:161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40"/>
      <c r="AA61" s="42"/>
      <c r="AB61" s="10"/>
      <c r="AC61" s="6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BB61" s="118"/>
      <c r="BC61" s="118">
        <f t="shared" si="0"/>
        <v>0</v>
      </c>
      <c r="BD61" s="118">
        <f t="shared" si="1"/>
        <v>0</v>
      </c>
      <c r="BE61" s="118">
        <f t="shared" si="2"/>
        <v>0</v>
      </c>
      <c r="BF61" s="118">
        <f t="shared" si="3"/>
        <v>0</v>
      </c>
      <c r="BG61" s="118">
        <f t="shared" si="4"/>
        <v>0</v>
      </c>
      <c r="BH61" s="118">
        <f t="shared" si="5"/>
        <v>0</v>
      </c>
      <c r="BI61" s="118">
        <f t="shared" si="6"/>
        <v>0</v>
      </c>
      <c r="BJ61" s="118">
        <f t="shared" si="7"/>
        <v>0</v>
      </c>
      <c r="BK61" s="117">
        <f t="shared" si="87"/>
        <v>0</v>
      </c>
      <c r="BL61" s="118">
        <f t="shared" si="8"/>
        <v>0</v>
      </c>
      <c r="BM61" s="118">
        <f t="shared" si="9"/>
        <v>0</v>
      </c>
      <c r="BN61" s="117">
        <f t="shared" si="10"/>
        <v>0</v>
      </c>
      <c r="BO61" s="118">
        <f t="shared" si="11"/>
        <v>0</v>
      </c>
      <c r="BP61" s="118">
        <f t="shared" si="12"/>
        <v>0</v>
      </c>
      <c r="BQ61" s="118">
        <f t="shared" si="13"/>
        <v>0</v>
      </c>
      <c r="BR61" s="118">
        <f t="shared" si="14"/>
        <v>0</v>
      </c>
      <c r="BS61" s="118">
        <f t="shared" si="15"/>
        <v>0</v>
      </c>
      <c r="BT61" s="118">
        <f t="shared" si="16"/>
        <v>0</v>
      </c>
      <c r="BU61" s="118">
        <f t="shared" si="88"/>
        <v>0</v>
      </c>
      <c r="BV61" s="117">
        <f t="shared" si="17"/>
        <v>0</v>
      </c>
      <c r="BW61" s="117">
        <f t="shared" si="18"/>
        <v>0</v>
      </c>
      <c r="BX61" s="117">
        <f t="shared" si="19"/>
        <v>0</v>
      </c>
      <c r="BY61" s="117">
        <f t="shared" si="20"/>
        <v>0</v>
      </c>
      <c r="BZ61" s="117">
        <f t="shared" si="21"/>
        <v>0</v>
      </c>
      <c r="CA61" s="117">
        <f t="shared" si="89"/>
        <v>0</v>
      </c>
      <c r="CB61" s="117">
        <f t="shared" si="22"/>
        <v>0</v>
      </c>
      <c r="CC61" s="117">
        <f t="shared" si="23"/>
        <v>0</v>
      </c>
      <c r="CD61" s="117">
        <f t="shared" si="24"/>
        <v>0</v>
      </c>
      <c r="CE61" s="117">
        <f t="shared" si="90"/>
        <v>0</v>
      </c>
      <c r="CF61" s="117">
        <f t="shared" si="91"/>
        <v>0</v>
      </c>
      <c r="CG61" s="117">
        <f t="shared" si="92"/>
        <v>0</v>
      </c>
      <c r="CH61" s="117">
        <f t="shared" si="25"/>
        <v>0</v>
      </c>
      <c r="CI61" s="117">
        <f t="shared" si="26"/>
        <v>0</v>
      </c>
      <c r="CJ61" s="117">
        <f t="shared" si="27"/>
        <v>0</v>
      </c>
      <c r="CK61" s="117">
        <f t="shared" si="28"/>
        <v>0</v>
      </c>
      <c r="CL61" s="117">
        <f t="shared" si="29"/>
        <v>0</v>
      </c>
      <c r="CM61" s="117">
        <f t="shared" si="30"/>
        <v>0</v>
      </c>
      <c r="CN61" s="117">
        <f t="shared" si="31"/>
        <v>0</v>
      </c>
      <c r="CO61" s="117">
        <f t="shared" si="32"/>
        <v>0</v>
      </c>
      <c r="CP61" s="117">
        <f t="shared" si="33"/>
        <v>0</v>
      </c>
      <c r="CQ61" s="117">
        <f t="shared" si="93"/>
        <v>0</v>
      </c>
      <c r="CR61" s="117">
        <f t="shared" si="34"/>
        <v>0</v>
      </c>
      <c r="CS61" s="117">
        <f t="shared" si="35"/>
        <v>0</v>
      </c>
      <c r="CT61" s="117">
        <f t="shared" si="36"/>
        <v>0</v>
      </c>
      <c r="CU61" s="117">
        <f t="shared" si="37"/>
        <v>0</v>
      </c>
      <c r="CV61" s="117">
        <f t="shared" si="38"/>
        <v>0</v>
      </c>
      <c r="CW61" s="117">
        <f t="shared" si="39"/>
        <v>0</v>
      </c>
      <c r="CX61" s="117">
        <f t="shared" si="40"/>
        <v>0</v>
      </c>
      <c r="CY61" s="117">
        <f t="shared" si="41"/>
        <v>0</v>
      </c>
      <c r="CZ61" s="117">
        <f t="shared" si="42"/>
        <v>0</v>
      </c>
      <c r="DA61" s="117">
        <f t="shared" si="94"/>
        <v>0</v>
      </c>
      <c r="DB61" s="117">
        <f t="shared" si="43"/>
        <v>0</v>
      </c>
      <c r="DC61" s="117">
        <f t="shared" si="95"/>
        <v>0</v>
      </c>
      <c r="DD61" s="117">
        <f t="shared" si="44"/>
        <v>0</v>
      </c>
      <c r="DE61" s="117">
        <f t="shared" si="96"/>
        <v>0</v>
      </c>
      <c r="DF61" s="117">
        <f t="shared" si="45"/>
        <v>0</v>
      </c>
      <c r="DG61" s="117">
        <f t="shared" si="46"/>
        <v>0</v>
      </c>
      <c r="DH61" s="117">
        <f t="shared" si="47"/>
        <v>0</v>
      </c>
      <c r="DI61" s="117">
        <f t="shared" si="48"/>
        <v>0</v>
      </c>
      <c r="DJ61" s="117">
        <f t="shared" si="49"/>
        <v>0</v>
      </c>
      <c r="DK61" s="117">
        <f t="shared" si="50"/>
        <v>0</v>
      </c>
      <c r="DL61" s="117">
        <f t="shared" si="51"/>
        <v>0</v>
      </c>
      <c r="DM61" s="117">
        <f t="shared" si="52"/>
        <v>0</v>
      </c>
      <c r="DN61" s="117">
        <f t="shared" si="97"/>
        <v>0</v>
      </c>
      <c r="DO61" s="117">
        <f t="shared" si="53"/>
        <v>0</v>
      </c>
      <c r="DP61" s="117">
        <f t="shared" si="54"/>
        <v>0</v>
      </c>
      <c r="DQ61" s="117">
        <f t="shared" si="98"/>
        <v>0</v>
      </c>
      <c r="DR61" s="117">
        <f t="shared" si="99"/>
        <v>0</v>
      </c>
      <c r="DS61" s="117">
        <f t="shared" si="55"/>
        <v>0</v>
      </c>
      <c r="DT61" s="117">
        <f t="shared" si="56"/>
        <v>0</v>
      </c>
      <c r="DU61" s="117">
        <f t="shared" si="57"/>
        <v>0</v>
      </c>
      <c r="DV61" s="117">
        <f t="shared" si="58"/>
        <v>0</v>
      </c>
      <c r="DW61" s="117">
        <f t="shared" si="59"/>
        <v>0</v>
      </c>
      <c r="DX61" s="117">
        <f t="shared" si="60"/>
        <v>0</v>
      </c>
      <c r="DY61" s="117">
        <f t="shared" si="100"/>
        <v>0</v>
      </c>
      <c r="DZ61" s="117">
        <f t="shared" si="61"/>
        <v>0</v>
      </c>
      <c r="EA61" s="117">
        <f t="shared" si="101"/>
        <v>0</v>
      </c>
      <c r="EB61" s="117">
        <f t="shared" si="62"/>
        <v>0</v>
      </c>
      <c r="EC61" s="117">
        <f t="shared" si="63"/>
        <v>0</v>
      </c>
      <c r="ED61" s="117">
        <f t="shared" si="64"/>
        <v>0</v>
      </c>
      <c r="EE61" s="117">
        <f t="shared" si="65"/>
        <v>0</v>
      </c>
      <c r="EF61" s="117">
        <f t="shared" si="66"/>
        <v>0</v>
      </c>
      <c r="EG61" s="117">
        <f t="shared" si="102"/>
        <v>0</v>
      </c>
      <c r="EH61" s="117">
        <f t="shared" si="67"/>
        <v>0</v>
      </c>
      <c r="EI61" s="117">
        <f t="shared" si="68"/>
        <v>0</v>
      </c>
      <c r="EJ61" s="117">
        <f t="shared" si="69"/>
        <v>0</v>
      </c>
      <c r="EK61" s="117">
        <f t="shared" si="70"/>
        <v>0</v>
      </c>
      <c r="EL61" s="117">
        <f t="shared" si="71"/>
        <v>0</v>
      </c>
      <c r="EM61" s="117">
        <f t="shared" si="103"/>
        <v>0</v>
      </c>
      <c r="EN61" s="117">
        <f t="shared" si="72"/>
        <v>0</v>
      </c>
      <c r="EO61" s="117">
        <f t="shared" si="73"/>
        <v>0</v>
      </c>
      <c r="EP61" s="117">
        <f t="shared" si="74"/>
        <v>0</v>
      </c>
      <c r="EQ61" s="118">
        <f t="shared" si="75"/>
        <v>0</v>
      </c>
      <c r="ER61" s="117">
        <f t="shared" si="76"/>
        <v>0</v>
      </c>
      <c r="ES61" s="117">
        <f t="shared" si="77"/>
        <v>0</v>
      </c>
      <c r="ET61" s="117">
        <f t="shared" si="78"/>
        <v>0</v>
      </c>
      <c r="EU61" s="117">
        <f t="shared" si="79"/>
        <v>0</v>
      </c>
      <c r="EV61" s="117">
        <f t="shared" si="80"/>
        <v>0</v>
      </c>
      <c r="EW61" s="117">
        <f t="shared" si="81"/>
        <v>0</v>
      </c>
      <c r="EX61" s="118">
        <f t="shared" si="82"/>
        <v>0</v>
      </c>
      <c r="EY61" s="118">
        <f t="shared" si="83"/>
        <v>0</v>
      </c>
      <c r="EZ61" s="117">
        <f t="shared" si="104"/>
        <v>0</v>
      </c>
      <c r="FA61" s="118">
        <f t="shared" si="84"/>
        <v>0</v>
      </c>
      <c r="FB61" s="118">
        <f t="shared" si="85"/>
        <v>0</v>
      </c>
      <c r="FC61" s="7">
        <f t="shared" si="86"/>
        <v>0</v>
      </c>
    </row>
    <row r="62" spans="1:161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2"/>
      <c r="Y62" s="842"/>
      <c r="Z62" s="843"/>
      <c r="AA62" s="42"/>
      <c r="AB62" s="10"/>
      <c r="AC62" s="6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BB62" s="118"/>
      <c r="BC62" s="118">
        <f t="shared" si="0"/>
        <v>0</v>
      </c>
      <c r="BD62" s="118">
        <f t="shared" si="1"/>
        <v>0</v>
      </c>
      <c r="BE62" s="118">
        <f t="shared" si="2"/>
        <v>0</v>
      </c>
      <c r="BF62" s="118">
        <f t="shared" si="3"/>
        <v>0</v>
      </c>
      <c r="BG62" s="118">
        <f t="shared" si="4"/>
        <v>0</v>
      </c>
      <c r="BH62" s="118">
        <f t="shared" si="5"/>
        <v>0</v>
      </c>
      <c r="BI62" s="118">
        <f t="shared" si="6"/>
        <v>0</v>
      </c>
      <c r="BJ62" s="118">
        <f t="shared" si="7"/>
        <v>0</v>
      </c>
      <c r="BK62" s="117">
        <f t="shared" si="87"/>
        <v>0</v>
      </c>
      <c r="BL62" s="118">
        <f t="shared" si="8"/>
        <v>0</v>
      </c>
      <c r="BM62" s="118">
        <f t="shared" si="9"/>
        <v>0</v>
      </c>
      <c r="BN62" s="117">
        <f t="shared" si="10"/>
        <v>0</v>
      </c>
      <c r="BO62" s="118">
        <f t="shared" si="11"/>
        <v>0</v>
      </c>
      <c r="BP62" s="118">
        <f t="shared" si="12"/>
        <v>0</v>
      </c>
      <c r="BQ62" s="118">
        <f t="shared" si="13"/>
        <v>0</v>
      </c>
      <c r="BR62" s="118">
        <f t="shared" si="14"/>
        <v>0</v>
      </c>
      <c r="BS62" s="118">
        <f t="shared" si="15"/>
        <v>0</v>
      </c>
      <c r="BT62" s="118">
        <f t="shared" si="16"/>
        <v>0</v>
      </c>
      <c r="BU62" s="118">
        <f t="shared" si="88"/>
        <v>0</v>
      </c>
      <c r="BV62" s="117">
        <f t="shared" si="17"/>
        <v>0</v>
      </c>
      <c r="BW62" s="117">
        <f t="shared" si="18"/>
        <v>0</v>
      </c>
      <c r="BX62" s="117">
        <f t="shared" si="19"/>
        <v>0</v>
      </c>
      <c r="BY62" s="117">
        <f t="shared" si="20"/>
        <v>0</v>
      </c>
      <c r="BZ62" s="117">
        <f t="shared" si="21"/>
        <v>0</v>
      </c>
      <c r="CA62" s="117">
        <f t="shared" si="89"/>
        <v>0</v>
      </c>
      <c r="CB62" s="117">
        <f t="shared" si="22"/>
        <v>0</v>
      </c>
      <c r="CC62" s="117">
        <f t="shared" si="23"/>
        <v>0</v>
      </c>
      <c r="CD62" s="117">
        <f t="shared" si="24"/>
        <v>0</v>
      </c>
      <c r="CE62" s="117">
        <f t="shared" si="90"/>
        <v>0</v>
      </c>
      <c r="CF62" s="117">
        <f t="shared" si="91"/>
        <v>0</v>
      </c>
      <c r="CG62" s="117">
        <f t="shared" si="92"/>
        <v>0</v>
      </c>
      <c r="CH62" s="117">
        <f t="shared" si="25"/>
        <v>0</v>
      </c>
      <c r="CI62" s="117">
        <f t="shared" si="26"/>
        <v>0</v>
      </c>
      <c r="CJ62" s="117">
        <f t="shared" si="27"/>
        <v>0</v>
      </c>
      <c r="CK62" s="117">
        <f t="shared" si="28"/>
        <v>0</v>
      </c>
      <c r="CL62" s="117">
        <f t="shared" si="29"/>
        <v>0</v>
      </c>
      <c r="CM62" s="117">
        <f t="shared" si="30"/>
        <v>0</v>
      </c>
      <c r="CN62" s="117">
        <f t="shared" si="31"/>
        <v>0</v>
      </c>
      <c r="CO62" s="117">
        <f t="shared" si="32"/>
        <v>0</v>
      </c>
      <c r="CP62" s="117">
        <f t="shared" si="33"/>
        <v>0</v>
      </c>
      <c r="CQ62" s="117">
        <f t="shared" si="93"/>
        <v>0</v>
      </c>
      <c r="CR62" s="117">
        <f t="shared" si="34"/>
        <v>0</v>
      </c>
      <c r="CS62" s="117">
        <f t="shared" si="35"/>
        <v>0</v>
      </c>
      <c r="CT62" s="117">
        <f t="shared" si="36"/>
        <v>0</v>
      </c>
      <c r="CU62" s="117">
        <f t="shared" si="37"/>
        <v>0</v>
      </c>
      <c r="CV62" s="117">
        <f t="shared" si="38"/>
        <v>0</v>
      </c>
      <c r="CW62" s="117">
        <f t="shared" si="39"/>
        <v>0</v>
      </c>
      <c r="CX62" s="117">
        <f t="shared" si="40"/>
        <v>0</v>
      </c>
      <c r="CY62" s="117">
        <f t="shared" si="41"/>
        <v>0</v>
      </c>
      <c r="CZ62" s="117">
        <f t="shared" si="42"/>
        <v>0</v>
      </c>
      <c r="DA62" s="117">
        <f t="shared" si="94"/>
        <v>0</v>
      </c>
      <c r="DB62" s="117">
        <f t="shared" si="43"/>
        <v>0</v>
      </c>
      <c r="DC62" s="117">
        <f t="shared" si="95"/>
        <v>0</v>
      </c>
      <c r="DD62" s="117">
        <f t="shared" si="44"/>
        <v>0</v>
      </c>
      <c r="DE62" s="117">
        <f t="shared" si="96"/>
        <v>0</v>
      </c>
      <c r="DF62" s="117">
        <f t="shared" si="45"/>
        <v>0</v>
      </c>
      <c r="DG62" s="117">
        <f t="shared" si="46"/>
        <v>0</v>
      </c>
      <c r="DH62" s="117">
        <f t="shared" si="47"/>
        <v>0</v>
      </c>
      <c r="DI62" s="117">
        <f t="shared" si="48"/>
        <v>0</v>
      </c>
      <c r="DJ62" s="117">
        <f t="shared" si="49"/>
        <v>0</v>
      </c>
      <c r="DK62" s="117">
        <f t="shared" si="50"/>
        <v>0</v>
      </c>
      <c r="DL62" s="117">
        <f t="shared" si="51"/>
        <v>0</v>
      </c>
      <c r="DM62" s="117">
        <f t="shared" si="52"/>
        <v>0</v>
      </c>
      <c r="DN62" s="117">
        <f t="shared" si="97"/>
        <v>0</v>
      </c>
      <c r="DO62" s="117">
        <f t="shared" si="53"/>
        <v>0</v>
      </c>
      <c r="DP62" s="117">
        <f t="shared" si="54"/>
        <v>0</v>
      </c>
      <c r="DQ62" s="117">
        <f t="shared" si="98"/>
        <v>0</v>
      </c>
      <c r="DR62" s="117">
        <f t="shared" si="99"/>
        <v>0</v>
      </c>
      <c r="DS62" s="117">
        <f t="shared" si="55"/>
        <v>0</v>
      </c>
      <c r="DT62" s="117">
        <f t="shared" si="56"/>
        <v>0</v>
      </c>
      <c r="DU62" s="117">
        <f t="shared" si="57"/>
        <v>0</v>
      </c>
      <c r="DV62" s="117">
        <f t="shared" si="58"/>
        <v>0</v>
      </c>
      <c r="DW62" s="117">
        <f t="shared" si="59"/>
        <v>0</v>
      </c>
      <c r="DX62" s="117">
        <f t="shared" si="60"/>
        <v>0</v>
      </c>
      <c r="DY62" s="117">
        <f t="shared" si="100"/>
        <v>0</v>
      </c>
      <c r="DZ62" s="117">
        <f t="shared" si="61"/>
        <v>0</v>
      </c>
      <c r="EA62" s="117">
        <f t="shared" si="101"/>
        <v>0</v>
      </c>
      <c r="EB62" s="117">
        <f t="shared" si="62"/>
        <v>0</v>
      </c>
      <c r="EC62" s="117">
        <f t="shared" si="63"/>
        <v>0</v>
      </c>
      <c r="ED62" s="117">
        <f t="shared" si="64"/>
        <v>0</v>
      </c>
      <c r="EE62" s="117">
        <f t="shared" si="65"/>
        <v>0</v>
      </c>
      <c r="EF62" s="117">
        <f t="shared" si="66"/>
        <v>0</v>
      </c>
      <c r="EG62" s="117">
        <f t="shared" si="102"/>
        <v>0</v>
      </c>
      <c r="EH62" s="117">
        <f t="shared" si="67"/>
        <v>0</v>
      </c>
      <c r="EI62" s="117">
        <f t="shared" si="68"/>
        <v>0</v>
      </c>
      <c r="EJ62" s="117">
        <f t="shared" si="69"/>
        <v>0</v>
      </c>
      <c r="EK62" s="117">
        <f t="shared" si="70"/>
        <v>0</v>
      </c>
      <c r="EL62" s="117">
        <f t="shared" si="71"/>
        <v>0</v>
      </c>
      <c r="EM62" s="117">
        <f t="shared" si="103"/>
        <v>0</v>
      </c>
      <c r="EN62" s="117">
        <f t="shared" si="72"/>
        <v>0</v>
      </c>
      <c r="EO62" s="117">
        <f t="shared" si="73"/>
        <v>0</v>
      </c>
      <c r="EP62" s="117">
        <f t="shared" si="74"/>
        <v>0</v>
      </c>
      <c r="EQ62" s="118">
        <f t="shared" si="75"/>
        <v>0</v>
      </c>
      <c r="ER62" s="117">
        <f t="shared" si="76"/>
        <v>0</v>
      </c>
      <c r="ES62" s="117">
        <f t="shared" si="77"/>
        <v>0</v>
      </c>
      <c r="ET62" s="117">
        <f t="shared" si="78"/>
        <v>0</v>
      </c>
      <c r="EU62" s="117">
        <f t="shared" si="79"/>
        <v>0</v>
      </c>
      <c r="EV62" s="117">
        <f t="shared" si="80"/>
        <v>0</v>
      </c>
      <c r="EW62" s="117">
        <f t="shared" si="81"/>
        <v>0</v>
      </c>
      <c r="EX62" s="118">
        <f t="shared" si="82"/>
        <v>0</v>
      </c>
      <c r="EY62" s="118">
        <f t="shared" si="83"/>
        <v>0</v>
      </c>
      <c r="EZ62" s="117">
        <f t="shared" si="104"/>
        <v>0</v>
      </c>
      <c r="FA62" s="118">
        <f t="shared" si="84"/>
        <v>0</v>
      </c>
      <c r="FB62" s="118">
        <f t="shared" si="85"/>
        <v>0</v>
      </c>
      <c r="FC62" s="7">
        <f t="shared" si="86"/>
        <v>0</v>
      </c>
      <c r="FD62" s="7"/>
      <c r="FE62" s="7"/>
    </row>
    <row r="63" spans="1:161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1"/>
      <c r="Y63" s="831"/>
      <c r="Z63" s="832"/>
      <c r="AA63" s="42"/>
      <c r="AB63" s="10"/>
      <c r="AC63" s="6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BB63" s="118"/>
      <c r="BC63" s="118">
        <f t="shared" si="0"/>
        <v>0</v>
      </c>
      <c r="BD63" s="118">
        <f t="shared" si="1"/>
        <v>0</v>
      </c>
      <c r="BE63" s="118">
        <f t="shared" si="2"/>
        <v>0</v>
      </c>
      <c r="BF63" s="118">
        <f t="shared" si="3"/>
        <v>0</v>
      </c>
      <c r="BG63" s="118">
        <f t="shared" si="4"/>
        <v>0</v>
      </c>
      <c r="BH63" s="118">
        <f t="shared" si="5"/>
        <v>0</v>
      </c>
      <c r="BI63" s="118">
        <f t="shared" si="6"/>
        <v>0</v>
      </c>
      <c r="BJ63" s="118">
        <f t="shared" si="7"/>
        <v>0</v>
      </c>
      <c r="BK63" s="117">
        <f t="shared" si="87"/>
        <v>0</v>
      </c>
      <c r="BL63" s="118">
        <f t="shared" si="8"/>
        <v>0</v>
      </c>
      <c r="BM63" s="118">
        <f t="shared" si="9"/>
        <v>0</v>
      </c>
      <c r="BN63" s="117">
        <f t="shared" si="10"/>
        <v>0</v>
      </c>
      <c r="BO63" s="118">
        <f t="shared" si="11"/>
        <v>0</v>
      </c>
      <c r="BP63" s="118">
        <f t="shared" si="12"/>
        <v>0</v>
      </c>
      <c r="BQ63" s="118">
        <f t="shared" si="13"/>
        <v>0</v>
      </c>
      <c r="BR63" s="118">
        <f t="shared" si="14"/>
        <v>0</v>
      </c>
      <c r="BS63" s="118">
        <f t="shared" si="15"/>
        <v>0</v>
      </c>
      <c r="BT63" s="118">
        <f t="shared" si="16"/>
        <v>0</v>
      </c>
      <c r="BU63" s="118">
        <f t="shared" si="88"/>
        <v>0</v>
      </c>
      <c r="BV63" s="117">
        <f t="shared" si="17"/>
        <v>0</v>
      </c>
      <c r="BW63" s="117">
        <f t="shared" si="18"/>
        <v>0</v>
      </c>
      <c r="BX63" s="117">
        <f t="shared" si="19"/>
        <v>0</v>
      </c>
      <c r="BY63" s="117">
        <f t="shared" si="20"/>
        <v>0</v>
      </c>
      <c r="BZ63" s="117">
        <f t="shared" si="21"/>
        <v>0</v>
      </c>
      <c r="CA63" s="117">
        <f t="shared" si="89"/>
        <v>0</v>
      </c>
      <c r="CB63" s="117">
        <f t="shared" si="22"/>
        <v>0</v>
      </c>
      <c r="CC63" s="117">
        <f t="shared" si="23"/>
        <v>0</v>
      </c>
      <c r="CD63" s="117">
        <f t="shared" si="24"/>
        <v>0</v>
      </c>
      <c r="CE63" s="117">
        <f t="shared" si="90"/>
        <v>0</v>
      </c>
      <c r="CF63" s="117">
        <f t="shared" si="91"/>
        <v>0</v>
      </c>
      <c r="CG63" s="117">
        <f t="shared" si="92"/>
        <v>0</v>
      </c>
      <c r="CH63" s="117">
        <f t="shared" si="25"/>
        <v>0</v>
      </c>
      <c r="CI63" s="117">
        <f t="shared" si="26"/>
        <v>0</v>
      </c>
      <c r="CJ63" s="117">
        <f t="shared" si="27"/>
        <v>0</v>
      </c>
      <c r="CK63" s="117">
        <f t="shared" si="28"/>
        <v>0</v>
      </c>
      <c r="CL63" s="117">
        <f t="shared" si="29"/>
        <v>0</v>
      </c>
      <c r="CM63" s="117">
        <f t="shared" si="30"/>
        <v>0</v>
      </c>
      <c r="CN63" s="117">
        <f t="shared" si="31"/>
        <v>0</v>
      </c>
      <c r="CO63" s="117">
        <f t="shared" si="32"/>
        <v>0</v>
      </c>
      <c r="CP63" s="117">
        <f t="shared" si="33"/>
        <v>0</v>
      </c>
      <c r="CQ63" s="117">
        <f t="shared" si="93"/>
        <v>0</v>
      </c>
      <c r="CR63" s="117">
        <f t="shared" si="34"/>
        <v>0</v>
      </c>
      <c r="CS63" s="117">
        <f t="shared" si="35"/>
        <v>0</v>
      </c>
      <c r="CT63" s="117">
        <f t="shared" si="36"/>
        <v>0</v>
      </c>
      <c r="CU63" s="117">
        <f t="shared" si="37"/>
        <v>0</v>
      </c>
      <c r="CV63" s="117">
        <f t="shared" si="38"/>
        <v>0</v>
      </c>
      <c r="CW63" s="117">
        <f t="shared" si="39"/>
        <v>0</v>
      </c>
      <c r="CX63" s="117">
        <f t="shared" si="40"/>
        <v>0</v>
      </c>
      <c r="CY63" s="117">
        <f t="shared" si="41"/>
        <v>0</v>
      </c>
      <c r="CZ63" s="117">
        <f t="shared" si="42"/>
        <v>0</v>
      </c>
      <c r="DA63" s="117">
        <f t="shared" si="94"/>
        <v>0</v>
      </c>
      <c r="DB63" s="117">
        <f t="shared" si="43"/>
        <v>0</v>
      </c>
      <c r="DC63" s="117">
        <f t="shared" si="95"/>
        <v>0</v>
      </c>
      <c r="DD63" s="117">
        <f t="shared" si="44"/>
        <v>0</v>
      </c>
      <c r="DE63" s="117">
        <f t="shared" si="96"/>
        <v>0</v>
      </c>
      <c r="DF63" s="117">
        <f t="shared" si="45"/>
        <v>0</v>
      </c>
      <c r="DG63" s="117">
        <f t="shared" si="46"/>
        <v>0</v>
      </c>
      <c r="DH63" s="117">
        <f t="shared" si="47"/>
        <v>0</v>
      </c>
      <c r="DI63" s="117">
        <f t="shared" si="48"/>
        <v>0</v>
      </c>
      <c r="DJ63" s="117">
        <f t="shared" si="49"/>
        <v>0</v>
      </c>
      <c r="DK63" s="117">
        <f t="shared" si="50"/>
        <v>0</v>
      </c>
      <c r="DL63" s="117">
        <f t="shared" si="51"/>
        <v>0</v>
      </c>
      <c r="DM63" s="117">
        <f t="shared" si="52"/>
        <v>0</v>
      </c>
      <c r="DN63" s="117">
        <f t="shared" si="97"/>
        <v>0</v>
      </c>
      <c r="DO63" s="117">
        <f t="shared" si="53"/>
        <v>0</v>
      </c>
      <c r="DP63" s="117">
        <f t="shared" si="54"/>
        <v>0</v>
      </c>
      <c r="DQ63" s="117">
        <f t="shared" si="98"/>
        <v>0</v>
      </c>
      <c r="DR63" s="117">
        <f t="shared" si="99"/>
        <v>0</v>
      </c>
      <c r="DS63" s="117">
        <f t="shared" si="55"/>
        <v>0</v>
      </c>
      <c r="DT63" s="117">
        <f t="shared" si="56"/>
        <v>0</v>
      </c>
      <c r="DU63" s="117">
        <f t="shared" si="57"/>
        <v>0</v>
      </c>
      <c r="DV63" s="117">
        <f t="shared" si="58"/>
        <v>0</v>
      </c>
      <c r="DW63" s="117">
        <f t="shared" si="59"/>
        <v>0</v>
      </c>
      <c r="DX63" s="117">
        <f t="shared" si="60"/>
        <v>0</v>
      </c>
      <c r="DY63" s="117">
        <f t="shared" si="100"/>
        <v>0</v>
      </c>
      <c r="DZ63" s="117">
        <f t="shared" si="61"/>
        <v>0</v>
      </c>
      <c r="EA63" s="117">
        <f t="shared" si="101"/>
        <v>0</v>
      </c>
      <c r="EB63" s="117">
        <f t="shared" si="62"/>
        <v>0</v>
      </c>
      <c r="EC63" s="117">
        <f t="shared" si="63"/>
        <v>0</v>
      </c>
      <c r="ED63" s="117">
        <f t="shared" si="64"/>
        <v>0</v>
      </c>
      <c r="EE63" s="117">
        <f t="shared" si="65"/>
        <v>0</v>
      </c>
      <c r="EF63" s="117">
        <f t="shared" si="66"/>
        <v>0</v>
      </c>
      <c r="EG63" s="117">
        <f t="shared" si="102"/>
        <v>0</v>
      </c>
      <c r="EH63" s="117">
        <f t="shared" si="67"/>
        <v>0</v>
      </c>
      <c r="EI63" s="117">
        <f t="shared" si="68"/>
        <v>0</v>
      </c>
      <c r="EJ63" s="117">
        <f t="shared" si="69"/>
        <v>0</v>
      </c>
      <c r="EK63" s="117">
        <f t="shared" si="70"/>
        <v>0</v>
      </c>
      <c r="EL63" s="117">
        <f t="shared" si="71"/>
        <v>0</v>
      </c>
      <c r="EM63" s="117">
        <f t="shared" si="103"/>
        <v>0</v>
      </c>
      <c r="EN63" s="117">
        <f t="shared" si="72"/>
        <v>0</v>
      </c>
      <c r="EO63" s="117">
        <f t="shared" si="73"/>
        <v>0</v>
      </c>
      <c r="EP63" s="117">
        <f t="shared" si="74"/>
        <v>0</v>
      </c>
      <c r="EQ63" s="118">
        <f t="shared" si="75"/>
        <v>0</v>
      </c>
      <c r="ER63" s="117">
        <f t="shared" si="76"/>
        <v>0</v>
      </c>
      <c r="ES63" s="117">
        <f t="shared" si="77"/>
        <v>0</v>
      </c>
      <c r="ET63" s="117">
        <f t="shared" si="78"/>
        <v>0</v>
      </c>
      <c r="EU63" s="117">
        <f t="shared" si="79"/>
        <v>0</v>
      </c>
      <c r="EV63" s="117">
        <f t="shared" si="80"/>
        <v>0</v>
      </c>
      <c r="EW63" s="117">
        <f t="shared" si="81"/>
        <v>0</v>
      </c>
      <c r="EX63" s="118">
        <f t="shared" si="82"/>
        <v>0</v>
      </c>
      <c r="EY63" s="118">
        <f t="shared" si="83"/>
        <v>0</v>
      </c>
      <c r="EZ63" s="117">
        <f t="shared" si="104"/>
        <v>0</v>
      </c>
      <c r="FA63" s="118">
        <f t="shared" si="84"/>
        <v>0</v>
      </c>
      <c r="FB63" s="118">
        <f t="shared" si="85"/>
        <v>0</v>
      </c>
      <c r="FC63" s="7">
        <f t="shared" si="86"/>
        <v>0</v>
      </c>
      <c r="FD63" s="7"/>
      <c r="FE63" s="7"/>
    </row>
    <row r="64" spans="1:161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5"/>
      <c r="AA64" s="42"/>
      <c r="AB64" s="10"/>
      <c r="AC64" s="6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BB64" s="118"/>
      <c r="BC64" s="118">
        <f t="shared" si="0"/>
        <v>0</v>
      </c>
      <c r="BD64" s="118">
        <f t="shared" si="1"/>
        <v>0</v>
      </c>
      <c r="BE64" s="118">
        <f t="shared" si="2"/>
        <v>0</v>
      </c>
      <c r="BF64" s="118">
        <f t="shared" si="3"/>
        <v>0</v>
      </c>
      <c r="BG64" s="118">
        <f t="shared" si="4"/>
        <v>0</v>
      </c>
      <c r="BH64" s="118">
        <f t="shared" si="5"/>
        <v>0</v>
      </c>
      <c r="BI64" s="118">
        <f t="shared" si="6"/>
        <v>0</v>
      </c>
      <c r="BJ64" s="118">
        <f t="shared" si="7"/>
        <v>0</v>
      </c>
      <c r="BK64" s="117">
        <f t="shared" si="87"/>
        <v>0</v>
      </c>
      <c r="BL64" s="118">
        <f t="shared" si="8"/>
        <v>0</v>
      </c>
      <c r="BM64" s="118">
        <f t="shared" si="9"/>
        <v>0</v>
      </c>
      <c r="BN64" s="117">
        <f t="shared" si="10"/>
        <v>0</v>
      </c>
      <c r="BO64" s="118">
        <f t="shared" si="11"/>
        <v>0</v>
      </c>
      <c r="BP64" s="118">
        <f t="shared" si="12"/>
        <v>0</v>
      </c>
      <c r="BQ64" s="118">
        <f t="shared" si="13"/>
        <v>0</v>
      </c>
      <c r="BR64" s="118">
        <f t="shared" si="14"/>
        <v>0</v>
      </c>
      <c r="BS64" s="118">
        <f t="shared" si="15"/>
        <v>0</v>
      </c>
      <c r="BT64" s="118">
        <f t="shared" si="16"/>
        <v>0</v>
      </c>
      <c r="BU64" s="118">
        <f t="shared" si="88"/>
        <v>0</v>
      </c>
      <c r="BV64" s="117">
        <f t="shared" si="17"/>
        <v>0</v>
      </c>
      <c r="BW64" s="117">
        <f t="shared" si="18"/>
        <v>0</v>
      </c>
      <c r="BX64" s="117">
        <f t="shared" si="19"/>
        <v>0</v>
      </c>
      <c r="BY64" s="117">
        <f t="shared" si="20"/>
        <v>0</v>
      </c>
      <c r="BZ64" s="117">
        <f t="shared" si="21"/>
        <v>0</v>
      </c>
      <c r="CA64" s="117">
        <f t="shared" si="89"/>
        <v>0</v>
      </c>
      <c r="CB64" s="117">
        <f t="shared" si="22"/>
        <v>0</v>
      </c>
      <c r="CC64" s="117">
        <f t="shared" si="23"/>
        <v>0</v>
      </c>
      <c r="CD64" s="117">
        <f t="shared" si="24"/>
        <v>0</v>
      </c>
      <c r="CE64" s="117">
        <f t="shared" si="90"/>
        <v>0</v>
      </c>
      <c r="CF64" s="117">
        <f t="shared" si="91"/>
        <v>0</v>
      </c>
      <c r="CG64" s="117">
        <f t="shared" si="92"/>
        <v>0</v>
      </c>
      <c r="CH64" s="117">
        <f t="shared" si="25"/>
        <v>0</v>
      </c>
      <c r="CI64" s="117">
        <f t="shared" si="26"/>
        <v>0</v>
      </c>
      <c r="CJ64" s="117">
        <f t="shared" si="27"/>
        <v>0</v>
      </c>
      <c r="CK64" s="117">
        <f t="shared" si="28"/>
        <v>0</v>
      </c>
      <c r="CL64" s="117">
        <f t="shared" si="29"/>
        <v>0</v>
      </c>
      <c r="CM64" s="117">
        <f t="shared" si="30"/>
        <v>0</v>
      </c>
      <c r="CN64" s="117">
        <f t="shared" si="31"/>
        <v>0</v>
      </c>
      <c r="CO64" s="117">
        <f t="shared" si="32"/>
        <v>0</v>
      </c>
      <c r="CP64" s="117">
        <f t="shared" si="33"/>
        <v>0</v>
      </c>
      <c r="CQ64" s="117">
        <f t="shared" si="93"/>
        <v>0</v>
      </c>
      <c r="CR64" s="117">
        <f t="shared" si="34"/>
        <v>0</v>
      </c>
      <c r="CS64" s="117">
        <f t="shared" si="35"/>
        <v>0</v>
      </c>
      <c r="CT64" s="117">
        <f t="shared" si="36"/>
        <v>0</v>
      </c>
      <c r="CU64" s="117">
        <f t="shared" si="37"/>
        <v>0</v>
      </c>
      <c r="CV64" s="117">
        <f t="shared" si="38"/>
        <v>0</v>
      </c>
      <c r="CW64" s="117">
        <f t="shared" si="39"/>
        <v>0</v>
      </c>
      <c r="CX64" s="117">
        <f t="shared" si="40"/>
        <v>0</v>
      </c>
      <c r="CY64" s="117">
        <f t="shared" si="41"/>
        <v>0</v>
      </c>
      <c r="CZ64" s="117">
        <f t="shared" si="42"/>
        <v>0</v>
      </c>
      <c r="DA64" s="117">
        <f t="shared" si="94"/>
        <v>0</v>
      </c>
      <c r="DB64" s="117">
        <f t="shared" si="43"/>
        <v>0</v>
      </c>
      <c r="DC64" s="117">
        <f t="shared" si="95"/>
        <v>0</v>
      </c>
      <c r="DD64" s="117">
        <f t="shared" si="44"/>
        <v>0</v>
      </c>
      <c r="DE64" s="117">
        <f t="shared" si="96"/>
        <v>0</v>
      </c>
      <c r="DF64" s="117">
        <f t="shared" si="45"/>
        <v>0</v>
      </c>
      <c r="DG64" s="117">
        <f t="shared" si="46"/>
        <v>0</v>
      </c>
      <c r="DH64" s="117">
        <f t="shared" si="47"/>
        <v>0</v>
      </c>
      <c r="DI64" s="117">
        <f t="shared" si="48"/>
        <v>0</v>
      </c>
      <c r="DJ64" s="117">
        <f t="shared" si="49"/>
        <v>0</v>
      </c>
      <c r="DK64" s="117">
        <f t="shared" si="50"/>
        <v>0</v>
      </c>
      <c r="DL64" s="117">
        <f t="shared" si="51"/>
        <v>0</v>
      </c>
      <c r="DM64" s="117">
        <f t="shared" si="52"/>
        <v>0</v>
      </c>
      <c r="DN64" s="117">
        <f t="shared" si="97"/>
        <v>0</v>
      </c>
      <c r="DO64" s="117">
        <f t="shared" si="53"/>
        <v>0</v>
      </c>
      <c r="DP64" s="117">
        <f t="shared" si="54"/>
        <v>0</v>
      </c>
      <c r="DQ64" s="117">
        <f t="shared" si="98"/>
        <v>0</v>
      </c>
      <c r="DR64" s="117">
        <f t="shared" si="99"/>
        <v>0</v>
      </c>
      <c r="DS64" s="117">
        <f t="shared" si="55"/>
        <v>0</v>
      </c>
      <c r="DT64" s="117">
        <f t="shared" si="56"/>
        <v>0</v>
      </c>
      <c r="DU64" s="117">
        <f t="shared" si="57"/>
        <v>0</v>
      </c>
      <c r="DV64" s="117">
        <f t="shared" si="58"/>
        <v>0</v>
      </c>
      <c r="DW64" s="117">
        <f t="shared" si="59"/>
        <v>0</v>
      </c>
      <c r="DX64" s="117">
        <f t="shared" si="60"/>
        <v>0</v>
      </c>
      <c r="DY64" s="117">
        <f t="shared" si="100"/>
        <v>0</v>
      </c>
      <c r="DZ64" s="117">
        <f t="shared" si="61"/>
        <v>0</v>
      </c>
      <c r="EA64" s="117">
        <f t="shared" si="101"/>
        <v>0</v>
      </c>
      <c r="EB64" s="117">
        <f t="shared" si="62"/>
        <v>0</v>
      </c>
      <c r="EC64" s="117">
        <f t="shared" si="63"/>
        <v>0</v>
      </c>
      <c r="ED64" s="117">
        <f t="shared" si="64"/>
        <v>0</v>
      </c>
      <c r="EE64" s="117">
        <f t="shared" si="65"/>
        <v>0</v>
      </c>
      <c r="EF64" s="117">
        <f t="shared" si="66"/>
        <v>0</v>
      </c>
      <c r="EG64" s="117">
        <f t="shared" si="102"/>
        <v>0</v>
      </c>
      <c r="EH64" s="117">
        <f t="shared" si="67"/>
        <v>0</v>
      </c>
      <c r="EI64" s="117">
        <f t="shared" si="68"/>
        <v>0</v>
      </c>
      <c r="EJ64" s="117">
        <f t="shared" si="69"/>
        <v>0</v>
      </c>
      <c r="EK64" s="117">
        <f t="shared" si="70"/>
        <v>0</v>
      </c>
      <c r="EL64" s="117">
        <f t="shared" si="71"/>
        <v>0</v>
      </c>
      <c r="EM64" s="117">
        <f t="shared" si="103"/>
        <v>0</v>
      </c>
      <c r="EN64" s="117">
        <f t="shared" si="72"/>
        <v>0</v>
      </c>
      <c r="EO64" s="117">
        <f t="shared" si="73"/>
        <v>0</v>
      </c>
      <c r="EP64" s="117">
        <f t="shared" si="74"/>
        <v>0</v>
      </c>
      <c r="EQ64" s="118">
        <f t="shared" si="75"/>
        <v>0</v>
      </c>
      <c r="ER64" s="117">
        <f t="shared" si="76"/>
        <v>0</v>
      </c>
      <c r="ES64" s="117">
        <f t="shared" si="77"/>
        <v>0</v>
      </c>
      <c r="ET64" s="117">
        <f t="shared" si="78"/>
        <v>0</v>
      </c>
      <c r="EU64" s="117">
        <f t="shared" si="79"/>
        <v>0</v>
      </c>
      <c r="EV64" s="117">
        <f t="shared" si="80"/>
        <v>0</v>
      </c>
      <c r="EW64" s="117">
        <f t="shared" si="81"/>
        <v>0</v>
      </c>
      <c r="EX64" s="118">
        <f t="shared" si="82"/>
        <v>0</v>
      </c>
      <c r="EY64" s="118">
        <f t="shared" si="83"/>
        <v>0</v>
      </c>
      <c r="EZ64" s="117">
        <f t="shared" si="104"/>
        <v>0</v>
      </c>
      <c r="FA64" s="118">
        <f t="shared" si="84"/>
        <v>0</v>
      </c>
      <c r="FB64" s="118">
        <f t="shared" si="85"/>
        <v>0</v>
      </c>
      <c r="FC64" s="7">
        <f t="shared" si="86"/>
        <v>0</v>
      </c>
      <c r="FD64" s="7"/>
      <c r="FE64" s="7"/>
    </row>
    <row r="65" spans="1:161" ht="24" customHeight="1" thickTop="1" thickBot="1" x14ac:dyDescent="0.3">
      <c r="A65" s="659" t="s">
        <v>79</v>
      </c>
      <c r="B65" s="660"/>
      <c r="C65" s="660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851" t="s">
        <v>837</v>
      </c>
      <c r="AB65" s="852"/>
      <c r="AC65" s="193"/>
      <c r="AD65" s="272">
        <f t="shared" ref="AD65:AZ65" si="105">COUNTA(AD10:AD62)</f>
        <v>46</v>
      </c>
      <c r="AE65" s="272">
        <f t="shared" si="105"/>
        <v>46</v>
      </c>
      <c r="AF65" s="272">
        <f t="shared" si="105"/>
        <v>46</v>
      </c>
      <c r="AG65" s="272">
        <f t="shared" si="105"/>
        <v>46</v>
      </c>
      <c r="AH65" s="272">
        <f t="shared" si="105"/>
        <v>46</v>
      </c>
      <c r="AI65" s="272">
        <f t="shared" si="105"/>
        <v>46</v>
      </c>
      <c r="AJ65" s="272">
        <f t="shared" si="105"/>
        <v>46</v>
      </c>
      <c r="AK65" s="272">
        <f t="shared" si="105"/>
        <v>46</v>
      </c>
      <c r="AL65" s="272">
        <f t="shared" si="105"/>
        <v>46</v>
      </c>
      <c r="AM65" s="272">
        <f t="shared" si="105"/>
        <v>46</v>
      </c>
      <c r="AN65" s="272">
        <f t="shared" si="105"/>
        <v>46</v>
      </c>
      <c r="AO65" s="272">
        <f t="shared" si="105"/>
        <v>46</v>
      </c>
      <c r="AP65" s="272">
        <f t="shared" si="105"/>
        <v>46</v>
      </c>
      <c r="AQ65" s="272">
        <f t="shared" si="105"/>
        <v>46</v>
      </c>
      <c r="AR65" s="272">
        <f t="shared" si="105"/>
        <v>46</v>
      </c>
      <c r="AS65" s="272">
        <f t="shared" si="105"/>
        <v>46</v>
      </c>
      <c r="AT65" s="272">
        <f t="shared" si="105"/>
        <v>46</v>
      </c>
      <c r="AU65" s="272">
        <f t="shared" si="105"/>
        <v>46</v>
      </c>
      <c r="AV65" s="272">
        <f t="shared" si="105"/>
        <v>46</v>
      </c>
      <c r="AW65" s="272">
        <f t="shared" si="105"/>
        <v>46</v>
      </c>
      <c r="AX65" s="272">
        <f t="shared" si="105"/>
        <v>46</v>
      </c>
      <c r="AY65" s="272">
        <f t="shared" si="105"/>
        <v>46</v>
      </c>
      <c r="AZ65" s="529">
        <f t="shared" si="105"/>
        <v>46</v>
      </c>
      <c r="BA65" s="529">
        <f>SUM(AC65:AZ65)</f>
        <v>1058</v>
      </c>
      <c r="BB65" s="194"/>
      <c r="BC65" s="118">
        <f t="shared" ref="BC65:EC65" si="106">SUM(BC12:BC64)</f>
        <v>0</v>
      </c>
      <c r="BD65" s="118">
        <f t="shared" si="106"/>
        <v>0</v>
      </c>
      <c r="BE65" s="118">
        <f t="shared" si="106"/>
        <v>0</v>
      </c>
      <c r="BF65" s="118">
        <f t="shared" si="106"/>
        <v>0</v>
      </c>
      <c r="BG65" s="118">
        <f t="shared" si="106"/>
        <v>0</v>
      </c>
      <c r="BH65" s="118">
        <f>SUM(BH12:BH64)</f>
        <v>0</v>
      </c>
      <c r="BI65" s="118">
        <f t="shared" si="106"/>
        <v>0</v>
      </c>
      <c r="BJ65" s="118">
        <f t="shared" si="106"/>
        <v>0</v>
      </c>
      <c r="BK65" s="118">
        <f t="shared" si="106"/>
        <v>0</v>
      </c>
      <c r="BL65" s="118">
        <f t="shared" si="106"/>
        <v>0</v>
      </c>
      <c r="BM65" s="118">
        <f t="shared" si="106"/>
        <v>0</v>
      </c>
      <c r="BN65" s="118">
        <f t="shared" si="106"/>
        <v>0</v>
      </c>
      <c r="BO65" s="118">
        <f t="shared" si="106"/>
        <v>0</v>
      </c>
      <c r="BP65" s="118">
        <f t="shared" si="106"/>
        <v>0</v>
      </c>
      <c r="BQ65" s="118">
        <f t="shared" si="106"/>
        <v>0</v>
      </c>
      <c r="BR65" s="118">
        <f t="shared" si="106"/>
        <v>0</v>
      </c>
      <c r="BS65" s="118">
        <f t="shared" si="106"/>
        <v>0</v>
      </c>
      <c r="BT65" s="118">
        <f t="shared" si="106"/>
        <v>0</v>
      </c>
      <c r="BU65" s="118">
        <f t="shared" si="106"/>
        <v>0</v>
      </c>
      <c r="BV65" s="118">
        <f t="shared" si="106"/>
        <v>0</v>
      </c>
      <c r="BW65" s="118">
        <f t="shared" si="106"/>
        <v>0</v>
      </c>
      <c r="BX65" s="118">
        <f t="shared" si="106"/>
        <v>0</v>
      </c>
      <c r="BY65" s="118">
        <f t="shared" si="106"/>
        <v>0</v>
      </c>
      <c r="BZ65" s="118">
        <f t="shared" si="106"/>
        <v>0</v>
      </c>
      <c r="CA65" s="118">
        <f t="shared" si="106"/>
        <v>0</v>
      </c>
      <c r="CB65" s="118">
        <f t="shared" si="106"/>
        <v>0</v>
      </c>
      <c r="CC65" s="118">
        <f t="shared" si="106"/>
        <v>0</v>
      </c>
      <c r="CD65" s="118">
        <f t="shared" si="106"/>
        <v>0</v>
      </c>
      <c r="CE65" s="118">
        <f t="shared" si="106"/>
        <v>0</v>
      </c>
      <c r="CF65" s="118">
        <f t="shared" si="106"/>
        <v>0</v>
      </c>
      <c r="CG65" s="118">
        <f t="shared" si="106"/>
        <v>0</v>
      </c>
      <c r="CH65" s="118">
        <f t="shared" si="106"/>
        <v>0</v>
      </c>
      <c r="CI65" s="118">
        <f t="shared" si="106"/>
        <v>0</v>
      </c>
      <c r="CJ65" s="118">
        <f t="shared" si="106"/>
        <v>0</v>
      </c>
      <c r="CK65" s="118">
        <f t="shared" si="106"/>
        <v>0</v>
      </c>
      <c r="CL65" s="118">
        <f t="shared" si="106"/>
        <v>0</v>
      </c>
      <c r="CM65" s="118">
        <f t="shared" si="106"/>
        <v>0</v>
      </c>
      <c r="CN65" s="118">
        <f t="shared" si="106"/>
        <v>0</v>
      </c>
      <c r="CO65" s="118">
        <f t="shared" si="106"/>
        <v>0</v>
      </c>
      <c r="CP65" s="118">
        <f t="shared" si="106"/>
        <v>0</v>
      </c>
      <c r="CQ65" s="118">
        <f t="shared" si="106"/>
        <v>0</v>
      </c>
      <c r="CR65" s="118">
        <f t="shared" si="106"/>
        <v>0</v>
      </c>
      <c r="CS65" s="118">
        <f t="shared" si="106"/>
        <v>0</v>
      </c>
      <c r="CT65" s="118">
        <f t="shared" si="106"/>
        <v>0</v>
      </c>
      <c r="CU65" s="118">
        <f t="shared" si="106"/>
        <v>0</v>
      </c>
      <c r="CV65" s="118">
        <f t="shared" si="106"/>
        <v>0</v>
      </c>
      <c r="CW65" s="118">
        <f t="shared" si="106"/>
        <v>0</v>
      </c>
      <c r="CX65" s="118">
        <f t="shared" si="106"/>
        <v>0</v>
      </c>
      <c r="CY65" s="118">
        <f t="shared" si="106"/>
        <v>0</v>
      </c>
      <c r="CZ65" s="118">
        <f t="shared" si="106"/>
        <v>0</v>
      </c>
      <c r="DA65" s="118">
        <f t="shared" si="106"/>
        <v>0</v>
      </c>
      <c r="DB65" s="118">
        <f t="shared" si="106"/>
        <v>0</v>
      </c>
      <c r="DC65" s="118">
        <f t="shared" si="106"/>
        <v>0</v>
      </c>
      <c r="DD65" s="118">
        <f t="shared" si="106"/>
        <v>0</v>
      </c>
      <c r="DE65" s="118">
        <f t="shared" si="106"/>
        <v>0</v>
      </c>
      <c r="DF65" s="118">
        <f t="shared" si="106"/>
        <v>0</v>
      </c>
      <c r="DG65" s="118">
        <f t="shared" si="106"/>
        <v>0</v>
      </c>
      <c r="DH65" s="118">
        <f t="shared" si="106"/>
        <v>0</v>
      </c>
      <c r="DI65" s="118">
        <f t="shared" si="106"/>
        <v>0</v>
      </c>
      <c r="DJ65" s="118">
        <f t="shared" si="106"/>
        <v>0</v>
      </c>
      <c r="DK65" s="118">
        <f t="shared" si="106"/>
        <v>0</v>
      </c>
      <c r="DL65" s="118">
        <f t="shared" si="106"/>
        <v>0</v>
      </c>
      <c r="DM65" s="118">
        <f t="shared" si="106"/>
        <v>0</v>
      </c>
      <c r="DN65" s="118">
        <f t="shared" si="106"/>
        <v>0</v>
      </c>
      <c r="DO65" s="118">
        <f t="shared" si="106"/>
        <v>0</v>
      </c>
      <c r="DP65" s="118">
        <f t="shared" si="106"/>
        <v>0</v>
      </c>
      <c r="DQ65" s="118">
        <f t="shared" si="106"/>
        <v>0</v>
      </c>
      <c r="DR65" s="118">
        <f t="shared" si="106"/>
        <v>0</v>
      </c>
      <c r="DS65" s="118">
        <f t="shared" si="106"/>
        <v>0</v>
      </c>
      <c r="DT65" s="118">
        <f t="shared" si="106"/>
        <v>0</v>
      </c>
      <c r="DU65" s="118">
        <f t="shared" si="106"/>
        <v>0</v>
      </c>
      <c r="DV65" s="118">
        <f t="shared" si="106"/>
        <v>0</v>
      </c>
      <c r="DW65" s="118">
        <f>SUM(DW12:DW64)</f>
        <v>0</v>
      </c>
      <c r="DX65" s="118">
        <f>SUM(DX12:DX64)</f>
        <v>0</v>
      </c>
      <c r="DY65" s="118">
        <f>SUM(DY12:DY64)</f>
        <v>0</v>
      </c>
      <c r="DZ65" s="118">
        <f t="shared" si="106"/>
        <v>0</v>
      </c>
      <c r="EA65" s="118">
        <f t="shared" si="106"/>
        <v>0</v>
      </c>
      <c r="EB65" s="118">
        <f t="shared" si="106"/>
        <v>0</v>
      </c>
      <c r="EC65" s="118">
        <f t="shared" si="106"/>
        <v>0</v>
      </c>
      <c r="ED65" s="118">
        <f t="shared" ref="ED65:FB65" si="107">SUM(ED12:ED64)</f>
        <v>0</v>
      </c>
      <c r="EE65" s="118">
        <f t="shared" si="107"/>
        <v>0</v>
      </c>
      <c r="EF65" s="118">
        <f t="shared" si="107"/>
        <v>0</v>
      </c>
      <c r="EG65" s="118">
        <f t="shared" si="107"/>
        <v>0</v>
      </c>
      <c r="EH65" s="118">
        <f t="shared" si="107"/>
        <v>0</v>
      </c>
      <c r="EI65" s="118">
        <f t="shared" si="107"/>
        <v>0</v>
      </c>
      <c r="EJ65" s="118">
        <f t="shared" si="107"/>
        <v>0</v>
      </c>
      <c r="EK65" s="118">
        <f t="shared" si="107"/>
        <v>0</v>
      </c>
      <c r="EL65" s="118">
        <f t="shared" si="107"/>
        <v>0</v>
      </c>
      <c r="EM65" s="118">
        <f t="shared" si="107"/>
        <v>0</v>
      </c>
      <c r="EN65" s="118">
        <f t="shared" si="107"/>
        <v>0</v>
      </c>
      <c r="EO65" s="118">
        <f t="shared" si="107"/>
        <v>0</v>
      </c>
      <c r="EP65" s="118">
        <f>SUM(EP12:EP64)</f>
        <v>0</v>
      </c>
      <c r="EQ65" s="118">
        <f>SUM(EQ12:EQ64)</f>
        <v>0</v>
      </c>
      <c r="ER65" s="118">
        <f t="shared" si="107"/>
        <v>0</v>
      </c>
      <c r="ES65" s="118">
        <f t="shared" si="107"/>
        <v>0</v>
      </c>
      <c r="ET65" s="118">
        <f t="shared" si="107"/>
        <v>0</v>
      </c>
      <c r="EU65" s="118">
        <f t="shared" si="107"/>
        <v>0</v>
      </c>
      <c r="EV65" s="118">
        <f t="shared" si="107"/>
        <v>0</v>
      </c>
      <c r="EW65" s="118">
        <f t="shared" si="107"/>
        <v>0</v>
      </c>
      <c r="EX65" s="118">
        <f t="shared" si="107"/>
        <v>0</v>
      </c>
      <c r="EY65" s="118">
        <f t="shared" si="107"/>
        <v>0</v>
      </c>
      <c r="EZ65" s="118">
        <f t="shared" si="107"/>
        <v>0</v>
      </c>
      <c r="FA65" s="118">
        <f t="shared" si="107"/>
        <v>0</v>
      </c>
      <c r="FB65" s="118">
        <f t="shared" si="107"/>
        <v>0</v>
      </c>
      <c r="FC65" s="7"/>
      <c r="FD65" s="7"/>
      <c r="FE65" s="7"/>
    </row>
    <row r="66" spans="1:161" ht="3.6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17"/>
      <c r="EI66" s="117"/>
      <c r="EJ66" s="117"/>
      <c r="EK66" s="117"/>
      <c r="EL66" s="117"/>
      <c r="EM66" s="117"/>
      <c r="EN66" s="117"/>
      <c r="EO66" s="117"/>
      <c r="EP66" s="117"/>
      <c r="ER66" s="117"/>
      <c r="ES66" s="117"/>
      <c r="ET66" s="117"/>
      <c r="EU66" s="117"/>
      <c r="EV66" s="182"/>
      <c r="EW66" s="182"/>
      <c r="EX66" s="7"/>
      <c r="EY66" s="7"/>
      <c r="EZ66" s="7"/>
      <c r="FA66" s="7"/>
      <c r="FB66" s="7"/>
      <c r="FC66" s="7"/>
      <c r="FD66" s="7"/>
      <c r="FE66" s="7"/>
    </row>
    <row r="67" spans="1:161" ht="14.1" hidden="1" customHeight="1" x14ac:dyDescent="0.25">
      <c r="A67" s="770" t="s">
        <v>500</v>
      </c>
      <c r="B67" s="770"/>
      <c r="C67" s="770"/>
      <c r="D67" s="272">
        <f>COUNTA(D12:D60)</f>
        <v>0</v>
      </c>
      <c r="E67" s="272">
        <f t="shared" ref="E67:Z67" si="108">COUNTA(E12:E60)</f>
        <v>0</v>
      </c>
      <c r="F67" s="272">
        <f t="shared" si="108"/>
        <v>0</v>
      </c>
      <c r="G67" s="272">
        <f t="shared" si="108"/>
        <v>0</v>
      </c>
      <c r="H67" s="272">
        <f>COUNTA(H12:H60)</f>
        <v>0</v>
      </c>
      <c r="I67" s="272">
        <f>COUNTA(I12:I60)</f>
        <v>0</v>
      </c>
      <c r="J67" s="272">
        <f>COUNTA(J12:J60)</f>
        <v>0</v>
      </c>
      <c r="K67" s="272">
        <f>COUNTA(K12:K60)</f>
        <v>0</v>
      </c>
      <c r="L67" s="272">
        <f>COUNTA(L12:L60)</f>
        <v>0</v>
      </c>
      <c r="M67" s="272">
        <f t="shared" si="108"/>
        <v>46</v>
      </c>
      <c r="N67" s="272">
        <f t="shared" si="108"/>
        <v>46</v>
      </c>
      <c r="O67" s="272">
        <f t="shared" si="108"/>
        <v>46</v>
      </c>
      <c r="P67" s="272">
        <f t="shared" si="108"/>
        <v>46</v>
      </c>
      <c r="Q67" s="272">
        <f t="shared" si="108"/>
        <v>46</v>
      </c>
      <c r="R67" s="272">
        <f t="shared" si="108"/>
        <v>46</v>
      </c>
      <c r="S67" s="272">
        <f t="shared" si="108"/>
        <v>46</v>
      </c>
      <c r="T67" s="272">
        <f t="shared" si="108"/>
        <v>0</v>
      </c>
      <c r="U67" s="272">
        <f t="shared" si="108"/>
        <v>0</v>
      </c>
      <c r="V67" s="272">
        <f t="shared" si="108"/>
        <v>0</v>
      </c>
      <c r="W67" s="272">
        <f t="shared" si="108"/>
        <v>0</v>
      </c>
      <c r="X67" s="272">
        <f t="shared" si="108"/>
        <v>0</v>
      </c>
      <c r="Y67" s="272">
        <f t="shared" si="108"/>
        <v>0</v>
      </c>
      <c r="Z67" s="272">
        <f t="shared" si="108"/>
        <v>0</v>
      </c>
      <c r="AA67" s="2"/>
      <c r="AB67" s="272">
        <f t="shared" ref="AB67:AB134" si="109">SUM(D67:AA67)</f>
        <v>322</v>
      </c>
      <c r="AC67" s="2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29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17"/>
      <c r="EI67" s="117"/>
      <c r="EJ67" s="117"/>
      <c r="EK67" s="117"/>
      <c r="EL67" s="117"/>
      <c r="EM67" s="117"/>
      <c r="EN67" s="117"/>
      <c r="EO67" s="117"/>
      <c r="EP67" s="117"/>
      <c r="ER67" s="117"/>
      <c r="ES67" s="117"/>
      <c r="ET67" s="117"/>
      <c r="EU67" s="117"/>
      <c r="EV67" s="182"/>
      <c r="EW67" s="182"/>
      <c r="EX67" s="7"/>
      <c r="EY67" s="7"/>
      <c r="EZ67" s="7"/>
      <c r="FA67" s="7"/>
      <c r="FB67" s="7"/>
      <c r="FC67" s="7"/>
      <c r="FD67" s="7"/>
      <c r="FE67" s="7"/>
    </row>
    <row r="68" spans="1:161" ht="18" hidden="1" customHeight="1" x14ac:dyDescent="0.25">
      <c r="A68" s="770" t="s">
        <v>460</v>
      </c>
      <c r="B68" s="770"/>
      <c r="C68" s="770"/>
      <c r="D68" s="272">
        <f t="shared" ref="D68:Z68" si="110">COUNTIF(D12:D64,"A.39")</f>
        <v>0</v>
      </c>
      <c r="E68" s="272">
        <f t="shared" si="110"/>
        <v>0</v>
      </c>
      <c r="F68" s="272">
        <f t="shared" si="110"/>
        <v>0</v>
      </c>
      <c r="G68" s="272">
        <f t="shared" si="110"/>
        <v>0</v>
      </c>
      <c r="H68" s="272">
        <f t="shared" si="110"/>
        <v>0</v>
      </c>
      <c r="I68" s="272">
        <f t="shared" si="110"/>
        <v>0</v>
      </c>
      <c r="J68" s="272">
        <f t="shared" si="110"/>
        <v>0</v>
      </c>
      <c r="K68" s="272">
        <f t="shared" si="110"/>
        <v>0</v>
      </c>
      <c r="L68" s="272">
        <f t="shared" si="110"/>
        <v>0</v>
      </c>
      <c r="M68" s="272">
        <f t="shared" si="110"/>
        <v>0</v>
      </c>
      <c r="N68" s="272">
        <f t="shared" si="110"/>
        <v>0</v>
      </c>
      <c r="O68" s="272">
        <f t="shared" si="110"/>
        <v>0</v>
      </c>
      <c r="P68" s="272">
        <f t="shared" si="110"/>
        <v>0</v>
      </c>
      <c r="Q68" s="272">
        <f t="shared" si="110"/>
        <v>0</v>
      </c>
      <c r="R68" s="272">
        <f t="shared" si="110"/>
        <v>0</v>
      </c>
      <c r="S68" s="272">
        <f t="shared" si="110"/>
        <v>0</v>
      </c>
      <c r="T68" s="272">
        <f t="shared" si="110"/>
        <v>0</v>
      </c>
      <c r="U68" s="272">
        <f t="shared" si="110"/>
        <v>0</v>
      </c>
      <c r="V68" s="272">
        <f t="shared" si="110"/>
        <v>0</v>
      </c>
      <c r="W68" s="272">
        <f t="shared" si="110"/>
        <v>0</v>
      </c>
      <c r="X68" s="272">
        <f t="shared" si="110"/>
        <v>0</v>
      </c>
      <c r="Y68" s="272">
        <f t="shared" si="110"/>
        <v>0</v>
      </c>
      <c r="Z68" s="272">
        <f t="shared" si="110"/>
        <v>0</v>
      </c>
      <c r="AA68" s="2"/>
      <c r="AB68" s="272">
        <f t="shared" si="109"/>
        <v>0</v>
      </c>
      <c r="AC68" s="528">
        <f>AB68</f>
        <v>0</v>
      </c>
      <c r="AD68" s="272">
        <f t="shared" ref="AD68:AZ68" si="111">COUNTIF(AD11:AD63,"A.39")</f>
        <v>0</v>
      </c>
      <c r="AE68" s="272">
        <f t="shared" si="111"/>
        <v>0</v>
      </c>
      <c r="AF68" s="272">
        <f t="shared" si="111"/>
        <v>0</v>
      </c>
      <c r="AG68" s="272">
        <f t="shared" si="111"/>
        <v>0</v>
      </c>
      <c r="AH68" s="272">
        <f t="shared" si="111"/>
        <v>0</v>
      </c>
      <c r="AI68" s="272">
        <f t="shared" si="111"/>
        <v>0</v>
      </c>
      <c r="AJ68" s="272">
        <f t="shared" si="111"/>
        <v>0</v>
      </c>
      <c r="AK68" s="272">
        <f t="shared" si="111"/>
        <v>0</v>
      </c>
      <c r="AL68" s="272">
        <f t="shared" si="111"/>
        <v>0</v>
      </c>
      <c r="AM68" s="272">
        <f t="shared" si="111"/>
        <v>3</v>
      </c>
      <c r="AN68" s="272">
        <f t="shared" si="111"/>
        <v>3</v>
      </c>
      <c r="AO68" s="272">
        <f t="shared" si="111"/>
        <v>0</v>
      </c>
      <c r="AP68" s="272">
        <f t="shared" si="111"/>
        <v>0</v>
      </c>
      <c r="AQ68" s="272">
        <f t="shared" si="111"/>
        <v>0</v>
      </c>
      <c r="AR68" s="272">
        <f t="shared" si="111"/>
        <v>3</v>
      </c>
      <c r="AS68" s="272">
        <f t="shared" si="111"/>
        <v>3</v>
      </c>
      <c r="AT68" s="272">
        <f t="shared" si="111"/>
        <v>3</v>
      </c>
      <c r="AU68" s="272">
        <f t="shared" si="111"/>
        <v>3</v>
      </c>
      <c r="AV68" s="272">
        <f t="shared" si="111"/>
        <v>3</v>
      </c>
      <c r="AW68" s="272">
        <f t="shared" si="111"/>
        <v>3</v>
      </c>
      <c r="AX68" s="272">
        <f t="shared" si="111"/>
        <v>3</v>
      </c>
      <c r="AY68" s="272">
        <f t="shared" si="111"/>
        <v>3</v>
      </c>
      <c r="AZ68" s="529">
        <f t="shared" si="111"/>
        <v>3</v>
      </c>
      <c r="BA68" s="529">
        <f t="shared" ref="BA68:BA134" si="112">SUM(AD68:AZ68)</f>
        <v>33</v>
      </c>
      <c r="BB68" s="529">
        <f>BA68</f>
        <v>33</v>
      </c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17"/>
      <c r="EI68" s="117"/>
      <c r="EJ68" s="117"/>
      <c r="EK68" s="117"/>
      <c r="EL68" s="117"/>
      <c r="EM68" s="117"/>
      <c r="EN68" s="117"/>
      <c r="EO68" s="117"/>
      <c r="EP68" s="117"/>
      <c r="ER68" s="117"/>
      <c r="ES68" s="117"/>
      <c r="ET68" s="117"/>
      <c r="EU68" s="117"/>
      <c r="EV68" s="182"/>
      <c r="EW68" s="182"/>
      <c r="EX68" s="7"/>
      <c r="EY68" s="7"/>
      <c r="EZ68" s="7"/>
      <c r="FA68" s="7"/>
      <c r="FB68" s="7"/>
      <c r="FC68" s="7"/>
      <c r="FD68" s="7"/>
      <c r="FE68" s="7"/>
    </row>
    <row r="69" spans="1:161" ht="18" hidden="1" customHeight="1" x14ac:dyDescent="0.25">
      <c r="A69" s="524" t="s">
        <v>676</v>
      </c>
      <c r="B69" s="524"/>
      <c r="C69" s="524"/>
      <c r="D69" s="272">
        <f t="shared" ref="D69:Z69" si="113">COUNTIF(D12:D64,"A.45")</f>
        <v>0</v>
      </c>
      <c r="E69" s="272">
        <f t="shared" si="113"/>
        <v>0</v>
      </c>
      <c r="F69" s="272">
        <f t="shared" si="113"/>
        <v>0</v>
      </c>
      <c r="G69" s="272">
        <f t="shared" si="113"/>
        <v>0</v>
      </c>
      <c r="H69" s="272">
        <f t="shared" si="113"/>
        <v>0</v>
      </c>
      <c r="I69" s="272">
        <f t="shared" si="113"/>
        <v>0</v>
      </c>
      <c r="J69" s="272">
        <f t="shared" si="113"/>
        <v>0</v>
      </c>
      <c r="K69" s="272">
        <f t="shared" si="113"/>
        <v>0</v>
      </c>
      <c r="L69" s="272">
        <f t="shared" si="113"/>
        <v>0</v>
      </c>
      <c r="M69" s="272">
        <f t="shared" si="113"/>
        <v>0</v>
      </c>
      <c r="N69" s="272">
        <f t="shared" si="113"/>
        <v>0</v>
      </c>
      <c r="O69" s="272">
        <f t="shared" si="113"/>
        <v>0</v>
      </c>
      <c r="P69" s="272">
        <f t="shared" si="113"/>
        <v>0</v>
      </c>
      <c r="Q69" s="272">
        <f t="shared" si="113"/>
        <v>0</v>
      </c>
      <c r="R69" s="272">
        <f t="shared" si="113"/>
        <v>0</v>
      </c>
      <c r="S69" s="272">
        <f t="shared" si="113"/>
        <v>0</v>
      </c>
      <c r="T69" s="272">
        <f t="shared" si="113"/>
        <v>0</v>
      </c>
      <c r="U69" s="272">
        <f t="shared" si="113"/>
        <v>0</v>
      </c>
      <c r="V69" s="272">
        <f t="shared" si="113"/>
        <v>0</v>
      </c>
      <c r="W69" s="272">
        <f t="shared" si="113"/>
        <v>0</v>
      </c>
      <c r="X69" s="272">
        <f t="shared" si="113"/>
        <v>0</v>
      </c>
      <c r="Y69" s="272">
        <f t="shared" si="113"/>
        <v>0</v>
      </c>
      <c r="Z69" s="272">
        <f t="shared" si="113"/>
        <v>0</v>
      </c>
      <c r="AA69" s="2"/>
      <c r="AB69" s="272">
        <f>SUM(D69:AA69)</f>
        <v>0</v>
      </c>
      <c r="AC69" s="528">
        <f>AB69</f>
        <v>0</v>
      </c>
      <c r="AD69" s="272">
        <f t="shared" ref="AD69:AZ69" si="114">COUNTIF(AD11:AD63,"A.45")</f>
        <v>3</v>
      </c>
      <c r="AE69" s="272">
        <f t="shared" si="114"/>
        <v>3</v>
      </c>
      <c r="AF69" s="272">
        <f t="shared" si="114"/>
        <v>3</v>
      </c>
      <c r="AG69" s="272">
        <f t="shared" si="114"/>
        <v>3</v>
      </c>
      <c r="AH69" s="272">
        <f t="shared" si="114"/>
        <v>3</v>
      </c>
      <c r="AI69" s="272">
        <f t="shared" si="114"/>
        <v>3</v>
      </c>
      <c r="AJ69" s="272">
        <f t="shared" si="114"/>
        <v>3</v>
      </c>
      <c r="AK69" s="272">
        <f t="shared" si="114"/>
        <v>3</v>
      </c>
      <c r="AL69" s="272">
        <f t="shared" si="114"/>
        <v>3</v>
      </c>
      <c r="AM69" s="272">
        <f t="shared" si="114"/>
        <v>0</v>
      </c>
      <c r="AN69" s="272">
        <f t="shared" si="114"/>
        <v>0</v>
      </c>
      <c r="AO69" s="272">
        <f t="shared" si="114"/>
        <v>3</v>
      </c>
      <c r="AP69" s="272">
        <f t="shared" si="114"/>
        <v>3</v>
      </c>
      <c r="AQ69" s="272">
        <f t="shared" si="114"/>
        <v>3</v>
      </c>
      <c r="AR69" s="272">
        <f t="shared" si="114"/>
        <v>0</v>
      </c>
      <c r="AS69" s="272">
        <f t="shared" si="114"/>
        <v>0</v>
      </c>
      <c r="AT69" s="272">
        <f t="shared" si="114"/>
        <v>0</v>
      </c>
      <c r="AU69" s="272">
        <f t="shared" si="114"/>
        <v>0</v>
      </c>
      <c r="AV69" s="272">
        <f t="shared" si="114"/>
        <v>0</v>
      </c>
      <c r="AW69" s="272">
        <f t="shared" si="114"/>
        <v>0</v>
      </c>
      <c r="AX69" s="272">
        <f t="shared" si="114"/>
        <v>0</v>
      </c>
      <c r="AY69" s="272">
        <f t="shared" si="114"/>
        <v>0</v>
      </c>
      <c r="AZ69" s="272">
        <f t="shared" si="114"/>
        <v>0</v>
      </c>
      <c r="BA69" s="529">
        <f t="shared" si="112"/>
        <v>36</v>
      </c>
      <c r="BB69" s="529">
        <f>BA69</f>
        <v>36</v>
      </c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17"/>
      <c r="EI69" s="117"/>
      <c r="EJ69" s="117"/>
      <c r="EK69" s="117"/>
      <c r="EL69" s="117"/>
      <c r="EM69" s="117"/>
      <c r="EN69" s="117"/>
      <c r="EO69" s="117"/>
      <c r="EP69" s="117"/>
      <c r="ER69" s="117"/>
      <c r="ES69" s="117"/>
      <c r="ET69" s="117"/>
      <c r="EU69" s="117"/>
      <c r="EV69" s="182"/>
      <c r="EW69" s="182"/>
      <c r="EX69" s="7"/>
      <c r="EY69" s="7"/>
      <c r="EZ69" s="7"/>
      <c r="FA69" s="7"/>
      <c r="FB69" s="7"/>
      <c r="FC69" s="7"/>
      <c r="FD69" s="7"/>
      <c r="FE69" s="7"/>
    </row>
    <row r="70" spans="1:161" ht="18" hidden="1" customHeight="1" x14ac:dyDescent="0.25">
      <c r="A70" s="770" t="s">
        <v>461</v>
      </c>
      <c r="B70" s="770"/>
      <c r="C70" s="770"/>
      <c r="D70" s="272">
        <f t="shared" ref="D70:Z70" si="115">COUNTIF(D12:D64,"B.22")</f>
        <v>0</v>
      </c>
      <c r="E70" s="272">
        <f t="shared" si="115"/>
        <v>0</v>
      </c>
      <c r="F70" s="272">
        <f t="shared" si="115"/>
        <v>0</v>
      </c>
      <c r="G70" s="272">
        <f t="shared" si="115"/>
        <v>0</v>
      </c>
      <c r="H70" s="272">
        <f t="shared" si="115"/>
        <v>0</v>
      </c>
      <c r="I70" s="272">
        <f t="shared" si="115"/>
        <v>0</v>
      </c>
      <c r="J70" s="272">
        <f t="shared" si="115"/>
        <v>0</v>
      </c>
      <c r="K70" s="272">
        <f t="shared" si="115"/>
        <v>0</v>
      </c>
      <c r="L70" s="272">
        <f t="shared" si="115"/>
        <v>0</v>
      </c>
      <c r="M70" s="272">
        <f t="shared" si="115"/>
        <v>0</v>
      </c>
      <c r="N70" s="272">
        <f t="shared" si="115"/>
        <v>0</v>
      </c>
      <c r="O70" s="272">
        <f t="shared" si="115"/>
        <v>0</v>
      </c>
      <c r="P70" s="272">
        <f t="shared" si="115"/>
        <v>0</v>
      </c>
      <c r="Q70" s="272">
        <f t="shared" si="115"/>
        <v>0</v>
      </c>
      <c r="R70" s="272">
        <f t="shared" si="115"/>
        <v>0</v>
      </c>
      <c r="S70" s="272">
        <f t="shared" si="115"/>
        <v>0</v>
      </c>
      <c r="T70" s="272">
        <f t="shared" si="115"/>
        <v>0</v>
      </c>
      <c r="U70" s="272">
        <f t="shared" si="115"/>
        <v>0</v>
      </c>
      <c r="V70" s="272">
        <f t="shared" si="115"/>
        <v>0</v>
      </c>
      <c r="W70" s="272">
        <f t="shared" si="115"/>
        <v>0</v>
      </c>
      <c r="X70" s="272">
        <f t="shared" si="115"/>
        <v>0</v>
      </c>
      <c r="Y70" s="272">
        <f t="shared" si="115"/>
        <v>0</v>
      </c>
      <c r="Z70" s="272">
        <f t="shared" si="115"/>
        <v>0</v>
      </c>
      <c r="AA70" s="2"/>
      <c r="AB70" s="272">
        <f t="shared" si="109"/>
        <v>0</v>
      </c>
      <c r="AC70" s="528">
        <f>AB70</f>
        <v>0</v>
      </c>
      <c r="AD70" s="272">
        <f t="shared" ref="AD70:AZ70" si="116">COUNTIF(AD11:AD63,"B.22")</f>
        <v>0</v>
      </c>
      <c r="AE70" s="272">
        <f t="shared" si="116"/>
        <v>0</v>
      </c>
      <c r="AF70" s="272">
        <f t="shared" si="116"/>
        <v>0</v>
      </c>
      <c r="AG70" s="272">
        <f t="shared" si="116"/>
        <v>0</v>
      </c>
      <c r="AH70" s="272">
        <f t="shared" si="116"/>
        <v>0</v>
      </c>
      <c r="AI70" s="272">
        <f t="shared" si="116"/>
        <v>0</v>
      </c>
      <c r="AJ70" s="272">
        <f t="shared" si="116"/>
        <v>0</v>
      </c>
      <c r="AK70" s="272">
        <f t="shared" si="116"/>
        <v>0</v>
      </c>
      <c r="AL70" s="272">
        <f t="shared" si="116"/>
        <v>0</v>
      </c>
      <c r="AM70" s="272">
        <f t="shared" si="116"/>
        <v>0</v>
      </c>
      <c r="AN70" s="272">
        <f t="shared" si="116"/>
        <v>0</v>
      </c>
      <c r="AO70" s="272">
        <f t="shared" si="116"/>
        <v>0</v>
      </c>
      <c r="AP70" s="272">
        <f t="shared" si="116"/>
        <v>2</v>
      </c>
      <c r="AQ70" s="272">
        <f t="shared" si="116"/>
        <v>2</v>
      </c>
      <c r="AR70" s="272">
        <f t="shared" si="116"/>
        <v>2</v>
      </c>
      <c r="AS70" s="272">
        <f t="shared" si="116"/>
        <v>2</v>
      </c>
      <c r="AT70" s="272">
        <f t="shared" si="116"/>
        <v>2</v>
      </c>
      <c r="AU70" s="272">
        <f t="shared" si="116"/>
        <v>2</v>
      </c>
      <c r="AV70" s="272">
        <f t="shared" si="116"/>
        <v>2</v>
      </c>
      <c r="AW70" s="272">
        <f t="shared" si="116"/>
        <v>2</v>
      </c>
      <c r="AX70" s="272">
        <f t="shared" si="116"/>
        <v>2</v>
      </c>
      <c r="AY70" s="272">
        <f t="shared" si="116"/>
        <v>2</v>
      </c>
      <c r="AZ70" s="529">
        <f t="shared" si="116"/>
        <v>2</v>
      </c>
      <c r="BA70" s="529">
        <f t="shared" si="112"/>
        <v>22</v>
      </c>
      <c r="BB70" s="529">
        <f>BA70</f>
        <v>22</v>
      </c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17"/>
      <c r="EI70" s="117"/>
      <c r="EJ70" s="117"/>
      <c r="EK70" s="117"/>
      <c r="EL70" s="117"/>
      <c r="EM70" s="117"/>
      <c r="EN70" s="117"/>
      <c r="EO70" s="117"/>
      <c r="EP70" s="117"/>
      <c r="ER70" s="117"/>
      <c r="ES70" s="117"/>
      <c r="ET70" s="117"/>
      <c r="EU70" s="117"/>
      <c r="EV70" s="182"/>
      <c r="EW70" s="182"/>
      <c r="EX70" s="7"/>
      <c r="EY70" s="7"/>
      <c r="EZ70" s="7"/>
      <c r="FA70" s="7"/>
      <c r="FB70" s="7"/>
      <c r="FC70" s="7"/>
      <c r="FD70" s="7"/>
      <c r="FE70" s="7"/>
    </row>
    <row r="71" spans="1:161" ht="18" hidden="1" customHeight="1" x14ac:dyDescent="0.25">
      <c r="A71" s="770" t="s">
        <v>563</v>
      </c>
      <c r="B71" s="770"/>
      <c r="C71" s="770"/>
      <c r="D71" s="272">
        <f t="shared" ref="D71:Z71" si="117">COUNTIF(D12:D64,"B.25")</f>
        <v>0</v>
      </c>
      <c r="E71" s="272">
        <f t="shared" si="117"/>
        <v>0</v>
      </c>
      <c r="F71" s="272">
        <f t="shared" si="117"/>
        <v>0</v>
      </c>
      <c r="G71" s="272">
        <f t="shared" si="117"/>
        <v>0</v>
      </c>
      <c r="H71" s="272">
        <f t="shared" si="117"/>
        <v>0</v>
      </c>
      <c r="I71" s="272">
        <f t="shared" si="117"/>
        <v>0</v>
      </c>
      <c r="J71" s="272">
        <f t="shared" si="117"/>
        <v>0</v>
      </c>
      <c r="K71" s="272">
        <f t="shared" si="117"/>
        <v>0</v>
      </c>
      <c r="L71" s="272">
        <f t="shared" si="117"/>
        <v>0</v>
      </c>
      <c r="M71" s="272">
        <f t="shared" si="117"/>
        <v>0</v>
      </c>
      <c r="N71" s="272">
        <f t="shared" si="117"/>
        <v>0</v>
      </c>
      <c r="O71" s="272">
        <f t="shared" si="117"/>
        <v>0</v>
      </c>
      <c r="P71" s="272">
        <f t="shared" si="117"/>
        <v>0</v>
      </c>
      <c r="Q71" s="272">
        <f t="shared" si="117"/>
        <v>0</v>
      </c>
      <c r="R71" s="272">
        <f t="shared" si="117"/>
        <v>0</v>
      </c>
      <c r="S71" s="272">
        <f t="shared" si="117"/>
        <v>0</v>
      </c>
      <c r="T71" s="272">
        <f t="shared" si="117"/>
        <v>0</v>
      </c>
      <c r="U71" s="272">
        <f t="shared" si="117"/>
        <v>0</v>
      </c>
      <c r="V71" s="272">
        <f t="shared" si="117"/>
        <v>0</v>
      </c>
      <c r="W71" s="272">
        <f t="shared" si="117"/>
        <v>0</v>
      </c>
      <c r="X71" s="272">
        <f t="shared" si="117"/>
        <v>0</v>
      </c>
      <c r="Y71" s="272">
        <f t="shared" si="117"/>
        <v>0</v>
      </c>
      <c r="Z71" s="272">
        <f t="shared" si="117"/>
        <v>0</v>
      </c>
      <c r="AA71" s="2"/>
      <c r="AB71" s="272">
        <f t="shared" si="109"/>
        <v>0</v>
      </c>
      <c r="AC71" s="528">
        <f>AB71</f>
        <v>0</v>
      </c>
      <c r="AD71" s="272">
        <f t="shared" ref="AD71:AZ71" si="118">COUNTIF(AD11:AD63,"B.25")</f>
        <v>2</v>
      </c>
      <c r="AE71" s="272">
        <f t="shared" si="118"/>
        <v>2</v>
      </c>
      <c r="AF71" s="272">
        <f t="shared" si="118"/>
        <v>2</v>
      </c>
      <c r="AG71" s="272">
        <f t="shared" si="118"/>
        <v>2</v>
      </c>
      <c r="AH71" s="272">
        <f t="shared" si="118"/>
        <v>2</v>
      </c>
      <c r="AI71" s="272">
        <f t="shared" si="118"/>
        <v>2</v>
      </c>
      <c r="AJ71" s="272">
        <f t="shared" si="118"/>
        <v>0</v>
      </c>
      <c r="AK71" s="272">
        <f t="shared" si="118"/>
        <v>0</v>
      </c>
      <c r="AL71" s="272">
        <f t="shared" si="118"/>
        <v>0</v>
      </c>
      <c r="AM71" s="272">
        <f t="shared" si="118"/>
        <v>0</v>
      </c>
      <c r="AN71" s="272">
        <f t="shared" si="118"/>
        <v>0</v>
      </c>
      <c r="AO71" s="272">
        <f t="shared" si="118"/>
        <v>0</v>
      </c>
      <c r="AP71" s="272">
        <f t="shared" si="118"/>
        <v>0</v>
      </c>
      <c r="AQ71" s="272">
        <f t="shared" si="118"/>
        <v>0</v>
      </c>
      <c r="AR71" s="272">
        <f t="shared" si="118"/>
        <v>0</v>
      </c>
      <c r="AS71" s="272">
        <f t="shared" si="118"/>
        <v>0</v>
      </c>
      <c r="AT71" s="272">
        <f t="shared" si="118"/>
        <v>0</v>
      </c>
      <c r="AU71" s="272">
        <f t="shared" si="118"/>
        <v>0</v>
      </c>
      <c r="AV71" s="272">
        <f t="shared" si="118"/>
        <v>0</v>
      </c>
      <c r="AW71" s="272">
        <f t="shared" si="118"/>
        <v>0</v>
      </c>
      <c r="AX71" s="272">
        <f t="shared" si="118"/>
        <v>0</v>
      </c>
      <c r="AY71" s="272">
        <f t="shared" si="118"/>
        <v>0</v>
      </c>
      <c r="AZ71" s="529">
        <f t="shared" si="118"/>
        <v>0</v>
      </c>
      <c r="BA71" s="529">
        <f t="shared" si="112"/>
        <v>12</v>
      </c>
      <c r="BB71" s="529">
        <f>BA71</f>
        <v>12</v>
      </c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17"/>
      <c r="EI71" s="117"/>
      <c r="EJ71" s="117"/>
      <c r="EK71" s="117"/>
      <c r="EL71" s="117"/>
      <c r="EM71" s="117"/>
      <c r="EN71" s="117"/>
      <c r="EO71" s="117"/>
      <c r="EP71" s="117"/>
      <c r="ER71" s="117"/>
      <c r="ES71" s="117"/>
      <c r="ET71" s="117"/>
      <c r="EU71" s="117"/>
      <c r="EV71" s="182"/>
      <c r="EW71" s="182"/>
      <c r="EX71" s="7"/>
      <c r="EY71" s="7"/>
      <c r="EZ71" s="7"/>
      <c r="FA71" s="7"/>
      <c r="FB71" s="7"/>
      <c r="FC71" s="7"/>
      <c r="FD71" s="7"/>
      <c r="FE71" s="7"/>
    </row>
    <row r="72" spans="1:161" ht="18" hidden="1" customHeight="1" x14ac:dyDescent="0.25">
      <c r="A72" s="524" t="s">
        <v>778</v>
      </c>
      <c r="B72" s="524"/>
      <c r="C72" s="524"/>
      <c r="D72" s="272">
        <f t="shared" ref="D72:Z72" si="119">COUNTIF(D12:D64,"B.29")</f>
        <v>0</v>
      </c>
      <c r="E72" s="272">
        <f t="shared" si="119"/>
        <v>0</v>
      </c>
      <c r="F72" s="272">
        <f t="shared" si="119"/>
        <v>0</v>
      </c>
      <c r="G72" s="272">
        <f t="shared" si="119"/>
        <v>0</v>
      </c>
      <c r="H72" s="272">
        <f t="shared" si="119"/>
        <v>0</v>
      </c>
      <c r="I72" s="272">
        <f t="shared" si="119"/>
        <v>0</v>
      </c>
      <c r="J72" s="272">
        <f t="shared" si="119"/>
        <v>0</v>
      </c>
      <c r="K72" s="272">
        <f t="shared" si="119"/>
        <v>0</v>
      </c>
      <c r="L72" s="272">
        <f t="shared" si="119"/>
        <v>0</v>
      </c>
      <c r="M72" s="272">
        <f t="shared" si="119"/>
        <v>0</v>
      </c>
      <c r="N72" s="272">
        <f t="shared" si="119"/>
        <v>0</v>
      </c>
      <c r="O72" s="272">
        <f t="shared" si="119"/>
        <v>0</v>
      </c>
      <c r="P72" s="272">
        <f t="shared" si="119"/>
        <v>0</v>
      </c>
      <c r="Q72" s="272">
        <f t="shared" si="119"/>
        <v>0</v>
      </c>
      <c r="R72" s="272">
        <f t="shared" si="119"/>
        <v>0</v>
      </c>
      <c r="S72" s="272">
        <f t="shared" si="119"/>
        <v>0</v>
      </c>
      <c r="T72" s="272">
        <f t="shared" si="119"/>
        <v>0</v>
      </c>
      <c r="U72" s="272">
        <f t="shared" si="119"/>
        <v>0</v>
      </c>
      <c r="V72" s="272">
        <f t="shared" si="119"/>
        <v>0</v>
      </c>
      <c r="W72" s="272">
        <f t="shared" si="119"/>
        <v>0</v>
      </c>
      <c r="X72" s="272">
        <f t="shared" si="119"/>
        <v>0</v>
      </c>
      <c r="Y72" s="272">
        <f t="shared" si="119"/>
        <v>0</v>
      </c>
      <c r="Z72" s="272">
        <f t="shared" si="119"/>
        <v>0</v>
      </c>
      <c r="AA72" s="2"/>
      <c r="AB72" s="272">
        <f t="shared" si="109"/>
        <v>0</v>
      </c>
      <c r="AC72" s="528">
        <f>AB72</f>
        <v>0</v>
      </c>
      <c r="AD72" s="272">
        <f t="shared" ref="AD72:AZ72" si="120">COUNTIF(AD12:AD64,"B.29")</f>
        <v>0</v>
      </c>
      <c r="AE72" s="272">
        <f t="shared" si="120"/>
        <v>0</v>
      </c>
      <c r="AF72" s="272">
        <f t="shared" si="120"/>
        <v>0</v>
      </c>
      <c r="AG72" s="272">
        <f t="shared" si="120"/>
        <v>0</v>
      </c>
      <c r="AH72" s="272">
        <f t="shared" si="120"/>
        <v>0</v>
      </c>
      <c r="AI72" s="272">
        <f t="shared" si="120"/>
        <v>0</v>
      </c>
      <c r="AJ72" s="272">
        <f t="shared" si="120"/>
        <v>2</v>
      </c>
      <c r="AK72" s="272">
        <f t="shared" si="120"/>
        <v>2</v>
      </c>
      <c r="AL72" s="272">
        <f t="shared" si="120"/>
        <v>2</v>
      </c>
      <c r="AM72" s="272">
        <f t="shared" si="120"/>
        <v>2</v>
      </c>
      <c r="AN72" s="272">
        <f t="shared" si="120"/>
        <v>2</v>
      </c>
      <c r="AO72" s="272">
        <f t="shared" si="120"/>
        <v>2</v>
      </c>
      <c r="AP72" s="272">
        <f t="shared" si="120"/>
        <v>0</v>
      </c>
      <c r="AQ72" s="272">
        <f t="shared" si="120"/>
        <v>0</v>
      </c>
      <c r="AR72" s="272">
        <f t="shared" si="120"/>
        <v>0</v>
      </c>
      <c r="AS72" s="272">
        <f t="shared" si="120"/>
        <v>0</v>
      </c>
      <c r="AT72" s="272">
        <f t="shared" si="120"/>
        <v>0</v>
      </c>
      <c r="AU72" s="272">
        <f t="shared" si="120"/>
        <v>0</v>
      </c>
      <c r="AV72" s="272">
        <f t="shared" si="120"/>
        <v>0</v>
      </c>
      <c r="AW72" s="272">
        <f t="shared" si="120"/>
        <v>0</v>
      </c>
      <c r="AX72" s="272">
        <f t="shared" si="120"/>
        <v>0</v>
      </c>
      <c r="AY72" s="272">
        <f t="shared" si="120"/>
        <v>0</v>
      </c>
      <c r="AZ72" s="272">
        <f t="shared" si="120"/>
        <v>0</v>
      </c>
      <c r="BA72" s="529">
        <f t="shared" si="112"/>
        <v>12</v>
      </c>
      <c r="BB72" s="529">
        <f>BA72</f>
        <v>12</v>
      </c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17"/>
      <c r="EI72" s="117"/>
      <c r="EJ72" s="117"/>
      <c r="EK72" s="117"/>
      <c r="EL72" s="117"/>
      <c r="EM72" s="117"/>
      <c r="EN72" s="117"/>
      <c r="EO72" s="117"/>
      <c r="EP72" s="117"/>
      <c r="ER72" s="117"/>
      <c r="ES72" s="117"/>
      <c r="ET72" s="117"/>
      <c r="EU72" s="117"/>
      <c r="EV72" s="182"/>
      <c r="EW72" s="182"/>
      <c r="EX72" s="7"/>
      <c r="EY72" s="7"/>
      <c r="EZ72" s="7"/>
      <c r="FA72" s="7"/>
      <c r="FB72" s="7"/>
      <c r="FC72" s="7"/>
      <c r="FD72" s="7"/>
      <c r="FE72" s="7"/>
    </row>
    <row r="73" spans="1:161" ht="18" hidden="1" customHeight="1" x14ac:dyDescent="0.25">
      <c r="A73" s="770" t="s">
        <v>462</v>
      </c>
      <c r="B73" s="770"/>
      <c r="C73" s="770"/>
      <c r="D73" s="272">
        <f t="shared" ref="D73:Z73" si="121">COUNTIF(D12:D64,"C.19")</f>
        <v>0</v>
      </c>
      <c r="E73" s="272">
        <f t="shared" si="121"/>
        <v>0</v>
      </c>
      <c r="F73" s="272">
        <f t="shared" si="121"/>
        <v>0</v>
      </c>
      <c r="G73" s="272">
        <f t="shared" si="121"/>
        <v>0</v>
      </c>
      <c r="H73" s="272">
        <f t="shared" si="121"/>
        <v>0</v>
      </c>
      <c r="I73" s="272">
        <f t="shared" si="121"/>
        <v>0</v>
      </c>
      <c r="J73" s="272">
        <f t="shared" si="121"/>
        <v>0</v>
      </c>
      <c r="K73" s="272">
        <f t="shared" si="121"/>
        <v>0</v>
      </c>
      <c r="L73" s="272">
        <f t="shared" si="121"/>
        <v>0</v>
      </c>
      <c r="M73" s="272">
        <f t="shared" si="121"/>
        <v>0</v>
      </c>
      <c r="N73" s="272">
        <f t="shared" si="121"/>
        <v>0</v>
      </c>
      <c r="O73" s="272">
        <f t="shared" si="121"/>
        <v>0</v>
      </c>
      <c r="P73" s="272">
        <f t="shared" si="121"/>
        <v>0</v>
      </c>
      <c r="Q73" s="272">
        <f t="shared" si="121"/>
        <v>0</v>
      </c>
      <c r="R73" s="272">
        <f t="shared" si="121"/>
        <v>0</v>
      </c>
      <c r="S73" s="272">
        <f t="shared" si="121"/>
        <v>0</v>
      </c>
      <c r="T73" s="272">
        <f t="shared" si="121"/>
        <v>0</v>
      </c>
      <c r="U73" s="272">
        <f t="shared" si="121"/>
        <v>0</v>
      </c>
      <c r="V73" s="272">
        <f t="shared" si="121"/>
        <v>0</v>
      </c>
      <c r="W73" s="272">
        <f t="shared" si="121"/>
        <v>0</v>
      </c>
      <c r="X73" s="272">
        <f t="shared" si="121"/>
        <v>0</v>
      </c>
      <c r="Y73" s="272">
        <f t="shared" si="121"/>
        <v>0</v>
      </c>
      <c r="Z73" s="272">
        <f t="shared" si="121"/>
        <v>0</v>
      </c>
      <c r="AA73" s="2"/>
      <c r="AB73" s="272">
        <f t="shared" si="109"/>
        <v>0</v>
      </c>
      <c r="AC73" s="767">
        <f>AB73+AB74</f>
        <v>0</v>
      </c>
      <c r="AD73" s="272">
        <f t="shared" ref="AD73:AZ73" si="122">COUNTIF(AD11:AD63,"C.19")</f>
        <v>4</v>
      </c>
      <c r="AE73" s="272">
        <f t="shared" si="122"/>
        <v>4</v>
      </c>
      <c r="AF73" s="272">
        <f t="shared" si="122"/>
        <v>4</v>
      </c>
      <c r="AG73" s="272">
        <f t="shared" si="122"/>
        <v>4</v>
      </c>
      <c r="AH73" s="272">
        <f t="shared" si="122"/>
        <v>0</v>
      </c>
      <c r="AI73" s="272">
        <f t="shared" si="122"/>
        <v>0</v>
      </c>
      <c r="AJ73" s="272">
        <f t="shared" si="122"/>
        <v>4</v>
      </c>
      <c r="AK73" s="272">
        <f t="shared" si="122"/>
        <v>4</v>
      </c>
      <c r="AL73" s="272">
        <f t="shared" si="122"/>
        <v>4</v>
      </c>
      <c r="AM73" s="272">
        <f t="shared" si="122"/>
        <v>0</v>
      </c>
      <c r="AN73" s="272">
        <f t="shared" si="122"/>
        <v>0</v>
      </c>
      <c r="AO73" s="272">
        <f t="shared" si="122"/>
        <v>0</v>
      </c>
      <c r="AP73" s="272">
        <f t="shared" si="122"/>
        <v>0</v>
      </c>
      <c r="AQ73" s="272">
        <f t="shared" si="122"/>
        <v>0</v>
      </c>
      <c r="AR73" s="272">
        <f t="shared" si="122"/>
        <v>0</v>
      </c>
      <c r="AS73" s="272">
        <f t="shared" si="122"/>
        <v>0</v>
      </c>
      <c r="AT73" s="272">
        <f t="shared" si="122"/>
        <v>0</v>
      </c>
      <c r="AU73" s="272">
        <f t="shared" si="122"/>
        <v>0</v>
      </c>
      <c r="AV73" s="272">
        <f t="shared" si="122"/>
        <v>0</v>
      </c>
      <c r="AW73" s="272">
        <f t="shared" si="122"/>
        <v>0</v>
      </c>
      <c r="AX73" s="272">
        <f t="shared" si="122"/>
        <v>0</v>
      </c>
      <c r="AY73" s="272">
        <f t="shared" si="122"/>
        <v>0</v>
      </c>
      <c r="AZ73" s="272">
        <f t="shared" si="122"/>
        <v>0</v>
      </c>
      <c r="BA73" s="529">
        <f t="shared" si="112"/>
        <v>28</v>
      </c>
      <c r="BB73" s="766">
        <f>BA73+BA74</f>
        <v>28</v>
      </c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17"/>
      <c r="EI73" s="117"/>
      <c r="EJ73" s="117"/>
      <c r="EK73" s="117"/>
      <c r="EL73" s="117"/>
      <c r="EM73" s="117"/>
      <c r="EN73" s="117"/>
      <c r="EO73" s="117"/>
      <c r="EP73" s="117"/>
      <c r="ER73" s="117"/>
      <c r="ES73" s="117"/>
      <c r="ET73" s="117"/>
      <c r="EU73" s="117"/>
      <c r="EV73" s="182"/>
      <c r="EW73" s="182"/>
      <c r="EX73" s="7"/>
      <c r="EY73" s="7"/>
      <c r="EZ73" s="7"/>
      <c r="FA73" s="7"/>
      <c r="FB73" s="7"/>
      <c r="FC73" s="7"/>
      <c r="FD73" s="7"/>
      <c r="FE73" s="7"/>
    </row>
    <row r="74" spans="1:161" ht="18" hidden="1" customHeight="1" x14ac:dyDescent="0.25">
      <c r="A74" s="770" t="s">
        <v>528</v>
      </c>
      <c r="B74" s="770"/>
      <c r="C74" s="770"/>
      <c r="D74" s="272">
        <f t="shared" ref="D74:Z74" si="123">COUNTIF(D12:D64,"CP.20")</f>
        <v>0</v>
      </c>
      <c r="E74" s="272">
        <f t="shared" si="123"/>
        <v>0</v>
      </c>
      <c r="F74" s="272">
        <f t="shared" si="123"/>
        <v>0</v>
      </c>
      <c r="G74" s="272">
        <f t="shared" si="123"/>
        <v>0</v>
      </c>
      <c r="H74" s="272">
        <f t="shared" si="123"/>
        <v>0</v>
      </c>
      <c r="I74" s="272">
        <f t="shared" si="123"/>
        <v>0</v>
      </c>
      <c r="J74" s="272">
        <f t="shared" si="123"/>
        <v>0</v>
      </c>
      <c r="K74" s="272">
        <f t="shared" si="123"/>
        <v>0</v>
      </c>
      <c r="L74" s="272">
        <f t="shared" si="123"/>
        <v>0</v>
      </c>
      <c r="M74" s="272">
        <f t="shared" si="123"/>
        <v>0</v>
      </c>
      <c r="N74" s="272">
        <f t="shared" si="123"/>
        <v>0</v>
      </c>
      <c r="O74" s="272">
        <f t="shared" si="123"/>
        <v>0</v>
      </c>
      <c r="P74" s="272">
        <f t="shared" si="123"/>
        <v>0</v>
      </c>
      <c r="Q74" s="272">
        <f t="shared" si="123"/>
        <v>0</v>
      </c>
      <c r="R74" s="272">
        <f t="shared" si="123"/>
        <v>0</v>
      </c>
      <c r="S74" s="272">
        <f t="shared" si="123"/>
        <v>0</v>
      </c>
      <c r="T74" s="272">
        <f t="shared" si="123"/>
        <v>0</v>
      </c>
      <c r="U74" s="272">
        <f t="shared" si="123"/>
        <v>0</v>
      </c>
      <c r="V74" s="272">
        <f t="shared" si="123"/>
        <v>0</v>
      </c>
      <c r="W74" s="272">
        <f t="shared" si="123"/>
        <v>0</v>
      </c>
      <c r="X74" s="272">
        <f t="shared" si="123"/>
        <v>0</v>
      </c>
      <c r="Y74" s="272">
        <f t="shared" si="123"/>
        <v>0</v>
      </c>
      <c r="Z74" s="272">
        <f t="shared" si="123"/>
        <v>0</v>
      </c>
      <c r="AA74" s="2"/>
      <c r="AB74" s="272">
        <f t="shared" si="109"/>
        <v>0</v>
      </c>
      <c r="AC74" s="767"/>
      <c r="AD74" s="272">
        <f t="shared" ref="AD74:AZ74" si="124">COUNTIF(AD11:AD63,"CP.20")</f>
        <v>0</v>
      </c>
      <c r="AE74" s="272">
        <f t="shared" si="124"/>
        <v>0</v>
      </c>
      <c r="AF74" s="272">
        <f t="shared" si="124"/>
        <v>0</v>
      </c>
      <c r="AG74" s="272">
        <f t="shared" si="124"/>
        <v>0</v>
      </c>
      <c r="AH74" s="272">
        <f t="shared" si="124"/>
        <v>0</v>
      </c>
      <c r="AI74" s="272">
        <f t="shared" si="124"/>
        <v>0</v>
      </c>
      <c r="AJ74" s="272">
        <f t="shared" si="124"/>
        <v>0</v>
      </c>
      <c r="AK74" s="272">
        <f t="shared" si="124"/>
        <v>0</v>
      </c>
      <c r="AL74" s="272">
        <f t="shared" si="124"/>
        <v>0</v>
      </c>
      <c r="AM74" s="272">
        <f t="shared" si="124"/>
        <v>0</v>
      </c>
      <c r="AN74" s="272">
        <f t="shared" si="124"/>
        <v>0</v>
      </c>
      <c r="AO74" s="272">
        <f t="shared" si="124"/>
        <v>0</v>
      </c>
      <c r="AP74" s="272">
        <f t="shared" si="124"/>
        <v>0</v>
      </c>
      <c r="AQ74" s="272">
        <f t="shared" si="124"/>
        <v>0</v>
      </c>
      <c r="AR74" s="272">
        <f t="shared" si="124"/>
        <v>0</v>
      </c>
      <c r="AS74" s="272">
        <f t="shared" si="124"/>
        <v>0</v>
      </c>
      <c r="AT74" s="272">
        <f t="shared" si="124"/>
        <v>0</v>
      </c>
      <c r="AU74" s="272">
        <f t="shared" si="124"/>
        <v>0</v>
      </c>
      <c r="AV74" s="272">
        <f t="shared" si="124"/>
        <v>0</v>
      </c>
      <c r="AW74" s="272">
        <f t="shared" si="124"/>
        <v>0</v>
      </c>
      <c r="AX74" s="272">
        <f t="shared" si="124"/>
        <v>0</v>
      </c>
      <c r="AY74" s="272">
        <f t="shared" si="124"/>
        <v>0</v>
      </c>
      <c r="AZ74" s="272">
        <f t="shared" si="124"/>
        <v>0</v>
      </c>
      <c r="BA74" s="529">
        <f t="shared" si="112"/>
        <v>0</v>
      </c>
      <c r="BB74" s="766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82"/>
      <c r="EW74" s="182"/>
      <c r="EX74" s="7"/>
      <c r="EY74" s="7"/>
      <c r="EZ74" s="7"/>
      <c r="FA74" s="7"/>
      <c r="FB74" s="7"/>
      <c r="FC74" s="7"/>
      <c r="FD74" s="7"/>
      <c r="FE74" s="7"/>
    </row>
    <row r="75" spans="1:161" ht="18" hidden="1" customHeight="1" x14ac:dyDescent="0.25">
      <c r="A75" s="770" t="s">
        <v>463</v>
      </c>
      <c r="B75" s="770"/>
      <c r="C75" s="770"/>
      <c r="D75" s="272">
        <f t="shared" ref="D75:Z75" si="125">COUNTIF(D12:D64,"C.13")</f>
        <v>0</v>
      </c>
      <c r="E75" s="272">
        <f t="shared" si="125"/>
        <v>0</v>
      </c>
      <c r="F75" s="272">
        <f t="shared" si="125"/>
        <v>0</v>
      </c>
      <c r="G75" s="272">
        <f t="shared" si="125"/>
        <v>0</v>
      </c>
      <c r="H75" s="272">
        <f t="shared" si="125"/>
        <v>0</v>
      </c>
      <c r="I75" s="272">
        <f t="shared" si="125"/>
        <v>0</v>
      </c>
      <c r="J75" s="272">
        <f t="shared" si="125"/>
        <v>0</v>
      </c>
      <c r="K75" s="272">
        <f t="shared" si="125"/>
        <v>0</v>
      </c>
      <c r="L75" s="272">
        <f t="shared" si="125"/>
        <v>0</v>
      </c>
      <c r="M75" s="272">
        <f t="shared" si="125"/>
        <v>0</v>
      </c>
      <c r="N75" s="272">
        <f t="shared" si="125"/>
        <v>0</v>
      </c>
      <c r="O75" s="272">
        <f t="shared" si="125"/>
        <v>0</v>
      </c>
      <c r="P75" s="272">
        <f t="shared" si="125"/>
        <v>0</v>
      </c>
      <c r="Q75" s="272">
        <f t="shared" si="125"/>
        <v>0</v>
      </c>
      <c r="R75" s="272">
        <f t="shared" si="125"/>
        <v>0</v>
      </c>
      <c r="S75" s="272">
        <f t="shared" si="125"/>
        <v>0</v>
      </c>
      <c r="T75" s="272">
        <f t="shared" si="125"/>
        <v>0</v>
      </c>
      <c r="U75" s="272">
        <f t="shared" si="125"/>
        <v>0</v>
      </c>
      <c r="V75" s="272">
        <f t="shared" si="125"/>
        <v>0</v>
      </c>
      <c r="W75" s="272">
        <f t="shared" si="125"/>
        <v>0</v>
      </c>
      <c r="X75" s="272">
        <f t="shared" si="125"/>
        <v>0</v>
      </c>
      <c r="Y75" s="272">
        <f t="shared" si="125"/>
        <v>0</v>
      </c>
      <c r="Z75" s="272">
        <f t="shared" si="125"/>
        <v>0</v>
      </c>
      <c r="AA75" s="2"/>
      <c r="AB75" s="272">
        <f t="shared" si="109"/>
        <v>0</v>
      </c>
      <c r="AC75" s="767">
        <f>AB75+AB76</f>
        <v>0</v>
      </c>
      <c r="AD75" s="272">
        <f>COUNTIF(AD11:AD63,"C.13")</f>
        <v>0</v>
      </c>
      <c r="AE75" s="272">
        <f t="shared" ref="AE75:AZ75" si="126">COUNTIF(AE11:AE63,"C.13")</f>
        <v>0</v>
      </c>
      <c r="AF75" s="272">
        <f t="shared" si="126"/>
        <v>0</v>
      </c>
      <c r="AG75" s="272">
        <f t="shared" si="126"/>
        <v>0</v>
      </c>
      <c r="AH75" s="272">
        <f t="shared" si="126"/>
        <v>0</v>
      </c>
      <c r="AI75" s="272">
        <f t="shared" si="126"/>
        <v>0</v>
      </c>
      <c r="AJ75" s="272">
        <f t="shared" si="126"/>
        <v>0</v>
      </c>
      <c r="AK75" s="272">
        <f t="shared" si="126"/>
        <v>0</v>
      </c>
      <c r="AL75" s="272">
        <f t="shared" si="126"/>
        <v>0</v>
      </c>
      <c r="AM75" s="272">
        <f t="shared" si="126"/>
        <v>0</v>
      </c>
      <c r="AN75" s="272">
        <f t="shared" si="126"/>
        <v>0</v>
      </c>
      <c r="AO75" s="272">
        <f t="shared" si="126"/>
        <v>0</v>
      </c>
      <c r="AP75" s="272">
        <f t="shared" si="126"/>
        <v>0</v>
      </c>
      <c r="AQ75" s="272">
        <f t="shared" si="126"/>
        <v>0</v>
      </c>
      <c r="AR75" s="272">
        <f t="shared" si="126"/>
        <v>0</v>
      </c>
      <c r="AS75" s="272">
        <f t="shared" si="126"/>
        <v>0</v>
      </c>
      <c r="AT75" s="272">
        <f t="shared" si="126"/>
        <v>4</v>
      </c>
      <c r="AU75" s="272">
        <f t="shared" si="126"/>
        <v>4</v>
      </c>
      <c r="AV75" s="272">
        <f t="shared" si="126"/>
        <v>4</v>
      </c>
      <c r="AW75" s="272">
        <f t="shared" si="126"/>
        <v>4</v>
      </c>
      <c r="AX75" s="272">
        <f t="shared" si="126"/>
        <v>4</v>
      </c>
      <c r="AY75" s="272">
        <f t="shared" si="126"/>
        <v>4</v>
      </c>
      <c r="AZ75" s="272">
        <f t="shared" si="126"/>
        <v>4</v>
      </c>
      <c r="BA75" s="529">
        <f t="shared" si="112"/>
        <v>28</v>
      </c>
      <c r="BB75" s="766">
        <f>BA75+BA76</f>
        <v>28</v>
      </c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82"/>
      <c r="EW75" s="182"/>
      <c r="EX75" s="7"/>
      <c r="EY75" s="7"/>
      <c r="EZ75" s="7"/>
      <c r="FA75" s="7"/>
      <c r="FB75" s="7"/>
      <c r="FC75" s="7"/>
      <c r="FD75" s="7"/>
      <c r="FE75" s="7"/>
    </row>
    <row r="76" spans="1:161" ht="18" hidden="1" customHeight="1" x14ac:dyDescent="0.25">
      <c r="A76" s="770" t="s">
        <v>487</v>
      </c>
      <c r="B76" s="770"/>
      <c r="C76" s="770"/>
      <c r="D76" s="272">
        <f t="shared" ref="D76:Z76" si="127">COUNTIF(D12:D64,"CP.13")</f>
        <v>0</v>
      </c>
      <c r="E76" s="272">
        <f t="shared" si="127"/>
        <v>0</v>
      </c>
      <c r="F76" s="272">
        <f t="shared" si="127"/>
        <v>0</v>
      </c>
      <c r="G76" s="272">
        <f t="shared" si="127"/>
        <v>0</v>
      </c>
      <c r="H76" s="272">
        <f t="shared" si="127"/>
        <v>0</v>
      </c>
      <c r="I76" s="272">
        <f t="shared" si="127"/>
        <v>0</v>
      </c>
      <c r="J76" s="272">
        <f t="shared" si="127"/>
        <v>0</v>
      </c>
      <c r="K76" s="272">
        <f t="shared" si="127"/>
        <v>0</v>
      </c>
      <c r="L76" s="272">
        <f t="shared" si="127"/>
        <v>0</v>
      </c>
      <c r="M76" s="272">
        <f t="shared" si="127"/>
        <v>0</v>
      </c>
      <c r="N76" s="272">
        <f t="shared" si="127"/>
        <v>0</v>
      </c>
      <c r="O76" s="272">
        <f t="shared" si="127"/>
        <v>0</v>
      </c>
      <c r="P76" s="222">
        <f t="shared" si="127"/>
        <v>0</v>
      </c>
      <c r="Q76" s="222">
        <f t="shared" si="127"/>
        <v>0</v>
      </c>
      <c r="R76" s="272">
        <f t="shared" si="127"/>
        <v>0</v>
      </c>
      <c r="S76" s="272">
        <f t="shared" si="127"/>
        <v>0</v>
      </c>
      <c r="T76" s="272">
        <f t="shared" si="127"/>
        <v>0</v>
      </c>
      <c r="U76" s="272">
        <f t="shared" si="127"/>
        <v>0</v>
      </c>
      <c r="V76" s="272">
        <f t="shared" si="127"/>
        <v>0</v>
      </c>
      <c r="W76" s="272">
        <f t="shared" si="127"/>
        <v>0</v>
      </c>
      <c r="X76" s="272">
        <f t="shared" si="127"/>
        <v>0</v>
      </c>
      <c r="Y76" s="272">
        <f t="shared" si="127"/>
        <v>0</v>
      </c>
      <c r="Z76" s="272">
        <f t="shared" si="127"/>
        <v>0</v>
      </c>
      <c r="AA76" s="2"/>
      <c r="AB76" s="272">
        <f t="shared" si="109"/>
        <v>0</v>
      </c>
      <c r="AC76" s="767"/>
      <c r="AD76" s="272">
        <f t="shared" ref="AD76:AZ76" si="128">COUNTIF(AD11:AD63,"CP.13")</f>
        <v>0</v>
      </c>
      <c r="AE76" s="272">
        <f t="shared" si="128"/>
        <v>0</v>
      </c>
      <c r="AF76" s="272">
        <f t="shared" si="128"/>
        <v>0</v>
      </c>
      <c r="AG76" s="272">
        <f t="shared" si="128"/>
        <v>0</v>
      </c>
      <c r="AH76" s="272">
        <f t="shared" si="128"/>
        <v>0</v>
      </c>
      <c r="AI76" s="272">
        <f t="shared" si="128"/>
        <v>0</v>
      </c>
      <c r="AJ76" s="272">
        <f t="shared" si="128"/>
        <v>0</v>
      </c>
      <c r="AK76" s="272">
        <f t="shared" si="128"/>
        <v>0</v>
      </c>
      <c r="AL76" s="272">
        <f t="shared" si="128"/>
        <v>0</v>
      </c>
      <c r="AM76" s="272">
        <f t="shared" si="128"/>
        <v>0</v>
      </c>
      <c r="AN76" s="272">
        <f t="shared" si="128"/>
        <v>0</v>
      </c>
      <c r="AO76" s="272">
        <f t="shared" si="128"/>
        <v>0</v>
      </c>
      <c r="AP76" s="272">
        <f t="shared" si="128"/>
        <v>0</v>
      </c>
      <c r="AQ76" s="272">
        <f t="shared" si="128"/>
        <v>0</v>
      </c>
      <c r="AR76" s="272">
        <f t="shared" si="128"/>
        <v>0</v>
      </c>
      <c r="AS76" s="272">
        <f t="shared" si="128"/>
        <v>0</v>
      </c>
      <c r="AT76" s="272">
        <f t="shared" si="128"/>
        <v>0</v>
      </c>
      <c r="AU76" s="272">
        <f t="shared" si="128"/>
        <v>0</v>
      </c>
      <c r="AV76" s="272">
        <f t="shared" si="128"/>
        <v>0</v>
      </c>
      <c r="AW76" s="272">
        <f t="shared" si="128"/>
        <v>0</v>
      </c>
      <c r="AX76" s="272">
        <f t="shared" si="128"/>
        <v>0</v>
      </c>
      <c r="AY76" s="272">
        <f t="shared" si="128"/>
        <v>0</v>
      </c>
      <c r="AZ76" s="272">
        <f t="shared" si="128"/>
        <v>0</v>
      </c>
      <c r="BA76" s="529">
        <f t="shared" si="112"/>
        <v>0</v>
      </c>
      <c r="BB76" s="766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82"/>
      <c r="EW76" s="182"/>
      <c r="EX76" s="7"/>
      <c r="EY76" s="7"/>
      <c r="EZ76" s="7"/>
      <c r="FA76" s="7"/>
      <c r="FB76" s="7"/>
      <c r="FC76" s="7"/>
      <c r="FD76" s="7"/>
      <c r="FE76" s="7"/>
    </row>
    <row r="77" spans="1:161" ht="18" hidden="1" customHeight="1" x14ac:dyDescent="0.25">
      <c r="A77" s="770" t="s">
        <v>464</v>
      </c>
      <c r="B77" s="770"/>
      <c r="C77" s="770"/>
      <c r="D77" s="272">
        <f t="shared" ref="D77:Z77" si="129">COUNTIF(D12:D64,"C.7")</f>
        <v>0</v>
      </c>
      <c r="E77" s="272">
        <f t="shared" si="129"/>
        <v>0</v>
      </c>
      <c r="F77" s="272">
        <f t="shared" si="129"/>
        <v>0</v>
      </c>
      <c r="G77" s="272">
        <f t="shared" si="129"/>
        <v>0</v>
      </c>
      <c r="H77" s="272">
        <f t="shared" si="129"/>
        <v>0</v>
      </c>
      <c r="I77" s="272">
        <f t="shared" si="129"/>
        <v>0</v>
      </c>
      <c r="J77" s="272">
        <f t="shared" si="129"/>
        <v>0</v>
      </c>
      <c r="K77" s="272">
        <f t="shared" si="129"/>
        <v>0</v>
      </c>
      <c r="L77" s="272">
        <f t="shared" si="129"/>
        <v>0</v>
      </c>
      <c r="M77" s="272">
        <f t="shared" si="129"/>
        <v>0</v>
      </c>
      <c r="N77" s="272">
        <f t="shared" si="129"/>
        <v>0</v>
      </c>
      <c r="O77" s="272">
        <f t="shared" si="129"/>
        <v>0</v>
      </c>
      <c r="P77" s="222">
        <f t="shared" si="129"/>
        <v>0</v>
      </c>
      <c r="Q77" s="222">
        <f t="shared" si="129"/>
        <v>0</v>
      </c>
      <c r="R77" s="272">
        <f t="shared" si="129"/>
        <v>0</v>
      </c>
      <c r="S77" s="272">
        <f t="shared" si="129"/>
        <v>0</v>
      </c>
      <c r="T77" s="272">
        <f t="shared" si="129"/>
        <v>0</v>
      </c>
      <c r="U77" s="272">
        <f t="shared" si="129"/>
        <v>0</v>
      </c>
      <c r="V77" s="272">
        <f t="shared" si="129"/>
        <v>0</v>
      </c>
      <c r="W77" s="272">
        <f t="shared" si="129"/>
        <v>0</v>
      </c>
      <c r="X77" s="272">
        <f t="shared" si="129"/>
        <v>0</v>
      </c>
      <c r="Y77" s="272">
        <f t="shared" si="129"/>
        <v>0</v>
      </c>
      <c r="Z77" s="272">
        <f t="shared" si="129"/>
        <v>0</v>
      </c>
      <c r="AA77" s="2"/>
      <c r="AB77" s="272">
        <f t="shared" si="109"/>
        <v>0</v>
      </c>
      <c r="AC77" s="767">
        <f>AB77+AB78</f>
        <v>0</v>
      </c>
      <c r="AD77" s="272">
        <f t="shared" ref="AD77:AZ77" si="130">COUNTIF(AD11:AD63,"C.7")</f>
        <v>0</v>
      </c>
      <c r="AE77" s="272">
        <f t="shared" si="130"/>
        <v>0</v>
      </c>
      <c r="AF77" s="272">
        <f t="shared" si="130"/>
        <v>0</v>
      </c>
      <c r="AG77" s="272">
        <f t="shared" si="130"/>
        <v>0</v>
      </c>
      <c r="AH77" s="272">
        <f t="shared" si="130"/>
        <v>0</v>
      </c>
      <c r="AI77" s="272">
        <f t="shared" si="130"/>
        <v>0</v>
      </c>
      <c r="AJ77" s="272">
        <f t="shared" si="130"/>
        <v>0</v>
      </c>
      <c r="AK77" s="272">
        <f t="shared" si="130"/>
        <v>0</v>
      </c>
      <c r="AL77" s="272">
        <f t="shared" si="130"/>
        <v>0</v>
      </c>
      <c r="AM77" s="272">
        <f t="shared" si="130"/>
        <v>4</v>
      </c>
      <c r="AN77" s="272">
        <f t="shared" si="130"/>
        <v>4</v>
      </c>
      <c r="AO77" s="272">
        <f t="shared" si="130"/>
        <v>4</v>
      </c>
      <c r="AP77" s="272">
        <f t="shared" si="130"/>
        <v>0</v>
      </c>
      <c r="AQ77" s="272">
        <f t="shared" si="130"/>
        <v>0</v>
      </c>
      <c r="AR77" s="272">
        <f t="shared" si="130"/>
        <v>0</v>
      </c>
      <c r="AS77" s="272">
        <f t="shared" si="130"/>
        <v>0</v>
      </c>
      <c r="AT77" s="272">
        <f t="shared" si="130"/>
        <v>0</v>
      </c>
      <c r="AU77" s="272">
        <f t="shared" si="130"/>
        <v>0</v>
      </c>
      <c r="AV77" s="272">
        <f t="shared" si="130"/>
        <v>0</v>
      </c>
      <c r="AW77" s="272">
        <f t="shared" si="130"/>
        <v>0</v>
      </c>
      <c r="AX77" s="272">
        <f t="shared" si="130"/>
        <v>0</v>
      </c>
      <c r="AY77" s="272">
        <f t="shared" si="130"/>
        <v>0</v>
      </c>
      <c r="AZ77" s="529">
        <f t="shared" si="130"/>
        <v>0</v>
      </c>
      <c r="BA77" s="529">
        <f t="shared" si="112"/>
        <v>12</v>
      </c>
      <c r="BB77" s="766">
        <f>BA77+BA78</f>
        <v>28</v>
      </c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82"/>
      <c r="EW77" s="182"/>
      <c r="EX77" s="7"/>
      <c r="EY77" s="7"/>
      <c r="EZ77" s="7"/>
      <c r="FA77" s="7"/>
      <c r="FB77" s="7"/>
      <c r="FC77" s="7"/>
      <c r="FD77" s="7"/>
      <c r="FE77" s="7"/>
    </row>
    <row r="78" spans="1:161" ht="18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Z78" si="131">COUNTIF(E12:E64,"CP.7")</f>
        <v>0</v>
      </c>
      <c r="F78" s="272">
        <f t="shared" si="131"/>
        <v>0</v>
      </c>
      <c r="G78" s="272">
        <f t="shared" si="131"/>
        <v>0</v>
      </c>
      <c r="H78" s="272">
        <f>COUNTIF(H12:H64,"CP.7")</f>
        <v>0</v>
      </c>
      <c r="I78" s="272">
        <f>COUNTIF(I12:I64,"CP.7")</f>
        <v>0</v>
      </c>
      <c r="J78" s="272">
        <f>COUNTIF(J12:J64,"CP.7")</f>
        <v>0</v>
      </c>
      <c r="K78" s="272">
        <f>COUNTIF(K12:K64,"CP.7")</f>
        <v>0</v>
      </c>
      <c r="L78" s="272">
        <f>COUNTIF(L12:L64,"CP.7")</f>
        <v>0</v>
      </c>
      <c r="M78" s="272">
        <f t="shared" si="131"/>
        <v>0</v>
      </c>
      <c r="N78" s="272">
        <f t="shared" si="131"/>
        <v>0</v>
      </c>
      <c r="O78" s="272">
        <f t="shared" si="131"/>
        <v>0</v>
      </c>
      <c r="P78" s="272">
        <f t="shared" si="131"/>
        <v>0</v>
      </c>
      <c r="Q78" s="272">
        <f t="shared" si="131"/>
        <v>0</v>
      </c>
      <c r="R78" s="272">
        <f t="shared" si="131"/>
        <v>0</v>
      </c>
      <c r="S78" s="272">
        <f t="shared" si="131"/>
        <v>0</v>
      </c>
      <c r="T78" s="272">
        <f t="shared" si="131"/>
        <v>0</v>
      </c>
      <c r="U78" s="272">
        <f t="shared" si="131"/>
        <v>0</v>
      </c>
      <c r="V78" s="272">
        <f t="shared" si="131"/>
        <v>0</v>
      </c>
      <c r="W78" s="272">
        <f t="shared" si="131"/>
        <v>0</v>
      </c>
      <c r="X78" s="272">
        <f t="shared" si="131"/>
        <v>0</v>
      </c>
      <c r="Y78" s="272">
        <f t="shared" si="131"/>
        <v>0</v>
      </c>
      <c r="Z78" s="272">
        <f t="shared" si="131"/>
        <v>0</v>
      </c>
      <c r="AA78" s="2"/>
      <c r="AB78" s="272">
        <f t="shared" si="109"/>
        <v>0</v>
      </c>
      <c r="AC78" s="767"/>
      <c r="AD78" s="272">
        <f t="shared" ref="AD78:AZ78" si="132">COUNTIF(AD11:AD63,"CP.7")</f>
        <v>0</v>
      </c>
      <c r="AE78" s="272">
        <f t="shared" si="132"/>
        <v>0</v>
      </c>
      <c r="AF78" s="272">
        <f t="shared" si="132"/>
        <v>0</v>
      </c>
      <c r="AG78" s="272">
        <f t="shared" si="132"/>
        <v>0</v>
      </c>
      <c r="AH78" s="272">
        <f t="shared" si="132"/>
        <v>0</v>
      </c>
      <c r="AI78" s="272">
        <f t="shared" si="132"/>
        <v>0</v>
      </c>
      <c r="AJ78" s="272">
        <f t="shared" si="132"/>
        <v>0</v>
      </c>
      <c r="AK78" s="272">
        <f t="shared" si="132"/>
        <v>0</v>
      </c>
      <c r="AL78" s="272">
        <f t="shared" si="132"/>
        <v>0</v>
      </c>
      <c r="AM78" s="272">
        <f t="shared" si="132"/>
        <v>0</v>
      </c>
      <c r="AN78" s="272">
        <f t="shared" si="132"/>
        <v>0</v>
      </c>
      <c r="AO78" s="272">
        <f t="shared" si="132"/>
        <v>0</v>
      </c>
      <c r="AP78" s="272">
        <f t="shared" si="132"/>
        <v>0</v>
      </c>
      <c r="AQ78" s="272">
        <f t="shared" si="132"/>
        <v>0</v>
      </c>
      <c r="AR78" s="272">
        <f t="shared" si="132"/>
        <v>4</v>
      </c>
      <c r="AS78" s="272">
        <f t="shared" si="132"/>
        <v>4</v>
      </c>
      <c r="AT78" s="272">
        <f t="shared" si="132"/>
        <v>0</v>
      </c>
      <c r="AU78" s="272">
        <f t="shared" si="132"/>
        <v>0</v>
      </c>
      <c r="AV78" s="272">
        <f t="shared" si="132"/>
        <v>0</v>
      </c>
      <c r="AW78" s="272">
        <f t="shared" si="132"/>
        <v>0</v>
      </c>
      <c r="AX78" s="272">
        <f t="shared" si="132"/>
        <v>0</v>
      </c>
      <c r="AY78" s="272">
        <f t="shared" si="132"/>
        <v>4</v>
      </c>
      <c r="AZ78" s="272">
        <f t="shared" si="132"/>
        <v>4</v>
      </c>
      <c r="BA78" s="529">
        <f t="shared" si="112"/>
        <v>16</v>
      </c>
      <c r="BB78" s="766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82"/>
      <c r="EW78" s="182"/>
      <c r="EX78" s="7"/>
      <c r="EY78" s="7"/>
      <c r="EZ78" s="7"/>
      <c r="FA78" s="7"/>
      <c r="FB78" s="7"/>
      <c r="FC78" s="7"/>
      <c r="FD78" s="7"/>
      <c r="FE78" s="7"/>
    </row>
    <row r="79" spans="1:161" ht="18" hidden="1" customHeight="1" x14ac:dyDescent="0.25">
      <c r="A79" s="524" t="s">
        <v>761</v>
      </c>
      <c r="B79" s="524"/>
      <c r="C79" s="524"/>
      <c r="D79" s="272">
        <f t="shared" ref="D79:Z79" si="133">COUNTIF(D12:D64,"C.31")</f>
        <v>0</v>
      </c>
      <c r="E79" s="272">
        <f t="shared" si="133"/>
        <v>0</v>
      </c>
      <c r="F79" s="272">
        <f t="shared" si="133"/>
        <v>0</v>
      </c>
      <c r="G79" s="272">
        <f t="shared" si="133"/>
        <v>0</v>
      </c>
      <c r="H79" s="272">
        <f t="shared" si="133"/>
        <v>0</v>
      </c>
      <c r="I79" s="272">
        <f t="shared" si="133"/>
        <v>0</v>
      </c>
      <c r="J79" s="272">
        <f t="shared" si="133"/>
        <v>0</v>
      </c>
      <c r="K79" s="272">
        <f t="shared" si="133"/>
        <v>0</v>
      </c>
      <c r="L79" s="272">
        <f t="shared" si="133"/>
        <v>0</v>
      </c>
      <c r="M79" s="272">
        <f t="shared" si="133"/>
        <v>0</v>
      </c>
      <c r="N79" s="272">
        <f t="shared" si="133"/>
        <v>0</v>
      </c>
      <c r="O79" s="272">
        <f t="shared" si="133"/>
        <v>0</v>
      </c>
      <c r="P79" s="272">
        <f t="shared" si="133"/>
        <v>0</v>
      </c>
      <c r="Q79" s="272">
        <f t="shared" si="133"/>
        <v>0</v>
      </c>
      <c r="R79" s="272">
        <f t="shared" si="133"/>
        <v>0</v>
      </c>
      <c r="S79" s="272">
        <f t="shared" si="133"/>
        <v>0</v>
      </c>
      <c r="T79" s="272">
        <f t="shared" si="133"/>
        <v>0</v>
      </c>
      <c r="U79" s="272">
        <f t="shared" si="133"/>
        <v>0</v>
      </c>
      <c r="V79" s="272">
        <f t="shared" si="133"/>
        <v>0</v>
      </c>
      <c r="W79" s="272">
        <f t="shared" si="133"/>
        <v>0</v>
      </c>
      <c r="X79" s="272">
        <f t="shared" si="133"/>
        <v>0</v>
      </c>
      <c r="Y79" s="272">
        <f t="shared" si="133"/>
        <v>0</v>
      </c>
      <c r="Z79" s="272">
        <f t="shared" si="133"/>
        <v>0</v>
      </c>
      <c r="AA79" s="2"/>
      <c r="AB79" s="272">
        <f t="shared" si="109"/>
        <v>0</v>
      </c>
      <c r="AC79" s="767">
        <f>AB79+AB80</f>
        <v>0</v>
      </c>
      <c r="AD79" s="272">
        <f t="shared" ref="AD79:AZ79" si="134">COUNTIF(AD11:AD63,"C.31")</f>
        <v>0</v>
      </c>
      <c r="AE79" s="272">
        <f t="shared" si="134"/>
        <v>0</v>
      </c>
      <c r="AF79" s="272">
        <f t="shared" si="134"/>
        <v>0</v>
      </c>
      <c r="AG79" s="272">
        <f t="shared" si="134"/>
        <v>0</v>
      </c>
      <c r="AH79" s="272">
        <f t="shared" si="134"/>
        <v>4</v>
      </c>
      <c r="AI79" s="272">
        <f t="shared" si="134"/>
        <v>4</v>
      </c>
      <c r="AJ79" s="272">
        <f t="shared" si="134"/>
        <v>0</v>
      </c>
      <c r="AK79" s="272">
        <f t="shared" si="134"/>
        <v>0</v>
      </c>
      <c r="AL79" s="272">
        <f t="shared" si="134"/>
        <v>0</v>
      </c>
      <c r="AM79" s="272">
        <f t="shared" si="134"/>
        <v>0</v>
      </c>
      <c r="AN79" s="272">
        <f t="shared" si="134"/>
        <v>0</v>
      </c>
      <c r="AO79" s="272">
        <f t="shared" si="134"/>
        <v>0</v>
      </c>
      <c r="AP79" s="272">
        <f t="shared" si="134"/>
        <v>4</v>
      </c>
      <c r="AQ79" s="272">
        <f t="shared" si="134"/>
        <v>4</v>
      </c>
      <c r="AR79" s="272">
        <f t="shared" si="134"/>
        <v>4</v>
      </c>
      <c r="AS79" s="272">
        <f t="shared" si="134"/>
        <v>4</v>
      </c>
      <c r="AT79" s="272">
        <f t="shared" si="134"/>
        <v>0</v>
      </c>
      <c r="AU79" s="272">
        <f t="shared" si="134"/>
        <v>0</v>
      </c>
      <c r="AV79" s="272">
        <f t="shared" si="134"/>
        <v>0</v>
      </c>
      <c r="AW79" s="272">
        <f t="shared" si="134"/>
        <v>0</v>
      </c>
      <c r="AX79" s="272">
        <f t="shared" si="134"/>
        <v>0</v>
      </c>
      <c r="AY79" s="272">
        <f t="shared" si="134"/>
        <v>0</v>
      </c>
      <c r="AZ79" s="272">
        <f t="shared" si="134"/>
        <v>0</v>
      </c>
      <c r="BA79" s="529">
        <f>SUM(D79:Z79)</f>
        <v>0</v>
      </c>
      <c r="BB79" s="766">
        <f>BA79+BA80</f>
        <v>9</v>
      </c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82"/>
      <c r="EW79" s="182"/>
      <c r="EX79" s="7"/>
      <c r="EY79" s="7"/>
      <c r="EZ79" s="7"/>
      <c r="FA79" s="7"/>
      <c r="FB79" s="7"/>
      <c r="FC79" s="7"/>
      <c r="FD79" s="7"/>
      <c r="FE79" s="7"/>
    </row>
    <row r="80" spans="1:161" ht="18" hidden="1" customHeight="1" x14ac:dyDescent="0.25">
      <c r="A80" s="524" t="s">
        <v>762</v>
      </c>
      <c r="B80" s="524"/>
      <c r="C80" s="524"/>
      <c r="D80" s="272">
        <f t="shared" ref="D80:Z80" si="135">COUNTIF(D12:D64,"CP.31")</f>
        <v>0</v>
      </c>
      <c r="E80" s="272">
        <f t="shared" si="135"/>
        <v>0</v>
      </c>
      <c r="F80" s="272">
        <f t="shared" si="135"/>
        <v>0</v>
      </c>
      <c r="G80" s="272">
        <f t="shared" si="135"/>
        <v>0</v>
      </c>
      <c r="H80" s="272">
        <f t="shared" si="135"/>
        <v>0</v>
      </c>
      <c r="I80" s="272">
        <f t="shared" si="135"/>
        <v>0</v>
      </c>
      <c r="J80" s="272">
        <f t="shared" si="135"/>
        <v>0</v>
      </c>
      <c r="K80" s="272">
        <f t="shared" si="135"/>
        <v>0</v>
      </c>
      <c r="L80" s="272">
        <f t="shared" si="135"/>
        <v>0</v>
      </c>
      <c r="M80" s="272">
        <f t="shared" si="135"/>
        <v>0</v>
      </c>
      <c r="N80" s="272">
        <f t="shared" si="135"/>
        <v>0</v>
      </c>
      <c r="O80" s="272">
        <f t="shared" si="135"/>
        <v>0</v>
      </c>
      <c r="P80" s="272">
        <f t="shared" si="135"/>
        <v>0</v>
      </c>
      <c r="Q80" s="272">
        <f t="shared" si="135"/>
        <v>0</v>
      </c>
      <c r="R80" s="272">
        <f t="shared" si="135"/>
        <v>0</v>
      </c>
      <c r="S80" s="272">
        <f t="shared" si="135"/>
        <v>0</v>
      </c>
      <c r="T80" s="272">
        <f t="shared" si="135"/>
        <v>0</v>
      </c>
      <c r="U80" s="272">
        <f t="shared" si="135"/>
        <v>0</v>
      </c>
      <c r="V80" s="272">
        <f t="shared" si="135"/>
        <v>0</v>
      </c>
      <c r="W80" s="272">
        <f t="shared" si="135"/>
        <v>0</v>
      </c>
      <c r="X80" s="272">
        <f t="shared" si="135"/>
        <v>0</v>
      </c>
      <c r="Y80" s="272">
        <f t="shared" si="135"/>
        <v>0</v>
      </c>
      <c r="Z80" s="272">
        <f t="shared" si="135"/>
        <v>0</v>
      </c>
      <c r="AA80" s="2"/>
      <c r="AB80" s="272">
        <f t="shared" si="109"/>
        <v>0</v>
      </c>
      <c r="AC80" s="767"/>
      <c r="AD80" s="272">
        <f t="shared" ref="AD80:AZ80" si="136">COUNTIF(AD11:AD63,"CP.31")</f>
        <v>0</v>
      </c>
      <c r="AE80" s="272">
        <f t="shared" si="136"/>
        <v>0</v>
      </c>
      <c r="AF80" s="272">
        <f t="shared" si="136"/>
        <v>0</v>
      </c>
      <c r="AG80" s="272">
        <f t="shared" si="136"/>
        <v>0</v>
      </c>
      <c r="AH80" s="272">
        <f t="shared" si="136"/>
        <v>0</v>
      </c>
      <c r="AI80" s="272">
        <f t="shared" si="136"/>
        <v>0</v>
      </c>
      <c r="AJ80" s="272">
        <f t="shared" si="136"/>
        <v>3</v>
      </c>
      <c r="AK80" s="272">
        <f t="shared" si="136"/>
        <v>3</v>
      </c>
      <c r="AL80" s="272">
        <f t="shared" si="136"/>
        <v>3</v>
      </c>
      <c r="AM80" s="272">
        <f t="shared" si="136"/>
        <v>0</v>
      </c>
      <c r="AN80" s="272">
        <f t="shared" si="136"/>
        <v>0</v>
      </c>
      <c r="AO80" s="272">
        <f t="shared" si="136"/>
        <v>0</v>
      </c>
      <c r="AP80" s="272">
        <f t="shared" si="136"/>
        <v>0</v>
      </c>
      <c r="AQ80" s="272">
        <f t="shared" si="136"/>
        <v>0</v>
      </c>
      <c r="AR80" s="272">
        <f t="shared" si="136"/>
        <v>0</v>
      </c>
      <c r="AS80" s="272">
        <f t="shared" si="136"/>
        <v>0</v>
      </c>
      <c r="AT80" s="272">
        <f t="shared" si="136"/>
        <v>0</v>
      </c>
      <c r="AU80" s="272">
        <f t="shared" si="136"/>
        <v>0</v>
      </c>
      <c r="AV80" s="272">
        <f t="shared" si="136"/>
        <v>0</v>
      </c>
      <c r="AW80" s="272">
        <f t="shared" si="136"/>
        <v>0</v>
      </c>
      <c r="AX80" s="272">
        <f t="shared" si="136"/>
        <v>0</v>
      </c>
      <c r="AY80" s="272">
        <f t="shared" si="136"/>
        <v>0</v>
      </c>
      <c r="AZ80" s="272">
        <f t="shared" si="136"/>
        <v>0</v>
      </c>
      <c r="BA80" s="529">
        <f t="shared" si="112"/>
        <v>9</v>
      </c>
      <c r="BB80" s="766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82"/>
      <c r="EW80" s="182"/>
      <c r="EX80" s="7"/>
      <c r="EY80" s="7"/>
      <c r="EZ80" s="7"/>
      <c r="FA80" s="7"/>
      <c r="FB80" s="7"/>
      <c r="FC80" s="7"/>
      <c r="FD80" s="7"/>
      <c r="FE80" s="7"/>
    </row>
    <row r="81" spans="1:161" ht="18" hidden="1" customHeight="1" x14ac:dyDescent="0.25">
      <c r="A81" s="770" t="s">
        <v>465</v>
      </c>
      <c r="B81" s="770"/>
      <c r="C81" s="770"/>
      <c r="D81" s="272">
        <f t="shared" ref="D81:Z81" si="137">COUNTIF(D12:D64,"E.33")</f>
        <v>0</v>
      </c>
      <c r="E81" s="272">
        <f t="shared" si="137"/>
        <v>0</v>
      </c>
      <c r="F81" s="272">
        <f t="shared" si="137"/>
        <v>0</v>
      </c>
      <c r="G81" s="272">
        <f t="shared" si="137"/>
        <v>0</v>
      </c>
      <c r="H81" s="272">
        <f t="shared" si="137"/>
        <v>0</v>
      </c>
      <c r="I81" s="272">
        <f t="shared" si="137"/>
        <v>0</v>
      </c>
      <c r="J81" s="272">
        <f t="shared" si="137"/>
        <v>0</v>
      </c>
      <c r="K81" s="272">
        <f t="shared" si="137"/>
        <v>0</v>
      </c>
      <c r="L81" s="272">
        <f t="shared" si="137"/>
        <v>0</v>
      </c>
      <c r="M81" s="272">
        <f t="shared" si="137"/>
        <v>0</v>
      </c>
      <c r="N81" s="272">
        <f t="shared" si="137"/>
        <v>0</v>
      </c>
      <c r="O81" s="272">
        <f t="shared" si="137"/>
        <v>0</v>
      </c>
      <c r="P81" s="272">
        <f t="shared" si="137"/>
        <v>0</v>
      </c>
      <c r="Q81" s="272">
        <f t="shared" si="137"/>
        <v>0</v>
      </c>
      <c r="R81" s="272">
        <f t="shared" si="137"/>
        <v>0</v>
      </c>
      <c r="S81" s="272">
        <f t="shared" si="137"/>
        <v>0</v>
      </c>
      <c r="T81" s="272">
        <f t="shared" si="137"/>
        <v>0</v>
      </c>
      <c r="U81" s="272">
        <f t="shared" si="137"/>
        <v>0</v>
      </c>
      <c r="V81" s="272">
        <f t="shared" si="137"/>
        <v>0</v>
      </c>
      <c r="W81" s="272">
        <f t="shared" si="137"/>
        <v>0</v>
      </c>
      <c r="X81" s="272">
        <f t="shared" si="137"/>
        <v>0</v>
      </c>
      <c r="Y81" s="272">
        <f t="shared" si="137"/>
        <v>0</v>
      </c>
      <c r="Z81" s="272">
        <f t="shared" si="137"/>
        <v>0</v>
      </c>
      <c r="AA81" s="2"/>
      <c r="AB81" s="272">
        <f t="shared" si="109"/>
        <v>0</v>
      </c>
      <c r="AC81" s="767">
        <f>AB81+AB82</f>
        <v>0</v>
      </c>
      <c r="AD81" s="272">
        <f t="shared" ref="AD81:AZ81" si="138">COUNTIF(AD11:AD63,"E.33")</f>
        <v>2</v>
      </c>
      <c r="AE81" s="272">
        <f t="shared" si="138"/>
        <v>2</v>
      </c>
      <c r="AF81" s="272">
        <f t="shared" si="138"/>
        <v>2</v>
      </c>
      <c r="AG81" s="272">
        <f t="shared" si="138"/>
        <v>2</v>
      </c>
      <c r="AH81" s="272">
        <f t="shared" si="138"/>
        <v>2</v>
      </c>
      <c r="AI81" s="272">
        <f t="shared" si="138"/>
        <v>2</v>
      </c>
      <c r="AJ81" s="272">
        <f t="shared" si="138"/>
        <v>2</v>
      </c>
      <c r="AK81" s="272">
        <f t="shared" si="138"/>
        <v>2</v>
      </c>
      <c r="AL81" s="272">
        <f t="shared" si="138"/>
        <v>2</v>
      </c>
      <c r="AM81" s="272">
        <f t="shared" si="138"/>
        <v>0</v>
      </c>
      <c r="AN81" s="272">
        <f t="shared" si="138"/>
        <v>0</v>
      </c>
      <c r="AO81" s="272">
        <f t="shared" si="138"/>
        <v>0</v>
      </c>
      <c r="AP81" s="272">
        <f t="shared" si="138"/>
        <v>0</v>
      </c>
      <c r="AQ81" s="272">
        <f t="shared" si="138"/>
        <v>0</v>
      </c>
      <c r="AR81" s="272">
        <f t="shared" si="138"/>
        <v>0</v>
      </c>
      <c r="AS81" s="272">
        <f t="shared" si="138"/>
        <v>0</v>
      </c>
      <c r="AT81" s="272">
        <f t="shared" si="138"/>
        <v>0</v>
      </c>
      <c r="AU81" s="272">
        <f t="shared" si="138"/>
        <v>0</v>
      </c>
      <c r="AV81" s="272">
        <f t="shared" si="138"/>
        <v>0</v>
      </c>
      <c r="AW81" s="272">
        <f t="shared" si="138"/>
        <v>0</v>
      </c>
      <c r="AX81" s="272">
        <f t="shared" si="138"/>
        <v>0</v>
      </c>
      <c r="AY81" s="272">
        <f t="shared" si="138"/>
        <v>0</v>
      </c>
      <c r="AZ81" s="529">
        <f t="shared" si="138"/>
        <v>0</v>
      </c>
      <c r="BA81" s="529">
        <f t="shared" si="112"/>
        <v>18</v>
      </c>
      <c r="BB81" s="766">
        <f>BA81+BA82</f>
        <v>30</v>
      </c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82"/>
      <c r="EW81" s="182"/>
      <c r="EX81" s="7"/>
      <c r="EY81" s="7"/>
      <c r="EZ81" s="7"/>
      <c r="FA81" s="7"/>
      <c r="FB81" s="7"/>
      <c r="FC81" s="7"/>
      <c r="FD81" s="7"/>
      <c r="FE81" s="7"/>
    </row>
    <row r="82" spans="1:161" ht="18" hidden="1" customHeight="1" x14ac:dyDescent="0.25">
      <c r="A82" s="524" t="s">
        <v>598</v>
      </c>
      <c r="B82" s="524"/>
      <c r="C82" s="524"/>
      <c r="D82" s="272">
        <f t="shared" ref="D82:Z82" si="139">COUNTIF(D12:D64,"EL.33")</f>
        <v>0</v>
      </c>
      <c r="E82" s="272">
        <f t="shared" si="139"/>
        <v>0</v>
      </c>
      <c r="F82" s="272">
        <f t="shared" si="139"/>
        <v>0</v>
      </c>
      <c r="G82" s="272">
        <f t="shared" si="139"/>
        <v>0</v>
      </c>
      <c r="H82" s="272">
        <f t="shared" si="139"/>
        <v>0</v>
      </c>
      <c r="I82" s="272">
        <f t="shared" si="139"/>
        <v>0</v>
      </c>
      <c r="J82" s="272">
        <f t="shared" si="139"/>
        <v>0</v>
      </c>
      <c r="K82" s="272">
        <f t="shared" si="139"/>
        <v>0</v>
      </c>
      <c r="L82" s="272">
        <f t="shared" si="139"/>
        <v>0</v>
      </c>
      <c r="M82" s="272">
        <f t="shared" si="139"/>
        <v>0</v>
      </c>
      <c r="N82" s="272">
        <f t="shared" si="139"/>
        <v>0</v>
      </c>
      <c r="O82" s="272">
        <f t="shared" si="139"/>
        <v>0</v>
      </c>
      <c r="P82" s="272">
        <f t="shared" si="139"/>
        <v>0</v>
      </c>
      <c r="Q82" s="272">
        <f t="shared" si="139"/>
        <v>0</v>
      </c>
      <c r="R82" s="272">
        <f t="shared" si="139"/>
        <v>0</v>
      </c>
      <c r="S82" s="272">
        <f t="shared" si="139"/>
        <v>0</v>
      </c>
      <c r="T82" s="272">
        <f t="shared" si="139"/>
        <v>0</v>
      </c>
      <c r="U82" s="272">
        <f t="shared" si="139"/>
        <v>0</v>
      </c>
      <c r="V82" s="272">
        <f t="shared" si="139"/>
        <v>0</v>
      </c>
      <c r="W82" s="272">
        <f t="shared" si="139"/>
        <v>0</v>
      </c>
      <c r="X82" s="272">
        <f t="shared" si="139"/>
        <v>0</v>
      </c>
      <c r="Y82" s="272">
        <f t="shared" si="139"/>
        <v>0</v>
      </c>
      <c r="Z82" s="272">
        <f t="shared" si="139"/>
        <v>0</v>
      </c>
      <c r="AA82" s="2"/>
      <c r="AB82" s="272">
        <f t="shared" si="109"/>
        <v>0</v>
      </c>
      <c r="AC82" s="767"/>
      <c r="AD82" s="272">
        <f t="shared" ref="AD82:AZ82" si="140">COUNTIF(AD12:AD64,"EL.33")</f>
        <v>0</v>
      </c>
      <c r="AE82" s="272">
        <f t="shared" si="140"/>
        <v>0</v>
      </c>
      <c r="AF82" s="272">
        <f t="shared" si="140"/>
        <v>0</v>
      </c>
      <c r="AG82" s="272">
        <f t="shared" si="140"/>
        <v>0</v>
      </c>
      <c r="AH82" s="272">
        <f t="shared" si="140"/>
        <v>0</v>
      </c>
      <c r="AI82" s="272">
        <f t="shared" si="140"/>
        <v>0</v>
      </c>
      <c r="AJ82" s="272">
        <f t="shared" si="140"/>
        <v>0</v>
      </c>
      <c r="AK82" s="272">
        <f t="shared" si="140"/>
        <v>0</v>
      </c>
      <c r="AL82" s="272">
        <f t="shared" si="140"/>
        <v>0</v>
      </c>
      <c r="AM82" s="272">
        <f t="shared" si="140"/>
        <v>4</v>
      </c>
      <c r="AN82" s="272">
        <f t="shared" si="140"/>
        <v>4</v>
      </c>
      <c r="AO82" s="272">
        <f t="shared" si="140"/>
        <v>4</v>
      </c>
      <c r="AP82" s="272">
        <f t="shared" si="140"/>
        <v>0</v>
      </c>
      <c r="AQ82" s="272">
        <f t="shared" si="140"/>
        <v>0</v>
      </c>
      <c r="AR82" s="272">
        <f t="shared" si="140"/>
        <v>0</v>
      </c>
      <c r="AS82" s="272">
        <f t="shared" si="140"/>
        <v>0</v>
      </c>
      <c r="AT82" s="272">
        <f t="shared" si="140"/>
        <v>0</v>
      </c>
      <c r="AU82" s="272">
        <f t="shared" si="140"/>
        <v>0</v>
      </c>
      <c r="AV82" s="272">
        <f t="shared" si="140"/>
        <v>0</v>
      </c>
      <c r="AW82" s="272">
        <f t="shared" si="140"/>
        <v>0</v>
      </c>
      <c r="AX82" s="272">
        <f t="shared" si="140"/>
        <v>0</v>
      </c>
      <c r="AY82" s="272">
        <f t="shared" si="140"/>
        <v>0</v>
      </c>
      <c r="AZ82" s="529">
        <f t="shared" si="140"/>
        <v>0</v>
      </c>
      <c r="BA82" s="529">
        <f t="shared" si="112"/>
        <v>12</v>
      </c>
      <c r="BB82" s="766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82"/>
      <c r="EW82" s="182"/>
      <c r="EX82" s="7"/>
      <c r="EY82" s="7"/>
      <c r="EZ82" s="7"/>
      <c r="FA82" s="7"/>
      <c r="FB82" s="7"/>
      <c r="FC82" s="7"/>
      <c r="FD82" s="7"/>
      <c r="FE82" s="7"/>
    </row>
    <row r="83" spans="1:161" ht="18" hidden="1" customHeight="1" x14ac:dyDescent="0.25">
      <c r="A83" s="770" t="s">
        <v>466</v>
      </c>
      <c r="B83" s="770"/>
      <c r="C83" s="770"/>
      <c r="D83" s="272">
        <f t="shared" ref="D83:Z83" si="141">COUNTIF(D12:D64,"E.18")</f>
        <v>0</v>
      </c>
      <c r="E83" s="272">
        <f t="shared" si="141"/>
        <v>0</v>
      </c>
      <c r="F83" s="272">
        <f t="shared" si="141"/>
        <v>0</v>
      </c>
      <c r="G83" s="272">
        <f t="shared" si="141"/>
        <v>0</v>
      </c>
      <c r="H83" s="272">
        <f t="shared" si="141"/>
        <v>0</v>
      </c>
      <c r="I83" s="272">
        <f t="shared" si="141"/>
        <v>0</v>
      </c>
      <c r="J83" s="272">
        <f t="shared" si="141"/>
        <v>0</v>
      </c>
      <c r="K83" s="272">
        <f t="shared" si="141"/>
        <v>0</v>
      </c>
      <c r="L83" s="272">
        <f t="shared" si="141"/>
        <v>0</v>
      </c>
      <c r="M83" s="272">
        <f t="shared" si="141"/>
        <v>0</v>
      </c>
      <c r="N83" s="272">
        <f t="shared" si="141"/>
        <v>0</v>
      </c>
      <c r="O83" s="272">
        <f t="shared" si="141"/>
        <v>0</v>
      </c>
      <c r="P83" s="272">
        <f t="shared" si="141"/>
        <v>0</v>
      </c>
      <c r="Q83" s="272">
        <f t="shared" si="141"/>
        <v>0</v>
      </c>
      <c r="R83" s="272">
        <f t="shared" si="141"/>
        <v>0</v>
      </c>
      <c r="S83" s="272">
        <f t="shared" si="141"/>
        <v>0</v>
      </c>
      <c r="T83" s="272">
        <f t="shared" si="141"/>
        <v>0</v>
      </c>
      <c r="U83" s="272">
        <f t="shared" si="141"/>
        <v>0</v>
      </c>
      <c r="V83" s="272">
        <f t="shared" si="141"/>
        <v>0</v>
      </c>
      <c r="W83" s="272">
        <f t="shared" si="141"/>
        <v>0</v>
      </c>
      <c r="X83" s="272">
        <f t="shared" si="141"/>
        <v>0</v>
      </c>
      <c r="Y83" s="272">
        <f t="shared" si="141"/>
        <v>0</v>
      </c>
      <c r="Z83" s="272">
        <f t="shared" si="141"/>
        <v>0</v>
      </c>
      <c r="AA83" s="2"/>
      <c r="AB83" s="272">
        <f t="shared" si="109"/>
        <v>0</v>
      </c>
      <c r="AC83" s="767">
        <f>AB83+AB84</f>
        <v>0</v>
      </c>
      <c r="AD83" s="272">
        <f t="shared" ref="AD83:AZ83" si="142">COUNTIF(AD11:AD63,"E.18")</f>
        <v>0</v>
      </c>
      <c r="AE83" s="272">
        <f t="shared" si="142"/>
        <v>0</v>
      </c>
      <c r="AF83" s="272">
        <f t="shared" si="142"/>
        <v>0</v>
      </c>
      <c r="AG83" s="272">
        <f t="shared" si="142"/>
        <v>0</v>
      </c>
      <c r="AH83" s="272">
        <f t="shared" si="142"/>
        <v>0</v>
      </c>
      <c r="AI83" s="272">
        <f t="shared" si="142"/>
        <v>0</v>
      </c>
      <c r="AJ83" s="272">
        <f t="shared" si="142"/>
        <v>0</v>
      </c>
      <c r="AK83" s="272">
        <f t="shared" si="142"/>
        <v>0</v>
      </c>
      <c r="AL83" s="272">
        <f t="shared" si="142"/>
        <v>0</v>
      </c>
      <c r="AM83" s="272">
        <f t="shared" si="142"/>
        <v>0</v>
      </c>
      <c r="AN83" s="272">
        <f t="shared" si="142"/>
        <v>0</v>
      </c>
      <c r="AO83" s="272">
        <f t="shared" si="142"/>
        <v>0</v>
      </c>
      <c r="AP83" s="272">
        <f t="shared" si="142"/>
        <v>0</v>
      </c>
      <c r="AQ83" s="272">
        <f t="shared" si="142"/>
        <v>0</v>
      </c>
      <c r="AR83" s="272">
        <f t="shared" si="142"/>
        <v>0</v>
      </c>
      <c r="AS83" s="272">
        <f t="shared" si="142"/>
        <v>0</v>
      </c>
      <c r="AT83" s="272">
        <f t="shared" si="142"/>
        <v>2</v>
      </c>
      <c r="AU83" s="272">
        <f t="shared" si="142"/>
        <v>2</v>
      </c>
      <c r="AV83" s="272">
        <f t="shared" si="142"/>
        <v>2</v>
      </c>
      <c r="AW83" s="272">
        <f t="shared" si="142"/>
        <v>2</v>
      </c>
      <c r="AX83" s="272">
        <f t="shared" si="142"/>
        <v>2</v>
      </c>
      <c r="AY83" s="272">
        <f t="shared" si="142"/>
        <v>2</v>
      </c>
      <c r="AZ83" s="529">
        <f t="shared" si="142"/>
        <v>2</v>
      </c>
      <c r="BA83" s="529">
        <f t="shared" si="112"/>
        <v>14</v>
      </c>
      <c r="BB83" s="766">
        <f>BA83+BA84</f>
        <v>22</v>
      </c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82"/>
      <c r="EW83" s="182"/>
      <c r="EX83" s="7"/>
      <c r="EY83" s="7"/>
      <c r="EZ83" s="7"/>
      <c r="FA83" s="7"/>
      <c r="FB83" s="7"/>
      <c r="FC83" s="7"/>
      <c r="FD83" s="7"/>
      <c r="FE83" s="7"/>
    </row>
    <row r="84" spans="1:161" ht="18" hidden="1" customHeight="1" x14ac:dyDescent="0.25">
      <c r="A84" s="524" t="s">
        <v>532</v>
      </c>
      <c r="B84" s="524"/>
      <c r="C84" s="524"/>
      <c r="D84" s="272">
        <f t="shared" ref="D84:Q84" si="143">COUNTIF(D12:D64,"EL.18")</f>
        <v>0</v>
      </c>
      <c r="E84" s="272">
        <f t="shared" si="143"/>
        <v>0</v>
      </c>
      <c r="F84" s="272">
        <f t="shared" si="143"/>
        <v>0</v>
      </c>
      <c r="G84" s="272">
        <f t="shared" si="143"/>
        <v>0</v>
      </c>
      <c r="H84" s="272">
        <f t="shared" si="143"/>
        <v>0</v>
      </c>
      <c r="I84" s="272">
        <f t="shared" si="143"/>
        <v>0</v>
      </c>
      <c r="J84" s="272">
        <f t="shared" si="143"/>
        <v>0</v>
      </c>
      <c r="K84" s="272">
        <f t="shared" si="143"/>
        <v>0</v>
      </c>
      <c r="L84" s="272">
        <f t="shared" si="143"/>
        <v>0</v>
      </c>
      <c r="M84" s="272">
        <f t="shared" si="143"/>
        <v>0</v>
      </c>
      <c r="N84" s="272">
        <f t="shared" si="143"/>
        <v>0</v>
      </c>
      <c r="O84" s="272">
        <f t="shared" si="143"/>
        <v>0</v>
      </c>
      <c r="P84" s="272">
        <f t="shared" si="143"/>
        <v>0</v>
      </c>
      <c r="Q84" s="272">
        <f t="shared" si="143"/>
        <v>0</v>
      </c>
      <c r="R84" s="272">
        <f>COUNTIF(R12:R64,"EP.18")</f>
        <v>0</v>
      </c>
      <c r="S84" s="272">
        <f>COUNTIF(S12:S64,"EP.18")</f>
        <v>0</v>
      </c>
      <c r="T84" s="272">
        <f t="shared" ref="T84:Z84" si="144">COUNTIF(T12:T64,"EL.18")</f>
        <v>0</v>
      </c>
      <c r="U84" s="272">
        <f t="shared" si="144"/>
        <v>0</v>
      </c>
      <c r="V84" s="272">
        <f t="shared" si="144"/>
        <v>0</v>
      </c>
      <c r="W84" s="272">
        <f t="shared" si="144"/>
        <v>0</v>
      </c>
      <c r="X84" s="272">
        <f t="shared" si="144"/>
        <v>0</v>
      </c>
      <c r="Y84" s="272">
        <f t="shared" si="144"/>
        <v>0</v>
      </c>
      <c r="Z84" s="272">
        <f t="shared" si="144"/>
        <v>0</v>
      </c>
      <c r="AA84" s="2"/>
      <c r="AB84" s="272">
        <f t="shared" si="109"/>
        <v>0</v>
      </c>
      <c r="AC84" s="767"/>
      <c r="AD84" s="272">
        <f t="shared" ref="AD84:AQ84" si="145">COUNTIF(AD11:AD63,"EL.18")</f>
        <v>0</v>
      </c>
      <c r="AE84" s="272">
        <f t="shared" si="145"/>
        <v>0</v>
      </c>
      <c r="AF84" s="272">
        <f t="shared" si="145"/>
        <v>0</v>
      </c>
      <c r="AG84" s="272">
        <f t="shared" si="145"/>
        <v>0</v>
      </c>
      <c r="AH84" s="272">
        <f t="shared" si="145"/>
        <v>0</v>
      </c>
      <c r="AI84" s="272">
        <f t="shared" si="145"/>
        <v>0</v>
      </c>
      <c r="AJ84" s="272">
        <f t="shared" si="145"/>
        <v>0</v>
      </c>
      <c r="AK84" s="272">
        <f t="shared" si="145"/>
        <v>0</v>
      </c>
      <c r="AL84" s="272">
        <f t="shared" si="145"/>
        <v>0</v>
      </c>
      <c r="AM84" s="272">
        <f t="shared" si="145"/>
        <v>0</v>
      </c>
      <c r="AN84" s="272">
        <f t="shared" si="145"/>
        <v>0</v>
      </c>
      <c r="AO84" s="272">
        <f t="shared" si="145"/>
        <v>0</v>
      </c>
      <c r="AP84" s="272">
        <f t="shared" si="145"/>
        <v>0</v>
      </c>
      <c r="AQ84" s="272">
        <f t="shared" si="145"/>
        <v>0</v>
      </c>
      <c r="AR84" s="272">
        <f t="shared" ref="AR84:AZ84" si="146">COUNTIF(AR11:AR63,"EP.18")</f>
        <v>4</v>
      </c>
      <c r="AS84" s="272">
        <f t="shared" si="146"/>
        <v>4</v>
      </c>
      <c r="AT84" s="272">
        <f t="shared" si="146"/>
        <v>0</v>
      </c>
      <c r="AU84" s="272">
        <f t="shared" si="146"/>
        <v>0</v>
      </c>
      <c r="AV84" s="272">
        <f t="shared" si="146"/>
        <v>0</v>
      </c>
      <c r="AW84" s="272">
        <f t="shared" si="146"/>
        <v>0</v>
      </c>
      <c r="AX84" s="272">
        <f t="shared" si="146"/>
        <v>0</v>
      </c>
      <c r="AY84" s="272">
        <f t="shared" si="146"/>
        <v>0</v>
      </c>
      <c r="AZ84" s="529">
        <f t="shared" si="146"/>
        <v>0</v>
      </c>
      <c r="BA84" s="529">
        <f t="shared" si="112"/>
        <v>8</v>
      </c>
      <c r="BB84" s="766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82"/>
      <c r="EW84" s="182"/>
      <c r="EX84" s="7"/>
      <c r="EY84" s="7"/>
      <c r="EZ84" s="7"/>
      <c r="FA84" s="7"/>
      <c r="FB84" s="7"/>
      <c r="FC84" s="7"/>
      <c r="FD84" s="7"/>
      <c r="FE84" s="7"/>
    </row>
    <row r="85" spans="1:161" ht="18" hidden="1" customHeight="1" x14ac:dyDescent="0.25">
      <c r="A85" s="770" t="s">
        <v>467</v>
      </c>
      <c r="B85" s="770"/>
      <c r="C85" s="770"/>
      <c r="D85" s="272">
        <f>COUNTIF(D12:D64,"E.10")</f>
        <v>0</v>
      </c>
      <c r="E85" s="272">
        <f t="shared" ref="E85:Z85" si="147">COUNTIF(E12:E64,"E.10")</f>
        <v>0</v>
      </c>
      <c r="F85" s="272">
        <f t="shared" si="147"/>
        <v>0</v>
      </c>
      <c r="G85" s="272">
        <f t="shared" si="147"/>
        <v>0</v>
      </c>
      <c r="H85" s="272">
        <f>COUNTIF(H12:H64,"E.10")</f>
        <v>0</v>
      </c>
      <c r="I85" s="272">
        <f>COUNTIF(I12:I64,"E.10")</f>
        <v>0</v>
      </c>
      <c r="J85" s="272">
        <f>COUNTIF(J12:J64,"E.10")</f>
        <v>0</v>
      </c>
      <c r="K85" s="272">
        <f>COUNTIF(K12:K64,"E.10")</f>
        <v>0</v>
      </c>
      <c r="L85" s="272">
        <f>COUNTIF(L12:L64,"E.10")</f>
        <v>0</v>
      </c>
      <c r="M85" s="272">
        <f t="shared" si="147"/>
        <v>0</v>
      </c>
      <c r="N85" s="272">
        <f t="shared" si="147"/>
        <v>0</v>
      </c>
      <c r="O85" s="272">
        <f t="shared" si="147"/>
        <v>0</v>
      </c>
      <c r="P85" s="272">
        <f t="shared" si="147"/>
        <v>0</v>
      </c>
      <c r="Q85" s="272">
        <f t="shared" si="147"/>
        <v>0</v>
      </c>
      <c r="R85" s="272">
        <f t="shared" si="147"/>
        <v>0</v>
      </c>
      <c r="S85" s="272">
        <f t="shared" si="147"/>
        <v>0</v>
      </c>
      <c r="T85" s="272">
        <f t="shared" si="147"/>
        <v>0</v>
      </c>
      <c r="U85" s="272">
        <f t="shared" si="147"/>
        <v>0</v>
      </c>
      <c r="V85" s="272">
        <f t="shared" si="147"/>
        <v>0</v>
      </c>
      <c r="W85" s="272">
        <f t="shared" si="147"/>
        <v>0</v>
      </c>
      <c r="X85" s="272">
        <f t="shared" si="147"/>
        <v>0</v>
      </c>
      <c r="Y85" s="272">
        <f t="shared" si="147"/>
        <v>0</v>
      </c>
      <c r="Z85" s="272">
        <f t="shared" si="147"/>
        <v>0</v>
      </c>
      <c r="AA85" s="2"/>
      <c r="AB85" s="272">
        <f t="shared" si="109"/>
        <v>0</v>
      </c>
      <c r="AC85" s="767">
        <f>AB85+AB86</f>
        <v>0</v>
      </c>
      <c r="AD85" s="272">
        <f t="shared" ref="AD85:AZ85" si="148">COUNTIF(AD11:AD63,"E.10")</f>
        <v>0</v>
      </c>
      <c r="AE85" s="272">
        <f t="shared" si="148"/>
        <v>0</v>
      </c>
      <c r="AF85" s="272">
        <f t="shared" si="148"/>
        <v>0</v>
      </c>
      <c r="AG85" s="272">
        <f t="shared" si="148"/>
        <v>0</v>
      </c>
      <c r="AH85" s="272">
        <f t="shared" si="148"/>
        <v>0</v>
      </c>
      <c r="AI85" s="272">
        <f t="shared" si="148"/>
        <v>0</v>
      </c>
      <c r="AJ85" s="272">
        <f t="shared" si="148"/>
        <v>0</v>
      </c>
      <c r="AK85" s="272">
        <f t="shared" si="148"/>
        <v>0</v>
      </c>
      <c r="AL85" s="272">
        <f t="shared" si="148"/>
        <v>0</v>
      </c>
      <c r="AM85" s="272">
        <f t="shared" si="148"/>
        <v>2</v>
      </c>
      <c r="AN85" s="272">
        <f t="shared" si="148"/>
        <v>2</v>
      </c>
      <c r="AO85" s="272">
        <f t="shared" si="148"/>
        <v>2</v>
      </c>
      <c r="AP85" s="272">
        <f t="shared" si="148"/>
        <v>2</v>
      </c>
      <c r="AQ85" s="272">
        <f t="shared" si="148"/>
        <v>2</v>
      </c>
      <c r="AR85" s="272">
        <f t="shared" si="148"/>
        <v>2</v>
      </c>
      <c r="AS85" s="272">
        <f t="shared" si="148"/>
        <v>2</v>
      </c>
      <c r="AT85" s="272">
        <f t="shared" si="148"/>
        <v>0</v>
      </c>
      <c r="AU85" s="272">
        <f t="shared" si="148"/>
        <v>0</v>
      </c>
      <c r="AV85" s="272">
        <f t="shared" si="148"/>
        <v>0</v>
      </c>
      <c r="AW85" s="272">
        <f t="shared" si="148"/>
        <v>0</v>
      </c>
      <c r="AX85" s="272">
        <f t="shared" si="148"/>
        <v>0</v>
      </c>
      <c r="AY85" s="272">
        <f t="shared" si="148"/>
        <v>0</v>
      </c>
      <c r="AZ85" s="272">
        <f t="shared" si="148"/>
        <v>0</v>
      </c>
      <c r="BA85" s="529">
        <f t="shared" si="112"/>
        <v>14</v>
      </c>
      <c r="BB85" s="766">
        <f>BA85+BA86</f>
        <v>23</v>
      </c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82"/>
      <c r="EW85" s="182"/>
      <c r="EX85" s="7"/>
      <c r="EY85" s="7"/>
      <c r="EZ85" s="7"/>
      <c r="FA85" s="7"/>
      <c r="FB85" s="7"/>
      <c r="FC85" s="7"/>
      <c r="FD85" s="7"/>
      <c r="FE85" s="7"/>
    </row>
    <row r="86" spans="1:161" ht="18" hidden="1" customHeight="1" x14ac:dyDescent="0.25">
      <c r="A86" s="770" t="s">
        <v>486</v>
      </c>
      <c r="B86" s="770"/>
      <c r="C86" s="770"/>
      <c r="D86" s="272">
        <f>COUNTIF(D12:D64,"EL.10")</f>
        <v>0</v>
      </c>
      <c r="E86" s="272">
        <f t="shared" ref="E86:Z86" si="149">COUNTIF(E12:E64,"EL.10")</f>
        <v>0</v>
      </c>
      <c r="F86" s="272">
        <f t="shared" si="149"/>
        <v>0</v>
      </c>
      <c r="G86" s="272">
        <f t="shared" si="149"/>
        <v>0</v>
      </c>
      <c r="H86" s="272">
        <f t="shared" si="149"/>
        <v>0</v>
      </c>
      <c r="I86" s="272">
        <f t="shared" si="149"/>
        <v>0</v>
      </c>
      <c r="J86" s="272">
        <f t="shared" si="149"/>
        <v>0</v>
      </c>
      <c r="K86" s="272">
        <f t="shared" si="149"/>
        <v>0</v>
      </c>
      <c r="L86" s="272">
        <f t="shared" si="149"/>
        <v>0</v>
      </c>
      <c r="M86" s="272">
        <f t="shared" si="149"/>
        <v>0</v>
      </c>
      <c r="N86" s="272">
        <f t="shared" si="149"/>
        <v>0</v>
      </c>
      <c r="O86" s="272">
        <f t="shared" si="149"/>
        <v>0</v>
      </c>
      <c r="P86" s="272">
        <f t="shared" si="149"/>
        <v>0</v>
      </c>
      <c r="Q86" s="272">
        <f t="shared" si="149"/>
        <v>0</v>
      </c>
      <c r="R86" s="272">
        <f t="shared" si="149"/>
        <v>0</v>
      </c>
      <c r="S86" s="272">
        <f t="shared" si="149"/>
        <v>0</v>
      </c>
      <c r="T86" s="272">
        <f t="shared" si="149"/>
        <v>0</v>
      </c>
      <c r="U86" s="272">
        <f t="shared" si="149"/>
        <v>0</v>
      </c>
      <c r="V86" s="272">
        <f t="shared" si="149"/>
        <v>0</v>
      </c>
      <c r="W86" s="272">
        <f t="shared" si="149"/>
        <v>0</v>
      </c>
      <c r="X86" s="272">
        <f t="shared" si="149"/>
        <v>0</v>
      </c>
      <c r="Y86" s="272">
        <f t="shared" si="149"/>
        <v>0</v>
      </c>
      <c r="Z86" s="272">
        <f t="shared" si="149"/>
        <v>0</v>
      </c>
      <c r="AA86" s="2"/>
      <c r="AB86" s="272">
        <f t="shared" si="109"/>
        <v>0</v>
      </c>
      <c r="AC86" s="767"/>
      <c r="AD86" s="272">
        <f>COUNTIF(AD11:AD63,"EL.10")</f>
        <v>3</v>
      </c>
      <c r="AE86" s="272">
        <f t="shared" ref="AE86:AZ86" si="150">COUNTIF(AE11:AE63,"EL.10")</f>
        <v>3</v>
      </c>
      <c r="AF86" s="272">
        <f t="shared" si="150"/>
        <v>3</v>
      </c>
      <c r="AG86" s="272">
        <f t="shared" si="150"/>
        <v>0</v>
      </c>
      <c r="AH86" s="272">
        <f t="shared" si="150"/>
        <v>0</v>
      </c>
      <c r="AI86" s="272">
        <f t="shared" si="150"/>
        <v>0</v>
      </c>
      <c r="AJ86" s="272">
        <f t="shared" si="150"/>
        <v>0</v>
      </c>
      <c r="AK86" s="272">
        <f t="shared" si="150"/>
        <v>0</v>
      </c>
      <c r="AL86" s="272">
        <f t="shared" si="150"/>
        <v>0</v>
      </c>
      <c r="AM86" s="272">
        <f t="shared" si="150"/>
        <v>0</v>
      </c>
      <c r="AN86" s="272">
        <f t="shared" si="150"/>
        <v>0</v>
      </c>
      <c r="AO86" s="272">
        <f t="shared" si="150"/>
        <v>0</v>
      </c>
      <c r="AP86" s="272">
        <f t="shared" si="150"/>
        <v>0</v>
      </c>
      <c r="AQ86" s="272">
        <f t="shared" si="150"/>
        <v>0</v>
      </c>
      <c r="AR86" s="272">
        <f t="shared" si="150"/>
        <v>0</v>
      </c>
      <c r="AS86" s="272">
        <f t="shared" si="150"/>
        <v>0</v>
      </c>
      <c r="AT86" s="272">
        <f t="shared" si="150"/>
        <v>0</v>
      </c>
      <c r="AU86" s="272">
        <f t="shared" si="150"/>
        <v>0</v>
      </c>
      <c r="AV86" s="272">
        <f t="shared" si="150"/>
        <v>0</v>
      </c>
      <c r="AW86" s="272">
        <f t="shared" si="150"/>
        <v>0</v>
      </c>
      <c r="AX86" s="272">
        <f t="shared" si="150"/>
        <v>0</v>
      </c>
      <c r="AY86" s="272">
        <f t="shared" si="150"/>
        <v>0</v>
      </c>
      <c r="AZ86" s="272">
        <f t="shared" si="150"/>
        <v>0</v>
      </c>
      <c r="BA86" s="529">
        <f t="shared" si="112"/>
        <v>9</v>
      </c>
      <c r="BB86" s="766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82"/>
      <c r="EW86" s="182"/>
      <c r="EX86" s="7"/>
      <c r="EY86" s="7"/>
      <c r="EZ86" s="7"/>
      <c r="FA86" s="7"/>
      <c r="FB86" s="7"/>
      <c r="FC86" s="7"/>
      <c r="FD86" s="7"/>
      <c r="FE86" s="7"/>
    </row>
    <row r="87" spans="1:161" ht="18" hidden="1" customHeight="1" x14ac:dyDescent="0.25">
      <c r="A87" s="524" t="s">
        <v>693</v>
      </c>
      <c r="B87" s="524"/>
      <c r="C87" s="524"/>
      <c r="D87" s="272">
        <f t="shared" ref="D87:Z87" si="151">COUNTIF(D12:D64,"EL.47")</f>
        <v>0</v>
      </c>
      <c r="E87" s="272">
        <f t="shared" si="151"/>
        <v>0</v>
      </c>
      <c r="F87" s="272">
        <f t="shared" si="151"/>
        <v>0</v>
      </c>
      <c r="G87" s="272">
        <f t="shared" si="151"/>
        <v>0</v>
      </c>
      <c r="H87" s="272">
        <f t="shared" si="151"/>
        <v>0</v>
      </c>
      <c r="I87" s="272">
        <f t="shared" si="151"/>
        <v>0</v>
      </c>
      <c r="J87" s="272">
        <f t="shared" si="151"/>
        <v>0</v>
      </c>
      <c r="K87" s="272">
        <f t="shared" si="151"/>
        <v>0</v>
      </c>
      <c r="L87" s="272">
        <f t="shared" si="151"/>
        <v>0</v>
      </c>
      <c r="M87" s="272">
        <f t="shared" si="151"/>
        <v>0</v>
      </c>
      <c r="N87" s="272">
        <f t="shared" si="151"/>
        <v>0</v>
      </c>
      <c r="O87" s="272">
        <f t="shared" si="151"/>
        <v>0</v>
      </c>
      <c r="P87" s="272">
        <f t="shared" si="151"/>
        <v>0</v>
      </c>
      <c r="Q87" s="272">
        <f t="shared" si="151"/>
        <v>0</v>
      </c>
      <c r="R87" s="272">
        <f t="shared" si="151"/>
        <v>0</v>
      </c>
      <c r="S87" s="272">
        <f t="shared" si="151"/>
        <v>0</v>
      </c>
      <c r="T87" s="272">
        <f t="shared" si="151"/>
        <v>0</v>
      </c>
      <c r="U87" s="272">
        <f t="shared" si="151"/>
        <v>0</v>
      </c>
      <c r="V87" s="272">
        <f t="shared" si="151"/>
        <v>0</v>
      </c>
      <c r="W87" s="272">
        <f t="shared" si="151"/>
        <v>0</v>
      </c>
      <c r="X87" s="272">
        <f t="shared" si="151"/>
        <v>0</v>
      </c>
      <c r="Y87" s="272">
        <f t="shared" si="151"/>
        <v>0</v>
      </c>
      <c r="Z87" s="272">
        <f t="shared" si="151"/>
        <v>0</v>
      </c>
      <c r="AA87" s="2"/>
      <c r="AB87" s="272">
        <f t="shared" si="109"/>
        <v>0</v>
      </c>
      <c r="AC87" s="767">
        <f>AB87+AB88</f>
        <v>0</v>
      </c>
      <c r="AD87" s="272">
        <f t="shared" ref="AD87:AZ87" si="152">COUNTIF(AD11:AD63,"EP.47")</f>
        <v>0</v>
      </c>
      <c r="AE87" s="272">
        <f t="shared" si="152"/>
        <v>0</v>
      </c>
      <c r="AF87" s="272">
        <f t="shared" si="152"/>
        <v>0</v>
      </c>
      <c r="AG87" s="272">
        <f t="shared" si="152"/>
        <v>0</v>
      </c>
      <c r="AH87" s="272">
        <f t="shared" si="152"/>
        <v>0</v>
      </c>
      <c r="AI87" s="272">
        <f t="shared" si="152"/>
        <v>0</v>
      </c>
      <c r="AJ87" s="272">
        <f t="shared" si="152"/>
        <v>3</v>
      </c>
      <c r="AK87" s="272">
        <f t="shared" si="152"/>
        <v>3</v>
      </c>
      <c r="AL87" s="272">
        <f t="shared" si="152"/>
        <v>3</v>
      </c>
      <c r="AM87" s="272">
        <f t="shared" si="152"/>
        <v>0</v>
      </c>
      <c r="AN87" s="272">
        <f t="shared" si="152"/>
        <v>0</v>
      </c>
      <c r="AO87" s="272">
        <f t="shared" si="152"/>
        <v>0</v>
      </c>
      <c r="AP87" s="272">
        <f t="shared" si="152"/>
        <v>0</v>
      </c>
      <c r="AQ87" s="272">
        <f t="shared" si="152"/>
        <v>0</v>
      </c>
      <c r="AR87" s="272">
        <f t="shared" si="152"/>
        <v>0</v>
      </c>
      <c r="AS87" s="272">
        <f t="shared" si="152"/>
        <v>0</v>
      </c>
      <c r="AT87" s="272">
        <f t="shared" si="152"/>
        <v>0</v>
      </c>
      <c r="AU87" s="272">
        <f t="shared" si="152"/>
        <v>0</v>
      </c>
      <c r="AV87" s="272">
        <f t="shared" si="152"/>
        <v>0</v>
      </c>
      <c r="AW87" s="272">
        <f t="shared" si="152"/>
        <v>0</v>
      </c>
      <c r="AX87" s="272">
        <f t="shared" si="152"/>
        <v>0</v>
      </c>
      <c r="AY87" s="272">
        <f t="shared" si="152"/>
        <v>4</v>
      </c>
      <c r="AZ87" s="272">
        <f t="shared" si="152"/>
        <v>4</v>
      </c>
      <c r="BA87" s="529">
        <f t="shared" si="112"/>
        <v>17</v>
      </c>
      <c r="BB87" s="766">
        <f>BA87+BA88</f>
        <v>29</v>
      </c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82"/>
      <c r="EW87" s="182"/>
      <c r="EX87" s="7"/>
      <c r="EY87" s="7"/>
      <c r="EZ87" s="7"/>
      <c r="FA87" s="7"/>
      <c r="FB87" s="7"/>
      <c r="FC87" s="7"/>
      <c r="FD87" s="7"/>
      <c r="FE87" s="7"/>
    </row>
    <row r="88" spans="1:161" ht="18" hidden="1" customHeight="1" x14ac:dyDescent="0.25">
      <c r="A88" s="524" t="s">
        <v>694</v>
      </c>
      <c r="B88" s="524"/>
      <c r="C88" s="524"/>
      <c r="D88" s="272">
        <f t="shared" ref="D88:Z88" si="153">COUNTIF(D12:D64,"EP.47")</f>
        <v>0</v>
      </c>
      <c r="E88" s="272">
        <f t="shared" si="153"/>
        <v>0</v>
      </c>
      <c r="F88" s="272">
        <f t="shared" si="153"/>
        <v>0</v>
      </c>
      <c r="G88" s="272">
        <f t="shared" si="153"/>
        <v>0</v>
      </c>
      <c r="H88" s="272">
        <f t="shared" si="153"/>
        <v>0</v>
      </c>
      <c r="I88" s="272">
        <f t="shared" si="153"/>
        <v>0</v>
      </c>
      <c r="J88" s="272">
        <f t="shared" si="153"/>
        <v>0</v>
      </c>
      <c r="K88" s="272">
        <f t="shared" si="153"/>
        <v>0</v>
      </c>
      <c r="L88" s="272">
        <f t="shared" si="153"/>
        <v>0</v>
      </c>
      <c r="M88" s="272">
        <f t="shared" si="153"/>
        <v>0</v>
      </c>
      <c r="N88" s="272">
        <f t="shared" si="153"/>
        <v>0</v>
      </c>
      <c r="O88" s="272">
        <f t="shared" si="153"/>
        <v>0</v>
      </c>
      <c r="P88" s="272">
        <f t="shared" si="153"/>
        <v>0</v>
      </c>
      <c r="Q88" s="272">
        <f t="shared" si="153"/>
        <v>0</v>
      </c>
      <c r="R88" s="272">
        <f t="shared" si="153"/>
        <v>0</v>
      </c>
      <c r="S88" s="272">
        <f t="shared" si="153"/>
        <v>0</v>
      </c>
      <c r="T88" s="272">
        <f t="shared" si="153"/>
        <v>0</v>
      </c>
      <c r="U88" s="272">
        <f t="shared" si="153"/>
        <v>0</v>
      </c>
      <c r="V88" s="272">
        <f t="shared" si="153"/>
        <v>0</v>
      </c>
      <c r="W88" s="272">
        <f t="shared" si="153"/>
        <v>0</v>
      </c>
      <c r="X88" s="272">
        <f t="shared" si="153"/>
        <v>0</v>
      </c>
      <c r="Y88" s="272">
        <f t="shared" si="153"/>
        <v>0</v>
      </c>
      <c r="Z88" s="272">
        <f t="shared" si="153"/>
        <v>0</v>
      </c>
      <c r="AA88" s="2"/>
      <c r="AB88" s="272">
        <f t="shared" si="109"/>
        <v>0</v>
      </c>
      <c r="AC88" s="767"/>
      <c r="AD88" s="272">
        <f t="shared" ref="AD88:AZ88" si="154">COUNTIF(AD11:AD63,"EL.47")</f>
        <v>0</v>
      </c>
      <c r="AE88" s="272">
        <f t="shared" si="154"/>
        <v>0</v>
      </c>
      <c r="AF88" s="272">
        <f t="shared" si="154"/>
        <v>0</v>
      </c>
      <c r="AG88" s="272">
        <f t="shared" si="154"/>
        <v>0</v>
      </c>
      <c r="AH88" s="272">
        <f t="shared" si="154"/>
        <v>0</v>
      </c>
      <c r="AI88" s="272">
        <f t="shared" si="154"/>
        <v>0</v>
      </c>
      <c r="AJ88" s="272">
        <f t="shared" si="154"/>
        <v>0</v>
      </c>
      <c r="AK88" s="272">
        <f t="shared" si="154"/>
        <v>0</v>
      </c>
      <c r="AL88" s="272">
        <f t="shared" si="154"/>
        <v>0</v>
      </c>
      <c r="AM88" s="272">
        <f t="shared" si="154"/>
        <v>0</v>
      </c>
      <c r="AN88" s="272">
        <f t="shared" si="154"/>
        <v>0</v>
      </c>
      <c r="AO88" s="272">
        <f t="shared" si="154"/>
        <v>0</v>
      </c>
      <c r="AP88" s="272">
        <f t="shared" si="154"/>
        <v>0</v>
      </c>
      <c r="AQ88" s="272">
        <f t="shared" si="154"/>
        <v>0</v>
      </c>
      <c r="AR88" s="272">
        <f t="shared" si="154"/>
        <v>0</v>
      </c>
      <c r="AS88" s="272">
        <f t="shared" si="154"/>
        <v>0</v>
      </c>
      <c r="AT88" s="272">
        <f t="shared" si="154"/>
        <v>4</v>
      </c>
      <c r="AU88" s="272">
        <f t="shared" si="154"/>
        <v>4</v>
      </c>
      <c r="AV88" s="272">
        <f t="shared" si="154"/>
        <v>4</v>
      </c>
      <c r="AW88" s="272">
        <f t="shared" si="154"/>
        <v>0</v>
      </c>
      <c r="AX88" s="272">
        <f t="shared" si="154"/>
        <v>0</v>
      </c>
      <c r="AY88" s="272">
        <f t="shared" si="154"/>
        <v>0</v>
      </c>
      <c r="AZ88" s="272">
        <f t="shared" si="154"/>
        <v>0</v>
      </c>
      <c r="BA88" s="529">
        <f t="shared" si="112"/>
        <v>12</v>
      </c>
      <c r="BB88" s="766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82"/>
      <c r="EW88" s="182"/>
      <c r="EX88" s="7"/>
      <c r="EY88" s="7"/>
      <c r="EZ88" s="7"/>
      <c r="FA88" s="7"/>
      <c r="FB88" s="7"/>
      <c r="FC88" s="7"/>
      <c r="FD88" s="7"/>
      <c r="FE88" s="7"/>
    </row>
    <row r="89" spans="1:161" ht="18" hidden="1" customHeight="1" x14ac:dyDescent="0.25">
      <c r="A89" s="770" t="s">
        <v>468</v>
      </c>
      <c r="B89" s="770"/>
      <c r="C89" s="770"/>
      <c r="D89" s="272">
        <f t="shared" ref="D89:Z89" si="155">COUNTIF(D12:D64,"G.3")</f>
        <v>0</v>
      </c>
      <c r="E89" s="272">
        <f t="shared" si="155"/>
        <v>0</v>
      </c>
      <c r="F89" s="272">
        <f t="shared" si="155"/>
        <v>0</v>
      </c>
      <c r="G89" s="272">
        <f t="shared" si="155"/>
        <v>0</v>
      </c>
      <c r="H89" s="272">
        <f t="shared" si="155"/>
        <v>0</v>
      </c>
      <c r="I89" s="272">
        <f t="shared" si="155"/>
        <v>0</v>
      </c>
      <c r="J89" s="272">
        <f t="shared" si="155"/>
        <v>0</v>
      </c>
      <c r="K89" s="272">
        <f t="shared" si="155"/>
        <v>0</v>
      </c>
      <c r="L89" s="272">
        <f t="shared" si="155"/>
        <v>0</v>
      </c>
      <c r="M89" s="272">
        <f t="shared" si="155"/>
        <v>0</v>
      </c>
      <c r="N89" s="272">
        <f t="shared" si="155"/>
        <v>0</v>
      </c>
      <c r="O89" s="272">
        <f t="shared" si="155"/>
        <v>0</v>
      </c>
      <c r="P89" s="222">
        <f t="shared" si="155"/>
        <v>0</v>
      </c>
      <c r="Q89" s="222">
        <f t="shared" si="155"/>
        <v>0</v>
      </c>
      <c r="R89" s="272">
        <f t="shared" si="155"/>
        <v>0</v>
      </c>
      <c r="S89" s="272">
        <f t="shared" si="155"/>
        <v>0</v>
      </c>
      <c r="T89" s="272">
        <f t="shared" si="155"/>
        <v>0</v>
      </c>
      <c r="U89" s="272">
        <f t="shared" si="155"/>
        <v>0</v>
      </c>
      <c r="V89" s="272">
        <f t="shared" si="155"/>
        <v>0</v>
      </c>
      <c r="W89" s="272">
        <f t="shared" si="155"/>
        <v>0</v>
      </c>
      <c r="X89" s="272">
        <f t="shared" si="155"/>
        <v>0</v>
      </c>
      <c r="Y89" s="272">
        <f t="shared" si="155"/>
        <v>0</v>
      </c>
      <c r="Z89" s="272">
        <f t="shared" si="155"/>
        <v>0</v>
      </c>
      <c r="AA89" s="2"/>
      <c r="AB89" s="272">
        <f t="shared" si="109"/>
        <v>0</v>
      </c>
      <c r="AC89" s="767">
        <f>AB89+AB90</f>
        <v>0</v>
      </c>
      <c r="AD89" s="272">
        <f t="shared" ref="AD89:AZ89" si="156">COUNTIF(AD11:AD63,"G.3")</f>
        <v>0</v>
      </c>
      <c r="AE89" s="272">
        <f t="shared" si="156"/>
        <v>0</v>
      </c>
      <c r="AF89" s="272">
        <f t="shared" si="156"/>
        <v>0</v>
      </c>
      <c r="AG89" s="272">
        <f t="shared" si="156"/>
        <v>0</v>
      </c>
      <c r="AH89" s="272">
        <f t="shared" si="156"/>
        <v>0</v>
      </c>
      <c r="AI89" s="272">
        <f t="shared" si="156"/>
        <v>0</v>
      </c>
      <c r="AJ89" s="272">
        <f t="shared" si="156"/>
        <v>0</v>
      </c>
      <c r="AK89" s="272">
        <f t="shared" si="156"/>
        <v>0</v>
      </c>
      <c r="AL89" s="272">
        <f t="shared" si="156"/>
        <v>0</v>
      </c>
      <c r="AM89" s="272">
        <f t="shared" si="156"/>
        <v>0</v>
      </c>
      <c r="AN89" s="272">
        <f t="shared" si="156"/>
        <v>0</v>
      </c>
      <c r="AO89" s="272">
        <f t="shared" si="156"/>
        <v>0</v>
      </c>
      <c r="AP89" s="272">
        <f t="shared" si="156"/>
        <v>0</v>
      </c>
      <c r="AQ89" s="272">
        <f t="shared" si="156"/>
        <v>0</v>
      </c>
      <c r="AR89" s="272">
        <f t="shared" si="156"/>
        <v>0</v>
      </c>
      <c r="AS89" s="272">
        <f t="shared" si="156"/>
        <v>0</v>
      </c>
      <c r="AT89" s="272">
        <f t="shared" si="156"/>
        <v>0</v>
      </c>
      <c r="AU89" s="272">
        <f t="shared" si="156"/>
        <v>0</v>
      </c>
      <c r="AV89" s="272">
        <f t="shared" si="156"/>
        <v>0</v>
      </c>
      <c r="AW89" s="272">
        <f t="shared" si="156"/>
        <v>4</v>
      </c>
      <c r="AX89" s="272">
        <f t="shared" si="156"/>
        <v>4</v>
      </c>
      <c r="AY89" s="272">
        <f t="shared" si="156"/>
        <v>4</v>
      </c>
      <c r="AZ89" s="529">
        <f t="shared" si="156"/>
        <v>4</v>
      </c>
      <c r="BA89" s="529">
        <f t="shared" si="112"/>
        <v>16</v>
      </c>
      <c r="BB89" s="766">
        <f>BA89+BA90</f>
        <v>28</v>
      </c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82"/>
      <c r="EW89" s="182"/>
      <c r="EX89" s="7"/>
      <c r="EY89" s="7"/>
      <c r="EZ89" s="7"/>
      <c r="FA89" s="7"/>
      <c r="FB89" s="7"/>
      <c r="FC89" s="7"/>
      <c r="FD89" s="7"/>
      <c r="FE89" s="7"/>
    </row>
    <row r="90" spans="1:161" ht="18" hidden="1" customHeight="1" x14ac:dyDescent="0.25">
      <c r="A90" s="770" t="s">
        <v>483</v>
      </c>
      <c r="B90" s="770"/>
      <c r="C90" s="770"/>
      <c r="D90" s="272">
        <f t="shared" ref="D90:Z90" si="157">COUNTIF(D12:D64,"GP.3")</f>
        <v>0</v>
      </c>
      <c r="E90" s="272">
        <f t="shared" si="157"/>
        <v>0</v>
      </c>
      <c r="F90" s="272">
        <f t="shared" si="157"/>
        <v>0</v>
      </c>
      <c r="G90" s="272">
        <f t="shared" si="157"/>
        <v>0</v>
      </c>
      <c r="H90" s="272">
        <f t="shared" si="157"/>
        <v>0</v>
      </c>
      <c r="I90" s="272">
        <f t="shared" si="157"/>
        <v>0</v>
      </c>
      <c r="J90" s="272">
        <f t="shared" si="157"/>
        <v>0</v>
      </c>
      <c r="K90" s="272">
        <f t="shared" si="157"/>
        <v>0</v>
      </c>
      <c r="L90" s="272">
        <f t="shared" si="157"/>
        <v>0</v>
      </c>
      <c r="M90" s="272">
        <f t="shared" si="157"/>
        <v>0</v>
      </c>
      <c r="N90" s="272">
        <f t="shared" si="157"/>
        <v>0</v>
      </c>
      <c r="O90" s="272">
        <f t="shared" si="157"/>
        <v>0</v>
      </c>
      <c r="P90" s="222">
        <f t="shared" si="157"/>
        <v>0</v>
      </c>
      <c r="Q90" s="222">
        <f t="shared" si="157"/>
        <v>0</v>
      </c>
      <c r="R90" s="272">
        <f t="shared" si="157"/>
        <v>0</v>
      </c>
      <c r="S90" s="272">
        <f t="shared" si="157"/>
        <v>0</v>
      </c>
      <c r="T90" s="272">
        <f t="shared" si="157"/>
        <v>0</v>
      </c>
      <c r="U90" s="272">
        <f t="shared" si="157"/>
        <v>0</v>
      </c>
      <c r="V90" s="272">
        <f t="shared" si="157"/>
        <v>0</v>
      </c>
      <c r="W90" s="272">
        <f t="shared" si="157"/>
        <v>0</v>
      </c>
      <c r="X90" s="272">
        <f t="shared" si="157"/>
        <v>0</v>
      </c>
      <c r="Y90" s="272">
        <f t="shared" si="157"/>
        <v>0</v>
      </c>
      <c r="Z90" s="272">
        <f t="shared" si="157"/>
        <v>0</v>
      </c>
      <c r="AA90" s="2"/>
      <c r="AB90" s="272">
        <f t="shared" si="109"/>
        <v>0</v>
      </c>
      <c r="AC90" s="767"/>
      <c r="AD90" s="272">
        <f t="shared" ref="AD90:AZ90" si="158">COUNTIF(AD11:AD63,"GP.3")</f>
        <v>0</v>
      </c>
      <c r="AE90" s="272">
        <f t="shared" si="158"/>
        <v>0</v>
      </c>
      <c r="AF90" s="272">
        <f t="shared" si="158"/>
        <v>0</v>
      </c>
      <c r="AG90" s="272">
        <f t="shared" si="158"/>
        <v>0</v>
      </c>
      <c r="AH90" s="272">
        <f t="shared" si="158"/>
        <v>0</v>
      </c>
      <c r="AI90" s="272">
        <f t="shared" si="158"/>
        <v>0</v>
      </c>
      <c r="AJ90" s="272">
        <f t="shared" si="158"/>
        <v>0</v>
      </c>
      <c r="AK90" s="272">
        <f t="shared" si="158"/>
        <v>0</v>
      </c>
      <c r="AL90" s="272">
        <f t="shared" si="158"/>
        <v>0</v>
      </c>
      <c r="AM90" s="272">
        <f t="shared" si="158"/>
        <v>0</v>
      </c>
      <c r="AN90" s="272">
        <f t="shared" si="158"/>
        <v>0</v>
      </c>
      <c r="AO90" s="272">
        <f t="shared" si="158"/>
        <v>0</v>
      </c>
      <c r="AP90" s="272">
        <f t="shared" si="158"/>
        <v>0</v>
      </c>
      <c r="AQ90" s="272">
        <f t="shared" si="158"/>
        <v>0</v>
      </c>
      <c r="AR90" s="272">
        <f t="shared" si="158"/>
        <v>0</v>
      </c>
      <c r="AS90" s="272">
        <f t="shared" si="158"/>
        <v>0</v>
      </c>
      <c r="AT90" s="272">
        <f t="shared" si="158"/>
        <v>4</v>
      </c>
      <c r="AU90" s="272">
        <f t="shared" si="158"/>
        <v>4</v>
      </c>
      <c r="AV90" s="272">
        <f t="shared" si="158"/>
        <v>4</v>
      </c>
      <c r="AW90" s="272">
        <f t="shared" si="158"/>
        <v>0</v>
      </c>
      <c r="AX90" s="272">
        <f t="shared" si="158"/>
        <v>0</v>
      </c>
      <c r="AY90" s="272">
        <f t="shared" si="158"/>
        <v>0</v>
      </c>
      <c r="AZ90" s="529">
        <f t="shared" si="158"/>
        <v>0</v>
      </c>
      <c r="BA90" s="529">
        <f t="shared" si="112"/>
        <v>12</v>
      </c>
      <c r="BB90" s="766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82"/>
      <c r="EW90" s="182"/>
      <c r="EX90" s="7"/>
      <c r="EY90" s="7"/>
      <c r="EZ90" s="7"/>
      <c r="FA90" s="7"/>
      <c r="FB90" s="7"/>
      <c r="FC90" s="7"/>
      <c r="FD90" s="7"/>
      <c r="FE90" s="7"/>
    </row>
    <row r="91" spans="1:161" ht="18" hidden="1" customHeight="1" x14ac:dyDescent="0.25">
      <c r="A91" s="770" t="s">
        <v>469</v>
      </c>
      <c r="B91" s="770"/>
      <c r="C91" s="770"/>
      <c r="D91" s="272">
        <f t="shared" ref="D91:Z91" si="159">COUNTIF(D12:D64,"G.20")</f>
        <v>0</v>
      </c>
      <c r="E91" s="272">
        <f t="shared" si="159"/>
        <v>0</v>
      </c>
      <c r="F91" s="272">
        <f t="shared" si="159"/>
        <v>0</v>
      </c>
      <c r="G91" s="272">
        <f t="shared" si="159"/>
        <v>0</v>
      </c>
      <c r="H91" s="272">
        <f t="shared" si="159"/>
        <v>0</v>
      </c>
      <c r="I91" s="272">
        <f t="shared" si="159"/>
        <v>0</v>
      </c>
      <c r="J91" s="272">
        <f t="shared" si="159"/>
        <v>0</v>
      </c>
      <c r="K91" s="272">
        <f t="shared" si="159"/>
        <v>0</v>
      </c>
      <c r="L91" s="272">
        <f t="shared" si="159"/>
        <v>0</v>
      </c>
      <c r="M91" s="272">
        <f t="shared" si="159"/>
        <v>0</v>
      </c>
      <c r="N91" s="272">
        <f t="shared" si="159"/>
        <v>0</v>
      </c>
      <c r="O91" s="272">
        <f t="shared" si="159"/>
        <v>0</v>
      </c>
      <c r="P91" s="272">
        <f t="shared" si="159"/>
        <v>0</v>
      </c>
      <c r="Q91" s="272">
        <f t="shared" si="159"/>
        <v>0</v>
      </c>
      <c r="R91" s="272">
        <f t="shared" si="159"/>
        <v>0</v>
      </c>
      <c r="S91" s="272">
        <f t="shared" si="159"/>
        <v>0</v>
      </c>
      <c r="T91" s="272">
        <f t="shared" si="159"/>
        <v>0</v>
      </c>
      <c r="U91" s="272">
        <f t="shared" si="159"/>
        <v>0</v>
      </c>
      <c r="V91" s="272">
        <f t="shared" si="159"/>
        <v>0</v>
      </c>
      <c r="W91" s="272">
        <f t="shared" si="159"/>
        <v>0</v>
      </c>
      <c r="X91" s="272">
        <f t="shared" si="159"/>
        <v>0</v>
      </c>
      <c r="Y91" s="272">
        <f t="shared" si="159"/>
        <v>0</v>
      </c>
      <c r="Z91" s="272">
        <f t="shared" si="159"/>
        <v>0</v>
      </c>
      <c r="AA91" s="2"/>
      <c r="AB91" s="272">
        <f t="shared" si="109"/>
        <v>0</v>
      </c>
      <c r="AC91" s="528">
        <f>AB91</f>
        <v>0</v>
      </c>
      <c r="AD91" s="272">
        <f t="shared" ref="AD91:AZ91" si="160">COUNTIF(AD11:AD63,"G.20")</f>
        <v>4</v>
      </c>
      <c r="AE91" s="272">
        <f t="shared" si="160"/>
        <v>4</v>
      </c>
      <c r="AF91" s="272">
        <f t="shared" si="160"/>
        <v>4</v>
      </c>
      <c r="AG91" s="272">
        <f t="shared" si="160"/>
        <v>4</v>
      </c>
      <c r="AH91" s="272">
        <f t="shared" si="160"/>
        <v>4</v>
      </c>
      <c r="AI91" s="272">
        <f t="shared" si="160"/>
        <v>4</v>
      </c>
      <c r="AJ91" s="272">
        <f t="shared" si="160"/>
        <v>4</v>
      </c>
      <c r="AK91" s="272">
        <f t="shared" si="160"/>
        <v>4</v>
      </c>
      <c r="AL91" s="272">
        <f t="shared" si="160"/>
        <v>4</v>
      </c>
      <c r="AM91" s="272">
        <f t="shared" si="160"/>
        <v>0</v>
      </c>
      <c r="AN91" s="272">
        <f t="shared" si="160"/>
        <v>0</v>
      </c>
      <c r="AO91" s="272">
        <f t="shared" si="160"/>
        <v>0</v>
      </c>
      <c r="AP91" s="272">
        <f t="shared" si="160"/>
        <v>0</v>
      </c>
      <c r="AQ91" s="272">
        <f t="shared" si="160"/>
        <v>0</v>
      </c>
      <c r="AR91" s="272">
        <f t="shared" si="160"/>
        <v>0</v>
      </c>
      <c r="AS91" s="272">
        <f t="shared" si="160"/>
        <v>0</v>
      </c>
      <c r="AT91" s="272">
        <f t="shared" si="160"/>
        <v>0</v>
      </c>
      <c r="AU91" s="272">
        <f t="shared" si="160"/>
        <v>0</v>
      </c>
      <c r="AV91" s="272">
        <f t="shared" si="160"/>
        <v>0</v>
      </c>
      <c r="AW91" s="272">
        <f t="shared" si="160"/>
        <v>0</v>
      </c>
      <c r="AX91" s="272">
        <f t="shared" si="160"/>
        <v>0</v>
      </c>
      <c r="AY91" s="272">
        <f t="shared" si="160"/>
        <v>0</v>
      </c>
      <c r="AZ91" s="529">
        <f t="shared" si="160"/>
        <v>0</v>
      </c>
      <c r="BA91" s="529">
        <f t="shared" si="112"/>
        <v>36</v>
      </c>
      <c r="BB91" s="529">
        <f>BA91</f>
        <v>36</v>
      </c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82"/>
      <c r="EW91" s="182"/>
      <c r="EX91" s="7"/>
      <c r="EY91" s="7"/>
      <c r="EZ91" s="7"/>
      <c r="FA91" s="7"/>
      <c r="FB91" s="7"/>
      <c r="FC91" s="7"/>
      <c r="FD91" s="7"/>
      <c r="FE91" s="7"/>
    </row>
    <row r="92" spans="1:161" ht="18" hidden="1" customHeight="1" x14ac:dyDescent="0.25">
      <c r="A92" s="524" t="s">
        <v>677</v>
      </c>
      <c r="B92" s="524"/>
      <c r="C92" s="524"/>
      <c r="D92" s="272">
        <f t="shared" ref="D92:Z92" si="161">COUNTIF(D12:D64,"G.42")</f>
        <v>0</v>
      </c>
      <c r="E92" s="272">
        <f t="shared" si="161"/>
        <v>0</v>
      </c>
      <c r="F92" s="272">
        <f t="shared" si="161"/>
        <v>0</v>
      </c>
      <c r="G92" s="272">
        <f t="shared" si="161"/>
        <v>0</v>
      </c>
      <c r="H92" s="272">
        <f t="shared" si="161"/>
        <v>0</v>
      </c>
      <c r="I92" s="272">
        <f t="shared" si="161"/>
        <v>0</v>
      </c>
      <c r="J92" s="272">
        <f t="shared" si="161"/>
        <v>0</v>
      </c>
      <c r="K92" s="272">
        <f t="shared" si="161"/>
        <v>0</v>
      </c>
      <c r="L92" s="272">
        <f t="shared" si="161"/>
        <v>0</v>
      </c>
      <c r="M92" s="272">
        <f t="shared" si="161"/>
        <v>0</v>
      </c>
      <c r="N92" s="272">
        <f t="shared" si="161"/>
        <v>0</v>
      </c>
      <c r="O92" s="272">
        <f t="shared" si="161"/>
        <v>0</v>
      </c>
      <c r="P92" s="272">
        <f t="shared" si="161"/>
        <v>0</v>
      </c>
      <c r="Q92" s="272">
        <f t="shared" si="161"/>
        <v>0</v>
      </c>
      <c r="R92" s="272">
        <f t="shared" si="161"/>
        <v>0</v>
      </c>
      <c r="S92" s="272">
        <f t="shared" si="161"/>
        <v>0</v>
      </c>
      <c r="T92" s="272">
        <f t="shared" si="161"/>
        <v>0</v>
      </c>
      <c r="U92" s="272">
        <f t="shared" si="161"/>
        <v>0</v>
      </c>
      <c r="V92" s="272">
        <f t="shared" si="161"/>
        <v>0</v>
      </c>
      <c r="W92" s="272">
        <f t="shared" si="161"/>
        <v>0</v>
      </c>
      <c r="X92" s="272">
        <f t="shared" si="161"/>
        <v>0</v>
      </c>
      <c r="Y92" s="272">
        <f t="shared" si="161"/>
        <v>0</v>
      </c>
      <c r="Z92" s="272">
        <f t="shared" si="161"/>
        <v>0</v>
      </c>
      <c r="AA92" s="2"/>
      <c r="AB92" s="272">
        <f t="shared" si="109"/>
        <v>0</v>
      </c>
      <c r="AC92" s="528">
        <f>AB92</f>
        <v>0</v>
      </c>
      <c r="AD92" s="272">
        <f t="shared" ref="AD92:AZ92" si="162">COUNTIF(AD12:AD64,"G.42")</f>
        <v>0</v>
      </c>
      <c r="AE92" s="272">
        <f t="shared" si="162"/>
        <v>0</v>
      </c>
      <c r="AF92" s="272">
        <f t="shared" si="162"/>
        <v>0</v>
      </c>
      <c r="AG92" s="272">
        <f t="shared" si="162"/>
        <v>0</v>
      </c>
      <c r="AH92" s="272">
        <f t="shared" si="162"/>
        <v>0</v>
      </c>
      <c r="AI92" s="272">
        <f t="shared" si="162"/>
        <v>0</v>
      </c>
      <c r="AJ92" s="272">
        <f t="shared" si="162"/>
        <v>0</v>
      </c>
      <c r="AK92" s="272">
        <f t="shared" si="162"/>
        <v>0</v>
      </c>
      <c r="AL92" s="272">
        <f t="shared" si="162"/>
        <v>0</v>
      </c>
      <c r="AM92" s="272">
        <f t="shared" si="162"/>
        <v>4</v>
      </c>
      <c r="AN92" s="272">
        <f t="shared" si="162"/>
        <v>4</v>
      </c>
      <c r="AO92" s="272">
        <f t="shared" si="162"/>
        <v>4</v>
      </c>
      <c r="AP92" s="272">
        <f t="shared" si="162"/>
        <v>4</v>
      </c>
      <c r="AQ92" s="272">
        <f t="shared" si="162"/>
        <v>4</v>
      </c>
      <c r="AR92" s="272">
        <f t="shared" si="162"/>
        <v>4</v>
      </c>
      <c r="AS92" s="272">
        <f t="shared" si="162"/>
        <v>0</v>
      </c>
      <c r="AT92" s="272">
        <f t="shared" si="162"/>
        <v>0</v>
      </c>
      <c r="AU92" s="272">
        <f t="shared" si="162"/>
        <v>0</v>
      </c>
      <c r="AV92" s="272">
        <f t="shared" si="162"/>
        <v>0</v>
      </c>
      <c r="AW92" s="272">
        <f t="shared" si="162"/>
        <v>0</v>
      </c>
      <c r="AX92" s="272">
        <f t="shared" si="162"/>
        <v>0</v>
      </c>
      <c r="AY92" s="272">
        <f t="shared" si="162"/>
        <v>0</v>
      </c>
      <c r="AZ92" s="272">
        <f t="shared" si="162"/>
        <v>0</v>
      </c>
      <c r="BA92" s="529">
        <f t="shared" si="112"/>
        <v>24</v>
      </c>
      <c r="BB92" s="529">
        <f>BA92</f>
        <v>24</v>
      </c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82"/>
      <c r="EW92" s="182"/>
      <c r="EX92" s="7"/>
      <c r="EY92" s="7"/>
      <c r="EZ92" s="7"/>
      <c r="FA92" s="7"/>
      <c r="FB92" s="7"/>
      <c r="FC92" s="7"/>
      <c r="FD92" s="7"/>
      <c r="FE92" s="7"/>
    </row>
    <row r="93" spans="1:161" ht="18" hidden="1" customHeight="1" x14ac:dyDescent="0.25">
      <c r="A93" s="524" t="s">
        <v>679</v>
      </c>
      <c r="B93" s="524"/>
      <c r="C93" s="524"/>
      <c r="D93" s="272">
        <f t="shared" ref="D93:Z93" si="163">COUNTIF(D12:D64,"GP.43")</f>
        <v>0</v>
      </c>
      <c r="E93" s="272">
        <f t="shared" si="163"/>
        <v>0</v>
      </c>
      <c r="F93" s="272">
        <f t="shared" si="163"/>
        <v>0</v>
      </c>
      <c r="G93" s="272">
        <f t="shared" si="163"/>
        <v>0</v>
      </c>
      <c r="H93" s="272">
        <f t="shared" si="163"/>
        <v>0</v>
      </c>
      <c r="I93" s="272">
        <f t="shared" si="163"/>
        <v>0</v>
      </c>
      <c r="J93" s="272">
        <f t="shared" si="163"/>
        <v>0</v>
      </c>
      <c r="K93" s="272">
        <f t="shared" si="163"/>
        <v>0</v>
      </c>
      <c r="L93" s="272">
        <f t="shared" si="163"/>
        <v>0</v>
      </c>
      <c r="M93" s="272">
        <f t="shared" si="163"/>
        <v>0</v>
      </c>
      <c r="N93" s="272">
        <f t="shared" si="163"/>
        <v>0</v>
      </c>
      <c r="O93" s="272">
        <f t="shared" si="163"/>
        <v>0</v>
      </c>
      <c r="P93" s="272">
        <f t="shared" si="163"/>
        <v>0</v>
      </c>
      <c r="Q93" s="272">
        <f t="shared" si="163"/>
        <v>0</v>
      </c>
      <c r="R93" s="272">
        <f t="shared" si="163"/>
        <v>0</v>
      </c>
      <c r="S93" s="272">
        <f t="shared" si="163"/>
        <v>0</v>
      </c>
      <c r="T93" s="272">
        <f t="shared" si="163"/>
        <v>0</v>
      </c>
      <c r="U93" s="272">
        <f t="shared" si="163"/>
        <v>0</v>
      </c>
      <c r="V93" s="272">
        <f t="shared" si="163"/>
        <v>0</v>
      </c>
      <c r="W93" s="272">
        <f t="shared" si="163"/>
        <v>0</v>
      </c>
      <c r="X93" s="272">
        <f t="shared" si="163"/>
        <v>0</v>
      </c>
      <c r="Y93" s="272">
        <f t="shared" si="163"/>
        <v>0</v>
      </c>
      <c r="Z93" s="272">
        <f t="shared" si="163"/>
        <v>0</v>
      </c>
      <c r="AA93" s="2"/>
      <c r="AB93" s="272">
        <f t="shared" si="109"/>
        <v>0</v>
      </c>
      <c r="AC93" s="767">
        <f>AB93+AB94</f>
        <v>0</v>
      </c>
      <c r="AD93" s="272">
        <f t="shared" ref="AD93:AZ93" si="164">COUNTIF(AD12:AD64,"GP.43")</f>
        <v>3</v>
      </c>
      <c r="AE93" s="272">
        <f t="shared" si="164"/>
        <v>3</v>
      </c>
      <c r="AF93" s="272">
        <f t="shared" si="164"/>
        <v>3</v>
      </c>
      <c r="AG93" s="272">
        <f t="shared" si="164"/>
        <v>0</v>
      </c>
      <c r="AH93" s="272">
        <f t="shared" si="164"/>
        <v>0</v>
      </c>
      <c r="AI93" s="272">
        <f t="shared" si="164"/>
        <v>0</v>
      </c>
      <c r="AJ93" s="272">
        <f t="shared" si="164"/>
        <v>0</v>
      </c>
      <c r="AK93" s="272">
        <f t="shared" si="164"/>
        <v>0</v>
      </c>
      <c r="AL93" s="272">
        <f t="shared" si="164"/>
        <v>0</v>
      </c>
      <c r="AM93" s="272">
        <f t="shared" si="164"/>
        <v>4</v>
      </c>
      <c r="AN93" s="272">
        <f t="shared" si="164"/>
        <v>4</v>
      </c>
      <c r="AO93" s="272">
        <f t="shared" si="164"/>
        <v>4</v>
      </c>
      <c r="AP93" s="272">
        <f t="shared" si="164"/>
        <v>0</v>
      </c>
      <c r="AQ93" s="272">
        <f t="shared" si="164"/>
        <v>0</v>
      </c>
      <c r="AR93" s="272">
        <f t="shared" si="164"/>
        <v>0</v>
      </c>
      <c r="AS93" s="272">
        <f t="shared" si="164"/>
        <v>0</v>
      </c>
      <c r="AT93" s="272">
        <f t="shared" si="164"/>
        <v>0</v>
      </c>
      <c r="AU93" s="272">
        <f t="shared" si="164"/>
        <v>0</v>
      </c>
      <c r="AV93" s="272">
        <f t="shared" si="164"/>
        <v>0</v>
      </c>
      <c r="AW93" s="272">
        <f t="shared" si="164"/>
        <v>0</v>
      </c>
      <c r="AX93" s="272">
        <f t="shared" si="164"/>
        <v>0</v>
      </c>
      <c r="AY93" s="272">
        <f t="shared" si="164"/>
        <v>0</v>
      </c>
      <c r="AZ93" s="272">
        <f t="shared" si="164"/>
        <v>0</v>
      </c>
      <c r="BA93" s="529">
        <f t="shared" si="112"/>
        <v>21</v>
      </c>
      <c r="BB93" s="766">
        <f>BA93+BA94</f>
        <v>25</v>
      </c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82"/>
      <c r="EW93" s="182"/>
      <c r="EX93" s="7"/>
      <c r="EY93" s="7"/>
      <c r="EZ93" s="7"/>
      <c r="FA93" s="7"/>
      <c r="FB93" s="7"/>
      <c r="FC93" s="7"/>
      <c r="FD93" s="7"/>
      <c r="FE93" s="7"/>
    </row>
    <row r="94" spans="1:161" ht="18" hidden="1" customHeight="1" x14ac:dyDescent="0.25">
      <c r="A94" s="524" t="s">
        <v>678</v>
      </c>
      <c r="B94" s="524"/>
      <c r="C94" s="524"/>
      <c r="D94" s="272">
        <f t="shared" ref="D94:Z94" si="165">COUNTIF(D12:D64,"G.43")</f>
        <v>0</v>
      </c>
      <c r="E94" s="272">
        <f t="shared" si="165"/>
        <v>0</v>
      </c>
      <c r="F94" s="272">
        <f t="shared" si="165"/>
        <v>0</v>
      </c>
      <c r="G94" s="272">
        <f t="shared" si="165"/>
        <v>0</v>
      </c>
      <c r="H94" s="272">
        <f t="shared" si="165"/>
        <v>0</v>
      </c>
      <c r="I94" s="272">
        <f t="shared" si="165"/>
        <v>0</v>
      </c>
      <c r="J94" s="272">
        <f t="shared" si="165"/>
        <v>0</v>
      </c>
      <c r="K94" s="272">
        <f t="shared" si="165"/>
        <v>0</v>
      </c>
      <c r="L94" s="272">
        <f t="shared" si="165"/>
        <v>0</v>
      </c>
      <c r="M94" s="272">
        <f t="shared" si="165"/>
        <v>0</v>
      </c>
      <c r="N94" s="272">
        <f t="shared" si="165"/>
        <v>0</v>
      </c>
      <c r="O94" s="272">
        <f t="shared" si="165"/>
        <v>0</v>
      </c>
      <c r="P94" s="272">
        <f t="shared" si="165"/>
        <v>0</v>
      </c>
      <c r="Q94" s="272">
        <f t="shared" si="165"/>
        <v>0</v>
      </c>
      <c r="R94" s="272">
        <f t="shared" si="165"/>
        <v>0</v>
      </c>
      <c r="S94" s="272">
        <f t="shared" si="165"/>
        <v>0</v>
      </c>
      <c r="T94" s="272">
        <f t="shared" si="165"/>
        <v>0</v>
      </c>
      <c r="U94" s="272">
        <f t="shared" si="165"/>
        <v>0</v>
      </c>
      <c r="V94" s="272">
        <f t="shared" si="165"/>
        <v>0</v>
      </c>
      <c r="W94" s="272">
        <f t="shared" si="165"/>
        <v>0</v>
      </c>
      <c r="X94" s="272">
        <f t="shared" si="165"/>
        <v>0</v>
      </c>
      <c r="Y94" s="272">
        <f t="shared" si="165"/>
        <v>0</v>
      </c>
      <c r="Z94" s="272">
        <f t="shared" si="165"/>
        <v>0</v>
      </c>
      <c r="AA94" s="2"/>
      <c r="AB94" s="272">
        <f t="shared" si="109"/>
        <v>0</v>
      </c>
      <c r="AC94" s="767"/>
      <c r="AD94" s="272">
        <f t="shared" ref="AD94:AZ94" si="166">COUNTIF(AD12:AD64,"G.43")</f>
        <v>0</v>
      </c>
      <c r="AE94" s="272">
        <f t="shared" si="166"/>
        <v>0</v>
      </c>
      <c r="AF94" s="272">
        <f t="shared" si="166"/>
        <v>0</v>
      </c>
      <c r="AG94" s="272">
        <f t="shared" si="166"/>
        <v>0</v>
      </c>
      <c r="AH94" s="272">
        <f t="shared" si="166"/>
        <v>0</v>
      </c>
      <c r="AI94" s="272">
        <f t="shared" si="166"/>
        <v>0</v>
      </c>
      <c r="AJ94" s="272">
        <f t="shared" si="166"/>
        <v>0</v>
      </c>
      <c r="AK94" s="272">
        <f t="shared" si="166"/>
        <v>0</v>
      </c>
      <c r="AL94" s="272">
        <f t="shared" si="166"/>
        <v>0</v>
      </c>
      <c r="AM94" s="272">
        <f t="shared" si="166"/>
        <v>0</v>
      </c>
      <c r="AN94" s="272">
        <f t="shared" si="166"/>
        <v>0</v>
      </c>
      <c r="AO94" s="272">
        <f t="shared" si="166"/>
        <v>0</v>
      </c>
      <c r="AP94" s="272">
        <f t="shared" si="166"/>
        <v>0</v>
      </c>
      <c r="AQ94" s="272">
        <f t="shared" si="166"/>
        <v>0</v>
      </c>
      <c r="AR94" s="272">
        <f t="shared" si="166"/>
        <v>0</v>
      </c>
      <c r="AS94" s="272">
        <f t="shared" si="166"/>
        <v>4</v>
      </c>
      <c r="AT94" s="272">
        <f t="shared" si="166"/>
        <v>0</v>
      </c>
      <c r="AU94" s="272">
        <f t="shared" si="166"/>
        <v>0</v>
      </c>
      <c r="AV94" s="272">
        <f t="shared" si="166"/>
        <v>0</v>
      </c>
      <c r="AW94" s="272">
        <f t="shared" si="166"/>
        <v>0</v>
      </c>
      <c r="AX94" s="272">
        <f t="shared" si="166"/>
        <v>0</v>
      </c>
      <c r="AY94" s="272">
        <f t="shared" si="166"/>
        <v>0</v>
      </c>
      <c r="AZ94" s="272">
        <f t="shared" si="166"/>
        <v>0</v>
      </c>
      <c r="BA94" s="529">
        <f t="shared" si="112"/>
        <v>4</v>
      </c>
      <c r="BB94" s="766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82"/>
      <c r="EW94" s="182"/>
      <c r="EX94" s="7"/>
      <c r="EY94" s="7"/>
      <c r="EZ94" s="7"/>
      <c r="FA94" s="7"/>
      <c r="FB94" s="7"/>
      <c r="FC94" s="7"/>
      <c r="FD94" s="7"/>
      <c r="FE94" s="7"/>
    </row>
    <row r="95" spans="1:161" ht="18" hidden="1" customHeight="1" x14ac:dyDescent="0.25">
      <c r="A95" s="770" t="s">
        <v>470</v>
      </c>
      <c r="B95" s="770"/>
      <c r="C95" s="770"/>
      <c r="D95" s="272">
        <f t="shared" ref="D95:Z95" si="167">COUNTIF(D12:D64,"G.35")</f>
        <v>0</v>
      </c>
      <c r="E95" s="272">
        <f t="shared" si="167"/>
        <v>0</v>
      </c>
      <c r="F95" s="272">
        <f t="shared" si="167"/>
        <v>0</v>
      </c>
      <c r="G95" s="272">
        <f t="shared" si="167"/>
        <v>0</v>
      </c>
      <c r="H95" s="272">
        <f t="shared" si="167"/>
        <v>0</v>
      </c>
      <c r="I95" s="272">
        <f t="shared" si="167"/>
        <v>0</v>
      </c>
      <c r="J95" s="272">
        <f t="shared" si="167"/>
        <v>0</v>
      </c>
      <c r="K95" s="272">
        <f t="shared" si="167"/>
        <v>0</v>
      </c>
      <c r="L95" s="272">
        <f t="shared" si="167"/>
        <v>0</v>
      </c>
      <c r="M95" s="272">
        <f t="shared" si="167"/>
        <v>0</v>
      </c>
      <c r="N95" s="272">
        <f t="shared" si="167"/>
        <v>0</v>
      </c>
      <c r="O95" s="272">
        <f t="shared" si="167"/>
        <v>0</v>
      </c>
      <c r="P95" s="272">
        <f t="shared" si="167"/>
        <v>0</v>
      </c>
      <c r="Q95" s="272">
        <f t="shared" si="167"/>
        <v>0</v>
      </c>
      <c r="R95" s="272">
        <f t="shared" si="167"/>
        <v>0</v>
      </c>
      <c r="S95" s="272">
        <f t="shared" si="167"/>
        <v>0</v>
      </c>
      <c r="T95" s="272">
        <f t="shared" si="167"/>
        <v>0</v>
      </c>
      <c r="U95" s="272">
        <f t="shared" si="167"/>
        <v>0</v>
      </c>
      <c r="V95" s="272">
        <f t="shared" si="167"/>
        <v>0</v>
      </c>
      <c r="W95" s="272">
        <f t="shared" si="167"/>
        <v>0</v>
      </c>
      <c r="X95" s="272">
        <f t="shared" si="167"/>
        <v>0</v>
      </c>
      <c r="Y95" s="272">
        <f t="shared" si="167"/>
        <v>0</v>
      </c>
      <c r="Z95" s="272">
        <f t="shared" si="167"/>
        <v>0</v>
      </c>
      <c r="AA95" s="2"/>
      <c r="AB95" s="272">
        <f t="shared" si="109"/>
        <v>0</v>
      </c>
      <c r="AC95" s="767">
        <f>AB95+AB96</f>
        <v>0</v>
      </c>
      <c r="AD95" s="272">
        <f t="shared" ref="AD95:AZ95" si="168">COUNTIF(AD12:AD64,"G.35")</f>
        <v>0</v>
      </c>
      <c r="AE95" s="272">
        <f t="shared" si="168"/>
        <v>0</v>
      </c>
      <c r="AF95" s="272">
        <f t="shared" si="168"/>
        <v>0</v>
      </c>
      <c r="AG95" s="272">
        <f t="shared" si="168"/>
        <v>0</v>
      </c>
      <c r="AH95" s="272">
        <f t="shared" si="168"/>
        <v>0</v>
      </c>
      <c r="AI95" s="272">
        <f t="shared" si="168"/>
        <v>0</v>
      </c>
      <c r="AJ95" s="272">
        <f t="shared" si="168"/>
        <v>0</v>
      </c>
      <c r="AK95" s="272">
        <f t="shared" si="168"/>
        <v>0</v>
      </c>
      <c r="AL95" s="272">
        <f t="shared" si="168"/>
        <v>0</v>
      </c>
      <c r="AM95" s="272">
        <f t="shared" si="168"/>
        <v>0</v>
      </c>
      <c r="AN95" s="272">
        <f t="shared" si="168"/>
        <v>0</v>
      </c>
      <c r="AO95" s="272">
        <f t="shared" si="168"/>
        <v>0</v>
      </c>
      <c r="AP95" s="272">
        <f t="shared" si="168"/>
        <v>0</v>
      </c>
      <c r="AQ95" s="272">
        <f t="shared" si="168"/>
        <v>0</v>
      </c>
      <c r="AR95" s="272">
        <f t="shared" si="168"/>
        <v>0</v>
      </c>
      <c r="AS95" s="272">
        <f t="shared" si="168"/>
        <v>0</v>
      </c>
      <c r="AT95" s="272">
        <f t="shared" si="168"/>
        <v>4</v>
      </c>
      <c r="AU95" s="272">
        <f t="shared" si="168"/>
        <v>4</v>
      </c>
      <c r="AV95" s="272">
        <f t="shared" si="168"/>
        <v>4</v>
      </c>
      <c r="AW95" s="272">
        <f t="shared" si="168"/>
        <v>0</v>
      </c>
      <c r="AX95" s="272">
        <f t="shared" si="168"/>
        <v>0</v>
      </c>
      <c r="AY95" s="272">
        <f t="shared" si="168"/>
        <v>0</v>
      </c>
      <c r="AZ95" s="529">
        <f t="shared" si="168"/>
        <v>0</v>
      </c>
      <c r="BA95" s="529">
        <f t="shared" si="112"/>
        <v>12</v>
      </c>
      <c r="BB95" s="766">
        <f>BA95+BA96</f>
        <v>28</v>
      </c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82"/>
      <c r="EW95" s="182"/>
      <c r="EX95" s="7"/>
      <c r="EY95" s="7"/>
      <c r="EZ95" s="7"/>
      <c r="FA95" s="7"/>
      <c r="FB95" s="7"/>
      <c r="FC95" s="7"/>
      <c r="FD95" s="7"/>
      <c r="FE95" s="7"/>
    </row>
    <row r="96" spans="1:161" ht="18" hidden="1" customHeight="1" x14ac:dyDescent="0.25">
      <c r="A96" s="524" t="s">
        <v>529</v>
      </c>
      <c r="B96" s="524"/>
      <c r="C96" s="524"/>
      <c r="D96" s="272">
        <f t="shared" ref="D96:Z96" si="169">COUNTIF(D12:D64,"HL.35")</f>
        <v>0</v>
      </c>
      <c r="E96" s="272">
        <f t="shared" si="169"/>
        <v>0</v>
      </c>
      <c r="F96" s="272">
        <f t="shared" si="169"/>
        <v>0</v>
      </c>
      <c r="G96" s="272">
        <f t="shared" si="169"/>
        <v>0</v>
      </c>
      <c r="H96" s="272">
        <f t="shared" si="169"/>
        <v>0</v>
      </c>
      <c r="I96" s="272">
        <f t="shared" si="169"/>
        <v>0</v>
      </c>
      <c r="J96" s="272">
        <f t="shared" si="169"/>
        <v>0</v>
      </c>
      <c r="K96" s="272">
        <f t="shared" si="169"/>
        <v>0</v>
      </c>
      <c r="L96" s="272">
        <f t="shared" si="169"/>
        <v>0</v>
      </c>
      <c r="M96" s="272">
        <f t="shared" si="169"/>
        <v>0</v>
      </c>
      <c r="N96" s="272">
        <f t="shared" si="169"/>
        <v>0</v>
      </c>
      <c r="O96" s="272">
        <f t="shared" si="169"/>
        <v>0</v>
      </c>
      <c r="P96" s="272">
        <f t="shared" si="169"/>
        <v>0</v>
      </c>
      <c r="Q96" s="272">
        <f t="shared" si="169"/>
        <v>0</v>
      </c>
      <c r="R96" s="272">
        <f t="shared" si="169"/>
        <v>0</v>
      </c>
      <c r="S96" s="272">
        <f t="shared" si="169"/>
        <v>0</v>
      </c>
      <c r="T96" s="272">
        <f t="shared" si="169"/>
        <v>0</v>
      </c>
      <c r="U96" s="272">
        <f t="shared" si="169"/>
        <v>0</v>
      </c>
      <c r="V96" s="272">
        <f t="shared" si="169"/>
        <v>0</v>
      </c>
      <c r="W96" s="272">
        <f t="shared" si="169"/>
        <v>0</v>
      </c>
      <c r="X96" s="272">
        <f t="shared" si="169"/>
        <v>0</v>
      </c>
      <c r="Y96" s="272">
        <f t="shared" si="169"/>
        <v>0</v>
      </c>
      <c r="Z96" s="272">
        <f t="shared" si="169"/>
        <v>0</v>
      </c>
      <c r="AA96" s="2"/>
      <c r="AB96" s="272">
        <f t="shared" si="109"/>
        <v>0</v>
      </c>
      <c r="AC96" s="767"/>
      <c r="AD96" s="272">
        <f t="shared" ref="AD96:AZ96" si="170">COUNTIF(AD12:AD64,"HL.35")</f>
        <v>0</v>
      </c>
      <c r="AE96" s="272">
        <f t="shared" si="170"/>
        <v>0</v>
      </c>
      <c r="AF96" s="272">
        <f t="shared" si="170"/>
        <v>0</v>
      </c>
      <c r="AG96" s="272">
        <f t="shared" si="170"/>
        <v>0</v>
      </c>
      <c r="AH96" s="272">
        <f t="shared" si="170"/>
        <v>0</v>
      </c>
      <c r="AI96" s="272">
        <f t="shared" si="170"/>
        <v>0</v>
      </c>
      <c r="AJ96" s="272">
        <f t="shared" si="170"/>
        <v>0</v>
      </c>
      <c r="AK96" s="272">
        <f t="shared" si="170"/>
        <v>0</v>
      </c>
      <c r="AL96" s="272">
        <f t="shared" si="170"/>
        <v>0</v>
      </c>
      <c r="AM96" s="272">
        <f t="shared" si="170"/>
        <v>0</v>
      </c>
      <c r="AN96" s="272">
        <f t="shared" si="170"/>
        <v>0</v>
      </c>
      <c r="AO96" s="272">
        <f t="shared" si="170"/>
        <v>0</v>
      </c>
      <c r="AP96" s="272">
        <f t="shared" si="170"/>
        <v>0</v>
      </c>
      <c r="AQ96" s="272">
        <f t="shared" si="170"/>
        <v>0</v>
      </c>
      <c r="AR96" s="272">
        <f t="shared" si="170"/>
        <v>4</v>
      </c>
      <c r="AS96" s="272">
        <f t="shared" si="170"/>
        <v>4</v>
      </c>
      <c r="AT96" s="272">
        <f t="shared" si="170"/>
        <v>0</v>
      </c>
      <c r="AU96" s="272">
        <f t="shared" si="170"/>
        <v>0</v>
      </c>
      <c r="AV96" s="272">
        <f t="shared" si="170"/>
        <v>0</v>
      </c>
      <c r="AW96" s="272">
        <f t="shared" si="170"/>
        <v>0</v>
      </c>
      <c r="AX96" s="272">
        <f t="shared" si="170"/>
        <v>0</v>
      </c>
      <c r="AY96" s="272">
        <f t="shared" si="170"/>
        <v>4</v>
      </c>
      <c r="AZ96" s="529">
        <f t="shared" si="170"/>
        <v>4</v>
      </c>
      <c r="BA96" s="529">
        <f t="shared" si="112"/>
        <v>16</v>
      </c>
      <c r="BB96" s="766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82"/>
      <c r="EW96" s="182"/>
      <c r="EX96" s="7"/>
      <c r="EY96" s="7"/>
      <c r="EZ96" s="7"/>
      <c r="FA96" s="7"/>
      <c r="FB96" s="7"/>
      <c r="FC96" s="7"/>
      <c r="FD96" s="7"/>
      <c r="FE96" s="7"/>
    </row>
    <row r="97" spans="1:161" ht="18" hidden="1" customHeight="1" x14ac:dyDescent="0.25">
      <c r="A97" s="770" t="s">
        <v>471</v>
      </c>
      <c r="B97" s="770"/>
      <c r="C97" s="770"/>
      <c r="D97" s="272">
        <f t="shared" ref="D97:Z97" si="171">COUNTIF(D12:D64,"D.12")</f>
        <v>0</v>
      </c>
      <c r="E97" s="272">
        <f t="shared" si="171"/>
        <v>0</v>
      </c>
      <c r="F97" s="272">
        <f t="shared" si="171"/>
        <v>0</v>
      </c>
      <c r="G97" s="272">
        <f t="shared" si="171"/>
        <v>0</v>
      </c>
      <c r="H97" s="272">
        <f t="shared" si="171"/>
        <v>0</v>
      </c>
      <c r="I97" s="272">
        <f t="shared" si="171"/>
        <v>0</v>
      </c>
      <c r="J97" s="272">
        <f t="shared" si="171"/>
        <v>0</v>
      </c>
      <c r="K97" s="272">
        <f t="shared" si="171"/>
        <v>0</v>
      </c>
      <c r="L97" s="272">
        <f t="shared" si="171"/>
        <v>0</v>
      </c>
      <c r="M97" s="272">
        <f t="shared" si="171"/>
        <v>0</v>
      </c>
      <c r="N97" s="272">
        <f t="shared" si="171"/>
        <v>0</v>
      </c>
      <c r="O97" s="272">
        <f t="shared" si="171"/>
        <v>0</v>
      </c>
      <c r="P97" s="222">
        <f t="shared" si="171"/>
        <v>0</v>
      </c>
      <c r="Q97" s="222">
        <f t="shared" si="171"/>
        <v>0</v>
      </c>
      <c r="R97" s="272">
        <f t="shared" si="171"/>
        <v>0</v>
      </c>
      <c r="S97" s="272">
        <f t="shared" si="171"/>
        <v>0</v>
      </c>
      <c r="T97" s="272">
        <f t="shared" si="171"/>
        <v>0</v>
      </c>
      <c r="U97" s="272">
        <f t="shared" si="171"/>
        <v>0</v>
      </c>
      <c r="V97" s="272">
        <f t="shared" si="171"/>
        <v>0</v>
      </c>
      <c r="W97" s="272">
        <f t="shared" si="171"/>
        <v>0</v>
      </c>
      <c r="X97" s="272">
        <f t="shared" si="171"/>
        <v>0</v>
      </c>
      <c r="Y97" s="272">
        <f t="shared" si="171"/>
        <v>0</v>
      </c>
      <c r="Z97" s="272">
        <f t="shared" si="171"/>
        <v>0</v>
      </c>
      <c r="AA97" s="2"/>
      <c r="AB97" s="272">
        <f t="shared" si="109"/>
        <v>0</v>
      </c>
      <c r="AC97" s="767">
        <f>AB97+AB98</f>
        <v>0</v>
      </c>
      <c r="AD97" s="272">
        <f t="shared" ref="AD97:AZ97" si="172">COUNTIF(AD11:AD63,"D.12")</f>
        <v>0</v>
      </c>
      <c r="AE97" s="272">
        <f t="shared" si="172"/>
        <v>0</v>
      </c>
      <c r="AF97" s="272">
        <f t="shared" si="172"/>
        <v>0</v>
      </c>
      <c r="AG97" s="272">
        <f t="shared" si="172"/>
        <v>0</v>
      </c>
      <c r="AH97" s="272">
        <f t="shared" si="172"/>
        <v>0</v>
      </c>
      <c r="AI97" s="272">
        <f t="shared" si="172"/>
        <v>0</v>
      </c>
      <c r="AJ97" s="272">
        <f t="shared" si="172"/>
        <v>0</v>
      </c>
      <c r="AK97" s="272">
        <f t="shared" si="172"/>
        <v>0</v>
      </c>
      <c r="AL97" s="272">
        <f t="shared" si="172"/>
        <v>0</v>
      </c>
      <c r="AM97" s="272">
        <f t="shared" si="172"/>
        <v>2</v>
      </c>
      <c r="AN97" s="272">
        <f t="shared" si="172"/>
        <v>2</v>
      </c>
      <c r="AO97" s="272">
        <f t="shared" si="172"/>
        <v>2</v>
      </c>
      <c r="AP97" s="272">
        <f t="shared" si="172"/>
        <v>2</v>
      </c>
      <c r="AQ97" s="272">
        <f t="shared" si="172"/>
        <v>2</v>
      </c>
      <c r="AR97" s="272">
        <f t="shared" si="172"/>
        <v>2</v>
      </c>
      <c r="AS97" s="272">
        <f t="shared" si="172"/>
        <v>2</v>
      </c>
      <c r="AT97" s="272">
        <f t="shared" si="172"/>
        <v>2</v>
      </c>
      <c r="AU97" s="272">
        <f t="shared" si="172"/>
        <v>2</v>
      </c>
      <c r="AV97" s="272">
        <f t="shared" si="172"/>
        <v>2</v>
      </c>
      <c r="AW97" s="272">
        <f t="shared" si="172"/>
        <v>2</v>
      </c>
      <c r="AX97" s="272">
        <f t="shared" si="172"/>
        <v>2</v>
      </c>
      <c r="AY97" s="272">
        <f t="shared" si="172"/>
        <v>2</v>
      </c>
      <c r="AZ97" s="529">
        <f t="shared" si="172"/>
        <v>2</v>
      </c>
      <c r="BA97" s="529">
        <f t="shared" si="112"/>
        <v>28</v>
      </c>
      <c r="BB97" s="766">
        <f>BA97+BA98</f>
        <v>31</v>
      </c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82"/>
      <c r="EW97" s="182"/>
      <c r="EX97" s="7"/>
      <c r="EY97" s="7"/>
      <c r="EZ97" s="7"/>
      <c r="FA97" s="7"/>
      <c r="FB97" s="7"/>
      <c r="FC97" s="7"/>
      <c r="FD97" s="7"/>
      <c r="FE97" s="7"/>
    </row>
    <row r="98" spans="1:161" ht="18" hidden="1" customHeight="1" x14ac:dyDescent="0.25">
      <c r="A98" s="770" t="s">
        <v>489</v>
      </c>
      <c r="B98" s="770"/>
      <c r="C98" s="770"/>
      <c r="D98" s="272">
        <f t="shared" ref="D98:Z98" si="173">COUNTIF(D12:D64,"DP.12")</f>
        <v>0</v>
      </c>
      <c r="E98" s="272">
        <f t="shared" si="173"/>
        <v>0</v>
      </c>
      <c r="F98" s="272">
        <f t="shared" si="173"/>
        <v>0</v>
      </c>
      <c r="G98" s="272">
        <f t="shared" si="173"/>
        <v>0</v>
      </c>
      <c r="H98" s="272">
        <f t="shared" si="173"/>
        <v>0</v>
      </c>
      <c r="I98" s="272">
        <f t="shared" si="173"/>
        <v>0</v>
      </c>
      <c r="J98" s="272">
        <f t="shared" si="173"/>
        <v>0</v>
      </c>
      <c r="K98" s="272">
        <f t="shared" si="173"/>
        <v>0</v>
      </c>
      <c r="L98" s="272">
        <f t="shared" si="173"/>
        <v>0</v>
      </c>
      <c r="M98" s="272">
        <f t="shared" si="173"/>
        <v>0</v>
      </c>
      <c r="N98" s="272">
        <f t="shared" si="173"/>
        <v>0</v>
      </c>
      <c r="O98" s="272">
        <f t="shared" si="173"/>
        <v>0</v>
      </c>
      <c r="P98" s="222">
        <f t="shared" si="173"/>
        <v>0</v>
      </c>
      <c r="Q98" s="222">
        <f t="shared" si="173"/>
        <v>0</v>
      </c>
      <c r="R98" s="272">
        <f t="shared" si="173"/>
        <v>0</v>
      </c>
      <c r="S98" s="272">
        <f t="shared" si="173"/>
        <v>0</v>
      </c>
      <c r="T98" s="272">
        <f t="shared" si="173"/>
        <v>0</v>
      </c>
      <c r="U98" s="272">
        <f t="shared" si="173"/>
        <v>0</v>
      </c>
      <c r="V98" s="272">
        <f t="shared" si="173"/>
        <v>0</v>
      </c>
      <c r="W98" s="272">
        <f t="shared" si="173"/>
        <v>0</v>
      </c>
      <c r="X98" s="272">
        <f t="shared" si="173"/>
        <v>0</v>
      </c>
      <c r="Y98" s="272">
        <f t="shared" si="173"/>
        <v>0</v>
      </c>
      <c r="Z98" s="272">
        <f t="shared" si="173"/>
        <v>0</v>
      </c>
      <c r="AA98" s="2"/>
      <c r="AB98" s="272">
        <f t="shared" si="109"/>
        <v>0</v>
      </c>
      <c r="AC98" s="767"/>
      <c r="AD98" s="272">
        <f t="shared" ref="AD98:AZ98" si="174">COUNTIF(AD11:AD63,"DP.12")</f>
        <v>0</v>
      </c>
      <c r="AE98" s="272">
        <f t="shared" si="174"/>
        <v>0</v>
      </c>
      <c r="AF98" s="272">
        <f t="shared" si="174"/>
        <v>0</v>
      </c>
      <c r="AG98" s="272">
        <f t="shared" si="174"/>
        <v>0</v>
      </c>
      <c r="AH98" s="272">
        <f t="shared" si="174"/>
        <v>0</v>
      </c>
      <c r="AI98" s="272">
        <f t="shared" si="174"/>
        <v>3</v>
      </c>
      <c r="AJ98" s="272">
        <f t="shared" si="174"/>
        <v>0</v>
      </c>
      <c r="AK98" s="272">
        <f t="shared" si="174"/>
        <v>0</v>
      </c>
      <c r="AL98" s="272">
        <f t="shared" si="174"/>
        <v>0</v>
      </c>
      <c r="AM98" s="272">
        <f t="shared" si="174"/>
        <v>0</v>
      </c>
      <c r="AN98" s="272">
        <f t="shared" si="174"/>
        <v>0</v>
      </c>
      <c r="AO98" s="272">
        <f t="shared" si="174"/>
        <v>0</v>
      </c>
      <c r="AP98" s="272">
        <f t="shared" si="174"/>
        <v>0</v>
      </c>
      <c r="AQ98" s="272">
        <f t="shared" si="174"/>
        <v>0</v>
      </c>
      <c r="AR98" s="272">
        <f t="shared" si="174"/>
        <v>0</v>
      </c>
      <c r="AS98" s="272">
        <f t="shared" si="174"/>
        <v>0</v>
      </c>
      <c r="AT98" s="272">
        <f t="shared" si="174"/>
        <v>0</v>
      </c>
      <c r="AU98" s="272">
        <f t="shared" si="174"/>
        <v>0</v>
      </c>
      <c r="AV98" s="272">
        <f t="shared" si="174"/>
        <v>0</v>
      </c>
      <c r="AW98" s="272">
        <f t="shared" si="174"/>
        <v>0</v>
      </c>
      <c r="AX98" s="272">
        <f t="shared" si="174"/>
        <v>0</v>
      </c>
      <c r="AY98" s="272">
        <f t="shared" si="174"/>
        <v>0</v>
      </c>
      <c r="AZ98" s="529">
        <f t="shared" si="174"/>
        <v>0</v>
      </c>
      <c r="BA98" s="529">
        <f t="shared" si="112"/>
        <v>3</v>
      </c>
      <c r="BB98" s="766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82"/>
      <c r="EW98" s="182"/>
      <c r="EX98" s="7"/>
      <c r="EY98" s="7"/>
      <c r="EZ98" s="7"/>
      <c r="FA98" s="7"/>
      <c r="FB98" s="7"/>
      <c r="FC98" s="7"/>
      <c r="FD98" s="7"/>
      <c r="FE98" s="7"/>
    </row>
    <row r="99" spans="1:161" ht="18" hidden="1" customHeight="1" x14ac:dyDescent="0.25">
      <c r="A99" s="524" t="s">
        <v>623</v>
      </c>
      <c r="B99" s="524"/>
      <c r="C99" s="524"/>
      <c r="D99" s="272">
        <f t="shared" ref="D99:Z99" si="175">COUNTIF(D12:D64,"DP.41")</f>
        <v>0</v>
      </c>
      <c r="E99" s="272">
        <f t="shared" si="175"/>
        <v>0</v>
      </c>
      <c r="F99" s="272">
        <f t="shared" si="175"/>
        <v>0</v>
      </c>
      <c r="G99" s="272">
        <f t="shared" si="175"/>
        <v>0</v>
      </c>
      <c r="H99" s="272">
        <f t="shared" si="175"/>
        <v>0</v>
      </c>
      <c r="I99" s="272">
        <f t="shared" si="175"/>
        <v>0</v>
      </c>
      <c r="J99" s="272">
        <f t="shared" si="175"/>
        <v>0</v>
      </c>
      <c r="K99" s="272">
        <f t="shared" si="175"/>
        <v>0</v>
      </c>
      <c r="L99" s="272">
        <f t="shared" si="175"/>
        <v>0</v>
      </c>
      <c r="M99" s="272">
        <f t="shared" si="175"/>
        <v>0</v>
      </c>
      <c r="N99" s="272">
        <f t="shared" si="175"/>
        <v>0</v>
      </c>
      <c r="O99" s="272">
        <f t="shared" si="175"/>
        <v>0</v>
      </c>
      <c r="P99" s="272">
        <f t="shared" si="175"/>
        <v>0</v>
      </c>
      <c r="Q99" s="272">
        <f t="shared" si="175"/>
        <v>0</v>
      </c>
      <c r="R99" s="272">
        <f t="shared" si="175"/>
        <v>0</v>
      </c>
      <c r="S99" s="272">
        <f t="shared" si="175"/>
        <v>0</v>
      </c>
      <c r="T99" s="272">
        <f t="shared" si="175"/>
        <v>0</v>
      </c>
      <c r="U99" s="272">
        <f t="shared" si="175"/>
        <v>0</v>
      </c>
      <c r="V99" s="272">
        <f t="shared" si="175"/>
        <v>0</v>
      </c>
      <c r="W99" s="272">
        <f t="shared" si="175"/>
        <v>0</v>
      </c>
      <c r="X99" s="272">
        <f t="shared" si="175"/>
        <v>0</v>
      </c>
      <c r="Y99" s="272">
        <f t="shared" si="175"/>
        <v>0</v>
      </c>
      <c r="Z99" s="272">
        <f t="shared" si="175"/>
        <v>0</v>
      </c>
      <c r="AA99" s="2"/>
      <c r="AB99" s="272">
        <f t="shared" si="109"/>
        <v>0</v>
      </c>
      <c r="AC99" s="767">
        <f>AB99+AB100</f>
        <v>0</v>
      </c>
      <c r="AD99" s="272">
        <f t="shared" ref="AD99:AZ99" si="176">COUNTIF(AD11:AD63,"D.41")</f>
        <v>2</v>
      </c>
      <c r="AE99" s="272">
        <f t="shared" si="176"/>
        <v>2</v>
      </c>
      <c r="AF99" s="272">
        <f t="shared" si="176"/>
        <v>2</v>
      </c>
      <c r="AG99" s="272">
        <f t="shared" si="176"/>
        <v>2</v>
      </c>
      <c r="AH99" s="272">
        <f t="shared" si="176"/>
        <v>2</v>
      </c>
      <c r="AI99" s="272">
        <f t="shared" si="176"/>
        <v>2</v>
      </c>
      <c r="AJ99" s="272">
        <f t="shared" si="176"/>
        <v>2</v>
      </c>
      <c r="AK99" s="272">
        <f t="shared" si="176"/>
        <v>2</v>
      </c>
      <c r="AL99" s="272">
        <f t="shared" si="176"/>
        <v>2</v>
      </c>
      <c r="AM99" s="272">
        <f t="shared" si="176"/>
        <v>0</v>
      </c>
      <c r="AN99" s="272">
        <f t="shared" si="176"/>
        <v>0</v>
      </c>
      <c r="AO99" s="272">
        <f t="shared" si="176"/>
        <v>0</v>
      </c>
      <c r="AP99" s="272">
        <f t="shared" si="176"/>
        <v>0</v>
      </c>
      <c r="AQ99" s="272">
        <f t="shared" si="176"/>
        <v>0</v>
      </c>
      <c r="AR99" s="272">
        <f t="shared" si="176"/>
        <v>0</v>
      </c>
      <c r="AS99" s="272">
        <f t="shared" si="176"/>
        <v>0</v>
      </c>
      <c r="AT99" s="272">
        <f t="shared" si="176"/>
        <v>0</v>
      </c>
      <c r="AU99" s="272">
        <f t="shared" si="176"/>
        <v>0</v>
      </c>
      <c r="AV99" s="272">
        <f t="shared" si="176"/>
        <v>0</v>
      </c>
      <c r="AW99" s="272">
        <f t="shared" si="176"/>
        <v>0</v>
      </c>
      <c r="AX99" s="272">
        <f t="shared" si="176"/>
        <v>0</v>
      </c>
      <c r="AY99" s="272">
        <f t="shared" si="176"/>
        <v>0</v>
      </c>
      <c r="AZ99" s="272">
        <f t="shared" si="176"/>
        <v>0</v>
      </c>
      <c r="BA99" s="529">
        <f t="shared" si="112"/>
        <v>18</v>
      </c>
      <c r="BB99" s="766">
        <f>BA99+BA100</f>
        <v>40</v>
      </c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82"/>
      <c r="EW99" s="182"/>
      <c r="EX99" s="7"/>
      <c r="EY99" s="7"/>
      <c r="EZ99" s="7"/>
      <c r="FA99" s="7"/>
      <c r="FB99" s="7"/>
      <c r="FC99" s="7"/>
      <c r="FD99" s="7"/>
      <c r="FE99" s="7"/>
    </row>
    <row r="100" spans="1:161" ht="18" hidden="1" customHeight="1" x14ac:dyDescent="0.25">
      <c r="A100" s="524" t="s">
        <v>623</v>
      </c>
      <c r="B100" s="524"/>
      <c r="C100" s="524"/>
      <c r="D100" s="272">
        <f t="shared" ref="D100:Z100" si="177">COUNTIF(D12:D64,"D.41")</f>
        <v>0</v>
      </c>
      <c r="E100" s="272">
        <f t="shared" si="177"/>
        <v>0</v>
      </c>
      <c r="F100" s="272">
        <f t="shared" si="177"/>
        <v>0</v>
      </c>
      <c r="G100" s="272">
        <f t="shared" si="177"/>
        <v>0</v>
      </c>
      <c r="H100" s="272">
        <f t="shared" si="177"/>
        <v>0</v>
      </c>
      <c r="I100" s="272">
        <f t="shared" si="177"/>
        <v>0</v>
      </c>
      <c r="J100" s="272">
        <f t="shared" si="177"/>
        <v>0</v>
      </c>
      <c r="K100" s="272">
        <f t="shared" si="177"/>
        <v>0</v>
      </c>
      <c r="L100" s="272">
        <f t="shared" si="177"/>
        <v>0</v>
      </c>
      <c r="M100" s="272">
        <f t="shared" si="177"/>
        <v>0</v>
      </c>
      <c r="N100" s="272">
        <f t="shared" si="177"/>
        <v>0</v>
      </c>
      <c r="O100" s="272">
        <f t="shared" si="177"/>
        <v>0</v>
      </c>
      <c r="P100" s="272">
        <f t="shared" si="177"/>
        <v>0</v>
      </c>
      <c r="Q100" s="272">
        <f t="shared" si="177"/>
        <v>0</v>
      </c>
      <c r="R100" s="272">
        <f t="shared" si="177"/>
        <v>0</v>
      </c>
      <c r="S100" s="272">
        <f t="shared" si="177"/>
        <v>0</v>
      </c>
      <c r="T100" s="272">
        <f t="shared" si="177"/>
        <v>0</v>
      </c>
      <c r="U100" s="272">
        <f t="shared" si="177"/>
        <v>0</v>
      </c>
      <c r="V100" s="272">
        <f t="shared" si="177"/>
        <v>0</v>
      </c>
      <c r="W100" s="272">
        <f t="shared" si="177"/>
        <v>0</v>
      </c>
      <c r="X100" s="272">
        <f t="shared" si="177"/>
        <v>0</v>
      </c>
      <c r="Y100" s="272">
        <f t="shared" si="177"/>
        <v>0</v>
      </c>
      <c r="Z100" s="272">
        <f t="shared" si="177"/>
        <v>0</v>
      </c>
      <c r="AA100" s="2"/>
      <c r="AB100" s="272">
        <f t="shared" si="109"/>
        <v>0</v>
      </c>
      <c r="AC100" s="767"/>
      <c r="AD100" s="272">
        <f t="shared" ref="AD100:AZ100" si="178">COUNTIF(AD11:AD63,"DP.41")</f>
        <v>0</v>
      </c>
      <c r="AE100" s="272">
        <f t="shared" si="178"/>
        <v>0</v>
      </c>
      <c r="AF100" s="272">
        <f t="shared" si="178"/>
        <v>0</v>
      </c>
      <c r="AG100" s="272">
        <f t="shared" si="178"/>
        <v>3</v>
      </c>
      <c r="AH100" s="272">
        <f t="shared" si="178"/>
        <v>3</v>
      </c>
      <c r="AI100" s="272">
        <f t="shared" si="178"/>
        <v>0</v>
      </c>
      <c r="AJ100" s="272">
        <f t="shared" si="178"/>
        <v>0</v>
      </c>
      <c r="AK100" s="272">
        <f t="shared" si="178"/>
        <v>0</v>
      </c>
      <c r="AL100" s="272">
        <f t="shared" si="178"/>
        <v>0</v>
      </c>
      <c r="AM100" s="272">
        <f t="shared" si="178"/>
        <v>0</v>
      </c>
      <c r="AN100" s="272">
        <f t="shared" si="178"/>
        <v>0</v>
      </c>
      <c r="AO100" s="272">
        <f t="shared" si="178"/>
        <v>0</v>
      </c>
      <c r="AP100" s="272">
        <f t="shared" si="178"/>
        <v>4</v>
      </c>
      <c r="AQ100" s="272">
        <f t="shared" si="178"/>
        <v>4</v>
      </c>
      <c r="AR100" s="272">
        <f t="shared" si="178"/>
        <v>0</v>
      </c>
      <c r="AS100" s="272">
        <f t="shared" si="178"/>
        <v>0</v>
      </c>
      <c r="AT100" s="272">
        <f t="shared" si="178"/>
        <v>0</v>
      </c>
      <c r="AU100" s="272">
        <f t="shared" si="178"/>
        <v>0</v>
      </c>
      <c r="AV100" s="272">
        <f t="shared" si="178"/>
        <v>0</v>
      </c>
      <c r="AW100" s="272">
        <f t="shared" si="178"/>
        <v>4</v>
      </c>
      <c r="AX100" s="272">
        <f t="shared" si="178"/>
        <v>4</v>
      </c>
      <c r="AY100" s="272">
        <f t="shared" si="178"/>
        <v>0</v>
      </c>
      <c r="AZ100" s="272">
        <f t="shared" si="178"/>
        <v>0</v>
      </c>
      <c r="BA100" s="529">
        <f t="shared" si="112"/>
        <v>22</v>
      </c>
      <c r="BB100" s="766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82"/>
      <c r="EW100" s="182"/>
      <c r="EX100" s="7"/>
      <c r="EY100" s="7"/>
      <c r="EZ100" s="7"/>
      <c r="FA100" s="7"/>
      <c r="FB100" s="7"/>
      <c r="FC100" s="7"/>
      <c r="FD100" s="7"/>
      <c r="FE100" s="7"/>
    </row>
    <row r="101" spans="1:161" ht="18" hidden="1" customHeight="1" x14ac:dyDescent="0.25">
      <c r="A101" s="524" t="s">
        <v>757</v>
      </c>
      <c r="B101" s="524"/>
      <c r="C101" s="524"/>
      <c r="D101" s="272">
        <f t="shared" ref="D101:Z101" si="179">COUNTIF(D12:D64,"O.30")</f>
        <v>0</v>
      </c>
      <c r="E101" s="272">
        <f t="shared" si="179"/>
        <v>0</v>
      </c>
      <c r="F101" s="272">
        <f t="shared" si="179"/>
        <v>0</v>
      </c>
      <c r="G101" s="272">
        <f t="shared" si="179"/>
        <v>0</v>
      </c>
      <c r="H101" s="272">
        <f t="shared" si="179"/>
        <v>0</v>
      </c>
      <c r="I101" s="272">
        <f t="shared" si="179"/>
        <v>0</v>
      </c>
      <c r="J101" s="272">
        <f t="shared" si="179"/>
        <v>0</v>
      </c>
      <c r="K101" s="272">
        <f t="shared" si="179"/>
        <v>0</v>
      </c>
      <c r="L101" s="272">
        <f t="shared" si="179"/>
        <v>0</v>
      </c>
      <c r="M101" s="272">
        <f t="shared" si="179"/>
        <v>0</v>
      </c>
      <c r="N101" s="272">
        <f t="shared" si="179"/>
        <v>0</v>
      </c>
      <c r="O101" s="272">
        <f t="shared" si="179"/>
        <v>0</v>
      </c>
      <c r="P101" s="272">
        <f t="shared" si="179"/>
        <v>0</v>
      </c>
      <c r="Q101" s="272">
        <f t="shared" si="179"/>
        <v>0</v>
      </c>
      <c r="R101" s="272">
        <f t="shared" si="179"/>
        <v>0</v>
      </c>
      <c r="S101" s="272">
        <f t="shared" si="179"/>
        <v>0</v>
      </c>
      <c r="T101" s="272">
        <f t="shared" si="179"/>
        <v>0</v>
      </c>
      <c r="U101" s="272">
        <f t="shared" si="179"/>
        <v>0</v>
      </c>
      <c r="V101" s="272">
        <f t="shared" si="179"/>
        <v>0</v>
      </c>
      <c r="W101" s="272">
        <f t="shared" si="179"/>
        <v>0</v>
      </c>
      <c r="X101" s="272">
        <f t="shared" si="179"/>
        <v>0</v>
      </c>
      <c r="Y101" s="272">
        <f t="shared" si="179"/>
        <v>0</v>
      </c>
      <c r="Z101" s="272">
        <f t="shared" si="179"/>
        <v>0</v>
      </c>
      <c r="AA101" s="2"/>
      <c r="AB101" s="272">
        <f t="shared" si="109"/>
        <v>0</v>
      </c>
      <c r="AC101" s="528">
        <f>AB101</f>
        <v>0</v>
      </c>
      <c r="AD101" s="272">
        <f t="shared" ref="AD101:AZ101" si="180">COUNTIF(AD11:AD63,"O.30")</f>
        <v>0</v>
      </c>
      <c r="AE101" s="272">
        <f t="shared" si="180"/>
        <v>0</v>
      </c>
      <c r="AF101" s="272">
        <f t="shared" si="180"/>
        <v>0</v>
      </c>
      <c r="AG101" s="272">
        <f t="shared" si="180"/>
        <v>3</v>
      </c>
      <c r="AH101" s="272">
        <f t="shared" si="180"/>
        <v>3</v>
      </c>
      <c r="AI101" s="272">
        <f t="shared" si="180"/>
        <v>3</v>
      </c>
      <c r="AJ101" s="272">
        <f t="shared" si="180"/>
        <v>0</v>
      </c>
      <c r="AK101" s="272">
        <f t="shared" si="180"/>
        <v>0</v>
      </c>
      <c r="AL101" s="272">
        <f t="shared" si="180"/>
        <v>0</v>
      </c>
      <c r="AM101" s="272">
        <f t="shared" si="180"/>
        <v>0</v>
      </c>
      <c r="AN101" s="272">
        <f t="shared" si="180"/>
        <v>0</v>
      </c>
      <c r="AO101" s="272">
        <f t="shared" si="180"/>
        <v>0</v>
      </c>
      <c r="AP101" s="272">
        <f t="shared" si="180"/>
        <v>4</v>
      </c>
      <c r="AQ101" s="272">
        <f t="shared" si="180"/>
        <v>4</v>
      </c>
      <c r="AR101" s="272">
        <f t="shared" si="180"/>
        <v>0</v>
      </c>
      <c r="AS101" s="272">
        <f t="shared" si="180"/>
        <v>0</v>
      </c>
      <c r="AT101" s="272">
        <f t="shared" si="180"/>
        <v>0</v>
      </c>
      <c r="AU101" s="272">
        <f t="shared" si="180"/>
        <v>0</v>
      </c>
      <c r="AV101" s="272">
        <f t="shared" si="180"/>
        <v>0</v>
      </c>
      <c r="AW101" s="272">
        <f t="shared" si="180"/>
        <v>4</v>
      </c>
      <c r="AX101" s="272">
        <f t="shared" si="180"/>
        <v>4</v>
      </c>
      <c r="AY101" s="272">
        <f t="shared" si="180"/>
        <v>0</v>
      </c>
      <c r="AZ101" s="272">
        <f t="shared" si="180"/>
        <v>0</v>
      </c>
      <c r="BA101" s="529">
        <f t="shared" si="112"/>
        <v>25</v>
      </c>
      <c r="BB101" s="529">
        <f>BA101</f>
        <v>25</v>
      </c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82"/>
      <c r="EW101" s="182"/>
      <c r="EX101" s="7"/>
      <c r="EY101" s="7"/>
      <c r="EZ101" s="7"/>
      <c r="FA101" s="7"/>
      <c r="FB101" s="7"/>
      <c r="FC101" s="7"/>
      <c r="FD101" s="7"/>
      <c r="FE101" s="7"/>
    </row>
    <row r="102" spans="1:161" ht="18" hidden="1" customHeight="1" x14ac:dyDescent="0.25">
      <c r="A102" s="770" t="s">
        <v>473</v>
      </c>
      <c r="B102" s="770"/>
      <c r="C102" s="770"/>
      <c r="D102" s="272">
        <f t="shared" ref="D102:Z102" si="181">COUNTIF(D12:D64,"H.6")</f>
        <v>0</v>
      </c>
      <c r="E102" s="272">
        <f t="shared" si="181"/>
        <v>0</v>
      </c>
      <c r="F102" s="272">
        <f t="shared" si="181"/>
        <v>0</v>
      </c>
      <c r="G102" s="272">
        <f t="shared" si="181"/>
        <v>0</v>
      </c>
      <c r="H102" s="272">
        <f t="shared" si="181"/>
        <v>0</v>
      </c>
      <c r="I102" s="272">
        <f t="shared" si="181"/>
        <v>0</v>
      </c>
      <c r="J102" s="272">
        <f t="shared" si="181"/>
        <v>0</v>
      </c>
      <c r="K102" s="272">
        <f t="shared" si="181"/>
        <v>0</v>
      </c>
      <c r="L102" s="272">
        <f t="shared" si="181"/>
        <v>0</v>
      </c>
      <c r="M102" s="272">
        <f t="shared" si="181"/>
        <v>0</v>
      </c>
      <c r="N102" s="272">
        <f t="shared" si="181"/>
        <v>0</v>
      </c>
      <c r="O102" s="272">
        <f t="shared" si="181"/>
        <v>0</v>
      </c>
      <c r="P102" s="222">
        <f t="shared" si="181"/>
        <v>0</v>
      </c>
      <c r="Q102" s="222">
        <f t="shared" si="181"/>
        <v>0</v>
      </c>
      <c r="R102" s="272">
        <f t="shared" si="181"/>
        <v>0</v>
      </c>
      <c r="S102" s="272">
        <f t="shared" si="181"/>
        <v>0</v>
      </c>
      <c r="T102" s="272">
        <f t="shared" si="181"/>
        <v>0</v>
      </c>
      <c r="U102" s="272">
        <f t="shared" si="181"/>
        <v>0</v>
      </c>
      <c r="V102" s="272">
        <f t="shared" si="181"/>
        <v>0</v>
      </c>
      <c r="W102" s="272">
        <f t="shared" si="181"/>
        <v>0</v>
      </c>
      <c r="X102" s="272">
        <f t="shared" si="181"/>
        <v>0</v>
      </c>
      <c r="Y102" s="272">
        <f t="shared" si="181"/>
        <v>0</v>
      </c>
      <c r="Z102" s="272">
        <f t="shared" si="181"/>
        <v>0</v>
      </c>
      <c r="AA102" s="2"/>
      <c r="AB102" s="272">
        <f t="shared" si="109"/>
        <v>0</v>
      </c>
      <c r="AC102" s="528">
        <f>AB102</f>
        <v>0</v>
      </c>
      <c r="AD102" s="272">
        <f t="shared" ref="AD102:AZ102" si="182">COUNTIF(AD11:AD63,"H.6")</f>
        <v>0</v>
      </c>
      <c r="AE102" s="272">
        <f t="shared" si="182"/>
        <v>0</v>
      </c>
      <c r="AF102" s="272">
        <f t="shared" si="182"/>
        <v>0</v>
      </c>
      <c r="AG102" s="272">
        <f t="shared" si="182"/>
        <v>0</v>
      </c>
      <c r="AH102" s="272">
        <f t="shared" si="182"/>
        <v>0</v>
      </c>
      <c r="AI102" s="272">
        <f t="shared" si="182"/>
        <v>0</v>
      </c>
      <c r="AJ102" s="272">
        <f t="shared" si="182"/>
        <v>0</v>
      </c>
      <c r="AK102" s="272">
        <f t="shared" si="182"/>
        <v>0</v>
      </c>
      <c r="AL102" s="272">
        <f t="shared" si="182"/>
        <v>0</v>
      </c>
      <c r="AM102" s="272">
        <f t="shared" si="182"/>
        <v>0</v>
      </c>
      <c r="AN102" s="272">
        <f t="shared" si="182"/>
        <v>0</v>
      </c>
      <c r="AO102" s="272">
        <f t="shared" si="182"/>
        <v>0</v>
      </c>
      <c r="AP102" s="272">
        <f t="shared" si="182"/>
        <v>0</v>
      </c>
      <c r="AQ102" s="272">
        <f t="shared" si="182"/>
        <v>0</v>
      </c>
      <c r="AR102" s="272">
        <f t="shared" si="182"/>
        <v>0</v>
      </c>
      <c r="AS102" s="272">
        <f t="shared" si="182"/>
        <v>0</v>
      </c>
      <c r="AT102" s="272">
        <f t="shared" si="182"/>
        <v>4</v>
      </c>
      <c r="AU102" s="272">
        <f t="shared" si="182"/>
        <v>4</v>
      </c>
      <c r="AV102" s="272">
        <f t="shared" si="182"/>
        <v>4</v>
      </c>
      <c r="AW102" s="272">
        <f t="shared" si="182"/>
        <v>0</v>
      </c>
      <c r="AX102" s="272">
        <f t="shared" si="182"/>
        <v>0</v>
      </c>
      <c r="AY102" s="272">
        <f t="shared" si="182"/>
        <v>0</v>
      </c>
      <c r="AZ102" s="529">
        <f t="shared" si="182"/>
        <v>0</v>
      </c>
      <c r="BA102" s="529">
        <f t="shared" si="112"/>
        <v>12</v>
      </c>
      <c r="BB102" s="529">
        <f>BA102</f>
        <v>12</v>
      </c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82"/>
      <c r="EW102" s="182"/>
      <c r="EX102" s="7"/>
      <c r="EY102" s="7"/>
      <c r="EZ102" s="7"/>
      <c r="FA102" s="7"/>
      <c r="FB102" s="7"/>
      <c r="FC102" s="7"/>
      <c r="FD102" s="7"/>
      <c r="FE102" s="7"/>
    </row>
    <row r="103" spans="1:161" ht="18" hidden="1" customHeight="1" x14ac:dyDescent="0.25">
      <c r="A103" s="770" t="s">
        <v>531</v>
      </c>
      <c r="B103" s="770"/>
      <c r="C103" s="770"/>
      <c r="D103" s="272">
        <f t="shared" ref="D103:Z103" si="183">COUNTIF(D12:D64,"HL.17")</f>
        <v>0</v>
      </c>
      <c r="E103" s="272">
        <f t="shared" si="183"/>
        <v>0</v>
      </c>
      <c r="F103" s="272">
        <f t="shared" si="183"/>
        <v>0</v>
      </c>
      <c r="G103" s="272">
        <f t="shared" si="183"/>
        <v>0</v>
      </c>
      <c r="H103" s="272">
        <f t="shared" si="183"/>
        <v>0</v>
      </c>
      <c r="I103" s="272">
        <f t="shared" si="183"/>
        <v>0</v>
      </c>
      <c r="J103" s="272">
        <f t="shared" si="183"/>
        <v>0</v>
      </c>
      <c r="K103" s="272">
        <f t="shared" si="183"/>
        <v>0</v>
      </c>
      <c r="L103" s="272">
        <f t="shared" si="183"/>
        <v>0</v>
      </c>
      <c r="M103" s="272">
        <f t="shared" si="183"/>
        <v>0</v>
      </c>
      <c r="N103" s="272">
        <f t="shared" si="183"/>
        <v>0</v>
      </c>
      <c r="O103" s="272">
        <f t="shared" si="183"/>
        <v>0</v>
      </c>
      <c r="P103" s="272">
        <f t="shared" si="183"/>
        <v>0</v>
      </c>
      <c r="Q103" s="272">
        <f t="shared" si="183"/>
        <v>0</v>
      </c>
      <c r="R103" s="272">
        <f t="shared" si="183"/>
        <v>0</v>
      </c>
      <c r="S103" s="272">
        <f t="shared" si="183"/>
        <v>0</v>
      </c>
      <c r="T103" s="272">
        <f t="shared" si="183"/>
        <v>0</v>
      </c>
      <c r="U103" s="272">
        <f t="shared" si="183"/>
        <v>0</v>
      </c>
      <c r="V103" s="272">
        <f t="shared" si="183"/>
        <v>0</v>
      </c>
      <c r="W103" s="272">
        <f t="shared" si="183"/>
        <v>0</v>
      </c>
      <c r="X103" s="272">
        <f t="shared" si="183"/>
        <v>0</v>
      </c>
      <c r="Y103" s="272">
        <f t="shared" si="183"/>
        <v>0</v>
      </c>
      <c r="Z103" s="272">
        <f t="shared" si="183"/>
        <v>0</v>
      </c>
      <c r="AA103" s="2"/>
      <c r="AB103" s="272">
        <f t="shared" si="109"/>
        <v>0</v>
      </c>
      <c r="AC103" s="767">
        <f>AB104+AB103</f>
        <v>0</v>
      </c>
      <c r="AD103" s="272">
        <f t="shared" ref="AD103:AZ103" si="184">COUNTIF(AD12:AD64,"HL.17")</f>
        <v>0</v>
      </c>
      <c r="AE103" s="272">
        <f t="shared" si="184"/>
        <v>0</v>
      </c>
      <c r="AF103" s="272">
        <f t="shared" si="184"/>
        <v>0</v>
      </c>
      <c r="AG103" s="272">
        <f t="shared" si="184"/>
        <v>0</v>
      </c>
      <c r="AH103" s="272">
        <f t="shared" si="184"/>
        <v>0</v>
      </c>
      <c r="AI103" s="272">
        <f t="shared" si="184"/>
        <v>0</v>
      </c>
      <c r="AJ103" s="272">
        <f t="shared" si="184"/>
        <v>3</v>
      </c>
      <c r="AK103" s="272">
        <f t="shared" si="184"/>
        <v>3</v>
      </c>
      <c r="AL103" s="272">
        <f t="shared" si="184"/>
        <v>3</v>
      </c>
      <c r="AM103" s="272">
        <f t="shared" si="184"/>
        <v>0</v>
      </c>
      <c r="AN103" s="272">
        <f t="shared" si="184"/>
        <v>0</v>
      </c>
      <c r="AO103" s="272">
        <f t="shared" si="184"/>
        <v>0</v>
      </c>
      <c r="AP103" s="272">
        <f t="shared" si="184"/>
        <v>0</v>
      </c>
      <c r="AQ103" s="272">
        <f t="shared" si="184"/>
        <v>0</v>
      </c>
      <c r="AR103" s="272">
        <f t="shared" si="184"/>
        <v>0</v>
      </c>
      <c r="AS103" s="272">
        <f t="shared" si="184"/>
        <v>0</v>
      </c>
      <c r="AT103" s="272">
        <f t="shared" si="184"/>
        <v>0</v>
      </c>
      <c r="AU103" s="272">
        <f t="shared" si="184"/>
        <v>0</v>
      </c>
      <c r="AV103" s="272">
        <f t="shared" si="184"/>
        <v>0</v>
      </c>
      <c r="AW103" s="272">
        <f t="shared" si="184"/>
        <v>0</v>
      </c>
      <c r="AX103" s="272">
        <f t="shared" si="184"/>
        <v>0</v>
      </c>
      <c r="AY103" s="272">
        <f t="shared" si="184"/>
        <v>0</v>
      </c>
      <c r="AZ103" s="529">
        <f t="shared" si="184"/>
        <v>0</v>
      </c>
      <c r="BA103" s="529">
        <f t="shared" si="112"/>
        <v>9</v>
      </c>
      <c r="BB103" s="766">
        <f>BA103+BA104</f>
        <v>30</v>
      </c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82"/>
      <c r="EW103" s="182"/>
      <c r="EX103" s="7"/>
      <c r="EY103" s="7"/>
      <c r="EZ103" s="7"/>
      <c r="FA103" s="7"/>
      <c r="FB103" s="7"/>
      <c r="FC103" s="7"/>
      <c r="FD103" s="7"/>
      <c r="FE103" s="7"/>
    </row>
    <row r="104" spans="1:161" ht="18" hidden="1" customHeight="1" x14ac:dyDescent="0.25">
      <c r="A104" s="770" t="s">
        <v>530</v>
      </c>
      <c r="B104" s="770"/>
      <c r="C104" s="770"/>
      <c r="D104" s="272">
        <f t="shared" ref="D104:Z104" si="185">COUNTIF(D12:D64,"H.17")</f>
        <v>0</v>
      </c>
      <c r="E104" s="272">
        <f t="shared" si="185"/>
        <v>0</v>
      </c>
      <c r="F104" s="272">
        <f t="shared" si="185"/>
        <v>0</v>
      </c>
      <c r="G104" s="272">
        <f t="shared" si="185"/>
        <v>0</v>
      </c>
      <c r="H104" s="272">
        <f t="shared" si="185"/>
        <v>0</v>
      </c>
      <c r="I104" s="272">
        <f t="shared" si="185"/>
        <v>0</v>
      </c>
      <c r="J104" s="272">
        <f t="shared" si="185"/>
        <v>0</v>
      </c>
      <c r="K104" s="272">
        <f t="shared" si="185"/>
        <v>0</v>
      </c>
      <c r="L104" s="272">
        <f t="shared" si="185"/>
        <v>0</v>
      </c>
      <c r="M104" s="272">
        <f t="shared" si="185"/>
        <v>0</v>
      </c>
      <c r="N104" s="272">
        <f t="shared" si="185"/>
        <v>0</v>
      </c>
      <c r="O104" s="272">
        <f t="shared" si="185"/>
        <v>0</v>
      </c>
      <c r="P104" s="272">
        <f t="shared" si="185"/>
        <v>0</v>
      </c>
      <c r="Q104" s="272">
        <f t="shared" si="185"/>
        <v>0</v>
      </c>
      <c r="R104" s="272">
        <f t="shared" si="185"/>
        <v>0</v>
      </c>
      <c r="S104" s="272">
        <f t="shared" si="185"/>
        <v>0</v>
      </c>
      <c r="T104" s="272">
        <f t="shared" si="185"/>
        <v>0</v>
      </c>
      <c r="U104" s="272">
        <f t="shared" si="185"/>
        <v>0</v>
      </c>
      <c r="V104" s="272">
        <f t="shared" si="185"/>
        <v>0</v>
      </c>
      <c r="W104" s="272">
        <f t="shared" si="185"/>
        <v>0</v>
      </c>
      <c r="X104" s="272">
        <f t="shared" si="185"/>
        <v>0</v>
      </c>
      <c r="Y104" s="272">
        <f t="shared" si="185"/>
        <v>0</v>
      </c>
      <c r="Z104" s="272">
        <f t="shared" si="185"/>
        <v>0</v>
      </c>
      <c r="AA104" s="2"/>
      <c r="AB104" s="272">
        <f t="shared" si="109"/>
        <v>0</v>
      </c>
      <c r="AC104" s="767"/>
      <c r="AD104" s="272">
        <f t="shared" ref="AD104:AZ104" si="186">COUNTIF(AD12:AD64,"H.17")</f>
        <v>3</v>
      </c>
      <c r="AE104" s="272">
        <f t="shared" si="186"/>
        <v>3</v>
      </c>
      <c r="AF104" s="272">
        <f t="shared" si="186"/>
        <v>3</v>
      </c>
      <c r="AG104" s="272">
        <f t="shared" si="186"/>
        <v>0</v>
      </c>
      <c r="AH104" s="272">
        <f t="shared" si="186"/>
        <v>0</v>
      </c>
      <c r="AI104" s="272">
        <f t="shared" si="186"/>
        <v>0</v>
      </c>
      <c r="AJ104" s="272">
        <f t="shared" si="186"/>
        <v>0</v>
      </c>
      <c r="AK104" s="272">
        <f t="shared" si="186"/>
        <v>0</v>
      </c>
      <c r="AL104" s="272">
        <f t="shared" si="186"/>
        <v>0</v>
      </c>
      <c r="AM104" s="272">
        <f t="shared" si="186"/>
        <v>4</v>
      </c>
      <c r="AN104" s="272">
        <f t="shared" si="186"/>
        <v>4</v>
      </c>
      <c r="AO104" s="272">
        <f t="shared" si="186"/>
        <v>4</v>
      </c>
      <c r="AP104" s="272">
        <f t="shared" si="186"/>
        <v>0</v>
      </c>
      <c r="AQ104" s="272">
        <f t="shared" si="186"/>
        <v>0</v>
      </c>
      <c r="AR104" s="272">
        <f t="shared" si="186"/>
        <v>0</v>
      </c>
      <c r="AS104" s="272">
        <f t="shared" si="186"/>
        <v>0</v>
      </c>
      <c r="AT104" s="272">
        <f t="shared" si="186"/>
        <v>0</v>
      </c>
      <c r="AU104" s="272">
        <f t="shared" si="186"/>
        <v>0</v>
      </c>
      <c r="AV104" s="272">
        <f t="shared" si="186"/>
        <v>0</v>
      </c>
      <c r="AW104" s="272">
        <f t="shared" si="186"/>
        <v>0</v>
      </c>
      <c r="AX104" s="272">
        <f t="shared" si="186"/>
        <v>0</v>
      </c>
      <c r="AY104" s="272">
        <f t="shared" si="186"/>
        <v>0</v>
      </c>
      <c r="AZ104" s="529">
        <f t="shared" si="186"/>
        <v>0</v>
      </c>
      <c r="BA104" s="529">
        <f t="shared" si="112"/>
        <v>21</v>
      </c>
      <c r="BB104" s="766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82"/>
      <c r="EW104" s="182"/>
      <c r="EX104" s="7"/>
      <c r="EY104" s="7"/>
      <c r="EZ104" s="7"/>
      <c r="FA104" s="7"/>
      <c r="FB104" s="7"/>
      <c r="FC104" s="7"/>
      <c r="FD104" s="7"/>
      <c r="FE104" s="7"/>
    </row>
    <row r="105" spans="1:161" ht="18" hidden="1" customHeight="1" x14ac:dyDescent="0.25">
      <c r="A105" s="770" t="s">
        <v>474</v>
      </c>
      <c r="B105" s="770"/>
      <c r="C105" s="770"/>
      <c r="D105" s="272">
        <f t="shared" ref="D105:Z105" si="187">COUNTIF(D12:D64,"I.2")</f>
        <v>0</v>
      </c>
      <c r="E105" s="272">
        <f t="shared" si="187"/>
        <v>0</v>
      </c>
      <c r="F105" s="272">
        <f t="shared" si="187"/>
        <v>0</v>
      </c>
      <c r="G105" s="272">
        <f t="shared" si="187"/>
        <v>0</v>
      </c>
      <c r="H105" s="272">
        <f t="shared" si="187"/>
        <v>0</v>
      </c>
      <c r="I105" s="272">
        <f t="shared" si="187"/>
        <v>0</v>
      </c>
      <c r="J105" s="272">
        <f t="shared" si="187"/>
        <v>0</v>
      </c>
      <c r="K105" s="272">
        <f t="shared" si="187"/>
        <v>0</v>
      </c>
      <c r="L105" s="272">
        <f t="shared" si="187"/>
        <v>0</v>
      </c>
      <c r="M105" s="272">
        <f t="shared" si="187"/>
        <v>0</v>
      </c>
      <c r="N105" s="272">
        <f t="shared" si="187"/>
        <v>0</v>
      </c>
      <c r="O105" s="272">
        <f t="shared" si="187"/>
        <v>0</v>
      </c>
      <c r="P105" s="222">
        <f t="shared" si="187"/>
        <v>0</v>
      </c>
      <c r="Q105" s="222">
        <f t="shared" si="187"/>
        <v>0</v>
      </c>
      <c r="R105" s="272">
        <f t="shared" si="187"/>
        <v>0</v>
      </c>
      <c r="S105" s="272">
        <f t="shared" si="187"/>
        <v>0</v>
      </c>
      <c r="T105" s="272">
        <f t="shared" si="187"/>
        <v>0</v>
      </c>
      <c r="U105" s="272">
        <f t="shared" si="187"/>
        <v>0</v>
      </c>
      <c r="V105" s="272">
        <f t="shared" si="187"/>
        <v>0</v>
      </c>
      <c r="W105" s="272">
        <f t="shared" si="187"/>
        <v>0</v>
      </c>
      <c r="X105" s="272">
        <f t="shared" si="187"/>
        <v>0</v>
      </c>
      <c r="Y105" s="272">
        <f t="shared" si="187"/>
        <v>0</v>
      </c>
      <c r="Z105" s="272">
        <f t="shared" si="187"/>
        <v>0</v>
      </c>
      <c r="AA105" s="2"/>
      <c r="AB105" s="272">
        <f t="shared" si="109"/>
        <v>0</v>
      </c>
      <c r="AC105" s="528">
        <f>AB105</f>
        <v>0</v>
      </c>
      <c r="AD105" s="272">
        <f t="shared" ref="AD105:AZ105" si="188">COUNTIF(AD11:AD63,"I.2")</f>
        <v>0</v>
      </c>
      <c r="AE105" s="272">
        <f t="shared" si="188"/>
        <v>0</v>
      </c>
      <c r="AF105" s="272">
        <f t="shared" si="188"/>
        <v>0</v>
      </c>
      <c r="AG105" s="272">
        <f t="shared" si="188"/>
        <v>0</v>
      </c>
      <c r="AH105" s="272">
        <f t="shared" si="188"/>
        <v>0</v>
      </c>
      <c r="AI105" s="272">
        <f t="shared" si="188"/>
        <v>0</v>
      </c>
      <c r="AJ105" s="272">
        <f t="shared" si="188"/>
        <v>0</v>
      </c>
      <c r="AK105" s="272">
        <f t="shared" si="188"/>
        <v>0</v>
      </c>
      <c r="AL105" s="272">
        <f t="shared" si="188"/>
        <v>0</v>
      </c>
      <c r="AM105" s="272">
        <f t="shared" si="188"/>
        <v>0</v>
      </c>
      <c r="AN105" s="272">
        <f t="shared" si="188"/>
        <v>0</v>
      </c>
      <c r="AO105" s="272">
        <f t="shared" si="188"/>
        <v>0</v>
      </c>
      <c r="AP105" s="272">
        <f t="shared" si="188"/>
        <v>0</v>
      </c>
      <c r="AQ105" s="272">
        <f t="shared" si="188"/>
        <v>0</v>
      </c>
      <c r="AR105" s="272">
        <f t="shared" si="188"/>
        <v>0</v>
      </c>
      <c r="AS105" s="272">
        <f t="shared" si="188"/>
        <v>0</v>
      </c>
      <c r="AT105" s="272">
        <f t="shared" si="188"/>
        <v>4</v>
      </c>
      <c r="AU105" s="272">
        <f t="shared" si="188"/>
        <v>4</v>
      </c>
      <c r="AV105" s="272">
        <f t="shared" si="188"/>
        <v>4</v>
      </c>
      <c r="AW105" s="272">
        <f t="shared" si="188"/>
        <v>0</v>
      </c>
      <c r="AX105" s="272">
        <f t="shared" si="188"/>
        <v>0</v>
      </c>
      <c r="AY105" s="272">
        <f t="shared" si="188"/>
        <v>0</v>
      </c>
      <c r="AZ105" s="529">
        <f t="shared" si="188"/>
        <v>0</v>
      </c>
      <c r="BA105" s="529">
        <f t="shared" si="112"/>
        <v>12</v>
      </c>
      <c r="BB105" s="529">
        <f>BA105</f>
        <v>12</v>
      </c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82"/>
      <c r="EW105" s="182"/>
      <c r="EX105" s="7"/>
      <c r="EY105" s="7"/>
      <c r="EZ105" s="7"/>
      <c r="FA105" s="7"/>
      <c r="FB105" s="7"/>
      <c r="FC105" s="7"/>
      <c r="FD105" s="7"/>
      <c r="FE105" s="7"/>
    </row>
    <row r="106" spans="1:161" ht="18" hidden="1" customHeight="1" x14ac:dyDescent="0.25">
      <c r="A106" s="770" t="s">
        <v>568</v>
      </c>
      <c r="B106" s="770"/>
      <c r="C106" s="770"/>
      <c r="D106" s="272">
        <f t="shared" ref="D106:Z106" si="189">COUNTIF(D12:D64,"I.21")</f>
        <v>0</v>
      </c>
      <c r="E106" s="272">
        <f t="shared" si="189"/>
        <v>0</v>
      </c>
      <c r="F106" s="272">
        <f t="shared" si="189"/>
        <v>0</v>
      </c>
      <c r="G106" s="272">
        <f t="shared" si="189"/>
        <v>0</v>
      </c>
      <c r="H106" s="272">
        <f t="shared" si="189"/>
        <v>0</v>
      </c>
      <c r="I106" s="272">
        <f t="shared" si="189"/>
        <v>0</v>
      </c>
      <c r="J106" s="272">
        <f t="shared" si="189"/>
        <v>0</v>
      </c>
      <c r="K106" s="272">
        <f t="shared" si="189"/>
        <v>0</v>
      </c>
      <c r="L106" s="272">
        <f t="shared" si="189"/>
        <v>0</v>
      </c>
      <c r="M106" s="272">
        <f t="shared" si="189"/>
        <v>0</v>
      </c>
      <c r="N106" s="272">
        <f t="shared" si="189"/>
        <v>0</v>
      </c>
      <c r="O106" s="272">
        <f t="shared" si="189"/>
        <v>0</v>
      </c>
      <c r="P106" s="272">
        <f t="shared" si="189"/>
        <v>0</v>
      </c>
      <c r="Q106" s="272">
        <f t="shared" si="189"/>
        <v>0</v>
      </c>
      <c r="R106" s="272">
        <f t="shared" si="189"/>
        <v>0</v>
      </c>
      <c r="S106" s="272">
        <f t="shared" si="189"/>
        <v>0</v>
      </c>
      <c r="T106" s="272">
        <f t="shared" si="189"/>
        <v>0</v>
      </c>
      <c r="U106" s="272">
        <f t="shared" si="189"/>
        <v>0</v>
      </c>
      <c r="V106" s="272">
        <f t="shared" si="189"/>
        <v>0</v>
      </c>
      <c r="W106" s="272">
        <f t="shared" si="189"/>
        <v>0</v>
      </c>
      <c r="X106" s="272">
        <f t="shared" si="189"/>
        <v>0</v>
      </c>
      <c r="Y106" s="272">
        <f t="shared" si="189"/>
        <v>0</v>
      </c>
      <c r="Z106" s="272">
        <f t="shared" si="189"/>
        <v>0</v>
      </c>
      <c r="AA106" s="2"/>
      <c r="AB106" s="272">
        <f t="shared" si="109"/>
        <v>0</v>
      </c>
      <c r="AC106" s="528">
        <f>AB106</f>
        <v>0</v>
      </c>
      <c r="AD106" s="272">
        <f t="shared" ref="AD106:AZ106" si="190">COUNTIF(AD12:AD64,"I.21")</f>
        <v>3</v>
      </c>
      <c r="AE106" s="272">
        <f t="shared" si="190"/>
        <v>3</v>
      </c>
      <c r="AF106" s="272">
        <f t="shared" si="190"/>
        <v>3</v>
      </c>
      <c r="AG106" s="272">
        <f t="shared" si="190"/>
        <v>0</v>
      </c>
      <c r="AH106" s="272">
        <f t="shared" si="190"/>
        <v>0</v>
      </c>
      <c r="AI106" s="272">
        <f t="shared" si="190"/>
        <v>0</v>
      </c>
      <c r="AJ106" s="272">
        <f t="shared" si="190"/>
        <v>0</v>
      </c>
      <c r="AK106" s="272">
        <f t="shared" si="190"/>
        <v>0</v>
      </c>
      <c r="AL106" s="272">
        <f t="shared" si="190"/>
        <v>0</v>
      </c>
      <c r="AM106" s="272">
        <f t="shared" si="190"/>
        <v>4</v>
      </c>
      <c r="AN106" s="272">
        <f t="shared" si="190"/>
        <v>4</v>
      </c>
      <c r="AO106" s="272">
        <f t="shared" si="190"/>
        <v>4</v>
      </c>
      <c r="AP106" s="272">
        <f t="shared" si="190"/>
        <v>0</v>
      </c>
      <c r="AQ106" s="272">
        <f t="shared" si="190"/>
        <v>0</v>
      </c>
      <c r="AR106" s="272">
        <f t="shared" si="190"/>
        <v>0</v>
      </c>
      <c r="AS106" s="272">
        <f t="shared" si="190"/>
        <v>0</v>
      </c>
      <c r="AT106" s="272">
        <f t="shared" si="190"/>
        <v>0</v>
      </c>
      <c r="AU106" s="272">
        <f t="shared" si="190"/>
        <v>0</v>
      </c>
      <c r="AV106" s="272">
        <f t="shared" si="190"/>
        <v>0</v>
      </c>
      <c r="AW106" s="272">
        <f t="shared" si="190"/>
        <v>0</v>
      </c>
      <c r="AX106" s="272">
        <f t="shared" si="190"/>
        <v>0</v>
      </c>
      <c r="AY106" s="272">
        <f t="shared" si="190"/>
        <v>0</v>
      </c>
      <c r="AZ106" s="529">
        <f t="shared" si="190"/>
        <v>0</v>
      </c>
      <c r="BA106" s="529">
        <f t="shared" si="112"/>
        <v>21</v>
      </c>
      <c r="BB106" s="529">
        <f>BA106</f>
        <v>21</v>
      </c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82"/>
      <c r="EW106" s="182"/>
      <c r="EX106" s="7"/>
      <c r="EY106" s="7"/>
      <c r="EZ106" s="7"/>
      <c r="FA106" s="7"/>
      <c r="FB106" s="7"/>
      <c r="FC106" s="7"/>
      <c r="FD106" s="7"/>
      <c r="FE106" s="7"/>
    </row>
    <row r="107" spans="1:161" ht="18" hidden="1" customHeight="1" x14ac:dyDescent="0.25">
      <c r="A107" s="770" t="s">
        <v>475</v>
      </c>
      <c r="B107" s="770"/>
      <c r="C107" s="770"/>
      <c r="D107" s="272">
        <f t="shared" ref="D107:Z107" si="191">COUNTIF(D12:D64,"J.4")</f>
        <v>0</v>
      </c>
      <c r="E107" s="272">
        <f t="shared" si="191"/>
        <v>0</v>
      </c>
      <c r="F107" s="272">
        <f t="shared" si="191"/>
        <v>0</v>
      </c>
      <c r="G107" s="272">
        <f t="shared" si="191"/>
        <v>0</v>
      </c>
      <c r="H107" s="272">
        <f t="shared" si="191"/>
        <v>0</v>
      </c>
      <c r="I107" s="272">
        <f t="shared" si="191"/>
        <v>0</v>
      </c>
      <c r="J107" s="272">
        <f t="shared" si="191"/>
        <v>0</v>
      </c>
      <c r="K107" s="272">
        <f t="shared" si="191"/>
        <v>0</v>
      </c>
      <c r="L107" s="272">
        <f t="shared" si="191"/>
        <v>0</v>
      </c>
      <c r="M107" s="272">
        <f t="shared" si="191"/>
        <v>0</v>
      </c>
      <c r="N107" s="272">
        <f t="shared" si="191"/>
        <v>0</v>
      </c>
      <c r="O107" s="272">
        <f t="shared" si="191"/>
        <v>0</v>
      </c>
      <c r="P107" s="222">
        <f t="shared" si="191"/>
        <v>0</v>
      </c>
      <c r="Q107" s="222">
        <f t="shared" si="191"/>
        <v>0</v>
      </c>
      <c r="R107" s="272">
        <f t="shared" si="191"/>
        <v>0</v>
      </c>
      <c r="S107" s="272">
        <f t="shared" si="191"/>
        <v>0</v>
      </c>
      <c r="T107" s="272">
        <f t="shared" si="191"/>
        <v>0</v>
      </c>
      <c r="U107" s="272">
        <f t="shared" si="191"/>
        <v>0</v>
      </c>
      <c r="V107" s="272">
        <f t="shared" si="191"/>
        <v>0</v>
      </c>
      <c r="W107" s="272">
        <f t="shared" si="191"/>
        <v>0</v>
      </c>
      <c r="X107" s="272">
        <f t="shared" si="191"/>
        <v>0</v>
      </c>
      <c r="Y107" s="272">
        <f t="shared" si="191"/>
        <v>0</v>
      </c>
      <c r="Z107" s="272">
        <f t="shared" si="191"/>
        <v>0</v>
      </c>
      <c r="AA107" s="2"/>
      <c r="AB107" s="272">
        <f t="shared" si="109"/>
        <v>0</v>
      </c>
      <c r="AC107" s="767">
        <f>AB107+AB108</f>
        <v>0</v>
      </c>
      <c r="AD107" s="272">
        <f t="shared" ref="AD107:AZ107" si="192">COUNTIF(AD11:AD63,"J.4")</f>
        <v>3</v>
      </c>
      <c r="AE107" s="272">
        <f t="shared" si="192"/>
        <v>3</v>
      </c>
      <c r="AF107" s="272">
        <f t="shared" si="192"/>
        <v>3</v>
      </c>
      <c r="AG107" s="272">
        <f t="shared" si="192"/>
        <v>0</v>
      </c>
      <c r="AH107" s="272">
        <f t="shared" si="192"/>
        <v>0</v>
      </c>
      <c r="AI107" s="272">
        <f t="shared" si="192"/>
        <v>0</v>
      </c>
      <c r="AJ107" s="272">
        <f t="shared" si="192"/>
        <v>0</v>
      </c>
      <c r="AK107" s="272">
        <f t="shared" si="192"/>
        <v>0</v>
      </c>
      <c r="AL107" s="272">
        <f t="shared" si="192"/>
        <v>0</v>
      </c>
      <c r="AM107" s="272">
        <f t="shared" si="192"/>
        <v>0</v>
      </c>
      <c r="AN107" s="272">
        <f t="shared" si="192"/>
        <v>0</v>
      </c>
      <c r="AO107" s="272">
        <f t="shared" si="192"/>
        <v>0</v>
      </c>
      <c r="AP107" s="272">
        <f t="shared" si="192"/>
        <v>0</v>
      </c>
      <c r="AQ107" s="272">
        <f t="shared" si="192"/>
        <v>0</v>
      </c>
      <c r="AR107" s="272">
        <f t="shared" si="192"/>
        <v>0</v>
      </c>
      <c r="AS107" s="272">
        <f t="shared" si="192"/>
        <v>0</v>
      </c>
      <c r="AT107" s="272">
        <f t="shared" si="192"/>
        <v>4</v>
      </c>
      <c r="AU107" s="272">
        <f t="shared" si="192"/>
        <v>4</v>
      </c>
      <c r="AV107" s="272">
        <f t="shared" si="192"/>
        <v>4</v>
      </c>
      <c r="AW107" s="272">
        <f t="shared" si="192"/>
        <v>0</v>
      </c>
      <c r="AX107" s="272">
        <f t="shared" si="192"/>
        <v>0</v>
      </c>
      <c r="AY107" s="272">
        <f t="shared" si="192"/>
        <v>0</v>
      </c>
      <c r="AZ107" s="529">
        <f t="shared" si="192"/>
        <v>0</v>
      </c>
      <c r="BA107" s="529">
        <f t="shared" si="112"/>
        <v>21</v>
      </c>
      <c r="BB107" s="766">
        <f>BA107+BA108</f>
        <v>24</v>
      </c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82"/>
      <c r="EW107" s="182"/>
      <c r="EX107" s="7"/>
      <c r="EY107" s="7"/>
      <c r="EZ107" s="7"/>
      <c r="FA107" s="7"/>
      <c r="FB107" s="7"/>
      <c r="FC107" s="7"/>
      <c r="FD107" s="7"/>
      <c r="FE107" s="7"/>
    </row>
    <row r="108" spans="1:161" ht="18" hidden="1" customHeight="1" x14ac:dyDescent="0.25">
      <c r="A108" s="524" t="s">
        <v>599</v>
      </c>
      <c r="B108" s="524"/>
      <c r="C108" s="524"/>
      <c r="D108" s="272">
        <f>COUNTIF(D12:D64,"JL.4")</f>
        <v>0</v>
      </c>
      <c r="E108" s="272">
        <f t="shared" ref="E108:Z108" si="193">COUNTIF(E12:E64,"JL.4")</f>
        <v>0</v>
      </c>
      <c r="F108" s="272">
        <f t="shared" si="193"/>
        <v>0</v>
      </c>
      <c r="G108" s="272">
        <f t="shared" si="193"/>
        <v>0</v>
      </c>
      <c r="H108" s="272">
        <f>COUNTIF(H12:H64,"JL.4")</f>
        <v>0</v>
      </c>
      <c r="I108" s="272">
        <f>COUNTIF(I12:I64,"JL.4")</f>
        <v>0</v>
      </c>
      <c r="J108" s="272">
        <f>COUNTIF(J12:J64,"JL.4")</f>
        <v>0</v>
      </c>
      <c r="K108" s="272">
        <f>COUNTIF(K12:K64,"JL.4")</f>
        <v>0</v>
      </c>
      <c r="L108" s="272">
        <f>COUNTIF(L12:L64,"JL.4")</f>
        <v>0</v>
      </c>
      <c r="M108" s="272">
        <f t="shared" si="193"/>
        <v>0</v>
      </c>
      <c r="N108" s="272">
        <f t="shared" si="193"/>
        <v>0</v>
      </c>
      <c r="O108" s="272">
        <f t="shared" si="193"/>
        <v>0</v>
      </c>
      <c r="P108" s="272">
        <f t="shared" si="193"/>
        <v>0</v>
      </c>
      <c r="Q108" s="272">
        <f t="shared" si="193"/>
        <v>0</v>
      </c>
      <c r="R108" s="272">
        <f t="shared" si="193"/>
        <v>0</v>
      </c>
      <c r="S108" s="272">
        <f t="shared" si="193"/>
        <v>0</v>
      </c>
      <c r="T108" s="272">
        <f t="shared" si="193"/>
        <v>0</v>
      </c>
      <c r="U108" s="272">
        <f t="shared" si="193"/>
        <v>0</v>
      </c>
      <c r="V108" s="272">
        <f t="shared" si="193"/>
        <v>0</v>
      </c>
      <c r="W108" s="272">
        <f t="shared" si="193"/>
        <v>0</v>
      </c>
      <c r="X108" s="272">
        <f t="shared" si="193"/>
        <v>0</v>
      </c>
      <c r="Y108" s="272">
        <f t="shared" si="193"/>
        <v>0</v>
      </c>
      <c r="Z108" s="272">
        <f t="shared" si="193"/>
        <v>0</v>
      </c>
      <c r="AA108" s="2"/>
      <c r="AB108" s="272">
        <f t="shared" si="109"/>
        <v>0</v>
      </c>
      <c r="AC108" s="767"/>
      <c r="AD108" s="272">
        <f t="shared" ref="AD108:AZ108" si="194">COUNTIF(AD12:AD64,"JL.4")</f>
        <v>0</v>
      </c>
      <c r="AE108" s="272">
        <f t="shared" si="194"/>
        <v>0</v>
      </c>
      <c r="AF108" s="272">
        <f t="shared" si="194"/>
        <v>0</v>
      </c>
      <c r="AG108" s="272">
        <f t="shared" si="194"/>
        <v>3</v>
      </c>
      <c r="AH108" s="272">
        <f t="shared" si="194"/>
        <v>0</v>
      </c>
      <c r="AI108" s="272">
        <f t="shared" si="194"/>
        <v>0</v>
      </c>
      <c r="AJ108" s="272">
        <f t="shared" si="194"/>
        <v>0</v>
      </c>
      <c r="AK108" s="272">
        <f t="shared" si="194"/>
        <v>0</v>
      </c>
      <c r="AL108" s="272">
        <f t="shared" si="194"/>
        <v>0</v>
      </c>
      <c r="AM108" s="272">
        <f t="shared" si="194"/>
        <v>0</v>
      </c>
      <c r="AN108" s="272">
        <f t="shared" si="194"/>
        <v>0</v>
      </c>
      <c r="AO108" s="272">
        <f t="shared" si="194"/>
        <v>0</v>
      </c>
      <c r="AP108" s="272">
        <f t="shared" si="194"/>
        <v>0</v>
      </c>
      <c r="AQ108" s="272">
        <f t="shared" si="194"/>
        <v>0</v>
      </c>
      <c r="AR108" s="272">
        <f t="shared" si="194"/>
        <v>0</v>
      </c>
      <c r="AS108" s="272">
        <f t="shared" si="194"/>
        <v>0</v>
      </c>
      <c r="AT108" s="272">
        <f t="shared" si="194"/>
        <v>0</v>
      </c>
      <c r="AU108" s="272">
        <f t="shared" si="194"/>
        <v>0</v>
      </c>
      <c r="AV108" s="272">
        <f t="shared" si="194"/>
        <v>0</v>
      </c>
      <c r="AW108" s="272">
        <f t="shared" si="194"/>
        <v>0</v>
      </c>
      <c r="AX108" s="272">
        <f t="shared" si="194"/>
        <v>0</v>
      </c>
      <c r="AY108" s="272">
        <f t="shared" si="194"/>
        <v>0</v>
      </c>
      <c r="AZ108" s="529">
        <f t="shared" si="194"/>
        <v>0</v>
      </c>
      <c r="BA108" s="529">
        <f t="shared" si="112"/>
        <v>3</v>
      </c>
      <c r="BB108" s="766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82"/>
      <c r="EW108" s="182"/>
      <c r="EX108" s="7"/>
      <c r="EY108" s="7"/>
      <c r="EZ108" s="7"/>
      <c r="FA108" s="7"/>
      <c r="FB108" s="7"/>
      <c r="FC108" s="7"/>
      <c r="FD108" s="7"/>
      <c r="FE108" s="7"/>
    </row>
    <row r="109" spans="1:161" ht="18" hidden="1" customHeight="1" x14ac:dyDescent="0.25">
      <c r="A109" s="770" t="s">
        <v>476</v>
      </c>
      <c r="B109" s="770"/>
      <c r="C109" s="770"/>
      <c r="D109" s="272">
        <f t="shared" ref="D109:Z109" si="195">COUNTIF(D12:D64,"J.11")</f>
        <v>0</v>
      </c>
      <c r="E109" s="272">
        <f t="shared" si="195"/>
        <v>0</v>
      </c>
      <c r="F109" s="272">
        <f t="shared" si="195"/>
        <v>0</v>
      </c>
      <c r="G109" s="272">
        <f t="shared" si="195"/>
        <v>0</v>
      </c>
      <c r="H109" s="272">
        <f t="shared" si="195"/>
        <v>0</v>
      </c>
      <c r="I109" s="272">
        <f t="shared" si="195"/>
        <v>0</v>
      </c>
      <c r="J109" s="272">
        <f t="shared" si="195"/>
        <v>0</v>
      </c>
      <c r="K109" s="272">
        <f t="shared" si="195"/>
        <v>0</v>
      </c>
      <c r="L109" s="272">
        <f t="shared" si="195"/>
        <v>0</v>
      </c>
      <c r="M109" s="272">
        <f t="shared" si="195"/>
        <v>0</v>
      </c>
      <c r="N109" s="272">
        <f t="shared" si="195"/>
        <v>0</v>
      </c>
      <c r="O109" s="272">
        <f t="shared" si="195"/>
        <v>0</v>
      </c>
      <c r="P109" s="272">
        <f t="shared" si="195"/>
        <v>0</v>
      </c>
      <c r="Q109" s="272">
        <f t="shared" si="195"/>
        <v>0</v>
      </c>
      <c r="R109" s="272">
        <f t="shared" si="195"/>
        <v>0</v>
      </c>
      <c r="S109" s="272">
        <f t="shared" si="195"/>
        <v>0</v>
      </c>
      <c r="T109" s="272">
        <f t="shared" si="195"/>
        <v>0</v>
      </c>
      <c r="U109" s="272">
        <f t="shared" si="195"/>
        <v>0</v>
      </c>
      <c r="V109" s="272">
        <f t="shared" si="195"/>
        <v>0</v>
      </c>
      <c r="W109" s="272">
        <f t="shared" si="195"/>
        <v>0</v>
      </c>
      <c r="X109" s="272">
        <f t="shared" si="195"/>
        <v>0</v>
      </c>
      <c r="Y109" s="272">
        <f t="shared" si="195"/>
        <v>0</v>
      </c>
      <c r="Z109" s="272">
        <f t="shared" si="195"/>
        <v>0</v>
      </c>
      <c r="AA109" s="2"/>
      <c r="AB109" s="272">
        <f t="shared" si="109"/>
        <v>0</v>
      </c>
      <c r="AC109" s="767">
        <f>AB109+AB110</f>
        <v>0</v>
      </c>
      <c r="AD109" s="272">
        <f t="shared" ref="AD109:AZ109" si="196">COUNTIF(AD11:AD63,"J.11")</f>
        <v>0</v>
      </c>
      <c r="AE109" s="272">
        <f t="shared" si="196"/>
        <v>0</v>
      </c>
      <c r="AF109" s="272">
        <f t="shared" si="196"/>
        <v>0</v>
      </c>
      <c r="AG109" s="272">
        <f t="shared" si="196"/>
        <v>0</v>
      </c>
      <c r="AH109" s="272">
        <f t="shared" si="196"/>
        <v>0</v>
      </c>
      <c r="AI109" s="272">
        <f t="shared" si="196"/>
        <v>0</v>
      </c>
      <c r="AJ109" s="272">
        <f t="shared" si="196"/>
        <v>0</v>
      </c>
      <c r="AK109" s="272">
        <f t="shared" si="196"/>
        <v>0</v>
      </c>
      <c r="AL109" s="272">
        <f t="shared" si="196"/>
        <v>0</v>
      </c>
      <c r="AM109" s="272">
        <f t="shared" si="196"/>
        <v>4</v>
      </c>
      <c r="AN109" s="272">
        <f t="shared" si="196"/>
        <v>4</v>
      </c>
      <c r="AO109" s="272">
        <f t="shared" si="196"/>
        <v>4</v>
      </c>
      <c r="AP109" s="272">
        <f t="shared" si="196"/>
        <v>0</v>
      </c>
      <c r="AQ109" s="272">
        <f t="shared" si="196"/>
        <v>0</v>
      </c>
      <c r="AR109" s="272">
        <f t="shared" si="196"/>
        <v>0</v>
      </c>
      <c r="AS109" s="272">
        <f t="shared" si="196"/>
        <v>0</v>
      </c>
      <c r="AT109" s="272">
        <f t="shared" si="196"/>
        <v>0</v>
      </c>
      <c r="AU109" s="272">
        <f t="shared" si="196"/>
        <v>0</v>
      </c>
      <c r="AV109" s="272">
        <f t="shared" si="196"/>
        <v>0</v>
      </c>
      <c r="AW109" s="272">
        <f t="shared" si="196"/>
        <v>0</v>
      </c>
      <c r="AX109" s="272">
        <f t="shared" si="196"/>
        <v>0</v>
      </c>
      <c r="AY109" s="272">
        <f t="shared" si="196"/>
        <v>0</v>
      </c>
      <c r="AZ109" s="529">
        <f t="shared" si="196"/>
        <v>0</v>
      </c>
      <c r="BA109" s="529">
        <f t="shared" si="112"/>
        <v>12</v>
      </c>
      <c r="BB109" s="766">
        <f>BA109+BA110</f>
        <v>12</v>
      </c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82"/>
      <c r="EW109" s="182"/>
      <c r="EX109" s="7"/>
      <c r="EY109" s="7"/>
      <c r="EZ109" s="7"/>
      <c r="FA109" s="7"/>
      <c r="FB109" s="7"/>
      <c r="FC109" s="7"/>
      <c r="FD109" s="7"/>
      <c r="FE109" s="7"/>
    </row>
    <row r="110" spans="1:161" ht="18" hidden="1" customHeight="1" x14ac:dyDescent="0.25">
      <c r="A110" s="770" t="s">
        <v>482</v>
      </c>
      <c r="B110" s="770"/>
      <c r="C110" s="770"/>
      <c r="D110" s="272">
        <f t="shared" ref="D110:Z110" si="197">COUNTIF(D12:D64,"JL.11")</f>
        <v>0</v>
      </c>
      <c r="E110" s="272">
        <f t="shared" si="197"/>
        <v>0</v>
      </c>
      <c r="F110" s="272">
        <f t="shared" si="197"/>
        <v>0</v>
      </c>
      <c r="G110" s="272">
        <f t="shared" si="197"/>
        <v>0</v>
      </c>
      <c r="H110" s="272">
        <f t="shared" si="197"/>
        <v>0</v>
      </c>
      <c r="I110" s="272">
        <f t="shared" si="197"/>
        <v>0</v>
      </c>
      <c r="J110" s="272">
        <f t="shared" si="197"/>
        <v>0</v>
      </c>
      <c r="K110" s="272">
        <f t="shared" si="197"/>
        <v>0</v>
      </c>
      <c r="L110" s="272">
        <f t="shared" si="197"/>
        <v>0</v>
      </c>
      <c r="M110" s="272">
        <f t="shared" si="197"/>
        <v>0</v>
      </c>
      <c r="N110" s="272">
        <f t="shared" si="197"/>
        <v>0</v>
      </c>
      <c r="O110" s="272">
        <f t="shared" si="197"/>
        <v>0</v>
      </c>
      <c r="P110" s="272">
        <f t="shared" si="197"/>
        <v>0</v>
      </c>
      <c r="Q110" s="272">
        <f t="shared" si="197"/>
        <v>0</v>
      </c>
      <c r="R110" s="272">
        <f t="shared" si="197"/>
        <v>0</v>
      </c>
      <c r="S110" s="272">
        <f t="shared" si="197"/>
        <v>0</v>
      </c>
      <c r="T110" s="272">
        <f t="shared" si="197"/>
        <v>0</v>
      </c>
      <c r="U110" s="272">
        <f t="shared" si="197"/>
        <v>0</v>
      </c>
      <c r="V110" s="272">
        <f t="shared" si="197"/>
        <v>0</v>
      </c>
      <c r="W110" s="272">
        <f t="shared" si="197"/>
        <v>0</v>
      </c>
      <c r="X110" s="272">
        <f t="shared" si="197"/>
        <v>0</v>
      </c>
      <c r="Y110" s="272">
        <f t="shared" si="197"/>
        <v>0</v>
      </c>
      <c r="Z110" s="272">
        <f t="shared" si="197"/>
        <v>0</v>
      </c>
      <c r="AA110" s="2"/>
      <c r="AB110" s="272">
        <f t="shared" si="109"/>
        <v>0</v>
      </c>
      <c r="AC110" s="767"/>
      <c r="AD110" s="272">
        <f t="shared" ref="AD110:AZ110" si="198">COUNTIF(AD11:AD63,"JL.11")</f>
        <v>0</v>
      </c>
      <c r="AE110" s="272">
        <f t="shared" si="198"/>
        <v>0</v>
      </c>
      <c r="AF110" s="272">
        <f t="shared" si="198"/>
        <v>0</v>
      </c>
      <c r="AG110" s="272">
        <f t="shared" si="198"/>
        <v>0</v>
      </c>
      <c r="AH110" s="272">
        <f t="shared" si="198"/>
        <v>0</v>
      </c>
      <c r="AI110" s="272">
        <f t="shared" si="198"/>
        <v>0</v>
      </c>
      <c r="AJ110" s="272">
        <f t="shared" si="198"/>
        <v>0</v>
      </c>
      <c r="AK110" s="272">
        <f t="shared" si="198"/>
        <v>0</v>
      </c>
      <c r="AL110" s="272">
        <f t="shared" si="198"/>
        <v>0</v>
      </c>
      <c r="AM110" s="272">
        <f t="shared" si="198"/>
        <v>0</v>
      </c>
      <c r="AN110" s="272">
        <f t="shared" si="198"/>
        <v>0</v>
      </c>
      <c r="AO110" s="272">
        <f t="shared" si="198"/>
        <v>0</v>
      </c>
      <c r="AP110" s="272">
        <f t="shared" si="198"/>
        <v>0</v>
      </c>
      <c r="AQ110" s="272">
        <f t="shared" si="198"/>
        <v>0</v>
      </c>
      <c r="AR110" s="272">
        <f t="shared" si="198"/>
        <v>0</v>
      </c>
      <c r="AS110" s="272">
        <f t="shared" si="198"/>
        <v>0</v>
      </c>
      <c r="AT110" s="272">
        <f t="shared" si="198"/>
        <v>0</v>
      </c>
      <c r="AU110" s="272">
        <f t="shared" si="198"/>
        <v>0</v>
      </c>
      <c r="AV110" s="272">
        <f t="shared" si="198"/>
        <v>0</v>
      </c>
      <c r="AW110" s="272">
        <f t="shared" si="198"/>
        <v>0</v>
      </c>
      <c r="AX110" s="272">
        <f t="shared" si="198"/>
        <v>0</v>
      </c>
      <c r="AY110" s="272">
        <f t="shared" si="198"/>
        <v>0</v>
      </c>
      <c r="AZ110" s="529">
        <f t="shared" si="198"/>
        <v>0</v>
      </c>
      <c r="BA110" s="529">
        <f t="shared" si="112"/>
        <v>0</v>
      </c>
      <c r="BB110" s="766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82"/>
      <c r="EW110" s="182"/>
      <c r="EX110" s="7"/>
      <c r="EY110" s="7"/>
      <c r="EZ110" s="7"/>
      <c r="FA110" s="7"/>
      <c r="FB110" s="7"/>
      <c r="FC110" s="7"/>
      <c r="FD110" s="7"/>
      <c r="FE110" s="7"/>
    </row>
    <row r="111" spans="1:161" ht="18" hidden="1" customHeight="1" x14ac:dyDescent="0.25">
      <c r="A111" s="524" t="s">
        <v>566</v>
      </c>
      <c r="B111" s="524"/>
      <c r="C111" s="524"/>
      <c r="D111" s="272">
        <f>COUNTIF(D12:D64,"JL.16")</f>
        <v>0</v>
      </c>
      <c r="E111" s="272">
        <f t="shared" ref="E111:Z111" si="199">COUNTIF(E12:E64,"JL.16")</f>
        <v>0</v>
      </c>
      <c r="F111" s="272">
        <f t="shared" si="199"/>
        <v>0</v>
      </c>
      <c r="G111" s="272">
        <f t="shared" si="199"/>
        <v>0</v>
      </c>
      <c r="H111" s="272">
        <f>COUNTIF(H12:H64,"JL.16")</f>
        <v>0</v>
      </c>
      <c r="I111" s="272">
        <f>COUNTIF(I12:I64,"JL.16")</f>
        <v>0</v>
      </c>
      <c r="J111" s="272">
        <f>COUNTIF(J12:J64,"JL.16")</f>
        <v>0</v>
      </c>
      <c r="K111" s="272">
        <f>COUNTIF(K12:K64,"JL.16")</f>
        <v>0</v>
      </c>
      <c r="L111" s="272">
        <f>COUNTIF(L12:L64,"JL.16")</f>
        <v>0</v>
      </c>
      <c r="M111" s="272">
        <f t="shared" si="199"/>
        <v>0</v>
      </c>
      <c r="N111" s="272">
        <f t="shared" si="199"/>
        <v>0</v>
      </c>
      <c r="O111" s="272">
        <f t="shared" si="199"/>
        <v>0</v>
      </c>
      <c r="P111" s="272">
        <f t="shared" si="199"/>
        <v>0</v>
      </c>
      <c r="Q111" s="272">
        <f t="shared" si="199"/>
        <v>0</v>
      </c>
      <c r="R111" s="272">
        <f t="shared" si="199"/>
        <v>0</v>
      </c>
      <c r="S111" s="272">
        <f t="shared" si="199"/>
        <v>0</v>
      </c>
      <c r="T111" s="272">
        <f t="shared" si="199"/>
        <v>0</v>
      </c>
      <c r="U111" s="272">
        <f t="shared" si="199"/>
        <v>0</v>
      </c>
      <c r="V111" s="272">
        <f t="shared" si="199"/>
        <v>0</v>
      </c>
      <c r="W111" s="272">
        <f t="shared" si="199"/>
        <v>0</v>
      </c>
      <c r="X111" s="272">
        <f t="shared" si="199"/>
        <v>0</v>
      </c>
      <c r="Y111" s="272">
        <f t="shared" si="199"/>
        <v>0</v>
      </c>
      <c r="Z111" s="272">
        <f t="shared" si="199"/>
        <v>0</v>
      </c>
      <c r="AA111" s="2"/>
      <c r="AB111" s="272">
        <f t="shared" si="109"/>
        <v>0</v>
      </c>
      <c r="AC111" s="767">
        <f>AB111+AB112</f>
        <v>0</v>
      </c>
      <c r="AD111" s="272">
        <f>COUNTIF(AD12:AD64,"JL.16")</f>
        <v>0</v>
      </c>
      <c r="AE111" s="272">
        <f t="shared" ref="AE111:AZ111" si="200">COUNTIF(AE12:AE64,"JL.16")</f>
        <v>0</v>
      </c>
      <c r="AF111" s="272">
        <f t="shared" si="200"/>
        <v>0</v>
      </c>
      <c r="AG111" s="272">
        <f t="shared" si="200"/>
        <v>0</v>
      </c>
      <c r="AH111" s="272">
        <f t="shared" si="200"/>
        <v>0</v>
      </c>
      <c r="AI111" s="272">
        <f t="shared" si="200"/>
        <v>0</v>
      </c>
      <c r="AJ111" s="272">
        <f t="shared" si="200"/>
        <v>0</v>
      </c>
      <c r="AK111" s="272">
        <f t="shared" si="200"/>
        <v>0</v>
      </c>
      <c r="AL111" s="272">
        <f t="shared" si="200"/>
        <v>0</v>
      </c>
      <c r="AM111" s="272">
        <f t="shared" si="200"/>
        <v>0</v>
      </c>
      <c r="AN111" s="272">
        <f t="shared" si="200"/>
        <v>0</v>
      </c>
      <c r="AO111" s="272">
        <f t="shared" si="200"/>
        <v>0</v>
      </c>
      <c r="AP111" s="272">
        <f t="shared" si="200"/>
        <v>0</v>
      </c>
      <c r="AQ111" s="272">
        <f t="shared" si="200"/>
        <v>0</v>
      </c>
      <c r="AR111" s="272">
        <f t="shared" si="200"/>
        <v>0</v>
      </c>
      <c r="AS111" s="272">
        <f t="shared" si="200"/>
        <v>0</v>
      </c>
      <c r="AT111" s="272">
        <f t="shared" si="200"/>
        <v>0</v>
      </c>
      <c r="AU111" s="272">
        <f t="shared" si="200"/>
        <v>0</v>
      </c>
      <c r="AV111" s="272">
        <f t="shared" si="200"/>
        <v>0</v>
      </c>
      <c r="AW111" s="272">
        <f t="shared" si="200"/>
        <v>4</v>
      </c>
      <c r="AX111" s="272">
        <f t="shared" si="200"/>
        <v>4</v>
      </c>
      <c r="AY111" s="272">
        <f t="shared" si="200"/>
        <v>0</v>
      </c>
      <c r="AZ111" s="272">
        <f t="shared" si="200"/>
        <v>0</v>
      </c>
      <c r="BA111" s="529">
        <f t="shared" si="112"/>
        <v>8</v>
      </c>
      <c r="BB111" s="766">
        <f>BA111+BA112</f>
        <v>28</v>
      </c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82"/>
      <c r="EW111" s="182"/>
      <c r="EX111" s="7"/>
      <c r="EY111" s="7"/>
      <c r="EZ111" s="7"/>
      <c r="FA111" s="7"/>
      <c r="FB111" s="7"/>
      <c r="FC111" s="7"/>
      <c r="FD111" s="7"/>
      <c r="FE111" s="7"/>
    </row>
    <row r="112" spans="1:161" ht="18" hidden="1" customHeight="1" x14ac:dyDescent="0.25">
      <c r="A112" s="524" t="s">
        <v>567</v>
      </c>
      <c r="B112" s="524"/>
      <c r="C112" s="524"/>
      <c r="D112" s="272">
        <f t="shared" ref="D112:Z112" si="201">COUNTIF(D12:D64,"T.16")</f>
        <v>0</v>
      </c>
      <c r="E112" s="272">
        <f t="shared" si="201"/>
        <v>0</v>
      </c>
      <c r="F112" s="272">
        <f t="shared" si="201"/>
        <v>0</v>
      </c>
      <c r="G112" s="272">
        <f t="shared" si="201"/>
        <v>0</v>
      </c>
      <c r="H112" s="272">
        <f t="shared" si="201"/>
        <v>0</v>
      </c>
      <c r="I112" s="272">
        <f t="shared" si="201"/>
        <v>0</v>
      </c>
      <c r="J112" s="272">
        <f t="shared" si="201"/>
        <v>0</v>
      </c>
      <c r="K112" s="272">
        <f t="shared" si="201"/>
        <v>0</v>
      </c>
      <c r="L112" s="272">
        <f t="shared" si="201"/>
        <v>0</v>
      </c>
      <c r="M112" s="272">
        <f t="shared" si="201"/>
        <v>0</v>
      </c>
      <c r="N112" s="272">
        <f t="shared" si="201"/>
        <v>0</v>
      </c>
      <c r="O112" s="272">
        <f t="shared" si="201"/>
        <v>0</v>
      </c>
      <c r="P112" s="272">
        <f t="shared" si="201"/>
        <v>0</v>
      </c>
      <c r="Q112" s="272">
        <f t="shared" si="201"/>
        <v>0</v>
      </c>
      <c r="R112" s="272">
        <f t="shared" si="201"/>
        <v>0</v>
      </c>
      <c r="S112" s="272">
        <f t="shared" si="201"/>
        <v>0</v>
      </c>
      <c r="T112" s="272">
        <f t="shared" si="201"/>
        <v>0</v>
      </c>
      <c r="U112" s="272">
        <f t="shared" si="201"/>
        <v>0</v>
      </c>
      <c r="V112" s="272">
        <f t="shared" si="201"/>
        <v>0</v>
      </c>
      <c r="W112" s="272">
        <f t="shared" si="201"/>
        <v>0</v>
      </c>
      <c r="X112" s="272">
        <f t="shared" si="201"/>
        <v>0</v>
      </c>
      <c r="Y112" s="272">
        <f t="shared" si="201"/>
        <v>0</v>
      </c>
      <c r="Z112" s="272">
        <f t="shared" si="201"/>
        <v>0</v>
      </c>
      <c r="AA112" s="2"/>
      <c r="AB112" s="272">
        <f>SUM(D112:AA112)</f>
        <v>0</v>
      </c>
      <c r="AC112" s="767"/>
      <c r="AD112" s="272">
        <f t="shared" ref="AD112:AZ112" si="202">COUNTIF(AD12:AD64,"T.16")</f>
        <v>0</v>
      </c>
      <c r="AE112" s="272">
        <f t="shared" si="202"/>
        <v>0</v>
      </c>
      <c r="AF112" s="272">
        <f t="shared" si="202"/>
        <v>0</v>
      </c>
      <c r="AG112" s="272">
        <f t="shared" si="202"/>
        <v>0</v>
      </c>
      <c r="AH112" s="272">
        <f t="shared" si="202"/>
        <v>0</v>
      </c>
      <c r="AI112" s="272">
        <f t="shared" si="202"/>
        <v>0</v>
      </c>
      <c r="AJ112" s="272">
        <f t="shared" si="202"/>
        <v>2</v>
      </c>
      <c r="AK112" s="272">
        <f t="shared" si="202"/>
        <v>2</v>
      </c>
      <c r="AL112" s="272">
        <f t="shared" si="202"/>
        <v>2</v>
      </c>
      <c r="AM112" s="272">
        <f t="shared" si="202"/>
        <v>0</v>
      </c>
      <c r="AN112" s="272">
        <f t="shared" si="202"/>
        <v>0</v>
      </c>
      <c r="AO112" s="272">
        <f t="shared" si="202"/>
        <v>0</v>
      </c>
      <c r="AP112" s="272">
        <f t="shared" si="202"/>
        <v>0</v>
      </c>
      <c r="AQ112" s="272">
        <f t="shared" si="202"/>
        <v>0</v>
      </c>
      <c r="AR112" s="272">
        <f t="shared" si="202"/>
        <v>0</v>
      </c>
      <c r="AS112" s="272">
        <f t="shared" si="202"/>
        <v>0</v>
      </c>
      <c r="AT112" s="272">
        <f t="shared" si="202"/>
        <v>2</v>
      </c>
      <c r="AU112" s="272">
        <f t="shared" si="202"/>
        <v>2</v>
      </c>
      <c r="AV112" s="272">
        <f t="shared" si="202"/>
        <v>2</v>
      </c>
      <c r="AW112" s="272">
        <f t="shared" si="202"/>
        <v>2</v>
      </c>
      <c r="AX112" s="272">
        <f t="shared" si="202"/>
        <v>2</v>
      </c>
      <c r="AY112" s="272">
        <f t="shared" si="202"/>
        <v>2</v>
      </c>
      <c r="AZ112" s="529">
        <f t="shared" si="202"/>
        <v>2</v>
      </c>
      <c r="BA112" s="529">
        <f t="shared" si="112"/>
        <v>20</v>
      </c>
      <c r="BB112" s="766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82"/>
      <c r="EW112" s="182"/>
      <c r="EX112" s="7"/>
      <c r="EY112" s="7"/>
      <c r="EZ112" s="7"/>
      <c r="FA112" s="7"/>
      <c r="FB112" s="7"/>
      <c r="FC112" s="7"/>
      <c r="FD112" s="7"/>
      <c r="FE112" s="7"/>
    </row>
    <row r="113" spans="1:161" ht="18" hidden="1" customHeight="1" x14ac:dyDescent="0.25">
      <c r="A113" s="524" t="s">
        <v>776</v>
      </c>
      <c r="B113" s="524"/>
      <c r="C113" s="524"/>
      <c r="D113" s="272">
        <f t="shared" ref="D113:Z113" si="203">COUNTIF(D12:D64,"T.26")</f>
        <v>0</v>
      </c>
      <c r="E113" s="272">
        <f t="shared" si="203"/>
        <v>0</v>
      </c>
      <c r="F113" s="272">
        <f t="shared" si="203"/>
        <v>0</v>
      </c>
      <c r="G113" s="272">
        <f t="shared" si="203"/>
        <v>0</v>
      </c>
      <c r="H113" s="272">
        <f t="shared" si="203"/>
        <v>0</v>
      </c>
      <c r="I113" s="272">
        <f t="shared" si="203"/>
        <v>0</v>
      </c>
      <c r="J113" s="272">
        <f t="shared" si="203"/>
        <v>0</v>
      </c>
      <c r="K113" s="272">
        <f t="shared" si="203"/>
        <v>0</v>
      </c>
      <c r="L113" s="272">
        <f t="shared" si="203"/>
        <v>0</v>
      </c>
      <c r="M113" s="272">
        <f t="shared" si="203"/>
        <v>0</v>
      </c>
      <c r="N113" s="272">
        <f t="shared" si="203"/>
        <v>0</v>
      </c>
      <c r="O113" s="272">
        <f t="shared" si="203"/>
        <v>0</v>
      </c>
      <c r="P113" s="272">
        <f t="shared" si="203"/>
        <v>0</v>
      </c>
      <c r="Q113" s="272">
        <f t="shared" si="203"/>
        <v>0</v>
      </c>
      <c r="R113" s="272">
        <f t="shared" si="203"/>
        <v>0</v>
      </c>
      <c r="S113" s="272">
        <f t="shared" si="203"/>
        <v>0</v>
      </c>
      <c r="T113" s="272">
        <f t="shared" si="203"/>
        <v>0</v>
      </c>
      <c r="U113" s="272">
        <f t="shared" si="203"/>
        <v>0</v>
      </c>
      <c r="V113" s="272">
        <f t="shared" si="203"/>
        <v>0</v>
      </c>
      <c r="W113" s="272">
        <f t="shared" si="203"/>
        <v>0</v>
      </c>
      <c r="X113" s="272">
        <f t="shared" si="203"/>
        <v>0</v>
      </c>
      <c r="Y113" s="272">
        <f t="shared" si="203"/>
        <v>0</v>
      </c>
      <c r="Z113" s="272">
        <f t="shared" si="203"/>
        <v>0</v>
      </c>
      <c r="AA113" s="272"/>
      <c r="AB113" s="272">
        <f>SUM(D113:AA113)</f>
        <v>0</v>
      </c>
      <c r="AC113" s="767">
        <f>AB113+AB114</f>
        <v>0</v>
      </c>
      <c r="AD113" s="272">
        <f t="shared" ref="AD113:AZ113" si="204">COUNTIF(AD12:AD64,"T.26")</f>
        <v>0</v>
      </c>
      <c r="AE113" s="272">
        <f t="shared" si="204"/>
        <v>0</v>
      </c>
      <c r="AF113" s="272">
        <f t="shared" si="204"/>
        <v>0</v>
      </c>
      <c r="AG113" s="272">
        <f t="shared" si="204"/>
        <v>0</v>
      </c>
      <c r="AH113" s="272">
        <f t="shared" si="204"/>
        <v>0</v>
      </c>
      <c r="AI113" s="272">
        <f t="shared" si="204"/>
        <v>0</v>
      </c>
      <c r="AJ113" s="272">
        <f t="shared" si="204"/>
        <v>0</v>
      </c>
      <c r="AK113" s="272">
        <f t="shared" si="204"/>
        <v>0</v>
      </c>
      <c r="AL113" s="272">
        <f t="shared" si="204"/>
        <v>0</v>
      </c>
      <c r="AM113" s="272">
        <f t="shared" si="204"/>
        <v>2</v>
      </c>
      <c r="AN113" s="272">
        <f t="shared" si="204"/>
        <v>2</v>
      </c>
      <c r="AO113" s="272">
        <f t="shared" si="204"/>
        <v>2</v>
      </c>
      <c r="AP113" s="272">
        <f t="shared" si="204"/>
        <v>2</v>
      </c>
      <c r="AQ113" s="272">
        <f t="shared" si="204"/>
        <v>2</v>
      </c>
      <c r="AR113" s="272">
        <f t="shared" si="204"/>
        <v>2</v>
      </c>
      <c r="AS113" s="272">
        <f t="shared" si="204"/>
        <v>2</v>
      </c>
      <c r="AT113" s="272">
        <f t="shared" si="204"/>
        <v>0</v>
      </c>
      <c r="AU113" s="272">
        <f t="shared" si="204"/>
        <v>0</v>
      </c>
      <c r="AV113" s="272">
        <f t="shared" si="204"/>
        <v>0</v>
      </c>
      <c r="AW113" s="272">
        <f t="shared" si="204"/>
        <v>0</v>
      </c>
      <c r="AX113" s="272">
        <f t="shared" si="204"/>
        <v>0</v>
      </c>
      <c r="AY113" s="272">
        <f t="shared" si="204"/>
        <v>0</v>
      </c>
      <c r="AZ113" s="272">
        <f t="shared" si="204"/>
        <v>0</v>
      </c>
      <c r="BA113" s="529">
        <f t="shared" si="112"/>
        <v>14</v>
      </c>
      <c r="BB113" s="766">
        <f>BA113+BA114</f>
        <v>28</v>
      </c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82"/>
      <c r="EW113" s="182"/>
      <c r="EX113" s="7"/>
      <c r="EY113" s="7"/>
      <c r="EZ113" s="7"/>
      <c r="FA113" s="7"/>
      <c r="FB113" s="7"/>
      <c r="FC113" s="7"/>
      <c r="FD113" s="7"/>
      <c r="FE113" s="7"/>
    </row>
    <row r="114" spans="1:161" ht="18" hidden="1" customHeight="1" x14ac:dyDescent="0.25">
      <c r="A114" s="524" t="s">
        <v>777</v>
      </c>
      <c r="B114" s="524"/>
      <c r="C114" s="524"/>
      <c r="D114" s="272">
        <f t="shared" ref="D114:Z114" si="205">COUNTIF(D12:D64,"JL.26")</f>
        <v>0</v>
      </c>
      <c r="E114" s="272">
        <f t="shared" si="205"/>
        <v>0</v>
      </c>
      <c r="F114" s="272">
        <f t="shared" si="205"/>
        <v>0</v>
      </c>
      <c r="G114" s="272">
        <f t="shared" si="205"/>
        <v>0</v>
      </c>
      <c r="H114" s="272">
        <f t="shared" si="205"/>
        <v>0</v>
      </c>
      <c r="I114" s="272">
        <f t="shared" si="205"/>
        <v>0</v>
      </c>
      <c r="J114" s="272">
        <f t="shared" si="205"/>
        <v>0</v>
      </c>
      <c r="K114" s="272">
        <f t="shared" si="205"/>
        <v>0</v>
      </c>
      <c r="L114" s="272">
        <f t="shared" si="205"/>
        <v>0</v>
      </c>
      <c r="M114" s="272">
        <f t="shared" si="205"/>
        <v>0</v>
      </c>
      <c r="N114" s="272">
        <f t="shared" si="205"/>
        <v>0</v>
      </c>
      <c r="O114" s="272">
        <f t="shared" si="205"/>
        <v>0</v>
      </c>
      <c r="P114" s="272">
        <f t="shared" si="205"/>
        <v>0</v>
      </c>
      <c r="Q114" s="272">
        <f t="shared" si="205"/>
        <v>0</v>
      </c>
      <c r="R114" s="272">
        <f t="shared" si="205"/>
        <v>0</v>
      </c>
      <c r="S114" s="272">
        <f t="shared" si="205"/>
        <v>0</v>
      </c>
      <c r="T114" s="272">
        <f t="shared" si="205"/>
        <v>0</v>
      </c>
      <c r="U114" s="272">
        <f t="shared" si="205"/>
        <v>0</v>
      </c>
      <c r="V114" s="272">
        <f t="shared" si="205"/>
        <v>0</v>
      </c>
      <c r="W114" s="272">
        <f t="shared" si="205"/>
        <v>0</v>
      </c>
      <c r="X114" s="272">
        <f t="shared" si="205"/>
        <v>0</v>
      </c>
      <c r="Y114" s="272">
        <f t="shared" si="205"/>
        <v>0</v>
      </c>
      <c r="Z114" s="272">
        <f t="shared" si="205"/>
        <v>0</v>
      </c>
      <c r="AA114" s="272"/>
      <c r="AB114" s="272">
        <f>SUM(D114:AA114)</f>
        <v>0</v>
      </c>
      <c r="AC114" s="767"/>
      <c r="AD114" s="272">
        <f t="shared" ref="AD114:AZ114" si="206">COUNTIF(AD12:AD64,"JL.26")</f>
        <v>0</v>
      </c>
      <c r="AE114" s="272">
        <f t="shared" si="206"/>
        <v>0</v>
      </c>
      <c r="AF114" s="272">
        <f t="shared" si="206"/>
        <v>0</v>
      </c>
      <c r="AG114" s="272">
        <f t="shared" si="206"/>
        <v>0</v>
      </c>
      <c r="AH114" s="272">
        <f t="shared" si="206"/>
        <v>3</v>
      </c>
      <c r="AI114" s="272">
        <f t="shared" si="206"/>
        <v>3</v>
      </c>
      <c r="AJ114" s="272">
        <f t="shared" si="206"/>
        <v>0</v>
      </c>
      <c r="AK114" s="272">
        <f t="shared" si="206"/>
        <v>0</v>
      </c>
      <c r="AL114" s="272">
        <f t="shared" si="206"/>
        <v>0</v>
      </c>
      <c r="AM114" s="272">
        <f t="shared" si="206"/>
        <v>0</v>
      </c>
      <c r="AN114" s="272">
        <f t="shared" si="206"/>
        <v>0</v>
      </c>
      <c r="AO114" s="272">
        <f t="shared" si="206"/>
        <v>0</v>
      </c>
      <c r="AP114" s="272">
        <f t="shared" si="206"/>
        <v>4</v>
      </c>
      <c r="AQ114" s="272">
        <f t="shared" si="206"/>
        <v>4</v>
      </c>
      <c r="AR114" s="272">
        <f t="shared" si="206"/>
        <v>0</v>
      </c>
      <c r="AS114" s="272">
        <f t="shared" si="206"/>
        <v>0</v>
      </c>
      <c r="AT114" s="272">
        <f t="shared" si="206"/>
        <v>0</v>
      </c>
      <c r="AU114" s="272">
        <f t="shared" si="206"/>
        <v>0</v>
      </c>
      <c r="AV114" s="272">
        <f t="shared" si="206"/>
        <v>0</v>
      </c>
      <c r="AW114" s="272">
        <f t="shared" si="206"/>
        <v>0</v>
      </c>
      <c r="AX114" s="272">
        <f t="shared" si="206"/>
        <v>0</v>
      </c>
      <c r="AY114" s="272">
        <f t="shared" si="206"/>
        <v>0</v>
      </c>
      <c r="AZ114" s="272">
        <f t="shared" si="206"/>
        <v>0</v>
      </c>
      <c r="BA114" s="529">
        <f t="shared" si="112"/>
        <v>14</v>
      </c>
      <c r="BB114" s="766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82"/>
      <c r="EW114" s="182"/>
      <c r="EX114" s="7"/>
      <c r="EY114" s="7"/>
      <c r="EZ114" s="7"/>
      <c r="FA114" s="7"/>
      <c r="FB114" s="7"/>
      <c r="FC114" s="7"/>
      <c r="FD114" s="7"/>
      <c r="FE114" s="7"/>
    </row>
    <row r="115" spans="1:161" ht="18" hidden="1" customHeight="1" x14ac:dyDescent="0.25">
      <c r="A115" s="770" t="s">
        <v>478</v>
      </c>
      <c r="B115" s="770"/>
      <c r="C115" s="770"/>
      <c r="D115" s="272">
        <f t="shared" ref="D115:Z115" si="207">COUNTIF(D12:D64,"K.5")</f>
        <v>0</v>
      </c>
      <c r="E115" s="272">
        <f t="shared" si="207"/>
        <v>0</v>
      </c>
      <c r="F115" s="272">
        <f t="shared" si="207"/>
        <v>0</v>
      </c>
      <c r="G115" s="272">
        <f t="shared" si="207"/>
        <v>0</v>
      </c>
      <c r="H115" s="272">
        <f t="shared" si="207"/>
        <v>0</v>
      </c>
      <c r="I115" s="272">
        <f t="shared" si="207"/>
        <v>0</v>
      </c>
      <c r="J115" s="272">
        <f t="shared" si="207"/>
        <v>0</v>
      </c>
      <c r="K115" s="272">
        <f t="shared" si="207"/>
        <v>0</v>
      </c>
      <c r="L115" s="272">
        <f t="shared" si="207"/>
        <v>0</v>
      </c>
      <c r="M115" s="272">
        <f t="shared" si="207"/>
        <v>0</v>
      </c>
      <c r="N115" s="272">
        <f t="shared" si="207"/>
        <v>0</v>
      </c>
      <c r="O115" s="272">
        <f t="shared" si="207"/>
        <v>0</v>
      </c>
      <c r="P115" s="222">
        <f t="shared" si="207"/>
        <v>0</v>
      </c>
      <c r="Q115" s="222">
        <f t="shared" si="207"/>
        <v>0</v>
      </c>
      <c r="R115" s="272">
        <f t="shared" si="207"/>
        <v>0</v>
      </c>
      <c r="S115" s="272">
        <f t="shared" si="207"/>
        <v>0</v>
      </c>
      <c r="T115" s="272">
        <f t="shared" si="207"/>
        <v>0</v>
      </c>
      <c r="U115" s="272">
        <f t="shared" si="207"/>
        <v>0</v>
      </c>
      <c r="V115" s="272">
        <f t="shared" si="207"/>
        <v>0</v>
      </c>
      <c r="W115" s="272">
        <f t="shared" si="207"/>
        <v>0</v>
      </c>
      <c r="X115" s="272">
        <f t="shared" si="207"/>
        <v>0</v>
      </c>
      <c r="Y115" s="272">
        <f t="shared" si="207"/>
        <v>0</v>
      </c>
      <c r="Z115" s="272">
        <f t="shared" si="207"/>
        <v>0</v>
      </c>
      <c r="AA115" s="2"/>
      <c r="AB115" s="272">
        <f t="shared" si="109"/>
        <v>0</v>
      </c>
      <c r="AC115" s="528">
        <f>AB115</f>
        <v>0</v>
      </c>
      <c r="AD115" s="272">
        <f t="shared" ref="AD115:AZ115" si="208">COUNTIF(AD11:AD63,"K.5")</f>
        <v>0</v>
      </c>
      <c r="AE115" s="272">
        <f t="shared" si="208"/>
        <v>0</v>
      </c>
      <c r="AF115" s="272">
        <f t="shared" si="208"/>
        <v>0</v>
      </c>
      <c r="AG115" s="272">
        <f t="shared" si="208"/>
        <v>0</v>
      </c>
      <c r="AH115" s="272">
        <f t="shared" si="208"/>
        <v>0</v>
      </c>
      <c r="AI115" s="272">
        <f t="shared" si="208"/>
        <v>0</v>
      </c>
      <c r="AJ115" s="272">
        <f t="shared" si="208"/>
        <v>0</v>
      </c>
      <c r="AK115" s="272">
        <f t="shared" si="208"/>
        <v>0</v>
      </c>
      <c r="AL115" s="272">
        <f t="shared" si="208"/>
        <v>0</v>
      </c>
      <c r="AM115" s="272">
        <f t="shared" si="208"/>
        <v>0</v>
      </c>
      <c r="AN115" s="272">
        <f t="shared" si="208"/>
        <v>0</v>
      </c>
      <c r="AO115" s="272">
        <f t="shared" si="208"/>
        <v>0</v>
      </c>
      <c r="AP115" s="272">
        <f t="shared" si="208"/>
        <v>4</v>
      </c>
      <c r="AQ115" s="272">
        <f t="shared" si="208"/>
        <v>4</v>
      </c>
      <c r="AR115" s="272">
        <f t="shared" si="208"/>
        <v>0</v>
      </c>
      <c r="AS115" s="272">
        <f t="shared" si="208"/>
        <v>0</v>
      </c>
      <c r="AT115" s="272">
        <f t="shared" si="208"/>
        <v>0</v>
      </c>
      <c r="AU115" s="272">
        <f t="shared" si="208"/>
        <v>0</v>
      </c>
      <c r="AV115" s="272">
        <f t="shared" si="208"/>
        <v>0</v>
      </c>
      <c r="AW115" s="272">
        <f t="shared" si="208"/>
        <v>4</v>
      </c>
      <c r="AX115" s="272">
        <f t="shared" si="208"/>
        <v>4</v>
      </c>
      <c r="AY115" s="272">
        <f t="shared" si="208"/>
        <v>0</v>
      </c>
      <c r="AZ115" s="529">
        <f t="shared" si="208"/>
        <v>0</v>
      </c>
      <c r="BA115" s="529">
        <f t="shared" si="112"/>
        <v>16</v>
      </c>
      <c r="BB115" s="529">
        <f>BA115</f>
        <v>16</v>
      </c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82"/>
      <c r="EW115" s="182"/>
      <c r="EX115" s="7"/>
      <c r="EY115" s="7"/>
      <c r="EZ115" s="7"/>
      <c r="FA115" s="7"/>
      <c r="FB115" s="7"/>
      <c r="FC115" s="7"/>
      <c r="FD115" s="7"/>
      <c r="FE115" s="7"/>
    </row>
    <row r="116" spans="1:161" ht="18" hidden="1" customHeight="1" x14ac:dyDescent="0.25">
      <c r="A116" s="770" t="s">
        <v>618</v>
      </c>
      <c r="B116" s="770"/>
      <c r="C116" s="770"/>
      <c r="D116" s="272">
        <f t="shared" ref="D116:Z116" si="209">COUNTIF(D12:D64,"KL.40")</f>
        <v>0</v>
      </c>
      <c r="E116" s="272">
        <f t="shared" si="209"/>
        <v>0</v>
      </c>
      <c r="F116" s="272">
        <f t="shared" si="209"/>
        <v>0</v>
      </c>
      <c r="G116" s="272">
        <f t="shared" si="209"/>
        <v>0</v>
      </c>
      <c r="H116" s="272">
        <f t="shared" si="209"/>
        <v>0</v>
      </c>
      <c r="I116" s="272">
        <f t="shared" si="209"/>
        <v>0</v>
      </c>
      <c r="J116" s="272">
        <f t="shared" si="209"/>
        <v>0</v>
      </c>
      <c r="K116" s="272">
        <f t="shared" si="209"/>
        <v>0</v>
      </c>
      <c r="L116" s="272">
        <f t="shared" si="209"/>
        <v>0</v>
      </c>
      <c r="M116" s="272">
        <f t="shared" si="209"/>
        <v>0</v>
      </c>
      <c r="N116" s="272">
        <f t="shared" si="209"/>
        <v>0</v>
      </c>
      <c r="O116" s="272">
        <f t="shared" si="209"/>
        <v>0</v>
      </c>
      <c r="P116" s="272">
        <f t="shared" si="209"/>
        <v>0</v>
      </c>
      <c r="Q116" s="272">
        <f t="shared" si="209"/>
        <v>0</v>
      </c>
      <c r="R116" s="272">
        <f t="shared" si="209"/>
        <v>0</v>
      </c>
      <c r="S116" s="272">
        <f t="shared" si="209"/>
        <v>0</v>
      </c>
      <c r="T116" s="272">
        <f t="shared" si="209"/>
        <v>0</v>
      </c>
      <c r="U116" s="272">
        <f t="shared" si="209"/>
        <v>0</v>
      </c>
      <c r="V116" s="272">
        <f t="shared" si="209"/>
        <v>0</v>
      </c>
      <c r="W116" s="272">
        <f t="shared" si="209"/>
        <v>0</v>
      </c>
      <c r="X116" s="272">
        <f t="shared" si="209"/>
        <v>0</v>
      </c>
      <c r="Y116" s="272">
        <f t="shared" si="209"/>
        <v>0</v>
      </c>
      <c r="Z116" s="272">
        <f t="shared" si="209"/>
        <v>0</v>
      </c>
      <c r="AA116" s="2"/>
      <c r="AB116" s="272">
        <f t="shared" si="109"/>
        <v>0</v>
      </c>
      <c r="AC116" s="767">
        <f>AB116+AB117</f>
        <v>0</v>
      </c>
      <c r="AD116" s="272">
        <f t="shared" ref="AD116:AZ116" si="210">COUNTIF(AD11:AD63,"KL.40")</f>
        <v>3</v>
      </c>
      <c r="AE116" s="272">
        <f t="shared" si="210"/>
        <v>3</v>
      </c>
      <c r="AF116" s="272">
        <f t="shared" si="210"/>
        <v>3</v>
      </c>
      <c r="AG116" s="272">
        <f t="shared" si="210"/>
        <v>0</v>
      </c>
      <c r="AH116" s="272">
        <f t="shared" si="210"/>
        <v>0</v>
      </c>
      <c r="AI116" s="272">
        <f t="shared" si="210"/>
        <v>0</v>
      </c>
      <c r="AJ116" s="272">
        <f t="shared" si="210"/>
        <v>0</v>
      </c>
      <c r="AK116" s="272">
        <f t="shared" si="210"/>
        <v>0</v>
      </c>
      <c r="AL116" s="272">
        <f t="shared" si="210"/>
        <v>0</v>
      </c>
      <c r="AM116" s="272">
        <f t="shared" si="210"/>
        <v>0</v>
      </c>
      <c r="AN116" s="272">
        <f t="shared" si="210"/>
        <v>0</v>
      </c>
      <c r="AO116" s="272">
        <f t="shared" si="210"/>
        <v>0</v>
      </c>
      <c r="AP116" s="272">
        <f t="shared" si="210"/>
        <v>0</v>
      </c>
      <c r="AQ116" s="272">
        <f t="shared" si="210"/>
        <v>0</v>
      </c>
      <c r="AR116" s="272">
        <f t="shared" si="210"/>
        <v>0</v>
      </c>
      <c r="AS116" s="272">
        <f t="shared" si="210"/>
        <v>0</v>
      </c>
      <c r="AT116" s="272">
        <f t="shared" si="210"/>
        <v>0</v>
      </c>
      <c r="AU116" s="272">
        <f t="shared" si="210"/>
        <v>0</v>
      </c>
      <c r="AV116" s="272">
        <f t="shared" si="210"/>
        <v>0</v>
      </c>
      <c r="AW116" s="272">
        <f t="shared" si="210"/>
        <v>0</v>
      </c>
      <c r="AX116" s="272">
        <f t="shared" si="210"/>
        <v>0</v>
      </c>
      <c r="AY116" s="272">
        <f t="shared" si="210"/>
        <v>0</v>
      </c>
      <c r="AZ116" s="272">
        <f t="shared" si="210"/>
        <v>0</v>
      </c>
      <c r="BA116" s="529">
        <f t="shared" si="112"/>
        <v>9</v>
      </c>
      <c r="BB116" s="766">
        <f>BA117+BA116</f>
        <v>18</v>
      </c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82"/>
      <c r="EW116" s="182"/>
      <c r="EX116" s="7"/>
      <c r="EY116" s="7"/>
      <c r="EZ116" s="7"/>
      <c r="FA116" s="7"/>
      <c r="FB116" s="7"/>
      <c r="FC116" s="7"/>
      <c r="FD116" s="7"/>
      <c r="FE116" s="7"/>
    </row>
    <row r="117" spans="1:161" ht="18" hidden="1" customHeight="1" x14ac:dyDescent="0.25">
      <c r="A117" s="770" t="s">
        <v>619</v>
      </c>
      <c r="B117" s="770"/>
      <c r="C117" s="770"/>
      <c r="D117" s="272">
        <f t="shared" ref="D117:Z117" si="211">COUNTIF(D12:D64,"K.40")</f>
        <v>0</v>
      </c>
      <c r="E117" s="272">
        <f t="shared" si="211"/>
        <v>0</v>
      </c>
      <c r="F117" s="272">
        <f t="shared" si="211"/>
        <v>0</v>
      </c>
      <c r="G117" s="272">
        <f t="shared" si="211"/>
        <v>0</v>
      </c>
      <c r="H117" s="272">
        <f t="shared" si="211"/>
        <v>0</v>
      </c>
      <c r="I117" s="272">
        <f t="shared" si="211"/>
        <v>0</v>
      </c>
      <c r="J117" s="272">
        <f t="shared" si="211"/>
        <v>0</v>
      </c>
      <c r="K117" s="272">
        <f t="shared" si="211"/>
        <v>0</v>
      </c>
      <c r="L117" s="272">
        <f t="shared" si="211"/>
        <v>0</v>
      </c>
      <c r="M117" s="272">
        <f t="shared" si="211"/>
        <v>0</v>
      </c>
      <c r="N117" s="272">
        <f t="shared" si="211"/>
        <v>0</v>
      </c>
      <c r="O117" s="272">
        <f t="shared" si="211"/>
        <v>0</v>
      </c>
      <c r="P117" s="272">
        <f t="shared" si="211"/>
        <v>0</v>
      </c>
      <c r="Q117" s="272">
        <f t="shared" si="211"/>
        <v>0</v>
      </c>
      <c r="R117" s="272">
        <f t="shared" si="211"/>
        <v>0</v>
      </c>
      <c r="S117" s="272">
        <f t="shared" si="211"/>
        <v>0</v>
      </c>
      <c r="T117" s="272">
        <f t="shared" si="211"/>
        <v>0</v>
      </c>
      <c r="U117" s="272">
        <f t="shared" si="211"/>
        <v>0</v>
      </c>
      <c r="V117" s="272">
        <f t="shared" si="211"/>
        <v>0</v>
      </c>
      <c r="W117" s="272">
        <f t="shared" si="211"/>
        <v>0</v>
      </c>
      <c r="X117" s="272">
        <f t="shared" si="211"/>
        <v>0</v>
      </c>
      <c r="Y117" s="272">
        <f t="shared" si="211"/>
        <v>0</v>
      </c>
      <c r="Z117" s="272">
        <f t="shared" si="211"/>
        <v>0</v>
      </c>
      <c r="AA117" s="2"/>
      <c r="AB117" s="272">
        <f t="shared" si="109"/>
        <v>0</v>
      </c>
      <c r="AC117" s="767"/>
      <c r="AD117" s="272">
        <f t="shared" ref="AD117:AZ117" si="212">COUNTIF(AD11:AD63,"K.40")</f>
        <v>0</v>
      </c>
      <c r="AE117" s="272">
        <f t="shared" si="212"/>
        <v>0</v>
      </c>
      <c r="AF117" s="272">
        <f t="shared" si="212"/>
        <v>0</v>
      </c>
      <c r="AG117" s="272">
        <f t="shared" si="212"/>
        <v>3</v>
      </c>
      <c r="AH117" s="272">
        <f t="shared" si="212"/>
        <v>3</v>
      </c>
      <c r="AI117" s="272">
        <f t="shared" si="212"/>
        <v>3</v>
      </c>
      <c r="AJ117" s="272">
        <f t="shared" si="212"/>
        <v>0</v>
      </c>
      <c r="AK117" s="272">
        <f t="shared" si="212"/>
        <v>0</v>
      </c>
      <c r="AL117" s="272">
        <f t="shared" si="212"/>
        <v>0</v>
      </c>
      <c r="AM117" s="272">
        <f t="shared" si="212"/>
        <v>0</v>
      </c>
      <c r="AN117" s="272">
        <f t="shared" si="212"/>
        <v>0</v>
      </c>
      <c r="AO117" s="272">
        <f t="shared" si="212"/>
        <v>0</v>
      </c>
      <c r="AP117" s="272">
        <f t="shared" si="212"/>
        <v>0</v>
      </c>
      <c r="AQ117" s="272">
        <f t="shared" si="212"/>
        <v>0</v>
      </c>
      <c r="AR117" s="272">
        <f t="shared" si="212"/>
        <v>0</v>
      </c>
      <c r="AS117" s="272">
        <f t="shared" si="212"/>
        <v>0</v>
      </c>
      <c r="AT117" s="272">
        <f t="shared" si="212"/>
        <v>0</v>
      </c>
      <c r="AU117" s="272">
        <f t="shared" si="212"/>
        <v>0</v>
      </c>
      <c r="AV117" s="272">
        <f t="shared" si="212"/>
        <v>0</v>
      </c>
      <c r="AW117" s="272">
        <f t="shared" si="212"/>
        <v>0</v>
      </c>
      <c r="AX117" s="272">
        <f t="shared" si="212"/>
        <v>0</v>
      </c>
      <c r="AY117" s="272">
        <f t="shared" si="212"/>
        <v>0</v>
      </c>
      <c r="AZ117" s="529">
        <f t="shared" si="212"/>
        <v>0</v>
      </c>
      <c r="BA117" s="529">
        <f t="shared" si="112"/>
        <v>9</v>
      </c>
      <c r="BB117" s="766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82"/>
      <c r="EW117" s="182"/>
      <c r="EX117" s="7"/>
      <c r="EY117" s="7"/>
      <c r="EZ117" s="7"/>
      <c r="FA117" s="7"/>
      <c r="FB117" s="7"/>
      <c r="FC117" s="7"/>
      <c r="FD117" s="7"/>
      <c r="FE117" s="7"/>
    </row>
    <row r="118" spans="1:161" ht="18" hidden="1" customHeight="1" x14ac:dyDescent="0.25">
      <c r="A118" s="770" t="s">
        <v>484</v>
      </c>
      <c r="B118" s="770"/>
      <c r="C118" s="770"/>
      <c r="D118" s="272">
        <f>COUNTIF(D12:D64,"L.9")</f>
        <v>0</v>
      </c>
      <c r="E118" s="272">
        <f t="shared" ref="E118:Z118" si="213">COUNTIF(E12:E64,"L.9")</f>
        <v>0</v>
      </c>
      <c r="F118" s="272">
        <f t="shared" si="213"/>
        <v>0</v>
      </c>
      <c r="G118" s="272">
        <f t="shared" si="213"/>
        <v>0</v>
      </c>
      <c r="H118" s="272">
        <f>COUNTIF(H12:H64,"L.9")</f>
        <v>0</v>
      </c>
      <c r="I118" s="272">
        <f>COUNTIF(I12:I64,"L.9")</f>
        <v>0</v>
      </c>
      <c r="J118" s="272">
        <f>COUNTIF(J12:J64,"L.9")</f>
        <v>0</v>
      </c>
      <c r="K118" s="272">
        <f>COUNTIF(K12:K64,"L.9")</f>
        <v>0</v>
      </c>
      <c r="L118" s="272">
        <f>COUNTIF(L12:L64,"L.9")</f>
        <v>0</v>
      </c>
      <c r="M118" s="272">
        <f t="shared" si="213"/>
        <v>0</v>
      </c>
      <c r="N118" s="272">
        <f t="shared" si="213"/>
        <v>0</v>
      </c>
      <c r="O118" s="272">
        <f t="shared" si="213"/>
        <v>0</v>
      </c>
      <c r="P118" s="272">
        <f t="shared" si="213"/>
        <v>0</v>
      </c>
      <c r="Q118" s="272">
        <f t="shared" si="213"/>
        <v>0</v>
      </c>
      <c r="R118" s="272">
        <f t="shared" si="213"/>
        <v>0</v>
      </c>
      <c r="S118" s="272">
        <f t="shared" si="213"/>
        <v>0</v>
      </c>
      <c r="T118" s="272">
        <f t="shared" si="213"/>
        <v>0</v>
      </c>
      <c r="U118" s="272">
        <f t="shared" si="213"/>
        <v>0</v>
      </c>
      <c r="V118" s="272">
        <f t="shared" si="213"/>
        <v>0</v>
      </c>
      <c r="W118" s="272">
        <f t="shared" si="213"/>
        <v>0</v>
      </c>
      <c r="X118" s="272">
        <f t="shared" si="213"/>
        <v>0</v>
      </c>
      <c r="Y118" s="272">
        <f t="shared" si="213"/>
        <v>0</v>
      </c>
      <c r="Z118" s="272">
        <f t="shared" si="213"/>
        <v>0</v>
      </c>
      <c r="AA118" s="2"/>
      <c r="AB118" s="272">
        <f t="shared" si="109"/>
        <v>0</v>
      </c>
      <c r="AC118" s="767">
        <f>AB118+AB119</f>
        <v>0</v>
      </c>
      <c r="AD118" s="272">
        <f t="shared" ref="AD118:AZ118" si="214">COUNTIF(AD11:AD63,"L.9")</f>
        <v>0</v>
      </c>
      <c r="AE118" s="272">
        <f t="shared" si="214"/>
        <v>0</v>
      </c>
      <c r="AF118" s="272">
        <f t="shared" si="214"/>
        <v>0</v>
      </c>
      <c r="AG118" s="272">
        <f t="shared" si="214"/>
        <v>0</v>
      </c>
      <c r="AH118" s="272">
        <f t="shared" si="214"/>
        <v>0</v>
      </c>
      <c r="AI118" s="272">
        <f t="shared" si="214"/>
        <v>0</v>
      </c>
      <c r="AJ118" s="272">
        <f t="shared" si="214"/>
        <v>0</v>
      </c>
      <c r="AK118" s="272">
        <f t="shared" si="214"/>
        <v>0</v>
      </c>
      <c r="AL118" s="272">
        <f t="shared" si="214"/>
        <v>0</v>
      </c>
      <c r="AM118" s="272">
        <f t="shared" si="214"/>
        <v>0</v>
      </c>
      <c r="AN118" s="272">
        <f t="shared" si="214"/>
        <v>0</v>
      </c>
      <c r="AO118" s="272">
        <f t="shared" si="214"/>
        <v>0</v>
      </c>
      <c r="AP118" s="272">
        <f t="shared" si="214"/>
        <v>4</v>
      </c>
      <c r="AQ118" s="272">
        <f t="shared" si="214"/>
        <v>4</v>
      </c>
      <c r="AR118" s="272">
        <f t="shared" si="214"/>
        <v>0</v>
      </c>
      <c r="AS118" s="272">
        <f t="shared" si="214"/>
        <v>0</v>
      </c>
      <c r="AT118" s="272">
        <f t="shared" si="214"/>
        <v>0</v>
      </c>
      <c r="AU118" s="272">
        <f t="shared" si="214"/>
        <v>0</v>
      </c>
      <c r="AV118" s="272">
        <f t="shared" si="214"/>
        <v>0</v>
      </c>
      <c r="AW118" s="272">
        <f t="shared" si="214"/>
        <v>4</v>
      </c>
      <c r="AX118" s="272">
        <f t="shared" si="214"/>
        <v>4</v>
      </c>
      <c r="AY118" s="272">
        <f t="shared" si="214"/>
        <v>0</v>
      </c>
      <c r="AZ118" s="529">
        <f t="shared" si="214"/>
        <v>0</v>
      </c>
      <c r="BA118" s="529">
        <f t="shared" si="112"/>
        <v>16</v>
      </c>
      <c r="BB118" s="766">
        <f>BA118+BA119</f>
        <v>22</v>
      </c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82"/>
      <c r="EW118" s="182"/>
      <c r="EX118" s="7"/>
      <c r="EY118" s="7"/>
      <c r="EZ118" s="7"/>
      <c r="FA118" s="7"/>
      <c r="FB118" s="7"/>
      <c r="FC118" s="7"/>
      <c r="FD118" s="7"/>
      <c r="FE118" s="7"/>
    </row>
    <row r="119" spans="1:161" ht="18" hidden="1" customHeight="1" x14ac:dyDescent="0.25">
      <c r="A119" s="770" t="s">
        <v>477</v>
      </c>
      <c r="B119" s="770"/>
      <c r="C119" s="770"/>
      <c r="D119" s="272">
        <f>COUNTIF(D12:D64,"LL.9")</f>
        <v>0</v>
      </c>
      <c r="E119" s="272">
        <f t="shared" ref="E119:Z119" si="215">COUNTIF(E12:E64,"LL.9")</f>
        <v>0</v>
      </c>
      <c r="F119" s="272">
        <f t="shared" si="215"/>
        <v>0</v>
      </c>
      <c r="G119" s="272">
        <f t="shared" si="215"/>
        <v>0</v>
      </c>
      <c r="H119" s="272">
        <f>COUNTIF(H12:H64,"LL.9")</f>
        <v>0</v>
      </c>
      <c r="I119" s="272">
        <f>COUNTIF(I12:I64,"LL.9")</f>
        <v>0</v>
      </c>
      <c r="J119" s="272">
        <f>COUNTIF(J12:J64,"LL.9")</f>
        <v>0</v>
      </c>
      <c r="K119" s="272">
        <f>COUNTIF(K12:K64,"LL.9")</f>
        <v>0</v>
      </c>
      <c r="L119" s="272">
        <f>COUNTIF(L12:L64,"LL.9")</f>
        <v>0</v>
      </c>
      <c r="M119" s="272">
        <f t="shared" si="215"/>
        <v>0</v>
      </c>
      <c r="N119" s="272">
        <f t="shared" si="215"/>
        <v>0</v>
      </c>
      <c r="O119" s="272">
        <f t="shared" si="215"/>
        <v>0</v>
      </c>
      <c r="P119" s="272">
        <f t="shared" si="215"/>
        <v>0</v>
      </c>
      <c r="Q119" s="272">
        <f t="shared" si="215"/>
        <v>0</v>
      </c>
      <c r="R119" s="272">
        <f t="shared" si="215"/>
        <v>0</v>
      </c>
      <c r="S119" s="272">
        <f t="shared" si="215"/>
        <v>0</v>
      </c>
      <c r="T119" s="272">
        <f t="shared" si="215"/>
        <v>0</v>
      </c>
      <c r="U119" s="272">
        <f t="shared" si="215"/>
        <v>0</v>
      </c>
      <c r="V119" s="272">
        <f t="shared" si="215"/>
        <v>0</v>
      </c>
      <c r="W119" s="272">
        <f t="shared" si="215"/>
        <v>0</v>
      </c>
      <c r="X119" s="272">
        <f t="shared" si="215"/>
        <v>0</v>
      </c>
      <c r="Y119" s="272">
        <f t="shared" si="215"/>
        <v>0</v>
      </c>
      <c r="Z119" s="272">
        <f t="shared" si="215"/>
        <v>0</v>
      </c>
      <c r="AA119" s="2"/>
      <c r="AB119" s="272">
        <f>SUM(D119:AA119)</f>
        <v>0</v>
      </c>
      <c r="AC119" s="767"/>
      <c r="AD119" s="272">
        <f t="shared" ref="AD119:AZ119" si="216">COUNTIF(AD11:AD63,"LL.9")</f>
        <v>0</v>
      </c>
      <c r="AE119" s="272">
        <f t="shared" si="216"/>
        <v>0</v>
      </c>
      <c r="AF119" s="272">
        <f t="shared" si="216"/>
        <v>0</v>
      </c>
      <c r="AG119" s="272">
        <f t="shared" si="216"/>
        <v>0</v>
      </c>
      <c r="AH119" s="272">
        <f t="shared" si="216"/>
        <v>0</v>
      </c>
      <c r="AI119" s="272">
        <f t="shared" si="216"/>
        <v>0</v>
      </c>
      <c r="AJ119" s="272">
        <f t="shared" si="216"/>
        <v>0</v>
      </c>
      <c r="AK119" s="272">
        <f t="shared" si="216"/>
        <v>3</v>
      </c>
      <c r="AL119" s="272">
        <f t="shared" si="216"/>
        <v>3</v>
      </c>
      <c r="AM119" s="272">
        <f t="shared" si="216"/>
        <v>0</v>
      </c>
      <c r="AN119" s="272">
        <f t="shared" si="216"/>
        <v>0</v>
      </c>
      <c r="AO119" s="272">
        <f t="shared" si="216"/>
        <v>0</v>
      </c>
      <c r="AP119" s="272">
        <f t="shared" si="216"/>
        <v>0</v>
      </c>
      <c r="AQ119" s="272">
        <f t="shared" si="216"/>
        <v>0</v>
      </c>
      <c r="AR119" s="272">
        <f t="shared" si="216"/>
        <v>0</v>
      </c>
      <c r="AS119" s="272">
        <f t="shared" si="216"/>
        <v>0</v>
      </c>
      <c r="AT119" s="272">
        <f t="shared" si="216"/>
        <v>0</v>
      </c>
      <c r="AU119" s="272">
        <f t="shared" si="216"/>
        <v>0</v>
      </c>
      <c r="AV119" s="272">
        <f t="shared" si="216"/>
        <v>0</v>
      </c>
      <c r="AW119" s="272">
        <f t="shared" si="216"/>
        <v>0</v>
      </c>
      <c r="AX119" s="272">
        <f t="shared" si="216"/>
        <v>0</v>
      </c>
      <c r="AY119" s="272">
        <f t="shared" si="216"/>
        <v>0</v>
      </c>
      <c r="AZ119" s="529">
        <f t="shared" si="216"/>
        <v>0</v>
      </c>
      <c r="BA119" s="529">
        <f t="shared" si="112"/>
        <v>6</v>
      </c>
      <c r="BB119" s="766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82"/>
      <c r="EW119" s="182"/>
      <c r="EX119" s="7"/>
      <c r="EY119" s="7"/>
      <c r="EZ119" s="7"/>
      <c r="FA119" s="7"/>
      <c r="FB119" s="7"/>
      <c r="FC119" s="7"/>
      <c r="FD119" s="7"/>
      <c r="FE119" s="7"/>
    </row>
    <row r="120" spans="1:161" ht="18" hidden="1" customHeight="1" x14ac:dyDescent="0.25">
      <c r="A120" s="524" t="s">
        <v>758</v>
      </c>
      <c r="B120" s="524"/>
      <c r="C120" s="524"/>
      <c r="D120" s="272">
        <f t="shared" ref="D120:Z120" si="217">COUNTIF(D12:D64,"L.27")</f>
        <v>0</v>
      </c>
      <c r="E120" s="272">
        <f t="shared" si="217"/>
        <v>0</v>
      </c>
      <c r="F120" s="272">
        <f t="shared" si="217"/>
        <v>0</v>
      </c>
      <c r="G120" s="272">
        <f t="shared" si="217"/>
        <v>0</v>
      </c>
      <c r="H120" s="272">
        <f t="shared" si="217"/>
        <v>0</v>
      </c>
      <c r="I120" s="272">
        <f t="shared" si="217"/>
        <v>0</v>
      </c>
      <c r="J120" s="272">
        <f t="shared" si="217"/>
        <v>0</v>
      </c>
      <c r="K120" s="272">
        <f t="shared" si="217"/>
        <v>0</v>
      </c>
      <c r="L120" s="272">
        <f t="shared" si="217"/>
        <v>0</v>
      </c>
      <c r="M120" s="272">
        <f t="shared" si="217"/>
        <v>0</v>
      </c>
      <c r="N120" s="272">
        <f t="shared" si="217"/>
        <v>0</v>
      </c>
      <c r="O120" s="272">
        <f t="shared" si="217"/>
        <v>0</v>
      </c>
      <c r="P120" s="272">
        <f t="shared" si="217"/>
        <v>0</v>
      </c>
      <c r="Q120" s="272">
        <f t="shared" si="217"/>
        <v>0</v>
      </c>
      <c r="R120" s="272">
        <f t="shared" si="217"/>
        <v>0</v>
      </c>
      <c r="S120" s="272">
        <f t="shared" si="217"/>
        <v>0</v>
      </c>
      <c r="T120" s="272">
        <f t="shared" si="217"/>
        <v>0</v>
      </c>
      <c r="U120" s="272">
        <f t="shared" si="217"/>
        <v>0</v>
      </c>
      <c r="V120" s="272">
        <f t="shared" si="217"/>
        <v>0</v>
      </c>
      <c r="W120" s="272">
        <f t="shared" si="217"/>
        <v>0</v>
      </c>
      <c r="X120" s="272">
        <f t="shared" si="217"/>
        <v>0</v>
      </c>
      <c r="Y120" s="272">
        <f t="shared" si="217"/>
        <v>0</v>
      </c>
      <c r="Z120" s="272">
        <f t="shared" si="217"/>
        <v>0</v>
      </c>
      <c r="AA120" s="2"/>
      <c r="AB120" s="272">
        <f>SUM(D120:AA120)</f>
        <v>0</v>
      </c>
      <c r="AC120" s="767">
        <f>AB120+AB121</f>
        <v>0</v>
      </c>
      <c r="AD120" s="272">
        <f t="shared" ref="AD120:AZ120" si="218">COUNTIF(AD11:AD63,"L.27")</f>
        <v>0</v>
      </c>
      <c r="AE120" s="272">
        <f t="shared" si="218"/>
        <v>0</v>
      </c>
      <c r="AF120" s="272">
        <f t="shared" si="218"/>
        <v>0</v>
      </c>
      <c r="AG120" s="272">
        <f t="shared" si="218"/>
        <v>3</v>
      </c>
      <c r="AH120" s="272">
        <f t="shared" si="218"/>
        <v>3</v>
      </c>
      <c r="AI120" s="272">
        <f t="shared" si="218"/>
        <v>3</v>
      </c>
      <c r="AJ120" s="272">
        <f t="shared" si="218"/>
        <v>0</v>
      </c>
      <c r="AK120" s="272">
        <f t="shared" si="218"/>
        <v>0</v>
      </c>
      <c r="AL120" s="272">
        <f t="shared" si="218"/>
        <v>0</v>
      </c>
      <c r="AM120" s="272">
        <f t="shared" si="218"/>
        <v>0</v>
      </c>
      <c r="AN120" s="272">
        <f t="shared" si="218"/>
        <v>0</v>
      </c>
      <c r="AO120" s="272">
        <f t="shared" si="218"/>
        <v>0</v>
      </c>
      <c r="AP120" s="272">
        <f t="shared" si="218"/>
        <v>0</v>
      </c>
      <c r="AQ120" s="272">
        <f t="shared" si="218"/>
        <v>0</v>
      </c>
      <c r="AR120" s="272">
        <f t="shared" si="218"/>
        <v>0</v>
      </c>
      <c r="AS120" s="272">
        <f t="shared" si="218"/>
        <v>0</v>
      </c>
      <c r="AT120" s="272">
        <f t="shared" si="218"/>
        <v>0</v>
      </c>
      <c r="AU120" s="272">
        <f t="shared" si="218"/>
        <v>0</v>
      </c>
      <c r="AV120" s="272">
        <f t="shared" si="218"/>
        <v>0</v>
      </c>
      <c r="AW120" s="272">
        <f t="shared" si="218"/>
        <v>0</v>
      </c>
      <c r="AX120" s="272">
        <f t="shared" si="218"/>
        <v>0</v>
      </c>
      <c r="AY120" s="272">
        <f t="shared" si="218"/>
        <v>0</v>
      </c>
      <c r="AZ120" s="272">
        <f t="shared" si="218"/>
        <v>0</v>
      </c>
      <c r="BA120" s="529">
        <f>SUM(AD120:AZ120)</f>
        <v>9</v>
      </c>
      <c r="BB120" s="766">
        <f>BA120+BA121</f>
        <v>12</v>
      </c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82"/>
      <c r="EW120" s="182"/>
      <c r="EX120" s="7"/>
      <c r="EY120" s="7"/>
      <c r="EZ120" s="7"/>
      <c r="FA120" s="7"/>
      <c r="FB120" s="7"/>
      <c r="FC120" s="7"/>
      <c r="FD120" s="7"/>
      <c r="FE120" s="7"/>
    </row>
    <row r="121" spans="1:161" ht="18" hidden="1" customHeight="1" x14ac:dyDescent="0.25">
      <c r="A121" s="524" t="s">
        <v>758</v>
      </c>
      <c r="B121" s="524"/>
      <c r="C121" s="524"/>
      <c r="D121" s="272">
        <f t="shared" ref="D121:Z121" si="219">COUNTIF(D12:D64,"LL.27")</f>
        <v>0</v>
      </c>
      <c r="E121" s="272">
        <f t="shared" si="219"/>
        <v>0</v>
      </c>
      <c r="F121" s="272">
        <f t="shared" si="219"/>
        <v>0</v>
      </c>
      <c r="G121" s="272">
        <f t="shared" si="219"/>
        <v>0</v>
      </c>
      <c r="H121" s="272">
        <f t="shared" si="219"/>
        <v>0</v>
      </c>
      <c r="I121" s="272">
        <f t="shared" si="219"/>
        <v>0</v>
      </c>
      <c r="J121" s="272">
        <f t="shared" si="219"/>
        <v>0</v>
      </c>
      <c r="K121" s="272">
        <f t="shared" si="219"/>
        <v>0</v>
      </c>
      <c r="L121" s="272">
        <f t="shared" si="219"/>
        <v>0</v>
      </c>
      <c r="M121" s="272">
        <f t="shared" si="219"/>
        <v>0</v>
      </c>
      <c r="N121" s="272">
        <f t="shared" si="219"/>
        <v>0</v>
      </c>
      <c r="O121" s="272">
        <f t="shared" si="219"/>
        <v>0</v>
      </c>
      <c r="P121" s="272">
        <f t="shared" si="219"/>
        <v>0</v>
      </c>
      <c r="Q121" s="272">
        <f t="shared" si="219"/>
        <v>0</v>
      </c>
      <c r="R121" s="272">
        <f t="shared" si="219"/>
        <v>0</v>
      </c>
      <c r="S121" s="272">
        <f t="shared" si="219"/>
        <v>0</v>
      </c>
      <c r="T121" s="272">
        <f t="shared" si="219"/>
        <v>0</v>
      </c>
      <c r="U121" s="272">
        <f t="shared" si="219"/>
        <v>0</v>
      </c>
      <c r="V121" s="272">
        <f t="shared" si="219"/>
        <v>0</v>
      </c>
      <c r="W121" s="272">
        <f t="shared" si="219"/>
        <v>0</v>
      </c>
      <c r="X121" s="272">
        <f t="shared" si="219"/>
        <v>0</v>
      </c>
      <c r="Y121" s="272">
        <f t="shared" si="219"/>
        <v>0</v>
      </c>
      <c r="Z121" s="272">
        <f t="shared" si="219"/>
        <v>0</v>
      </c>
      <c r="AA121" s="2"/>
      <c r="AB121" s="272">
        <f>SUM(D121:AA121)</f>
        <v>0</v>
      </c>
      <c r="AC121" s="767"/>
      <c r="AD121" s="272">
        <f t="shared" ref="AD121:AZ121" si="220">COUNTIF(AD11:AD63,"LL.27")</f>
        <v>0</v>
      </c>
      <c r="AE121" s="272">
        <f t="shared" si="220"/>
        <v>0</v>
      </c>
      <c r="AF121" s="272">
        <f t="shared" si="220"/>
        <v>0</v>
      </c>
      <c r="AG121" s="272">
        <f t="shared" si="220"/>
        <v>0</v>
      </c>
      <c r="AH121" s="272">
        <f t="shared" si="220"/>
        <v>0</v>
      </c>
      <c r="AI121" s="272">
        <f t="shared" si="220"/>
        <v>0</v>
      </c>
      <c r="AJ121" s="272">
        <f t="shared" si="220"/>
        <v>3</v>
      </c>
      <c r="AK121" s="272">
        <f t="shared" si="220"/>
        <v>0</v>
      </c>
      <c r="AL121" s="272">
        <f t="shared" si="220"/>
        <v>0</v>
      </c>
      <c r="AM121" s="272">
        <f t="shared" si="220"/>
        <v>0</v>
      </c>
      <c r="AN121" s="272">
        <f t="shared" si="220"/>
        <v>0</v>
      </c>
      <c r="AO121" s="272">
        <f t="shared" si="220"/>
        <v>0</v>
      </c>
      <c r="AP121" s="272">
        <f t="shared" si="220"/>
        <v>0</v>
      </c>
      <c r="AQ121" s="272">
        <f t="shared" si="220"/>
        <v>0</v>
      </c>
      <c r="AR121" s="272">
        <f t="shared" si="220"/>
        <v>0</v>
      </c>
      <c r="AS121" s="272">
        <f t="shared" si="220"/>
        <v>0</v>
      </c>
      <c r="AT121" s="272">
        <f t="shared" si="220"/>
        <v>0</v>
      </c>
      <c r="AU121" s="272">
        <f t="shared" si="220"/>
        <v>0</v>
      </c>
      <c r="AV121" s="272">
        <f t="shared" si="220"/>
        <v>0</v>
      </c>
      <c r="AW121" s="272">
        <f t="shared" si="220"/>
        <v>0</v>
      </c>
      <c r="AX121" s="272">
        <f t="shared" si="220"/>
        <v>0</v>
      </c>
      <c r="AY121" s="272">
        <f t="shared" si="220"/>
        <v>0</v>
      </c>
      <c r="AZ121" s="272">
        <f t="shared" si="220"/>
        <v>0</v>
      </c>
      <c r="BA121" s="529">
        <f>SUM(AD121:AZ121)</f>
        <v>3</v>
      </c>
      <c r="BB121" s="766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82"/>
      <c r="EW121" s="182"/>
      <c r="EX121" s="7"/>
      <c r="EY121" s="7"/>
      <c r="EZ121" s="7"/>
      <c r="FA121" s="7"/>
      <c r="FB121" s="7"/>
      <c r="FC121" s="7"/>
      <c r="FD121" s="7"/>
      <c r="FE121" s="7"/>
    </row>
    <row r="122" spans="1:161" ht="18" hidden="1" customHeight="1" x14ac:dyDescent="0.25">
      <c r="A122" s="770" t="s">
        <v>480</v>
      </c>
      <c r="B122" s="770"/>
      <c r="C122" s="770"/>
      <c r="D122" s="272">
        <f t="shared" ref="D122:Z122" si="221">COUNTIF(D12:D64,"P.15")</f>
        <v>0</v>
      </c>
      <c r="E122" s="272">
        <f t="shared" si="221"/>
        <v>0</v>
      </c>
      <c r="F122" s="272">
        <f t="shared" si="221"/>
        <v>0</v>
      </c>
      <c r="G122" s="272">
        <f t="shared" si="221"/>
        <v>0</v>
      </c>
      <c r="H122" s="272">
        <f t="shared" si="221"/>
        <v>0</v>
      </c>
      <c r="I122" s="272">
        <f t="shared" si="221"/>
        <v>0</v>
      </c>
      <c r="J122" s="272">
        <f t="shared" si="221"/>
        <v>0</v>
      </c>
      <c r="K122" s="272">
        <f t="shared" si="221"/>
        <v>0</v>
      </c>
      <c r="L122" s="272">
        <f t="shared" si="221"/>
        <v>0</v>
      </c>
      <c r="M122" s="272">
        <f t="shared" si="221"/>
        <v>0</v>
      </c>
      <c r="N122" s="272">
        <f t="shared" si="221"/>
        <v>0</v>
      </c>
      <c r="O122" s="272">
        <f t="shared" si="221"/>
        <v>0</v>
      </c>
      <c r="P122" s="222">
        <f t="shared" si="221"/>
        <v>0</v>
      </c>
      <c r="Q122" s="222">
        <f t="shared" si="221"/>
        <v>0</v>
      </c>
      <c r="R122" s="272">
        <f t="shared" si="221"/>
        <v>0</v>
      </c>
      <c r="S122" s="272">
        <f t="shared" si="221"/>
        <v>0</v>
      </c>
      <c r="T122" s="272">
        <f t="shared" si="221"/>
        <v>0</v>
      </c>
      <c r="U122" s="272">
        <f t="shared" si="221"/>
        <v>0</v>
      </c>
      <c r="V122" s="272">
        <f t="shared" si="221"/>
        <v>0</v>
      </c>
      <c r="W122" s="272">
        <f t="shared" si="221"/>
        <v>0</v>
      </c>
      <c r="X122" s="272">
        <f t="shared" si="221"/>
        <v>0</v>
      </c>
      <c r="Y122" s="272">
        <f t="shared" si="221"/>
        <v>0</v>
      </c>
      <c r="Z122" s="272">
        <f t="shared" si="221"/>
        <v>0</v>
      </c>
      <c r="AA122" s="2"/>
      <c r="AB122" s="272">
        <f t="shared" si="109"/>
        <v>0</v>
      </c>
      <c r="AC122" s="528">
        <f>AB122</f>
        <v>0</v>
      </c>
      <c r="AD122" s="272">
        <f t="shared" ref="AD122:AZ122" si="222">COUNTIF(AD11:AD63,"P.15")</f>
        <v>0</v>
      </c>
      <c r="AE122" s="272">
        <f t="shared" si="222"/>
        <v>0</v>
      </c>
      <c r="AF122" s="272">
        <f t="shared" si="222"/>
        <v>0</v>
      </c>
      <c r="AG122" s="272">
        <f t="shared" si="222"/>
        <v>0</v>
      </c>
      <c r="AH122" s="272">
        <f t="shared" si="222"/>
        <v>0</v>
      </c>
      <c r="AI122" s="272">
        <f t="shared" si="222"/>
        <v>0</v>
      </c>
      <c r="AJ122" s="272">
        <f t="shared" si="222"/>
        <v>3</v>
      </c>
      <c r="AK122" s="272">
        <f t="shared" si="222"/>
        <v>3</v>
      </c>
      <c r="AL122" s="272">
        <f t="shared" si="222"/>
        <v>3</v>
      </c>
      <c r="AM122" s="272">
        <f t="shared" si="222"/>
        <v>0</v>
      </c>
      <c r="AN122" s="272">
        <f t="shared" si="222"/>
        <v>0</v>
      </c>
      <c r="AO122" s="272">
        <f t="shared" si="222"/>
        <v>0</v>
      </c>
      <c r="AP122" s="272">
        <f t="shared" si="222"/>
        <v>0</v>
      </c>
      <c r="AQ122" s="272">
        <f t="shared" si="222"/>
        <v>0</v>
      </c>
      <c r="AR122" s="272">
        <f t="shared" si="222"/>
        <v>4</v>
      </c>
      <c r="AS122" s="272">
        <f t="shared" si="222"/>
        <v>4</v>
      </c>
      <c r="AT122" s="272">
        <f t="shared" si="222"/>
        <v>0</v>
      </c>
      <c r="AU122" s="272">
        <f t="shared" si="222"/>
        <v>0</v>
      </c>
      <c r="AV122" s="272">
        <f t="shared" si="222"/>
        <v>0</v>
      </c>
      <c r="AW122" s="272">
        <f t="shared" si="222"/>
        <v>0</v>
      </c>
      <c r="AX122" s="272">
        <f t="shared" si="222"/>
        <v>0</v>
      </c>
      <c r="AY122" s="272">
        <f t="shared" si="222"/>
        <v>4</v>
      </c>
      <c r="AZ122" s="529">
        <f t="shared" si="222"/>
        <v>4</v>
      </c>
      <c r="BA122" s="529">
        <f t="shared" si="112"/>
        <v>25</v>
      </c>
      <c r="BB122" s="529">
        <f>BA122</f>
        <v>25</v>
      </c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82"/>
      <c r="EW122" s="182"/>
      <c r="EX122" s="7"/>
      <c r="EY122" s="7"/>
      <c r="EZ122" s="7"/>
      <c r="FA122" s="7"/>
      <c r="FB122" s="7"/>
      <c r="FC122" s="7"/>
      <c r="FD122" s="7"/>
      <c r="FE122" s="7"/>
    </row>
    <row r="123" spans="1:161" ht="18" hidden="1" customHeight="1" x14ac:dyDescent="0.25">
      <c r="A123" s="770" t="s">
        <v>481</v>
      </c>
      <c r="B123" s="770"/>
      <c r="C123" s="770"/>
      <c r="D123" s="272">
        <f t="shared" ref="D123:Z123" si="223">COUNTIF(D12:D64,"R.14")</f>
        <v>0</v>
      </c>
      <c r="E123" s="272">
        <f t="shared" si="223"/>
        <v>0</v>
      </c>
      <c r="F123" s="272">
        <f t="shared" si="223"/>
        <v>0</v>
      </c>
      <c r="G123" s="272">
        <f t="shared" si="223"/>
        <v>0</v>
      </c>
      <c r="H123" s="272">
        <f t="shared" si="223"/>
        <v>0</v>
      </c>
      <c r="I123" s="272">
        <f t="shared" si="223"/>
        <v>0</v>
      </c>
      <c r="J123" s="272">
        <f t="shared" si="223"/>
        <v>0</v>
      </c>
      <c r="K123" s="272">
        <f t="shared" si="223"/>
        <v>0</v>
      </c>
      <c r="L123" s="272">
        <f t="shared" si="223"/>
        <v>0</v>
      </c>
      <c r="M123" s="272">
        <f t="shared" si="223"/>
        <v>0</v>
      </c>
      <c r="N123" s="272">
        <f t="shared" si="223"/>
        <v>0</v>
      </c>
      <c r="O123" s="272">
        <f t="shared" si="223"/>
        <v>0</v>
      </c>
      <c r="P123" s="222">
        <f t="shared" si="223"/>
        <v>0</v>
      </c>
      <c r="Q123" s="222">
        <f t="shared" si="223"/>
        <v>0</v>
      </c>
      <c r="R123" s="272">
        <f t="shared" si="223"/>
        <v>0</v>
      </c>
      <c r="S123" s="272">
        <f t="shared" si="223"/>
        <v>0</v>
      </c>
      <c r="T123" s="272">
        <f t="shared" si="223"/>
        <v>0</v>
      </c>
      <c r="U123" s="272">
        <f t="shared" si="223"/>
        <v>0</v>
      </c>
      <c r="V123" s="272">
        <f t="shared" si="223"/>
        <v>0</v>
      </c>
      <c r="W123" s="272">
        <f t="shared" si="223"/>
        <v>0</v>
      </c>
      <c r="X123" s="272">
        <f t="shared" si="223"/>
        <v>0</v>
      </c>
      <c r="Y123" s="272">
        <f t="shared" si="223"/>
        <v>0</v>
      </c>
      <c r="Z123" s="272">
        <f t="shared" si="223"/>
        <v>0</v>
      </c>
      <c r="AA123" s="2"/>
      <c r="AB123" s="272">
        <f t="shared" si="109"/>
        <v>0</v>
      </c>
      <c r="AC123" s="767">
        <f>AB123+AB124</f>
        <v>0</v>
      </c>
      <c r="AD123" s="272">
        <f t="shared" ref="AD123:AZ123" si="224">COUNTIF(AD11:AD63,"R.14")</f>
        <v>0</v>
      </c>
      <c r="AE123" s="272">
        <f t="shared" si="224"/>
        <v>0</v>
      </c>
      <c r="AF123" s="272">
        <f t="shared" si="224"/>
        <v>0</v>
      </c>
      <c r="AG123" s="272">
        <f t="shared" si="224"/>
        <v>0</v>
      </c>
      <c r="AH123" s="272">
        <f t="shared" si="224"/>
        <v>0</v>
      </c>
      <c r="AI123" s="272">
        <f t="shared" si="224"/>
        <v>0</v>
      </c>
      <c r="AJ123" s="272">
        <f t="shared" si="224"/>
        <v>3</v>
      </c>
      <c r="AK123" s="272">
        <f t="shared" si="224"/>
        <v>3</v>
      </c>
      <c r="AL123" s="272">
        <f t="shared" si="224"/>
        <v>3</v>
      </c>
      <c r="AM123" s="272">
        <f t="shared" si="224"/>
        <v>0</v>
      </c>
      <c r="AN123" s="272">
        <f t="shared" si="224"/>
        <v>0</v>
      </c>
      <c r="AO123" s="272">
        <f t="shared" si="224"/>
        <v>0</v>
      </c>
      <c r="AP123" s="272">
        <f t="shared" si="224"/>
        <v>0</v>
      </c>
      <c r="AQ123" s="272">
        <f t="shared" si="224"/>
        <v>0</v>
      </c>
      <c r="AR123" s="272">
        <f t="shared" si="224"/>
        <v>4</v>
      </c>
      <c r="AS123" s="272">
        <f t="shared" si="224"/>
        <v>4</v>
      </c>
      <c r="AT123" s="272">
        <f t="shared" si="224"/>
        <v>0</v>
      </c>
      <c r="AU123" s="272">
        <f t="shared" si="224"/>
        <v>0</v>
      </c>
      <c r="AV123" s="272">
        <f t="shared" si="224"/>
        <v>0</v>
      </c>
      <c r="AW123" s="272">
        <f t="shared" si="224"/>
        <v>0</v>
      </c>
      <c r="AX123" s="272">
        <f t="shared" si="224"/>
        <v>0</v>
      </c>
      <c r="AY123" s="272">
        <f t="shared" si="224"/>
        <v>4</v>
      </c>
      <c r="AZ123" s="529">
        <f t="shared" si="224"/>
        <v>4</v>
      </c>
      <c r="BA123" s="529">
        <f t="shared" si="112"/>
        <v>25</v>
      </c>
      <c r="BB123" s="766">
        <f>BA123+BA124</f>
        <v>34</v>
      </c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82"/>
      <c r="EW123" s="182"/>
      <c r="EX123" s="7"/>
      <c r="EY123" s="7"/>
      <c r="EZ123" s="7"/>
      <c r="FA123" s="7"/>
      <c r="FB123" s="7"/>
      <c r="FC123" s="7"/>
      <c r="FD123" s="7"/>
      <c r="FE123" s="7"/>
    </row>
    <row r="124" spans="1:161" ht="18" hidden="1" customHeight="1" x14ac:dyDescent="0.25">
      <c r="A124" s="770" t="s">
        <v>492</v>
      </c>
      <c r="B124" s="770"/>
      <c r="C124" s="770"/>
      <c r="D124" s="272">
        <f t="shared" ref="D124:Z124" si="225">COUNTIF(D12:D64,"RL.14")</f>
        <v>0</v>
      </c>
      <c r="E124" s="272">
        <f t="shared" si="225"/>
        <v>0</v>
      </c>
      <c r="F124" s="272">
        <f t="shared" si="225"/>
        <v>0</v>
      </c>
      <c r="G124" s="272">
        <f t="shared" si="225"/>
        <v>0</v>
      </c>
      <c r="H124" s="272">
        <f t="shared" si="225"/>
        <v>0</v>
      </c>
      <c r="I124" s="272">
        <f t="shared" si="225"/>
        <v>0</v>
      </c>
      <c r="J124" s="272">
        <f t="shared" si="225"/>
        <v>0</v>
      </c>
      <c r="K124" s="272">
        <f t="shared" si="225"/>
        <v>0</v>
      </c>
      <c r="L124" s="272">
        <f t="shared" si="225"/>
        <v>0</v>
      </c>
      <c r="M124" s="272">
        <f t="shared" si="225"/>
        <v>0</v>
      </c>
      <c r="N124" s="272">
        <f t="shared" si="225"/>
        <v>0</v>
      </c>
      <c r="O124" s="272">
        <f t="shared" si="225"/>
        <v>0</v>
      </c>
      <c r="P124" s="222">
        <f t="shared" si="225"/>
        <v>0</v>
      </c>
      <c r="Q124" s="222">
        <f t="shared" si="225"/>
        <v>0</v>
      </c>
      <c r="R124" s="272">
        <f t="shared" si="225"/>
        <v>0</v>
      </c>
      <c r="S124" s="272">
        <f t="shared" si="225"/>
        <v>0</v>
      </c>
      <c r="T124" s="272">
        <f t="shared" si="225"/>
        <v>0</v>
      </c>
      <c r="U124" s="272">
        <f t="shared" si="225"/>
        <v>0</v>
      </c>
      <c r="V124" s="272">
        <f t="shared" si="225"/>
        <v>0</v>
      </c>
      <c r="W124" s="272">
        <f t="shared" si="225"/>
        <v>0</v>
      </c>
      <c r="X124" s="272">
        <f t="shared" si="225"/>
        <v>0</v>
      </c>
      <c r="Y124" s="272">
        <f t="shared" si="225"/>
        <v>0</v>
      </c>
      <c r="Z124" s="272">
        <f t="shared" si="225"/>
        <v>0</v>
      </c>
      <c r="AA124" s="2"/>
      <c r="AB124" s="272">
        <f t="shared" si="109"/>
        <v>0</v>
      </c>
      <c r="AC124" s="767"/>
      <c r="AD124" s="272">
        <f t="shared" ref="AD124:AZ124" si="226">COUNTIF(AD11:AD63,"RL.14")</f>
        <v>0</v>
      </c>
      <c r="AE124" s="272">
        <f t="shared" si="226"/>
        <v>0</v>
      </c>
      <c r="AF124" s="272">
        <f t="shared" si="226"/>
        <v>0</v>
      </c>
      <c r="AG124" s="272">
        <f t="shared" si="226"/>
        <v>3</v>
      </c>
      <c r="AH124" s="272">
        <f t="shared" si="226"/>
        <v>3</v>
      </c>
      <c r="AI124" s="272">
        <f t="shared" si="226"/>
        <v>3</v>
      </c>
      <c r="AJ124" s="272">
        <f t="shared" si="226"/>
        <v>0</v>
      </c>
      <c r="AK124" s="272">
        <f t="shared" si="226"/>
        <v>0</v>
      </c>
      <c r="AL124" s="272">
        <f t="shared" si="226"/>
        <v>0</v>
      </c>
      <c r="AM124" s="272">
        <f t="shared" si="226"/>
        <v>0</v>
      </c>
      <c r="AN124" s="272">
        <f t="shared" si="226"/>
        <v>0</v>
      </c>
      <c r="AO124" s="272">
        <f t="shared" si="226"/>
        <v>0</v>
      </c>
      <c r="AP124" s="272">
        <f t="shared" si="226"/>
        <v>0</v>
      </c>
      <c r="AQ124" s="272">
        <f t="shared" si="226"/>
        <v>0</v>
      </c>
      <c r="AR124" s="272">
        <f t="shared" si="226"/>
        <v>0</v>
      </c>
      <c r="AS124" s="272">
        <f t="shared" si="226"/>
        <v>0</v>
      </c>
      <c r="AT124" s="272">
        <f t="shared" si="226"/>
        <v>0</v>
      </c>
      <c r="AU124" s="272">
        <f t="shared" si="226"/>
        <v>0</v>
      </c>
      <c r="AV124" s="272">
        <f t="shared" si="226"/>
        <v>0</v>
      </c>
      <c r="AW124" s="272">
        <f t="shared" si="226"/>
        <v>0</v>
      </c>
      <c r="AX124" s="272">
        <f t="shared" si="226"/>
        <v>0</v>
      </c>
      <c r="AY124" s="272">
        <f t="shared" si="226"/>
        <v>0</v>
      </c>
      <c r="AZ124" s="529">
        <f t="shared" si="226"/>
        <v>0</v>
      </c>
      <c r="BA124" s="529">
        <f t="shared" si="112"/>
        <v>9</v>
      </c>
      <c r="BB124" s="766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82"/>
      <c r="EW124" s="182"/>
      <c r="EX124" s="7"/>
      <c r="EY124" s="7"/>
      <c r="EZ124" s="7"/>
      <c r="FA124" s="7"/>
      <c r="FB124" s="7"/>
      <c r="FC124" s="7"/>
      <c r="FD124" s="7"/>
      <c r="FE124" s="7"/>
    </row>
    <row r="125" spans="1:161" ht="18" hidden="1" customHeight="1" x14ac:dyDescent="0.25">
      <c r="A125" s="770" t="s">
        <v>493</v>
      </c>
      <c r="B125" s="770"/>
      <c r="C125" s="770"/>
      <c r="D125" s="272">
        <f t="shared" ref="D125:Z125" si="227">COUNTIF(D12:D64,"F.32")</f>
        <v>0</v>
      </c>
      <c r="E125" s="272">
        <f t="shared" si="227"/>
        <v>0</v>
      </c>
      <c r="F125" s="272">
        <f t="shared" si="227"/>
        <v>0</v>
      </c>
      <c r="G125" s="272">
        <f t="shared" si="227"/>
        <v>0</v>
      </c>
      <c r="H125" s="272">
        <f t="shared" si="227"/>
        <v>0</v>
      </c>
      <c r="I125" s="272">
        <f t="shared" si="227"/>
        <v>0</v>
      </c>
      <c r="J125" s="272">
        <f t="shared" si="227"/>
        <v>0</v>
      </c>
      <c r="K125" s="272">
        <f t="shared" si="227"/>
        <v>0</v>
      </c>
      <c r="L125" s="272">
        <f t="shared" si="227"/>
        <v>0</v>
      </c>
      <c r="M125" s="272">
        <f t="shared" si="227"/>
        <v>0</v>
      </c>
      <c r="N125" s="272">
        <f t="shared" si="227"/>
        <v>0</v>
      </c>
      <c r="O125" s="272">
        <f t="shared" si="227"/>
        <v>0</v>
      </c>
      <c r="P125" s="272">
        <f t="shared" si="227"/>
        <v>0</v>
      </c>
      <c r="Q125" s="272">
        <f t="shared" si="227"/>
        <v>0</v>
      </c>
      <c r="R125" s="272">
        <f t="shared" si="227"/>
        <v>0</v>
      </c>
      <c r="S125" s="272">
        <f t="shared" si="227"/>
        <v>0</v>
      </c>
      <c r="T125" s="272">
        <f t="shared" si="227"/>
        <v>0</v>
      </c>
      <c r="U125" s="272">
        <f t="shared" si="227"/>
        <v>0</v>
      </c>
      <c r="V125" s="272">
        <f t="shared" si="227"/>
        <v>0</v>
      </c>
      <c r="W125" s="272">
        <f t="shared" si="227"/>
        <v>0</v>
      </c>
      <c r="X125" s="272">
        <f t="shared" si="227"/>
        <v>0</v>
      </c>
      <c r="Y125" s="272">
        <f t="shared" si="227"/>
        <v>0</v>
      </c>
      <c r="Z125" s="272">
        <f t="shared" si="227"/>
        <v>0</v>
      </c>
      <c r="AA125" s="2"/>
      <c r="AB125" s="272">
        <f t="shared" si="109"/>
        <v>0</v>
      </c>
      <c r="AC125" s="528">
        <f t="shared" ref="AC125:AC134" si="228">AB125</f>
        <v>0</v>
      </c>
      <c r="AD125" s="272">
        <f t="shared" ref="AD125:AZ125" si="229">COUNTIF(AD11:AD63,"F.32")</f>
        <v>0</v>
      </c>
      <c r="AE125" s="272">
        <f t="shared" si="229"/>
        <v>0</v>
      </c>
      <c r="AF125" s="272">
        <f t="shared" si="229"/>
        <v>0</v>
      </c>
      <c r="AG125" s="272">
        <f t="shared" si="229"/>
        <v>0</v>
      </c>
      <c r="AH125" s="272">
        <f t="shared" si="229"/>
        <v>0</v>
      </c>
      <c r="AI125" s="272">
        <f t="shared" si="229"/>
        <v>0</v>
      </c>
      <c r="AJ125" s="272">
        <f t="shared" si="229"/>
        <v>0</v>
      </c>
      <c r="AK125" s="272">
        <f t="shared" si="229"/>
        <v>0</v>
      </c>
      <c r="AL125" s="272">
        <f t="shared" si="229"/>
        <v>0</v>
      </c>
      <c r="AM125" s="272">
        <f t="shared" si="229"/>
        <v>0</v>
      </c>
      <c r="AN125" s="272">
        <f t="shared" si="229"/>
        <v>0</v>
      </c>
      <c r="AO125" s="272">
        <f t="shared" si="229"/>
        <v>0</v>
      </c>
      <c r="AP125" s="272">
        <f t="shared" si="229"/>
        <v>3</v>
      </c>
      <c r="AQ125" s="272">
        <f t="shared" si="229"/>
        <v>3</v>
      </c>
      <c r="AR125" s="272">
        <f t="shared" si="229"/>
        <v>3</v>
      </c>
      <c r="AS125" s="272">
        <f t="shared" si="229"/>
        <v>3</v>
      </c>
      <c r="AT125" s="272">
        <f t="shared" si="229"/>
        <v>3</v>
      </c>
      <c r="AU125" s="272">
        <f t="shared" si="229"/>
        <v>3</v>
      </c>
      <c r="AV125" s="272">
        <f t="shared" si="229"/>
        <v>3</v>
      </c>
      <c r="AW125" s="272">
        <f t="shared" si="229"/>
        <v>3</v>
      </c>
      <c r="AX125" s="272">
        <f t="shared" si="229"/>
        <v>3</v>
      </c>
      <c r="AY125" s="272">
        <f t="shared" si="229"/>
        <v>3</v>
      </c>
      <c r="AZ125" s="529">
        <f t="shared" si="229"/>
        <v>3</v>
      </c>
      <c r="BA125" s="529">
        <f t="shared" si="112"/>
        <v>33</v>
      </c>
      <c r="BB125" s="529">
        <f t="shared" ref="BB125:BB134" si="230">BA125</f>
        <v>33</v>
      </c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82"/>
      <c r="EW125" s="182"/>
      <c r="EX125" s="7"/>
      <c r="EY125" s="7"/>
      <c r="EZ125" s="7"/>
      <c r="FA125" s="7"/>
      <c r="FB125" s="7"/>
      <c r="FC125" s="7"/>
      <c r="FD125" s="7"/>
      <c r="FE125" s="7"/>
    </row>
    <row r="126" spans="1:161" ht="18" hidden="1" customHeight="1" x14ac:dyDescent="0.25">
      <c r="A126" s="770" t="s">
        <v>494</v>
      </c>
      <c r="B126" s="770"/>
      <c r="C126" s="770"/>
      <c r="D126" s="272">
        <f t="shared" ref="D126:Z126" si="231">COUNTIF(D12:D64,"F.37")</f>
        <v>0</v>
      </c>
      <c r="E126" s="272">
        <f t="shared" si="231"/>
        <v>0</v>
      </c>
      <c r="F126" s="272">
        <f t="shared" si="231"/>
        <v>0</v>
      </c>
      <c r="G126" s="272">
        <f t="shared" si="231"/>
        <v>0</v>
      </c>
      <c r="H126" s="272">
        <f t="shared" si="231"/>
        <v>0</v>
      </c>
      <c r="I126" s="272">
        <f t="shared" si="231"/>
        <v>0</v>
      </c>
      <c r="J126" s="272">
        <f t="shared" si="231"/>
        <v>0</v>
      </c>
      <c r="K126" s="272">
        <f t="shared" si="231"/>
        <v>0</v>
      </c>
      <c r="L126" s="272">
        <f t="shared" si="231"/>
        <v>0</v>
      </c>
      <c r="M126" s="272">
        <f t="shared" si="231"/>
        <v>0</v>
      </c>
      <c r="N126" s="272">
        <f t="shared" si="231"/>
        <v>0</v>
      </c>
      <c r="O126" s="272">
        <f t="shared" si="231"/>
        <v>0</v>
      </c>
      <c r="P126" s="272">
        <f t="shared" si="231"/>
        <v>0</v>
      </c>
      <c r="Q126" s="272">
        <f t="shared" si="231"/>
        <v>0</v>
      </c>
      <c r="R126" s="272">
        <f t="shared" si="231"/>
        <v>0</v>
      </c>
      <c r="S126" s="272">
        <f t="shared" si="231"/>
        <v>0</v>
      </c>
      <c r="T126" s="272">
        <f t="shared" si="231"/>
        <v>0</v>
      </c>
      <c r="U126" s="272">
        <f t="shared" si="231"/>
        <v>0</v>
      </c>
      <c r="V126" s="272">
        <f t="shared" si="231"/>
        <v>0</v>
      </c>
      <c r="W126" s="272">
        <f t="shared" si="231"/>
        <v>0</v>
      </c>
      <c r="X126" s="272">
        <f t="shared" si="231"/>
        <v>0</v>
      </c>
      <c r="Y126" s="272">
        <f t="shared" si="231"/>
        <v>0</v>
      </c>
      <c r="Z126" s="272">
        <f t="shared" si="231"/>
        <v>0</v>
      </c>
      <c r="AA126" s="2"/>
      <c r="AB126" s="272">
        <f t="shared" si="109"/>
        <v>0</v>
      </c>
      <c r="AC126" s="528">
        <f t="shared" si="228"/>
        <v>0</v>
      </c>
      <c r="AD126" s="272">
        <f t="shared" ref="AD126:AZ126" si="232">COUNTIF(AD11:AD63,"F.37")</f>
        <v>3</v>
      </c>
      <c r="AE126" s="272">
        <f t="shared" si="232"/>
        <v>3</v>
      </c>
      <c r="AF126" s="272">
        <f t="shared" si="232"/>
        <v>3</v>
      </c>
      <c r="AG126" s="272">
        <f t="shared" si="232"/>
        <v>3</v>
      </c>
      <c r="AH126" s="272">
        <f t="shared" si="232"/>
        <v>3</v>
      </c>
      <c r="AI126" s="272">
        <f t="shared" si="232"/>
        <v>3</v>
      </c>
      <c r="AJ126" s="272">
        <f t="shared" si="232"/>
        <v>3</v>
      </c>
      <c r="AK126" s="272">
        <f t="shared" si="232"/>
        <v>3</v>
      </c>
      <c r="AL126" s="272">
        <f t="shared" si="232"/>
        <v>3</v>
      </c>
      <c r="AM126" s="272">
        <f t="shared" si="232"/>
        <v>3</v>
      </c>
      <c r="AN126" s="272">
        <f t="shared" si="232"/>
        <v>3</v>
      </c>
      <c r="AO126" s="272">
        <f t="shared" si="232"/>
        <v>3</v>
      </c>
      <c r="AP126" s="272">
        <f t="shared" si="232"/>
        <v>0</v>
      </c>
      <c r="AQ126" s="272">
        <f t="shared" si="232"/>
        <v>0</v>
      </c>
      <c r="AR126" s="272">
        <f t="shared" si="232"/>
        <v>0</v>
      </c>
      <c r="AS126" s="272">
        <f t="shared" si="232"/>
        <v>0</v>
      </c>
      <c r="AT126" s="272">
        <f t="shared" si="232"/>
        <v>0</v>
      </c>
      <c r="AU126" s="272">
        <f t="shared" si="232"/>
        <v>0</v>
      </c>
      <c r="AV126" s="272">
        <f t="shared" si="232"/>
        <v>0</v>
      </c>
      <c r="AW126" s="272">
        <f t="shared" si="232"/>
        <v>0</v>
      </c>
      <c r="AX126" s="272">
        <f t="shared" si="232"/>
        <v>0</v>
      </c>
      <c r="AY126" s="272">
        <f t="shared" si="232"/>
        <v>0</v>
      </c>
      <c r="AZ126" s="529">
        <f t="shared" si="232"/>
        <v>0</v>
      </c>
      <c r="BA126" s="529">
        <f t="shared" si="112"/>
        <v>36</v>
      </c>
      <c r="BB126" s="529">
        <f t="shared" si="230"/>
        <v>36</v>
      </c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82"/>
      <c r="EW126" s="182"/>
      <c r="EX126" s="7"/>
      <c r="EY126" s="7"/>
      <c r="EZ126" s="7"/>
      <c r="FA126" s="7"/>
      <c r="FB126" s="7"/>
      <c r="FC126" s="7"/>
      <c r="FD126" s="7"/>
      <c r="FE126" s="7"/>
    </row>
    <row r="127" spans="1:161" ht="18" hidden="1" customHeight="1" x14ac:dyDescent="0.25">
      <c r="A127" s="770" t="s">
        <v>495</v>
      </c>
      <c r="B127" s="770"/>
      <c r="C127" s="770"/>
      <c r="D127" s="272">
        <f t="shared" ref="D127:Z127" si="233">COUNTIF(D12:D64,"M.36")</f>
        <v>0</v>
      </c>
      <c r="E127" s="272">
        <f t="shared" si="233"/>
        <v>0</v>
      </c>
      <c r="F127" s="272">
        <f t="shared" si="233"/>
        <v>0</v>
      </c>
      <c r="G127" s="272">
        <f t="shared" si="233"/>
        <v>0</v>
      </c>
      <c r="H127" s="272">
        <f t="shared" si="233"/>
        <v>0</v>
      </c>
      <c r="I127" s="272">
        <f t="shared" si="233"/>
        <v>0</v>
      </c>
      <c r="J127" s="272">
        <f t="shared" si="233"/>
        <v>0</v>
      </c>
      <c r="K127" s="272">
        <f t="shared" si="233"/>
        <v>0</v>
      </c>
      <c r="L127" s="272">
        <f t="shared" si="233"/>
        <v>0</v>
      </c>
      <c r="M127" s="272">
        <f t="shared" si="233"/>
        <v>0</v>
      </c>
      <c r="N127" s="272">
        <f t="shared" si="233"/>
        <v>0</v>
      </c>
      <c r="O127" s="272">
        <f t="shared" si="233"/>
        <v>0</v>
      </c>
      <c r="P127" s="272">
        <f t="shared" si="233"/>
        <v>0</v>
      </c>
      <c r="Q127" s="272">
        <f t="shared" si="233"/>
        <v>0</v>
      </c>
      <c r="R127" s="272">
        <f t="shared" si="233"/>
        <v>0</v>
      </c>
      <c r="S127" s="272">
        <f t="shared" si="233"/>
        <v>0</v>
      </c>
      <c r="T127" s="272">
        <f t="shared" si="233"/>
        <v>0</v>
      </c>
      <c r="U127" s="272">
        <f t="shared" si="233"/>
        <v>0</v>
      </c>
      <c r="V127" s="272">
        <f t="shared" si="233"/>
        <v>0</v>
      </c>
      <c r="W127" s="272">
        <f t="shared" si="233"/>
        <v>0</v>
      </c>
      <c r="X127" s="272">
        <f t="shared" si="233"/>
        <v>0</v>
      </c>
      <c r="Y127" s="272">
        <f t="shared" si="233"/>
        <v>0</v>
      </c>
      <c r="Z127" s="272">
        <f t="shared" si="233"/>
        <v>0</v>
      </c>
      <c r="AA127" s="2"/>
      <c r="AB127" s="272">
        <f t="shared" si="109"/>
        <v>0</v>
      </c>
      <c r="AC127" s="528">
        <f t="shared" si="228"/>
        <v>0</v>
      </c>
      <c r="AD127" s="272">
        <f t="shared" ref="AD127:AZ127" si="234">COUNTIF(AD11:AD63,"M.36")</f>
        <v>0</v>
      </c>
      <c r="AE127" s="272">
        <f t="shared" si="234"/>
        <v>0</v>
      </c>
      <c r="AF127" s="272">
        <f t="shared" si="234"/>
        <v>0</v>
      </c>
      <c r="AG127" s="272">
        <f t="shared" si="234"/>
        <v>0</v>
      </c>
      <c r="AH127" s="272">
        <f t="shared" si="234"/>
        <v>0</v>
      </c>
      <c r="AI127" s="272">
        <f t="shared" si="234"/>
        <v>0</v>
      </c>
      <c r="AJ127" s="272">
        <f t="shared" si="234"/>
        <v>0</v>
      </c>
      <c r="AK127" s="272">
        <f t="shared" si="234"/>
        <v>0</v>
      </c>
      <c r="AL127" s="272">
        <f t="shared" si="234"/>
        <v>0</v>
      </c>
      <c r="AM127" s="272">
        <f t="shared" si="234"/>
        <v>2</v>
      </c>
      <c r="AN127" s="272">
        <f t="shared" si="234"/>
        <v>2</v>
      </c>
      <c r="AO127" s="272">
        <f t="shared" si="234"/>
        <v>2</v>
      </c>
      <c r="AP127" s="272">
        <f t="shared" si="234"/>
        <v>2</v>
      </c>
      <c r="AQ127" s="272">
        <f t="shared" si="234"/>
        <v>2</v>
      </c>
      <c r="AR127" s="272">
        <f t="shared" si="234"/>
        <v>0</v>
      </c>
      <c r="AS127" s="272">
        <f t="shared" si="234"/>
        <v>0</v>
      </c>
      <c r="AT127" s="272">
        <f t="shared" si="234"/>
        <v>2</v>
      </c>
      <c r="AU127" s="272">
        <f t="shared" si="234"/>
        <v>2</v>
      </c>
      <c r="AV127" s="272">
        <f t="shared" si="234"/>
        <v>2</v>
      </c>
      <c r="AW127" s="272">
        <f t="shared" si="234"/>
        <v>2</v>
      </c>
      <c r="AX127" s="272">
        <f t="shared" si="234"/>
        <v>2</v>
      </c>
      <c r="AY127" s="272">
        <f t="shared" si="234"/>
        <v>2</v>
      </c>
      <c r="AZ127" s="529">
        <f t="shared" si="234"/>
        <v>2</v>
      </c>
      <c r="BA127" s="529">
        <f t="shared" si="112"/>
        <v>24</v>
      </c>
      <c r="BB127" s="529">
        <f t="shared" si="230"/>
        <v>24</v>
      </c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82"/>
      <c r="EW127" s="182"/>
      <c r="EX127" s="7"/>
      <c r="EY127" s="7"/>
      <c r="EZ127" s="7"/>
      <c r="FA127" s="7"/>
      <c r="FB127" s="7"/>
      <c r="FC127" s="7"/>
      <c r="FD127" s="7"/>
      <c r="FE127" s="7"/>
    </row>
    <row r="128" spans="1:161" ht="18" hidden="1" customHeight="1" x14ac:dyDescent="0.25">
      <c r="A128" s="770" t="s">
        <v>496</v>
      </c>
      <c r="B128" s="770"/>
      <c r="C128" s="770"/>
      <c r="D128" s="272">
        <f t="shared" ref="D128:Z128" si="235">COUNTIF(D12:D64,"M.24")</f>
        <v>0</v>
      </c>
      <c r="E128" s="272">
        <f t="shared" si="235"/>
        <v>0</v>
      </c>
      <c r="F128" s="272">
        <f t="shared" si="235"/>
        <v>0</v>
      </c>
      <c r="G128" s="272">
        <f t="shared" si="235"/>
        <v>0</v>
      </c>
      <c r="H128" s="272">
        <f t="shared" si="235"/>
        <v>0</v>
      </c>
      <c r="I128" s="272">
        <f t="shared" si="235"/>
        <v>0</v>
      </c>
      <c r="J128" s="272">
        <f t="shared" si="235"/>
        <v>0</v>
      </c>
      <c r="K128" s="272">
        <f t="shared" si="235"/>
        <v>0</v>
      </c>
      <c r="L128" s="272">
        <f t="shared" si="235"/>
        <v>0</v>
      </c>
      <c r="M128" s="272">
        <f t="shared" si="235"/>
        <v>0</v>
      </c>
      <c r="N128" s="272">
        <f t="shared" si="235"/>
        <v>0</v>
      </c>
      <c r="O128" s="272">
        <f t="shared" si="235"/>
        <v>0</v>
      </c>
      <c r="P128" s="272">
        <f t="shared" si="235"/>
        <v>0</v>
      </c>
      <c r="Q128" s="272">
        <f t="shared" si="235"/>
        <v>0</v>
      </c>
      <c r="R128" s="272">
        <f t="shared" si="235"/>
        <v>0</v>
      </c>
      <c r="S128" s="272">
        <f t="shared" si="235"/>
        <v>0</v>
      </c>
      <c r="T128" s="272">
        <f t="shared" si="235"/>
        <v>0</v>
      </c>
      <c r="U128" s="272">
        <f t="shared" si="235"/>
        <v>0</v>
      </c>
      <c r="V128" s="272">
        <f t="shared" si="235"/>
        <v>0</v>
      </c>
      <c r="W128" s="272">
        <f t="shared" si="235"/>
        <v>0</v>
      </c>
      <c r="X128" s="272">
        <f t="shared" si="235"/>
        <v>0</v>
      </c>
      <c r="Y128" s="272">
        <f t="shared" si="235"/>
        <v>0</v>
      </c>
      <c r="Z128" s="272">
        <f t="shared" si="235"/>
        <v>0</v>
      </c>
      <c r="AA128" s="2"/>
      <c r="AB128" s="272">
        <f t="shared" si="109"/>
        <v>0</v>
      </c>
      <c r="AC128" s="528">
        <f t="shared" si="228"/>
        <v>0</v>
      </c>
      <c r="AD128" s="272">
        <f t="shared" ref="AD128:AZ128" si="236">COUNTIF(AD11:AD63,"M.24")</f>
        <v>2</v>
      </c>
      <c r="AE128" s="272">
        <f t="shared" si="236"/>
        <v>2</v>
      </c>
      <c r="AF128" s="272">
        <f t="shared" si="236"/>
        <v>2</v>
      </c>
      <c r="AG128" s="272">
        <f t="shared" si="236"/>
        <v>2</v>
      </c>
      <c r="AH128" s="272">
        <f t="shared" si="236"/>
        <v>2</v>
      </c>
      <c r="AI128" s="272">
        <f t="shared" si="236"/>
        <v>2</v>
      </c>
      <c r="AJ128" s="272">
        <f t="shared" si="236"/>
        <v>2</v>
      </c>
      <c r="AK128" s="272">
        <f t="shared" si="236"/>
        <v>2</v>
      </c>
      <c r="AL128" s="272">
        <f t="shared" si="236"/>
        <v>2</v>
      </c>
      <c r="AM128" s="272">
        <f t="shared" si="236"/>
        <v>0</v>
      </c>
      <c r="AN128" s="272">
        <f t="shared" si="236"/>
        <v>0</v>
      </c>
      <c r="AO128" s="272">
        <f t="shared" si="236"/>
        <v>0</v>
      </c>
      <c r="AP128" s="272">
        <f t="shared" si="236"/>
        <v>0</v>
      </c>
      <c r="AQ128" s="272">
        <f t="shared" si="236"/>
        <v>0</v>
      </c>
      <c r="AR128" s="272">
        <f t="shared" si="236"/>
        <v>2</v>
      </c>
      <c r="AS128" s="272">
        <f t="shared" si="236"/>
        <v>2</v>
      </c>
      <c r="AT128" s="272">
        <f t="shared" si="236"/>
        <v>0</v>
      </c>
      <c r="AU128" s="272">
        <f t="shared" si="236"/>
        <v>0</v>
      </c>
      <c r="AV128" s="272">
        <f t="shared" si="236"/>
        <v>0</v>
      </c>
      <c r="AW128" s="272">
        <f t="shared" si="236"/>
        <v>0</v>
      </c>
      <c r="AX128" s="272">
        <f t="shared" si="236"/>
        <v>0</v>
      </c>
      <c r="AY128" s="272">
        <f t="shared" si="236"/>
        <v>0</v>
      </c>
      <c r="AZ128" s="529">
        <f t="shared" si="236"/>
        <v>0</v>
      </c>
      <c r="BA128" s="529">
        <f t="shared" si="112"/>
        <v>22</v>
      </c>
      <c r="BB128" s="529">
        <f t="shared" si="230"/>
        <v>22</v>
      </c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82"/>
      <c r="EW128" s="182"/>
      <c r="EX128" s="7"/>
      <c r="EY128" s="7"/>
      <c r="EZ128" s="7"/>
      <c r="FA128" s="7"/>
      <c r="FB128" s="7"/>
      <c r="FC128" s="7"/>
      <c r="FD128" s="7"/>
      <c r="FE128" s="7"/>
    </row>
    <row r="129" spans="1:161" ht="18" hidden="1" customHeight="1" x14ac:dyDescent="0.25">
      <c r="A129" s="770" t="s">
        <v>759</v>
      </c>
      <c r="B129" s="770"/>
      <c r="C129" s="770"/>
      <c r="D129" s="272">
        <f t="shared" ref="D129:Z129" si="237">COUNTIF(D12:D64,"M.36")</f>
        <v>0</v>
      </c>
      <c r="E129" s="272">
        <f t="shared" si="237"/>
        <v>0</v>
      </c>
      <c r="F129" s="272">
        <f t="shared" si="237"/>
        <v>0</v>
      </c>
      <c r="G129" s="272">
        <f t="shared" si="237"/>
        <v>0</v>
      </c>
      <c r="H129" s="272">
        <f t="shared" si="237"/>
        <v>0</v>
      </c>
      <c r="I129" s="272">
        <f t="shared" si="237"/>
        <v>0</v>
      </c>
      <c r="J129" s="272">
        <f t="shared" si="237"/>
        <v>0</v>
      </c>
      <c r="K129" s="272">
        <f t="shared" si="237"/>
        <v>0</v>
      </c>
      <c r="L129" s="272">
        <f t="shared" si="237"/>
        <v>0</v>
      </c>
      <c r="M129" s="272">
        <f t="shared" si="237"/>
        <v>0</v>
      </c>
      <c r="N129" s="272">
        <f t="shared" si="237"/>
        <v>0</v>
      </c>
      <c r="O129" s="272">
        <f t="shared" si="237"/>
        <v>0</v>
      </c>
      <c r="P129" s="272">
        <f t="shared" si="237"/>
        <v>0</v>
      </c>
      <c r="Q129" s="272">
        <f t="shared" si="237"/>
        <v>0</v>
      </c>
      <c r="R129" s="272">
        <f t="shared" si="237"/>
        <v>0</v>
      </c>
      <c r="S129" s="272">
        <f t="shared" si="237"/>
        <v>0</v>
      </c>
      <c r="T129" s="272">
        <f t="shared" si="237"/>
        <v>0</v>
      </c>
      <c r="U129" s="272">
        <f t="shared" si="237"/>
        <v>0</v>
      </c>
      <c r="V129" s="272">
        <f t="shared" si="237"/>
        <v>0</v>
      </c>
      <c r="W129" s="272">
        <f t="shared" si="237"/>
        <v>0</v>
      </c>
      <c r="X129" s="272">
        <f t="shared" si="237"/>
        <v>0</v>
      </c>
      <c r="Y129" s="272">
        <f t="shared" si="237"/>
        <v>0</v>
      </c>
      <c r="Z129" s="272">
        <f t="shared" si="237"/>
        <v>0</v>
      </c>
      <c r="AA129" s="2"/>
      <c r="AB129" s="272">
        <f t="shared" si="109"/>
        <v>0</v>
      </c>
      <c r="AC129" s="767">
        <f>AB129+AB130</f>
        <v>0</v>
      </c>
      <c r="AD129" s="272">
        <f t="shared" ref="AD129:AZ129" si="238">COUNTIF(AD11:AD63,"M.36")</f>
        <v>0</v>
      </c>
      <c r="AE129" s="272">
        <f t="shared" si="238"/>
        <v>0</v>
      </c>
      <c r="AF129" s="272">
        <f t="shared" si="238"/>
        <v>0</v>
      </c>
      <c r="AG129" s="272">
        <f t="shared" si="238"/>
        <v>0</v>
      </c>
      <c r="AH129" s="272">
        <f t="shared" si="238"/>
        <v>0</v>
      </c>
      <c r="AI129" s="272">
        <f t="shared" si="238"/>
        <v>0</v>
      </c>
      <c r="AJ129" s="272">
        <f t="shared" si="238"/>
        <v>0</v>
      </c>
      <c r="AK129" s="272">
        <f t="shared" si="238"/>
        <v>0</v>
      </c>
      <c r="AL129" s="272">
        <f t="shared" si="238"/>
        <v>0</v>
      </c>
      <c r="AM129" s="272">
        <f t="shared" si="238"/>
        <v>2</v>
      </c>
      <c r="AN129" s="272">
        <f t="shared" si="238"/>
        <v>2</v>
      </c>
      <c r="AO129" s="272">
        <f t="shared" si="238"/>
        <v>2</v>
      </c>
      <c r="AP129" s="272">
        <f t="shared" si="238"/>
        <v>2</v>
      </c>
      <c r="AQ129" s="272">
        <f t="shared" si="238"/>
        <v>2</v>
      </c>
      <c r="AR129" s="272">
        <f t="shared" si="238"/>
        <v>0</v>
      </c>
      <c r="AS129" s="272">
        <f t="shared" si="238"/>
        <v>0</v>
      </c>
      <c r="AT129" s="272">
        <f t="shared" si="238"/>
        <v>2</v>
      </c>
      <c r="AU129" s="272">
        <f t="shared" si="238"/>
        <v>2</v>
      </c>
      <c r="AV129" s="272">
        <f t="shared" si="238"/>
        <v>2</v>
      </c>
      <c r="AW129" s="272">
        <f t="shared" si="238"/>
        <v>2</v>
      </c>
      <c r="AX129" s="272">
        <f t="shared" si="238"/>
        <v>2</v>
      </c>
      <c r="AY129" s="272">
        <f t="shared" si="238"/>
        <v>2</v>
      </c>
      <c r="AZ129" s="272">
        <f t="shared" si="238"/>
        <v>2</v>
      </c>
      <c r="BA129" s="529">
        <f t="shared" si="112"/>
        <v>24</v>
      </c>
      <c r="BB129" s="766">
        <f>BA129+BA130</f>
        <v>30</v>
      </c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82"/>
      <c r="EW129" s="182"/>
      <c r="EX129" s="7"/>
      <c r="EY129" s="7"/>
      <c r="EZ129" s="7"/>
      <c r="FA129" s="7"/>
      <c r="FB129" s="7"/>
      <c r="FC129" s="7"/>
      <c r="FD129" s="7"/>
      <c r="FE129" s="7"/>
    </row>
    <row r="130" spans="1:161" ht="18" hidden="1" customHeight="1" x14ac:dyDescent="0.25">
      <c r="A130" s="770" t="s">
        <v>498</v>
      </c>
      <c r="B130" s="770"/>
      <c r="C130" s="770"/>
      <c r="D130" s="272">
        <f t="shared" ref="D130:Z130" si="239">COUNTIF(D12:D64,"T.36")</f>
        <v>0</v>
      </c>
      <c r="E130" s="272">
        <f t="shared" si="239"/>
        <v>0</v>
      </c>
      <c r="F130" s="272">
        <f t="shared" si="239"/>
        <v>0</v>
      </c>
      <c r="G130" s="272">
        <f t="shared" si="239"/>
        <v>0</v>
      </c>
      <c r="H130" s="272">
        <f t="shared" si="239"/>
        <v>0</v>
      </c>
      <c r="I130" s="272">
        <f t="shared" si="239"/>
        <v>0</v>
      </c>
      <c r="J130" s="272">
        <f t="shared" si="239"/>
        <v>0</v>
      </c>
      <c r="K130" s="272">
        <f t="shared" si="239"/>
        <v>0</v>
      </c>
      <c r="L130" s="272">
        <f t="shared" si="239"/>
        <v>0</v>
      </c>
      <c r="M130" s="272">
        <f t="shared" si="239"/>
        <v>0</v>
      </c>
      <c r="N130" s="272">
        <f t="shared" si="239"/>
        <v>0</v>
      </c>
      <c r="O130" s="272">
        <f t="shared" si="239"/>
        <v>0</v>
      </c>
      <c r="P130" s="272">
        <f t="shared" si="239"/>
        <v>0</v>
      </c>
      <c r="Q130" s="272">
        <f t="shared" si="239"/>
        <v>0</v>
      </c>
      <c r="R130" s="272">
        <f t="shared" si="239"/>
        <v>0</v>
      </c>
      <c r="S130" s="272">
        <f t="shared" si="239"/>
        <v>0</v>
      </c>
      <c r="T130" s="272">
        <f t="shared" si="239"/>
        <v>0</v>
      </c>
      <c r="U130" s="272">
        <f t="shared" si="239"/>
        <v>0</v>
      </c>
      <c r="V130" s="272">
        <f t="shared" si="239"/>
        <v>0</v>
      </c>
      <c r="W130" s="272">
        <f t="shared" si="239"/>
        <v>0</v>
      </c>
      <c r="X130" s="272">
        <f t="shared" si="239"/>
        <v>0</v>
      </c>
      <c r="Y130" s="272">
        <f t="shared" si="239"/>
        <v>0</v>
      </c>
      <c r="Z130" s="272">
        <f t="shared" si="239"/>
        <v>0</v>
      </c>
      <c r="AA130" s="2"/>
      <c r="AB130" s="272">
        <f t="shared" si="109"/>
        <v>0</v>
      </c>
      <c r="AC130" s="767"/>
      <c r="AD130" s="272">
        <f t="shared" ref="AD130:AZ130" si="240">COUNTIF(AD11:AD63,"T.36")</f>
        <v>2</v>
      </c>
      <c r="AE130" s="272">
        <f t="shared" si="240"/>
        <v>2</v>
      </c>
      <c r="AF130" s="272">
        <f t="shared" si="240"/>
        <v>2</v>
      </c>
      <c r="AG130" s="272">
        <f t="shared" si="240"/>
        <v>0</v>
      </c>
      <c r="AH130" s="272">
        <f t="shared" si="240"/>
        <v>0</v>
      </c>
      <c r="AI130" s="272">
        <f t="shared" si="240"/>
        <v>0</v>
      </c>
      <c r="AJ130" s="272">
        <f t="shared" si="240"/>
        <v>0</v>
      </c>
      <c r="AK130" s="272">
        <f t="shared" si="240"/>
        <v>0</v>
      </c>
      <c r="AL130" s="272">
        <f t="shared" si="240"/>
        <v>0</v>
      </c>
      <c r="AM130" s="272">
        <f t="shared" si="240"/>
        <v>0</v>
      </c>
      <c r="AN130" s="272">
        <f t="shared" si="240"/>
        <v>0</v>
      </c>
      <c r="AO130" s="272">
        <f t="shared" si="240"/>
        <v>0</v>
      </c>
      <c r="AP130" s="272">
        <f t="shared" si="240"/>
        <v>0</v>
      </c>
      <c r="AQ130" s="272">
        <f t="shared" si="240"/>
        <v>0</v>
      </c>
      <c r="AR130" s="272">
        <f t="shared" si="240"/>
        <v>0</v>
      </c>
      <c r="AS130" s="272">
        <f t="shared" si="240"/>
        <v>0</v>
      </c>
      <c r="AT130" s="272">
        <f t="shared" si="240"/>
        <v>0</v>
      </c>
      <c r="AU130" s="272">
        <f t="shared" si="240"/>
        <v>0</v>
      </c>
      <c r="AV130" s="272">
        <f t="shared" si="240"/>
        <v>0</v>
      </c>
      <c r="AW130" s="272">
        <f t="shared" si="240"/>
        <v>0</v>
      </c>
      <c r="AX130" s="272">
        <f t="shared" si="240"/>
        <v>0</v>
      </c>
      <c r="AY130" s="272">
        <f t="shared" si="240"/>
        <v>0</v>
      </c>
      <c r="AZ130" s="272">
        <f t="shared" si="240"/>
        <v>0</v>
      </c>
      <c r="BA130" s="529">
        <f t="shared" si="112"/>
        <v>6</v>
      </c>
      <c r="BB130" s="766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82"/>
      <c r="EW130" s="182"/>
      <c r="EX130" s="7"/>
      <c r="EY130" s="7"/>
      <c r="EZ130" s="7"/>
      <c r="FA130" s="7"/>
      <c r="FB130" s="7"/>
      <c r="FC130" s="7"/>
      <c r="FD130" s="7"/>
      <c r="FE130" s="7"/>
    </row>
    <row r="131" spans="1:161" ht="18" hidden="1" customHeight="1" x14ac:dyDescent="0.25">
      <c r="A131" s="524" t="s">
        <v>760</v>
      </c>
      <c r="B131" s="524"/>
      <c r="C131" s="524"/>
      <c r="D131" s="272">
        <f t="shared" ref="D131:Z131" si="241">COUNTIF(D12:D64,"X.28")</f>
        <v>0</v>
      </c>
      <c r="E131" s="272">
        <f t="shared" si="241"/>
        <v>0</v>
      </c>
      <c r="F131" s="272">
        <f t="shared" si="241"/>
        <v>0</v>
      </c>
      <c r="G131" s="272">
        <f t="shared" si="241"/>
        <v>0</v>
      </c>
      <c r="H131" s="272">
        <f t="shared" si="241"/>
        <v>0</v>
      </c>
      <c r="I131" s="272">
        <f t="shared" si="241"/>
        <v>0</v>
      </c>
      <c r="J131" s="272">
        <f t="shared" si="241"/>
        <v>0</v>
      </c>
      <c r="K131" s="272">
        <f t="shared" si="241"/>
        <v>0</v>
      </c>
      <c r="L131" s="272">
        <f t="shared" si="241"/>
        <v>0</v>
      </c>
      <c r="M131" s="272">
        <f t="shared" si="241"/>
        <v>0</v>
      </c>
      <c r="N131" s="272">
        <f t="shared" si="241"/>
        <v>0</v>
      </c>
      <c r="O131" s="272">
        <f t="shared" si="241"/>
        <v>0</v>
      </c>
      <c r="P131" s="272">
        <f t="shared" si="241"/>
        <v>0</v>
      </c>
      <c r="Q131" s="272">
        <f t="shared" si="241"/>
        <v>0</v>
      </c>
      <c r="R131" s="272">
        <f t="shared" si="241"/>
        <v>0</v>
      </c>
      <c r="S131" s="272">
        <f t="shared" si="241"/>
        <v>0</v>
      </c>
      <c r="T131" s="272">
        <f t="shared" si="241"/>
        <v>0</v>
      </c>
      <c r="U131" s="272">
        <f t="shared" si="241"/>
        <v>0</v>
      </c>
      <c r="V131" s="272">
        <f t="shared" si="241"/>
        <v>0</v>
      </c>
      <c r="W131" s="272">
        <f t="shared" si="241"/>
        <v>0</v>
      </c>
      <c r="X131" s="272">
        <f t="shared" si="241"/>
        <v>0</v>
      </c>
      <c r="Y131" s="272">
        <f t="shared" si="241"/>
        <v>0</v>
      </c>
      <c r="Z131" s="272">
        <f t="shared" si="241"/>
        <v>0</v>
      </c>
      <c r="AA131" s="2"/>
      <c r="AB131" s="272">
        <f t="shared" si="109"/>
        <v>0</v>
      </c>
      <c r="AC131" s="528">
        <f>AB131</f>
        <v>0</v>
      </c>
      <c r="AD131" s="272">
        <f t="shared" ref="AD131:AZ131" si="242">COUNTIF(AD11:AD63,"X.28")</f>
        <v>0</v>
      </c>
      <c r="AE131" s="272">
        <f t="shared" si="242"/>
        <v>0</v>
      </c>
      <c r="AF131" s="272">
        <f t="shared" si="242"/>
        <v>0</v>
      </c>
      <c r="AG131" s="272">
        <f t="shared" si="242"/>
        <v>0</v>
      </c>
      <c r="AH131" s="272">
        <f t="shared" si="242"/>
        <v>0</v>
      </c>
      <c r="AI131" s="272">
        <f t="shared" si="242"/>
        <v>2</v>
      </c>
      <c r="AJ131" s="272">
        <f t="shared" si="242"/>
        <v>2</v>
      </c>
      <c r="AK131" s="272">
        <f t="shared" si="242"/>
        <v>2</v>
      </c>
      <c r="AL131" s="272">
        <f t="shared" si="242"/>
        <v>2</v>
      </c>
      <c r="AM131" s="272">
        <f t="shared" si="242"/>
        <v>0</v>
      </c>
      <c r="AN131" s="272">
        <f t="shared" si="242"/>
        <v>0</v>
      </c>
      <c r="AO131" s="272">
        <f t="shared" si="242"/>
        <v>0</v>
      </c>
      <c r="AP131" s="272">
        <f t="shared" si="242"/>
        <v>0</v>
      </c>
      <c r="AQ131" s="272">
        <f t="shared" si="242"/>
        <v>0</v>
      </c>
      <c r="AR131" s="272">
        <f t="shared" si="242"/>
        <v>0</v>
      </c>
      <c r="AS131" s="272">
        <f t="shared" si="242"/>
        <v>0</v>
      </c>
      <c r="AT131" s="272">
        <f t="shared" si="242"/>
        <v>0</v>
      </c>
      <c r="AU131" s="272">
        <f t="shared" si="242"/>
        <v>0</v>
      </c>
      <c r="AV131" s="272">
        <f t="shared" si="242"/>
        <v>0</v>
      </c>
      <c r="AW131" s="272">
        <f t="shared" si="242"/>
        <v>0</v>
      </c>
      <c r="AX131" s="272">
        <f t="shared" si="242"/>
        <v>0</v>
      </c>
      <c r="AY131" s="272">
        <f t="shared" si="242"/>
        <v>0</v>
      </c>
      <c r="AZ131" s="272">
        <f t="shared" si="242"/>
        <v>0</v>
      </c>
      <c r="BA131" s="529">
        <f>SUM(AD131:AZ131)</f>
        <v>8</v>
      </c>
      <c r="BB131" s="529">
        <f>BA131</f>
        <v>8</v>
      </c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82"/>
      <c r="EW131" s="182"/>
      <c r="EX131" s="7"/>
      <c r="EY131" s="7"/>
      <c r="EZ131" s="7"/>
      <c r="FA131" s="7"/>
      <c r="FB131" s="7"/>
      <c r="FC131" s="7"/>
      <c r="FD131" s="7"/>
      <c r="FE131" s="7"/>
    </row>
    <row r="132" spans="1:161" ht="18" hidden="1" customHeight="1" x14ac:dyDescent="0.25">
      <c r="A132" s="770" t="s">
        <v>497</v>
      </c>
      <c r="B132" s="770"/>
      <c r="C132" s="770"/>
      <c r="D132" s="272">
        <f t="shared" ref="D132:Z132" si="243">COUNTIF(D12:D64,"X.38")</f>
        <v>0</v>
      </c>
      <c r="E132" s="272">
        <f t="shared" si="243"/>
        <v>0</v>
      </c>
      <c r="F132" s="272">
        <f t="shared" si="243"/>
        <v>0</v>
      </c>
      <c r="G132" s="272">
        <f t="shared" si="243"/>
        <v>0</v>
      </c>
      <c r="H132" s="272">
        <f t="shared" si="243"/>
        <v>0</v>
      </c>
      <c r="I132" s="272">
        <f t="shared" si="243"/>
        <v>0</v>
      </c>
      <c r="J132" s="272">
        <f t="shared" si="243"/>
        <v>0</v>
      </c>
      <c r="K132" s="272">
        <f t="shared" si="243"/>
        <v>0</v>
      </c>
      <c r="L132" s="272">
        <f t="shared" si="243"/>
        <v>0</v>
      </c>
      <c r="M132" s="272">
        <f t="shared" si="243"/>
        <v>0</v>
      </c>
      <c r="N132" s="272">
        <f t="shared" si="243"/>
        <v>0</v>
      </c>
      <c r="O132" s="272">
        <f t="shared" si="243"/>
        <v>0</v>
      </c>
      <c r="P132" s="272">
        <f t="shared" si="243"/>
        <v>0</v>
      </c>
      <c r="Q132" s="272">
        <f t="shared" si="243"/>
        <v>0</v>
      </c>
      <c r="R132" s="272">
        <f t="shared" si="243"/>
        <v>0</v>
      </c>
      <c r="S132" s="272">
        <f t="shared" si="243"/>
        <v>0</v>
      </c>
      <c r="T132" s="272">
        <f t="shared" si="243"/>
        <v>0</v>
      </c>
      <c r="U132" s="272">
        <f t="shared" si="243"/>
        <v>0</v>
      </c>
      <c r="V132" s="272">
        <f t="shared" si="243"/>
        <v>0</v>
      </c>
      <c r="W132" s="272">
        <f t="shared" si="243"/>
        <v>0</v>
      </c>
      <c r="X132" s="272">
        <f t="shared" si="243"/>
        <v>0</v>
      </c>
      <c r="Y132" s="272">
        <f t="shared" si="243"/>
        <v>0</v>
      </c>
      <c r="Z132" s="272">
        <f t="shared" si="243"/>
        <v>0</v>
      </c>
      <c r="AA132" s="2"/>
      <c r="AB132" s="272">
        <f t="shared" si="109"/>
        <v>0</v>
      </c>
      <c r="AC132" s="528">
        <f t="shared" si="228"/>
        <v>0</v>
      </c>
      <c r="AD132" s="272">
        <f t="shared" ref="AD132:AZ132" si="244">COUNTIF(AD11:AD63,"X.38")</f>
        <v>2</v>
      </c>
      <c r="AE132" s="272">
        <f t="shared" si="244"/>
        <v>2</v>
      </c>
      <c r="AF132" s="272">
        <f t="shared" si="244"/>
        <v>2</v>
      </c>
      <c r="AG132" s="272">
        <f t="shared" si="244"/>
        <v>2</v>
      </c>
      <c r="AH132" s="272">
        <f t="shared" si="244"/>
        <v>2</v>
      </c>
      <c r="AI132" s="272">
        <f t="shared" si="244"/>
        <v>0</v>
      </c>
      <c r="AJ132" s="272">
        <f t="shared" si="244"/>
        <v>0</v>
      </c>
      <c r="AK132" s="272">
        <f t="shared" si="244"/>
        <v>0</v>
      </c>
      <c r="AL132" s="272">
        <f t="shared" si="244"/>
        <v>0</v>
      </c>
      <c r="AM132" s="272">
        <f t="shared" si="244"/>
        <v>0</v>
      </c>
      <c r="AN132" s="272">
        <f t="shared" si="244"/>
        <v>0</v>
      </c>
      <c r="AO132" s="272">
        <f t="shared" si="244"/>
        <v>0</v>
      </c>
      <c r="AP132" s="272">
        <f t="shared" si="244"/>
        <v>0</v>
      </c>
      <c r="AQ132" s="272">
        <f t="shared" si="244"/>
        <v>0</v>
      </c>
      <c r="AR132" s="272">
        <f t="shared" si="244"/>
        <v>0</v>
      </c>
      <c r="AS132" s="272">
        <f t="shared" si="244"/>
        <v>0</v>
      </c>
      <c r="AT132" s="272">
        <f t="shared" si="244"/>
        <v>0</v>
      </c>
      <c r="AU132" s="272">
        <f t="shared" si="244"/>
        <v>0</v>
      </c>
      <c r="AV132" s="272">
        <f t="shared" si="244"/>
        <v>0</v>
      </c>
      <c r="AW132" s="272">
        <f t="shared" si="244"/>
        <v>0</v>
      </c>
      <c r="AX132" s="272">
        <f t="shared" si="244"/>
        <v>0</v>
      </c>
      <c r="AY132" s="272">
        <f t="shared" si="244"/>
        <v>0</v>
      </c>
      <c r="AZ132" s="529">
        <f t="shared" si="244"/>
        <v>0</v>
      </c>
      <c r="BA132" s="529">
        <f t="shared" si="112"/>
        <v>10</v>
      </c>
      <c r="BB132" s="529">
        <f t="shared" si="230"/>
        <v>10</v>
      </c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82"/>
      <c r="EW132" s="182"/>
      <c r="EX132" s="7"/>
      <c r="EY132" s="7"/>
      <c r="EZ132" s="7"/>
      <c r="FA132" s="7"/>
      <c r="FB132" s="7"/>
      <c r="FC132" s="7"/>
      <c r="FD132" s="7"/>
      <c r="FE132" s="7"/>
    </row>
    <row r="133" spans="1:161" ht="18" hidden="1" customHeight="1" x14ac:dyDescent="0.25">
      <c r="A133" s="770" t="s">
        <v>499</v>
      </c>
      <c r="B133" s="770"/>
      <c r="C133" s="770"/>
      <c r="D133" s="272">
        <f t="shared" ref="D133:Z133" si="245">COUNTIF(D12:D64,"N.34")</f>
        <v>0</v>
      </c>
      <c r="E133" s="272">
        <f t="shared" si="245"/>
        <v>0</v>
      </c>
      <c r="F133" s="272">
        <f t="shared" si="245"/>
        <v>0</v>
      </c>
      <c r="G133" s="272">
        <f t="shared" si="245"/>
        <v>0</v>
      </c>
      <c r="H133" s="272">
        <f t="shared" si="245"/>
        <v>0</v>
      </c>
      <c r="I133" s="272">
        <f t="shared" si="245"/>
        <v>0</v>
      </c>
      <c r="J133" s="272">
        <f t="shared" si="245"/>
        <v>0</v>
      </c>
      <c r="K133" s="272">
        <f t="shared" si="245"/>
        <v>0</v>
      </c>
      <c r="L133" s="272">
        <f t="shared" si="245"/>
        <v>0</v>
      </c>
      <c r="M133" s="272">
        <f t="shared" si="245"/>
        <v>0</v>
      </c>
      <c r="N133" s="272">
        <f t="shared" si="245"/>
        <v>0</v>
      </c>
      <c r="O133" s="272">
        <f t="shared" si="245"/>
        <v>0</v>
      </c>
      <c r="P133" s="272">
        <f t="shared" si="245"/>
        <v>0</v>
      </c>
      <c r="Q133" s="272">
        <f t="shared" si="245"/>
        <v>0</v>
      </c>
      <c r="R133" s="272">
        <f t="shared" si="245"/>
        <v>0</v>
      </c>
      <c r="S133" s="272">
        <f t="shared" si="245"/>
        <v>0</v>
      </c>
      <c r="T133" s="272">
        <f t="shared" si="245"/>
        <v>0</v>
      </c>
      <c r="U133" s="272">
        <f t="shared" si="245"/>
        <v>0</v>
      </c>
      <c r="V133" s="272">
        <f t="shared" si="245"/>
        <v>0</v>
      </c>
      <c r="W133" s="272">
        <f t="shared" si="245"/>
        <v>0</v>
      </c>
      <c r="X133" s="272">
        <f t="shared" si="245"/>
        <v>0</v>
      </c>
      <c r="Y133" s="272">
        <f t="shared" si="245"/>
        <v>0</v>
      </c>
      <c r="Z133" s="272">
        <f t="shared" si="245"/>
        <v>0</v>
      </c>
      <c r="AA133" s="2"/>
      <c r="AB133" s="272">
        <f t="shared" si="109"/>
        <v>0</v>
      </c>
      <c r="AC133" s="528">
        <f t="shared" si="228"/>
        <v>0</v>
      </c>
      <c r="AD133" s="272">
        <f t="shared" ref="AD133:AZ133" si="246">COUNTIF(AD11:AD63,"N.34")</f>
        <v>0</v>
      </c>
      <c r="AE133" s="272">
        <f t="shared" si="246"/>
        <v>0</v>
      </c>
      <c r="AF133" s="272">
        <f t="shared" si="246"/>
        <v>0</v>
      </c>
      <c r="AG133" s="272">
        <f t="shared" si="246"/>
        <v>0</v>
      </c>
      <c r="AH133" s="272">
        <f t="shared" si="246"/>
        <v>0</v>
      </c>
      <c r="AI133" s="272">
        <f t="shared" si="246"/>
        <v>0</v>
      </c>
      <c r="AJ133" s="272">
        <f t="shared" si="246"/>
        <v>0</v>
      </c>
      <c r="AK133" s="272">
        <f t="shared" si="246"/>
        <v>0</v>
      </c>
      <c r="AL133" s="272">
        <f t="shared" si="246"/>
        <v>0</v>
      </c>
      <c r="AM133" s="272">
        <f t="shared" si="246"/>
        <v>2</v>
      </c>
      <c r="AN133" s="272">
        <f t="shared" si="246"/>
        <v>2</v>
      </c>
      <c r="AO133" s="272">
        <f t="shared" si="246"/>
        <v>2</v>
      </c>
      <c r="AP133" s="272">
        <f t="shared" si="246"/>
        <v>2</v>
      </c>
      <c r="AQ133" s="272">
        <f t="shared" si="246"/>
        <v>2</v>
      </c>
      <c r="AR133" s="272">
        <f t="shared" si="246"/>
        <v>0</v>
      </c>
      <c r="AS133" s="272">
        <f t="shared" si="246"/>
        <v>0</v>
      </c>
      <c r="AT133" s="272">
        <f t="shared" si="246"/>
        <v>2</v>
      </c>
      <c r="AU133" s="272">
        <f t="shared" si="246"/>
        <v>2</v>
      </c>
      <c r="AV133" s="272">
        <f t="shared" si="246"/>
        <v>2</v>
      </c>
      <c r="AW133" s="272">
        <f t="shared" si="246"/>
        <v>2</v>
      </c>
      <c r="AX133" s="272">
        <f t="shared" si="246"/>
        <v>2</v>
      </c>
      <c r="AY133" s="272">
        <f t="shared" si="246"/>
        <v>2</v>
      </c>
      <c r="AZ133" s="529">
        <f t="shared" si="246"/>
        <v>2</v>
      </c>
      <c r="BA133" s="529">
        <f t="shared" si="112"/>
        <v>24</v>
      </c>
      <c r="BB133" s="529">
        <f t="shared" si="230"/>
        <v>24</v>
      </c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82"/>
      <c r="EW133" s="182"/>
      <c r="EX133" s="7"/>
      <c r="EY133" s="7"/>
      <c r="EZ133" s="7"/>
      <c r="FA133" s="7"/>
      <c r="FB133" s="7"/>
      <c r="FC133" s="7"/>
      <c r="FD133" s="7"/>
      <c r="FE133" s="7"/>
    </row>
    <row r="134" spans="1:161" ht="18" hidden="1" customHeight="1" x14ac:dyDescent="0.25">
      <c r="A134" s="524" t="s">
        <v>680</v>
      </c>
      <c r="B134" s="524"/>
      <c r="C134" s="524"/>
      <c r="D134" s="272">
        <f t="shared" ref="D134:Z134" si="247">COUNTIF(D12:D64,"N.44")</f>
        <v>0</v>
      </c>
      <c r="E134" s="272">
        <f t="shared" si="247"/>
        <v>0</v>
      </c>
      <c r="F134" s="272">
        <f t="shared" si="247"/>
        <v>0</v>
      </c>
      <c r="G134" s="272">
        <f t="shared" si="247"/>
        <v>0</v>
      </c>
      <c r="H134" s="272">
        <f t="shared" si="247"/>
        <v>0</v>
      </c>
      <c r="I134" s="272">
        <f t="shared" si="247"/>
        <v>0</v>
      </c>
      <c r="J134" s="272">
        <f t="shared" si="247"/>
        <v>0</v>
      </c>
      <c r="K134" s="272">
        <f t="shared" si="247"/>
        <v>0</v>
      </c>
      <c r="L134" s="272">
        <f t="shared" si="247"/>
        <v>0</v>
      </c>
      <c r="M134" s="272">
        <f t="shared" si="247"/>
        <v>0</v>
      </c>
      <c r="N134" s="272">
        <f t="shared" si="247"/>
        <v>0</v>
      </c>
      <c r="O134" s="272">
        <f t="shared" si="247"/>
        <v>0</v>
      </c>
      <c r="P134" s="272">
        <f t="shared" si="247"/>
        <v>0</v>
      </c>
      <c r="Q134" s="272">
        <f t="shared" si="247"/>
        <v>0</v>
      </c>
      <c r="R134" s="272">
        <f t="shared" si="247"/>
        <v>0</v>
      </c>
      <c r="S134" s="272">
        <f t="shared" si="247"/>
        <v>0</v>
      </c>
      <c r="T134" s="272">
        <f t="shared" si="247"/>
        <v>0</v>
      </c>
      <c r="U134" s="272">
        <f t="shared" si="247"/>
        <v>0</v>
      </c>
      <c r="V134" s="272">
        <f t="shared" si="247"/>
        <v>0</v>
      </c>
      <c r="W134" s="272">
        <f t="shared" si="247"/>
        <v>0</v>
      </c>
      <c r="X134" s="272">
        <f t="shared" si="247"/>
        <v>0</v>
      </c>
      <c r="Y134" s="272">
        <f t="shared" si="247"/>
        <v>0</v>
      </c>
      <c r="Z134" s="272">
        <f t="shared" si="247"/>
        <v>0</v>
      </c>
      <c r="AA134" s="2"/>
      <c r="AB134" s="272">
        <f t="shared" si="109"/>
        <v>0</v>
      </c>
      <c r="AC134" s="528">
        <f t="shared" si="228"/>
        <v>0</v>
      </c>
      <c r="AD134" s="272">
        <f t="shared" ref="AD134:AZ134" si="248">COUNTIF(AD11:AD63,"N.44")</f>
        <v>2</v>
      </c>
      <c r="AE134" s="272">
        <f t="shared" si="248"/>
        <v>2</v>
      </c>
      <c r="AF134" s="272">
        <f t="shared" si="248"/>
        <v>2</v>
      </c>
      <c r="AG134" s="272">
        <f t="shared" si="248"/>
        <v>2</v>
      </c>
      <c r="AH134" s="272">
        <f t="shared" si="248"/>
        <v>2</v>
      </c>
      <c r="AI134" s="272">
        <f t="shared" si="248"/>
        <v>2</v>
      </c>
      <c r="AJ134" s="272">
        <f t="shared" si="248"/>
        <v>2</v>
      </c>
      <c r="AK134" s="272">
        <f t="shared" si="248"/>
        <v>2</v>
      </c>
      <c r="AL134" s="272">
        <f t="shared" si="248"/>
        <v>2</v>
      </c>
      <c r="AM134" s="272">
        <f t="shared" si="248"/>
        <v>0</v>
      </c>
      <c r="AN134" s="272">
        <f t="shared" si="248"/>
        <v>0</v>
      </c>
      <c r="AO134" s="272">
        <f t="shared" si="248"/>
        <v>0</v>
      </c>
      <c r="AP134" s="272">
        <f t="shared" si="248"/>
        <v>0</v>
      </c>
      <c r="AQ134" s="272">
        <f t="shared" si="248"/>
        <v>0</v>
      </c>
      <c r="AR134" s="272">
        <f t="shared" si="248"/>
        <v>2</v>
      </c>
      <c r="AS134" s="272">
        <f t="shared" si="248"/>
        <v>2</v>
      </c>
      <c r="AT134" s="272">
        <f t="shared" si="248"/>
        <v>0</v>
      </c>
      <c r="AU134" s="272">
        <f t="shared" si="248"/>
        <v>0</v>
      </c>
      <c r="AV134" s="272">
        <f t="shared" si="248"/>
        <v>0</v>
      </c>
      <c r="AW134" s="272">
        <f t="shared" si="248"/>
        <v>0</v>
      </c>
      <c r="AX134" s="272">
        <f t="shared" si="248"/>
        <v>0</v>
      </c>
      <c r="AY134" s="272">
        <f t="shared" si="248"/>
        <v>0</v>
      </c>
      <c r="AZ134" s="272">
        <f t="shared" si="248"/>
        <v>0</v>
      </c>
      <c r="BA134" s="529">
        <f t="shared" si="112"/>
        <v>22</v>
      </c>
      <c r="BB134" s="529">
        <f t="shared" si="230"/>
        <v>22</v>
      </c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82"/>
      <c r="EW134" s="182"/>
      <c r="EX134" s="7"/>
      <c r="EY134" s="7"/>
      <c r="EZ134" s="7"/>
      <c r="FA134" s="7"/>
      <c r="FB134" s="7"/>
      <c r="FC134" s="7"/>
      <c r="FD134" s="7"/>
      <c r="FE134" s="7"/>
    </row>
    <row r="135" spans="1:161" ht="18" hidden="1" customHeight="1" x14ac:dyDescent="0.25">
      <c r="A135" s="770" t="s">
        <v>500</v>
      </c>
      <c r="B135" s="770"/>
      <c r="C135" s="770"/>
      <c r="D135" s="272">
        <f t="shared" ref="D135:Z135" si="249">SUM(D68:D134)</f>
        <v>0</v>
      </c>
      <c r="E135" s="272">
        <f t="shared" si="249"/>
        <v>0</v>
      </c>
      <c r="F135" s="272">
        <f t="shared" si="249"/>
        <v>0</v>
      </c>
      <c r="G135" s="272">
        <f t="shared" si="249"/>
        <v>0</v>
      </c>
      <c r="H135" s="272">
        <f t="shared" si="249"/>
        <v>0</v>
      </c>
      <c r="I135" s="272">
        <f t="shared" si="249"/>
        <v>0</v>
      </c>
      <c r="J135" s="272">
        <f t="shared" si="249"/>
        <v>0</v>
      </c>
      <c r="K135" s="272">
        <f t="shared" si="249"/>
        <v>0</v>
      </c>
      <c r="L135" s="272">
        <f t="shared" si="249"/>
        <v>0</v>
      </c>
      <c r="M135" s="272">
        <f t="shared" si="249"/>
        <v>0</v>
      </c>
      <c r="N135" s="272">
        <f t="shared" si="249"/>
        <v>0</v>
      </c>
      <c r="O135" s="272">
        <f t="shared" si="249"/>
        <v>0</v>
      </c>
      <c r="P135" s="272">
        <f t="shared" si="249"/>
        <v>0</v>
      </c>
      <c r="Q135" s="272">
        <f t="shared" si="249"/>
        <v>0</v>
      </c>
      <c r="R135" s="272">
        <f t="shared" si="249"/>
        <v>0</v>
      </c>
      <c r="S135" s="272">
        <f t="shared" si="249"/>
        <v>0</v>
      </c>
      <c r="T135" s="272">
        <f t="shared" si="249"/>
        <v>0</v>
      </c>
      <c r="U135" s="272">
        <f t="shared" si="249"/>
        <v>0</v>
      </c>
      <c r="V135" s="272">
        <f t="shared" si="249"/>
        <v>0</v>
      </c>
      <c r="W135" s="272">
        <f t="shared" si="249"/>
        <v>0</v>
      </c>
      <c r="X135" s="272">
        <f t="shared" si="249"/>
        <v>0</v>
      </c>
      <c r="Y135" s="272">
        <f t="shared" si="249"/>
        <v>0</v>
      </c>
      <c r="Z135" s="272">
        <f t="shared" si="249"/>
        <v>0</v>
      </c>
      <c r="AA135" s="272"/>
      <c r="AB135" s="272">
        <f>SUM(D135:Z135)</f>
        <v>0</v>
      </c>
      <c r="AC135" s="272">
        <f t="shared" ref="AC135:BB135" si="250">SUM(AC68:AC134)</f>
        <v>0</v>
      </c>
      <c r="AD135" s="272">
        <f t="shared" si="250"/>
        <v>46</v>
      </c>
      <c r="AE135" s="272">
        <f t="shared" si="250"/>
        <v>46</v>
      </c>
      <c r="AF135" s="272">
        <f t="shared" si="250"/>
        <v>46</v>
      </c>
      <c r="AG135" s="272">
        <f t="shared" si="250"/>
        <v>44</v>
      </c>
      <c r="AH135" s="272">
        <f t="shared" si="250"/>
        <v>44</v>
      </c>
      <c r="AI135" s="272">
        <f t="shared" si="250"/>
        <v>44</v>
      </c>
      <c r="AJ135" s="272">
        <f t="shared" si="250"/>
        <v>46</v>
      </c>
      <c r="AK135" s="272">
        <f t="shared" si="250"/>
        <v>46</v>
      </c>
      <c r="AL135" s="272">
        <f t="shared" si="250"/>
        <v>46</v>
      </c>
      <c r="AM135" s="272">
        <f t="shared" si="250"/>
        <v>48</v>
      </c>
      <c r="AN135" s="272">
        <f t="shared" si="250"/>
        <v>48</v>
      </c>
      <c r="AO135" s="272">
        <f t="shared" si="250"/>
        <v>48</v>
      </c>
      <c r="AP135" s="272">
        <f t="shared" si="250"/>
        <v>48</v>
      </c>
      <c r="AQ135" s="272">
        <f t="shared" si="250"/>
        <v>48</v>
      </c>
      <c r="AR135" s="272">
        <f t="shared" si="250"/>
        <v>46</v>
      </c>
      <c r="AS135" s="272">
        <f t="shared" si="250"/>
        <v>46</v>
      </c>
      <c r="AT135" s="272">
        <f t="shared" si="250"/>
        <v>48</v>
      </c>
      <c r="AU135" s="272">
        <f t="shared" si="250"/>
        <v>48</v>
      </c>
      <c r="AV135" s="272">
        <f t="shared" si="250"/>
        <v>48</v>
      </c>
      <c r="AW135" s="272">
        <f t="shared" si="250"/>
        <v>48</v>
      </c>
      <c r="AX135" s="272">
        <f t="shared" si="250"/>
        <v>48</v>
      </c>
      <c r="AY135" s="272">
        <f t="shared" si="250"/>
        <v>48</v>
      </c>
      <c r="AZ135" s="272">
        <f t="shared" si="250"/>
        <v>48</v>
      </c>
      <c r="BA135" s="272">
        <f t="shared" si="250"/>
        <v>1052</v>
      </c>
      <c r="BB135" s="272">
        <f t="shared" si="250"/>
        <v>1052</v>
      </c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82"/>
      <c r="EW135" s="182"/>
      <c r="EX135" s="7"/>
      <c r="EY135" s="7"/>
      <c r="EZ135" s="7"/>
      <c r="FA135" s="7"/>
      <c r="FB135" s="7"/>
      <c r="FC135" s="7"/>
      <c r="FD135" s="7"/>
      <c r="FE135" s="7"/>
    </row>
    <row r="136" spans="1:161" ht="21" customHeight="1" thickBot="1" x14ac:dyDescent="0.3">
      <c r="A136" s="25" t="s">
        <v>924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U136" s="225" t="s">
        <v>925</v>
      </c>
      <c r="V136" s="530"/>
      <c r="W136" s="530"/>
      <c r="X136" s="530"/>
      <c r="Y136" s="530"/>
      <c r="Z136" s="530"/>
      <c r="AA136" s="530"/>
      <c r="AB136" s="265" t="s">
        <v>422</v>
      </c>
      <c r="AC136" s="27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82"/>
      <c r="EW136" s="182"/>
      <c r="EX136" s="7"/>
      <c r="EY136" s="7"/>
      <c r="EZ136" s="7"/>
      <c r="FA136" s="7"/>
      <c r="FB136" s="7"/>
      <c r="FC136" s="7"/>
      <c r="FD136" s="7"/>
      <c r="FE136" s="7"/>
    </row>
    <row r="137" spans="1:161" ht="17.100000000000001" customHeight="1" thickTop="1" x14ac:dyDescent="0.25">
      <c r="A137" s="22">
        <v>1</v>
      </c>
      <c r="B137" s="21" t="s">
        <v>818</v>
      </c>
      <c r="C137" s="23"/>
      <c r="D137" s="23"/>
      <c r="E137" s="23"/>
      <c r="G137" s="22">
        <v>17</v>
      </c>
      <c r="H137" s="21" t="s">
        <v>97</v>
      </c>
      <c r="N137" s="6"/>
      <c r="O137" s="22">
        <v>33</v>
      </c>
      <c r="P137" s="23" t="s">
        <v>501</v>
      </c>
      <c r="Q137" s="21"/>
      <c r="S137" s="227"/>
      <c r="T137" s="227"/>
      <c r="V137" s="37"/>
      <c r="W137" s="779" t="s">
        <v>14</v>
      </c>
      <c r="X137" s="779"/>
      <c r="Y137" s="779" t="s">
        <v>129</v>
      </c>
      <c r="Z137" s="779"/>
      <c r="AA137" s="779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82"/>
      <c r="EW137" s="182"/>
      <c r="EX137" s="7"/>
      <c r="EY137" s="7"/>
      <c r="EZ137" s="7"/>
      <c r="FA137" s="7"/>
      <c r="FB137" s="7"/>
      <c r="FC137" s="7"/>
      <c r="FD137" s="7"/>
      <c r="FE137" s="7"/>
    </row>
    <row r="138" spans="1:161" ht="17.100000000000001" customHeight="1" thickBot="1" x14ac:dyDescent="0.3">
      <c r="A138" s="22">
        <v>2</v>
      </c>
      <c r="B138" s="21" t="s">
        <v>87</v>
      </c>
      <c r="C138" s="23"/>
      <c r="D138" s="23"/>
      <c r="E138" s="23"/>
      <c r="G138" s="22">
        <v>18</v>
      </c>
      <c r="H138" s="21" t="s">
        <v>729</v>
      </c>
      <c r="J138" s="23"/>
      <c r="K138" s="23"/>
      <c r="M138" s="23"/>
      <c r="N138" s="6"/>
      <c r="O138" s="22">
        <v>34</v>
      </c>
      <c r="P138" s="21" t="s">
        <v>184</v>
      </c>
      <c r="Q138" s="21"/>
      <c r="S138" s="37"/>
      <c r="T138" s="37"/>
      <c r="U138" s="37"/>
      <c r="W138" s="780"/>
      <c r="X138" s="780"/>
      <c r="Y138" s="780"/>
      <c r="Z138" s="780"/>
      <c r="AA138" s="780"/>
      <c r="AB138" s="226" t="s">
        <v>838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82"/>
      <c r="EW138" s="182"/>
      <c r="EX138" s="7"/>
      <c r="EY138" s="7"/>
      <c r="EZ138" s="7"/>
      <c r="FA138" s="7"/>
      <c r="FB138" s="7"/>
      <c r="FC138" s="7"/>
      <c r="FD138" s="7"/>
      <c r="FE138" s="7"/>
    </row>
    <row r="139" spans="1:161" ht="17.100000000000001" customHeight="1" thickTop="1" x14ac:dyDescent="0.25">
      <c r="A139" s="22">
        <v>3</v>
      </c>
      <c r="B139" s="23" t="s">
        <v>81</v>
      </c>
      <c r="C139" s="23"/>
      <c r="D139" s="23"/>
      <c r="E139" s="23"/>
      <c r="G139" s="22">
        <v>19</v>
      </c>
      <c r="H139" s="21" t="s">
        <v>730</v>
      </c>
      <c r="J139" s="23"/>
      <c r="K139" s="23"/>
      <c r="L139" s="23"/>
      <c r="M139" s="23"/>
      <c r="N139" s="6"/>
      <c r="O139" s="22">
        <v>35</v>
      </c>
      <c r="P139" s="21" t="s">
        <v>185</v>
      </c>
      <c r="Q139" s="21"/>
      <c r="W139" s="768">
        <v>0</v>
      </c>
      <c r="X139" s="768"/>
      <c r="Y139" s="768" t="s">
        <v>550</v>
      </c>
      <c r="Z139" s="768"/>
      <c r="AA139" s="768"/>
      <c r="AB139" s="231" t="s">
        <v>103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529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82"/>
      <c r="EV139" s="182"/>
      <c r="EW139" s="7"/>
      <c r="EX139" s="7"/>
      <c r="EY139" s="7"/>
      <c r="EZ139" s="7"/>
      <c r="FA139" s="7"/>
      <c r="FB139" s="7"/>
      <c r="FC139" s="7"/>
      <c r="FD139" s="7"/>
    </row>
    <row r="140" spans="1:161" ht="17.100000000000001" customHeight="1" x14ac:dyDescent="0.25">
      <c r="A140" s="22">
        <v>4</v>
      </c>
      <c r="B140" s="23" t="s">
        <v>82</v>
      </c>
      <c r="C140" s="23"/>
      <c r="D140" s="23"/>
      <c r="E140" s="23"/>
      <c r="G140" s="22">
        <v>20</v>
      </c>
      <c r="H140" s="23" t="s">
        <v>731</v>
      </c>
      <c r="J140" s="23"/>
      <c r="K140" s="23"/>
      <c r="L140" s="23"/>
      <c r="M140" s="23"/>
      <c r="N140" s="6"/>
      <c r="O140" s="22">
        <v>36</v>
      </c>
      <c r="P140" s="21" t="s">
        <v>186</v>
      </c>
      <c r="Q140" s="21"/>
      <c r="W140" s="769">
        <v>1</v>
      </c>
      <c r="X140" s="769"/>
      <c r="Y140" s="769" t="s">
        <v>553</v>
      </c>
      <c r="Z140" s="769"/>
      <c r="AA140" s="769"/>
      <c r="AB140" s="225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529"/>
      <c r="BB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82"/>
      <c r="EV140" s="182"/>
      <c r="EW140" s="7"/>
      <c r="EX140" s="7"/>
      <c r="EY140" s="7"/>
      <c r="EZ140" s="7"/>
      <c r="FA140" s="7"/>
      <c r="FB140" s="7"/>
      <c r="FC140" s="7"/>
      <c r="FD140" s="7"/>
    </row>
    <row r="141" spans="1:161" ht="17.100000000000001" customHeight="1" x14ac:dyDescent="0.25">
      <c r="A141" s="22">
        <v>5</v>
      </c>
      <c r="B141" s="23" t="s">
        <v>86</v>
      </c>
      <c r="C141" s="23"/>
      <c r="D141" s="23"/>
      <c r="E141" s="23"/>
      <c r="G141" s="22">
        <v>21</v>
      </c>
      <c r="H141" s="21" t="s">
        <v>732</v>
      </c>
      <c r="J141" s="23"/>
      <c r="K141" s="23"/>
      <c r="L141" s="23"/>
      <c r="M141" s="23"/>
      <c r="N141" s="6"/>
      <c r="O141" s="22">
        <v>37</v>
      </c>
      <c r="P141" s="21" t="s">
        <v>421</v>
      </c>
      <c r="Q141" s="21"/>
      <c r="W141" s="769">
        <v>2</v>
      </c>
      <c r="X141" s="769"/>
      <c r="Y141" s="769" t="s">
        <v>608</v>
      </c>
      <c r="Z141" s="769"/>
      <c r="AA141" s="769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529"/>
      <c r="AY141" s="529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82"/>
      <c r="EU141" s="182"/>
      <c r="EV141" s="7"/>
      <c r="EW141" s="7"/>
      <c r="EX141" s="7"/>
      <c r="EY141" s="7"/>
      <c r="EZ141" s="7"/>
      <c r="FA141" s="7"/>
      <c r="FB141" s="7"/>
      <c r="FC141" s="7"/>
    </row>
    <row r="142" spans="1:161" ht="17.100000000000001" customHeight="1" x14ac:dyDescent="0.25">
      <c r="A142" s="22">
        <v>6</v>
      </c>
      <c r="B142" s="21" t="s">
        <v>125</v>
      </c>
      <c r="C142" s="23"/>
      <c r="D142" s="23"/>
      <c r="E142" s="23"/>
      <c r="G142" s="22">
        <v>22</v>
      </c>
      <c r="H142" s="21" t="s">
        <v>733</v>
      </c>
      <c r="L142" s="23"/>
      <c r="M142" s="23"/>
      <c r="N142" s="6"/>
      <c r="O142" s="22">
        <v>38</v>
      </c>
      <c r="P142" s="21" t="s">
        <v>449</v>
      </c>
      <c r="Q142" s="21"/>
      <c r="W142" s="769">
        <v>3</v>
      </c>
      <c r="X142" s="769"/>
      <c r="Y142" s="769" t="s">
        <v>609</v>
      </c>
      <c r="Z142" s="769"/>
      <c r="AA142" s="769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529"/>
      <c r="AY142" s="529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82"/>
      <c r="EU142" s="182"/>
      <c r="EV142" s="7"/>
      <c r="EW142" s="7"/>
      <c r="EX142" s="7"/>
      <c r="EY142" s="7"/>
      <c r="EZ142" s="7"/>
      <c r="FA142" s="7"/>
      <c r="FB142" s="7"/>
      <c r="FC142" s="7"/>
    </row>
    <row r="143" spans="1:161" ht="17.100000000000001" customHeight="1" x14ac:dyDescent="0.25">
      <c r="A143" s="22">
        <v>7</v>
      </c>
      <c r="B143" s="21" t="s">
        <v>126</v>
      </c>
      <c r="C143" s="23"/>
      <c r="D143" s="23"/>
      <c r="E143" s="23"/>
      <c r="G143" s="22">
        <v>23</v>
      </c>
      <c r="H143" s="1" t="s">
        <v>819</v>
      </c>
      <c r="J143" s="23"/>
      <c r="K143" s="23"/>
      <c r="L143" s="23"/>
      <c r="M143" s="23"/>
      <c r="N143" s="6"/>
      <c r="O143" s="22">
        <v>39</v>
      </c>
      <c r="P143" s="21" t="s">
        <v>412</v>
      </c>
      <c r="Q143" s="21"/>
      <c r="W143" s="769">
        <v>4</v>
      </c>
      <c r="X143" s="769"/>
      <c r="Y143" s="769" t="s">
        <v>610</v>
      </c>
      <c r="Z143" s="769"/>
      <c r="AA143" s="769"/>
      <c r="AB143" s="226" t="s">
        <v>235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529"/>
      <c r="AY143" s="529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82"/>
      <c r="EU143" s="182"/>
      <c r="EV143" s="7"/>
      <c r="EW143" s="7"/>
      <c r="EX143" s="7"/>
      <c r="EY143" s="7"/>
      <c r="EZ143" s="7"/>
      <c r="FA143" s="7"/>
      <c r="FB143" s="7"/>
      <c r="FC143" s="7"/>
    </row>
    <row r="144" spans="1:161" ht="17.100000000000001" customHeight="1" x14ac:dyDescent="0.25">
      <c r="A144" s="22">
        <v>8</v>
      </c>
      <c r="B144" s="21" t="s">
        <v>92</v>
      </c>
      <c r="C144" s="21"/>
      <c r="D144" s="23"/>
      <c r="E144" s="23"/>
      <c r="G144" s="22">
        <v>24</v>
      </c>
      <c r="H144" s="1" t="s">
        <v>820</v>
      </c>
      <c r="J144" s="23"/>
      <c r="K144" s="23"/>
      <c r="L144" s="23"/>
      <c r="M144" s="23"/>
      <c r="N144" s="6"/>
      <c r="O144" s="22">
        <v>40</v>
      </c>
      <c r="P144" s="21" t="s">
        <v>622</v>
      </c>
      <c r="Q144" s="21"/>
      <c r="W144" s="697" t="s">
        <v>27</v>
      </c>
      <c r="X144" s="698"/>
      <c r="Y144" s="698"/>
      <c r="Z144" s="698"/>
      <c r="AA144" s="699"/>
      <c r="AB144" s="226" t="s">
        <v>302</v>
      </c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529"/>
      <c r="AY144" s="529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82"/>
      <c r="EU144" s="182"/>
      <c r="EV144" s="7"/>
      <c r="EW144" s="7"/>
      <c r="EX144" s="7"/>
      <c r="EY144" s="7"/>
      <c r="EZ144" s="7"/>
      <c r="FA144" s="7"/>
      <c r="FB144" s="7"/>
      <c r="FC144" s="7"/>
    </row>
    <row r="145" spans="1:161" ht="17.100000000000001" customHeight="1" x14ac:dyDescent="0.25">
      <c r="A145" s="22">
        <v>9</v>
      </c>
      <c r="B145" s="21" t="s">
        <v>628</v>
      </c>
      <c r="C145" s="21"/>
      <c r="D145" s="23"/>
      <c r="E145" s="23"/>
      <c r="G145" s="22">
        <v>25</v>
      </c>
      <c r="H145" s="21" t="s">
        <v>821</v>
      </c>
      <c r="J145" s="23"/>
      <c r="K145" s="23"/>
      <c r="L145" s="23"/>
      <c r="M145" s="23"/>
      <c r="N145" s="6"/>
      <c r="O145" s="22">
        <v>41</v>
      </c>
      <c r="P145" s="21" t="s">
        <v>669</v>
      </c>
      <c r="Q145" s="21"/>
      <c r="W145" s="769">
        <v>5</v>
      </c>
      <c r="X145" s="769"/>
      <c r="Y145" s="769" t="s">
        <v>611</v>
      </c>
      <c r="Z145" s="769"/>
      <c r="AA145" s="769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529"/>
      <c r="AY145" s="529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82"/>
      <c r="EU145" s="182"/>
      <c r="EV145" s="7"/>
      <c r="EW145" s="7"/>
      <c r="EX145" s="7"/>
      <c r="EY145" s="7"/>
      <c r="EZ145" s="7"/>
      <c r="FA145" s="7"/>
      <c r="FB145" s="7"/>
      <c r="FC145" s="7"/>
    </row>
    <row r="146" spans="1:161" ht="17.100000000000001" customHeight="1" x14ac:dyDescent="0.25">
      <c r="A146" s="22">
        <v>10</v>
      </c>
      <c r="B146" s="21" t="s">
        <v>124</v>
      </c>
      <c r="C146" s="21"/>
      <c r="D146" s="21"/>
      <c r="E146" s="21"/>
      <c r="G146" s="22">
        <v>26</v>
      </c>
      <c r="H146" s="21" t="s">
        <v>670</v>
      </c>
      <c r="J146" s="23"/>
      <c r="K146" s="23"/>
      <c r="L146" s="23"/>
      <c r="M146" s="21"/>
      <c r="N146" s="7"/>
      <c r="O146" s="22">
        <v>42</v>
      </c>
      <c r="P146" s="21" t="s">
        <v>672</v>
      </c>
      <c r="Q146" s="21"/>
      <c r="W146" s="769">
        <v>6</v>
      </c>
      <c r="X146" s="769"/>
      <c r="Y146" s="769" t="s">
        <v>612</v>
      </c>
      <c r="Z146" s="769"/>
      <c r="AA146" s="769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529"/>
      <c r="AY146" s="529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82"/>
      <c r="EU146" s="182"/>
      <c r="EV146" s="7"/>
      <c r="EW146" s="7"/>
      <c r="EX146" s="7"/>
      <c r="EY146" s="7"/>
      <c r="EZ146" s="7"/>
      <c r="FA146" s="7"/>
      <c r="FB146" s="7"/>
      <c r="FC146" s="7"/>
    </row>
    <row r="147" spans="1:161" ht="17.100000000000001" customHeight="1" x14ac:dyDescent="0.25">
      <c r="A147" s="22">
        <v>11</v>
      </c>
      <c r="B147" s="23" t="s">
        <v>94</v>
      </c>
      <c r="C147" s="21"/>
      <c r="D147" s="21"/>
      <c r="E147" s="21"/>
      <c r="G147" s="22">
        <v>27</v>
      </c>
      <c r="H147" s="1" t="s">
        <v>822</v>
      </c>
      <c r="J147" s="21"/>
      <c r="K147" s="21"/>
      <c r="L147" s="21"/>
      <c r="M147" s="21"/>
      <c r="N147" s="7"/>
      <c r="O147" s="22">
        <v>43</v>
      </c>
      <c r="P147" s="21" t="s">
        <v>686</v>
      </c>
      <c r="Q147" s="21"/>
      <c r="W147" s="769">
        <v>7</v>
      </c>
      <c r="X147" s="769"/>
      <c r="Y147" s="769" t="s">
        <v>613</v>
      </c>
      <c r="Z147" s="769"/>
      <c r="AA147" s="769"/>
      <c r="AX147" s="529"/>
      <c r="AY147" s="529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82"/>
      <c r="EU147" s="182"/>
      <c r="EV147" s="7"/>
      <c r="EW147" s="7"/>
      <c r="EX147" s="7"/>
      <c r="EY147" s="7"/>
      <c r="EZ147" s="7"/>
      <c r="FA147" s="7"/>
      <c r="FB147" s="7"/>
      <c r="FC147" s="7"/>
    </row>
    <row r="148" spans="1:161" ht="17.100000000000001" customHeight="1" x14ac:dyDescent="0.25">
      <c r="A148" s="348">
        <v>12</v>
      </c>
      <c r="B148" s="21" t="s">
        <v>114</v>
      </c>
      <c r="C148" s="347"/>
      <c r="D148" s="347"/>
      <c r="E148" s="347"/>
      <c r="G148" s="22">
        <v>28</v>
      </c>
      <c r="H148" s="1" t="s">
        <v>823</v>
      </c>
      <c r="J148" s="21"/>
      <c r="K148" s="21"/>
      <c r="L148" s="21"/>
      <c r="M148" s="21"/>
      <c r="N148" s="7"/>
      <c r="O148" s="22">
        <v>44</v>
      </c>
      <c r="P148" s="1" t="s">
        <v>781</v>
      </c>
      <c r="Q148" s="21"/>
      <c r="W148" s="769">
        <v>8</v>
      </c>
      <c r="X148" s="769"/>
      <c r="Y148" s="769" t="s">
        <v>614</v>
      </c>
      <c r="Z148" s="769"/>
      <c r="AA148" s="769"/>
      <c r="AX148" s="529"/>
      <c r="AY148" s="529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82"/>
      <c r="EU148" s="182"/>
      <c r="EV148" s="7"/>
      <c r="EW148" s="7"/>
      <c r="EX148" s="7"/>
      <c r="EY148" s="7"/>
      <c r="EZ148" s="7"/>
      <c r="FA148" s="7"/>
      <c r="FB148" s="7"/>
      <c r="FC148" s="7"/>
    </row>
    <row r="149" spans="1:161" ht="17.100000000000001" customHeight="1" x14ac:dyDescent="0.25">
      <c r="A149" s="22">
        <v>13</v>
      </c>
      <c r="B149" s="21" t="s">
        <v>848</v>
      </c>
      <c r="C149" s="21"/>
      <c r="D149" s="21"/>
      <c r="E149" s="21"/>
      <c r="G149" s="22">
        <v>29</v>
      </c>
      <c r="H149" s="1" t="s">
        <v>824</v>
      </c>
      <c r="J149" s="21"/>
      <c r="K149" s="21"/>
      <c r="L149" s="21"/>
      <c r="M149" s="21"/>
      <c r="O149" s="22">
        <v>45</v>
      </c>
      <c r="P149" s="1" t="s">
        <v>826</v>
      </c>
      <c r="W149" s="697" t="s">
        <v>27</v>
      </c>
      <c r="X149" s="698"/>
      <c r="Y149" s="698"/>
      <c r="Z149" s="698"/>
      <c r="AA149" s="699"/>
      <c r="AX149" s="529"/>
      <c r="AY149" s="529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</row>
    <row r="150" spans="1:161" ht="17.100000000000001" customHeight="1" x14ac:dyDescent="0.25">
      <c r="A150" s="22">
        <v>14</v>
      </c>
      <c r="B150" s="21" t="s">
        <v>452</v>
      </c>
      <c r="C150" s="21"/>
      <c r="D150" s="21"/>
      <c r="E150" s="21"/>
      <c r="G150" s="22">
        <v>30</v>
      </c>
      <c r="H150" s="1" t="s">
        <v>825</v>
      </c>
      <c r="J150" s="21"/>
      <c r="K150" s="21"/>
      <c r="L150" s="21"/>
      <c r="M150" s="21"/>
      <c r="O150" s="22">
        <v>46</v>
      </c>
      <c r="P150" s="531" t="s">
        <v>827</v>
      </c>
      <c r="W150" s="769">
        <v>9</v>
      </c>
      <c r="X150" s="769"/>
      <c r="Y150" s="769" t="s">
        <v>615</v>
      </c>
      <c r="Z150" s="769"/>
      <c r="AA150" s="769"/>
      <c r="AX150" s="529"/>
      <c r="AY150" s="529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</row>
    <row r="151" spans="1:161" ht="17.100000000000001" customHeight="1" thickBot="1" x14ac:dyDescent="0.3">
      <c r="A151" s="22">
        <v>15</v>
      </c>
      <c r="B151" s="21" t="s">
        <v>107</v>
      </c>
      <c r="C151" s="21"/>
      <c r="D151" s="21"/>
      <c r="E151" s="21"/>
      <c r="G151" s="22">
        <v>31</v>
      </c>
      <c r="H151" s="21" t="s">
        <v>427</v>
      </c>
      <c r="J151" s="21"/>
      <c r="K151" s="21"/>
      <c r="L151" s="21"/>
      <c r="M151" s="21"/>
      <c r="O151" s="22">
        <v>47</v>
      </c>
      <c r="P151" s="531" t="s">
        <v>828</v>
      </c>
      <c r="W151" s="821">
        <v>10</v>
      </c>
      <c r="X151" s="821"/>
      <c r="Y151" s="821" t="s">
        <v>616</v>
      </c>
      <c r="Z151" s="821"/>
      <c r="AA151" s="821"/>
      <c r="AX151" s="529"/>
      <c r="AY151" s="529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</row>
    <row r="152" spans="1:161" ht="17.100000000000001" customHeight="1" thickTop="1" x14ac:dyDescent="0.25">
      <c r="A152" s="22">
        <v>16</v>
      </c>
      <c r="B152" s="21" t="s">
        <v>109</v>
      </c>
      <c r="C152" s="21"/>
      <c r="D152" s="21"/>
      <c r="E152" s="21"/>
      <c r="G152" s="22">
        <v>32</v>
      </c>
      <c r="H152" s="21" t="s">
        <v>142</v>
      </c>
      <c r="J152" s="21"/>
      <c r="K152" s="21"/>
      <c r="L152" s="21"/>
      <c r="M152" s="21"/>
      <c r="O152" s="22">
        <v>48</v>
      </c>
      <c r="P152" s="532" t="s">
        <v>829</v>
      </c>
      <c r="R152" s="383"/>
      <c r="S152" s="383"/>
      <c r="T152" s="223"/>
      <c r="U152" s="223"/>
      <c r="W152" s="223"/>
      <c r="X152" s="223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</row>
    <row r="153" spans="1:161" ht="17.100000000000001" customHeight="1" x14ac:dyDescent="0.25">
      <c r="A153" s="22"/>
      <c r="C153" s="21"/>
      <c r="D153" s="21"/>
      <c r="E153" s="21"/>
      <c r="F153" s="22"/>
      <c r="J153" s="21"/>
      <c r="K153" s="21"/>
      <c r="L153" s="21"/>
      <c r="M153" s="21"/>
      <c r="O153" s="22">
        <v>49</v>
      </c>
      <c r="P153" s="531" t="s">
        <v>830</v>
      </c>
      <c r="R153" s="383"/>
      <c r="S153" s="383"/>
      <c r="T153" s="223"/>
      <c r="U153" s="223"/>
      <c r="V153" s="223"/>
      <c r="W153" s="223"/>
      <c r="X153" s="223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</row>
    <row r="154" spans="1:161" ht="17.100000000000001" customHeight="1" x14ac:dyDescent="0.25">
      <c r="C154" s="21"/>
      <c r="D154" s="21"/>
      <c r="E154" s="21"/>
      <c r="J154" s="21"/>
      <c r="K154" s="21"/>
      <c r="L154" s="21"/>
      <c r="M154" s="21"/>
      <c r="O154" s="529"/>
      <c r="R154" s="383"/>
      <c r="S154" s="383"/>
      <c r="T154" s="223"/>
      <c r="U154" s="223"/>
      <c r="V154" s="223"/>
      <c r="W154" s="223"/>
      <c r="X154" s="223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</row>
    <row r="155" spans="1:161" ht="17.100000000000001" customHeight="1" x14ac:dyDescent="0.25">
      <c r="C155" s="21"/>
      <c r="D155" s="21"/>
      <c r="E155" s="21"/>
      <c r="J155" s="21"/>
      <c r="K155" s="21"/>
      <c r="L155" s="21"/>
      <c r="M155" s="21"/>
      <c r="R155" s="631"/>
      <c r="S155" s="631"/>
      <c r="T155" s="223"/>
      <c r="U155" s="223"/>
      <c r="V155" s="223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</row>
    <row r="156" spans="1:161" ht="17.100000000000001" customHeight="1" x14ac:dyDescent="0.25">
      <c r="C156" s="23"/>
      <c r="D156" s="21"/>
      <c r="E156" s="21"/>
      <c r="J156" s="21"/>
      <c r="K156" s="21"/>
      <c r="L156" s="21"/>
      <c r="M156" s="21"/>
      <c r="R156" s="631"/>
      <c r="S156" s="631"/>
      <c r="T156" s="223"/>
      <c r="U156" s="223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83"/>
      <c r="BW156" s="183"/>
      <c r="BX156" s="183"/>
      <c r="BY156" s="183"/>
      <c r="BZ156" s="183"/>
      <c r="CA156" s="183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5"/>
      <c r="CS156" s="185"/>
      <c r="CT156" s="7"/>
      <c r="CU156" s="7"/>
      <c r="CV156" s="7"/>
      <c r="CW156" s="7"/>
      <c r="CX156" s="7"/>
      <c r="CY156" s="7"/>
      <c r="CZ156" s="185"/>
      <c r="DA156" s="185"/>
      <c r="DB156" s="185"/>
      <c r="DC156" s="185"/>
      <c r="DD156" s="185"/>
      <c r="DE156" s="185"/>
      <c r="DF156" s="185" t="s">
        <v>926</v>
      </c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185"/>
      <c r="EA156" s="185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</row>
    <row r="157" spans="1:161" ht="17.100000000000001" customHeight="1" x14ac:dyDescent="0.25">
      <c r="D157" s="21"/>
      <c r="E157" s="21"/>
      <c r="J157" s="21"/>
      <c r="K157" s="21"/>
      <c r="L157" s="21"/>
      <c r="M157" s="21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18"/>
      <c r="BZ157" s="118"/>
      <c r="CA157" s="118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 t="s">
        <v>134</v>
      </c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</row>
    <row r="158" spans="1:161" ht="17.100000000000001" customHeight="1" x14ac:dyDescent="0.25">
      <c r="A158" s="22"/>
      <c r="B158" s="21"/>
      <c r="D158" s="23"/>
      <c r="E158" s="21"/>
      <c r="F158" s="21"/>
      <c r="G158" s="22"/>
      <c r="H158" s="22"/>
      <c r="M158" s="21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527"/>
      <c r="CS158" s="527"/>
      <c r="CT158" s="527"/>
      <c r="CU158" s="527"/>
      <c r="CV158" s="527"/>
      <c r="CW158" s="527"/>
      <c r="CX158" s="527"/>
      <c r="CY158" s="527"/>
      <c r="CZ158" s="527"/>
      <c r="DA158" s="527"/>
      <c r="DB158" s="527"/>
      <c r="DC158" s="527"/>
      <c r="DD158" s="527"/>
      <c r="DE158" s="527"/>
      <c r="DF158" s="527" t="s">
        <v>451</v>
      </c>
      <c r="DG158" s="527"/>
      <c r="DH158" s="527"/>
      <c r="DI158" s="527"/>
      <c r="DJ158" s="527"/>
      <c r="DK158" s="527"/>
      <c r="DL158" s="527"/>
      <c r="DM158" s="527"/>
      <c r="DN158" s="527"/>
      <c r="DO158" s="527"/>
      <c r="DP158" s="527"/>
      <c r="DQ158" s="527"/>
      <c r="DR158" s="527"/>
      <c r="DS158" s="527"/>
      <c r="DT158" s="527"/>
      <c r="DU158" s="527"/>
      <c r="DV158" s="527"/>
      <c r="DW158" s="527"/>
      <c r="DX158" s="527"/>
      <c r="DY158" s="527"/>
      <c r="DZ158" s="527"/>
      <c r="EA158" s="52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</row>
    <row r="159" spans="1:161" ht="17.100000000000001" customHeight="1" x14ac:dyDescent="0.25">
      <c r="A159" s="24"/>
      <c r="G159" s="24"/>
      <c r="H159" s="24"/>
      <c r="I159" s="21"/>
      <c r="J159" s="21"/>
      <c r="K159" s="21"/>
      <c r="L159" s="21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 t="s">
        <v>927</v>
      </c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</row>
    <row r="160" spans="1:161" ht="15.95" customHeight="1" x14ac:dyDescent="0.25"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</row>
    <row r="161" spans="2:161" ht="15.95" customHeight="1" x14ac:dyDescent="0.25"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18"/>
      <c r="CS161" s="118"/>
      <c r="CT161" s="118"/>
      <c r="CU161" s="118"/>
      <c r="CV161" s="118"/>
      <c r="CW161" s="118"/>
      <c r="CX161" s="118"/>
      <c r="CY161" s="118"/>
      <c r="CZ161" s="118"/>
      <c r="DA161" s="118"/>
      <c r="DB161" s="118"/>
      <c r="DC161" s="118"/>
      <c r="DD161" s="118"/>
      <c r="DE161" s="118"/>
      <c r="DF161" s="187" t="s">
        <v>928</v>
      </c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18"/>
      <c r="DU161" s="118"/>
      <c r="DV161" s="118"/>
      <c r="DW161" s="118"/>
      <c r="DX161" s="118"/>
      <c r="DY161" s="118"/>
      <c r="DZ161" s="118"/>
      <c r="EA161" s="118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</row>
    <row r="162" spans="2:161" ht="15.95" customHeight="1" x14ac:dyDescent="0.25"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18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85" t="s">
        <v>134</v>
      </c>
      <c r="DG162" s="185"/>
      <c r="DH162" s="185"/>
      <c r="DI162" s="185"/>
      <c r="DJ162" s="185"/>
      <c r="DK162" s="185"/>
      <c r="DL162" s="187"/>
      <c r="DM162" s="187"/>
      <c r="DN162" s="187"/>
      <c r="DO162" s="187"/>
      <c r="DP162" s="187"/>
      <c r="DQ162" s="187"/>
      <c r="DR162" s="187"/>
      <c r="DS162" s="187"/>
      <c r="DT162" s="118"/>
      <c r="DU162" s="118"/>
      <c r="DV162" s="118"/>
      <c r="DW162" s="118"/>
      <c r="DX162" s="118"/>
      <c r="DY162" s="118"/>
      <c r="DZ162" s="118"/>
      <c r="EA162" s="118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</row>
    <row r="163" spans="2:161" ht="15.95" customHeight="1" x14ac:dyDescent="0.25"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18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18"/>
      <c r="DH163" s="118"/>
      <c r="DI163" s="118"/>
      <c r="DJ163" s="118"/>
      <c r="DK163" s="118"/>
      <c r="DL163" s="118"/>
      <c r="DM163" s="118"/>
      <c r="DN163" s="118"/>
      <c r="DO163" s="118"/>
      <c r="DP163" s="118"/>
      <c r="DQ163" s="118"/>
      <c r="DR163" s="118"/>
      <c r="DS163" s="118"/>
      <c r="DT163" s="118"/>
      <c r="DU163" s="118"/>
      <c r="DV163" s="118"/>
      <c r="DW163" s="118"/>
      <c r="DX163" s="118"/>
      <c r="DY163" s="118"/>
      <c r="DZ163" s="118"/>
      <c r="EA163" s="118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</row>
    <row r="164" spans="2:161" ht="15.95" customHeight="1" x14ac:dyDescent="0.25"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18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18"/>
      <c r="DU164" s="118"/>
      <c r="DV164" s="118"/>
      <c r="DW164" s="118"/>
      <c r="DX164" s="118"/>
      <c r="DY164" s="118"/>
      <c r="DZ164" s="118"/>
      <c r="EA164" s="118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</row>
    <row r="165" spans="2:161" ht="15.95" customHeight="1" x14ac:dyDescent="0.25"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18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87" t="s">
        <v>929</v>
      </c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18"/>
      <c r="DU165" s="118"/>
      <c r="DV165" s="118"/>
      <c r="DW165" s="118"/>
      <c r="DX165" s="118"/>
      <c r="DY165" s="118"/>
      <c r="DZ165" s="118"/>
      <c r="EA165" s="118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</row>
    <row r="166" spans="2:161" ht="15.95" customHeight="1" x14ac:dyDescent="0.25"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18"/>
      <c r="DU166" s="118"/>
      <c r="DV166" s="118"/>
      <c r="DW166" s="118"/>
      <c r="DX166" s="118"/>
      <c r="DY166" s="118"/>
      <c r="DZ166" s="118"/>
      <c r="EA166" s="118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</row>
    <row r="167" spans="2:161" ht="15.95" customHeight="1" x14ac:dyDescent="0.25"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187"/>
      <c r="DU167" s="187"/>
      <c r="DV167" s="187"/>
      <c r="DW167" s="187"/>
      <c r="DX167" s="187"/>
      <c r="DY167" s="187"/>
      <c r="DZ167" s="187"/>
      <c r="EA167" s="18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</row>
    <row r="168" spans="2:161" ht="15.95" customHeight="1" x14ac:dyDescent="0.25"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</row>
    <row r="169" spans="2:161" ht="15.95" customHeight="1" x14ac:dyDescent="0.25"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18"/>
      <c r="DU169" s="118"/>
      <c r="DV169" s="118"/>
      <c r="DW169" s="118"/>
      <c r="DX169" s="118"/>
      <c r="DY169" s="118"/>
      <c r="DZ169" s="118"/>
      <c r="EA169" s="118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</row>
    <row r="170" spans="2:161" ht="15.95" customHeight="1" x14ac:dyDescent="0.25">
      <c r="B170" s="105"/>
      <c r="C170" s="105"/>
      <c r="D170" s="105"/>
      <c r="E170" s="105"/>
      <c r="F170" s="105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</row>
    <row r="171" spans="2:161" ht="15.95" customHeight="1" x14ac:dyDescent="0.25">
      <c r="B171" s="105"/>
      <c r="C171" s="105"/>
      <c r="E171" s="105"/>
      <c r="F171" s="105"/>
      <c r="G171" s="105"/>
      <c r="H171" s="105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</row>
    <row r="172" spans="2:161" ht="15.95" customHeight="1" x14ac:dyDescent="0.25">
      <c r="B172" s="105"/>
      <c r="C172" s="105"/>
      <c r="E172" s="105"/>
      <c r="F172" s="105"/>
      <c r="G172" s="105"/>
      <c r="H172" s="105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</row>
    <row r="173" spans="2:161" ht="15.95" customHeight="1" x14ac:dyDescent="0.25">
      <c r="B173" s="105"/>
      <c r="C173" s="105"/>
      <c r="E173" s="105"/>
      <c r="F173" s="105"/>
      <c r="G173" s="105"/>
      <c r="H173" s="105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</row>
    <row r="174" spans="2:161" ht="15.95" customHeight="1" x14ac:dyDescent="0.25">
      <c r="B174" s="105"/>
      <c r="C174" s="105"/>
      <c r="E174" s="105"/>
      <c r="F174" s="105"/>
      <c r="G174" s="105"/>
      <c r="H174" s="105"/>
    </row>
    <row r="175" spans="2:161" ht="15.95" customHeight="1" x14ac:dyDescent="0.25">
      <c r="B175" s="105"/>
      <c r="C175" s="105"/>
      <c r="E175" s="105"/>
      <c r="F175" s="105"/>
      <c r="G175" s="105"/>
      <c r="H175" s="105"/>
    </row>
    <row r="176" spans="2:161" ht="15.95" customHeight="1" x14ac:dyDescent="0.25">
      <c r="B176" s="105"/>
      <c r="C176" s="105"/>
      <c r="E176" s="105"/>
      <c r="F176" s="105"/>
      <c r="G176" s="105"/>
      <c r="H176" s="105"/>
    </row>
    <row r="177" spans="2:6" ht="15.95" customHeight="1" x14ac:dyDescent="0.25">
      <c r="B177" s="105"/>
      <c r="C177" s="105"/>
      <c r="D177" s="105"/>
      <c r="E177" s="105"/>
      <c r="F177" s="105"/>
    </row>
    <row r="178" spans="2:6" ht="15.95" customHeight="1" x14ac:dyDescent="0.25">
      <c r="B178" s="105"/>
      <c r="C178" s="105"/>
      <c r="D178" s="105"/>
      <c r="E178" s="105"/>
      <c r="F178" s="105"/>
    </row>
    <row r="179" spans="2:6" ht="15.95" customHeight="1" x14ac:dyDescent="0.25">
      <c r="B179" s="105"/>
      <c r="C179" s="105"/>
      <c r="E179" s="105"/>
      <c r="F179" s="105"/>
    </row>
    <row r="180" spans="2:6" ht="15.95" customHeight="1" x14ac:dyDescent="0.25">
      <c r="B180" s="105"/>
      <c r="C180" s="105"/>
      <c r="E180" s="105"/>
      <c r="F180" s="105"/>
    </row>
    <row r="181" spans="2:6" ht="15.95" customHeight="1" x14ac:dyDescent="0.25">
      <c r="B181" s="105"/>
      <c r="C181" s="105"/>
      <c r="E181" s="105"/>
      <c r="F181" s="105"/>
    </row>
  </sheetData>
  <mergeCells count="167">
    <mergeCell ref="W151:X151"/>
    <mergeCell ref="Y151:AA151"/>
    <mergeCell ref="R155:S155"/>
    <mergeCell ref="R156:S156"/>
    <mergeCell ref="W147:X147"/>
    <mergeCell ref="Y147:AA147"/>
    <mergeCell ref="W148:X148"/>
    <mergeCell ref="Y148:AA148"/>
    <mergeCell ref="W149:AA149"/>
    <mergeCell ref="W150:X150"/>
    <mergeCell ref="Y150:AA150"/>
    <mergeCell ref="W143:X143"/>
    <mergeCell ref="Y143:AA143"/>
    <mergeCell ref="W144:AA144"/>
    <mergeCell ref="W145:X145"/>
    <mergeCell ref="Y145:AA145"/>
    <mergeCell ref="W146:X146"/>
    <mergeCell ref="Y146:AA146"/>
    <mergeCell ref="W140:X140"/>
    <mergeCell ref="Y140:AA140"/>
    <mergeCell ref="W141:X141"/>
    <mergeCell ref="Y141:AA141"/>
    <mergeCell ref="W142:X142"/>
    <mergeCell ref="Y142:AA142"/>
    <mergeCell ref="A132:C132"/>
    <mergeCell ref="A133:C133"/>
    <mergeCell ref="A135:C135"/>
    <mergeCell ref="W137:X138"/>
    <mergeCell ref="Y137:AA138"/>
    <mergeCell ref="W139:X139"/>
    <mergeCell ref="Y139:AA139"/>
    <mergeCell ref="A126:C126"/>
    <mergeCell ref="A127:C127"/>
    <mergeCell ref="A128:C128"/>
    <mergeCell ref="A129:C129"/>
    <mergeCell ref="AC129:AC130"/>
    <mergeCell ref="BB129:BB130"/>
    <mergeCell ref="A130:C130"/>
    <mergeCell ref="A122:C122"/>
    <mergeCell ref="A123:C123"/>
    <mergeCell ref="AC123:AC124"/>
    <mergeCell ref="BB123:BB124"/>
    <mergeCell ref="A124:C124"/>
    <mergeCell ref="A125:C125"/>
    <mergeCell ref="A118:C118"/>
    <mergeCell ref="AC118:AC119"/>
    <mergeCell ref="BB118:BB119"/>
    <mergeCell ref="A119:C119"/>
    <mergeCell ref="AC120:AC121"/>
    <mergeCell ref="BB120:BB121"/>
    <mergeCell ref="AC111:AC112"/>
    <mergeCell ref="BB111:BB112"/>
    <mergeCell ref="AC113:AC114"/>
    <mergeCell ref="BB113:BB114"/>
    <mergeCell ref="A115:C115"/>
    <mergeCell ref="A116:C116"/>
    <mergeCell ref="AC116:AC117"/>
    <mergeCell ref="BB116:BB117"/>
    <mergeCell ref="A117:C117"/>
    <mergeCell ref="A105:C105"/>
    <mergeCell ref="A106:C106"/>
    <mergeCell ref="A107:C107"/>
    <mergeCell ref="AC107:AC108"/>
    <mergeCell ref="BB107:BB108"/>
    <mergeCell ref="A109:C109"/>
    <mergeCell ref="AC109:AC110"/>
    <mergeCell ref="BB109:BB110"/>
    <mergeCell ref="A110:C110"/>
    <mergeCell ref="AC99:AC100"/>
    <mergeCell ref="BB99:BB100"/>
    <mergeCell ref="A102:C102"/>
    <mergeCell ref="A103:C103"/>
    <mergeCell ref="AC103:AC104"/>
    <mergeCell ref="BB103:BB104"/>
    <mergeCell ref="A104:C104"/>
    <mergeCell ref="A95:C95"/>
    <mergeCell ref="AC95:AC96"/>
    <mergeCell ref="BB95:BB96"/>
    <mergeCell ref="A97:C97"/>
    <mergeCell ref="AC97:AC98"/>
    <mergeCell ref="BB97:BB98"/>
    <mergeCell ref="A98:C98"/>
    <mergeCell ref="A89:C89"/>
    <mergeCell ref="AC89:AC90"/>
    <mergeCell ref="BB89:BB90"/>
    <mergeCell ref="A90:C90"/>
    <mergeCell ref="A91:C91"/>
    <mergeCell ref="AC93:AC94"/>
    <mergeCell ref="BB93:BB94"/>
    <mergeCell ref="A85:C85"/>
    <mergeCell ref="AC85:AC86"/>
    <mergeCell ref="BB85:BB86"/>
    <mergeCell ref="A86:C86"/>
    <mergeCell ref="AC87:AC88"/>
    <mergeCell ref="BB87:BB88"/>
    <mergeCell ref="A81:C81"/>
    <mergeCell ref="AC81:AC82"/>
    <mergeCell ref="BB81:BB82"/>
    <mergeCell ref="A83:C83"/>
    <mergeCell ref="AC83:AC84"/>
    <mergeCell ref="BB83:BB84"/>
    <mergeCell ref="A77:C77"/>
    <mergeCell ref="AC77:AC78"/>
    <mergeCell ref="BB77:BB78"/>
    <mergeCell ref="A78:C78"/>
    <mergeCell ref="AC79:AC80"/>
    <mergeCell ref="BB79:BB80"/>
    <mergeCell ref="BB73:BB74"/>
    <mergeCell ref="A74:C74"/>
    <mergeCell ref="A75:C75"/>
    <mergeCell ref="AC75:AC76"/>
    <mergeCell ref="BB75:BB76"/>
    <mergeCell ref="A76:C76"/>
    <mergeCell ref="A67:C67"/>
    <mergeCell ref="A68:C68"/>
    <mergeCell ref="A70:C70"/>
    <mergeCell ref="A71:C71"/>
    <mergeCell ref="A73:C73"/>
    <mergeCell ref="AC73:AC74"/>
    <mergeCell ref="A54:A64"/>
    <mergeCell ref="B54:B64"/>
    <mergeCell ref="D61:Z62"/>
    <mergeCell ref="D63:Z64"/>
    <mergeCell ref="A65:C65"/>
    <mergeCell ref="AA65:AB65"/>
    <mergeCell ref="A21:A31"/>
    <mergeCell ref="B21:B31"/>
    <mergeCell ref="AA23:AB23"/>
    <mergeCell ref="A33:A42"/>
    <mergeCell ref="B33:B42"/>
    <mergeCell ref="A43:A53"/>
    <mergeCell ref="B43:B53"/>
    <mergeCell ref="A10:A20"/>
    <mergeCell ref="B10:B20"/>
    <mergeCell ref="D10:Z11"/>
    <mergeCell ref="AA10:AB10"/>
    <mergeCell ref="AA18:AB18"/>
    <mergeCell ref="Y8:Z8"/>
    <mergeCell ref="AM8:AO8"/>
    <mergeCell ref="AP8:AQ8"/>
    <mergeCell ref="AD7:AL7"/>
    <mergeCell ref="AM7:AS7"/>
    <mergeCell ref="AR8:AS8"/>
    <mergeCell ref="AT7:AZ7"/>
    <mergeCell ref="AT8:AV8"/>
    <mergeCell ref="AW8:AX8"/>
    <mergeCell ref="AY8:AZ8"/>
    <mergeCell ref="AJ8:AL8"/>
    <mergeCell ref="A1:AB1"/>
    <mergeCell ref="A6:A9"/>
    <mergeCell ref="B6:B9"/>
    <mergeCell ref="C6:C9"/>
    <mergeCell ref="D6:Z6"/>
    <mergeCell ref="AA6:AB9"/>
    <mergeCell ref="D7:L7"/>
    <mergeCell ref="D8:F8"/>
    <mergeCell ref="G8:I8"/>
    <mergeCell ref="J8:L8"/>
    <mergeCell ref="M7:S7"/>
    <mergeCell ref="T7:Z7"/>
    <mergeCell ref="W8:X8"/>
    <mergeCell ref="T8:V8"/>
    <mergeCell ref="AD8:AF8"/>
    <mergeCell ref="AG8:AI8"/>
    <mergeCell ref="M8:O8"/>
    <mergeCell ref="P8:Q8"/>
    <mergeCell ref="R8:S8"/>
  </mergeCells>
  <conditionalFormatting sqref="BC12:FB64">
    <cfRule type="cellIs" dxfId="4" priority="1" stopIfTrue="1" operator="greaterThan">
      <formula>1</formula>
    </cfRule>
  </conditionalFormatting>
  <pageMargins left="0.12" right="0.16" top="0.23" bottom="0.17" header="0.24" footer="0.24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82945" r:id="rId4">
          <objectPr defaultSize="0" autoPict="0" r:id="rId5">
            <anchor moveWithCells="1" sizeWithCells="1">
              <from>
                <xdr:col>27</xdr:col>
                <xdr:colOff>323850</xdr:colOff>
                <xdr:row>139</xdr:row>
                <xdr:rowOff>104775</xdr:rowOff>
              </from>
              <to>
                <xdr:col>27</xdr:col>
                <xdr:colOff>1095375</xdr:colOff>
                <xdr:row>141</xdr:row>
                <xdr:rowOff>142875</xdr:rowOff>
              </to>
            </anchor>
          </objectPr>
        </oleObject>
      </mc:Choice>
      <mc:Fallback>
        <oleObject progId="PBrush" shapeId="82945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I181"/>
  <sheetViews>
    <sheetView topLeftCell="A6" zoomScale="80" zoomScaleNormal="80" workbookViewId="0">
      <pane xSplit="3" ySplit="3" topLeftCell="D42" activePane="bottomRight" state="frozen"/>
      <selection activeCell="A6" sqref="A6"/>
      <selection pane="topRight" activeCell="D6" sqref="D6"/>
      <selection pane="bottomLeft" activeCell="A9" sqref="A9"/>
      <selection pane="bottomRight" activeCell="D12" sqref="D12:L60"/>
    </sheetView>
  </sheetViews>
  <sheetFormatPr defaultRowHeight="15.95" customHeight="1" x14ac:dyDescent="0.25"/>
  <cols>
    <col min="1" max="1" width="4.140625" style="1" customWidth="1"/>
    <col min="2" max="2" width="6.28515625" style="1" customWidth="1"/>
    <col min="3" max="3" width="9.28515625" style="1" customWidth="1"/>
    <col min="4" max="12" width="10.7109375" style="1" customWidth="1"/>
    <col min="13" max="17" width="5.7109375" style="1" customWidth="1"/>
    <col min="18" max="18" width="6" style="1" customWidth="1"/>
    <col min="19" max="19" width="5.5703125" style="1" customWidth="1"/>
    <col min="20" max="23" width="5.7109375" style="1" customWidth="1"/>
    <col min="24" max="24" width="5.85546875" style="1" customWidth="1"/>
    <col min="25" max="26" width="5.7109375" style="1" customWidth="1"/>
    <col min="27" max="27" width="8.42578125" style="1" customWidth="1"/>
    <col min="28" max="28" width="32.140625" style="1" customWidth="1"/>
    <col min="29" max="29" width="4.5703125" style="1" customWidth="1"/>
    <col min="30" max="51" width="6.7109375" style="1" hidden="1" customWidth="1"/>
    <col min="52" max="73" width="6.7109375" style="529" hidden="1" customWidth="1"/>
    <col min="74" max="159" width="6.7109375" style="1" hidden="1" customWidth="1"/>
    <col min="160" max="160" width="11.28515625" style="1" customWidth="1"/>
    <col min="161" max="179" width="5.28515625" style="1" customWidth="1"/>
    <col min="180" max="16384" width="9.140625" style="1"/>
  </cols>
  <sheetData>
    <row r="1" spans="1:191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</row>
    <row r="2" spans="1:191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</row>
    <row r="3" spans="1:191" ht="18" customHeight="1" x14ac:dyDescent="0.25">
      <c r="A3" s="35" t="s">
        <v>839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</row>
    <row r="4" spans="1:191" ht="15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</row>
    <row r="5" spans="1:191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191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849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19"/>
      <c r="Y6" s="819"/>
      <c r="Z6" s="820"/>
      <c r="AA6" s="844" t="s">
        <v>15</v>
      </c>
      <c r="AB6" s="845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191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7"/>
      <c r="K7" s="807"/>
      <c r="L7" s="808"/>
      <c r="M7" s="807" t="s">
        <v>404</v>
      </c>
      <c r="N7" s="807"/>
      <c r="O7" s="807"/>
      <c r="P7" s="807"/>
      <c r="Q7" s="807"/>
      <c r="R7" s="807"/>
      <c r="S7" s="807"/>
      <c r="T7" s="806" t="s">
        <v>405</v>
      </c>
      <c r="U7" s="807"/>
      <c r="V7" s="807"/>
      <c r="W7" s="807"/>
      <c r="X7" s="807"/>
      <c r="Y7" s="807"/>
      <c r="Z7" s="808"/>
      <c r="AA7" s="846"/>
      <c r="AB7" s="847"/>
      <c r="AC7" s="189"/>
      <c r="AD7" s="806" t="s">
        <v>199</v>
      </c>
      <c r="AE7" s="807"/>
      <c r="AF7" s="807"/>
      <c r="AG7" s="807"/>
      <c r="AH7" s="807"/>
      <c r="AI7" s="807"/>
      <c r="AJ7" s="807"/>
      <c r="AK7" s="807"/>
      <c r="AL7" s="808"/>
      <c r="AM7" s="807" t="s">
        <v>404</v>
      </c>
      <c r="AN7" s="807"/>
      <c r="AO7" s="807"/>
      <c r="AP7" s="807"/>
      <c r="AQ7" s="807"/>
      <c r="AR7" s="807"/>
      <c r="AS7" s="807"/>
      <c r="AT7" s="806" t="s">
        <v>405</v>
      </c>
      <c r="AU7" s="807"/>
      <c r="AV7" s="807"/>
      <c r="AW7" s="807"/>
      <c r="AX7" s="807"/>
      <c r="AY7" s="807"/>
      <c r="AZ7" s="808"/>
      <c r="BA7" s="277"/>
      <c r="BB7" s="277"/>
    </row>
    <row r="8" spans="1:191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807"/>
      <c r="I8" s="784"/>
      <c r="J8" s="809" t="s">
        <v>842</v>
      </c>
      <c r="K8" s="807"/>
      <c r="L8" s="810"/>
      <c r="M8" s="797" t="s">
        <v>423</v>
      </c>
      <c r="N8" s="798"/>
      <c r="O8" s="799"/>
      <c r="P8" s="783" t="s">
        <v>424</v>
      </c>
      <c r="Q8" s="784"/>
      <c r="R8" s="809" t="s">
        <v>842</v>
      </c>
      <c r="S8" s="810"/>
      <c r="T8" s="806" t="s">
        <v>423</v>
      </c>
      <c r="U8" s="807"/>
      <c r="V8" s="786"/>
      <c r="W8" s="785" t="s">
        <v>424</v>
      </c>
      <c r="X8" s="786"/>
      <c r="Y8" s="787" t="s">
        <v>842</v>
      </c>
      <c r="Z8" s="788"/>
      <c r="AA8" s="846"/>
      <c r="AB8" s="847"/>
      <c r="AC8" s="189"/>
      <c r="AD8" s="797" t="s">
        <v>423</v>
      </c>
      <c r="AE8" s="798"/>
      <c r="AF8" s="799"/>
      <c r="AG8" s="783" t="s">
        <v>424</v>
      </c>
      <c r="AH8" s="807"/>
      <c r="AI8" s="784"/>
      <c r="AJ8" s="809" t="s">
        <v>425</v>
      </c>
      <c r="AK8" s="807"/>
      <c r="AL8" s="810"/>
      <c r="AM8" s="797" t="s">
        <v>423</v>
      </c>
      <c r="AN8" s="798"/>
      <c r="AO8" s="799"/>
      <c r="AP8" s="783" t="s">
        <v>424</v>
      </c>
      <c r="AQ8" s="784"/>
      <c r="AR8" s="809" t="s">
        <v>425</v>
      </c>
      <c r="AS8" s="810"/>
      <c r="AT8" s="806" t="s">
        <v>423</v>
      </c>
      <c r="AU8" s="807"/>
      <c r="AV8" s="786"/>
      <c r="AW8" s="785" t="s">
        <v>424</v>
      </c>
      <c r="AX8" s="786"/>
      <c r="AY8" s="787" t="s">
        <v>425</v>
      </c>
      <c r="AZ8" s="788"/>
      <c r="BA8" s="277"/>
      <c r="BB8" s="277"/>
    </row>
    <row r="9" spans="1:191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209">
        <v>2</v>
      </c>
      <c r="I9" s="179">
        <v>3</v>
      </c>
      <c r="J9" s="180">
        <v>1</v>
      </c>
      <c r="K9" s="209">
        <v>2</v>
      </c>
      <c r="L9" s="181">
        <v>3</v>
      </c>
      <c r="M9" s="175">
        <v>1</v>
      </c>
      <c r="N9" s="176">
        <v>2</v>
      </c>
      <c r="O9" s="177">
        <v>3</v>
      </c>
      <c r="P9" s="178">
        <v>1</v>
      </c>
      <c r="Q9" s="179">
        <v>2</v>
      </c>
      <c r="R9" s="180">
        <v>1</v>
      </c>
      <c r="S9" s="181">
        <v>2</v>
      </c>
      <c r="T9" s="175">
        <v>1</v>
      </c>
      <c r="U9" s="177">
        <v>2</v>
      </c>
      <c r="V9" s="210">
        <v>3</v>
      </c>
      <c r="W9" s="178">
        <v>1</v>
      </c>
      <c r="X9" s="179">
        <v>2</v>
      </c>
      <c r="Y9" s="180">
        <v>1</v>
      </c>
      <c r="Z9" s="181">
        <v>2</v>
      </c>
      <c r="AA9" s="848"/>
      <c r="AB9" s="849"/>
      <c r="AC9" s="189"/>
      <c r="AD9" s="175">
        <v>1</v>
      </c>
      <c r="AE9" s="176">
        <v>2</v>
      </c>
      <c r="AF9" s="177">
        <v>3</v>
      </c>
      <c r="AG9" s="178">
        <v>1</v>
      </c>
      <c r="AH9" s="209">
        <v>2</v>
      </c>
      <c r="AI9" s="179">
        <v>3</v>
      </c>
      <c r="AJ9" s="180">
        <v>1</v>
      </c>
      <c r="AK9" s="209">
        <v>2</v>
      </c>
      <c r="AL9" s="181">
        <v>3</v>
      </c>
      <c r="AM9" s="175">
        <v>1</v>
      </c>
      <c r="AN9" s="176">
        <v>2</v>
      </c>
      <c r="AO9" s="177">
        <v>3</v>
      </c>
      <c r="AP9" s="178">
        <v>1</v>
      </c>
      <c r="AQ9" s="179">
        <v>2</v>
      </c>
      <c r="AR9" s="180">
        <v>1</v>
      </c>
      <c r="AS9" s="181">
        <v>2</v>
      </c>
      <c r="AT9" s="175">
        <v>1</v>
      </c>
      <c r="AU9" s="177">
        <v>2</v>
      </c>
      <c r="AV9" s="209">
        <v>3</v>
      </c>
      <c r="AW9" s="178">
        <v>1</v>
      </c>
      <c r="AX9" s="179">
        <v>2</v>
      </c>
      <c r="AY9" s="180">
        <v>1</v>
      </c>
      <c r="AZ9" s="181">
        <v>2</v>
      </c>
      <c r="BA9" s="195"/>
      <c r="BB9" s="195"/>
      <c r="BC9" s="118" t="s">
        <v>807</v>
      </c>
      <c r="BD9" s="118" t="s">
        <v>811</v>
      </c>
      <c r="BE9" s="197" t="s">
        <v>453</v>
      </c>
      <c r="BF9" s="118" t="s">
        <v>790</v>
      </c>
      <c r="BG9" s="118" t="s">
        <v>358</v>
      </c>
      <c r="BH9" s="118" t="s">
        <v>797</v>
      </c>
      <c r="BI9" s="197" t="s">
        <v>453</v>
      </c>
      <c r="BJ9" s="118" t="s">
        <v>341</v>
      </c>
      <c r="BK9" s="118" t="s">
        <v>301</v>
      </c>
      <c r="BL9" s="197" t="s">
        <v>453</v>
      </c>
      <c r="BM9" s="118" t="s">
        <v>274</v>
      </c>
      <c r="BN9" s="118" t="s">
        <v>510</v>
      </c>
      <c r="BO9" s="197" t="s">
        <v>453</v>
      </c>
      <c r="BP9" s="118" t="s">
        <v>787</v>
      </c>
      <c r="BQ9" s="118" t="s">
        <v>646</v>
      </c>
      <c r="BR9" s="197" t="s">
        <v>453</v>
      </c>
      <c r="BS9" s="388" t="s">
        <v>799</v>
      </c>
      <c r="BT9" s="388" t="s">
        <v>800</v>
      </c>
      <c r="BU9" s="197" t="s">
        <v>453</v>
      </c>
      <c r="BV9" s="118" t="s">
        <v>632</v>
      </c>
      <c r="BW9" s="118" t="s">
        <v>683</v>
      </c>
      <c r="BX9" s="197" t="s">
        <v>453</v>
      </c>
      <c r="BY9" s="118" t="s">
        <v>620</v>
      </c>
      <c r="BZ9" s="118" t="s">
        <v>621</v>
      </c>
      <c r="CA9" s="197" t="s">
        <v>453</v>
      </c>
      <c r="CB9" s="118" t="s">
        <v>695</v>
      </c>
      <c r="CC9" s="118" t="s">
        <v>772</v>
      </c>
      <c r="CD9" s="197" t="s">
        <v>453</v>
      </c>
      <c r="CE9" s="118" t="s">
        <v>255</v>
      </c>
      <c r="CF9" s="118" t="s">
        <v>256</v>
      </c>
      <c r="CG9" s="197" t="s">
        <v>453</v>
      </c>
      <c r="CH9" s="118" t="s">
        <v>784</v>
      </c>
      <c r="CI9" s="118" t="s">
        <v>786</v>
      </c>
      <c r="CJ9" s="118" t="s">
        <v>785</v>
      </c>
      <c r="CK9" s="197" t="s">
        <v>453</v>
      </c>
      <c r="CL9" s="118" t="s">
        <v>801</v>
      </c>
      <c r="CM9" s="118" t="s">
        <v>802</v>
      </c>
      <c r="CN9" s="197" t="s">
        <v>453</v>
      </c>
      <c r="CO9" s="118" t="s">
        <v>812</v>
      </c>
      <c r="CP9" s="118" t="s">
        <v>813</v>
      </c>
      <c r="CQ9" s="197" t="s">
        <v>453</v>
      </c>
      <c r="CR9" s="118" t="s">
        <v>661</v>
      </c>
      <c r="CS9" s="118" t="s">
        <v>806</v>
      </c>
      <c r="CT9" s="118" t="s">
        <v>237</v>
      </c>
      <c r="CU9" s="118" t="s">
        <v>514</v>
      </c>
      <c r="CV9" s="197" t="s">
        <v>453</v>
      </c>
      <c r="CW9" s="118" t="s">
        <v>788</v>
      </c>
      <c r="CX9" s="118" t="s">
        <v>191</v>
      </c>
      <c r="CY9" s="118" t="s">
        <v>743</v>
      </c>
      <c r="CZ9" s="118" t="s">
        <v>809</v>
      </c>
      <c r="DA9" s="197" t="s">
        <v>453</v>
      </c>
      <c r="DB9" s="118" t="s">
        <v>805</v>
      </c>
      <c r="DC9" s="118" t="s">
        <v>582</v>
      </c>
      <c r="DD9" s="118" t="s">
        <v>804</v>
      </c>
      <c r="DE9" s="197" t="s">
        <v>453</v>
      </c>
      <c r="DF9" s="118" t="s">
        <v>241</v>
      </c>
      <c r="DG9" s="118" t="s">
        <v>244</v>
      </c>
      <c r="DH9" s="197" t="s">
        <v>453</v>
      </c>
      <c r="DI9" s="118" t="s">
        <v>640</v>
      </c>
      <c r="DJ9" s="118" t="s">
        <v>641</v>
      </c>
      <c r="DK9" s="197" t="s">
        <v>453</v>
      </c>
      <c r="DL9" s="118" t="s">
        <v>515</v>
      </c>
      <c r="DM9" s="118" t="s">
        <v>789</v>
      </c>
      <c r="DN9" s="118" t="s">
        <v>783</v>
      </c>
      <c r="DO9" s="197" t="s">
        <v>453</v>
      </c>
      <c r="DP9" s="118" t="s">
        <v>516</v>
      </c>
      <c r="DQ9" s="118" t="s">
        <v>587</v>
      </c>
      <c r="DR9" s="197" t="s">
        <v>453</v>
      </c>
      <c r="DS9" s="118" t="s">
        <v>517</v>
      </c>
      <c r="DT9" s="118" t="s">
        <v>518</v>
      </c>
      <c r="DU9" s="197" t="s">
        <v>453</v>
      </c>
      <c r="DV9" s="118" t="s">
        <v>792</v>
      </c>
      <c r="DW9" s="118" t="s">
        <v>793</v>
      </c>
      <c r="DX9" s="403" t="s">
        <v>453</v>
      </c>
      <c r="DY9" s="118" t="s">
        <v>638</v>
      </c>
      <c r="DZ9" s="118" t="s">
        <v>639</v>
      </c>
      <c r="EA9" s="403" t="s">
        <v>453</v>
      </c>
      <c r="EB9" s="118" t="s">
        <v>519</v>
      </c>
      <c r="EC9" s="118" t="s">
        <v>520</v>
      </c>
      <c r="ED9" s="197" t="s">
        <v>453</v>
      </c>
      <c r="EE9" s="118" t="s">
        <v>416</v>
      </c>
      <c r="EF9" s="118" t="s">
        <v>808</v>
      </c>
      <c r="EG9" s="197" t="s">
        <v>453</v>
      </c>
      <c r="EH9" s="118" t="s">
        <v>268</v>
      </c>
      <c r="EI9" s="118" t="s">
        <v>267</v>
      </c>
      <c r="EJ9" s="197" t="s">
        <v>453</v>
      </c>
      <c r="EK9" s="388" t="s">
        <v>794</v>
      </c>
      <c r="EL9" s="388" t="s">
        <v>795</v>
      </c>
      <c r="EM9" s="197" t="s">
        <v>453</v>
      </c>
      <c r="EN9" s="118" t="s">
        <v>791</v>
      </c>
      <c r="EO9" s="118" t="s">
        <v>803</v>
      </c>
      <c r="EP9" s="118" t="s">
        <v>810</v>
      </c>
      <c r="EQ9" s="118" t="s">
        <v>798</v>
      </c>
      <c r="ER9" s="118" t="s">
        <v>636</v>
      </c>
      <c r="ES9" s="118" t="s">
        <v>637</v>
      </c>
      <c r="ET9" s="197" t="s">
        <v>453</v>
      </c>
      <c r="EU9" s="118" t="s">
        <v>633</v>
      </c>
      <c r="EV9" s="118" t="s">
        <v>634</v>
      </c>
      <c r="EW9" s="197" t="s">
        <v>453</v>
      </c>
      <c r="EX9" s="118" t="s">
        <v>815</v>
      </c>
      <c r="EY9" s="118" t="s">
        <v>782</v>
      </c>
      <c r="EZ9" s="197" t="s">
        <v>453</v>
      </c>
      <c r="FA9" s="118" t="s">
        <v>814</v>
      </c>
      <c r="FB9" s="118" t="s">
        <v>796</v>
      </c>
      <c r="FC9" s="118"/>
      <c r="FD9" s="118"/>
      <c r="FE9" s="118"/>
      <c r="FF9" s="529"/>
      <c r="FG9" s="529"/>
      <c r="FH9" s="529"/>
      <c r="FI9" s="529"/>
      <c r="FJ9" s="529"/>
      <c r="FK9" s="529"/>
      <c r="FL9" s="529"/>
      <c r="FM9" s="529"/>
      <c r="FN9" s="529"/>
      <c r="FO9" s="529"/>
      <c r="FP9" s="529"/>
      <c r="FQ9" s="529"/>
      <c r="FR9" s="529"/>
      <c r="FS9" s="529"/>
      <c r="FT9" s="529"/>
      <c r="FU9" s="529"/>
      <c r="FV9" s="529"/>
      <c r="FW9" s="529"/>
      <c r="FX9" s="529"/>
      <c r="FY9" s="529"/>
      <c r="FZ9" s="529"/>
      <c r="GA9" s="529"/>
      <c r="GB9" s="529"/>
      <c r="GC9" s="529"/>
      <c r="GD9" s="529"/>
      <c r="GE9" s="529"/>
      <c r="GF9" s="529"/>
      <c r="GG9" s="529"/>
      <c r="GH9" s="529"/>
      <c r="GI9" s="529"/>
    </row>
    <row r="10" spans="1:191" ht="13.9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4"/>
      <c r="AA10" s="836"/>
      <c r="AB10" s="837"/>
      <c r="AC10" s="189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18"/>
      <c r="BD10" s="118"/>
      <c r="BE10" s="118"/>
      <c r="BF10" s="118"/>
      <c r="BG10" s="118"/>
      <c r="BH10" s="118"/>
      <c r="BI10" s="118"/>
      <c r="BJ10" s="118"/>
      <c r="BK10" s="118"/>
      <c r="BL10" s="197"/>
      <c r="BM10" s="118"/>
      <c r="BN10" s="118"/>
      <c r="BO10" s="197"/>
      <c r="BP10" s="118"/>
      <c r="BQ10" s="196"/>
      <c r="BR10" s="197"/>
      <c r="BS10" s="197"/>
      <c r="BT10" s="197"/>
      <c r="BU10" s="197"/>
      <c r="BV10" s="118"/>
      <c r="BW10" s="118"/>
      <c r="BX10" s="197"/>
      <c r="BY10" s="197"/>
      <c r="BZ10" s="197"/>
      <c r="CA10" s="197"/>
      <c r="CB10" s="118"/>
      <c r="CC10" s="118"/>
      <c r="CD10" s="197"/>
      <c r="CE10" s="197"/>
      <c r="CF10" s="197"/>
      <c r="CG10" s="197"/>
      <c r="CH10" s="118"/>
      <c r="CI10" s="118"/>
      <c r="CJ10" s="118"/>
      <c r="CK10" s="197"/>
      <c r="CL10" s="118"/>
      <c r="CM10" s="118"/>
      <c r="CN10" s="197"/>
      <c r="CO10" s="197"/>
      <c r="CP10" s="197"/>
      <c r="CQ10" s="197"/>
      <c r="CR10" s="118"/>
      <c r="CS10" s="118"/>
      <c r="CT10" s="118"/>
      <c r="CU10" s="118"/>
      <c r="CV10" s="197"/>
      <c r="CW10" s="118"/>
      <c r="CX10" s="118"/>
      <c r="CY10" s="118"/>
      <c r="CZ10" s="118"/>
      <c r="DA10" s="197"/>
      <c r="DB10" s="118"/>
      <c r="DC10" s="118"/>
      <c r="DD10" s="118"/>
      <c r="DE10" s="197"/>
      <c r="DF10" s="118"/>
      <c r="DG10" s="118"/>
      <c r="DH10" s="197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97"/>
      <c r="DV10" s="24"/>
      <c r="DW10" s="24"/>
      <c r="DX10" s="24"/>
      <c r="DY10" s="24"/>
      <c r="DZ10" s="24"/>
      <c r="EA10" s="24"/>
      <c r="EB10" s="118"/>
      <c r="EC10" s="118"/>
      <c r="ED10" s="197"/>
      <c r="EE10" s="118"/>
      <c r="EF10" s="118"/>
      <c r="EG10" s="118"/>
      <c r="EH10" s="118"/>
      <c r="EI10" s="118"/>
      <c r="EJ10" s="197"/>
      <c r="EK10" s="197"/>
      <c r="EL10" s="197"/>
      <c r="EM10" s="197"/>
      <c r="EN10" s="118"/>
      <c r="EO10" s="118"/>
      <c r="EP10" s="118"/>
      <c r="EQ10" s="118"/>
      <c r="ER10" s="118"/>
      <c r="ES10" s="118"/>
      <c r="ET10" s="197"/>
      <c r="EU10" s="118"/>
      <c r="EV10" s="118"/>
      <c r="EW10" s="197"/>
      <c r="EX10" s="118"/>
      <c r="EY10" s="118"/>
      <c r="EZ10" s="118"/>
      <c r="FA10" s="118"/>
      <c r="FB10" s="118"/>
      <c r="FC10" s="118"/>
      <c r="FD10" s="118"/>
      <c r="FE10" s="118"/>
      <c r="FF10" s="529"/>
      <c r="FG10" s="529"/>
      <c r="FH10" s="529"/>
      <c r="FI10" s="529"/>
      <c r="FJ10" s="529"/>
      <c r="FK10" s="529"/>
      <c r="FL10" s="529"/>
      <c r="FM10" s="529"/>
      <c r="FN10" s="529"/>
      <c r="FO10" s="529"/>
      <c r="FP10" s="529"/>
      <c r="FQ10" s="529"/>
      <c r="FR10" s="529"/>
      <c r="FS10" s="529"/>
      <c r="FT10" s="529"/>
      <c r="FU10" s="529"/>
      <c r="FV10" s="529"/>
      <c r="FW10" s="529"/>
      <c r="FX10" s="529"/>
      <c r="FY10" s="529"/>
      <c r="FZ10" s="529"/>
      <c r="GA10" s="529"/>
      <c r="GB10" s="529"/>
      <c r="GC10" s="529"/>
      <c r="GD10" s="529"/>
      <c r="GE10" s="529"/>
      <c r="GF10" s="529"/>
      <c r="GG10" s="529"/>
      <c r="GH10" s="529"/>
      <c r="GI10" s="529"/>
    </row>
    <row r="11" spans="1:191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6"/>
      <c r="Y11" s="826"/>
      <c r="Z11" s="827"/>
      <c r="AA11" s="47" t="s">
        <v>127</v>
      </c>
      <c r="AB11" s="32"/>
      <c r="AC11" s="2"/>
      <c r="AD11" s="520" t="s">
        <v>811</v>
      </c>
      <c r="AE11" s="520" t="s">
        <v>811</v>
      </c>
      <c r="AF11" s="520" t="s">
        <v>811</v>
      </c>
      <c r="AG11" s="520" t="s">
        <v>811</v>
      </c>
      <c r="AH11" s="520" t="s">
        <v>811</v>
      </c>
      <c r="AI11" s="520" t="s">
        <v>811</v>
      </c>
      <c r="AJ11" s="520" t="s">
        <v>811</v>
      </c>
      <c r="AK11" s="520" t="s">
        <v>811</v>
      </c>
      <c r="AL11" s="520" t="s">
        <v>811</v>
      </c>
      <c r="AM11" s="520" t="s">
        <v>807</v>
      </c>
      <c r="AN11" s="520" t="s">
        <v>807</v>
      </c>
      <c r="AO11" s="520" t="s">
        <v>811</v>
      </c>
      <c r="AP11" s="520" t="s">
        <v>811</v>
      </c>
      <c r="AQ11" s="520" t="s">
        <v>811</v>
      </c>
      <c r="AR11" s="520" t="s">
        <v>807</v>
      </c>
      <c r="AS11" s="520" t="s">
        <v>807</v>
      </c>
      <c r="AT11" s="520" t="s">
        <v>807</v>
      </c>
      <c r="AU11" s="520" t="s">
        <v>807</v>
      </c>
      <c r="AV11" s="520" t="s">
        <v>807</v>
      </c>
      <c r="AW11" s="520" t="s">
        <v>807</v>
      </c>
      <c r="AX11" s="520" t="s">
        <v>807</v>
      </c>
      <c r="AY11" s="520" t="s">
        <v>807</v>
      </c>
      <c r="AZ11" s="520" t="s">
        <v>807</v>
      </c>
      <c r="BC11" s="118"/>
      <c r="BD11" s="118"/>
      <c r="BE11" s="118"/>
      <c r="BF11" s="118"/>
      <c r="BG11" s="118"/>
      <c r="BH11" s="118"/>
      <c r="BI11" s="118"/>
      <c r="BJ11" s="118"/>
      <c r="BK11" s="7"/>
      <c r="BL11" s="118"/>
      <c r="BM11" s="118"/>
      <c r="BN11" s="7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27"/>
      <c r="EP11" s="27"/>
      <c r="EQ11" s="118"/>
      <c r="ER11" s="27"/>
      <c r="ES11" s="27"/>
      <c r="ET11" s="27"/>
      <c r="EU11" s="27"/>
      <c r="EV11" s="27"/>
      <c r="EW11" s="27"/>
      <c r="EX11" s="7"/>
      <c r="EY11" s="7"/>
      <c r="EZ11" s="7"/>
      <c r="FA11" s="7"/>
      <c r="FB11" s="7"/>
      <c r="FC11" s="7"/>
      <c r="FD11" s="7"/>
      <c r="FE11" s="7"/>
    </row>
    <row r="12" spans="1:191" ht="17.100000000000001" customHeight="1" x14ac:dyDescent="0.25">
      <c r="A12" s="774"/>
      <c r="B12" s="777"/>
      <c r="C12" s="172">
        <v>2</v>
      </c>
      <c r="D12" s="533" t="s">
        <v>843</v>
      </c>
      <c r="E12" s="429" t="s">
        <v>864</v>
      </c>
      <c r="F12" s="433" t="s">
        <v>845</v>
      </c>
      <c r="G12" s="431" t="s">
        <v>850</v>
      </c>
      <c r="H12" s="432" t="s">
        <v>881</v>
      </c>
      <c r="I12" s="433" t="s">
        <v>859</v>
      </c>
      <c r="J12" s="434" t="s">
        <v>865</v>
      </c>
      <c r="K12" s="441" t="s">
        <v>890</v>
      </c>
      <c r="L12" s="435" t="s">
        <v>873</v>
      </c>
      <c r="M12" s="436"/>
      <c r="N12" s="429"/>
      <c r="O12" s="433"/>
      <c r="P12" s="431"/>
      <c r="Q12" s="433"/>
      <c r="R12" s="434"/>
      <c r="S12" s="435"/>
      <c r="T12" s="428"/>
      <c r="U12" s="437"/>
      <c r="V12" s="433"/>
      <c r="W12" s="431"/>
      <c r="X12" s="433"/>
      <c r="Y12" s="434"/>
      <c r="Z12" s="435"/>
      <c r="AA12" s="26" t="s">
        <v>817</v>
      </c>
      <c r="AB12" s="8"/>
      <c r="AC12" s="2"/>
      <c r="AD12" s="520" t="s">
        <v>811</v>
      </c>
      <c r="AE12" s="520" t="s">
        <v>811</v>
      </c>
      <c r="AF12" s="520" t="s">
        <v>811</v>
      </c>
      <c r="AG12" s="520" t="s">
        <v>811</v>
      </c>
      <c r="AH12" s="520" t="s">
        <v>811</v>
      </c>
      <c r="AI12" s="520" t="s">
        <v>811</v>
      </c>
      <c r="AJ12" s="520" t="s">
        <v>811</v>
      </c>
      <c r="AK12" s="520" t="s">
        <v>811</v>
      </c>
      <c r="AL12" s="520" t="s">
        <v>811</v>
      </c>
      <c r="AM12" s="520" t="s">
        <v>807</v>
      </c>
      <c r="AN12" s="520" t="s">
        <v>807</v>
      </c>
      <c r="AO12" s="520" t="s">
        <v>811</v>
      </c>
      <c r="AP12" s="520" t="s">
        <v>811</v>
      </c>
      <c r="AQ12" s="520" t="s">
        <v>811</v>
      </c>
      <c r="AR12" s="520" t="s">
        <v>807</v>
      </c>
      <c r="AS12" s="520" t="s">
        <v>807</v>
      </c>
      <c r="AT12" s="520" t="s">
        <v>807</v>
      </c>
      <c r="AU12" s="520" t="s">
        <v>807</v>
      </c>
      <c r="AV12" s="520" t="s">
        <v>807</v>
      </c>
      <c r="AW12" s="520" t="s">
        <v>807</v>
      </c>
      <c r="AX12" s="520" t="s">
        <v>807</v>
      </c>
      <c r="AY12" s="520" t="s">
        <v>807</v>
      </c>
      <c r="AZ12" s="520" t="s">
        <v>807</v>
      </c>
      <c r="BC12" s="118">
        <f t="shared" ref="BC12:BC64" si="0">COUNTIF(D12:Z12,"A.39")</f>
        <v>0</v>
      </c>
      <c r="BD12" s="118">
        <f t="shared" ref="BD12:BD64" si="1">COUNTIF(D12:Z12,"A.45")</f>
        <v>0</v>
      </c>
      <c r="BE12" s="118">
        <f t="shared" ref="BE12:BE64" si="2">SUM(BD12:BD12)</f>
        <v>0</v>
      </c>
      <c r="BF12" s="118">
        <f t="shared" ref="BF12:BF64" si="3">COUNTIF(D12:Z12,"B.22")</f>
        <v>0</v>
      </c>
      <c r="BG12" s="118">
        <f t="shared" ref="BG12:BG64" si="4">COUNTIF(D12:Z12,"B.25")</f>
        <v>0</v>
      </c>
      <c r="BH12" s="118">
        <f t="shared" ref="BH12:BH64" si="5">COUNTIF(D12:Z12,"B.29")</f>
        <v>0</v>
      </c>
      <c r="BI12" s="118">
        <f t="shared" ref="BI12:BI64" si="6">SUM(BG12:BG12)</f>
        <v>0</v>
      </c>
      <c r="BJ12" s="118">
        <f t="shared" ref="BJ12:BJ64" si="7">COUNTIF(D12:Z12,"C.7")</f>
        <v>0</v>
      </c>
      <c r="BK12" s="117">
        <f>COUNTIF(D12:Z12,"CP.7")</f>
        <v>0</v>
      </c>
      <c r="BL12" s="118">
        <f t="shared" ref="BL12:BL64" si="8">SUM(BJ12:BK12)</f>
        <v>0</v>
      </c>
      <c r="BM12" s="118">
        <f t="shared" ref="BM12:BM64" si="9">COUNTIF(D12:Z12,"C.13")</f>
        <v>0</v>
      </c>
      <c r="BN12" s="117">
        <f t="shared" ref="BN12:BN64" si="10">COUNTIF(D12:Z12,"CP.13")</f>
        <v>0</v>
      </c>
      <c r="BO12" s="118">
        <f t="shared" ref="BO12:BO64" si="11">SUM(BM12:BN12)</f>
        <v>0</v>
      </c>
      <c r="BP12" s="118">
        <f t="shared" ref="BP12:BP64" si="12">COUNTIF(D12:Z12,"C.19")</f>
        <v>0</v>
      </c>
      <c r="BQ12" s="118">
        <f t="shared" ref="BQ12:BQ64" si="13">COUNTIF(D12:Z12,"CP.20")</f>
        <v>0</v>
      </c>
      <c r="BR12" s="118">
        <f t="shared" ref="BR12:BR64" si="14">SUM(BP12:BQ12)</f>
        <v>0</v>
      </c>
      <c r="BS12" s="118">
        <f t="shared" ref="BS12:BS64" si="15">COUNTIF(D12:Z12,"C.31")</f>
        <v>0</v>
      </c>
      <c r="BT12" s="118">
        <f t="shared" ref="BT12:BT64" si="16">COUNTIF(D12:Z12,"CP.31")</f>
        <v>0</v>
      </c>
      <c r="BU12" s="118">
        <f>SUM(BS12:BT12)</f>
        <v>0</v>
      </c>
      <c r="BV12" s="117">
        <f t="shared" ref="BV12:BV64" si="17">COUNTIF(D12:Z12,"D.12")</f>
        <v>0</v>
      </c>
      <c r="BW12" s="117">
        <f t="shared" ref="BW12:BW64" si="18">COUNTIF(D12:Z12,"DP.12")</f>
        <v>0</v>
      </c>
      <c r="BX12" s="117">
        <f t="shared" ref="BX12:BX64" si="19">SUM(BV12:BW12)</f>
        <v>0</v>
      </c>
      <c r="BY12" s="117">
        <f t="shared" ref="BY12:BY64" si="20">COUNTIF(D12:Z12,"D.41")</f>
        <v>0</v>
      </c>
      <c r="BZ12" s="117">
        <f t="shared" ref="BZ12:BZ64" si="21">COUNTIF(D12:Z12,"DP.41")</f>
        <v>0</v>
      </c>
      <c r="CA12" s="117">
        <f>SUM(BY12:BZ12)</f>
        <v>0</v>
      </c>
      <c r="CB12" s="117">
        <f t="shared" ref="CB12:CB64" si="22">COUNTIF(D12:Z12,"E.43")</f>
        <v>0</v>
      </c>
      <c r="CC12" s="117">
        <f t="shared" ref="CC12:CC64" si="23">COUNTIF(D12:Z12,"EL.43")</f>
        <v>0</v>
      </c>
      <c r="CD12" s="117">
        <f t="shared" ref="CD12:CD64" si="24">SUM(CB12:CC12)</f>
        <v>0</v>
      </c>
      <c r="CE12" s="117">
        <f>COUNTIF(D12:Z12,"E.10")</f>
        <v>0</v>
      </c>
      <c r="CF12" s="117">
        <f>COUNTIF(D12:Z12,"EL.10")</f>
        <v>0</v>
      </c>
      <c r="CG12" s="117">
        <f>SUM(CE12:CF12)</f>
        <v>0</v>
      </c>
      <c r="CH12" s="117">
        <f t="shared" ref="CH12:CH64" si="25">COUNTIF(D12:Z12,"E.18")</f>
        <v>0</v>
      </c>
      <c r="CI12" s="117">
        <f t="shared" ref="CI12:CI64" si="26">COUNTIF(D12:Z12,"EL.18")</f>
        <v>0</v>
      </c>
      <c r="CJ12" s="117">
        <f t="shared" ref="CJ12:CJ64" si="27">COUNTIF(D12:Z12,"EP.18")</f>
        <v>0</v>
      </c>
      <c r="CK12" s="117">
        <f t="shared" ref="CK12:CK64" si="28">SUM(CH12:CJ12)</f>
        <v>0</v>
      </c>
      <c r="CL12" s="117">
        <f t="shared" ref="CL12:CL64" si="29">COUNTIF(D12:Z12,"E.33")</f>
        <v>0</v>
      </c>
      <c r="CM12" s="117">
        <f t="shared" ref="CM12:CM64" si="30">COUNTIF(D12:Z12,"EL.33")</f>
        <v>0</v>
      </c>
      <c r="CN12" s="117">
        <f t="shared" ref="CN12:CN64" si="31">SUM(CL12:CM12)</f>
        <v>0</v>
      </c>
      <c r="CO12" s="117">
        <f t="shared" ref="CO12:CO64" si="32">COUNTIF(D12:Z12,"EP.47")</f>
        <v>0</v>
      </c>
      <c r="CP12" s="117">
        <f t="shared" ref="CP12:CP64" si="33">COUNTIF(D12:Z12,"EL.47")</f>
        <v>0</v>
      </c>
      <c r="CQ12" s="117">
        <f>SUM(CO12:CP12)</f>
        <v>0</v>
      </c>
      <c r="CR12" s="117">
        <f t="shared" ref="CR12:CR64" si="34">COUNTIF(D12:Z12,"F.32")</f>
        <v>0</v>
      </c>
      <c r="CS12" s="117">
        <f t="shared" ref="CS12:CS64" si="35">COUNTIF(D12:Z12,"F.37")</f>
        <v>0</v>
      </c>
      <c r="CT12" s="117">
        <f t="shared" ref="CT12:CT64" si="36">COUNTIF(D12:Z12,"G.3")</f>
        <v>0</v>
      </c>
      <c r="CU12" s="117">
        <f t="shared" ref="CU12:CU64" si="37">COUNTIF(D12:Z12,"GP.3")</f>
        <v>0</v>
      </c>
      <c r="CV12" s="117">
        <f t="shared" ref="CV12:CV64" si="38">SUM(CT12:CU12)</f>
        <v>0</v>
      </c>
      <c r="CW12" s="117">
        <f t="shared" ref="CW12:CW64" si="39">COUNTIF(D12:Z12,"G.20")</f>
        <v>0</v>
      </c>
      <c r="CX12" s="117">
        <f t="shared" ref="CX12:CX64" si="40">COUNTIF(D12:Z12,"G.42")</f>
        <v>0</v>
      </c>
      <c r="CY12" s="117">
        <f t="shared" ref="CY12:CY64" si="41">COUNTIF(D12:Z12,"G.43")</f>
        <v>0</v>
      </c>
      <c r="CZ12" s="117">
        <f t="shared" ref="CZ12:CZ64" si="42">COUNTIF(D12:Z12,"GP.43")</f>
        <v>0</v>
      </c>
      <c r="DA12" s="117">
        <f>SUM(CY12:CZ12)</f>
        <v>0</v>
      </c>
      <c r="DB12" s="117">
        <f t="shared" ref="DB12:DB64" si="43">COUNTIF(D12:Z12,"G.35")</f>
        <v>0</v>
      </c>
      <c r="DC12" s="117">
        <f>COUNTIF(D12:Z12,"GP.31")</f>
        <v>0</v>
      </c>
      <c r="DD12" s="117">
        <f t="shared" ref="DD12:DD64" si="44">COUNTIF(D12:Z12,"HL.35")</f>
        <v>0</v>
      </c>
      <c r="DE12" s="117">
        <f>SUM(DB12:DD12)</f>
        <v>0</v>
      </c>
      <c r="DF12" s="117">
        <f t="shared" ref="DF12:DF64" si="45">COUNTIF(D12:Z12,"H.6")</f>
        <v>0</v>
      </c>
      <c r="DG12" s="117">
        <f t="shared" ref="DG12:DG64" si="46">COUNTIF(D12:Z12,"HL.6")</f>
        <v>0</v>
      </c>
      <c r="DH12" s="117">
        <f t="shared" ref="DH12:DH64" si="47">SUM(DF12:DG12)</f>
        <v>0</v>
      </c>
      <c r="DI12" s="117">
        <f t="shared" ref="DI12:DI64" si="48">COUNTIF(D12:Z12,"H.17")</f>
        <v>0</v>
      </c>
      <c r="DJ12" s="117">
        <f t="shared" ref="DJ12:DJ64" si="49">COUNTIF(D12:Z12,"HL.17")</f>
        <v>0</v>
      </c>
      <c r="DK12" s="117">
        <f t="shared" ref="DK12:DK64" si="50">SUM(DI12:DJ12)</f>
        <v>0</v>
      </c>
      <c r="DL12" s="117">
        <f t="shared" ref="DL12:DL64" si="51">COUNTIF(D12:Z12,"I.2")</f>
        <v>0</v>
      </c>
      <c r="DM12" s="117">
        <f t="shared" ref="DM12:DM64" si="52">COUNTIF(D12:Z12,"I.21")</f>
        <v>0</v>
      </c>
      <c r="DN12" s="117">
        <f>COUNTIF(D12:Z12,"T.21")</f>
        <v>0</v>
      </c>
      <c r="DO12" s="117">
        <f t="shared" ref="DO12:DO64" si="53">SUM(DM12:DN12)</f>
        <v>0</v>
      </c>
      <c r="DP12" s="117">
        <f t="shared" ref="DP12:DP64" si="54">COUNTIF(D12:Z12,"J.4")</f>
        <v>0</v>
      </c>
      <c r="DQ12" s="117">
        <f>COUNTIF(D12:Z12,"JL.4")</f>
        <v>0</v>
      </c>
      <c r="DR12" s="117">
        <f>SUM(DP12:DQ12)</f>
        <v>0</v>
      </c>
      <c r="DS12" s="117">
        <f t="shared" ref="DS12:DS64" si="55">COUNTIF(D12:Z12,"J.11")</f>
        <v>0</v>
      </c>
      <c r="DT12" s="117">
        <f t="shared" ref="DT12:DT64" si="56">COUNTIF(D12:Z12,"JL.11")</f>
        <v>0</v>
      </c>
      <c r="DU12" s="117">
        <f t="shared" ref="DU12:DU64" si="57">SUM(DS12:DT12)</f>
        <v>0</v>
      </c>
      <c r="DV12" s="117">
        <f t="shared" ref="DV12:DV64" si="58">COUNTIF(D12:Z12,"JL.26")</f>
        <v>0</v>
      </c>
      <c r="DW12" s="117">
        <f t="shared" ref="DW12:DW64" si="59">COUNTIF(D12:Z12,"T.26")</f>
        <v>0</v>
      </c>
      <c r="DX12" s="117">
        <f t="shared" ref="DX12:DX64" si="60">SUM(DV12:DW12)</f>
        <v>0</v>
      </c>
      <c r="DY12" s="117">
        <f>COUNTIF(D12:Z12,"JL.16")</f>
        <v>0</v>
      </c>
      <c r="DZ12" s="117">
        <f t="shared" ref="DZ12:DZ64" si="61">COUNTIF(D12:Z12,"T.16")</f>
        <v>0</v>
      </c>
      <c r="EA12" s="117">
        <f>SUM(DY12:DZ12)</f>
        <v>0</v>
      </c>
      <c r="EB12" s="117">
        <f t="shared" ref="EB12:EB64" si="62">COUNTIF(D12:Z12,"K.5")</f>
        <v>0</v>
      </c>
      <c r="EC12" s="117">
        <f t="shared" ref="EC12:EC64" si="63">COUNTIF(D12:Z12,"KL.5")</f>
        <v>0</v>
      </c>
      <c r="ED12" s="117">
        <f t="shared" ref="ED12:ED64" si="64">SUM(EB12:EC12)</f>
        <v>0</v>
      </c>
      <c r="EE12" s="117">
        <f t="shared" ref="EE12:EE64" si="65">COUNTIF(D12:Z12,"K.40")</f>
        <v>0</v>
      </c>
      <c r="EF12" s="117">
        <f t="shared" ref="EF12:EF64" si="66">COUNTIF(D12:Z12,"KL.40")</f>
        <v>0</v>
      </c>
      <c r="EG12" s="117">
        <f>SUM(EE12:EF12)</f>
        <v>0</v>
      </c>
      <c r="EH12" s="117">
        <f t="shared" ref="EH12:EH64" si="67">COUNTIF(D12:Z12,"L.9")</f>
        <v>0</v>
      </c>
      <c r="EI12" s="117">
        <f t="shared" ref="EI12:EI64" si="68">COUNTIF(D12:Z12,"LL.9")</f>
        <v>0</v>
      </c>
      <c r="EJ12" s="117">
        <f t="shared" ref="EJ12:EJ64" si="69">SUM(EH12:EI12)</f>
        <v>0</v>
      </c>
      <c r="EK12" s="117">
        <f t="shared" ref="EK12:EK64" si="70">COUNTIF(D12:Z12,"L.27")</f>
        <v>0</v>
      </c>
      <c r="EL12" s="117">
        <f t="shared" ref="EL12:EL64" si="71">COUNTIF(D12:Z12,"LL.27")</f>
        <v>0</v>
      </c>
      <c r="EM12" s="117">
        <f>SUM(EK12:EL12)</f>
        <v>0</v>
      </c>
      <c r="EN12" s="117">
        <f t="shared" ref="EN12:EN64" si="72">COUNTIF(D12:Z12,"M.24")</f>
        <v>0</v>
      </c>
      <c r="EO12" s="117">
        <f t="shared" ref="EO12:EO64" si="73">COUNTIF(D12:Z12,"N.34")</f>
        <v>0</v>
      </c>
      <c r="EP12" s="117">
        <f t="shared" ref="EP12:EP64" si="74">COUNTIF(D12:Z12,"N.44")</f>
        <v>0</v>
      </c>
      <c r="EQ12" s="118">
        <f t="shared" ref="EQ12:EQ64" si="75">COUNTIF(D12:Z12,"O.30")</f>
        <v>0</v>
      </c>
      <c r="ER12" s="117">
        <f t="shared" ref="ER12:ER64" si="76">COUNTIF(D12:Z12,"P.15")</f>
        <v>0</v>
      </c>
      <c r="ES12" s="117">
        <f t="shared" ref="ES12:ES64" si="77">COUNTIF(D12:Z12,"PL.15")</f>
        <v>0</v>
      </c>
      <c r="ET12" s="117">
        <f t="shared" ref="ET12:ET64" si="78">SUM(ER12:ES12)</f>
        <v>0</v>
      </c>
      <c r="EU12" s="117">
        <f t="shared" ref="EU12:EU64" si="79">COUNTIF(D12:Z12,"R.14")</f>
        <v>0</v>
      </c>
      <c r="EV12" s="117">
        <f t="shared" ref="EV12:EV64" si="80">COUNTIF(D12:Z12,"RL.14")</f>
        <v>0</v>
      </c>
      <c r="EW12" s="117">
        <f t="shared" ref="EW12:EW64" si="81">SUM(EU12:EV12)</f>
        <v>0</v>
      </c>
      <c r="EX12" s="118">
        <f t="shared" ref="EX12:EX64" si="82">COUNTIF(D12:Z12,"T.36")</f>
        <v>0</v>
      </c>
      <c r="EY12" s="118">
        <f t="shared" ref="EY12:EY64" si="83">COUNTIF(D12:Z12,"M.36")</f>
        <v>0</v>
      </c>
      <c r="EZ12" s="117">
        <f>SUM(EX12:EY12)</f>
        <v>0</v>
      </c>
      <c r="FA12" s="118">
        <f t="shared" ref="FA12:FA64" si="84">COUNTIF(D12:Z12,"X.38")</f>
        <v>0</v>
      </c>
      <c r="FB12" s="118">
        <f t="shared" ref="FB12:FB64" si="85">COUNTIF(D12:Z12,"X.28")</f>
        <v>0</v>
      </c>
      <c r="FC12" s="7">
        <f t="shared" ref="FC12:FC64" si="86">SUM(BC12:FB12)</f>
        <v>0</v>
      </c>
      <c r="FD12" s="7"/>
      <c r="FE12" s="7"/>
    </row>
    <row r="13" spans="1:191" ht="17.100000000000001" customHeight="1" x14ac:dyDescent="0.25">
      <c r="A13" s="774"/>
      <c r="B13" s="777"/>
      <c r="C13" s="172">
        <v>3</v>
      </c>
      <c r="D13" s="534" t="s">
        <v>843</v>
      </c>
      <c r="E13" s="439" t="s">
        <v>864</v>
      </c>
      <c r="F13" s="442" t="s">
        <v>845</v>
      </c>
      <c r="G13" s="440" t="s">
        <v>850</v>
      </c>
      <c r="H13" s="441" t="s">
        <v>881</v>
      </c>
      <c r="I13" s="442" t="s">
        <v>859</v>
      </c>
      <c r="J13" s="443" t="s">
        <v>865</v>
      </c>
      <c r="K13" s="450" t="s">
        <v>891</v>
      </c>
      <c r="L13" s="444" t="s">
        <v>873</v>
      </c>
      <c r="M13" s="445"/>
      <c r="N13" s="439"/>
      <c r="O13" s="442"/>
      <c r="P13" s="440"/>
      <c r="Q13" s="442"/>
      <c r="R13" s="443"/>
      <c r="S13" s="444"/>
      <c r="T13" s="438"/>
      <c r="U13" s="446"/>
      <c r="V13" s="442"/>
      <c r="W13" s="440"/>
      <c r="X13" s="442"/>
      <c r="Y13" s="443"/>
      <c r="Z13" s="444"/>
      <c r="AA13" s="523" t="s">
        <v>118</v>
      </c>
      <c r="AB13" s="20" t="s">
        <v>816</v>
      </c>
      <c r="AC13" s="23"/>
      <c r="AD13" s="520" t="s">
        <v>811</v>
      </c>
      <c r="AE13" s="520" t="s">
        <v>811</v>
      </c>
      <c r="AF13" s="520" t="s">
        <v>811</v>
      </c>
      <c r="AG13" s="520" t="s">
        <v>811</v>
      </c>
      <c r="AH13" s="520" t="s">
        <v>811</v>
      </c>
      <c r="AI13" s="520" t="s">
        <v>811</v>
      </c>
      <c r="AJ13" s="520" t="s">
        <v>811</v>
      </c>
      <c r="AK13" s="520" t="s">
        <v>811</v>
      </c>
      <c r="AL13" s="520" t="s">
        <v>811</v>
      </c>
      <c r="AM13" s="520" t="s">
        <v>807</v>
      </c>
      <c r="AN13" s="520" t="s">
        <v>807</v>
      </c>
      <c r="AO13" s="520" t="s">
        <v>811</v>
      </c>
      <c r="AP13" s="520" t="s">
        <v>811</v>
      </c>
      <c r="AQ13" s="520" t="s">
        <v>811</v>
      </c>
      <c r="AR13" s="520" t="s">
        <v>807</v>
      </c>
      <c r="AS13" s="520" t="s">
        <v>807</v>
      </c>
      <c r="AT13" s="520" t="s">
        <v>807</v>
      </c>
      <c r="AU13" s="520" t="s">
        <v>807</v>
      </c>
      <c r="AV13" s="520" t="s">
        <v>807</v>
      </c>
      <c r="AW13" s="520" t="s">
        <v>807</v>
      </c>
      <c r="AX13" s="520" t="s">
        <v>807</v>
      </c>
      <c r="AY13" s="520" t="s">
        <v>807</v>
      </c>
      <c r="AZ13" s="520" t="s">
        <v>807</v>
      </c>
      <c r="BB13" s="273"/>
      <c r="BC13" s="118">
        <f t="shared" si="0"/>
        <v>0</v>
      </c>
      <c r="BD13" s="118">
        <f t="shared" si="1"/>
        <v>0</v>
      </c>
      <c r="BE13" s="118">
        <f t="shared" si="2"/>
        <v>0</v>
      </c>
      <c r="BF13" s="118">
        <f t="shared" si="3"/>
        <v>0</v>
      </c>
      <c r="BG13" s="118">
        <f t="shared" si="4"/>
        <v>0</v>
      </c>
      <c r="BH13" s="118">
        <f t="shared" si="5"/>
        <v>0</v>
      </c>
      <c r="BI13" s="118">
        <f t="shared" si="6"/>
        <v>0</v>
      </c>
      <c r="BJ13" s="118">
        <f t="shared" si="7"/>
        <v>0</v>
      </c>
      <c r="BK13" s="117">
        <f t="shared" ref="BK13:BK64" si="87">COUNTIF(D13:Z13,"CP.7")</f>
        <v>0</v>
      </c>
      <c r="BL13" s="118">
        <f t="shared" si="8"/>
        <v>0</v>
      </c>
      <c r="BM13" s="118">
        <f t="shared" si="9"/>
        <v>0</v>
      </c>
      <c r="BN13" s="117">
        <f t="shared" si="10"/>
        <v>0</v>
      </c>
      <c r="BO13" s="118">
        <f t="shared" si="11"/>
        <v>0</v>
      </c>
      <c r="BP13" s="118">
        <f t="shared" si="12"/>
        <v>0</v>
      </c>
      <c r="BQ13" s="118">
        <f t="shared" si="13"/>
        <v>0</v>
      </c>
      <c r="BR13" s="118">
        <f t="shared" si="14"/>
        <v>0</v>
      </c>
      <c r="BS13" s="118">
        <f t="shared" si="15"/>
        <v>0</v>
      </c>
      <c r="BT13" s="118">
        <f t="shared" si="16"/>
        <v>0</v>
      </c>
      <c r="BU13" s="118">
        <f t="shared" ref="BU13:BU64" si="88">SUM(BS13:BT13)</f>
        <v>0</v>
      </c>
      <c r="BV13" s="117">
        <f t="shared" si="17"/>
        <v>0</v>
      </c>
      <c r="BW13" s="117">
        <f t="shared" si="18"/>
        <v>0</v>
      </c>
      <c r="BX13" s="117">
        <f t="shared" si="19"/>
        <v>0</v>
      </c>
      <c r="BY13" s="117">
        <f t="shared" si="20"/>
        <v>0</v>
      </c>
      <c r="BZ13" s="117">
        <f t="shared" si="21"/>
        <v>0</v>
      </c>
      <c r="CA13" s="117">
        <f t="shared" ref="CA13:CA64" si="89">SUM(BY13:BZ13)</f>
        <v>0</v>
      </c>
      <c r="CB13" s="117">
        <f t="shared" si="22"/>
        <v>0</v>
      </c>
      <c r="CC13" s="117">
        <f t="shared" si="23"/>
        <v>0</v>
      </c>
      <c r="CD13" s="117">
        <f t="shared" si="24"/>
        <v>0</v>
      </c>
      <c r="CE13" s="117">
        <f t="shared" ref="CE13:CE64" si="90">COUNTIF(D13:Z13,"E.10")</f>
        <v>0</v>
      </c>
      <c r="CF13" s="117">
        <f t="shared" ref="CF13:CF64" si="91">COUNTIF(D13:Z13,"EL.10")</f>
        <v>0</v>
      </c>
      <c r="CG13" s="117">
        <f t="shared" ref="CG13:CG64" si="92">SUM(CE13:CF13)</f>
        <v>0</v>
      </c>
      <c r="CH13" s="117">
        <f t="shared" si="25"/>
        <v>0</v>
      </c>
      <c r="CI13" s="117">
        <f t="shared" si="26"/>
        <v>0</v>
      </c>
      <c r="CJ13" s="117">
        <f t="shared" si="27"/>
        <v>0</v>
      </c>
      <c r="CK13" s="117">
        <f t="shared" si="28"/>
        <v>0</v>
      </c>
      <c r="CL13" s="117">
        <f t="shared" si="29"/>
        <v>0</v>
      </c>
      <c r="CM13" s="117">
        <f t="shared" si="30"/>
        <v>0</v>
      </c>
      <c r="CN13" s="117">
        <f t="shared" si="31"/>
        <v>0</v>
      </c>
      <c r="CO13" s="117">
        <f t="shared" si="32"/>
        <v>0</v>
      </c>
      <c r="CP13" s="117">
        <f t="shared" si="33"/>
        <v>0</v>
      </c>
      <c r="CQ13" s="117">
        <f t="shared" ref="CQ13:CQ64" si="93">SUM(CO13:CP13)</f>
        <v>0</v>
      </c>
      <c r="CR13" s="117">
        <f t="shared" si="34"/>
        <v>0</v>
      </c>
      <c r="CS13" s="117">
        <f t="shared" si="35"/>
        <v>0</v>
      </c>
      <c r="CT13" s="117">
        <f t="shared" si="36"/>
        <v>0</v>
      </c>
      <c r="CU13" s="117">
        <f t="shared" si="37"/>
        <v>0</v>
      </c>
      <c r="CV13" s="117">
        <f t="shared" si="38"/>
        <v>0</v>
      </c>
      <c r="CW13" s="117">
        <f t="shared" si="39"/>
        <v>0</v>
      </c>
      <c r="CX13" s="117">
        <f t="shared" si="40"/>
        <v>0</v>
      </c>
      <c r="CY13" s="117">
        <f t="shared" si="41"/>
        <v>0</v>
      </c>
      <c r="CZ13" s="117">
        <f t="shared" si="42"/>
        <v>0</v>
      </c>
      <c r="DA13" s="117">
        <f t="shared" ref="DA13:DA64" si="94">SUM(CY13:CZ13)</f>
        <v>0</v>
      </c>
      <c r="DB13" s="117">
        <f t="shared" si="43"/>
        <v>0</v>
      </c>
      <c r="DC13" s="117">
        <f t="shared" ref="DC13:DC64" si="95">COUNTIF(D13:Z13,"GP.31")</f>
        <v>0</v>
      </c>
      <c r="DD13" s="117">
        <f t="shared" si="44"/>
        <v>0</v>
      </c>
      <c r="DE13" s="117">
        <f t="shared" ref="DE13:DE64" si="96">SUM(DB13:DD13)</f>
        <v>0</v>
      </c>
      <c r="DF13" s="117">
        <f t="shared" si="45"/>
        <v>0</v>
      </c>
      <c r="DG13" s="117">
        <f t="shared" si="46"/>
        <v>0</v>
      </c>
      <c r="DH13" s="117">
        <f t="shared" si="47"/>
        <v>0</v>
      </c>
      <c r="DI13" s="117">
        <f t="shared" si="48"/>
        <v>0</v>
      </c>
      <c r="DJ13" s="117">
        <f t="shared" si="49"/>
        <v>0</v>
      </c>
      <c r="DK13" s="117">
        <f t="shared" si="50"/>
        <v>0</v>
      </c>
      <c r="DL13" s="117">
        <f t="shared" si="51"/>
        <v>0</v>
      </c>
      <c r="DM13" s="117">
        <f t="shared" si="52"/>
        <v>0</v>
      </c>
      <c r="DN13" s="117">
        <f t="shared" ref="DN13:DN64" si="97">COUNTIF(D13:Z13,"T.21")</f>
        <v>0</v>
      </c>
      <c r="DO13" s="117">
        <f t="shared" si="53"/>
        <v>0</v>
      </c>
      <c r="DP13" s="117">
        <f t="shared" si="54"/>
        <v>0</v>
      </c>
      <c r="DQ13" s="117">
        <f t="shared" ref="DQ13:DQ64" si="98">COUNTIF(D13:Z13,"JL.4")</f>
        <v>0</v>
      </c>
      <c r="DR13" s="117">
        <f t="shared" ref="DR13:DR64" si="99">SUM(DP13:DQ13)</f>
        <v>0</v>
      </c>
      <c r="DS13" s="117">
        <f t="shared" si="55"/>
        <v>0</v>
      </c>
      <c r="DT13" s="117">
        <f t="shared" si="56"/>
        <v>0</v>
      </c>
      <c r="DU13" s="117">
        <f t="shared" si="57"/>
        <v>0</v>
      </c>
      <c r="DV13" s="117">
        <f t="shared" si="58"/>
        <v>0</v>
      </c>
      <c r="DW13" s="117">
        <f t="shared" si="59"/>
        <v>0</v>
      </c>
      <c r="DX13" s="117">
        <f t="shared" si="60"/>
        <v>0</v>
      </c>
      <c r="DY13" s="117">
        <f t="shared" ref="DY13:DY64" si="100">COUNTIF(D13:Z13,"JL.16")</f>
        <v>0</v>
      </c>
      <c r="DZ13" s="117">
        <f t="shared" si="61"/>
        <v>0</v>
      </c>
      <c r="EA13" s="117">
        <f t="shared" ref="EA13:EA64" si="101">SUM(DY13:DZ13)</f>
        <v>0</v>
      </c>
      <c r="EB13" s="117">
        <f t="shared" si="62"/>
        <v>0</v>
      </c>
      <c r="EC13" s="117">
        <f t="shared" si="63"/>
        <v>0</v>
      </c>
      <c r="ED13" s="117">
        <f t="shared" si="64"/>
        <v>0</v>
      </c>
      <c r="EE13" s="117">
        <f t="shared" si="65"/>
        <v>0</v>
      </c>
      <c r="EF13" s="117">
        <f t="shared" si="66"/>
        <v>0</v>
      </c>
      <c r="EG13" s="117">
        <f t="shared" ref="EG13:EG64" si="102">SUM(EE13:EF13)</f>
        <v>0</v>
      </c>
      <c r="EH13" s="117">
        <f t="shared" si="67"/>
        <v>0</v>
      </c>
      <c r="EI13" s="117">
        <f t="shared" si="68"/>
        <v>0</v>
      </c>
      <c r="EJ13" s="117">
        <f t="shared" si="69"/>
        <v>0</v>
      </c>
      <c r="EK13" s="117">
        <f t="shared" si="70"/>
        <v>0</v>
      </c>
      <c r="EL13" s="117">
        <f t="shared" si="71"/>
        <v>0</v>
      </c>
      <c r="EM13" s="117">
        <f t="shared" ref="EM13:EM64" si="103">SUM(EK13:EL13)</f>
        <v>0</v>
      </c>
      <c r="EN13" s="117">
        <f t="shared" si="72"/>
        <v>0</v>
      </c>
      <c r="EO13" s="117">
        <f t="shared" si="73"/>
        <v>0</v>
      </c>
      <c r="EP13" s="117">
        <f t="shared" si="74"/>
        <v>0</v>
      </c>
      <c r="EQ13" s="118">
        <f t="shared" si="75"/>
        <v>0</v>
      </c>
      <c r="ER13" s="117">
        <f t="shared" si="76"/>
        <v>0</v>
      </c>
      <c r="ES13" s="117">
        <f t="shared" si="77"/>
        <v>0</v>
      </c>
      <c r="ET13" s="117">
        <f t="shared" si="78"/>
        <v>0</v>
      </c>
      <c r="EU13" s="117">
        <f t="shared" si="79"/>
        <v>0</v>
      </c>
      <c r="EV13" s="117">
        <f t="shared" si="80"/>
        <v>0</v>
      </c>
      <c r="EW13" s="117">
        <f t="shared" si="81"/>
        <v>0</v>
      </c>
      <c r="EX13" s="118">
        <f t="shared" si="82"/>
        <v>0</v>
      </c>
      <c r="EY13" s="118">
        <f t="shared" si="83"/>
        <v>0</v>
      </c>
      <c r="EZ13" s="117">
        <f t="shared" ref="EZ13:EZ64" si="104">SUM(EX13:EY13)</f>
        <v>0</v>
      </c>
      <c r="FA13" s="118">
        <f t="shared" si="84"/>
        <v>0</v>
      </c>
      <c r="FB13" s="118">
        <f t="shared" si="85"/>
        <v>0</v>
      </c>
      <c r="FC13" s="7">
        <f t="shared" si="86"/>
        <v>0</v>
      </c>
      <c r="FD13" s="7"/>
      <c r="FE13" s="7"/>
    </row>
    <row r="14" spans="1:191" ht="17.100000000000001" customHeight="1" x14ac:dyDescent="0.25">
      <c r="A14" s="774"/>
      <c r="B14" s="777"/>
      <c r="C14" s="172">
        <v>4</v>
      </c>
      <c r="D14" s="534" t="s">
        <v>843</v>
      </c>
      <c r="E14" s="448" t="s">
        <v>863</v>
      </c>
      <c r="F14" s="430" t="s">
        <v>845</v>
      </c>
      <c r="G14" s="449" t="s">
        <v>883</v>
      </c>
      <c r="H14" s="450" t="s">
        <v>881</v>
      </c>
      <c r="I14" s="430" t="s">
        <v>859</v>
      </c>
      <c r="J14" s="451" t="s">
        <v>884</v>
      </c>
      <c r="K14" s="450" t="s">
        <v>890</v>
      </c>
      <c r="L14" s="452" t="s">
        <v>888</v>
      </c>
      <c r="M14" s="453"/>
      <c r="N14" s="448"/>
      <c r="O14" s="430"/>
      <c r="P14" s="440"/>
      <c r="Q14" s="430"/>
      <c r="R14" s="451"/>
      <c r="S14" s="452"/>
      <c r="T14" s="447"/>
      <c r="U14" s="454"/>
      <c r="V14" s="430"/>
      <c r="W14" s="449"/>
      <c r="X14" s="430"/>
      <c r="Y14" s="451"/>
      <c r="Z14" s="452"/>
      <c r="AA14" s="523" t="s">
        <v>22</v>
      </c>
      <c r="AB14" s="20" t="s">
        <v>502</v>
      </c>
      <c r="AC14" s="23"/>
      <c r="AD14" s="520" t="s">
        <v>358</v>
      </c>
      <c r="AE14" s="520" t="s">
        <v>358</v>
      </c>
      <c r="AF14" s="520" t="s">
        <v>358</v>
      </c>
      <c r="AG14" s="520" t="s">
        <v>358</v>
      </c>
      <c r="AH14" s="520" t="s">
        <v>358</v>
      </c>
      <c r="AI14" s="520" t="s">
        <v>358</v>
      </c>
      <c r="AJ14" s="520" t="s">
        <v>797</v>
      </c>
      <c r="AK14" s="520" t="s">
        <v>797</v>
      </c>
      <c r="AL14" s="520" t="s">
        <v>797</v>
      </c>
      <c r="AM14" s="520" t="s">
        <v>797</v>
      </c>
      <c r="AN14" s="520" t="s">
        <v>797</v>
      </c>
      <c r="AO14" s="520" t="s">
        <v>797</v>
      </c>
      <c r="AP14" s="520" t="s">
        <v>790</v>
      </c>
      <c r="AQ14" s="520" t="s">
        <v>790</v>
      </c>
      <c r="AR14" s="520" t="s">
        <v>790</v>
      </c>
      <c r="AS14" s="520" t="s">
        <v>790</v>
      </c>
      <c r="AT14" s="520" t="s">
        <v>790</v>
      </c>
      <c r="AU14" s="520" t="s">
        <v>790</v>
      </c>
      <c r="AV14" s="520" t="s">
        <v>790</v>
      </c>
      <c r="AW14" s="520" t="s">
        <v>790</v>
      </c>
      <c r="AX14" s="520" t="s">
        <v>790</v>
      </c>
      <c r="AY14" s="520" t="s">
        <v>790</v>
      </c>
      <c r="AZ14" s="520" t="s">
        <v>790</v>
      </c>
      <c r="BB14" s="273"/>
      <c r="BC14" s="118">
        <f t="shared" si="0"/>
        <v>0</v>
      </c>
      <c r="BD14" s="118">
        <f t="shared" si="1"/>
        <v>0</v>
      </c>
      <c r="BE14" s="118">
        <f t="shared" si="2"/>
        <v>0</v>
      </c>
      <c r="BF14" s="118">
        <f t="shared" si="3"/>
        <v>0</v>
      </c>
      <c r="BG14" s="118">
        <f t="shared" si="4"/>
        <v>0</v>
      </c>
      <c r="BH14" s="118">
        <f t="shared" si="5"/>
        <v>0</v>
      </c>
      <c r="BI14" s="118">
        <f t="shared" si="6"/>
        <v>0</v>
      </c>
      <c r="BJ14" s="118">
        <f t="shared" si="7"/>
        <v>0</v>
      </c>
      <c r="BK14" s="117">
        <f t="shared" si="87"/>
        <v>0</v>
      </c>
      <c r="BL14" s="118">
        <f t="shared" si="8"/>
        <v>0</v>
      </c>
      <c r="BM14" s="118">
        <f t="shared" si="9"/>
        <v>0</v>
      </c>
      <c r="BN14" s="117">
        <f t="shared" si="10"/>
        <v>0</v>
      </c>
      <c r="BO14" s="118">
        <f t="shared" si="11"/>
        <v>0</v>
      </c>
      <c r="BP14" s="118">
        <f t="shared" si="12"/>
        <v>0</v>
      </c>
      <c r="BQ14" s="118">
        <f t="shared" si="13"/>
        <v>0</v>
      </c>
      <c r="BR14" s="118">
        <f t="shared" si="14"/>
        <v>0</v>
      </c>
      <c r="BS14" s="118">
        <f t="shared" si="15"/>
        <v>0</v>
      </c>
      <c r="BT14" s="118">
        <f t="shared" si="16"/>
        <v>0</v>
      </c>
      <c r="BU14" s="118">
        <f t="shared" si="88"/>
        <v>0</v>
      </c>
      <c r="BV14" s="117">
        <f t="shared" si="17"/>
        <v>0</v>
      </c>
      <c r="BW14" s="117">
        <f t="shared" si="18"/>
        <v>0</v>
      </c>
      <c r="BX14" s="117">
        <f t="shared" si="19"/>
        <v>0</v>
      </c>
      <c r="BY14" s="117">
        <f t="shared" si="20"/>
        <v>0</v>
      </c>
      <c r="BZ14" s="117">
        <f t="shared" si="21"/>
        <v>0</v>
      </c>
      <c r="CA14" s="117">
        <f t="shared" si="89"/>
        <v>0</v>
      </c>
      <c r="CB14" s="117">
        <f t="shared" si="22"/>
        <v>0</v>
      </c>
      <c r="CC14" s="117">
        <f t="shared" si="23"/>
        <v>0</v>
      </c>
      <c r="CD14" s="117">
        <f t="shared" si="24"/>
        <v>0</v>
      </c>
      <c r="CE14" s="117">
        <f t="shared" si="90"/>
        <v>0</v>
      </c>
      <c r="CF14" s="117">
        <f t="shared" si="91"/>
        <v>0</v>
      </c>
      <c r="CG14" s="117">
        <f t="shared" si="92"/>
        <v>0</v>
      </c>
      <c r="CH14" s="117">
        <f t="shared" si="25"/>
        <v>0</v>
      </c>
      <c r="CI14" s="117">
        <f t="shared" si="26"/>
        <v>0</v>
      </c>
      <c r="CJ14" s="117">
        <f t="shared" si="27"/>
        <v>0</v>
      </c>
      <c r="CK14" s="117">
        <f t="shared" si="28"/>
        <v>0</v>
      </c>
      <c r="CL14" s="117">
        <f t="shared" si="29"/>
        <v>0</v>
      </c>
      <c r="CM14" s="117">
        <f t="shared" si="30"/>
        <v>0</v>
      </c>
      <c r="CN14" s="117">
        <f t="shared" si="31"/>
        <v>0</v>
      </c>
      <c r="CO14" s="117">
        <f t="shared" si="32"/>
        <v>0</v>
      </c>
      <c r="CP14" s="117">
        <f t="shared" si="33"/>
        <v>0</v>
      </c>
      <c r="CQ14" s="117">
        <f t="shared" si="93"/>
        <v>0</v>
      </c>
      <c r="CR14" s="117">
        <f t="shared" si="34"/>
        <v>0</v>
      </c>
      <c r="CS14" s="117">
        <f t="shared" si="35"/>
        <v>0</v>
      </c>
      <c r="CT14" s="117">
        <f t="shared" si="36"/>
        <v>0</v>
      </c>
      <c r="CU14" s="117">
        <f t="shared" si="37"/>
        <v>0</v>
      </c>
      <c r="CV14" s="117">
        <f t="shared" si="38"/>
        <v>0</v>
      </c>
      <c r="CW14" s="117">
        <f t="shared" si="39"/>
        <v>0</v>
      </c>
      <c r="CX14" s="117">
        <f t="shared" si="40"/>
        <v>0</v>
      </c>
      <c r="CY14" s="117">
        <f t="shared" si="41"/>
        <v>0</v>
      </c>
      <c r="CZ14" s="117">
        <f t="shared" si="42"/>
        <v>0</v>
      </c>
      <c r="DA14" s="117">
        <f t="shared" si="94"/>
        <v>0</v>
      </c>
      <c r="DB14" s="117">
        <f t="shared" si="43"/>
        <v>0</v>
      </c>
      <c r="DC14" s="117">
        <f t="shared" si="95"/>
        <v>0</v>
      </c>
      <c r="DD14" s="117">
        <f t="shared" si="44"/>
        <v>0</v>
      </c>
      <c r="DE14" s="117">
        <f t="shared" si="96"/>
        <v>0</v>
      </c>
      <c r="DF14" s="117">
        <f t="shared" si="45"/>
        <v>0</v>
      </c>
      <c r="DG14" s="117">
        <f t="shared" si="46"/>
        <v>0</v>
      </c>
      <c r="DH14" s="117">
        <f t="shared" si="47"/>
        <v>0</v>
      </c>
      <c r="DI14" s="117">
        <f t="shared" si="48"/>
        <v>0</v>
      </c>
      <c r="DJ14" s="117">
        <f t="shared" si="49"/>
        <v>0</v>
      </c>
      <c r="DK14" s="117">
        <f t="shared" si="50"/>
        <v>0</v>
      </c>
      <c r="DL14" s="117">
        <f t="shared" si="51"/>
        <v>0</v>
      </c>
      <c r="DM14" s="117">
        <f t="shared" si="52"/>
        <v>0</v>
      </c>
      <c r="DN14" s="117">
        <f t="shared" si="97"/>
        <v>0</v>
      </c>
      <c r="DO14" s="117">
        <f t="shared" si="53"/>
        <v>0</v>
      </c>
      <c r="DP14" s="117">
        <f t="shared" si="54"/>
        <v>0</v>
      </c>
      <c r="DQ14" s="117">
        <f t="shared" si="98"/>
        <v>0</v>
      </c>
      <c r="DR14" s="117">
        <f t="shared" si="99"/>
        <v>0</v>
      </c>
      <c r="DS14" s="117">
        <f t="shared" si="55"/>
        <v>0</v>
      </c>
      <c r="DT14" s="117">
        <f t="shared" si="56"/>
        <v>0</v>
      </c>
      <c r="DU14" s="117">
        <f t="shared" si="57"/>
        <v>0</v>
      </c>
      <c r="DV14" s="117">
        <f t="shared" si="58"/>
        <v>0</v>
      </c>
      <c r="DW14" s="117">
        <f t="shared" si="59"/>
        <v>0</v>
      </c>
      <c r="DX14" s="117">
        <f t="shared" si="60"/>
        <v>0</v>
      </c>
      <c r="DY14" s="117">
        <f t="shared" si="100"/>
        <v>0</v>
      </c>
      <c r="DZ14" s="117">
        <f t="shared" si="61"/>
        <v>0</v>
      </c>
      <c r="EA14" s="117">
        <f t="shared" si="101"/>
        <v>0</v>
      </c>
      <c r="EB14" s="117">
        <f t="shared" si="62"/>
        <v>0</v>
      </c>
      <c r="EC14" s="117">
        <f t="shared" si="63"/>
        <v>0</v>
      </c>
      <c r="ED14" s="117">
        <f t="shared" si="64"/>
        <v>0</v>
      </c>
      <c r="EE14" s="117">
        <f t="shared" si="65"/>
        <v>0</v>
      </c>
      <c r="EF14" s="117">
        <f t="shared" si="66"/>
        <v>0</v>
      </c>
      <c r="EG14" s="117">
        <f t="shared" si="102"/>
        <v>0</v>
      </c>
      <c r="EH14" s="117">
        <f t="shared" si="67"/>
        <v>0</v>
      </c>
      <c r="EI14" s="117">
        <f t="shared" si="68"/>
        <v>0</v>
      </c>
      <c r="EJ14" s="117">
        <f t="shared" si="69"/>
        <v>0</v>
      </c>
      <c r="EK14" s="117">
        <f t="shared" si="70"/>
        <v>0</v>
      </c>
      <c r="EL14" s="117">
        <f t="shared" si="71"/>
        <v>0</v>
      </c>
      <c r="EM14" s="117">
        <f t="shared" si="103"/>
        <v>0</v>
      </c>
      <c r="EN14" s="117">
        <f t="shared" si="72"/>
        <v>0</v>
      </c>
      <c r="EO14" s="117">
        <f t="shared" si="73"/>
        <v>0</v>
      </c>
      <c r="EP14" s="117">
        <f t="shared" si="74"/>
        <v>0</v>
      </c>
      <c r="EQ14" s="118">
        <f t="shared" si="75"/>
        <v>0</v>
      </c>
      <c r="ER14" s="117">
        <f t="shared" si="76"/>
        <v>0</v>
      </c>
      <c r="ES14" s="117">
        <f t="shared" si="77"/>
        <v>0</v>
      </c>
      <c r="ET14" s="117">
        <f t="shared" si="78"/>
        <v>0</v>
      </c>
      <c r="EU14" s="117">
        <f t="shared" si="79"/>
        <v>0</v>
      </c>
      <c r="EV14" s="117">
        <f t="shared" si="80"/>
        <v>0</v>
      </c>
      <c r="EW14" s="117">
        <f t="shared" si="81"/>
        <v>0</v>
      </c>
      <c r="EX14" s="118">
        <f t="shared" si="82"/>
        <v>0</v>
      </c>
      <c r="EY14" s="118">
        <f t="shared" si="83"/>
        <v>0</v>
      </c>
      <c r="EZ14" s="117">
        <f t="shared" si="104"/>
        <v>0</v>
      </c>
      <c r="FA14" s="118">
        <f t="shared" si="84"/>
        <v>0</v>
      </c>
      <c r="FB14" s="118">
        <f t="shared" si="85"/>
        <v>0</v>
      </c>
      <c r="FC14" s="7">
        <f t="shared" si="86"/>
        <v>0</v>
      </c>
      <c r="FD14" s="7"/>
      <c r="FE14" s="7"/>
    </row>
    <row r="15" spans="1:191" ht="17.100000000000001" customHeight="1" x14ac:dyDescent="0.25">
      <c r="A15" s="774"/>
      <c r="B15" s="777"/>
      <c r="C15" s="172">
        <v>5</v>
      </c>
      <c r="D15" s="447" t="s">
        <v>845</v>
      </c>
      <c r="E15" s="448" t="s">
        <v>863</v>
      </c>
      <c r="F15" s="535" t="s">
        <v>843</v>
      </c>
      <c r="G15" s="449" t="s">
        <v>883</v>
      </c>
      <c r="H15" s="450" t="s">
        <v>868</v>
      </c>
      <c r="I15" s="430" t="s">
        <v>881</v>
      </c>
      <c r="J15" s="451" t="s">
        <v>884</v>
      </c>
      <c r="K15" s="450" t="s">
        <v>880</v>
      </c>
      <c r="L15" s="452" t="s">
        <v>888</v>
      </c>
      <c r="M15" s="453"/>
      <c r="N15" s="448"/>
      <c r="O15" s="430"/>
      <c r="P15" s="449"/>
      <c r="Q15" s="430"/>
      <c r="R15" s="451"/>
      <c r="S15" s="452"/>
      <c r="T15" s="447"/>
      <c r="U15" s="454"/>
      <c r="V15" s="430"/>
      <c r="W15" s="449"/>
      <c r="X15" s="430"/>
      <c r="Y15" s="451"/>
      <c r="Z15" s="452"/>
      <c r="AA15" s="523" t="s">
        <v>28</v>
      </c>
      <c r="AB15" s="20" t="s">
        <v>503</v>
      </c>
      <c r="AC15" s="23"/>
      <c r="AD15" s="520" t="s">
        <v>358</v>
      </c>
      <c r="AE15" s="520" t="s">
        <v>358</v>
      </c>
      <c r="AF15" s="520" t="s">
        <v>358</v>
      </c>
      <c r="AG15" s="520" t="s">
        <v>358</v>
      </c>
      <c r="AH15" s="520" t="s">
        <v>358</v>
      </c>
      <c r="AI15" s="520" t="s">
        <v>358</v>
      </c>
      <c r="AJ15" s="520" t="s">
        <v>797</v>
      </c>
      <c r="AK15" s="520" t="s">
        <v>797</v>
      </c>
      <c r="AL15" s="520" t="s">
        <v>797</v>
      </c>
      <c r="AM15" s="520" t="s">
        <v>797</v>
      </c>
      <c r="AN15" s="520" t="s">
        <v>797</v>
      </c>
      <c r="AO15" s="520" t="s">
        <v>797</v>
      </c>
      <c r="AP15" s="520" t="s">
        <v>790</v>
      </c>
      <c r="AQ15" s="520" t="s">
        <v>790</v>
      </c>
      <c r="AR15" s="520" t="s">
        <v>790</v>
      </c>
      <c r="AS15" s="520" t="s">
        <v>790</v>
      </c>
      <c r="AT15" s="520" t="s">
        <v>790</v>
      </c>
      <c r="AU15" s="520" t="s">
        <v>790</v>
      </c>
      <c r="AV15" s="520" t="s">
        <v>790</v>
      </c>
      <c r="AW15" s="520" t="s">
        <v>790</v>
      </c>
      <c r="AX15" s="520" t="s">
        <v>790</v>
      </c>
      <c r="AY15" s="520" t="s">
        <v>790</v>
      </c>
      <c r="AZ15" s="520" t="s">
        <v>790</v>
      </c>
      <c r="BB15" s="273"/>
      <c r="BC15" s="118">
        <f t="shared" si="0"/>
        <v>0</v>
      </c>
      <c r="BD15" s="118">
        <f t="shared" si="1"/>
        <v>0</v>
      </c>
      <c r="BE15" s="118">
        <f t="shared" si="2"/>
        <v>0</v>
      </c>
      <c r="BF15" s="118">
        <f t="shared" si="3"/>
        <v>0</v>
      </c>
      <c r="BG15" s="118">
        <f t="shared" si="4"/>
        <v>0</v>
      </c>
      <c r="BH15" s="118">
        <f t="shared" si="5"/>
        <v>0</v>
      </c>
      <c r="BI15" s="118">
        <f t="shared" si="6"/>
        <v>0</v>
      </c>
      <c r="BJ15" s="118">
        <f t="shared" si="7"/>
        <v>0</v>
      </c>
      <c r="BK15" s="117">
        <f t="shared" si="87"/>
        <v>0</v>
      </c>
      <c r="BL15" s="118">
        <f t="shared" si="8"/>
        <v>0</v>
      </c>
      <c r="BM15" s="118">
        <f t="shared" si="9"/>
        <v>0</v>
      </c>
      <c r="BN15" s="117">
        <f t="shared" si="10"/>
        <v>0</v>
      </c>
      <c r="BO15" s="118">
        <f t="shared" si="11"/>
        <v>0</v>
      </c>
      <c r="BP15" s="118">
        <f t="shared" si="12"/>
        <v>0</v>
      </c>
      <c r="BQ15" s="118">
        <f t="shared" si="13"/>
        <v>0</v>
      </c>
      <c r="BR15" s="118">
        <f t="shared" si="14"/>
        <v>0</v>
      </c>
      <c r="BS15" s="118">
        <f t="shared" si="15"/>
        <v>0</v>
      </c>
      <c r="BT15" s="118">
        <f t="shared" si="16"/>
        <v>0</v>
      </c>
      <c r="BU15" s="118">
        <f t="shared" si="88"/>
        <v>0</v>
      </c>
      <c r="BV15" s="117">
        <f t="shared" si="17"/>
        <v>0</v>
      </c>
      <c r="BW15" s="117">
        <f t="shared" si="18"/>
        <v>0</v>
      </c>
      <c r="BX15" s="117">
        <f t="shared" si="19"/>
        <v>0</v>
      </c>
      <c r="BY15" s="117">
        <f t="shared" si="20"/>
        <v>0</v>
      </c>
      <c r="BZ15" s="117">
        <f t="shared" si="21"/>
        <v>0</v>
      </c>
      <c r="CA15" s="117">
        <f t="shared" si="89"/>
        <v>0</v>
      </c>
      <c r="CB15" s="117">
        <f t="shared" si="22"/>
        <v>0</v>
      </c>
      <c r="CC15" s="117">
        <f t="shared" si="23"/>
        <v>0</v>
      </c>
      <c r="CD15" s="117">
        <f t="shared" si="24"/>
        <v>0</v>
      </c>
      <c r="CE15" s="117">
        <f t="shared" si="90"/>
        <v>0</v>
      </c>
      <c r="CF15" s="117">
        <f t="shared" si="91"/>
        <v>0</v>
      </c>
      <c r="CG15" s="117">
        <f t="shared" si="92"/>
        <v>0</v>
      </c>
      <c r="CH15" s="117">
        <f t="shared" si="25"/>
        <v>0</v>
      </c>
      <c r="CI15" s="117">
        <f t="shared" si="26"/>
        <v>0</v>
      </c>
      <c r="CJ15" s="117">
        <f t="shared" si="27"/>
        <v>0</v>
      </c>
      <c r="CK15" s="117">
        <f t="shared" si="28"/>
        <v>0</v>
      </c>
      <c r="CL15" s="117">
        <f t="shared" si="29"/>
        <v>0</v>
      </c>
      <c r="CM15" s="117">
        <f t="shared" si="30"/>
        <v>0</v>
      </c>
      <c r="CN15" s="117">
        <f t="shared" si="31"/>
        <v>0</v>
      </c>
      <c r="CO15" s="117">
        <f t="shared" si="32"/>
        <v>0</v>
      </c>
      <c r="CP15" s="117">
        <f t="shared" si="33"/>
        <v>0</v>
      </c>
      <c r="CQ15" s="117">
        <f t="shared" si="93"/>
        <v>0</v>
      </c>
      <c r="CR15" s="117">
        <f t="shared" si="34"/>
        <v>0</v>
      </c>
      <c r="CS15" s="117">
        <f t="shared" si="35"/>
        <v>0</v>
      </c>
      <c r="CT15" s="117">
        <f t="shared" si="36"/>
        <v>0</v>
      </c>
      <c r="CU15" s="117">
        <f t="shared" si="37"/>
        <v>0</v>
      </c>
      <c r="CV15" s="117">
        <f t="shared" si="38"/>
        <v>0</v>
      </c>
      <c r="CW15" s="117">
        <f t="shared" si="39"/>
        <v>0</v>
      </c>
      <c r="CX15" s="117">
        <f t="shared" si="40"/>
        <v>0</v>
      </c>
      <c r="CY15" s="117">
        <f t="shared" si="41"/>
        <v>0</v>
      </c>
      <c r="CZ15" s="117">
        <f t="shared" si="42"/>
        <v>0</v>
      </c>
      <c r="DA15" s="117">
        <f t="shared" si="94"/>
        <v>0</v>
      </c>
      <c r="DB15" s="117">
        <f t="shared" si="43"/>
        <v>0</v>
      </c>
      <c r="DC15" s="117">
        <f t="shared" si="95"/>
        <v>0</v>
      </c>
      <c r="DD15" s="117">
        <f t="shared" si="44"/>
        <v>0</v>
      </c>
      <c r="DE15" s="117">
        <f t="shared" si="96"/>
        <v>0</v>
      </c>
      <c r="DF15" s="117">
        <f t="shared" si="45"/>
        <v>0</v>
      </c>
      <c r="DG15" s="117">
        <f t="shared" si="46"/>
        <v>0</v>
      </c>
      <c r="DH15" s="117">
        <f t="shared" si="47"/>
        <v>0</v>
      </c>
      <c r="DI15" s="117">
        <f t="shared" si="48"/>
        <v>0</v>
      </c>
      <c r="DJ15" s="117">
        <f t="shared" si="49"/>
        <v>0</v>
      </c>
      <c r="DK15" s="117">
        <f t="shared" si="50"/>
        <v>0</v>
      </c>
      <c r="DL15" s="117">
        <f t="shared" si="51"/>
        <v>0</v>
      </c>
      <c r="DM15" s="117">
        <f t="shared" si="52"/>
        <v>0</v>
      </c>
      <c r="DN15" s="117">
        <f t="shared" si="97"/>
        <v>0</v>
      </c>
      <c r="DO15" s="117">
        <f t="shared" si="53"/>
        <v>0</v>
      </c>
      <c r="DP15" s="117">
        <f t="shared" si="54"/>
        <v>0</v>
      </c>
      <c r="DQ15" s="117">
        <f t="shared" si="98"/>
        <v>0</v>
      </c>
      <c r="DR15" s="117">
        <f t="shared" si="99"/>
        <v>0</v>
      </c>
      <c r="DS15" s="117">
        <f t="shared" si="55"/>
        <v>0</v>
      </c>
      <c r="DT15" s="117">
        <f t="shared" si="56"/>
        <v>0</v>
      </c>
      <c r="DU15" s="117">
        <f t="shared" si="57"/>
        <v>0</v>
      </c>
      <c r="DV15" s="117">
        <f t="shared" si="58"/>
        <v>0</v>
      </c>
      <c r="DW15" s="117">
        <f t="shared" si="59"/>
        <v>0</v>
      </c>
      <c r="DX15" s="117">
        <f t="shared" si="60"/>
        <v>0</v>
      </c>
      <c r="DY15" s="117">
        <f t="shared" si="100"/>
        <v>0</v>
      </c>
      <c r="DZ15" s="117">
        <f t="shared" si="61"/>
        <v>0</v>
      </c>
      <c r="EA15" s="117">
        <f t="shared" si="101"/>
        <v>0</v>
      </c>
      <c r="EB15" s="117">
        <f t="shared" si="62"/>
        <v>0</v>
      </c>
      <c r="EC15" s="117">
        <f t="shared" si="63"/>
        <v>0</v>
      </c>
      <c r="ED15" s="117">
        <f t="shared" si="64"/>
        <v>0</v>
      </c>
      <c r="EE15" s="117">
        <f t="shared" si="65"/>
        <v>0</v>
      </c>
      <c r="EF15" s="117">
        <f t="shared" si="66"/>
        <v>0</v>
      </c>
      <c r="EG15" s="117">
        <f t="shared" si="102"/>
        <v>0</v>
      </c>
      <c r="EH15" s="117">
        <f t="shared" si="67"/>
        <v>0</v>
      </c>
      <c r="EI15" s="117">
        <f t="shared" si="68"/>
        <v>0</v>
      </c>
      <c r="EJ15" s="117">
        <f t="shared" si="69"/>
        <v>0</v>
      </c>
      <c r="EK15" s="117">
        <f t="shared" si="70"/>
        <v>0</v>
      </c>
      <c r="EL15" s="117">
        <f t="shared" si="71"/>
        <v>0</v>
      </c>
      <c r="EM15" s="117">
        <f t="shared" si="103"/>
        <v>0</v>
      </c>
      <c r="EN15" s="117">
        <f t="shared" si="72"/>
        <v>0</v>
      </c>
      <c r="EO15" s="117">
        <f t="shared" si="73"/>
        <v>0</v>
      </c>
      <c r="EP15" s="117">
        <f t="shared" si="74"/>
        <v>0</v>
      </c>
      <c r="EQ15" s="118">
        <f t="shared" si="75"/>
        <v>0</v>
      </c>
      <c r="ER15" s="117">
        <f t="shared" si="76"/>
        <v>0</v>
      </c>
      <c r="ES15" s="117">
        <f t="shared" si="77"/>
        <v>0</v>
      </c>
      <c r="ET15" s="117">
        <f t="shared" si="78"/>
        <v>0</v>
      </c>
      <c r="EU15" s="117">
        <f t="shared" si="79"/>
        <v>0</v>
      </c>
      <c r="EV15" s="117">
        <f t="shared" si="80"/>
        <v>0</v>
      </c>
      <c r="EW15" s="117">
        <f t="shared" si="81"/>
        <v>0</v>
      </c>
      <c r="EX15" s="118">
        <f t="shared" si="82"/>
        <v>0</v>
      </c>
      <c r="EY15" s="118">
        <f t="shared" si="83"/>
        <v>0</v>
      </c>
      <c r="EZ15" s="117">
        <f t="shared" si="104"/>
        <v>0</v>
      </c>
      <c r="FA15" s="118">
        <f t="shared" si="84"/>
        <v>0</v>
      </c>
      <c r="FB15" s="118">
        <f t="shared" si="85"/>
        <v>0</v>
      </c>
      <c r="FC15" s="7">
        <f t="shared" si="86"/>
        <v>0</v>
      </c>
      <c r="FD15" s="7"/>
      <c r="FE15" s="7"/>
    </row>
    <row r="16" spans="1:191" ht="17.100000000000001" customHeight="1" x14ac:dyDescent="0.25">
      <c r="A16" s="774"/>
      <c r="B16" s="777"/>
      <c r="C16" s="172">
        <v>6</v>
      </c>
      <c r="D16" s="447" t="s">
        <v>845</v>
      </c>
      <c r="E16" s="448" t="s">
        <v>863</v>
      </c>
      <c r="F16" s="535" t="s">
        <v>843</v>
      </c>
      <c r="G16" s="449" t="s">
        <v>883</v>
      </c>
      <c r="H16" s="450" t="s">
        <v>868</v>
      </c>
      <c r="I16" s="430" t="s">
        <v>881</v>
      </c>
      <c r="J16" s="451" t="s">
        <v>884</v>
      </c>
      <c r="K16" s="450" t="s">
        <v>880</v>
      </c>
      <c r="L16" s="452" t="s">
        <v>888</v>
      </c>
      <c r="M16" s="453"/>
      <c r="N16" s="448"/>
      <c r="O16" s="430"/>
      <c r="P16" s="449"/>
      <c r="Q16" s="430"/>
      <c r="R16" s="451"/>
      <c r="S16" s="452"/>
      <c r="T16" s="455"/>
      <c r="U16" s="454"/>
      <c r="V16" s="430"/>
      <c r="W16" s="449"/>
      <c r="X16" s="430"/>
      <c r="Y16" s="451"/>
      <c r="Z16" s="452"/>
      <c r="AA16" s="523" t="s">
        <v>29</v>
      </c>
      <c r="AB16" s="20" t="s">
        <v>504</v>
      </c>
      <c r="AC16" s="23"/>
      <c r="AD16" s="520" t="s">
        <v>787</v>
      </c>
      <c r="AE16" s="520" t="s">
        <v>787</v>
      </c>
      <c r="AF16" s="520" t="s">
        <v>787</v>
      </c>
      <c r="AG16" s="520" t="s">
        <v>787</v>
      </c>
      <c r="AH16" s="520" t="s">
        <v>799</v>
      </c>
      <c r="AI16" s="520" t="s">
        <v>799</v>
      </c>
      <c r="AJ16" s="520" t="s">
        <v>787</v>
      </c>
      <c r="AK16" s="520" t="s">
        <v>787</v>
      </c>
      <c r="AL16" s="520" t="s">
        <v>787</v>
      </c>
      <c r="AM16" s="520" t="s">
        <v>341</v>
      </c>
      <c r="AN16" s="520" t="s">
        <v>341</v>
      </c>
      <c r="AO16" s="520" t="s">
        <v>341</v>
      </c>
      <c r="AP16" s="520" t="s">
        <v>799</v>
      </c>
      <c r="AQ16" s="520" t="s">
        <v>799</v>
      </c>
      <c r="AR16" s="520" t="s">
        <v>799</v>
      </c>
      <c r="AS16" s="520" t="s">
        <v>799</v>
      </c>
      <c r="AT16" s="520" t="s">
        <v>274</v>
      </c>
      <c r="AU16" s="520" t="s">
        <v>274</v>
      </c>
      <c r="AV16" s="520" t="s">
        <v>274</v>
      </c>
      <c r="AW16" s="520" t="s">
        <v>274</v>
      </c>
      <c r="AX16" s="520" t="s">
        <v>274</v>
      </c>
      <c r="AY16" s="520" t="s">
        <v>274</v>
      </c>
      <c r="AZ16" s="520" t="s">
        <v>274</v>
      </c>
      <c r="BB16" s="273"/>
      <c r="BC16" s="118">
        <f t="shared" si="0"/>
        <v>0</v>
      </c>
      <c r="BD16" s="118">
        <f t="shared" si="1"/>
        <v>0</v>
      </c>
      <c r="BE16" s="118">
        <f t="shared" si="2"/>
        <v>0</v>
      </c>
      <c r="BF16" s="118">
        <f t="shared" si="3"/>
        <v>0</v>
      </c>
      <c r="BG16" s="118">
        <f t="shared" si="4"/>
        <v>0</v>
      </c>
      <c r="BH16" s="118">
        <f t="shared" si="5"/>
        <v>0</v>
      </c>
      <c r="BI16" s="118">
        <f t="shared" si="6"/>
        <v>0</v>
      </c>
      <c r="BJ16" s="118">
        <f t="shared" si="7"/>
        <v>0</v>
      </c>
      <c r="BK16" s="117">
        <f t="shared" si="87"/>
        <v>0</v>
      </c>
      <c r="BL16" s="118">
        <f t="shared" si="8"/>
        <v>0</v>
      </c>
      <c r="BM16" s="118">
        <f t="shared" si="9"/>
        <v>0</v>
      </c>
      <c r="BN16" s="117">
        <f t="shared" si="10"/>
        <v>0</v>
      </c>
      <c r="BO16" s="118">
        <f t="shared" si="11"/>
        <v>0</v>
      </c>
      <c r="BP16" s="118">
        <f t="shared" si="12"/>
        <v>0</v>
      </c>
      <c r="BQ16" s="118">
        <f t="shared" si="13"/>
        <v>0</v>
      </c>
      <c r="BR16" s="118">
        <f t="shared" si="14"/>
        <v>0</v>
      </c>
      <c r="BS16" s="118">
        <f t="shared" si="15"/>
        <v>0</v>
      </c>
      <c r="BT16" s="118">
        <f t="shared" si="16"/>
        <v>0</v>
      </c>
      <c r="BU16" s="118">
        <f t="shared" si="88"/>
        <v>0</v>
      </c>
      <c r="BV16" s="117">
        <f t="shared" si="17"/>
        <v>0</v>
      </c>
      <c r="BW16" s="117">
        <f t="shared" si="18"/>
        <v>0</v>
      </c>
      <c r="BX16" s="117">
        <f t="shared" si="19"/>
        <v>0</v>
      </c>
      <c r="BY16" s="117">
        <f t="shared" si="20"/>
        <v>0</v>
      </c>
      <c r="BZ16" s="117">
        <f t="shared" si="21"/>
        <v>0</v>
      </c>
      <c r="CA16" s="117">
        <f t="shared" si="89"/>
        <v>0</v>
      </c>
      <c r="CB16" s="117">
        <f t="shared" si="22"/>
        <v>0</v>
      </c>
      <c r="CC16" s="117">
        <f t="shared" si="23"/>
        <v>0</v>
      </c>
      <c r="CD16" s="117">
        <f t="shared" si="24"/>
        <v>0</v>
      </c>
      <c r="CE16" s="117">
        <f t="shared" si="90"/>
        <v>0</v>
      </c>
      <c r="CF16" s="117">
        <f t="shared" si="91"/>
        <v>0</v>
      </c>
      <c r="CG16" s="117">
        <f t="shared" si="92"/>
        <v>0</v>
      </c>
      <c r="CH16" s="117">
        <f t="shared" si="25"/>
        <v>0</v>
      </c>
      <c r="CI16" s="117">
        <f t="shared" si="26"/>
        <v>0</v>
      </c>
      <c r="CJ16" s="117">
        <f t="shared" si="27"/>
        <v>0</v>
      </c>
      <c r="CK16" s="117">
        <f t="shared" si="28"/>
        <v>0</v>
      </c>
      <c r="CL16" s="117">
        <f t="shared" si="29"/>
        <v>0</v>
      </c>
      <c r="CM16" s="117">
        <f t="shared" si="30"/>
        <v>0</v>
      </c>
      <c r="CN16" s="117">
        <f t="shared" si="31"/>
        <v>0</v>
      </c>
      <c r="CO16" s="117">
        <f t="shared" si="32"/>
        <v>0</v>
      </c>
      <c r="CP16" s="117">
        <f t="shared" si="33"/>
        <v>0</v>
      </c>
      <c r="CQ16" s="117">
        <f t="shared" si="93"/>
        <v>0</v>
      </c>
      <c r="CR16" s="117">
        <f t="shared" si="34"/>
        <v>0</v>
      </c>
      <c r="CS16" s="117">
        <f t="shared" si="35"/>
        <v>0</v>
      </c>
      <c r="CT16" s="117">
        <f t="shared" si="36"/>
        <v>0</v>
      </c>
      <c r="CU16" s="117">
        <f t="shared" si="37"/>
        <v>0</v>
      </c>
      <c r="CV16" s="117">
        <f t="shared" si="38"/>
        <v>0</v>
      </c>
      <c r="CW16" s="117">
        <f t="shared" si="39"/>
        <v>0</v>
      </c>
      <c r="CX16" s="117">
        <f t="shared" si="40"/>
        <v>0</v>
      </c>
      <c r="CY16" s="117">
        <f t="shared" si="41"/>
        <v>0</v>
      </c>
      <c r="CZ16" s="117">
        <f t="shared" si="42"/>
        <v>0</v>
      </c>
      <c r="DA16" s="117">
        <f t="shared" si="94"/>
        <v>0</v>
      </c>
      <c r="DB16" s="117">
        <f t="shared" si="43"/>
        <v>0</v>
      </c>
      <c r="DC16" s="117">
        <f t="shared" si="95"/>
        <v>0</v>
      </c>
      <c r="DD16" s="117">
        <f t="shared" si="44"/>
        <v>0</v>
      </c>
      <c r="DE16" s="117">
        <f t="shared" si="96"/>
        <v>0</v>
      </c>
      <c r="DF16" s="117">
        <f t="shared" si="45"/>
        <v>0</v>
      </c>
      <c r="DG16" s="117">
        <f t="shared" si="46"/>
        <v>0</v>
      </c>
      <c r="DH16" s="117">
        <f t="shared" si="47"/>
        <v>0</v>
      </c>
      <c r="DI16" s="117">
        <f t="shared" si="48"/>
        <v>0</v>
      </c>
      <c r="DJ16" s="117">
        <f t="shared" si="49"/>
        <v>0</v>
      </c>
      <c r="DK16" s="117">
        <f t="shared" si="50"/>
        <v>0</v>
      </c>
      <c r="DL16" s="117">
        <f t="shared" si="51"/>
        <v>0</v>
      </c>
      <c r="DM16" s="117">
        <f t="shared" si="52"/>
        <v>0</v>
      </c>
      <c r="DN16" s="117">
        <f t="shared" si="97"/>
        <v>0</v>
      </c>
      <c r="DO16" s="117">
        <f t="shared" si="53"/>
        <v>0</v>
      </c>
      <c r="DP16" s="117">
        <f t="shared" si="54"/>
        <v>0</v>
      </c>
      <c r="DQ16" s="117">
        <f t="shared" si="98"/>
        <v>0</v>
      </c>
      <c r="DR16" s="117">
        <f t="shared" si="99"/>
        <v>0</v>
      </c>
      <c r="DS16" s="117">
        <f t="shared" si="55"/>
        <v>0</v>
      </c>
      <c r="DT16" s="117">
        <f t="shared" si="56"/>
        <v>0</v>
      </c>
      <c r="DU16" s="117">
        <f t="shared" si="57"/>
        <v>0</v>
      </c>
      <c r="DV16" s="117">
        <f t="shared" si="58"/>
        <v>0</v>
      </c>
      <c r="DW16" s="117">
        <f t="shared" si="59"/>
        <v>0</v>
      </c>
      <c r="DX16" s="117">
        <f t="shared" si="60"/>
        <v>0</v>
      </c>
      <c r="DY16" s="117">
        <f t="shared" si="100"/>
        <v>0</v>
      </c>
      <c r="DZ16" s="117">
        <f t="shared" si="61"/>
        <v>0</v>
      </c>
      <c r="EA16" s="117">
        <f t="shared" si="101"/>
        <v>0</v>
      </c>
      <c r="EB16" s="117">
        <f t="shared" si="62"/>
        <v>0</v>
      </c>
      <c r="EC16" s="117">
        <f t="shared" si="63"/>
        <v>0</v>
      </c>
      <c r="ED16" s="117">
        <f t="shared" si="64"/>
        <v>0</v>
      </c>
      <c r="EE16" s="117">
        <f t="shared" si="65"/>
        <v>0</v>
      </c>
      <c r="EF16" s="117">
        <f t="shared" si="66"/>
        <v>0</v>
      </c>
      <c r="EG16" s="117">
        <f t="shared" si="102"/>
        <v>0</v>
      </c>
      <c r="EH16" s="117">
        <f t="shared" si="67"/>
        <v>0</v>
      </c>
      <c r="EI16" s="117">
        <f t="shared" si="68"/>
        <v>0</v>
      </c>
      <c r="EJ16" s="117">
        <f t="shared" si="69"/>
        <v>0</v>
      </c>
      <c r="EK16" s="117">
        <f t="shared" si="70"/>
        <v>0</v>
      </c>
      <c r="EL16" s="117">
        <f t="shared" si="71"/>
        <v>0</v>
      </c>
      <c r="EM16" s="117">
        <f t="shared" si="103"/>
        <v>0</v>
      </c>
      <c r="EN16" s="117">
        <f t="shared" si="72"/>
        <v>0</v>
      </c>
      <c r="EO16" s="117">
        <f t="shared" si="73"/>
        <v>0</v>
      </c>
      <c r="EP16" s="117">
        <f t="shared" si="74"/>
        <v>0</v>
      </c>
      <c r="EQ16" s="118">
        <f t="shared" si="75"/>
        <v>0</v>
      </c>
      <c r="ER16" s="117">
        <f t="shared" si="76"/>
        <v>0</v>
      </c>
      <c r="ES16" s="117">
        <f t="shared" si="77"/>
        <v>0</v>
      </c>
      <c r="ET16" s="117">
        <f t="shared" si="78"/>
        <v>0</v>
      </c>
      <c r="EU16" s="117">
        <f t="shared" si="79"/>
        <v>0</v>
      </c>
      <c r="EV16" s="117">
        <f t="shared" si="80"/>
        <v>0</v>
      </c>
      <c r="EW16" s="117">
        <f t="shared" si="81"/>
        <v>0</v>
      </c>
      <c r="EX16" s="118">
        <f t="shared" si="82"/>
        <v>0</v>
      </c>
      <c r="EY16" s="118">
        <f t="shared" si="83"/>
        <v>0</v>
      </c>
      <c r="EZ16" s="117">
        <f t="shared" si="104"/>
        <v>0</v>
      </c>
      <c r="FA16" s="118">
        <f t="shared" si="84"/>
        <v>0</v>
      </c>
      <c r="FB16" s="118">
        <f t="shared" si="85"/>
        <v>0</v>
      </c>
      <c r="FC16" s="7">
        <f t="shared" si="86"/>
        <v>0</v>
      </c>
      <c r="FD16" s="7"/>
      <c r="FE16" s="7"/>
    </row>
    <row r="17" spans="1:161" ht="17.100000000000001" customHeight="1" x14ac:dyDescent="0.25">
      <c r="A17" s="774"/>
      <c r="B17" s="777"/>
      <c r="C17" s="172">
        <v>7</v>
      </c>
      <c r="D17" s="447" t="s">
        <v>845</v>
      </c>
      <c r="E17" s="448" t="s">
        <v>880</v>
      </c>
      <c r="F17" s="535" t="s">
        <v>843</v>
      </c>
      <c r="G17" s="449" t="s">
        <v>868</v>
      </c>
      <c r="H17" s="450" t="s">
        <v>850</v>
      </c>
      <c r="I17" s="430" t="s">
        <v>881</v>
      </c>
      <c r="J17" s="451" t="s">
        <v>879</v>
      </c>
      <c r="K17" s="450" t="s">
        <v>873</v>
      </c>
      <c r="L17" s="452" t="s">
        <v>860</v>
      </c>
      <c r="M17" s="453"/>
      <c r="N17" s="448"/>
      <c r="O17" s="430"/>
      <c r="P17" s="449"/>
      <c r="Q17" s="430"/>
      <c r="R17" s="451"/>
      <c r="S17" s="452"/>
      <c r="T17" s="447"/>
      <c r="U17" s="454"/>
      <c r="V17" s="430"/>
      <c r="W17" s="449"/>
      <c r="X17" s="430"/>
      <c r="Y17" s="451"/>
      <c r="Z17" s="452"/>
      <c r="AA17" s="523" t="s">
        <v>30</v>
      </c>
      <c r="AB17" s="20" t="s">
        <v>505</v>
      </c>
      <c r="AC17" s="23"/>
      <c r="AD17" s="520" t="s">
        <v>787</v>
      </c>
      <c r="AE17" s="520" t="s">
        <v>787</v>
      </c>
      <c r="AF17" s="520" t="s">
        <v>787</v>
      </c>
      <c r="AG17" s="520" t="s">
        <v>787</v>
      </c>
      <c r="AH17" s="520" t="s">
        <v>799</v>
      </c>
      <c r="AI17" s="520" t="s">
        <v>799</v>
      </c>
      <c r="AJ17" s="520" t="s">
        <v>787</v>
      </c>
      <c r="AK17" s="520" t="s">
        <v>787</v>
      </c>
      <c r="AL17" s="520" t="s">
        <v>787</v>
      </c>
      <c r="AM17" s="520" t="s">
        <v>341</v>
      </c>
      <c r="AN17" s="520" t="s">
        <v>341</v>
      </c>
      <c r="AO17" s="520" t="s">
        <v>341</v>
      </c>
      <c r="AP17" s="520" t="s">
        <v>799</v>
      </c>
      <c r="AQ17" s="520" t="s">
        <v>799</v>
      </c>
      <c r="AR17" s="520" t="s">
        <v>799</v>
      </c>
      <c r="AS17" s="520" t="s">
        <v>799</v>
      </c>
      <c r="AT17" s="520" t="s">
        <v>274</v>
      </c>
      <c r="AU17" s="520" t="s">
        <v>274</v>
      </c>
      <c r="AV17" s="520" t="s">
        <v>274</v>
      </c>
      <c r="AW17" s="520" t="s">
        <v>274</v>
      </c>
      <c r="AX17" s="520" t="s">
        <v>274</v>
      </c>
      <c r="AY17" s="520" t="s">
        <v>274</v>
      </c>
      <c r="AZ17" s="520" t="s">
        <v>274</v>
      </c>
      <c r="BB17" s="118"/>
      <c r="BC17" s="118">
        <f t="shared" si="0"/>
        <v>0</v>
      </c>
      <c r="BD17" s="118">
        <f t="shared" si="1"/>
        <v>0</v>
      </c>
      <c r="BE17" s="118">
        <f t="shared" si="2"/>
        <v>0</v>
      </c>
      <c r="BF17" s="118">
        <f t="shared" si="3"/>
        <v>0</v>
      </c>
      <c r="BG17" s="118">
        <f t="shared" si="4"/>
        <v>0</v>
      </c>
      <c r="BH17" s="118">
        <f t="shared" si="5"/>
        <v>0</v>
      </c>
      <c r="BI17" s="118">
        <f t="shared" si="6"/>
        <v>0</v>
      </c>
      <c r="BJ17" s="118">
        <f t="shared" si="7"/>
        <v>0</v>
      </c>
      <c r="BK17" s="117">
        <f t="shared" si="87"/>
        <v>0</v>
      </c>
      <c r="BL17" s="118">
        <f t="shared" si="8"/>
        <v>0</v>
      </c>
      <c r="BM17" s="118">
        <f t="shared" si="9"/>
        <v>0</v>
      </c>
      <c r="BN17" s="117">
        <f t="shared" si="10"/>
        <v>0</v>
      </c>
      <c r="BO17" s="118">
        <f t="shared" si="11"/>
        <v>0</v>
      </c>
      <c r="BP17" s="118">
        <f t="shared" si="12"/>
        <v>0</v>
      </c>
      <c r="BQ17" s="118">
        <f t="shared" si="13"/>
        <v>0</v>
      </c>
      <c r="BR17" s="118">
        <f t="shared" si="14"/>
        <v>0</v>
      </c>
      <c r="BS17" s="118">
        <f t="shared" si="15"/>
        <v>0</v>
      </c>
      <c r="BT17" s="118">
        <f t="shared" si="16"/>
        <v>0</v>
      </c>
      <c r="BU17" s="118">
        <f t="shared" si="88"/>
        <v>0</v>
      </c>
      <c r="BV17" s="117">
        <f t="shared" si="17"/>
        <v>0</v>
      </c>
      <c r="BW17" s="117">
        <f t="shared" si="18"/>
        <v>0</v>
      </c>
      <c r="BX17" s="117">
        <f t="shared" si="19"/>
        <v>0</v>
      </c>
      <c r="BY17" s="117">
        <f t="shared" si="20"/>
        <v>0</v>
      </c>
      <c r="BZ17" s="117">
        <f t="shared" si="21"/>
        <v>0</v>
      </c>
      <c r="CA17" s="117">
        <f t="shared" si="89"/>
        <v>0</v>
      </c>
      <c r="CB17" s="117">
        <f t="shared" si="22"/>
        <v>0</v>
      </c>
      <c r="CC17" s="117">
        <f t="shared" si="23"/>
        <v>0</v>
      </c>
      <c r="CD17" s="117">
        <f t="shared" si="24"/>
        <v>0</v>
      </c>
      <c r="CE17" s="117">
        <f t="shared" si="90"/>
        <v>0</v>
      </c>
      <c r="CF17" s="117">
        <f t="shared" si="91"/>
        <v>0</v>
      </c>
      <c r="CG17" s="117">
        <f t="shared" si="92"/>
        <v>0</v>
      </c>
      <c r="CH17" s="117">
        <f t="shared" si="25"/>
        <v>0</v>
      </c>
      <c r="CI17" s="117">
        <f t="shared" si="26"/>
        <v>0</v>
      </c>
      <c r="CJ17" s="117">
        <f t="shared" si="27"/>
        <v>0</v>
      </c>
      <c r="CK17" s="117">
        <f t="shared" si="28"/>
        <v>0</v>
      </c>
      <c r="CL17" s="117">
        <f t="shared" si="29"/>
        <v>0</v>
      </c>
      <c r="CM17" s="117">
        <f t="shared" si="30"/>
        <v>0</v>
      </c>
      <c r="CN17" s="117">
        <f t="shared" si="31"/>
        <v>0</v>
      </c>
      <c r="CO17" s="117">
        <f t="shared" si="32"/>
        <v>0</v>
      </c>
      <c r="CP17" s="117">
        <f t="shared" si="33"/>
        <v>0</v>
      </c>
      <c r="CQ17" s="117">
        <f t="shared" si="93"/>
        <v>0</v>
      </c>
      <c r="CR17" s="117">
        <f t="shared" si="34"/>
        <v>0</v>
      </c>
      <c r="CS17" s="117">
        <f t="shared" si="35"/>
        <v>0</v>
      </c>
      <c r="CT17" s="117">
        <f t="shared" si="36"/>
        <v>0</v>
      </c>
      <c r="CU17" s="117">
        <f t="shared" si="37"/>
        <v>0</v>
      </c>
      <c r="CV17" s="117">
        <f t="shared" si="38"/>
        <v>0</v>
      </c>
      <c r="CW17" s="117">
        <f t="shared" si="39"/>
        <v>0</v>
      </c>
      <c r="CX17" s="117">
        <f t="shared" si="40"/>
        <v>0</v>
      </c>
      <c r="CY17" s="117">
        <f t="shared" si="41"/>
        <v>0</v>
      </c>
      <c r="CZ17" s="117">
        <f t="shared" si="42"/>
        <v>0</v>
      </c>
      <c r="DA17" s="117">
        <f t="shared" si="94"/>
        <v>0</v>
      </c>
      <c r="DB17" s="117">
        <f t="shared" si="43"/>
        <v>0</v>
      </c>
      <c r="DC17" s="117">
        <f t="shared" si="95"/>
        <v>0</v>
      </c>
      <c r="DD17" s="117">
        <f t="shared" si="44"/>
        <v>0</v>
      </c>
      <c r="DE17" s="117">
        <f t="shared" si="96"/>
        <v>0</v>
      </c>
      <c r="DF17" s="117">
        <f t="shared" si="45"/>
        <v>0</v>
      </c>
      <c r="DG17" s="117">
        <f t="shared" si="46"/>
        <v>0</v>
      </c>
      <c r="DH17" s="117">
        <f t="shared" si="47"/>
        <v>0</v>
      </c>
      <c r="DI17" s="117">
        <f t="shared" si="48"/>
        <v>0</v>
      </c>
      <c r="DJ17" s="117">
        <f t="shared" si="49"/>
        <v>0</v>
      </c>
      <c r="DK17" s="117">
        <f t="shared" si="50"/>
        <v>0</v>
      </c>
      <c r="DL17" s="117">
        <f t="shared" si="51"/>
        <v>0</v>
      </c>
      <c r="DM17" s="117">
        <f t="shared" si="52"/>
        <v>0</v>
      </c>
      <c r="DN17" s="117">
        <f t="shared" si="97"/>
        <v>0</v>
      </c>
      <c r="DO17" s="117">
        <f t="shared" si="53"/>
        <v>0</v>
      </c>
      <c r="DP17" s="117">
        <f t="shared" si="54"/>
        <v>0</v>
      </c>
      <c r="DQ17" s="117">
        <f t="shared" si="98"/>
        <v>0</v>
      </c>
      <c r="DR17" s="117">
        <f t="shared" si="99"/>
        <v>0</v>
      </c>
      <c r="DS17" s="117">
        <f t="shared" si="55"/>
        <v>0</v>
      </c>
      <c r="DT17" s="117">
        <f t="shared" si="56"/>
        <v>0</v>
      </c>
      <c r="DU17" s="117">
        <f t="shared" si="57"/>
        <v>0</v>
      </c>
      <c r="DV17" s="117">
        <f t="shared" si="58"/>
        <v>0</v>
      </c>
      <c r="DW17" s="117">
        <f t="shared" si="59"/>
        <v>0</v>
      </c>
      <c r="DX17" s="117">
        <f t="shared" si="60"/>
        <v>0</v>
      </c>
      <c r="DY17" s="117">
        <f t="shared" si="100"/>
        <v>0</v>
      </c>
      <c r="DZ17" s="117">
        <f t="shared" si="61"/>
        <v>0</v>
      </c>
      <c r="EA17" s="117">
        <f t="shared" si="101"/>
        <v>0</v>
      </c>
      <c r="EB17" s="117">
        <f t="shared" si="62"/>
        <v>0</v>
      </c>
      <c r="EC17" s="117">
        <f t="shared" si="63"/>
        <v>0</v>
      </c>
      <c r="ED17" s="117">
        <f t="shared" si="64"/>
        <v>0</v>
      </c>
      <c r="EE17" s="117">
        <f t="shared" si="65"/>
        <v>0</v>
      </c>
      <c r="EF17" s="117">
        <f t="shared" si="66"/>
        <v>0</v>
      </c>
      <c r="EG17" s="117">
        <f t="shared" si="102"/>
        <v>0</v>
      </c>
      <c r="EH17" s="117">
        <f t="shared" si="67"/>
        <v>0</v>
      </c>
      <c r="EI17" s="117">
        <f t="shared" si="68"/>
        <v>0</v>
      </c>
      <c r="EJ17" s="117">
        <f t="shared" si="69"/>
        <v>0</v>
      </c>
      <c r="EK17" s="117">
        <f t="shared" si="70"/>
        <v>0</v>
      </c>
      <c r="EL17" s="117">
        <f t="shared" si="71"/>
        <v>0</v>
      </c>
      <c r="EM17" s="117">
        <f t="shared" si="103"/>
        <v>0</v>
      </c>
      <c r="EN17" s="117">
        <f t="shared" si="72"/>
        <v>0</v>
      </c>
      <c r="EO17" s="117">
        <f t="shared" si="73"/>
        <v>0</v>
      </c>
      <c r="EP17" s="117">
        <f t="shared" si="74"/>
        <v>0</v>
      </c>
      <c r="EQ17" s="118">
        <f t="shared" si="75"/>
        <v>0</v>
      </c>
      <c r="ER17" s="117">
        <f t="shared" si="76"/>
        <v>0</v>
      </c>
      <c r="ES17" s="117">
        <f t="shared" si="77"/>
        <v>0</v>
      </c>
      <c r="ET17" s="117">
        <f t="shared" si="78"/>
        <v>0</v>
      </c>
      <c r="EU17" s="117">
        <f t="shared" si="79"/>
        <v>0</v>
      </c>
      <c r="EV17" s="117">
        <f t="shared" si="80"/>
        <v>0</v>
      </c>
      <c r="EW17" s="117">
        <f t="shared" si="81"/>
        <v>0</v>
      </c>
      <c r="EX17" s="118">
        <f t="shared" si="82"/>
        <v>0</v>
      </c>
      <c r="EY17" s="118">
        <f t="shared" si="83"/>
        <v>0</v>
      </c>
      <c r="EZ17" s="117">
        <f t="shared" si="104"/>
        <v>0</v>
      </c>
      <c r="FA17" s="118">
        <f t="shared" si="84"/>
        <v>0</v>
      </c>
      <c r="FB17" s="118">
        <f t="shared" si="85"/>
        <v>0</v>
      </c>
      <c r="FC17" s="7">
        <f t="shared" si="86"/>
        <v>0</v>
      </c>
      <c r="FD17" s="7"/>
      <c r="FE17" s="7"/>
    </row>
    <row r="18" spans="1:161" ht="17.100000000000001" customHeight="1" x14ac:dyDescent="0.25">
      <c r="A18" s="774"/>
      <c r="B18" s="777"/>
      <c r="C18" s="172">
        <v>8</v>
      </c>
      <c r="D18" s="456" t="s">
        <v>847</v>
      </c>
      <c r="E18" s="457" t="s">
        <v>880</v>
      </c>
      <c r="F18" s="458" t="s">
        <v>863</v>
      </c>
      <c r="G18" s="459" t="s">
        <v>868</v>
      </c>
      <c r="H18" s="460" t="s">
        <v>850</v>
      </c>
      <c r="I18" s="458" t="s">
        <v>844</v>
      </c>
      <c r="J18" s="461" t="s">
        <v>879</v>
      </c>
      <c r="K18" s="450" t="s">
        <v>873</v>
      </c>
      <c r="L18" s="462" t="s">
        <v>860</v>
      </c>
      <c r="M18" s="463"/>
      <c r="N18" s="457"/>
      <c r="O18" s="458"/>
      <c r="P18" s="459"/>
      <c r="Q18" s="458"/>
      <c r="R18" s="461"/>
      <c r="S18" s="462"/>
      <c r="T18" s="456"/>
      <c r="U18" s="464"/>
      <c r="V18" s="430"/>
      <c r="W18" s="459"/>
      <c r="X18" s="458"/>
      <c r="Y18" s="461"/>
      <c r="Z18" s="462"/>
      <c r="AA18" s="733" t="s">
        <v>27</v>
      </c>
      <c r="AB18" s="732"/>
      <c r="AC18" s="23"/>
      <c r="AD18" s="520" t="s">
        <v>787</v>
      </c>
      <c r="AE18" s="520" t="s">
        <v>787</v>
      </c>
      <c r="AF18" s="520" t="s">
        <v>787</v>
      </c>
      <c r="AG18" s="520" t="s">
        <v>787</v>
      </c>
      <c r="AH18" s="520" t="s">
        <v>799</v>
      </c>
      <c r="AI18" s="520" t="s">
        <v>799</v>
      </c>
      <c r="AJ18" s="520" t="s">
        <v>787</v>
      </c>
      <c r="AK18" s="520" t="s">
        <v>787</v>
      </c>
      <c r="AL18" s="520" t="s">
        <v>787</v>
      </c>
      <c r="AM18" s="520" t="s">
        <v>341</v>
      </c>
      <c r="AN18" s="520" t="s">
        <v>341</v>
      </c>
      <c r="AO18" s="520" t="s">
        <v>341</v>
      </c>
      <c r="AP18" s="520" t="s">
        <v>799</v>
      </c>
      <c r="AQ18" s="520" t="s">
        <v>799</v>
      </c>
      <c r="AR18" s="520" t="s">
        <v>799</v>
      </c>
      <c r="AS18" s="520" t="s">
        <v>799</v>
      </c>
      <c r="AT18" s="520" t="s">
        <v>274</v>
      </c>
      <c r="AU18" s="520" t="s">
        <v>274</v>
      </c>
      <c r="AV18" s="520" t="s">
        <v>274</v>
      </c>
      <c r="AW18" s="520" t="s">
        <v>274</v>
      </c>
      <c r="AX18" s="520" t="s">
        <v>274</v>
      </c>
      <c r="AY18" s="520" t="s">
        <v>274</v>
      </c>
      <c r="AZ18" s="520" t="s">
        <v>274</v>
      </c>
      <c r="BB18" s="118"/>
      <c r="BC18" s="118">
        <f t="shared" si="0"/>
        <v>0</v>
      </c>
      <c r="BD18" s="118">
        <f t="shared" si="1"/>
        <v>0</v>
      </c>
      <c r="BE18" s="118">
        <f t="shared" si="2"/>
        <v>0</v>
      </c>
      <c r="BF18" s="118">
        <f t="shared" si="3"/>
        <v>0</v>
      </c>
      <c r="BG18" s="118">
        <f t="shared" si="4"/>
        <v>0</v>
      </c>
      <c r="BH18" s="118">
        <f t="shared" si="5"/>
        <v>0</v>
      </c>
      <c r="BI18" s="118">
        <f t="shared" si="6"/>
        <v>0</v>
      </c>
      <c r="BJ18" s="118">
        <f t="shared" si="7"/>
        <v>0</v>
      </c>
      <c r="BK18" s="117">
        <f t="shared" si="87"/>
        <v>0</v>
      </c>
      <c r="BL18" s="118">
        <f t="shared" si="8"/>
        <v>0</v>
      </c>
      <c r="BM18" s="118">
        <f t="shared" si="9"/>
        <v>0</v>
      </c>
      <c r="BN18" s="117">
        <f t="shared" si="10"/>
        <v>0</v>
      </c>
      <c r="BO18" s="118">
        <f t="shared" si="11"/>
        <v>0</v>
      </c>
      <c r="BP18" s="118">
        <f t="shared" si="12"/>
        <v>0</v>
      </c>
      <c r="BQ18" s="118">
        <f t="shared" si="13"/>
        <v>0</v>
      </c>
      <c r="BR18" s="118">
        <f t="shared" si="14"/>
        <v>0</v>
      </c>
      <c r="BS18" s="118">
        <f t="shared" si="15"/>
        <v>0</v>
      </c>
      <c r="BT18" s="118">
        <f t="shared" si="16"/>
        <v>0</v>
      </c>
      <c r="BU18" s="118">
        <f t="shared" si="88"/>
        <v>0</v>
      </c>
      <c r="BV18" s="117">
        <f t="shared" si="17"/>
        <v>0</v>
      </c>
      <c r="BW18" s="117">
        <f t="shared" si="18"/>
        <v>0</v>
      </c>
      <c r="BX18" s="117">
        <f t="shared" si="19"/>
        <v>0</v>
      </c>
      <c r="BY18" s="117">
        <f t="shared" si="20"/>
        <v>0</v>
      </c>
      <c r="BZ18" s="117">
        <f t="shared" si="21"/>
        <v>0</v>
      </c>
      <c r="CA18" s="117">
        <f t="shared" si="89"/>
        <v>0</v>
      </c>
      <c r="CB18" s="117">
        <f t="shared" si="22"/>
        <v>0</v>
      </c>
      <c r="CC18" s="117">
        <f t="shared" si="23"/>
        <v>0</v>
      </c>
      <c r="CD18" s="117">
        <f t="shared" si="24"/>
        <v>0</v>
      </c>
      <c r="CE18" s="117">
        <f t="shared" si="90"/>
        <v>0</v>
      </c>
      <c r="CF18" s="117">
        <f t="shared" si="91"/>
        <v>0</v>
      </c>
      <c r="CG18" s="117">
        <f t="shared" si="92"/>
        <v>0</v>
      </c>
      <c r="CH18" s="117">
        <f t="shared" si="25"/>
        <v>0</v>
      </c>
      <c r="CI18" s="117">
        <f t="shared" si="26"/>
        <v>0</v>
      </c>
      <c r="CJ18" s="117">
        <f t="shared" si="27"/>
        <v>0</v>
      </c>
      <c r="CK18" s="117">
        <f t="shared" si="28"/>
        <v>0</v>
      </c>
      <c r="CL18" s="117">
        <f t="shared" si="29"/>
        <v>0</v>
      </c>
      <c r="CM18" s="117">
        <f t="shared" si="30"/>
        <v>0</v>
      </c>
      <c r="CN18" s="117">
        <f t="shared" si="31"/>
        <v>0</v>
      </c>
      <c r="CO18" s="117">
        <f t="shared" si="32"/>
        <v>0</v>
      </c>
      <c r="CP18" s="117">
        <f t="shared" si="33"/>
        <v>0</v>
      </c>
      <c r="CQ18" s="117">
        <f t="shared" si="93"/>
        <v>0</v>
      </c>
      <c r="CR18" s="117">
        <f t="shared" si="34"/>
        <v>0</v>
      </c>
      <c r="CS18" s="117">
        <f t="shared" si="35"/>
        <v>0</v>
      </c>
      <c r="CT18" s="117">
        <f t="shared" si="36"/>
        <v>0</v>
      </c>
      <c r="CU18" s="117">
        <f t="shared" si="37"/>
        <v>0</v>
      </c>
      <c r="CV18" s="117">
        <f t="shared" si="38"/>
        <v>0</v>
      </c>
      <c r="CW18" s="117">
        <f t="shared" si="39"/>
        <v>0</v>
      </c>
      <c r="CX18" s="117">
        <f t="shared" si="40"/>
        <v>0</v>
      </c>
      <c r="CY18" s="117">
        <f t="shared" si="41"/>
        <v>0</v>
      </c>
      <c r="CZ18" s="117">
        <f t="shared" si="42"/>
        <v>0</v>
      </c>
      <c r="DA18" s="117">
        <f t="shared" si="94"/>
        <v>0</v>
      </c>
      <c r="DB18" s="117">
        <f t="shared" si="43"/>
        <v>0</v>
      </c>
      <c r="DC18" s="117">
        <f t="shared" si="95"/>
        <v>0</v>
      </c>
      <c r="DD18" s="117">
        <f t="shared" si="44"/>
        <v>0</v>
      </c>
      <c r="DE18" s="117">
        <f t="shared" si="96"/>
        <v>0</v>
      </c>
      <c r="DF18" s="117">
        <f t="shared" si="45"/>
        <v>0</v>
      </c>
      <c r="DG18" s="117">
        <f t="shared" si="46"/>
        <v>0</v>
      </c>
      <c r="DH18" s="117">
        <f t="shared" si="47"/>
        <v>0</v>
      </c>
      <c r="DI18" s="117">
        <f t="shared" si="48"/>
        <v>0</v>
      </c>
      <c r="DJ18" s="117">
        <f t="shared" si="49"/>
        <v>0</v>
      </c>
      <c r="DK18" s="117">
        <f t="shared" si="50"/>
        <v>0</v>
      </c>
      <c r="DL18" s="117">
        <f t="shared" si="51"/>
        <v>0</v>
      </c>
      <c r="DM18" s="117">
        <f t="shared" si="52"/>
        <v>0</v>
      </c>
      <c r="DN18" s="117">
        <f t="shared" si="97"/>
        <v>0</v>
      </c>
      <c r="DO18" s="117">
        <f>SUM(DM18:DN18)</f>
        <v>0</v>
      </c>
      <c r="DP18" s="117">
        <f t="shared" si="54"/>
        <v>0</v>
      </c>
      <c r="DQ18" s="117">
        <f t="shared" si="98"/>
        <v>0</v>
      </c>
      <c r="DR18" s="117">
        <f t="shared" si="99"/>
        <v>0</v>
      </c>
      <c r="DS18" s="117">
        <f t="shared" si="55"/>
        <v>0</v>
      </c>
      <c r="DT18" s="117">
        <f t="shared" si="56"/>
        <v>0</v>
      </c>
      <c r="DU18" s="117">
        <f t="shared" si="57"/>
        <v>0</v>
      </c>
      <c r="DV18" s="117">
        <f t="shared" si="58"/>
        <v>0</v>
      </c>
      <c r="DW18" s="117">
        <f t="shared" si="59"/>
        <v>0</v>
      </c>
      <c r="DX18" s="117">
        <f t="shared" si="60"/>
        <v>0</v>
      </c>
      <c r="DY18" s="117">
        <f t="shared" si="100"/>
        <v>0</v>
      </c>
      <c r="DZ18" s="117">
        <f t="shared" si="61"/>
        <v>0</v>
      </c>
      <c r="EA18" s="117">
        <f t="shared" si="101"/>
        <v>0</v>
      </c>
      <c r="EB18" s="117">
        <f t="shared" si="62"/>
        <v>0</v>
      </c>
      <c r="EC18" s="117">
        <f t="shared" si="63"/>
        <v>0</v>
      </c>
      <c r="ED18" s="117">
        <f t="shared" si="64"/>
        <v>0</v>
      </c>
      <c r="EE18" s="117">
        <f t="shared" si="65"/>
        <v>0</v>
      </c>
      <c r="EF18" s="117">
        <f t="shared" si="66"/>
        <v>0</v>
      </c>
      <c r="EG18" s="117">
        <f t="shared" si="102"/>
        <v>0</v>
      </c>
      <c r="EH18" s="117">
        <f t="shared" si="67"/>
        <v>0</v>
      </c>
      <c r="EI18" s="117">
        <f t="shared" si="68"/>
        <v>0</v>
      </c>
      <c r="EJ18" s="117">
        <f t="shared" si="69"/>
        <v>0</v>
      </c>
      <c r="EK18" s="117">
        <f t="shared" si="70"/>
        <v>0</v>
      </c>
      <c r="EL18" s="117">
        <f t="shared" si="71"/>
        <v>0</v>
      </c>
      <c r="EM18" s="117">
        <f t="shared" si="103"/>
        <v>0</v>
      </c>
      <c r="EN18" s="117">
        <f t="shared" si="72"/>
        <v>0</v>
      </c>
      <c r="EO18" s="117">
        <f t="shared" si="73"/>
        <v>0</v>
      </c>
      <c r="EP18" s="117">
        <f t="shared" si="74"/>
        <v>0</v>
      </c>
      <c r="EQ18" s="118">
        <f t="shared" si="75"/>
        <v>0</v>
      </c>
      <c r="ER18" s="117">
        <f t="shared" si="76"/>
        <v>0</v>
      </c>
      <c r="ES18" s="117">
        <f t="shared" si="77"/>
        <v>0</v>
      </c>
      <c r="ET18" s="117">
        <f t="shared" si="78"/>
        <v>0</v>
      </c>
      <c r="EU18" s="117">
        <f t="shared" si="79"/>
        <v>0</v>
      </c>
      <c r="EV18" s="117">
        <f t="shared" si="80"/>
        <v>0</v>
      </c>
      <c r="EW18" s="117">
        <f t="shared" si="81"/>
        <v>0</v>
      </c>
      <c r="EX18" s="118">
        <f t="shared" si="82"/>
        <v>0</v>
      </c>
      <c r="EY18" s="118">
        <f t="shared" si="83"/>
        <v>0</v>
      </c>
      <c r="EZ18" s="117">
        <f t="shared" si="104"/>
        <v>0</v>
      </c>
      <c r="FA18" s="118">
        <f t="shared" si="84"/>
        <v>0</v>
      </c>
      <c r="FB18" s="118">
        <f t="shared" si="85"/>
        <v>0</v>
      </c>
      <c r="FC18" s="7">
        <f t="shared" si="86"/>
        <v>0</v>
      </c>
      <c r="FD18" s="7"/>
      <c r="FE18" s="7"/>
    </row>
    <row r="19" spans="1:161" ht="17.100000000000001" customHeight="1" x14ac:dyDescent="0.25">
      <c r="A19" s="774"/>
      <c r="B19" s="777"/>
      <c r="C19" s="172">
        <v>9</v>
      </c>
      <c r="D19" s="456" t="s">
        <v>847</v>
      </c>
      <c r="E19" s="457" t="s">
        <v>879</v>
      </c>
      <c r="F19" s="458" t="s">
        <v>863</v>
      </c>
      <c r="G19" s="459" t="s">
        <v>880</v>
      </c>
      <c r="H19" s="460" t="s">
        <v>877</v>
      </c>
      <c r="I19" s="458" t="s">
        <v>844</v>
      </c>
      <c r="J19" s="461" t="s">
        <v>860</v>
      </c>
      <c r="K19" s="460" t="s">
        <v>850</v>
      </c>
      <c r="L19" s="462" t="s">
        <v>869</v>
      </c>
      <c r="M19" s="463"/>
      <c r="N19" s="457"/>
      <c r="O19" s="458"/>
      <c r="P19" s="459"/>
      <c r="Q19" s="458"/>
      <c r="R19" s="461"/>
      <c r="S19" s="462"/>
      <c r="T19" s="456"/>
      <c r="U19" s="464"/>
      <c r="V19" s="430"/>
      <c r="W19" s="459"/>
      <c r="X19" s="458"/>
      <c r="Y19" s="461"/>
      <c r="Z19" s="462"/>
      <c r="AA19" s="523" t="s">
        <v>31</v>
      </c>
      <c r="AB19" s="20" t="s">
        <v>506</v>
      </c>
      <c r="AC19" s="23"/>
      <c r="AD19" s="520" t="s">
        <v>787</v>
      </c>
      <c r="AE19" s="520" t="s">
        <v>787</v>
      </c>
      <c r="AF19" s="520" t="s">
        <v>787</v>
      </c>
      <c r="AG19" s="520" t="s">
        <v>787</v>
      </c>
      <c r="AH19" s="520" t="s">
        <v>799</v>
      </c>
      <c r="AI19" s="520" t="s">
        <v>799</v>
      </c>
      <c r="AJ19" s="520" t="s">
        <v>787</v>
      </c>
      <c r="AK19" s="520" t="s">
        <v>787</v>
      </c>
      <c r="AL19" s="520" t="s">
        <v>787</v>
      </c>
      <c r="AM19" s="520" t="s">
        <v>341</v>
      </c>
      <c r="AN19" s="520" t="s">
        <v>341</v>
      </c>
      <c r="AO19" s="520" t="s">
        <v>341</v>
      </c>
      <c r="AP19" s="520" t="s">
        <v>799</v>
      </c>
      <c r="AQ19" s="520" t="s">
        <v>799</v>
      </c>
      <c r="AR19" s="520" t="s">
        <v>799</v>
      </c>
      <c r="AS19" s="520" t="s">
        <v>799</v>
      </c>
      <c r="AT19" s="520" t="s">
        <v>274</v>
      </c>
      <c r="AU19" s="520" t="s">
        <v>274</v>
      </c>
      <c r="AV19" s="520" t="s">
        <v>274</v>
      </c>
      <c r="AW19" s="520" t="s">
        <v>274</v>
      </c>
      <c r="AX19" s="520" t="s">
        <v>274</v>
      </c>
      <c r="AY19" s="520" t="s">
        <v>274</v>
      </c>
      <c r="AZ19" s="520" t="s">
        <v>274</v>
      </c>
      <c r="BB19" s="118"/>
      <c r="BC19" s="118">
        <f t="shared" si="0"/>
        <v>0</v>
      </c>
      <c r="BD19" s="118">
        <f t="shared" si="1"/>
        <v>0</v>
      </c>
      <c r="BE19" s="118">
        <f t="shared" si="2"/>
        <v>0</v>
      </c>
      <c r="BF19" s="118">
        <f t="shared" si="3"/>
        <v>0</v>
      </c>
      <c r="BG19" s="118">
        <f t="shared" si="4"/>
        <v>0</v>
      </c>
      <c r="BH19" s="118">
        <f t="shared" si="5"/>
        <v>0</v>
      </c>
      <c r="BI19" s="118">
        <f t="shared" si="6"/>
        <v>0</v>
      </c>
      <c r="BJ19" s="118">
        <f t="shared" si="7"/>
        <v>0</v>
      </c>
      <c r="BK19" s="117">
        <f t="shared" si="87"/>
        <v>0</v>
      </c>
      <c r="BL19" s="118">
        <f t="shared" si="8"/>
        <v>0</v>
      </c>
      <c r="BM19" s="118">
        <f t="shared" si="9"/>
        <v>0</v>
      </c>
      <c r="BN19" s="117">
        <f t="shared" si="10"/>
        <v>0</v>
      </c>
      <c r="BO19" s="118">
        <f t="shared" si="11"/>
        <v>0</v>
      </c>
      <c r="BP19" s="118">
        <f t="shared" si="12"/>
        <v>0</v>
      </c>
      <c r="BQ19" s="118">
        <f t="shared" si="13"/>
        <v>0</v>
      </c>
      <c r="BR19" s="118">
        <f t="shared" si="14"/>
        <v>0</v>
      </c>
      <c r="BS19" s="118">
        <f t="shared" si="15"/>
        <v>0</v>
      </c>
      <c r="BT19" s="118">
        <f t="shared" si="16"/>
        <v>0</v>
      </c>
      <c r="BU19" s="118">
        <f t="shared" si="88"/>
        <v>0</v>
      </c>
      <c r="BV19" s="117">
        <f t="shared" si="17"/>
        <v>0</v>
      </c>
      <c r="BW19" s="117">
        <f t="shared" si="18"/>
        <v>0</v>
      </c>
      <c r="BX19" s="117">
        <f t="shared" si="19"/>
        <v>0</v>
      </c>
      <c r="BY19" s="117">
        <f t="shared" si="20"/>
        <v>0</v>
      </c>
      <c r="BZ19" s="117">
        <f t="shared" si="21"/>
        <v>0</v>
      </c>
      <c r="CA19" s="117">
        <f t="shared" si="89"/>
        <v>0</v>
      </c>
      <c r="CB19" s="117">
        <f t="shared" si="22"/>
        <v>0</v>
      </c>
      <c r="CC19" s="117">
        <f t="shared" si="23"/>
        <v>0</v>
      </c>
      <c r="CD19" s="117">
        <f t="shared" si="24"/>
        <v>0</v>
      </c>
      <c r="CE19" s="117">
        <f t="shared" si="90"/>
        <v>0</v>
      </c>
      <c r="CF19" s="117">
        <f t="shared" si="91"/>
        <v>0</v>
      </c>
      <c r="CG19" s="117">
        <f t="shared" si="92"/>
        <v>0</v>
      </c>
      <c r="CH19" s="117">
        <f t="shared" si="25"/>
        <v>0</v>
      </c>
      <c r="CI19" s="117">
        <f t="shared" si="26"/>
        <v>0</v>
      </c>
      <c r="CJ19" s="117">
        <f t="shared" si="27"/>
        <v>0</v>
      </c>
      <c r="CK19" s="117">
        <f t="shared" si="28"/>
        <v>0</v>
      </c>
      <c r="CL19" s="117">
        <f t="shared" si="29"/>
        <v>0</v>
      </c>
      <c r="CM19" s="117">
        <f t="shared" si="30"/>
        <v>0</v>
      </c>
      <c r="CN19" s="117">
        <f t="shared" si="31"/>
        <v>0</v>
      </c>
      <c r="CO19" s="117">
        <f t="shared" si="32"/>
        <v>0</v>
      </c>
      <c r="CP19" s="117">
        <f t="shared" si="33"/>
        <v>0</v>
      </c>
      <c r="CQ19" s="117">
        <f t="shared" si="93"/>
        <v>0</v>
      </c>
      <c r="CR19" s="117">
        <f t="shared" si="34"/>
        <v>0</v>
      </c>
      <c r="CS19" s="117">
        <f t="shared" si="35"/>
        <v>0</v>
      </c>
      <c r="CT19" s="117">
        <f t="shared" si="36"/>
        <v>0</v>
      </c>
      <c r="CU19" s="117">
        <f t="shared" si="37"/>
        <v>0</v>
      </c>
      <c r="CV19" s="117">
        <f t="shared" si="38"/>
        <v>0</v>
      </c>
      <c r="CW19" s="117">
        <f t="shared" si="39"/>
        <v>0</v>
      </c>
      <c r="CX19" s="117">
        <f t="shared" si="40"/>
        <v>0</v>
      </c>
      <c r="CY19" s="117">
        <f t="shared" si="41"/>
        <v>0</v>
      </c>
      <c r="CZ19" s="117">
        <f t="shared" si="42"/>
        <v>0</v>
      </c>
      <c r="DA19" s="117">
        <f t="shared" si="94"/>
        <v>0</v>
      </c>
      <c r="DB19" s="117">
        <f t="shared" si="43"/>
        <v>0</v>
      </c>
      <c r="DC19" s="117">
        <f t="shared" si="95"/>
        <v>0</v>
      </c>
      <c r="DD19" s="117">
        <f t="shared" si="44"/>
        <v>0</v>
      </c>
      <c r="DE19" s="117">
        <f t="shared" si="96"/>
        <v>0</v>
      </c>
      <c r="DF19" s="117">
        <f t="shared" si="45"/>
        <v>0</v>
      </c>
      <c r="DG19" s="117">
        <f t="shared" si="46"/>
        <v>0</v>
      </c>
      <c r="DH19" s="117">
        <f t="shared" si="47"/>
        <v>0</v>
      </c>
      <c r="DI19" s="117">
        <f t="shared" si="48"/>
        <v>0</v>
      </c>
      <c r="DJ19" s="117">
        <f t="shared" si="49"/>
        <v>0</v>
      </c>
      <c r="DK19" s="117">
        <f t="shared" si="50"/>
        <v>0</v>
      </c>
      <c r="DL19" s="117">
        <f t="shared" si="51"/>
        <v>0</v>
      </c>
      <c r="DM19" s="117">
        <f t="shared" si="52"/>
        <v>0</v>
      </c>
      <c r="DN19" s="117">
        <f t="shared" si="97"/>
        <v>0</v>
      </c>
      <c r="DO19" s="117">
        <f t="shared" si="53"/>
        <v>0</v>
      </c>
      <c r="DP19" s="117">
        <f t="shared" si="54"/>
        <v>0</v>
      </c>
      <c r="DQ19" s="117">
        <f t="shared" si="98"/>
        <v>0</v>
      </c>
      <c r="DR19" s="117">
        <f t="shared" si="99"/>
        <v>0</v>
      </c>
      <c r="DS19" s="117">
        <f t="shared" si="55"/>
        <v>0</v>
      </c>
      <c r="DT19" s="117">
        <f t="shared" si="56"/>
        <v>0</v>
      </c>
      <c r="DU19" s="117">
        <f t="shared" si="57"/>
        <v>0</v>
      </c>
      <c r="DV19" s="117">
        <f t="shared" si="58"/>
        <v>0</v>
      </c>
      <c r="DW19" s="117">
        <f t="shared" si="59"/>
        <v>0</v>
      </c>
      <c r="DX19" s="117">
        <f t="shared" si="60"/>
        <v>0</v>
      </c>
      <c r="DY19" s="117">
        <f t="shared" si="100"/>
        <v>0</v>
      </c>
      <c r="DZ19" s="117">
        <f t="shared" si="61"/>
        <v>0</v>
      </c>
      <c r="EA19" s="117">
        <f t="shared" si="101"/>
        <v>0</v>
      </c>
      <c r="EB19" s="117">
        <f t="shared" si="62"/>
        <v>0</v>
      </c>
      <c r="EC19" s="117">
        <f t="shared" si="63"/>
        <v>0</v>
      </c>
      <c r="ED19" s="117">
        <f t="shared" si="64"/>
        <v>0</v>
      </c>
      <c r="EE19" s="117">
        <f t="shared" si="65"/>
        <v>0</v>
      </c>
      <c r="EF19" s="117">
        <f t="shared" si="66"/>
        <v>0</v>
      </c>
      <c r="EG19" s="117">
        <f t="shared" si="102"/>
        <v>0</v>
      </c>
      <c r="EH19" s="117">
        <f t="shared" si="67"/>
        <v>0</v>
      </c>
      <c r="EI19" s="117">
        <f t="shared" si="68"/>
        <v>0</v>
      </c>
      <c r="EJ19" s="117">
        <f t="shared" si="69"/>
        <v>0</v>
      </c>
      <c r="EK19" s="117">
        <f t="shared" si="70"/>
        <v>0</v>
      </c>
      <c r="EL19" s="117">
        <f t="shared" si="71"/>
        <v>0</v>
      </c>
      <c r="EM19" s="117">
        <f t="shared" si="103"/>
        <v>0</v>
      </c>
      <c r="EN19" s="117">
        <f t="shared" si="72"/>
        <v>0</v>
      </c>
      <c r="EO19" s="117">
        <f t="shared" si="73"/>
        <v>0</v>
      </c>
      <c r="EP19" s="117">
        <f t="shared" si="74"/>
        <v>0</v>
      </c>
      <c r="EQ19" s="118">
        <f t="shared" si="75"/>
        <v>0</v>
      </c>
      <c r="ER19" s="117">
        <f t="shared" si="76"/>
        <v>0</v>
      </c>
      <c r="ES19" s="117">
        <f t="shared" si="77"/>
        <v>0</v>
      </c>
      <c r="ET19" s="117">
        <f t="shared" si="78"/>
        <v>0</v>
      </c>
      <c r="EU19" s="117">
        <f t="shared" si="79"/>
        <v>0</v>
      </c>
      <c r="EV19" s="117">
        <f t="shared" si="80"/>
        <v>0</v>
      </c>
      <c r="EW19" s="117">
        <f t="shared" si="81"/>
        <v>0</v>
      </c>
      <c r="EX19" s="118">
        <f t="shared" si="82"/>
        <v>0</v>
      </c>
      <c r="EY19" s="118">
        <f t="shared" si="83"/>
        <v>0</v>
      </c>
      <c r="EZ19" s="117">
        <f t="shared" si="104"/>
        <v>0</v>
      </c>
      <c r="FA19" s="118">
        <f t="shared" si="84"/>
        <v>0</v>
      </c>
      <c r="FB19" s="118">
        <f t="shared" si="85"/>
        <v>0</v>
      </c>
      <c r="FC19" s="7">
        <f t="shared" si="86"/>
        <v>0</v>
      </c>
      <c r="FD19" s="7"/>
      <c r="FE19" s="7"/>
    </row>
    <row r="20" spans="1:161" ht="17.100000000000001" customHeight="1" thickBot="1" x14ac:dyDescent="0.3">
      <c r="A20" s="775"/>
      <c r="B20" s="778"/>
      <c r="C20" s="173">
        <v>10</v>
      </c>
      <c r="D20" s="456" t="s">
        <v>847</v>
      </c>
      <c r="E20" s="466" t="s">
        <v>879</v>
      </c>
      <c r="F20" s="467" t="s">
        <v>863</v>
      </c>
      <c r="G20" s="468" t="s">
        <v>880</v>
      </c>
      <c r="H20" s="469" t="s">
        <v>877</v>
      </c>
      <c r="I20" s="467" t="s">
        <v>844</v>
      </c>
      <c r="J20" s="470" t="s">
        <v>860</v>
      </c>
      <c r="K20" s="469" t="s">
        <v>850</v>
      </c>
      <c r="L20" s="471" t="s">
        <v>869</v>
      </c>
      <c r="M20" s="472"/>
      <c r="N20" s="466"/>
      <c r="O20" s="473"/>
      <c r="P20" s="468"/>
      <c r="Q20" s="467"/>
      <c r="R20" s="470"/>
      <c r="S20" s="471"/>
      <c r="T20" s="465"/>
      <c r="U20" s="474"/>
      <c r="V20" s="467"/>
      <c r="W20" s="468"/>
      <c r="X20" s="467"/>
      <c r="Y20" s="470"/>
      <c r="Z20" s="471"/>
      <c r="AA20" s="45" t="s">
        <v>32</v>
      </c>
      <c r="AB20" s="33" t="s">
        <v>507</v>
      </c>
      <c r="AC20" s="190"/>
      <c r="AD20" s="520" t="s">
        <v>620</v>
      </c>
      <c r="AE20" s="520" t="s">
        <v>620</v>
      </c>
      <c r="AF20" s="520" t="s">
        <v>620</v>
      </c>
      <c r="AG20" s="520" t="s">
        <v>620</v>
      </c>
      <c r="AH20" s="520" t="s">
        <v>620</v>
      </c>
      <c r="AI20" s="520" t="s">
        <v>620</v>
      </c>
      <c r="AJ20" s="520" t="s">
        <v>800</v>
      </c>
      <c r="AK20" s="520" t="s">
        <v>800</v>
      </c>
      <c r="AL20" s="520" t="s">
        <v>800</v>
      </c>
      <c r="AM20" s="520" t="s">
        <v>632</v>
      </c>
      <c r="AN20" s="520" t="s">
        <v>632</v>
      </c>
      <c r="AO20" s="520" t="s">
        <v>632</v>
      </c>
      <c r="AP20" s="520" t="s">
        <v>632</v>
      </c>
      <c r="AQ20" s="520" t="s">
        <v>632</v>
      </c>
      <c r="AR20" s="520" t="s">
        <v>301</v>
      </c>
      <c r="AS20" s="520" t="s">
        <v>301</v>
      </c>
      <c r="AT20" s="520" t="s">
        <v>632</v>
      </c>
      <c r="AU20" s="520" t="s">
        <v>632</v>
      </c>
      <c r="AV20" s="520" t="s">
        <v>632</v>
      </c>
      <c r="AW20" s="520" t="s">
        <v>632</v>
      </c>
      <c r="AX20" s="520" t="s">
        <v>632</v>
      </c>
      <c r="AY20" s="520" t="s">
        <v>301</v>
      </c>
      <c r="AZ20" s="520" t="s">
        <v>301</v>
      </c>
      <c r="BB20" s="118"/>
      <c r="BC20" s="118">
        <f t="shared" si="0"/>
        <v>0</v>
      </c>
      <c r="BD20" s="118">
        <f t="shared" si="1"/>
        <v>0</v>
      </c>
      <c r="BE20" s="118">
        <f t="shared" si="2"/>
        <v>0</v>
      </c>
      <c r="BF20" s="118">
        <f t="shared" si="3"/>
        <v>0</v>
      </c>
      <c r="BG20" s="118">
        <f t="shared" si="4"/>
        <v>0</v>
      </c>
      <c r="BH20" s="118">
        <f t="shared" si="5"/>
        <v>0</v>
      </c>
      <c r="BI20" s="118">
        <f t="shared" si="6"/>
        <v>0</v>
      </c>
      <c r="BJ20" s="118">
        <f t="shared" si="7"/>
        <v>0</v>
      </c>
      <c r="BK20" s="117">
        <f t="shared" si="87"/>
        <v>0</v>
      </c>
      <c r="BL20" s="118">
        <f t="shared" si="8"/>
        <v>0</v>
      </c>
      <c r="BM20" s="118">
        <f t="shared" si="9"/>
        <v>0</v>
      </c>
      <c r="BN20" s="117">
        <f t="shared" si="10"/>
        <v>0</v>
      </c>
      <c r="BO20" s="118">
        <f t="shared" si="11"/>
        <v>0</v>
      </c>
      <c r="BP20" s="118">
        <f t="shared" si="12"/>
        <v>0</v>
      </c>
      <c r="BQ20" s="118">
        <f t="shared" si="13"/>
        <v>0</v>
      </c>
      <c r="BR20" s="118">
        <f t="shared" si="14"/>
        <v>0</v>
      </c>
      <c r="BS20" s="118">
        <f t="shared" si="15"/>
        <v>0</v>
      </c>
      <c r="BT20" s="118">
        <f t="shared" si="16"/>
        <v>0</v>
      </c>
      <c r="BU20" s="118">
        <f t="shared" si="88"/>
        <v>0</v>
      </c>
      <c r="BV20" s="117">
        <f t="shared" si="17"/>
        <v>0</v>
      </c>
      <c r="BW20" s="117">
        <f t="shared" si="18"/>
        <v>0</v>
      </c>
      <c r="BX20" s="117">
        <f t="shared" si="19"/>
        <v>0</v>
      </c>
      <c r="BY20" s="117">
        <f t="shared" si="20"/>
        <v>0</v>
      </c>
      <c r="BZ20" s="117">
        <f t="shared" si="21"/>
        <v>0</v>
      </c>
      <c r="CA20" s="117">
        <f t="shared" si="89"/>
        <v>0</v>
      </c>
      <c r="CB20" s="117">
        <f t="shared" si="22"/>
        <v>0</v>
      </c>
      <c r="CC20" s="117">
        <f t="shared" si="23"/>
        <v>0</v>
      </c>
      <c r="CD20" s="117">
        <f t="shared" si="24"/>
        <v>0</v>
      </c>
      <c r="CE20" s="117">
        <f t="shared" si="90"/>
        <v>0</v>
      </c>
      <c r="CF20" s="117">
        <f t="shared" si="91"/>
        <v>0</v>
      </c>
      <c r="CG20" s="117">
        <f t="shared" si="92"/>
        <v>0</v>
      </c>
      <c r="CH20" s="117">
        <f t="shared" si="25"/>
        <v>0</v>
      </c>
      <c r="CI20" s="117">
        <f t="shared" si="26"/>
        <v>0</v>
      </c>
      <c r="CJ20" s="117">
        <f t="shared" si="27"/>
        <v>0</v>
      </c>
      <c r="CK20" s="117">
        <f t="shared" si="28"/>
        <v>0</v>
      </c>
      <c r="CL20" s="117">
        <f t="shared" si="29"/>
        <v>0</v>
      </c>
      <c r="CM20" s="117">
        <f t="shared" si="30"/>
        <v>0</v>
      </c>
      <c r="CN20" s="117">
        <f t="shared" si="31"/>
        <v>0</v>
      </c>
      <c r="CO20" s="117">
        <f t="shared" si="32"/>
        <v>0</v>
      </c>
      <c r="CP20" s="117">
        <f t="shared" si="33"/>
        <v>0</v>
      </c>
      <c r="CQ20" s="117">
        <f t="shared" si="93"/>
        <v>0</v>
      </c>
      <c r="CR20" s="117">
        <f t="shared" si="34"/>
        <v>0</v>
      </c>
      <c r="CS20" s="117">
        <f t="shared" si="35"/>
        <v>0</v>
      </c>
      <c r="CT20" s="117">
        <f t="shared" si="36"/>
        <v>0</v>
      </c>
      <c r="CU20" s="117">
        <f t="shared" si="37"/>
        <v>0</v>
      </c>
      <c r="CV20" s="117">
        <f t="shared" si="38"/>
        <v>0</v>
      </c>
      <c r="CW20" s="117">
        <f t="shared" si="39"/>
        <v>0</v>
      </c>
      <c r="CX20" s="117">
        <f t="shared" si="40"/>
        <v>0</v>
      </c>
      <c r="CY20" s="117">
        <f t="shared" si="41"/>
        <v>0</v>
      </c>
      <c r="CZ20" s="117">
        <f t="shared" si="42"/>
        <v>0</v>
      </c>
      <c r="DA20" s="117">
        <f t="shared" si="94"/>
        <v>0</v>
      </c>
      <c r="DB20" s="117">
        <f t="shared" si="43"/>
        <v>0</v>
      </c>
      <c r="DC20" s="117">
        <f t="shared" si="95"/>
        <v>0</v>
      </c>
      <c r="DD20" s="117">
        <f t="shared" si="44"/>
        <v>0</v>
      </c>
      <c r="DE20" s="117">
        <f t="shared" si="96"/>
        <v>0</v>
      </c>
      <c r="DF20" s="117">
        <f t="shared" si="45"/>
        <v>0</v>
      </c>
      <c r="DG20" s="117">
        <f t="shared" si="46"/>
        <v>0</v>
      </c>
      <c r="DH20" s="117">
        <f t="shared" si="47"/>
        <v>0</v>
      </c>
      <c r="DI20" s="117">
        <f t="shared" si="48"/>
        <v>0</v>
      </c>
      <c r="DJ20" s="117">
        <f t="shared" si="49"/>
        <v>0</v>
      </c>
      <c r="DK20" s="117">
        <f t="shared" si="50"/>
        <v>0</v>
      </c>
      <c r="DL20" s="117">
        <f t="shared" si="51"/>
        <v>0</v>
      </c>
      <c r="DM20" s="117">
        <f t="shared" si="52"/>
        <v>0</v>
      </c>
      <c r="DN20" s="117">
        <f t="shared" si="97"/>
        <v>0</v>
      </c>
      <c r="DO20" s="117">
        <f t="shared" si="53"/>
        <v>0</v>
      </c>
      <c r="DP20" s="117">
        <f t="shared" si="54"/>
        <v>0</v>
      </c>
      <c r="DQ20" s="117">
        <f t="shared" si="98"/>
        <v>0</v>
      </c>
      <c r="DR20" s="117">
        <f t="shared" si="99"/>
        <v>0</v>
      </c>
      <c r="DS20" s="117">
        <f t="shared" si="55"/>
        <v>0</v>
      </c>
      <c r="DT20" s="117">
        <f t="shared" si="56"/>
        <v>0</v>
      </c>
      <c r="DU20" s="117">
        <f t="shared" si="57"/>
        <v>0</v>
      </c>
      <c r="DV20" s="117">
        <f t="shared" si="58"/>
        <v>0</v>
      </c>
      <c r="DW20" s="117">
        <f t="shared" si="59"/>
        <v>0</v>
      </c>
      <c r="DX20" s="117">
        <f t="shared" si="60"/>
        <v>0</v>
      </c>
      <c r="DY20" s="117">
        <f t="shared" si="100"/>
        <v>0</v>
      </c>
      <c r="DZ20" s="117">
        <f t="shared" si="61"/>
        <v>0</v>
      </c>
      <c r="EA20" s="117">
        <f t="shared" si="101"/>
        <v>0</v>
      </c>
      <c r="EB20" s="117">
        <f t="shared" si="62"/>
        <v>0</v>
      </c>
      <c r="EC20" s="117">
        <f t="shared" si="63"/>
        <v>0</v>
      </c>
      <c r="ED20" s="117">
        <f t="shared" si="64"/>
        <v>0</v>
      </c>
      <c r="EE20" s="117">
        <f t="shared" si="65"/>
        <v>0</v>
      </c>
      <c r="EF20" s="117">
        <f t="shared" si="66"/>
        <v>0</v>
      </c>
      <c r="EG20" s="117">
        <f t="shared" si="102"/>
        <v>0</v>
      </c>
      <c r="EH20" s="117">
        <f t="shared" si="67"/>
        <v>0</v>
      </c>
      <c r="EI20" s="117">
        <f t="shared" si="68"/>
        <v>0</v>
      </c>
      <c r="EJ20" s="117">
        <f t="shared" si="69"/>
        <v>0</v>
      </c>
      <c r="EK20" s="117">
        <f t="shared" si="70"/>
        <v>0</v>
      </c>
      <c r="EL20" s="117">
        <f t="shared" si="71"/>
        <v>0</v>
      </c>
      <c r="EM20" s="117">
        <f t="shared" si="103"/>
        <v>0</v>
      </c>
      <c r="EN20" s="117">
        <f t="shared" si="72"/>
        <v>0</v>
      </c>
      <c r="EO20" s="117">
        <f t="shared" si="73"/>
        <v>0</v>
      </c>
      <c r="EP20" s="117">
        <f t="shared" si="74"/>
        <v>0</v>
      </c>
      <c r="EQ20" s="118">
        <f t="shared" si="75"/>
        <v>0</v>
      </c>
      <c r="ER20" s="117">
        <f t="shared" si="76"/>
        <v>0</v>
      </c>
      <c r="ES20" s="117">
        <f t="shared" si="77"/>
        <v>0</v>
      </c>
      <c r="ET20" s="117">
        <f t="shared" si="78"/>
        <v>0</v>
      </c>
      <c r="EU20" s="117">
        <f t="shared" si="79"/>
        <v>0</v>
      </c>
      <c r="EV20" s="117">
        <f t="shared" si="80"/>
        <v>0</v>
      </c>
      <c r="EW20" s="117">
        <f t="shared" si="81"/>
        <v>0</v>
      </c>
      <c r="EX20" s="118">
        <f t="shared" si="82"/>
        <v>0</v>
      </c>
      <c r="EY20" s="118">
        <f t="shared" si="83"/>
        <v>0</v>
      </c>
      <c r="EZ20" s="117">
        <f t="shared" si="104"/>
        <v>0</v>
      </c>
      <c r="FA20" s="118">
        <f t="shared" si="84"/>
        <v>0</v>
      </c>
      <c r="FB20" s="118">
        <f t="shared" si="85"/>
        <v>0</v>
      </c>
      <c r="FC20" s="7">
        <f t="shared" si="86"/>
        <v>0</v>
      </c>
      <c r="FD20" s="7"/>
      <c r="FE20" s="7"/>
    </row>
    <row r="21" spans="1:161" ht="16.5" customHeight="1" thickTop="1" x14ac:dyDescent="0.25">
      <c r="A21" s="773">
        <v>2</v>
      </c>
      <c r="B21" s="776" t="s">
        <v>17</v>
      </c>
      <c r="C21" s="221">
        <v>0</v>
      </c>
      <c r="D21" s="475"/>
      <c r="E21" s="476"/>
      <c r="F21" s="477"/>
      <c r="G21" s="478" t="s">
        <v>875</v>
      </c>
      <c r="H21" s="479" t="s">
        <v>875</v>
      </c>
      <c r="I21" s="480"/>
      <c r="J21" s="481"/>
      <c r="K21" s="482"/>
      <c r="L21" s="483"/>
      <c r="M21" s="475"/>
      <c r="N21" s="484"/>
      <c r="O21" s="477"/>
      <c r="P21" s="485"/>
      <c r="Q21" s="480"/>
      <c r="R21" s="481"/>
      <c r="S21" s="483"/>
      <c r="T21" s="486"/>
      <c r="U21" s="487"/>
      <c r="V21" s="480"/>
      <c r="W21" s="485"/>
      <c r="X21" s="480"/>
      <c r="Y21" s="481"/>
      <c r="Z21" s="483"/>
      <c r="AA21" s="523" t="s">
        <v>33</v>
      </c>
      <c r="AB21" s="20" t="s">
        <v>546</v>
      </c>
      <c r="AC21" s="190"/>
      <c r="AD21" s="520" t="s">
        <v>620</v>
      </c>
      <c r="AE21" s="520" t="s">
        <v>620</v>
      </c>
      <c r="AF21" s="520" t="s">
        <v>620</v>
      </c>
      <c r="AG21" s="520" t="s">
        <v>620</v>
      </c>
      <c r="AH21" s="520" t="s">
        <v>620</v>
      </c>
      <c r="AI21" s="520" t="s">
        <v>620</v>
      </c>
      <c r="AJ21" s="520" t="s">
        <v>800</v>
      </c>
      <c r="AK21" s="520" t="s">
        <v>800</v>
      </c>
      <c r="AL21" s="520" t="s">
        <v>800</v>
      </c>
      <c r="AM21" s="520" t="s">
        <v>632</v>
      </c>
      <c r="AN21" s="520" t="s">
        <v>632</v>
      </c>
      <c r="AO21" s="520" t="s">
        <v>632</v>
      </c>
      <c r="AP21" s="520" t="s">
        <v>632</v>
      </c>
      <c r="AQ21" s="520" t="s">
        <v>632</v>
      </c>
      <c r="AR21" s="520" t="s">
        <v>301</v>
      </c>
      <c r="AS21" s="520" t="s">
        <v>301</v>
      </c>
      <c r="AT21" s="520" t="s">
        <v>632</v>
      </c>
      <c r="AU21" s="520" t="s">
        <v>632</v>
      </c>
      <c r="AV21" s="520" t="s">
        <v>632</v>
      </c>
      <c r="AW21" s="520" t="s">
        <v>632</v>
      </c>
      <c r="AX21" s="520" t="s">
        <v>632</v>
      </c>
      <c r="AY21" s="520" t="s">
        <v>301</v>
      </c>
      <c r="AZ21" s="520" t="s">
        <v>301</v>
      </c>
      <c r="BB21" s="118"/>
      <c r="BC21" s="118">
        <f t="shared" si="0"/>
        <v>0</v>
      </c>
      <c r="BD21" s="118">
        <f t="shared" si="1"/>
        <v>0</v>
      </c>
      <c r="BE21" s="118">
        <f t="shared" si="2"/>
        <v>0</v>
      </c>
      <c r="BF21" s="118">
        <f t="shared" si="3"/>
        <v>0</v>
      </c>
      <c r="BG21" s="118">
        <f t="shared" si="4"/>
        <v>0</v>
      </c>
      <c r="BH21" s="118">
        <f t="shared" si="5"/>
        <v>0</v>
      </c>
      <c r="BI21" s="118">
        <f t="shared" si="6"/>
        <v>0</v>
      </c>
      <c r="BJ21" s="118">
        <f t="shared" si="7"/>
        <v>0</v>
      </c>
      <c r="BK21" s="117">
        <f t="shared" si="87"/>
        <v>0</v>
      </c>
      <c r="BL21" s="118">
        <f t="shared" si="8"/>
        <v>0</v>
      </c>
      <c r="BM21" s="118">
        <f t="shared" si="9"/>
        <v>0</v>
      </c>
      <c r="BN21" s="117">
        <f t="shared" si="10"/>
        <v>0</v>
      </c>
      <c r="BO21" s="118">
        <f t="shared" si="11"/>
        <v>0</v>
      </c>
      <c r="BP21" s="118">
        <f t="shared" si="12"/>
        <v>0</v>
      </c>
      <c r="BQ21" s="118">
        <f t="shared" si="13"/>
        <v>0</v>
      </c>
      <c r="BR21" s="118">
        <f t="shared" si="14"/>
        <v>0</v>
      </c>
      <c r="BS21" s="118">
        <f t="shared" si="15"/>
        <v>0</v>
      </c>
      <c r="BT21" s="118">
        <f t="shared" si="16"/>
        <v>0</v>
      </c>
      <c r="BU21" s="118">
        <f t="shared" si="88"/>
        <v>0</v>
      </c>
      <c r="BV21" s="117">
        <f t="shared" si="17"/>
        <v>0</v>
      </c>
      <c r="BW21" s="117">
        <f t="shared" si="18"/>
        <v>0</v>
      </c>
      <c r="BX21" s="117">
        <f t="shared" si="19"/>
        <v>0</v>
      </c>
      <c r="BY21" s="117">
        <f t="shared" si="20"/>
        <v>0</v>
      </c>
      <c r="BZ21" s="117">
        <f t="shared" si="21"/>
        <v>0</v>
      </c>
      <c r="CA21" s="117">
        <f t="shared" si="89"/>
        <v>0</v>
      </c>
      <c r="CB21" s="117">
        <f t="shared" si="22"/>
        <v>0</v>
      </c>
      <c r="CC21" s="117">
        <f t="shared" si="23"/>
        <v>0</v>
      </c>
      <c r="CD21" s="117">
        <f t="shared" si="24"/>
        <v>0</v>
      </c>
      <c r="CE21" s="117">
        <f t="shared" si="90"/>
        <v>0</v>
      </c>
      <c r="CF21" s="117">
        <f t="shared" si="91"/>
        <v>0</v>
      </c>
      <c r="CG21" s="117">
        <f t="shared" si="92"/>
        <v>0</v>
      </c>
      <c r="CH21" s="117">
        <f t="shared" si="25"/>
        <v>0</v>
      </c>
      <c r="CI21" s="117">
        <f t="shared" si="26"/>
        <v>0</v>
      </c>
      <c r="CJ21" s="117">
        <f t="shared" si="27"/>
        <v>0</v>
      </c>
      <c r="CK21" s="117">
        <f t="shared" si="28"/>
        <v>0</v>
      </c>
      <c r="CL21" s="117">
        <f t="shared" si="29"/>
        <v>0</v>
      </c>
      <c r="CM21" s="117">
        <f t="shared" si="30"/>
        <v>0</v>
      </c>
      <c r="CN21" s="117">
        <f t="shared" si="31"/>
        <v>0</v>
      </c>
      <c r="CO21" s="117">
        <f t="shared" si="32"/>
        <v>0</v>
      </c>
      <c r="CP21" s="117">
        <f t="shared" si="33"/>
        <v>0</v>
      </c>
      <c r="CQ21" s="117">
        <f t="shared" si="93"/>
        <v>0</v>
      </c>
      <c r="CR21" s="117">
        <f t="shared" si="34"/>
        <v>0</v>
      </c>
      <c r="CS21" s="117">
        <f t="shared" si="35"/>
        <v>0</v>
      </c>
      <c r="CT21" s="117">
        <f t="shared" si="36"/>
        <v>0</v>
      </c>
      <c r="CU21" s="117">
        <f t="shared" si="37"/>
        <v>0</v>
      </c>
      <c r="CV21" s="117">
        <f t="shared" si="38"/>
        <v>0</v>
      </c>
      <c r="CW21" s="117">
        <f t="shared" si="39"/>
        <v>0</v>
      </c>
      <c r="CX21" s="117">
        <f t="shared" si="40"/>
        <v>0</v>
      </c>
      <c r="CY21" s="117">
        <f t="shared" si="41"/>
        <v>0</v>
      </c>
      <c r="CZ21" s="117">
        <f t="shared" si="42"/>
        <v>0</v>
      </c>
      <c r="DA21" s="117">
        <f t="shared" si="94"/>
        <v>0</v>
      </c>
      <c r="DB21" s="117">
        <f t="shared" si="43"/>
        <v>0</v>
      </c>
      <c r="DC21" s="117">
        <f t="shared" si="95"/>
        <v>0</v>
      </c>
      <c r="DD21" s="117">
        <f t="shared" si="44"/>
        <v>0</v>
      </c>
      <c r="DE21" s="117">
        <f t="shared" si="96"/>
        <v>0</v>
      </c>
      <c r="DF21" s="117">
        <f t="shared" si="45"/>
        <v>0</v>
      </c>
      <c r="DG21" s="117">
        <f t="shared" si="46"/>
        <v>0</v>
      </c>
      <c r="DH21" s="117">
        <f t="shared" si="47"/>
        <v>0</v>
      </c>
      <c r="DI21" s="117">
        <f t="shared" si="48"/>
        <v>0</v>
      </c>
      <c r="DJ21" s="117">
        <f t="shared" si="49"/>
        <v>0</v>
      </c>
      <c r="DK21" s="117">
        <f t="shared" si="50"/>
        <v>0</v>
      </c>
      <c r="DL21" s="117">
        <f t="shared" si="51"/>
        <v>0</v>
      </c>
      <c r="DM21" s="117">
        <f t="shared" si="52"/>
        <v>0</v>
      </c>
      <c r="DN21" s="117">
        <f t="shared" si="97"/>
        <v>0</v>
      </c>
      <c r="DO21" s="117">
        <f t="shared" si="53"/>
        <v>0</v>
      </c>
      <c r="DP21" s="117">
        <f t="shared" si="54"/>
        <v>0</v>
      </c>
      <c r="DQ21" s="117">
        <f t="shared" si="98"/>
        <v>0</v>
      </c>
      <c r="DR21" s="117">
        <f t="shared" si="99"/>
        <v>0</v>
      </c>
      <c r="DS21" s="117">
        <f t="shared" si="55"/>
        <v>0</v>
      </c>
      <c r="DT21" s="117">
        <f t="shared" si="56"/>
        <v>0</v>
      </c>
      <c r="DU21" s="117">
        <f t="shared" si="57"/>
        <v>0</v>
      </c>
      <c r="DV21" s="117">
        <f t="shared" si="58"/>
        <v>0</v>
      </c>
      <c r="DW21" s="117">
        <f t="shared" si="59"/>
        <v>0</v>
      </c>
      <c r="DX21" s="117">
        <f t="shared" si="60"/>
        <v>0</v>
      </c>
      <c r="DY21" s="117">
        <f t="shared" si="100"/>
        <v>0</v>
      </c>
      <c r="DZ21" s="117">
        <f t="shared" si="61"/>
        <v>0</v>
      </c>
      <c r="EA21" s="117">
        <f t="shared" si="101"/>
        <v>0</v>
      </c>
      <c r="EB21" s="117">
        <f t="shared" si="62"/>
        <v>0</v>
      </c>
      <c r="EC21" s="117">
        <f t="shared" si="63"/>
        <v>0</v>
      </c>
      <c r="ED21" s="117">
        <f t="shared" si="64"/>
        <v>0</v>
      </c>
      <c r="EE21" s="117">
        <f t="shared" si="65"/>
        <v>0</v>
      </c>
      <c r="EF21" s="117">
        <f t="shared" si="66"/>
        <v>0</v>
      </c>
      <c r="EG21" s="117">
        <f t="shared" si="102"/>
        <v>0</v>
      </c>
      <c r="EH21" s="117">
        <f t="shared" si="67"/>
        <v>0</v>
      </c>
      <c r="EI21" s="117">
        <f t="shared" si="68"/>
        <v>0</v>
      </c>
      <c r="EJ21" s="117">
        <f t="shared" si="69"/>
        <v>0</v>
      </c>
      <c r="EK21" s="117">
        <f t="shared" si="70"/>
        <v>0</v>
      </c>
      <c r="EL21" s="117">
        <f t="shared" si="71"/>
        <v>0</v>
      </c>
      <c r="EM21" s="117">
        <f t="shared" si="103"/>
        <v>0</v>
      </c>
      <c r="EN21" s="117">
        <f t="shared" si="72"/>
        <v>0</v>
      </c>
      <c r="EO21" s="117">
        <f t="shared" si="73"/>
        <v>0</v>
      </c>
      <c r="EP21" s="117">
        <f t="shared" si="74"/>
        <v>0</v>
      </c>
      <c r="EQ21" s="118">
        <f t="shared" si="75"/>
        <v>0</v>
      </c>
      <c r="ER21" s="117">
        <f t="shared" si="76"/>
        <v>0</v>
      </c>
      <c r="ES21" s="117">
        <f t="shared" si="77"/>
        <v>0</v>
      </c>
      <c r="ET21" s="117">
        <f t="shared" si="78"/>
        <v>0</v>
      </c>
      <c r="EU21" s="117">
        <f t="shared" si="79"/>
        <v>0</v>
      </c>
      <c r="EV21" s="117">
        <f t="shared" si="80"/>
        <v>0</v>
      </c>
      <c r="EW21" s="117">
        <f t="shared" si="81"/>
        <v>0</v>
      </c>
      <c r="EX21" s="118">
        <f t="shared" si="82"/>
        <v>0</v>
      </c>
      <c r="EY21" s="118">
        <f t="shared" si="83"/>
        <v>0</v>
      </c>
      <c r="EZ21" s="117">
        <f t="shared" si="104"/>
        <v>0</v>
      </c>
      <c r="FA21" s="118">
        <f t="shared" si="84"/>
        <v>0</v>
      </c>
      <c r="FB21" s="118">
        <f t="shared" si="85"/>
        <v>0</v>
      </c>
      <c r="FC21" s="7">
        <f t="shared" si="86"/>
        <v>0</v>
      </c>
      <c r="FD21" s="7"/>
      <c r="FE21" s="7"/>
    </row>
    <row r="22" spans="1:161" ht="17.100000000000001" customHeight="1" x14ac:dyDescent="0.25">
      <c r="A22" s="774"/>
      <c r="B22" s="777"/>
      <c r="C22" s="174">
        <v>1</v>
      </c>
      <c r="D22" s="438" t="s">
        <v>850</v>
      </c>
      <c r="E22" s="448" t="s">
        <v>845</v>
      </c>
      <c r="F22" s="442" t="s">
        <v>847</v>
      </c>
      <c r="G22" s="440" t="s">
        <v>875</v>
      </c>
      <c r="H22" s="441" t="s">
        <v>875</v>
      </c>
      <c r="I22" s="442" t="s">
        <v>872</v>
      </c>
      <c r="J22" s="443" t="s">
        <v>870</v>
      </c>
      <c r="K22" s="441" t="s">
        <v>878</v>
      </c>
      <c r="L22" s="444" t="s">
        <v>861</v>
      </c>
      <c r="M22" s="445"/>
      <c r="N22" s="439"/>
      <c r="O22" s="442"/>
      <c r="P22" s="440"/>
      <c r="Q22" s="442"/>
      <c r="R22" s="443"/>
      <c r="S22" s="444"/>
      <c r="T22" s="438"/>
      <c r="U22" s="446"/>
      <c r="V22" s="442"/>
      <c r="W22" s="440"/>
      <c r="X22" s="442"/>
      <c r="Y22" s="451"/>
      <c r="Z22" s="444"/>
      <c r="AA22" s="45" t="s">
        <v>34</v>
      </c>
      <c r="AB22" s="33" t="s">
        <v>547</v>
      </c>
      <c r="AC22" s="23"/>
      <c r="AD22" s="520" t="s">
        <v>801</v>
      </c>
      <c r="AE22" s="520" t="s">
        <v>801</v>
      </c>
      <c r="AF22" s="520" t="s">
        <v>801</v>
      </c>
      <c r="AG22" s="520" t="s">
        <v>621</v>
      </c>
      <c r="AH22" s="520" t="s">
        <v>621</v>
      </c>
      <c r="AI22" s="520" t="s">
        <v>683</v>
      </c>
      <c r="AJ22" s="520" t="s">
        <v>800</v>
      </c>
      <c r="AK22" s="520" t="s">
        <v>800</v>
      </c>
      <c r="AL22" s="520" t="s">
        <v>800</v>
      </c>
      <c r="AM22" s="520" t="s">
        <v>255</v>
      </c>
      <c r="AN22" s="520" t="s">
        <v>255</v>
      </c>
      <c r="AO22" s="520" t="s">
        <v>255</v>
      </c>
      <c r="AP22" s="520" t="s">
        <v>621</v>
      </c>
      <c r="AQ22" s="520" t="s">
        <v>621</v>
      </c>
      <c r="AR22" s="520" t="s">
        <v>301</v>
      </c>
      <c r="AS22" s="520" t="s">
        <v>301</v>
      </c>
      <c r="AT22" s="520" t="s">
        <v>784</v>
      </c>
      <c r="AU22" s="520" t="s">
        <v>784</v>
      </c>
      <c r="AV22" s="520" t="s">
        <v>784</v>
      </c>
      <c r="AW22" s="520" t="s">
        <v>621</v>
      </c>
      <c r="AX22" s="520" t="s">
        <v>621</v>
      </c>
      <c r="AY22" s="520" t="s">
        <v>301</v>
      </c>
      <c r="AZ22" s="520" t="s">
        <v>301</v>
      </c>
      <c r="BB22" s="118"/>
      <c r="BC22" s="118">
        <f t="shared" si="0"/>
        <v>0</v>
      </c>
      <c r="BD22" s="118">
        <f t="shared" si="1"/>
        <v>0</v>
      </c>
      <c r="BE22" s="118">
        <f t="shared" si="2"/>
        <v>0</v>
      </c>
      <c r="BF22" s="118">
        <f t="shared" si="3"/>
        <v>0</v>
      </c>
      <c r="BG22" s="118">
        <f t="shared" si="4"/>
        <v>0</v>
      </c>
      <c r="BH22" s="118">
        <f t="shared" si="5"/>
        <v>0</v>
      </c>
      <c r="BI22" s="118">
        <f t="shared" si="6"/>
        <v>0</v>
      </c>
      <c r="BJ22" s="118">
        <f t="shared" si="7"/>
        <v>0</v>
      </c>
      <c r="BK22" s="117">
        <f t="shared" si="87"/>
        <v>0</v>
      </c>
      <c r="BL22" s="118">
        <f t="shared" si="8"/>
        <v>0</v>
      </c>
      <c r="BM22" s="118">
        <f t="shared" si="9"/>
        <v>0</v>
      </c>
      <c r="BN22" s="117">
        <f t="shared" si="10"/>
        <v>0</v>
      </c>
      <c r="BO22" s="118">
        <f t="shared" si="11"/>
        <v>0</v>
      </c>
      <c r="BP22" s="118">
        <f t="shared" si="12"/>
        <v>0</v>
      </c>
      <c r="BQ22" s="118">
        <f t="shared" si="13"/>
        <v>0</v>
      </c>
      <c r="BR22" s="118">
        <f t="shared" si="14"/>
        <v>0</v>
      </c>
      <c r="BS22" s="118">
        <f t="shared" si="15"/>
        <v>0</v>
      </c>
      <c r="BT22" s="118">
        <f t="shared" si="16"/>
        <v>0</v>
      </c>
      <c r="BU22" s="118">
        <f t="shared" si="88"/>
        <v>0</v>
      </c>
      <c r="BV22" s="117">
        <f t="shared" si="17"/>
        <v>0</v>
      </c>
      <c r="BW22" s="117">
        <f t="shared" si="18"/>
        <v>0</v>
      </c>
      <c r="BX22" s="117">
        <f t="shared" si="19"/>
        <v>0</v>
      </c>
      <c r="BY22" s="117">
        <f t="shared" si="20"/>
        <v>0</v>
      </c>
      <c r="BZ22" s="117">
        <f t="shared" si="21"/>
        <v>0</v>
      </c>
      <c r="CA22" s="117">
        <f t="shared" si="89"/>
        <v>0</v>
      </c>
      <c r="CB22" s="117">
        <f t="shared" si="22"/>
        <v>0</v>
      </c>
      <c r="CC22" s="117">
        <f t="shared" si="23"/>
        <v>0</v>
      </c>
      <c r="CD22" s="117">
        <f t="shared" si="24"/>
        <v>0</v>
      </c>
      <c r="CE22" s="117">
        <f t="shared" si="90"/>
        <v>0</v>
      </c>
      <c r="CF22" s="117">
        <f t="shared" si="91"/>
        <v>0</v>
      </c>
      <c r="CG22" s="117">
        <f t="shared" si="92"/>
        <v>0</v>
      </c>
      <c r="CH22" s="117">
        <f t="shared" si="25"/>
        <v>0</v>
      </c>
      <c r="CI22" s="117">
        <f t="shared" si="26"/>
        <v>0</v>
      </c>
      <c r="CJ22" s="117">
        <f t="shared" si="27"/>
        <v>0</v>
      </c>
      <c r="CK22" s="117">
        <f t="shared" si="28"/>
        <v>0</v>
      </c>
      <c r="CL22" s="117">
        <f t="shared" si="29"/>
        <v>0</v>
      </c>
      <c r="CM22" s="117">
        <f t="shared" si="30"/>
        <v>0</v>
      </c>
      <c r="CN22" s="117">
        <f t="shared" si="31"/>
        <v>0</v>
      </c>
      <c r="CO22" s="117">
        <f t="shared" si="32"/>
        <v>0</v>
      </c>
      <c r="CP22" s="117">
        <f t="shared" si="33"/>
        <v>0</v>
      </c>
      <c r="CQ22" s="117">
        <f t="shared" si="93"/>
        <v>0</v>
      </c>
      <c r="CR22" s="117">
        <f t="shared" si="34"/>
        <v>0</v>
      </c>
      <c r="CS22" s="117">
        <f t="shared" si="35"/>
        <v>0</v>
      </c>
      <c r="CT22" s="117">
        <f t="shared" si="36"/>
        <v>0</v>
      </c>
      <c r="CU22" s="117">
        <f t="shared" si="37"/>
        <v>0</v>
      </c>
      <c r="CV22" s="117">
        <f t="shared" si="38"/>
        <v>0</v>
      </c>
      <c r="CW22" s="117">
        <f t="shared" si="39"/>
        <v>0</v>
      </c>
      <c r="CX22" s="117">
        <f t="shared" si="40"/>
        <v>0</v>
      </c>
      <c r="CY22" s="117">
        <f t="shared" si="41"/>
        <v>0</v>
      </c>
      <c r="CZ22" s="117">
        <f t="shared" si="42"/>
        <v>0</v>
      </c>
      <c r="DA22" s="117">
        <f t="shared" si="94"/>
        <v>0</v>
      </c>
      <c r="DB22" s="117">
        <f t="shared" si="43"/>
        <v>0</v>
      </c>
      <c r="DC22" s="117">
        <f t="shared" si="95"/>
        <v>0</v>
      </c>
      <c r="DD22" s="117">
        <f t="shared" si="44"/>
        <v>0</v>
      </c>
      <c r="DE22" s="117">
        <f t="shared" si="96"/>
        <v>0</v>
      </c>
      <c r="DF22" s="117">
        <f t="shared" si="45"/>
        <v>0</v>
      </c>
      <c r="DG22" s="117">
        <f t="shared" si="46"/>
        <v>0</v>
      </c>
      <c r="DH22" s="117">
        <f t="shared" si="47"/>
        <v>0</v>
      </c>
      <c r="DI22" s="117">
        <f t="shared" si="48"/>
        <v>0</v>
      </c>
      <c r="DJ22" s="117">
        <f t="shared" si="49"/>
        <v>0</v>
      </c>
      <c r="DK22" s="117">
        <f t="shared" si="50"/>
        <v>0</v>
      </c>
      <c r="DL22" s="117">
        <f t="shared" si="51"/>
        <v>0</v>
      </c>
      <c r="DM22" s="117">
        <f t="shared" si="52"/>
        <v>0</v>
      </c>
      <c r="DN22" s="117">
        <f t="shared" si="97"/>
        <v>0</v>
      </c>
      <c r="DO22" s="117">
        <f t="shared" si="53"/>
        <v>0</v>
      </c>
      <c r="DP22" s="117">
        <f t="shared" si="54"/>
        <v>0</v>
      </c>
      <c r="DQ22" s="117">
        <f t="shared" si="98"/>
        <v>0</v>
      </c>
      <c r="DR22" s="117">
        <f t="shared" si="99"/>
        <v>0</v>
      </c>
      <c r="DS22" s="117">
        <f t="shared" si="55"/>
        <v>0</v>
      </c>
      <c r="DT22" s="117">
        <f t="shared" si="56"/>
        <v>0</v>
      </c>
      <c r="DU22" s="117">
        <f t="shared" si="57"/>
        <v>0</v>
      </c>
      <c r="DV22" s="117">
        <f t="shared" si="58"/>
        <v>0</v>
      </c>
      <c r="DW22" s="117">
        <f t="shared" si="59"/>
        <v>0</v>
      </c>
      <c r="DX22" s="117">
        <f t="shared" si="60"/>
        <v>0</v>
      </c>
      <c r="DY22" s="117">
        <f t="shared" si="100"/>
        <v>0</v>
      </c>
      <c r="DZ22" s="117">
        <f t="shared" si="61"/>
        <v>0</v>
      </c>
      <c r="EA22" s="117">
        <f t="shared" si="101"/>
        <v>0</v>
      </c>
      <c r="EB22" s="117">
        <f t="shared" si="62"/>
        <v>0</v>
      </c>
      <c r="EC22" s="117">
        <f t="shared" si="63"/>
        <v>0</v>
      </c>
      <c r="ED22" s="117">
        <f t="shared" si="64"/>
        <v>0</v>
      </c>
      <c r="EE22" s="117">
        <f t="shared" si="65"/>
        <v>0</v>
      </c>
      <c r="EF22" s="117">
        <f t="shared" si="66"/>
        <v>0</v>
      </c>
      <c r="EG22" s="117">
        <f t="shared" si="102"/>
        <v>0</v>
      </c>
      <c r="EH22" s="117">
        <f t="shared" si="67"/>
        <v>0</v>
      </c>
      <c r="EI22" s="117">
        <f t="shared" si="68"/>
        <v>0</v>
      </c>
      <c r="EJ22" s="117">
        <f t="shared" si="69"/>
        <v>0</v>
      </c>
      <c r="EK22" s="117">
        <f t="shared" si="70"/>
        <v>0</v>
      </c>
      <c r="EL22" s="117">
        <f t="shared" si="71"/>
        <v>0</v>
      </c>
      <c r="EM22" s="117">
        <f t="shared" si="103"/>
        <v>0</v>
      </c>
      <c r="EN22" s="117">
        <f t="shared" si="72"/>
        <v>0</v>
      </c>
      <c r="EO22" s="117">
        <f t="shared" si="73"/>
        <v>0</v>
      </c>
      <c r="EP22" s="117">
        <f t="shared" si="74"/>
        <v>0</v>
      </c>
      <c r="EQ22" s="118">
        <f t="shared" si="75"/>
        <v>0</v>
      </c>
      <c r="ER22" s="117">
        <f t="shared" si="76"/>
        <v>0</v>
      </c>
      <c r="ES22" s="117">
        <f t="shared" si="77"/>
        <v>0</v>
      </c>
      <c r="ET22" s="117">
        <f t="shared" si="78"/>
        <v>0</v>
      </c>
      <c r="EU22" s="117">
        <f t="shared" si="79"/>
        <v>0</v>
      </c>
      <c r="EV22" s="117">
        <f t="shared" si="80"/>
        <v>0</v>
      </c>
      <c r="EW22" s="117">
        <f t="shared" si="81"/>
        <v>0</v>
      </c>
      <c r="EX22" s="118">
        <f t="shared" si="82"/>
        <v>0</v>
      </c>
      <c r="EY22" s="118">
        <f t="shared" si="83"/>
        <v>0</v>
      </c>
      <c r="EZ22" s="117">
        <f t="shared" si="104"/>
        <v>0</v>
      </c>
      <c r="FA22" s="118">
        <f t="shared" si="84"/>
        <v>0</v>
      </c>
      <c r="FB22" s="118">
        <f t="shared" si="85"/>
        <v>0</v>
      </c>
      <c r="FC22" s="7">
        <f t="shared" si="86"/>
        <v>0</v>
      </c>
      <c r="FD22" s="7"/>
      <c r="FE22" s="7"/>
    </row>
    <row r="23" spans="1:161" ht="17.100000000000001" customHeight="1" x14ac:dyDescent="0.25">
      <c r="A23" s="774"/>
      <c r="B23" s="777"/>
      <c r="C23" s="172">
        <v>2</v>
      </c>
      <c r="D23" s="438" t="s">
        <v>850</v>
      </c>
      <c r="E23" s="448" t="s">
        <v>845</v>
      </c>
      <c r="F23" s="430" t="s">
        <v>847</v>
      </c>
      <c r="G23" s="449" t="s">
        <v>875</v>
      </c>
      <c r="H23" s="450" t="s">
        <v>875</v>
      </c>
      <c r="I23" s="430" t="s">
        <v>872</v>
      </c>
      <c r="J23" s="451" t="s">
        <v>870</v>
      </c>
      <c r="K23" s="450" t="s">
        <v>878</v>
      </c>
      <c r="L23" s="452" t="s">
        <v>861</v>
      </c>
      <c r="M23" s="453"/>
      <c r="N23" s="448"/>
      <c r="O23" s="430"/>
      <c r="P23" s="449"/>
      <c r="Q23" s="430"/>
      <c r="R23" s="451"/>
      <c r="S23" s="452"/>
      <c r="T23" s="447"/>
      <c r="U23" s="454"/>
      <c r="V23" s="430"/>
      <c r="W23" s="449"/>
      <c r="X23" s="430"/>
      <c r="Y23" s="451"/>
      <c r="Z23" s="452"/>
      <c r="AA23" s="733" t="s">
        <v>27</v>
      </c>
      <c r="AB23" s="732"/>
      <c r="AC23" s="23"/>
      <c r="AD23" s="520" t="s">
        <v>801</v>
      </c>
      <c r="AE23" s="520" t="s">
        <v>801</v>
      </c>
      <c r="AF23" s="520" t="s">
        <v>801</v>
      </c>
      <c r="AG23" s="520" t="s">
        <v>621</v>
      </c>
      <c r="AH23" s="520" t="s">
        <v>621</v>
      </c>
      <c r="AI23" s="520" t="s">
        <v>683</v>
      </c>
      <c r="AJ23" s="520" t="s">
        <v>620</v>
      </c>
      <c r="AK23" s="520" t="s">
        <v>620</v>
      </c>
      <c r="AL23" s="520" t="s">
        <v>620</v>
      </c>
      <c r="AM23" s="520" t="s">
        <v>255</v>
      </c>
      <c r="AN23" s="520" t="s">
        <v>255</v>
      </c>
      <c r="AO23" s="520" t="s">
        <v>255</v>
      </c>
      <c r="AP23" s="520" t="s">
        <v>621</v>
      </c>
      <c r="AQ23" s="520" t="s">
        <v>621</v>
      </c>
      <c r="AR23" s="520" t="s">
        <v>301</v>
      </c>
      <c r="AS23" s="520" t="s">
        <v>301</v>
      </c>
      <c r="AT23" s="520" t="s">
        <v>784</v>
      </c>
      <c r="AU23" s="520" t="s">
        <v>784</v>
      </c>
      <c r="AV23" s="520" t="s">
        <v>784</v>
      </c>
      <c r="AW23" s="520" t="s">
        <v>621</v>
      </c>
      <c r="AX23" s="520" t="s">
        <v>621</v>
      </c>
      <c r="AY23" s="520" t="s">
        <v>301</v>
      </c>
      <c r="AZ23" s="520" t="s">
        <v>301</v>
      </c>
      <c r="BB23" s="118"/>
      <c r="BC23" s="118">
        <f t="shared" si="0"/>
        <v>0</v>
      </c>
      <c r="BD23" s="118">
        <f t="shared" si="1"/>
        <v>0</v>
      </c>
      <c r="BE23" s="118">
        <f t="shared" si="2"/>
        <v>0</v>
      </c>
      <c r="BF23" s="118">
        <f t="shared" si="3"/>
        <v>0</v>
      </c>
      <c r="BG23" s="118">
        <f t="shared" si="4"/>
        <v>0</v>
      </c>
      <c r="BH23" s="118">
        <f t="shared" si="5"/>
        <v>0</v>
      </c>
      <c r="BI23" s="118">
        <f t="shared" si="6"/>
        <v>0</v>
      </c>
      <c r="BJ23" s="118">
        <f t="shared" si="7"/>
        <v>0</v>
      </c>
      <c r="BK23" s="117">
        <f t="shared" si="87"/>
        <v>0</v>
      </c>
      <c r="BL23" s="118">
        <f t="shared" si="8"/>
        <v>0</v>
      </c>
      <c r="BM23" s="118">
        <f t="shared" si="9"/>
        <v>0</v>
      </c>
      <c r="BN23" s="117">
        <f t="shared" si="10"/>
        <v>0</v>
      </c>
      <c r="BO23" s="118">
        <f t="shared" si="11"/>
        <v>0</v>
      </c>
      <c r="BP23" s="118">
        <f t="shared" si="12"/>
        <v>0</v>
      </c>
      <c r="BQ23" s="118">
        <f t="shared" si="13"/>
        <v>0</v>
      </c>
      <c r="BR23" s="118">
        <f t="shared" si="14"/>
        <v>0</v>
      </c>
      <c r="BS23" s="118">
        <f t="shared" si="15"/>
        <v>0</v>
      </c>
      <c r="BT23" s="118">
        <f t="shared" si="16"/>
        <v>0</v>
      </c>
      <c r="BU23" s="118">
        <f t="shared" si="88"/>
        <v>0</v>
      </c>
      <c r="BV23" s="117">
        <f t="shared" si="17"/>
        <v>0</v>
      </c>
      <c r="BW23" s="117">
        <f t="shared" si="18"/>
        <v>0</v>
      </c>
      <c r="BX23" s="117">
        <f t="shared" si="19"/>
        <v>0</v>
      </c>
      <c r="BY23" s="117">
        <f t="shared" si="20"/>
        <v>0</v>
      </c>
      <c r="BZ23" s="117">
        <f t="shared" si="21"/>
        <v>0</v>
      </c>
      <c r="CA23" s="117">
        <f t="shared" si="89"/>
        <v>0</v>
      </c>
      <c r="CB23" s="117">
        <f t="shared" si="22"/>
        <v>0</v>
      </c>
      <c r="CC23" s="117">
        <f t="shared" si="23"/>
        <v>0</v>
      </c>
      <c r="CD23" s="117">
        <f t="shared" si="24"/>
        <v>0</v>
      </c>
      <c r="CE23" s="117">
        <f t="shared" si="90"/>
        <v>0</v>
      </c>
      <c r="CF23" s="117">
        <f t="shared" si="91"/>
        <v>0</v>
      </c>
      <c r="CG23" s="117">
        <f t="shared" si="92"/>
        <v>0</v>
      </c>
      <c r="CH23" s="117">
        <f t="shared" si="25"/>
        <v>0</v>
      </c>
      <c r="CI23" s="117">
        <f t="shared" si="26"/>
        <v>0</v>
      </c>
      <c r="CJ23" s="117">
        <f t="shared" si="27"/>
        <v>0</v>
      </c>
      <c r="CK23" s="117">
        <f t="shared" si="28"/>
        <v>0</v>
      </c>
      <c r="CL23" s="117">
        <f t="shared" si="29"/>
        <v>0</v>
      </c>
      <c r="CM23" s="117">
        <f t="shared" si="30"/>
        <v>0</v>
      </c>
      <c r="CN23" s="117">
        <f t="shared" si="31"/>
        <v>0</v>
      </c>
      <c r="CO23" s="117">
        <f t="shared" si="32"/>
        <v>0</v>
      </c>
      <c r="CP23" s="117">
        <f t="shared" si="33"/>
        <v>0</v>
      </c>
      <c r="CQ23" s="117">
        <f t="shared" si="93"/>
        <v>0</v>
      </c>
      <c r="CR23" s="117">
        <f t="shared" si="34"/>
        <v>0</v>
      </c>
      <c r="CS23" s="117">
        <f t="shared" si="35"/>
        <v>0</v>
      </c>
      <c r="CT23" s="117">
        <f t="shared" si="36"/>
        <v>0</v>
      </c>
      <c r="CU23" s="117">
        <f t="shared" si="37"/>
        <v>0</v>
      </c>
      <c r="CV23" s="117">
        <f t="shared" si="38"/>
        <v>0</v>
      </c>
      <c r="CW23" s="117">
        <f t="shared" si="39"/>
        <v>0</v>
      </c>
      <c r="CX23" s="117">
        <f t="shared" si="40"/>
        <v>0</v>
      </c>
      <c r="CY23" s="117">
        <f t="shared" si="41"/>
        <v>0</v>
      </c>
      <c r="CZ23" s="117">
        <f t="shared" si="42"/>
        <v>0</v>
      </c>
      <c r="DA23" s="117">
        <f t="shared" si="94"/>
        <v>0</v>
      </c>
      <c r="DB23" s="117">
        <f t="shared" si="43"/>
        <v>0</v>
      </c>
      <c r="DC23" s="117">
        <f t="shared" si="95"/>
        <v>0</v>
      </c>
      <c r="DD23" s="117">
        <f t="shared" si="44"/>
        <v>0</v>
      </c>
      <c r="DE23" s="117">
        <f t="shared" si="96"/>
        <v>0</v>
      </c>
      <c r="DF23" s="117">
        <f t="shared" si="45"/>
        <v>0</v>
      </c>
      <c r="DG23" s="117">
        <f t="shared" si="46"/>
        <v>0</v>
      </c>
      <c r="DH23" s="117">
        <f t="shared" si="47"/>
        <v>0</v>
      </c>
      <c r="DI23" s="117">
        <f t="shared" si="48"/>
        <v>0</v>
      </c>
      <c r="DJ23" s="117">
        <f t="shared" si="49"/>
        <v>0</v>
      </c>
      <c r="DK23" s="117">
        <f t="shared" si="50"/>
        <v>0</v>
      </c>
      <c r="DL23" s="117">
        <f t="shared" si="51"/>
        <v>0</v>
      </c>
      <c r="DM23" s="117">
        <f t="shared" si="52"/>
        <v>0</v>
      </c>
      <c r="DN23" s="117">
        <f t="shared" si="97"/>
        <v>0</v>
      </c>
      <c r="DO23" s="117">
        <f t="shared" si="53"/>
        <v>0</v>
      </c>
      <c r="DP23" s="117">
        <f t="shared" si="54"/>
        <v>0</v>
      </c>
      <c r="DQ23" s="117">
        <f t="shared" si="98"/>
        <v>0</v>
      </c>
      <c r="DR23" s="117">
        <f t="shared" si="99"/>
        <v>0</v>
      </c>
      <c r="DS23" s="117">
        <f t="shared" si="55"/>
        <v>0</v>
      </c>
      <c r="DT23" s="117">
        <f t="shared" si="56"/>
        <v>0</v>
      </c>
      <c r="DU23" s="117">
        <f t="shared" si="57"/>
        <v>0</v>
      </c>
      <c r="DV23" s="117">
        <f t="shared" si="58"/>
        <v>0</v>
      </c>
      <c r="DW23" s="117">
        <f t="shared" si="59"/>
        <v>0</v>
      </c>
      <c r="DX23" s="117">
        <f t="shared" si="60"/>
        <v>0</v>
      </c>
      <c r="DY23" s="117">
        <f t="shared" si="100"/>
        <v>0</v>
      </c>
      <c r="DZ23" s="117">
        <f t="shared" si="61"/>
        <v>0</v>
      </c>
      <c r="EA23" s="117">
        <f t="shared" si="101"/>
        <v>0</v>
      </c>
      <c r="EB23" s="117">
        <f t="shared" si="62"/>
        <v>0</v>
      </c>
      <c r="EC23" s="117">
        <f t="shared" si="63"/>
        <v>0</v>
      </c>
      <c r="ED23" s="117">
        <f t="shared" si="64"/>
        <v>0</v>
      </c>
      <c r="EE23" s="117">
        <f t="shared" si="65"/>
        <v>0</v>
      </c>
      <c r="EF23" s="117">
        <f t="shared" si="66"/>
        <v>0</v>
      </c>
      <c r="EG23" s="117">
        <f t="shared" si="102"/>
        <v>0</v>
      </c>
      <c r="EH23" s="117">
        <f t="shared" si="67"/>
        <v>0</v>
      </c>
      <c r="EI23" s="117">
        <f t="shared" si="68"/>
        <v>0</v>
      </c>
      <c r="EJ23" s="117">
        <f t="shared" si="69"/>
        <v>0</v>
      </c>
      <c r="EK23" s="117">
        <f t="shared" si="70"/>
        <v>0</v>
      </c>
      <c r="EL23" s="117">
        <f t="shared" si="71"/>
        <v>0</v>
      </c>
      <c r="EM23" s="117">
        <f t="shared" si="103"/>
        <v>0</v>
      </c>
      <c r="EN23" s="117">
        <f t="shared" si="72"/>
        <v>0</v>
      </c>
      <c r="EO23" s="117">
        <f t="shared" si="73"/>
        <v>0</v>
      </c>
      <c r="EP23" s="117">
        <f t="shared" si="74"/>
        <v>0</v>
      </c>
      <c r="EQ23" s="118">
        <f t="shared" si="75"/>
        <v>0</v>
      </c>
      <c r="ER23" s="117">
        <f t="shared" si="76"/>
        <v>0</v>
      </c>
      <c r="ES23" s="117">
        <f t="shared" si="77"/>
        <v>0</v>
      </c>
      <c r="ET23" s="117">
        <f t="shared" si="78"/>
        <v>0</v>
      </c>
      <c r="EU23" s="117">
        <f t="shared" si="79"/>
        <v>0</v>
      </c>
      <c r="EV23" s="117">
        <f t="shared" si="80"/>
        <v>0</v>
      </c>
      <c r="EW23" s="117">
        <f t="shared" si="81"/>
        <v>0</v>
      </c>
      <c r="EX23" s="118">
        <f t="shared" si="82"/>
        <v>0</v>
      </c>
      <c r="EY23" s="118">
        <f t="shared" si="83"/>
        <v>0</v>
      </c>
      <c r="EZ23" s="117">
        <f t="shared" si="104"/>
        <v>0</v>
      </c>
      <c r="FA23" s="118">
        <f t="shared" si="84"/>
        <v>0</v>
      </c>
      <c r="FB23" s="118">
        <f t="shared" si="85"/>
        <v>0</v>
      </c>
      <c r="FC23" s="7">
        <f t="shared" si="86"/>
        <v>0</v>
      </c>
      <c r="FD23" s="7"/>
      <c r="FE23" s="7"/>
    </row>
    <row r="24" spans="1:161" ht="17.100000000000001" customHeight="1" x14ac:dyDescent="0.25">
      <c r="A24" s="774"/>
      <c r="B24" s="777"/>
      <c r="C24" s="172">
        <v>3</v>
      </c>
      <c r="D24" s="447" t="s">
        <v>858</v>
      </c>
      <c r="E24" s="448" t="s">
        <v>845</v>
      </c>
      <c r="F24" s="430" t="s">
        <v>847</v>
      </c>
      <c r="G24" s="449" t="s">
        <v>879</v>
      </c>
      <c r="H24" s="450" t="s">
        <v>880</v>
      </c>
      <c r="I24" s="430" t="s">
        <v>886</v>
      </c>
      <c r="J24" s="451" t="s">
        <v>889</v>
      </c>
      <c r="K24" s="450" t="s">
        <v>878</v>
      </c>
      <c r="L24" s="452" t="s">
        <v>861</v>
      </c>
      <c r="M24" s="453"/>
      <c r="N24" s="448"/>
      <c r="O24" s="430"/>
      <c r="P24" s="446"/>
      <c r="Q24" s="430"/>
      <c r="R24" s="451"/>
      <c r="S24" s="452"/>
      <c r="T24" s="447"/>
      <c r="U24" s="454"/>
      <c r="V24" s="430"/>
      <c r="W24" s="449"/>
      <c r="X24" s="430"/>
      <c r="Y24" s="451"/>
      <c r="Z24" s="452"/>
      <c r="AA24" s="523" t="s">
        <v>537</v>
      </c>
      <c r="AB24" s="20" t="s">
        <v>548</v>
      </c>
      <c r="AC24" s="190"/>
      <c r="AD24" s="520" t="s">
        <v>256</v>
      </c>
      <c r="AE24" s="520" t="s">
        <v>256</v>
      </c>
      <c r="AF24" s="520" t="s">
        <v>256</v>
      </c>
      <c r="AG24" s="520" t="s">
        <v>621</v>
      </c>
      <c r="AH24" s="520" t="s">
        <v>621</v>
      </c>
      <c r="AI24" s="520" t="s">
        <v>683</v>
      </c>
      <c r="AJ24" s="520" t="s">
        <v>620</v>
      </c>
      <c r="AK24" s="520" t="s">
        <v>620</v>
      </c>
      <c r="AL24" s="520" t="s">
        <v>620</v>
      </c>
      <c r="AM24" s="520" t="s">
        <v>802</v>
      </c>
      <c r="AN24" s="520" t="s">
        <v>802</v>
      </c>
      <c r="AO24" s="520" t="s">
        <v>802</v>
      </c>
      <c r="AP24" s="520" t="s">
        <v>621</v>
      </c>
      <c r="AQ24" s="520" t="s">
        <v>621</v>
      </c>
      <c r="AR24" s="520" t="s">
        <v>632</v>
      </c>
      <c r="AS24" s="520" t="s">
        <v>632</v>
      </c>
      <c r="AT24" s="520" t="s">
        <v>813</v>
      </c>
      <c r="AU24" s="520" t="s">
        <v>813</v>
      </c>
      <c r="AV24" s="520" t="s">
        <v>813</v>
      </c>
      <c r="AW24" s="520" t="s">
        <v>621</v>
      </c>
      <c r="AX24" s="520" t="s">
        <v>621</v>
      </c>
      <c r="AY24" s="520" t="s">
        <v>632</v>
      </c>
      <c r="AZ24" s="520" t="s">
        <v>632</v>
      </c>
      <c r="BB24" s="118"/>
      <c r="BC24" s="118">
        <f t="shared" si="0"/>
        <v>0</v>
      </c>
      <c r="BD24" s="118">
        <f t="shared" si="1"/>
        <v>0</v>
      </c>
      <c r="BE24" s="118">
        <f t="shared" si="2"/>
        <v>0</v>
      </c>
      <c r="BF24" s="118">
        <f t="shared" si="3"/>
        <v>0</v>
      </c>
      <c r="BG24" s="118">
        <f t="shared" si="4"/>
        <v>0</v>
      </c>
      <c r="BH24" s="118">
        <f t="shared" si="5"/>
        <v>0</v>
      </c>
      <c r="BI24" s="118">
        <f t="shared" si="6"/>
        <v>0</v>
      </c>
      <c r="BJ24" s="118">
        <f t="shared" si="7"/>
        <v>0</v>
      </c>
      <c r="BK24" s="117">
        <f t="shared" si="87"/>
        <v>0</v>
      </c>
      <c r="BL24" s="118">
        <f t="shared" si="8"/>
        <v>0</v>
      </c>
      <c r="BM24" s="118">
        <f t="shared" si="9"/>
        <v>0</v>
      </c>
      <c r="BN24" s="117">
        <f t="shared" si="10"/>
        <v>0</v>
      </c>
      <c r="BO24" s="118">
        <f t="shared" si="11"/>
        <v>0</v>
      </c>
      <c r="BP24" s="118">
        <f t="shared" si="12"/>
        <v>0</v>
      </c>
      <c r="BQ24" s="118">
        <f t="shared" si="13"/>
        <v>0</v>
      </c>
      <c r="BR24" s="118">
        <f t="shared" si="14"/>
        <v>0</v>
      </c>
      <c r="BS24" s="118">
        <f t="shared" si="15"/>
        <v>0</v>
      </c>
      <c r="BT24" s="118">
        <f t="shared" si="16"/>
        <v>0</v>
      </c>
      <c r="BU24" s="118">
        <f t="shared" si="88"/>
        <v>0</v>
      </c>
      <c r="BV24" s="117">
        <f t="shared" si="17"/>
        <v>0</v>
      </c>
      <c r="BW24" s="117">
        <f t="shared" si="18"/>
        <v>0</v>
      </c>
      <c r="BX24" s="117">
        <f t="shared" si="19"/>
        <v>0</v>
      </c>
      <c r="BY24" s="117">
        <f t="shared" si="20"/>
        <v>0</v>
      </c>
      <c r="BZ24" s="117">
        <f t="shared" si="21"/>
        <v>0</v>
      </c>
      <c r="CA24" s="117">
        <f t="shared" si="89"/>
        <v>0</v>
      </c>
      <c r="CB24" s="117">
        <f t="shared" si="22"/>
        <v>0</v>
      </c>
      <c r="CC24" s="117">
        <f t="shared" si="23"/>
        <v>0</v>
      </c>
      <c r="CD24" s="117">
        <f t="shared" si="24"/>
        <v>0</v>
      </c>
      <c r="CE24" s="117">
        <f t="shared" si="90"/>
        <v>0</v>
      </c>
      <c r="CF24" s="117">
        <f t="shared" si="91"/>
        <v>0</v>
      </c>
      <c r="CG24" s="117">
        <f t="shared" si="92"/>
        <v>0</v>
      </c>
      <c r="CH24" s="117">
        <f t="shared" si="25"/>
        <v>0</v>
      </c>
      <c r="CI24" s="117">
        <f t="shared" si="26"/>
        <v>0</v>
      </c>
      <c r="CJ24" s="117">
        <f t="shared" si="27"/>
        <v>0</v>
      </c>
      <c r="CK24" s="117">
        <f t="shared" si="28"/>
        <v>0</v>
      </c>
      <c r="CL24" s="117">
        <f t="shared" si="29"/>
        <v>0</v>
      </c>
      <c r="CM24" s="117">
        <f t="shared" si="30"/>
        <v>0</v>
      </c>
      <c r="CN24" s="117">
        <f t="shared" si="31"/>
        <v>0</v>
      </c>
      <c r="CO24" s="117">
        <f t="shared" si="32"/>
        <v>0</v>
      </c>
      <c r="CP24" s="117">
        <f t="shared" si="33"/>
        <v>0</v>
      </c>
      <c r="CQ24" s="117">
        <f t="shared" si="93"/>
        <v>0</v>
      </c>
      <c r="CR24" s="117">
        <f t="shared" si="34"/>
        <v>0</v>
      </c>
      <c r="CS24" s="117">
        <f t="shared" si="35"/>
        <v>0</v>
      </c>
      <c r="CT24" s="117">
        <f t="shared" si="36"/>
        <v>0</v>
      </c>
      <c r="CU24" s="117">
        <f t="shared" si="37"/>
        <v>0</v>
      </c>
      <c r="CV24" s="117">
        <f t="shared" si="38"/>
        <v>0</v>
      </c>
      <c r="CW24" s="117">
        <f t="shared" si="39"/>
        <v>0</v>
      </c>
      <c r="CX24" s="117">
        <f t="shared" si="40"/>
        <v>0</v>
      </c>
      <c r="CY24" s="117">
        <f t="shared" si="41"/>
        <v>0</v>
      </c>
      <c r="CZ24" s="117">
        <f t="shared" si="42"/>
        <v>0</v>
      </c>
      <c r="DA24" s="117">
        <f t="shared" si="94"/>
        <v>0</v>
      </c>
      <c r="DB24" s="117">
        <f t="shared" si="43"/>
        <v>0</v>
      </c>
      <c r="DC24" s="117">
        <f t="shared" si="95"/>
        <v>0</v>
      </c>
      <c r="DD24" s="117">
        <f t="shared" si="44"/>
        <v>0</v>
      </c>
      <c r="DE24" s="117">
        <f t="shared" si="96"/>
        <v>0</v>
      </c>
      <c r="DF24" s="117">
        <f t="shared" si="45"/>
        <v>0</v>
      </c>
      <c r="DG24" s="117">
        <f t="shared" si="46"/>
        <v>0</v>
      </c>
      <c r="DH24" s="117">
        <f t="shared" si="47"/>
        <v>0</v>
      </c>
      <c r="DI24" s="117">
        <f t="shared" si="48"/>
        <v>0</v>
      </c>
      <c r="DJ24" s="117">
        <f t="shared" si="49"/>
        <v>0</v>
      </c>
      <c r="DK24" s="117">
        <f t="shared" si="50"/>
        <v>0</v>
      </c>
      <c r="DL24" s="117">
        <f t="shared" si="51"/>
        <v>0</v>
      </c>
      <c r="DM24" s="117">
        <f t="shared" si="52"/>
        <v>0</v>
      </c>
      <c r="DN24" s="117">
        <f t="shared" si="97"/>
        <v>0</v>
      </c>
      <c r="DO24" s="117">
        <f t="shared" si="53"/>
        <v>0</v>
      </c>
      <c r="DP24" s="117">
        <f t="shared" si="54"/>
        <v>0</v>
      </c>
      <c r="DQ24" s="117">
        <f t="shared" si="98"/>
        <v>0</v>
      </c>
      <c r="DR24" s="117">
        <f t="shared" si="99"/>
        <v>0</v>
      </c>
      <c r="DS24" s="117">
        <f t="shared" si="55"/>
        <v>0</v>
      </c>
      <c r="DT24" s="117">
        <f t="shared" si="56"/>
        <v>0</v>
      </c>
      <c r="DU24" s="117">
        <f t="shared" si="57"/>
        <v>0</v>
      </c>
      <c r="DV24" s="117">
        <f t="shared" si="58"/>
        <v>0</v>
      </c>
      <c r="DW24" s="117">
        <f t="shared" si="59"/>
        <v>0</v>
      </c>
      <c r="DX24" s="117">
        <f t="shared" si="60"/>
        <v>0</v>
      </c>
      <c r="DY24" s="117">
        <f t="shared" si="100"/>
        <v>0</v>
      </c>
      <c r="DZ24" s="117">
        <f t="shared" si="61"/>
        <v>0</v>
      </c>
      <c r="EA24" s="117">
        <f t="shared" si="101"/>
        <v>0</v>
      </c>
      <c r="EB24" s="117">
        <f t="shared" si="62"/>
        <v>0</v>
      </c>
      <c r="EC24" s="117">
        <f t="shared" si="63"/>
        <v>0</v>
      </c>
      <c r="ED24" s="117">
        <f t="shared" si="64"/>
        <v>0</v>
      </c>
      <c r="EE24" s="117">
        <f t="shared" si="65"/>
        <v>0</v>
      </c>
      <c r="EF24" s="117">
        <f t="shared" si="66"/>
        <v>0</v>
      </c>
      <c r="EG24" s="117">
        <f t="shared" si="102"/>
        <v>0</v>
      </c>
      <c r="EH24" s="117">
        <f t="shared" si="67"/>
        <v>0</v>
      </c>
      <c r="EI24" s="117">
        <f t="shared" si="68"/>
        <v>0</v>
      </c>
      <c r="EJ24" s="117">
        <f t="shared" si="69"/>
        <v>0</v>
      </c>
      <c r="EK24" s="117">
        <f t="shared" si="70"/>
        <v>0</v>
      </c>
      <c r="EL24" s="117">
        <f t="shared" si="71"/>
        <v>0</v>
      </c>
      <c r="EM24" s="117">
        <f t="shared" si="103"/>
        <v>0</v>
      </c>
      <c r="EN24" s="117">
        <f t="shared" si="72"/>
        <v>0</v>
      </c>
      <c r="EO24" s="117">
        <f t="shared" si="73"/>
        <v>0</v>
      </c>
      <c r="EP24" s="117">
        <f t="shared" si="74"/>
        <v>0</v>
      </c>
      <c r="EQ24" s="118">
        <f t="shared" si="75"/>
        <v>0</v>
      </c>
      <c r="ER24" s="117">
        <f t="shared" si="76"/>
        <v>0</v>
      </c>
      <c r="ES24" s="117">
        <f t="shared" si="77"/>
        <v>0</v>
      </c>
      <c r="ET24" s="117">
        <f t="shared" si="78"/>
        <v>0</v>
      </c>
      <c r="EU24" s="117">
        <f t="shared" si="79"/>
        <v>0</v>
      </c>
      <c r="EV24" s="117">
        <f t="shared" si="80"/>
        <v>0</v>
      </c>
      <c r="EW24" s="117">
        <f t="shared" si="81"/>
        <v>0</v>
      </c>
      <c r="EX24" s="118">
        <f t="shared" si="82"/>
        <v>0</v>
      </c>
      <c r="EY24" s="118">
        <f t="shared" si="83"/>
        <v>0</v>
      </c>
      <c r="EZ24" s="117">
        <f t="shared" si="104"/>
        <v>0</v>
      </c>
      <c r="FA24" s="118">
        <f t="shared" si="84"/>
        <v>0</v>
      </c>
      <c r="FB24" s="118">
        <f t="shared" si="85"/>
        <v>0</v>
      </c>
      <c r="FC24" s="7">
        <f t="shared" si="86"/>
        <v>0</v>
      </c>
      <c r="FD24" s="7"/>
      <c r="FE24" s="7"/>
    </row>
    <row r="25" spans="1:161" ht="17.100000000000001" customHeight="1" x14ac:dyDescent="0.25">
      <c r="A25" s="774"/>
      <c r="B25" s="777"/>
      <c r="C25" s="172">
        <v>4</v>
      </c>
      <c r="D25" s="447" t="s">
        <v>858</v>
      </c>
      <c r="E25" s="448" t="s">
        <v>850</v>
      </c>
      <c r="F25" s="430" t="s">
        <v>878</v>
      </c>
      <c r="G25" s="449" t="s">
        <v>879</v>
      </c>
      <c r="H25" s="450" t="s">
        <v>880</v>
      </c>
      <c r="I25" s="430" t="s">
        <v>886</v>
      </c>
      <c r="J25" s="451" t="s">
        <v>889</v>
      </c>
      <c r="K25" s="450" t="s">
        <v>870</v>
      </c>
      <c r="L25" s="452" t="s">
        <v>892</v>
      </c>
      <c r="M25" s="453"/>
      <c r="N25" s="448"/>
      <c r="O25" s="430"/>
      <c r="P25" s="454"/>
      <c r="Q25" s="430"/>
      <c r="R25" s="451"/>
      <c r="S25" s="452"/>
      <c r="T25" s="447"/>
      <c r="U25" s="454"/>
      <c r="V25" s="430"/>
      <c r="W25" s="449"/>
      <c r="X25" s="430"/>
      <c r="Y25" s="449"/>
      <c r="Z25" s="452"/>
      <c r="AA25" s="523" t="s">
        <v>538</v>
      </c>
      <c r="AB25" s="20" t="s">
        <v>549</v>
      </c>
      <c r="AC25" s="23"/>
      <c r="AD25" s="520" t="s">
        <v>256</v>
      </c>
      <c r="AE25" s="520" t="s">
        <v>256</v>
      </c>
      <c r="AF25" s="520" t="s">
        <v>256</v>
      </c>
      <c r="AG25" s="520" t="s">
        <v>801</v>
      </c>
      <c r="AH25" s="520" t="s">
        <v>801</v>
      </c>
      <c r="AI25" s="520" t="s">
        <v>801</v>
      </c>
      <c r="AJ25" s="520" t="s">
        <v>801</v>
      </c>
      <c r="AK25" s="520" t="s">
        <v>801</v>
      </c>
      <c r="AL25" s="520" t="s">
        <v>801</v>
      </c>
      <c r="AM25" s="520" t="s">
        <v>802</v>
      </c>
      <c r="AN25" s="520" t="s">
        <v>802</v>
      </c>
      <c r="AO25" s="520" t="s">
        <v>802</v>
      </c>
      <c r="AP25" s="520" t="s">
        <v>621</v>
      </c>
      <c r="AQ25" s="520" t="s">
        <v>621</v>
      </c>
      <c r="AR25" s="520" t="s">
        <v>632</v>
      </c>
      <c r="AS25" s="520" t="s">
        <v>632</v>
      </c>
      <c r="AT25" s="520" t="s">
        <v>813</v>
      </c>
      <c r="AU25" s="520" t="s">
        <v>813</v>
      </c>
      <c r="AV25" s="520" t="s">
        <v>813</v>
      </c>
      <c r="AW25" s="520" t="s">
        <v>621</v>
      </c>
      <c r="AX25" s="520" t="s">
        <v>621</v>
      </c>
      <c r="AY25" s="520" t="s">
        <v>632</v>
      </c>
      <c r="AZ25" s="520" t="s">
        <v>632</v>
      </c>
      <c r="BB25" s="118"/>
      <c r="BC25" s="118">
        <f t="shared" si="0"/>
        <v>0</v>
      </c>
      <c r="BD25" s="118">
        <f t="shared" si="1"/>
        <v>0</v>
      </c>
      <c r="BE25" s="118">
        <f t="shared" si="2"/>
        <v>0</v>
      </c>
      <c r="BF25" s="118">
        <f t="shared" si="3"/>
        <v>0</v>
      </c>
      <c r="BG25" s="118">
        <f t="shared" si="4"/>
        <v>0</v>
      </c>
      <c r="BH25" s="118">
        <f t="shared" si="5"/>
        <v>0</v>
      </c>
      <c r="BI25" s="118">
        <f t="shared" si="6"/>
        <v>0</v>
      </c>
      <c r="BJ25" s="118">
        <f t="shared" si="7"/>
        <v>0</v>
      </c>
      <c r="BK25" s="117">
        <f t="shared" si="87"/>
        <v>0</v>
      </c>
      <c r="BL25" s="118">
        <f t="shared" si="8"/>
        <v>0</v>
      </c>
      <c r="BM25" s="118">
        <f t="shared" si="9"/>
        <v>0</v>
      </c>
      <c r="BN25" s="117">
        <f t="shared" si="10"/>
        <v>0</v>
      </c>
      <c r="BO25" s="118">
        <f t="shared" si="11"/>
        <v>0</v>
      </c>
      <c r="BP25" s="118">
        <f t="shared" si="12"/>
        <v>0</v>
      </c>
      <c r="BQ25" s="118">
        <f t="shared" si="13"/>
        <v>0</v>
      </c>
      <c r="BR25" s="118">
        <f t="shared" si="14"/>
        <v>0</v>
      </c>
      <c r="BS25" s="118">
        <f t="shared" si="15"/>
        <v>0</v>
      </c>
      <c r="BT25" s="118">
        <f t="shared" si="16"/>
        <v>0</v>
      </c>
      <c r="BU25" s="118">
        <f t="shared" si="88"/>
        <v>0</v>
      </c>
      <c r="BV25" s="117">
        <f t="shared" si="17"/>
        <v>0</v>
      </c>
      <c r="BW25" s="117">
        <f t="shared" si="18"/>
        <v>0</v>
      </c>
      <c r="BX25" s="117">
        <f t="shared" si="19"/>
        <v>0</v>
      </c>
      <c r="BY25" s="117">
        <f t="shared" si="20"/>
        <v>0</v>
      </c>
      <c r="BZ25" s="117">
        <f t="shared" si="21"/>
        <v>0</v>
      </c>
      <c r="CA25" s="117">
        <f t="shared" si="89"/>
        <v>0</v>
      </c>
      <c r="CB25" s="117">
        <f t="shared" si="22"/>
        <v>0</v>
      </c>
      <c r="CC25" s="117">
        <f t="shared" si="23"/>
        <v>0</v>
      </c>
      <c r="CD25" s="117">
        <f t="shared" si="24"/>
        <v>0</v>
      </c>
      <c r="CE25" s="117">
        <f t="shared" si="90"/>
        <v>0</v>
      </c>
      <c r="CF25" s="117">
        <f t="shared" si="91"/>
        <v>0</v>
      </c>
      <c r="CG25" s="117">
        <f t="shared" si="92"/>
        <v>0</v>
      </c>
      <c r="CH25" s="117">
        <f t="shared" si="25"/>
        <v>0</v>
      </c>
      <c r="CI25" s="117">
        <f t="shared" si="26"/>
        <v>0</v>
      </c>
      <c r="CJ25" s="117">
        <f t="shared" si="27"/>
        <v>0</v>
      </c>
      <c r="CK25" s="117">
        <f t="shared" si="28"/>
        <v>0</v>
      </c>
      <c r="CL25" s="117">
        <f t="shared" si="29"/>
        <v>0</v>
      </c>
      <c r="CM25" s="117">
        <f t="shared" si="30"/>
        <v>0</v>
      </c>
      <c r="CN25" s="117">
        <f t="shared" si="31"/>
        <v>0</v>
      </c>
      <c r="CO25" s="117">
        <f t="shared" si="32"/>
        <v>0</v>
      </c>
      <c r="CP25" s="117">
        <f t="shared" si="33"/>
        <v>0</v>
      </c>
      <c r="CQ25" s="117">
        <f t="shared" si="93"/>
        <v>0</v>
      </c>
      <c r="CR25" s="117">
        <f t="shared" si="34"/>
        <v>0</v>
      </c>
      <c r="CS25" s="117">
        <f t="shared" si="35"/>
        <v>0</v>
      </c>
      <c r="CT25" s="117">
        <f t="shared" si="36"/>
        <v>0</v>
      </c>
      <c r="CU25" s="117">
        <f t="shared" si="37"/>
        <v>0</v>
      </c>
      <c r="CV25" s="117">
        <f t="shared" si="38"/>
        <v>0</v>
      </c>
      <c r="CW25" s="117">
        <f t="shared" si="39"/>
        <v>0</v>
      </c>
      <c r="CX25" s="117">
        <f t="shared" si="40"/>
        <v>0</v>
      </c>
      <c r="CY25" s="117">
        <f t="shared" si="41"/>
        <v>0</v>
      </c>
      <c r="CZ25" s="117">
        <f t="shared" si="42"/>
        <v>0</v>
      </c>
      <c r="DA25" s="117">
        <f t="shared" si="94"/>
        <v>0</v>
      </c>
      <c r="DB25" s="117">
        <f t="shared" si="43"/>
        <v>0</v>
      </c>
      <c r="DC25" s="117">
        <f t="shared" si="95"/>
        <v>0</v>
      </c>
      <c r="DD25" s="117">
        <f t="shared" si="44"/>
        <v>0</v>
      </c>
      <c r="DE25" s="117">
        <f t="shared" si="96"/>
        <v>0</v>
      </c>
      <c r="DF25" s="117">
        <f t="shared" si="45"/>
        <v>0</v>
      </c>
      <c r="DG25" s="117">
        <f t="shared" si="46"/>
        <v>0</v>
      </c>
      <c r="DH25" s="117">
        <f t="shared" si="47"/>
        <v>0</v>
      </c>
      <c r="DI25" s="117">
        <f t="shared" si="48"/>
        <v>0</v>
      </c>
      <c r="DJ25" s="117">
        <f t="shared" si="49"/>
        <v>0</v>
      </c>
      <c r="DK25" s="117">
        <f t="shared" si="50"/>
        <v>0</v>
      </c>
      <c r="DL25" s="117">
        <f t="shared" si="51"/>
        <v>0</v>
      </c>
      <c r="DM25" s="117">
        <f t="shared" si="52"/>
        <v>0</v>
      </c>
      <c r="DN25" s="117">
        <f t="shared" si="97"/>
        <v>0</v>
      </c>
      <c r="DO25" s="117">
        <f t="shared" si="53"/>
        <v>0</v>
      </c>
      <c r="DP25" s="117">
        <f t="shared" si="54"/>
        <v>0</v>
      </c>
      <c r="DQ25" s="117">
        <f t="shared" si="98"/>
        <v>0</v>
      </c>
      <c r="DR25" s="117">
        <f t="shared" si="99"/>
        <v>0</v>
      </c>
      <c r="DS25" s="117">
        <f t="shared" si="55"/>
        <v>0</v>
      </c>
      <c r="DT25" s="117">
        <f t="shared" si="56"/>
        <v>0</v>
      </c>
      <c r="DU25" s="117">
        <f t="shared" si="57"/>
        <v>0</v>
      </c>
      <c r="DV25" s="117">
        <f t="shared" si="58"/>
        <v>0</v>
      </c>
      <c r="DW25" s="117">
        <f t="shared" si="59"/>
        <v>0</v>
      </c>
      <c r="DX25" s="117">
        <f t="shared" si="60"/>
        <v>0</v>
      </c>
      <c r="DY25" s="117">
        <f t="shared" si="100"/>
        <v>0</v>
      </c>
      <c r="DZ25" s="117">
        <f t="shared" si="61"/>
        <v>0</v>
      </c>
      <c r="EA25" s="117">
        <f t="shared" si="101"/>
        <v>0</v>
      </c>
      <c r="EB25" s="117">
        <f t="shared" si="62"/>
        <v>0</v>
      </c>
      <c r="EC25" s="117">
        <f t="shared" si="63"/>
        <v>0</v>
      </c>
      <c r="ED25" s="117">
        <f t="shared" si="64"/>
        <v>0</v>
      </c>
      <c r="EE25" s="117">
        <f t="shared" si="65"/>
        <v>0</v>
      </c>
      <c r="EF25" s="117">
        <f t="shared" si="66"/>
        <v>0</v>
      </c>
      <c r="EG25" s="117">
        <f t="shared" si="102"/>
        <v>0</v>
      </c>
      <c r="EH25" s="117">
        <f t="shared" si="67"/>
        <v>0</v>
      </c>
      <c r="EI25" s="117">
        <f t="shared" si="68"/>
        <v>0</v>
      </c>
      <c r="EJ25" s="117">
        <f t="shared" si="69"/>
        <v>0</v>
      </c>
      <c r="EK25" s="117">
        <f t="shared" si="70"/>
        <v>0</v>
      </c>
      <c r="EL25" s="117">
        <f t="shared" si="71"/>
        <v>0</v>
      </c>
      <c r="EM25" s="117">
        <f t="shared" si="103"/>
        <v>0</v>
      </c>
      <c r="EN25" s="117">
        <f t="shared" si="72"/>
        <v>0</v>
      </c>
      <c r="EO25" s="117">
        <f t="shared" si="73"/>
        <v>0</v>
      </c>
      <c r="EP25" s="117">
        <f t="shared" si="74"/>
        <v>0</v>
      </c>
      <c r="EQ25" s="118">
        <f t="shared" si="75"/>
        <v>0</v>
      </c>
      <c r="ER25" s="117">
        <f t="shared" si="76"/>
        <v>0</v>
      </c>
      <c r="ES25" s="117">
        <f t="shared" si="77"/>
        <v>0</v>
      </c>
      <c r="ET25" s="117">
        <f t="shared" si="78"/>
        <v>0</v>
      </c>
      <c r="EU25" s="117">
        <f t="shared" si="79"/>
        <v>0</v>
      </c>
      <c r="EV25" s="117">
        <f t="shared" si="80"/>
        <v>0</v>
      </c>
      <c r="EW25" s="117">
        <f t="shared" si="81"/>
        <v>0</v>
      </c>
      <c r="EX25" s="118">
        <f t="shared" si="82"/>
        <v>0</v>
      </c>
      <c r="EY25" s="118">
        <f t="shared" si="83"/>
        <v>0</v>
      </c>
      <c r="EZ25" s="117">
        <f t="shared" si="104"/>
        <v>0</v>
      </c>
      <c r="FA25" s="118">
        <f t="shared" si="84"/>
        <v>0</v>
      </c>
      <c r="FB25" s="118">
        <f t="shared" si="85"/>
        <v>0</v>
      </c>
      <c r="FC25" s="7">
        <f t="shared" si="86"/>
        <v>0</v>
      </c>
      <c r="FD25" s="7"/>
      <c r="FE25" s="7"/>
    </row>
    <row r="26" spans="1:161" ht="17.100000000000001" customHeight="1" x14ac:dyDescent="0.25">
      <c r="A26" s="774"/>
      <c r="B26" s="777"/>
      <c r="C26" s="172">
        <v>5</v>
      </c>
      <c r="D26" s="447" t="s">
        <v>858</v>
      </c>
      <c r="E26" s="448" t="s">
        <v>850</v>
      </c>
      <c r="F26" s="430" t="s">
        <v>878</v>
      </c>
      <c r="G26" s="449" t="s">
        <v>859</v>
      </c>
      <c r="H26" s="450" t="s">
        <v>883</v>
      </c>
      <c r="I26" s="430" t="s">
        <v>886</v>
      </c>
      <c r="J26" s="451" t="s">
        <v>889</v>
      </c>
      <c r="K26" s="450" t="s">
        <v>870</v>
      </c>
      <c r="L26" s="444" t="s">
        <v>892</v>
      </c>
      <c r="M26" s="453"/>
      <c r="N26" s="448"/>
      <c r="O26" s="430"/>
      <c r="P26" s="449"/>
      <c r="Q26" s="446"/>
      <c r="R26" s="449"/>
      <c r="S26" s="452"/>
      <c r="T26" s="449"/>
      <c r="U26" s="454"/>
      <c r="V26" s="430"/>
      <c r="W26" s="449"/>
      <c r="X26" s="430"/>
      <c r="Y26" s="451"/>
      <c r="Z26" s="452"/>
      <c r="AA26" s="141"/>
      <c r="AB26" s="9"/>
      <c r="AC26" s="23"/>
      <c r="AD26" s="520" t="s">
        <v>256</v>
      </c>
      <c r="AE26" s="520" t="s">
        <v>256</v>
      </c>
      <c r="AF26" s="520" t="s">
        <v>256</v>
      </c>
      <c r="AG26" s="520" t="s">
        <v>801</v>
      </c>
      <c r="AH26" s="520" t="s">
        <v>801</v>
      </c>
      <c r="AI26" s="520" t="s">
        <v>801</v>
      </c>
      <c r="AJ26" s="520" t="s">
        <v>801</v>
      </c>
      <c r="AK26" s="520" t="s">
        <v>801</v>
      </c>
      <c r="AL26" s="520" t="s">
        <v>801</v>
      </c>
      <c r="AM26" s="520" t="s">
        <v>802</v>
      </c>
      <c r="AN26" s="520" t="s">
        <v>802</v>
      </c>
      <c r="AO26" s="520" t="s">
        <v>802</v>
      </c>
      <c r="AP26" s="520" t="s">
        <v>255</v>
      </c>
      <c r="AQ26" s="520" t="s">
        <v>255</v>
      </c>
      <c r="AR26" s="520" t="s">
        <v>255</v>
      </c>
      <c r="AS26" s="520" t="s">
        <v>255</v>
      </c>
      <c r="AT26" s="520" t="s">
        <v>813</v>
      </c>
      <c r="AU26" s="520" t="s">
        <v>813</v>
      </c>
      <c r="AV26" s="520" t="s">
        <v>813</v>
      </c>
      <c r="AW26" s="520" t="s">
        <v>784</v>
      </c>
      <c r="AX26" s="520" t="s">
        <v>784</v>
      </c>
      <c r="AY26" s="520" t="s">
        <v>784</v>
      </c>
      <c r="AZ26" s="520" t="s">
        <v>784</v>
      </c>
      <c r="BB26" s="118"/>
      <c r="BC26" s="118">
        <f t="shared" si="0"/>
        <v>0</v>
      </c>
      <c r="BD26" s="118">
        <f t="shared" si="1"/>
        <v>0</v>
      </c>
      <c r="BE26" s="118">
        <f t="shared" si="2"/>
        <v>0</v>
      </c>
      <c r="BF26" s="118">
        <f t="shared" si="3"/>
        <v>0</v>
      </c>
      <c r="BG26" s="118">
        <f t="shared" si="4"/>
        <v>0</v>
      </c>
      <c r="BH26" s="118">
        <f t="shared" si="5"/>
        <v>0</v>
      </c>
      <c r="BI26" s="118">
        <f t="shared" si="6"/>
        <v>0</v>
      </c>
      <c r="BJ26" s="118">
        <f t="shared" si="7"/>
        <v>0</v>
      </c>
      <c r="BK26" s="117">
        <f t="shared" si="87"/>
        <v>0</v>
      </c>
      <c r="BL26" s="118">
        <f t="shared" si="8"/>
        <v>0</v>
      </c>
      <c r="BM26" s="118">
        <f t="shared" si="9"/>
        <v>0</v>
      </c>
      <c r="BN26" s="117">
        <f t="shared" si="10"/>
        <v>0</v>
      </c>
      <c r="BO26" s="118">
        <f t="shared" si="11"/>
        <v>0</v>
      </c>
      <c r="BP26" s="118">
        <f t="shared" si="12"/>
        <v>0</v>
      </c>
      <c r="BQ26" s="118">
        <f t="shared" si="13"/>
        <v>0</v>
      </c>
      <c r="BR26" s="118">
        <f t="shared" si="14"/>
        <v>0</v>
      </c>
      <c r="BS26" s="118">
        <f t="shared" si="15"/>
        <v>0</v>
      </c>
      <c r="BT26" s="118">
        <f t="shared" si="16"/>
        <v>0</v>
      </c>
      <c r="BU26" s="118">
        <f t="shared" si="88"/>
        <v>0</v>
      </c>
      <c r="BV26" s="117">
        <f t="shared" si="17"/>
        <v>0</v>
      </c>
      <c r="BW26" s="117">
        <f t="shared" si="18"/>
        <v>0</v>
      </c>
      <c r="BX26" s="117">
        <f t="shared" si="19"/>
        <v>0</v>
      </c>
      <c r="BY26" s="117">
        <f t="shared" si="20"/>
        <v>0</v>
      </c>
      <c r="BZ26" s="117">
        <f t="shared" si="21"/>
        <v>0</v>
      </c>
      <c r="CA26" s="117">
        <f t="shared" si="89"/>
        <v>0</v>
      </c>
      <c r="CB26" s="117">
        <f t="shared" si="22"/>
        <v>0</v>
      </c>
      <c r="CC26" s="117">
        <f t="shared" si="23"/>
        <v>0</v>
      </c>
      <c r="CD26" s="117">
        <f t="shared" si="24"/>
        <v>0</v>
      </c>
      <c r="CE26" s="117">
        <f t="shared" si="90"/>
        <v>0</v>
      </c>
      <c r="CF26" s="117">
        <f t="shared" si="91"/>
        <v>0</v>
      </c>
      <c r="CG26" s="117">
        <f t="shared" si="92"/>
        <v>0</v>
      </c>
      <c r="CH26" s="117">
        <f t="shared" si="25"/>
        <v>0</v>
      </c>
      <c r="CI26" s="117">
        <f t="shared" si="26"/>
        <v>0</v>
      </c>
      <c r="CJ26" s="117">
        <f t="shared" si="27"/>
        <v>0</v>
      </c>
      <c r="CK26" s="117">
        <f t="shared" si="28"/>
        <v>0</v>
      </c>
      <c r="CL26" s="117">
        <f t="shared" si="29"/>
        <v>0</v>
      </c>
      <c r="CM26" s="117">
        <f t="shared" si="30"/>
        <v>0</v>
      </c>
      <c r="CN26" s="117">
        <f t="shared" si="31"/>
        <v>0</v>
      </c>
      <c r="CO26" s="117">
        <f t="shared" si="32"/>
        <v>0</v>
      </c>
      <c r="CP26" s="117">
        <f t="shared" si="33"/>
        <v>0</v>
      </c>
      <c r="CQ26" s="117">
        <f t="shared" si="93"/>
        <v>0</v>
      </c>
      <c r="CR26" s="117">
        <f t="shared" si="34"/>
        <v>0</v>
      </c>
      <c r="CS26" s="117">
        <f t="shared" si="35"/>
        <v>0</v>
      </c>
      <c r="CT26" s="117">
        <f t="shared" si="36"/>
        <v>0</v>
      </c>
      <c r="CU26" s="117">
        <f t="shared" si="37"/>
        <v>0</v>
      </c>
      <c r="CV26" s="117">
        <f t="shared" si="38"/>
        <v>0</v>
      </c>
      <c r="CW26" s="117">
        <f t="shared" si="39"/>
        <v>0</v>
      </c>
      <c r="CX26" s="117">
        <f t="shared" si="40"/>
        <v>0</v>
      </c>
      <c r="CY26" s="117">
        <f t="shared" si="41"/>
        <v>0</v>
      </c>
      <c r="CZ26" s="117">
        <f t="shared" si="42"/>
        <v>0</v>
      </c>
      <c r="DA26" s="117">
        <f t="shared" si="94"/>
        <v>0</v>
      </c>
      <c r="DB26" s="117">
        <f t="shared" si="43"/>
        <v>0</v>
      </c>
      <c r="DC26" s="117">
        <f t="shared" si="95"/>
        <v>0</v>
      </c>
      <c r="DD26" s="117">
        <f t="shared" si="44"/>
        <v>0</v>
      </c>
      <c r="DE26" s="117">
        <f t="shared" si="96"/>
        <v>0</v>
      </c>
      <c r="DF26" s="117">
        <f t="shared" si="45"/>
        <v>0</v>
      </c>
      <c r="DG26" s="117">
        <f t="shared" si="46"/>
        <v>0</v>
      </c>
      <c r="DH26" s="117">
        <f t="shared" si="47"/>
        <v>0</v>
      </c>
      <c r="DI26" s="117">
        <f t="shared" si="48"/>
        <v>0</v>
      </c>
      <c r="DJ26" s="117">
        <f t="shared" si="49"/>
        <v>0</v>
      </c>
      <c r="DK26" s="117">
        <f t="shared" si="50"/>
        <v>0</v>
      </c>
      <c r="DL26" s="117">
        <f t="shared" si="51"/>
        <v>0</v>
      </c>
      <c r="DM26" s="117">
        <f t="shared" si="52"/>
        <v>0</v>
      </c>
      <c r="DN26" s="117">
        <f t="shared" si="97"/>
        <v>0</v>
      </c>
      <c r="DO26" s="117">
        <f t="shared" si="53"/>
        <v>0</v>
      </c>
      <c r="DP26" s="117">
        <f t="shared" si="54"/>
        <v>0</v>
      </c>
      <c r="DQ26" s="117">
        <f t="shared" si="98"/>
        <v>0</v>
      </c>
      <c r="DR26" s="117">
        <f t="shared" si="99"/>
        <v>0</v>
      </c>
      <c r="DS26" s="117">
        <f t="shared" si="55"/>
        <v>0</v>
      </c>
      <c r="DT26" s="117">
        <f t="shared" si="56"/>
        <v>0</v>
      </c>
      <c r="DU26" s="117">
        <f t="shared" si="57"/>
        <v>0</v>
      </c>
      <c r="DV26" s="117">
        <f t="shared" si="58"/>
        <v>0</v>
      </c>
      <c r="DW26" s="117">
        <f t="shared" si="59"/>
        <v>0</v>
      </c>
      <c r="DX26" s="117">
        <f t="shared" si="60"/>
        <v>0</v>
      </c>
      <c r="DY26" s="117">
        <f t="shared" si="100"/>
        <v>0</v>
      </c>
      <c r="DZ26" s="117">
        <f t="shared" si="61"/>
        <v>0</v>
      </c>
      <c r="EA26" s="117">
        <f t="shared" si="101"/>
        <v>0</v>
      </c>
      <c r="EB26" s="117">
        <f t="shared" si="62"/>
        <v>0</v>
      </c>
      <c r="EC26" s="117">
        <f t="shared" si="63"/>
        <v>0</v>
      </c>
      <c r="ED26" s="117">
        <f t="shared" si="64"/>
        <v>0</v>
      </c>
      <c r="EE26" s="117">
        <f t="shared" si="65"/>
        <v>0</v>
      </c>
      <c r="EF26" s="117">
        <f t="shared" si="66"/>
        <v>0</v>
      </c>
      <c r="EG26" s="117">
        <f t="shared" si="102"/>
        <v>0</v>
      </c>
      <c r="EH26" s="117">
        <f t="shared" si="67"/>
        <v>0</v>
      </c>
      <c r="EI26" s="117">
        <f t="shared" si="68"/>
        <v>0</v>
      </c>
      <c r="EJ26" s="117">
        <f t="shared" si="69"/>
        <v>0</v>
      </c>
      <c r="EK26" s="117">
        <f t="shared" si="70"/>
        <v>0</v>
      </c>
      <c r="EL26" s="117">
        <f t="shared" si="71"/>
        <v>0</v>
      </c>
      <c r="EM26" s="117">
        <f t="shared" si="103"/>
        <v>0</v>
      </c>
      <c r="EN26" s="117">
        <f t="shared" si="72"/>
        <v>0</v>
      </c>
      <c r="EO26" s="117">
        <f t="shared" si="73"/>
        <v>0</v>
      </c>
      <c r="EP26" s="117">
        <f t="shared" si="74"/>
        <v>0</v>
      </c>
      <c r="EQ26" s="118">
        <f t="shared" si="75"/>
        <v>0</v>
      </c>
      <c r="ER26" s="117">
        <f t="shared" si="76"/>
        <v>0</v>
      </c>
      <c r="ES26" s="117">
        <f t="shared" si="77"/>
        <v>0</v>
      </c>
      <c r="ET26" s="117">
        <f t="shared" si="78"/>
        <v>0</v>
      </c>
      <c r="EU26" s="117">
        <f t="shared" si="79"/>
        <v>0</v>
      </c>
      <c r="EV26" s="117">
        <f t="shared" si="80"/>
        <v>0</v>
      </c>
      <c r="EW26" s="117">
        <f t="shared" si="81"/>
        <v>0</v>
      </c>
      <c r="EX26" s="118">
        <f t="shared" si="82"/>
        <v>0</v>
      </c>
      <c r="EY26" s="118">
        <f t="shared" si="83"/>
        <v>0</v>
      </c>
      <c r="EZ26" s="117">
        <f t="shared" si="104"/>
        <v>0</v>
      </c>
      <c r="FA26" s="118">
        <f t="shared" si="84"/>
        <v>0</v>
      </c>
      <c r="FB26" s="118">
        <f t="shared" si="85"/>
        <v>0</v>
      </c>
      <c r="FC26" s="7">
        <f t="shared" si="86"/>
        <v>0</v>
      </c>
      <c r="FD26" s="7"/>
      <c r="FE26" s="7"/>
    </row>
    <row r="27" spans="1:161" ht="17.100000000000001" customHeight="1" x14ac:dyDescent="0.25">
      <c r="A27" s="774"/>
      <c r="B27" s="777"/>
      <c r="C27" s="172">
        <v>6</v>
      </c>
      <c r="D27" s="447" t="s">
        <v>860</v>
      </c>
      <c r="E27" s="448" t="s">
        <v>858</v>
      </c>
      <c r="F27" s="430" t="s">
        <v>878</v>
      </c>
      <c r="G27" s="449" t="s">
        <v>859</v>
      </c>
      <c r="H27" s="450" t="s">
        <v>883</v>
      </c>
      <c r="I27" s="430" t="s">
        <v>885</v>
      </c>
      <c r="J27" s="451" t="s">
        <v>861</v>
      </c>
      <c r="K27" s="450" t="s">
        <v>877</v>
      </c>
      <c r="L27" s="452" t="s">
        <v>892</v>
      </c>
      <c r="M27" s="453"/>
      <c r="N27" s="448"/>
      <c r="O27" s="430"/>
      <c r="P27" s="449"/>
      <c r="Q27" s="454"/>
      <c r="R27" s="449"/>
      <c r="S27" s="452"/>
      <c r="T27" s="447"/>
      <c r="U27" s="454"/>
      <c r="V27" s="430"/>
      <c r="W27" s="449"/>
      <c r="X27" s="488"/>
      <c r="Y27" s="450"/>
      <c r="Z27" s="452"/>
      <c r="AA27" s="141"/>
      <c r="AB27" s="9"/>
      <c r="AC27" s="2"/>
      <c r="AD27" s="520" t="s">
        <v>788</v>
      </c>
      <c r="AE27" s="520" t="s">
        <v>788</v>
      </c>
      <c r="AF27" s="520" t="s">
        <v>788</v>
      </c>
      <c r="AG27" s="520" t="s">
        <v>788</v>
      </c>
      <c r="AH27" s="520" t="s">
        <v>788</v>
      </c>
      <c r="AI27" s="520" t="s">
        <v>788</v>
      </c>
      <c r="AJ27" s="520" t="s">
        <v>812</v>
      </c>
      <c r="AK27" s="520" t="s">
        <v>812</v>
      </c>
      <c r="AL27" s="520" t="s">
        <v>812</v>
      </c>
      <c r="AM27" s="520" t="s">
        <v>802</v>
      </c>
      <c r="AN27" s="520" t="s">
        <v>802</v>
      </c>
      <c r="AO27" s="520" t="s">
        <v>802</v>
      </c>
      <c r="AP27" s="520" t="s">
        <v>255</v>
      </c>
      <c r="AQ27" s="520" t="s">
        <v>255</v>
      </c>
      <c r="AR27" s="520" t="s">
        <v>255</v>
      </c>
      <c r="AS27" s="520" t="s">
        <v>255</v>
      </c>
      <c r="AT27" s="520" t="s">
        <v>813</v>
      </c>
      <c r="AU27" s="520" t="s">
        <v>813</v>
      </c>
      <c r="AV27" s="520" t="s">
        <v>813</v>
      </c>
      <c r="AW27" s="520" t="s">
        <v>784</v>
      </c>
      <c r="AX27" s="520" t="s">
        <v>784</v>
      </c>
      <c r="AY27" s="520" t="s">
        <v>784</v>
      </c>
      <c r="AZ27" s="520" t="s">
        <v>784</v>
      </c>
      <c r="BB27" s="118"/>
      <c r="BC27" s="118">
        <f t="shared" si="0"/>
        <v>0</v>
      </c>
      <c r="BD27" s="118">
        <f t="shared" si="1"/>
        <v>0</v>
      </c>
      <c r="BE27" s="118">
        <f t="shared" si="2"/>
        <v>0</v>
      </c>
      <c r="BF27" s="118">
        <f t="shared" si="3"/>
        <v>0</v>
      </c>
      <c r="BG27" s="118">
        <f t="shared" si="4"/>
        <v>0</v>
      </c>
      <c r="BH27" s="118">
        <f t="shared" si="5"/>
        <v>0</v>
      </c>
      <c r="BI27" s="118">
        <f t="shared" si="6"/>
        <v>0</v>
      </c>
      <c r="BJ27" s="118">
        <f t="shared" si="7"/>
        <v>0</v>
      </c>
      <c r="BK27" s="117">
        <f t="shared" si="87"/>
        <v>0</v>
      </c>
      <c r="BL27" s="118">
        <f t="shared" si="8"/>
        <v>0</v>
      </c>
      <c r="BM27" s="118">
        <f t="shared" si="9"/>
        <v>0</v>
      </c>
      <c r="BN27" s="117">
        <f t="shared" si="10"/>
        <v>0</v>
      </c>
      <c r="BO27" s="118">
        <f t="shared" si="11"/>
        <v>0</v>
      </c>
      <c r="BP27" s="118">
        <f t="shared" si="12"/>
        <v>0</v>
      </c>
      <c r="BQ27" s="118">
        <f t="shared" si="13"/>
        <v>0</v>
      </c>
      <c r="BR27" s="118">
        <f t="shared" si="14"/>
        <v>0</v>
      </c>
      <c r="BS27" s="118">
        <f t="shared" si="15"/>
        <v>0</v>
      </c>
      <c r="BT27" s="118">
        <f t="shared" si="16"/>
        <v>0</v>
      </c>
      <c r="BU27" s="118">
        <f t="shared" si="88"/>
        <v>0</v>
      </c>
      <c r="BV27" s="117">
        <f t="shared" si="17"/>
        <v>0</v>
      </c>
      <c r="BW27" s="117">
        <f t="shared" si="18"/>
        <v>0</v>
      </c>
      <c r="BX27" s="117">
        <f t="shared" si="19"/>
        <v>0</v>
      </c>
      <c r="BY27" s="117">
        <f t="shared" si="20"/>
        <v>0</v>
      </c>
      <c r="BZ27" s="117">
        <f t="shared" si="21"/>
        <v>0</v>
      </c>
      <c r="CA27" s="117">
        <f t="shared" si="89"/>
        <v>0</v>
      </c>
      <c r="CB27" s="117">
        <f t="shared" si="22"/>
        <v>0</v>
      </c>
      <c r="CC27" s="117">
        <f t="shared" si="23"/>
        <v>0</v>
      </c>
      <c r="CD27" s="117">
        <f t="shared" si="24"/>
        <v>0</v>
      </c>
      <c r="CE27" s="117">
        <f t="shared" si="90"/>
        <v>0</v>
      </c>
      <c r="CF27" s="117">
        <f t="shared" si="91"/>
        <v>0</v>
      </c>
      <c r="CG27" s="117">
        <f t="shared" si="92"/>
        <v>0</v>
      </c>
      <c r="CH27" s="117">
        <f t="shared" si="25"/>
        <v>0</v>
      </c>
      <c r="CI27" s="117">
        <f t="shared" si="26"/>
        <v>0</v>
      </c>
      <c r="CJ27" s="117">
        <f t="shared" si="27"/>
        <v>0</v>
      </c>
      <c r="CK27" s="117">
        <f t="shared" si="28"/>
        <v>0</v>
      </c>
      <c r="CL27" s="117">
        <f t="shared" si="29"/>
        <v>0</v>
      </c>
      <c r="CM27" s="117">
        <f t="shared" si="30"/>
        <v>0</v>
      </c>
      <c r="CN27" s="117">
        <f t="shared" si="31"/>
        <v>0</v>
      </c>
      <c r="CO27" s="117">
        <f t="shared" si="32"/>
        <v>0</v>
      </c>
      <c r="CP27" s="117">
        <f t="shared" si="33"/>
        <v>0</v>
      </c>
      <c r="CQ27" s="117">
        <f t="shared" si="93"/>
        <v>0</v>
      </c>
      <c r="CR27" s="117">
        <f t="shared" si="34"/>
        <v>0</v>
      </c>
      <c r="CS27" s="117">
        <f t="shared" si="35"/>
        <v>0</v>
      </c>
      <c r="CT27" s="117">
        <f t="shared" si="36"/>
        <v>0</v>
      </c>
      <c r="CU27" s="117">
        <f t="shared" si="37"/>
        <v>0</v>
      </c>
      <c r="CV27" s="117">
        <f t="shared" si="38"/>
        <v>0</v>
      </c>
      <c r="CW27" s="117">
        <f t="shared" si="39"/>
        <v>0</v>
      </c>
      <c r="CX27" s="117">
        <f t="shared" si="40"/>
        <v>0</v>
      </c>
      <c r="CY27" s="117">
        <f t="shared" si="41"/>
        <v>0</v>
      </c>
      <c r="CZ27" s="117">
        <f t="shared" si="42"/>
        <v>0</v>
      </c>
      <c r="DA27" s="117">
        <f t="shared" si="94"/>
        <v>0</v>
      </c>
      <c r="DB27" s="117">
        <f t="shared" si="43"/>
        <v>0</v>
      </c>
      <c r="DC27" s="117">
        <f t="shared" si="95"/>
        <v>0</v>
      </c>
      <c r="DD27" s="117">
        <f t="shared" si="44"/>
        <v>0</v>
      </c>
      <c r="DE27" s="117">
        <f t="shared" si="96"/>
        <v>0</v>
      </c>
      <c r="DF27" s="117">
        <f t="shared" si="45"/>
        <v>0</v>
      </c>
      <c r="DG27" s="117">
        <f t="shared" si="46"/>
        <v>0</v>
      </c>
      <c r="DH27" s="117">
        <f t="shared" si="47"/>
        <v>0</v>
      </c>
      <c r="DI27" s="117">
        <f t="shared" si="48"/>
        <v>0</v>
      </c>
      <c r="DJ27" s="117">
        <f t="shared" si="49"/>
        <v>0</v>
      </c>
      <c r="DK27" s="117">
        <f t="shared" si="50"/>
        <v>0</v>
      </c>
      <c r="DL27" s="117">
        <f t="shared" si="51"/>
        <v>0</v>
      </c>
      <c r="DM27" s="117">
        <f t="shared" si="52"/>
        <v>0</v>
      </c>
      <c r="DN27" s="117">
        <f t="shared" si="97"/>
        <v>0</v>
      </c>
      <c r="DO27" s="117">
        <f t="shared" si="53"/>
        <v>0</v>
      </c>
      <c r="DP27" s="117">
        <f t="shared" si="54"/>
        <v>0</v>
      </c>
      <c r="DQ27" s="117">
        <f t="shared" si="98"/>
        <v>0</v>
      </c>
      <c r="DR27" s="117">
        <f t="shared" si="99"/>
        <v>0</v>
      </c>
      <c r="DS27" s="117">
        <f t="shared" si="55"/>
        <v>0</v>
      </c>
      <c r="DT27" s="117">
        <f t="shared" si="56"/>
        <v>0</v>
      </c>
      <c r="DU27" s="117">
        <f t="shared" si="57"/>
        <v>0</v>
      </c>
      <c r="DV27" s="117">
        <f t="shared" si="58"/>
        <v>0</v>
      </c>
      <c r="DW27" s="117">
        <f t="shared" si="59"/>
        <v>0</v>
      </c>
      <c r="DX27" s="117">
        <f t="shared" si="60"/>
        <v>0</v>
      </c>
      <c r="DY27" s="117">
        <f t="shared" si="100"/>
        <v>0</v>
      </c>
      <c r="DZ27" s="117">
        <f t="shared" si="61"/>
        <v>0</v>
      </c>
      <c r="EA27" s="117">
        <f t="shared" si="101"/>
        <v>0</v>
      </c>
      <c r="EB27" s="117">
        <f t="shared" si="62"/>
        <v>0</v>
      </c>
      <c r="EC27" s="117">
        <f t="shared" si="63"/>
        <v>0</v>
      </c>
      <c r="ED27" s="117">
        <f t="shared" si="64"/>
        <v>0</v>
      </c>
      <c r="EE27" s="117">
        <f t="shared" si="65"/>
        <v>0</v>
      </c>
      <c r="EF27" s="117">
        <f t="shared" si="66"/>
        <v>0</v>
      </c>
      <c r="EG27" s="117">
        <f t="shared" si="102"/>
        <v>0</v>
      </c>
      <c r="EH27" s="117">
        <f t="shared" si="67"/>
        <v>0</v>
      </c>
      <c r="EI27" s="117">
        <f t="shared" si="68"/>
        <v>0</v>
      </c>
      <c r="EJ27" s="117">
        <f t="shared" si="69"/>
        <v>0</v>
      </c>
      <c r="EK27" s="117">
        <f t="shared" si="70"/>
        <v>0</v>
      </c>
      <c r="EL27" s="117">
        <f t="shared" si="71"/>
        <v>0</v>
      </c>
      <c r="EM27" s="117">
        <f t="shared" si="103"/>
        <v>0</v>
      </c>
      <c r="EN27" s="117">
        <f t="shared" si="72"/>
        <v>0</v>
      </c>
      <c r="EO27" s="117">
        <f t="shared" si="73"/>
        <v>0</v>
      </c>
      <c r="EP27" s="117">
        <f t="shared" si="74"/>
        <v>0</v>
      </c>
      <c r="EQ27" s="118">
        <f t="shared" si="75"/>
        <v>0</v>
      </c>
      <c r="ER27" s="117">
        <f t="shared" si="76"/>
        <v>0</v>
      </c>
      <c r="ES27" s="117">
        <f t="shared" si="77"/>
        <v>0</v>
      </c>
      <c r="ET27" s="117">
        <f t="shared" si="78"/>
        <v>0</v>
      </c>
      <c r="EU27" s="117">
        <f t="shared" si="79"/>
        <v>0</v>
      </c>
      <c r="EV27" s="117">
        <f t="shared" si="80"/>
        <v>0</v>
      </c>
      <c r="EW27" s="117">
        <f t="shared" si="81"/>
        <v>0</v>
      </c>
      <c r="EX27" s="118">
        <f t="shared" si="82"/>
        <v>0</v>
      </c>
      <c r="EY27" s="118">
        <f t="shared" si="83"/>
        <v>0</v>
      </c>
      <c r="EZ27" s="117">
        <f t="shared" si="104"/>
        <v>0</v>
      </c>
      <c r="FA27" s="118">
        <f t="shared" si="84"/>
        <v>0</v>
      </c>
      <c r="FB27" s="118">
        <f t="shared" si="85"/>
        <v>0</v>
      </c>
      <c r="FC27" s="7">
        <f t="shared" si="86"/>
        <v>0</v>
      </c>
      <c r="FD27" s="7"/>
      <c r="FE27" s="7"/>
    </row>
    <row r="28" spans="1:161" ht="17.100000000000001" customHeight="1" x14ac:dyDescent="0.25">
      <c r="A28" s="774"/>
      <c r="B28" s="777"/>
      <c r="C28" s="172">
        <v>7</v>
      </c>
      <c r="D28" s="447" t="s">
        <v>860</v>
      </c>
      <c r="E28" s="448" t="s">
        <v>858</v>
      </c>
      <c r="F28" s="430" t="s">
        <v>868</v>
      </c>
      <c r="G28" s="449" t="s">
        <v>859</v>
      </c>
      <c r="H28" s="450" t="s">
        <v>883</v>
      </c>
      <c r="I28" s="430" t="s">
        <v>885</v>
      </c>
      <c r="J28" s="451" t="s">
        <v>861</v>
      </c>
      <c r="K28" s="450" t="s">
        <v>877</v>
      </c>
      <c r="L28" s="452" t="s">
        <v>850</v>
      </c>
      <c r="M28" s="453"/>
      <c r="N28" s="448"/>
      <c r="O28" s="430"/>
      <c r="P28" s="449"/>
      <c r="Q28" s="446"/>
      <c r="R28" s="446"/>
      <c r="S28" s="452"/>
      <c r="T28" s="447"/>
      <c r="U28" s="454"/>
      <c r="V28" s="430"/>
      <c r="W28" s="449"/>
      <c r="X28" s="430"/>
      <c r="Y28" s="451"/>
      <c r="Z28" s="452"/>
      <c r="AA28" s="141"/>
      <c r="AB28" s="9"/>
      <c r="AC28" s="6"/>
      <c r="AD28" s="520" t="s">
        <v>788</v>
      </c>
      <c r="AE28" s="520" t="s">
        <v>788</v>
      </c>
      <c r="AF28" s="520" t="s">
        <v>788</v>
      </c>
      <c r="AG28" s="520" t="s">
        <v>788</v>
      </c>
      <c r="AH28" s="520" t="s">
        <v>788</v>
      </c>
      <c r="AI28" s="520" t="s">
        <v>788</v>
      </c>
      <c r="AJ28" s="520" t="s">
        <v>812</v>
      </c>
      <c r="AK28" s="520" t="s">
        <v>812</v>
      </c>
      <c r="AL28" s="520" t="s">
        <v>812</v>
      </c>
      <c r="AM28" s="520" t="s">
        <v>809</v>
      </c>
      <c r="AN28" s="520" t="s">
        <v>809</v>
      </c>
      <c r="AO28" s="520" t="s">
        <v>809</v>
      </c>
      <c r="AP28" s="520" t="s">
        <v>191</v>
      </c>
      <c r="AQ28" s="520" t="s">
        <v>191</v>
      </c>
      <c r="AR28" s="520" t="s">
        <v>785</v>
      </c>
      <c r="AS28" s="520" t="s">
        <v>785</v>
      </c>
      <c r="AT28" s="520" t="s">
        <v>514</v>
      </c>
      <c r="AU28" s="520" t="s">
        <v>514</v>
      </c>
      <c r="AV28" s="520" t="s">
        <v>514</v>
      </c>
      <c r="AW28" s="520" t="s">
        <v>237</v>
      </c>
      <c r="AX28" s="520" t="s">
        <v>237</v>
      </c>
      <c r="AY28" s="520" t="s">
        <v>812</v>
      </c>
      <c r="AZ28" s="520" t="s">
        <v>812</v>
      </c>
      <c r="BB28" s="118"/>
      <c r="BC28" s="118">
        <f t="shared" si="0"/>
        <v>0</v>
      </c>
      <c r="BD28" s="118">
        <f t="shared" si="1"/>
        <v>0</v>
      </c>
      <c r="BE28" s="118">
        <f t="shared" si="2"/>
        <v>0</v>
      </c>
      <c r="BF28" s="118">
        <f t="shared" si="3"/>
        <v>0</v>
      </c>
      <c r="BG28" s="118">
        <f t="shared" si="4"/>
        <v>0</v>
      </c>
      <c r="BH28" s="118">
        <f t="shared" si="5"/>
        <v>0</v>
      </c>
      <c r="BI28" s="118">
        <f t="shared" si="6"/>
        <v>0</v>
      </c>
      <c r="BJ28" s="118">
        <f t="shared" si="7"/>
        <v>0</v>
      </c>
      <c r="BK28" s="117">
        <f t="shared" si="87"/>
        <v>0</v>
      </c>
      <c r="BL28" s="118">
        <f t="shared" si="8"/>
        <v>0</v>
      </c>
      <c r="BM28" s="118">
        <f t="shared" si="9"/>
        <v>0</v>
      </c>
      <c r="BN28" s="117">
        <f t="shared" si="10"/>
        <v>0</v>
      </c>
      <c r="BO28" s="118">
        <f t="shared" si="11"/>
        <v>0</v>
      </c>
      <c r="BP28" s="118">
        <f t="shared" si="12"/>
        <v>0</v>
      </c>
      <c r="BQ28" s="118">
        <f t="shared" si="13"/>
        <v>0</v>
      </c>
      <c r="BR28" s="118">
        <f t="shared" si="14"/>
        <v>0</v>
      </c>
      <c r="BS28" s="118">
        <f t="shared" si="15"/>
        <v>0</v>
      </c>
      <c r="BT28" s="118">
        <f t="shared" si="16"/>
        <v>0</v>
      </c>
      <c r="BU28" s="118">
        <f t="shared" si="88"/>
        <v>0</v>
      </c>
      <c r="BV28" s="117">
        <f t="shared" si="17"/>
        <v>0</v>
      </c>
      <c r="BW28" s="117">
        <f t="shared" si="18"/>
        <v>0</v>
      </c>
      <c r="BX28" s="117">
        <f t="shared" si="19"/>
        <v>0</v>
      </c>
      <c r="BY28" s="117">
        <f t="shared" si="20"/>
        <v>0</v>
      </c>
      <c r="BZ28" s="117">
        <f t="shared" si="21"/>
        <v>0</v>
      </c>
      <c r="CA28" s="117">
        <f t="shared" si="89"/>
        <v>0</v>
      </c>
      <c r="CB28" s="117">
        <f t="shared" si="22"/>
        <v>0</v>
      </c>
      <c r="CC28" s="117">
        <f t="shared" si="23"/>
        <v>0</v>
      </c>
      <c r="CD28" s="117">
        <f t="shared" si="24"/>
        <v>0</v>
      </c>
      <c r="CE28" s="117">
        <f t="shared" si="90"/>
        <v>0</v>
      </c>
      <c r="CF28" s="117">
        <f t="shared" si="91"/>
        <v>0</v>
      </c>
      <c r="CG28" s="117">
        <f t="shared" si="92"/>
        <v>0</v>
      </c>
      <c r="CH28" s="117">
        <f t="shared" si="25"/>
        <v>0</v>
      </c>
      <c r="CI28" s="117">
        <f t="shared" si="26"/>
        <v>0</v>
      </c>
      <c r="CJ28" s="117">
        <f t="shared" si="27"/>
        <v>0</v>
      </c>
      <c r="CK28" s="117">
        <f t="shared" si="28"/>
        <v>0</v>
      </c>
      <c r="CL28" s="117">
        <f t="shared" si="29"/>
        <v>0</v>
      </c>
      <c r="CM28" s="117">
        <f t="shared" si="30"/>
        <v>0</v>
      </c>
      <c r="CN28" s="117">
        <f t="shared" si="31"/>
        <v>0</v>
      </c>
      <c r="CO28" s="117">
        <f t="shared" si="32"/>
        <v>0</v>
      </c>
      <c r="CP28" s="117">
        <f t="shared" si="33"/>
        <v>0</v>
      </c>
      <c r="CQ28" s="117">
        <f t="shared" si="93"/>
        <v>0</v>
      </c>
      <c r="CR28" s="117">
        <f t="shared" si="34"/>
        <v>0</v>
      </c>
      <c r="CS28" s="117">
        <f t="shared" si="35"/>
        <v>0</v>
      </c>
      <c r="CT28" s="117">
        <f t="shared" si="36"/>
        <v>0</v>
      </c>
      <c r="CU28" s="117">
        <f t="shared" si="37"/>
        <v>0</v>
      </c>
      <c r="CV28" s="117">
        <f t="shared" si="38"/>
        <v>0</v>
      </c>
      <c r="CW28" s="117">
        <f t="shared" si="39"/>
        <v>0</v>
      </c>
      <c r="CX28" s="117">
        <f t="shared" si="40"/>
        <v>0</v>
      </c>
      <c r="CY28" s="117">
        <f t="shared" si="41"/>
        <v>0</v>
      </c>
      <c r="CZ28" s="117">
        <f t="shared" si="42"/>
        <v>0</v>
      </c>
      <c r="DA28" s="117">
        <f t="shared" si="94"/>
        <v>0</v>
      </c>
      <c r="DB28" s="117">
        <f t="shared" si="43"/>
        <v>0</v>
      </c>
      <c r="DC28" s="117">
        <f t="shared" si="95"/>
        <v>0</v>
      </c>
      <c r="DD28" s="117">
        <f t="shared" si="44"/>
        <v>0</v>
      </c>
      <c r="DE28" s="117">
        <f t="shared" si="96"/>
        <v>0</v>
      </c>
      <c r="DF28" s="117">
        <f t="shared" si="45"/>
        <v>0</v>
      </c>
      <c r="DG28" s="117">
        <f t="shared" si="46"/>
        <v>0</v>
      </c>
      <c r="DH28" s="117">
        <f t="shared" si="47"/>
        <v>0</v>
      </c>
      <c r="DI28" s="117">
        <f t="shared" si="48"/>
        <v>0</v>
      </c>
      <c r="DJ28" s="117">
        <f t="shared" si="49"/>
        <v>0</v>
      </c>
      <c r="DK28" s="117">
        <f t="shared" si="50"/>
        <v>0</v>
      </c>
      <c r="DL28" s="117">
        <f t="shared" si="51"/>
        <v>0</v>
      </c>
      <c r="DM28" s="117">
        <f t="shared" si="52"/>
        <v>0</v>
      </c>
      <c r="DN28" s="117">
        <f t="shared" si="97"/>
        <v>0</v>
      </c>
      <c r="DO28" s="117">
        <f t="shared" si="53"/>
        <v>0</v>
      </c>
      <c r="DP28" s="117">
        <f t="shared" si="54"/>
        <v>0</v>
      </c>
      <c r="DQ28" s="117">
        <f t="shared" si="98"/>
        <v>0</v>
      </c>
      <c r="DR28" s="117">
        <f t="shared" si="99"/>
        <v>0</v>
      </c>
      <c r="DS28" s="117">
        <f t="shared" si="55"/>
        <v>0</v>
      </c>
      <c r="DT28" s="117">
        <f t="shared" si="56"/>
        <v>0</v>
      </c>
      <c r="DU28" s="117">
        <f t="shared" si="57"/>
        <v>0</v>
      </c>
      <c r="DV28" s="117">
        <f t="shared" si="58"/>
        <v>0</v>
      </c>
      <c r="DW28" s="117">
        <f t="shared" si="59"/>
        <v>0</v>
      </c>
      <c r="DX28" s="117">
        <f t="shared" si="60"/>
        <v>0</v>
      </c>
      <c r="DY28" s="117">
        <f t="shared" si="100"/>
        <v>0</v>
      </c>
      <c r="DZ28" s="117">
        <f t="shared" si="61"/>
        <v>0</v>
      </c>
      <c r="EA28" s="117">
        <f t="shared" si="101"/>
        <v>0</v>
      </c>
      <c r="EB28" s="117">
        <f t="shared" si="62"/>
        <v>0</v>
      </c>
      <c r="EC28" s="117">
        <f t="shared" si="63"/>
        <v>0</v>
      </c>
      <c r="ED28" s="117">
        <f t="shared" si="64"/>
        <v>0</v>
      </c>
      <c r="EE28" s="117">
        <f t="shared" si="65"/>
        <v>0</v>
      </c>
      <c r="EF28" s="117">
        <f t="shared" si="66"/>
        <v>0</v>
      </c>
      <c r="EG28" s="117">
        <f t="shared" si="102"/>
        <v>0</v>
      </c>
      <c r="EH28" s="117">
        <f t="shared" si="67"/>
        <v>0</v>
      </c>
      <c r="EI28" s="117">
        <f t="shared" si="68"/>
        <v>0</v>
      </c>
      <c r="EJ28" s="117">
        <f t="shared" si="69"/>
        <v>0</v>
      </c>
      <c r="EK28" s="117">
        <f t="shared" si="70"/>
        <v>0</v>
      </c>
      <c r="EL28" s="117">
        <f t="shared" si="71"/>
        <v>0</v>
      </c>
      <c r="EM28" s="117">
        <f t="shared" si="103"/>
        <v>0</v>
      </c>
      <c r="EN28" s="117">
        <f t="shared" si="72"/>
        <v>0</v>
      </c>
      <c r="EO28" s="117">
        <f t="shared" si="73"/>
        <v>0</v>
      </c>
      <c r="EP28" s="117">
        <f t="shared" si="74"/>
        <v>0</v>
      </c>
      <c r="EQ28" s="118">
        <f t="shared" si="75"/>
        <v>0</v>
      </c>
      <c r="ER28" s="117">
        <f t="shared" si="76"/>
        <v>0</v>
      </c>
      <c r="ES28" s="117">
        <f t="shared" si="77"/>
        <v>0</v>
      </c>
      <c r="ET28" s="117">
        <f t="shared" si="78"/>
        <v>0</v>
      </c>
      <c r="EU28" s="117">
        <f t="shared" si="79"/>
        <v>0</v>
      </c>
      <c r="EV28" s="117">
        <f t="shared" si="80"/>
        <v>0</v>
      </c>
      <c r="EW28" s="117">
        <f t="shared" si="81"/>
        <v>0</v>
      </c>
      <c r="EX28" s="118">
        <f t="shared" si="82"/>
        <v>0</v>
      </c>
      <c r="EY28" s="118">
        <f t="shared" si="83"/>
        <v>0</v>
      </c>
      <c r="EZ28" s="117">
        <f t="shared" si="104"/>
        <v>0</v>
      </c>
      <c r="FA28" s="118">
        <f t="shared" si="84"/>
        <v>0</v>
      </c>
      <c r="FB28" s="118">
        <f t="shared" si="85"/>
        <v>0</v>
      </c>
      <c r="FC28" s="7">
        <f t="shared" si="86"/>
        <v>0</v>
      </c>
      <c r="FD28" s="7"/>
      <c r="FE28" s="7"/>
    </row>
    <row r="29" spans="1:161" ht="17.100000000000001" customHeight="1" x14ac:dyDescent="0.25">
      <c r="A29" s="774"/>
      <c r="B29" s="777"/>
      <c r="C29" s="172">
        <v>8</v>
      </c>
      <c r="D29" s="447" t="s">
        <v>862</v>
      </c>
      <c r="E29" s="457" t="s">
        <v>858</v>
      </c>
      <c r="F29" s="430" t="s">
        <v>868</v>
      </c>
      <c r="G29" s="459" t="s">
        <v>844</v>
      </c>
      <c r="H29" s="460" t="s">
        <v>882</v>
      </c>
      <c r="I29" s="458" t="s">
        <v>885</v>
      </c>
      <c r="J29" s="461" t="s">
        <v>861</v>
      </c>
      <c r="K29" s="460" t="s">
        <v>887</v>
      </c>
      <c r="L29" s="462" t="s">
        <v>850</v>
      </c>
      <c r="M29" s="463"/>
      <c r="N29" s="457"/>
      <c r="O29" s="458"/>
      <c r="P29" s="459"/>
      <c r="Q29" s="454"/>
      <c r="R29" s="446"/>
      <c r="S29" s="462"/>
      <c r="T29" s="456"/>
      <c r="U29" s="464"/>
      <c r="V29" s="458"/>
      <c r="W29" s="449"/>
      <c r="X29" s="458"/>
      <c r="Y29" s="461"/>
      <c r="Z29" s="462"/>
      <c r="AA29" s="141"/>
      <c r="AB29" s="9"/>
      <c r="AC29" s="6"/>
      <c r="AD29" s="520" t="s">
        <v>788</v>
      </c>
      <c r="AE29" s="520" t="s">
        <v>788</v>
      </c>
      <c r="AF29" s="520" t="s">
        <v>788</v>
      </c>
      <c r="AG29" s="520" t="s">
        <v>788</v>
      </c>
      <c r="AH29" s="520" t="s">
        <v>788</v>
      </c>
      <c r="AI29" s="520" t="s">
        <v>788</v>
      </c>
      <c r="AJ29" s="520" t="s">
        <v>812</v>
      </c>
      <c r="AK29" s="520" t="s">
        <v>812</v>
      </c>
      <c r="AL29" s="520" t="s">
        <v>812</v>
      </c>
      <c r="AM29" s="520" t="s">
        <v>809</v>
      </c>
      <c r="AN29" s="520" t="s">
        <v>809</v>
      </c>
      <c r="AO29" s="520" t="s">
        <v>809</v>
      </c>
      <c r="AP29" s="520" t="s">
        <v>191</v>
      </c>
      <c r="AQ29" s="520" t="s">
        <v>191</v>
      </c>
      <c r="AR29" s="520" t="s">
        <v>785</v>
      </c>
      <c r="AS29" s="520" t="s">
        <v>785</v>
      </c>
      <c r="AT29" s="520" t="s">
        <v>514</v>
      </c>
      <c r="AU29" s="520" t="s">
        <v>514</v>
      </c>
      <c r="AV29" s="520" t="s">
        <v>514</v>
      </c>
      <c r="AW29" s="520" t="s">
        <v>237</v>
      </c>
      <c r="AX29" s="520" t="s">
        <v>237</v>
      </c>
      <c r="AY29" s="520" t="s">
        <v>812</v>
      </c>
      <c r="AZ29" s="520" t="s">
        <v>812</v>
      </c>
      <c r="BB29" s="118"/>
      <c r="BC29" s="118">
        <f t="shared" si="0"/>
        <v>0</v>
      </c>
      <c r="BD29" s="118">
        <f t="shared" si="1"/>
        <v>0</v>
      </c>
      <c r="BE29" s="118">
        <f t="shared" si="2"/>
        <v>0</v>
      </c>
      <c r="BF29" s="118">
        <f t="shared" si="3"/>
        <v>0</v>
      </c>
      <c r="BG29" s="118">
        <f t="shared" si="4"/>
        <v>0</v>
      </c>
      <c r="BH29" s="118">
        <f t="shared" si="5"/>
        <v>0</v>
      </c>
      <c r="BI29" s="118">
        <f t="shared" si="6"/>
        <v>0</v>
      </c>
      <c r="BJ29" s="118">
        <f t="shared" si="7"/>
        <v>0</v>
      </c>
      <c r="BK29" s="117">
        <f t="shared" si="87"/>
        <v>0</v>
      </c>
      <c r="BL29" s="118">
        <f t="shared" si="8"/>
        <v>0</v>
      </c>
      <c r="BM29" s="118">
        <f t="shared" si="9"/>
        <v>0</v>
      </c>
      <c r="BN29" s="117">
        <f t="shared" si="10"/>
        <v>0</v>
      </c>
      <c r="BO29" s="118">
        <f t="shared" si="11"/>
        <v>0</v>
      </c>
      <c r="BP29" s="118">
        <f t="shared" si="12"/>
        <v>0</v>
      </c>
      <c r="BQ29" s="118">
        <f t="shared" si="13"/>
        <v>0</v>
      </c>
      <c r="BR29" s="118">
        <f t="shared" si="14"/>
        <v>0</v>
      </c>
      <c r="BS29" s="118">
        <f t="shared" si="15"/>
        <v>0</v>
      </c>
      <c r="BT29" s="118">
        <f t="shared" si="16"/>
        <v>0</v>
      </c>
      <c r="BU29" s="118">
        <f t="shared" si="88"/>
        <v>0</v>
      </c>
      <c r="BV29" s="117">
        <f t="shared" si="17"/>
        <v>0</v>
      </c>
      <c r="BW29" s="117">
        <f t="shared" si="18"/>
        <v>0</v>
      </c>
      <c r="BX29" s="117">
        <f t="shared" si="19"/>
        <v>0</v>
      </c>
      <c r="BY29" s="117">
        <f t="shared" si="20"/>
        <v>0</v>
      </c>
      <c r="BZ29" s="117">
        <f t="shared" si="21"/>
        <v>0</v>
      </c>
      <c r="CA29" s="117">
        <f t="shared" si="89"/>
        <v>0</v>
      </c>
      <c r="CB29" s="117">
        <f t="shared" si="22"/>
        <v>0</v>
      </c>
      <c r="CC29" s="117">
        <f t="shared" si="23"/>
        <v>0</v>
      </c>
      <c r="CD29" s="117">
        <f t="shared" si="24"/>
        <v>0</v>
      </c>
      <c r="CE29" s="117">
        <f t="shared" si="90"/>
        <v>0</v>
      </c>
      <c r="CF29" s="117">
        <f t="shared" si="91"/>
        <v>0</v>
      </c>
      <c r="CG29" s="117">
        <f t="shared" si="92"/>
        <v>0</v>
      </c>
      <c r="CH29" s="117">
        <f t="shared" si="25"/>
        <v>0</v>
      </c>
      <c r="CI29" s="117">
        <f t="shared" si="26"/>
        <v>0</v>
      </c>
      <c r="CJ29" s="117">
        <f t="shared" si="27"/>
        <v>0</v>
      </c>
      <c r="CK29" s="117">
        <f t="shared" si="28"/>
        <v>0</v>
      </c>
      <c r="CL29" s="117">
        <f t="shared" si="29"/>
        <v>0</v>
      </c>
      <c r="CM29" s="117">
        <f t="shared" si="30"/>
        <v>0</v>
      </c>
      <c r="CN29" s="117">
        <f t="shared" si="31"/>
        <v>0</v>
      </c>
      <c r="CO29" s="117">
        <f t="shared" si="32"/>
        <v>0</v>
      </c>
      <c r="CP29" s="117">
        <f t="shared" si="33"/>
        <v>0</v>
      </c>
      <c r="CQ29" s="117">
        <f t="shared" si="93"/>
        <v>0</v>
      </c>
      <c r="CR29" s="117">
        <f t="shared" si="34"/>
        <v>0</v>
      </c>
      <c r="CS29" s="117">
        <f t="shared" si="35"/>
        <v>0</v>
      </c>
      <c r="CT29" s="117">
        <f t="shared" si="36"/>
        <v>0</v>
      </c>
      <c r="CU29" s="117">
        <f t="shared" si="37"/>
        <v>0</v>
      </c>
      <c r="CV29" s="117">
        <f t="shared" si="38"/>
        <v>0</v>
      </c>
      <c r="CW29" s="117">
        <f t="shared" si="39"/>
        <v>0</v>
      </c>
      <c r="CX29" s="117">
        <f t="shared" si="40"/>
        <v>0</v>
      </c>
      <c r="CY29" s="117">
        <f t="shared" si="41"/>
        <v>0</v>
      </c>
      <c r="CZ29" s="117">
        <f t="shared" si="42"/>
        <v>0</v>
      </c>
      <c r="DA29" s="117">
        <f t="shared" si="94"/>
        <v>0</v>
      </c>
      <c r="DB29" s="117">
        <f t="shared" si="43"/>
        <v>0</v>
      </c>
      <c r="DC29" s="117">
        <f t="shared" si="95"/>
        <v>0</v>
      </c>
      <c r="DD29" s="117">
        <f t="shared" si="44"/>
        <v>0</v>
      </c>
      <c r="DE29" s="117">
        <f t="shared" si="96"/>
        <v>0</v>
      </c>
      <c r="DF29" s="117">
        <f t="shared" si="45"/>
        <v>0</v>
      </c>
      <c r="DG29" s="117">
        <f t="shared" si="46"/>
        <v>0</v>
      </c>
      <c r="DH29" s="117">
        <f t="shared" si="47"/>
        <v>0</v>
      </c>
      <c r="DI29" s="117">
        <f t="shared" si="48"/>
        <v>0</v>
      </c>
      <c r="DJ29" s="117">
        <f t="shared" si="49"/>
        <v>0</v>
      </c>
      <c r="DK29" s="117">
        <f t="shared" si="50"/>
        <v>0</v>
      </c>
      <c r="DL29" s="117">
        <f t="shared" si="51"/>
        <v>0</v>
      </c>
      <c r="DM29" s="117">
        <f t="shared" si="52"/>
        <v>0</v>
      </c>
      <c r="DN29" s="117">
        <f t="shared" si="97"/>
        <v>0</v>
      </c>
      <c r="DO29" s="117">
        <f t="shared" si="53"/>
        <v>0</v>
      </c>
      <c r="DP29" s="117">
        <f t="shared" si="54"/>
        <v>0</v>
      </c>
      <c r="DQ29" s="117">
        <f t="shared" si="98"/>
        <v>0</v>
      </c>
      <c r="DR29" s="117">
        <f t="shared" si="99"/>
        <v>0</v>
      </c>
      <c r="DS29" s="117">
        <f t="shared" si="55"/>
        <v>0</v>
      </c>
      <c r="DT29" s="117">
        <f t="shared" si="56"/>
        <v>0</v>
      </c>
      <c r="DU29" s="117">
        <f t="shared" si="57"/>
        <v>0</v>
      </c>
      <c r="DV29" s="117">
        <f t="shared" si="58"/>
        <v>0</v>
      </c>
      <c r="DW29" s="117">
        <f t="shared" si="59"/>
        <v>0</v>
      </c>
      <c r="DX29" s="117">
        <f t="shared" si="60"/>
        <v>0</v>
      </c>
      <c r="DY29" s="117">
        <f t="shared" si="100"/>
        <v>0</v>
      </c>
      <c r="DZ29" s="117">
        <f t="shared" si="61"/>
        <v>0</v>
      </c>
      <c r="EA29" s="117">
        <f t="shared" si="101"/>
        <v>0</v>
      </c>
      <c r="EB29" s="117">
        <f t="shared" si="62"/>
        <v>0</v>
      </c>
      <c r="EC29" s="117">
        <f t="shared" si="63"/>
        <v>0</v>
      </c>
      <c r="ED29" s="117">
        <f t="shared" si="64"/>
        <v>0</v>
      </c>
      <c r="EE29" s="117">
        <f t="shared" si="65"/>
        <v>0</v>
      </c>
      <c r="EF29" s="117">
        <f t="shared" si="66"/>
        <v>0</v>
      </c>
      <c r="EG29" s="117">
        <f t="shared" si="102"/>
        <v>0</v>
      </c>
      <c r="EH29" s="117">
        <f t="shared" si="67"/>
        <v>0</v>
      </c>
      <c r="EI29" s="117">
        <f t="shared" si="68"/>
        <v>0</v>
      </c>
      <c r="EJ29" s="117">
        <f t="shared" si="69"/>
        <v>0</v>
      </c>
      <c r="EK29" s="117">
        <f t="shared" si="70"/>
        <v>0</v>
      </c>
      <c r="EL29" s="117">
        <f t="shared" si="71"/>
        <v>0</v>
      </c>
      <c r="EM29" s="117">
        <f t="shared" si="103"/>
        <v>0</v>
      </c>
      <c r="EN29" s="117">
        <f t="shared" si="72"/>
        <v>0</v>
      </c>
      <c r="EO29" s="117">
        <f t="shared" si="73"/>
        <v>0</v>
      </c>
      <c r="EP29" s="117">
        <f t="shared" si="74"/>
        <v>0</v>
      </c>
      <c r="EQ29" s="118">
        <f t="shared" si="75"/>
        <v>0</v>
      </c>
      <c r="ER29" s="117">
        <f t="shared" si="76"/>
        <v>0</v>
      </c>
      <c r="ES29" s="117">
        <f t="shared" si="77"/>
        <v>0</v>
      </c>
      <c r="ET29" s="117">
        <f t="shared" si="78"/>
        <v>0</v>
      </c>
      <c r="EU29" s="117">
        <f t="shared" si="79"/>
        <v>0</v>
      </c>
      <c r="EV29" s="117">
        <f t="shared" si="80"/>
        <v>0</v>
      </c>
      <c r="EW29" s="117">
        <f t="shared" si="81"/>
        <v>0</v>
      </c>
      <c r="EX29" s="118">
        <f t="shared" si="82"/>
        <v>0</v>
      </c>
      <c r="EY29" s="118">
        <f t="shared" si="83"/>
        <v>0</v>
      </c>
      <c r="EZ29" s="117">
        <f t="shared" si="104"/>
        <v>0</v>
      </c>
      <c r="FA29" s="118">
        <f t="shared" si="84"/>
        <v>0</v>
      </c>
      <c r="FB29" s="118">
        <f t="shared" si="85"/>
        <v>0</v>
      </c>
      <c r="FC29" s="7">
        <f t="shared" si="86"/>
        <v>0</v>
      </c>
      <c r="FD29" s="7"/>
      <c r="FE29" s="7"/>
    </row>
    <row r="30" spans="1:161" ht="17.100000000000001" customHeight="1" x14ac:dyDescent="0.25">
      <c r="A30" s="774"/>
      <c r="B30" s="777"/>
      <c r="C30" s="172">
        <v>9</v>
      </c>
      <c r="D30" s="456" t="s">
        <v>862</v>
      </c>
      <c r="E30" s="457" t="s">
        <v>860</v>
      </c>
      <c r="F30" s="458" t="s">
        <v>872</v>
      </c>
      <c r="G30" s="459" t="s">
        <v>844</v>
      </c>
      <c r="H30" s="460" t="s">
        <v>882</v>
      </c>
      <c r="I30" s="458" t="s">
        <v>880</v>
      </c>
      <c r="J30" s="461" t="s">
        <v>850</v>
      </c>
      <c r="K30" s="460" t="s">
        <v>887</v>
      </c>
      <c r="L30" s="462" t="s">
        <v>871</v>
      </c>
      <c r="M30" s="463"/>
      <c r="N30" s="457"/>
      <c r="O30" s="458"/>
      <c r="P30" s="449"/>
      <c r="Q30" s="458"/>
      <c r="R30" s="446"/>
      <c r="S30" s="462"/>
      <c r="T30" s="456"/>
      <c r="U30" s="464"/>
      <c r="V30" s="458"/>
      <c r="W30" s="459"/>
      <c r="X30" s="458"/>
      <c r="Y30" s="461"/>
      <c r="Z30" s="462"/>
      <c r="AA30" s="141"/>
      <c r="AB30" s="9"/>
      <c r="AC30" s="6"/>
      <c r="AD30" s="520" t="s">
        <v>788</v>
      </c>
      <c r="AE30" s="520" t="s">
        <v>788</v>
      </c>
      <c r="AF30" s="520" t="s">
        <v>788</v>
      </c>
      <c r="AG30" s="520" t="s">
        <v>788</v>
      </c>
      <c r="AH30" s="520" t="s">
        <v>788</v>
      </c>
      <c r="AI30" s="520" t="s">
        <v>788</v>
      </c>
      <c r="AJ30" s="520" t="s">
        <v>788</v>
      </c>
      <c r="AK30" s="520" t="s">
        <v>788</v>
      </c>
      <c r="AL30" s="520" t="s">
        <v>788</v>
      </c>
      <c r="AM30" s="520" t="s">
        <v>809</v>
      </c>
      <c r="AN30" s="520" t="s">
        <v>809</v>
      </c>
      <c r="AO30" s="520" t="s">
        <v>809</v>
      </c>
      <c r="AP30" s="520" t="s">
        <v>191</v>
      </c>
      <c r="AQ30" s="520" t="s">
        <v>191</v>
      </c>
      <c r="AR30" s="520" t="s">
        <v>785</v>
      </c>
      <c r="AS30" s="520" t="s">
        <v>785</v>
      </c>
      <c r="AT30" s="520" t="s">
        <v>514</v>
      </c>
      <c r="AU30" s="520" t="s">
        <v>514</v>
      </c>
      <c r="AV30" s="520" t="s">
        <v>514</v>
      </c>
      <c r="AW30" s="520" t="s">
        <v>237</v>
      </c>
      <c r="AX30" s="520" t="s">
        <v>237</v>
      </c>
      <c r="AY30" s="520" t="s">
        <v>812</v>
      </c>
      <c r="AZ30" s="520" t="s">
        <v>812</v>
      </c>
      <c r="BB30" s="118"/>
      <c r="BC30" s="118">
        <f t="shared" si="0"/>
        <v>0</v>
      </c>
      <c r="BD30" s="118">
        <f t="shared" si="1"/>
        <v>0</v>
      </c>
      <c r="BE30" s="118">
        <f t="shared" si="2"/>
        <v>0</v>
      </c>
      <c r="BF30" s="118">
        <f t="shared" si="3"/>
        <v>0</v>
      </c>
      <c r="BG30" s="118">
        <f t="shared" si="4"/>
        <v>0</v>
      </c>
      <c r="BH30" s="118">
        <f t="shared" si="5"/>
        <v>0</v>
      </c>
      <c r="BI30" s="118">
        <f t="shared" si="6"/>
        <v>0</v>
      </c>
      <c r="BJ30" s="118">
        <f t="shared" si="7"/>
        <v>0</v>
      </c>
      <c r="BK30" s="117">
        <f t="shared" si="87"/>
        <v>0</v>
      </c>
      <c r="BL30" s="118">
        <f t="shared" si="8"/>
        <v>0</v>
      </c>
      <c r="BM30" s="118">
        <f t="shared" si="9"/>
        <v>0</v>
      </c>
      <c r="BN30" s="117">
        <f t="shared" si="10"/>
        <v>0</v>
      </c>
      <c r="BO30" s="118">
        <f t="shared" si="11"/>
        <v>0</v>
      </c>
      <c r="BP30" s="118">
        <f t="shared" si="12"/>
        <v>0</v>
      </c>
      <c r="BQ30" s="118">
        <f t="shared" si="13"/>
        <v>0</v>
      </c>
      <c r="BR30" s="118">
        <f t="shared" si="14"/>
        <v>0</v>
      </c>
      <c r="BS30" s="118">
        <f t="shared" si="15"/>
        <v>0</v>
      </c>
      <c r="BT30" s="118">
        <f t="shared" si="16"/>
        <v>0</v>
      </c>
      <c r="BU30" s="118">
        <f t="shared" si="88"/>
        <v>0</v>
      </c>
      <c r="BV30" s="117">
        <f t="shared" si="17"/>
        <v>0</v>
      </c>
      <c r="BW30" s="117">
        <f t="shared" si="18"/>
        <v>0</v>
      </c>
      <c r="BX30" s="117">
        <f t="shared" si="19"/>
        <v>0</v>
      </c>
      <c r="BY30" s="117">
        <f t="shared" si="20"/>
        <v>0</v>
      </c>
      <c r="BZ30" s="117">
        <f t="shared" si="21"/>
        <v>0</v>
      </c>
      <c r="CA30" s="117">
        <f t="shared" si="89"/>
        <v>0</v>
      </c>
      <c r="CB30" s="117">
        <f t="shared" si="22"/>
        <v>0</v>
      </c>
      <c r="CC30" s="117">
        <f t="shared" si="23"/>
        <v>0</v>
      </c>
      <c r="CD30" s="117">
        <f t="shared" si="24"/>
        <v>0</v>
      </c>
      <c r="CE30" s="117">
        <f t="shared" si="90"/>
        <v>0</v>
      </c>
      <c r="CF30" s="117">
        <f t="shared" si="91"/>
        <v>0</v>
      </c>
      <c r="CG30" s="117">
        <f t="shared" si="92"/>
        <v>0</v>
      </c>
      <c r="CH30" s="117">
        <f t="shared" si="25"/>
        <v>0</v>
      </c>
      <c r="CI30" s="117">
        <f t="shared" si="26"/>
        <v>0</v>
      </c>
      <c r="CJ30" s="117">
        <f t="shared" si="27"/>
        <v>0</v>
      </c>
      <c r="CK30" s="117">
        <f t="shared" si="28"/>
        <v>0</v>
      </c>
      <c r="CL30" s="117">
        <f t="shared" si="29"/>
        <v>0</v>
      </c>
      <c r="CM30" s="117">
        <f t="shared" si="30"/>
        <v>0</v>
      </c>
      <c r="CN30" s="117">
        <f t="shared" si="31"/>
        <v>0</v>
      </c>
      <c r="CO30" s="117">
        <f t="shared" si="32"/>
        <v>0</v>
      </c>
      <c r="CP30" s="117">
        <f t="shared" si="33"/>
        <v>0</v>
      </c>
      <c r="CQ30" s="117">
        <f t="shared" si="93"/>
        <v>0</v>
      </c>
      <c r="CR30" s="117">
        <f t="shared" si="34"/>
        <v>0</v>
      </c>
      <c r="CS30" s="117">
        <f t="shared" si="35"/>
        <v>0</v>
      </c>
      <c r="CT30" s="117">
        <f t="shared" si="36"/>
        <v>0</v>
      </c>
      <c r="CU30" s="117">
        <f t="shared" si="37"/>
        <v>0</v>
      </c>
      <c r="CV30" s="117">
        <f t="shared" si="38"/>
        <v>0</v>
      </c>
      <c r="CW30" s="117">
        <f t="shared" si="39"/>
        <v>0</v>
      </c>
      <c r="CX30" s="117">
        <f t="shared" si="40"/>
        <v>0</v>
      </c>
      <c r="CY30" s="117">
        <f t="shared" si="41"/>
        <v>0</v>
      </c>
      <c r="CZ30" s="117">
        <f t="shared" si="42"/>
        <v>0</v>
      </c>
      <c r="DA30" s="117">
        <f t="shared" si="94"/>
        <v>0</v>
      </c>
      <c r="DB30" s="117">
        <f t="shared" si="43"/>
        <v>0</v>
      </c>
      <c r="DC30" s="117">
        <f t="shared" si="95"/>
        <v>0</v>
      </c>
      <c r="DD30" s="117">
        <f t="shared" si="44"/>
        <v>0</v>
      </c>
      <c r="DE30" s="117">
        <f t="shared" si="96"/>
        <v>0</v>
      </c>
      <c r="DF30" s="117">
        <f t="shared" si="45"/>
        <v>0</v>
      </c>
      <c r="DG30" s="117">
        <f t="shared" si="46"/>
        <v>0</v>
      </c>
      <c r="DH30" s="117">
        <f t="shared" si="47"/>
        <v>0</v>
      </c>
      <c r="DI30" s="117">
        <f t="shared" si="48"/>
        <v>0</v>
      </c>
      <c r="DJ30" s="117">
        <f t="shared" si="49"/>
        <v>0</v>
      </c>
      <c r="DK30" s="117">
        <f t="shared" si="50"/>
        <v>0</v>
      </c>
      <c r="DL30" s="117">
        <f t="shared" si="51"/>
        <v>0</v>
      </c>
      <c r="DM30" s="117">
        <f t="shared" si="52"/>
        <v>0</v>
      </c>
      <c r="DN30" s="117">
        <f t="shared" si="97"/>
        <v>0</v>
      </c>
      <c r="DO30" s="117">
        <f t="shared" si="53"/>
        <v>0</v>
      </c>
      <c r="DP30" s="117">
        <f t="shared" si="54"/>
        <v>0</v>
      </c>
      <c r="DQ30" s="117">
        <f t="shared" si="98"/>
        <v>0</v>
      </c>
      <c r="DR30" s="117">
        <f t="shared" si="99"/>
        <v>0</v>
      </c>
      <c r="DS30" s="117">
        <f t="shared" si="55"/>
        <v>0</v>
      </c>
      <c r="DT30" s="117">
        <f t="shared" si="56"/>
        <v>0</v>
      </c>
      <c r="DU30" s="117">
        <f t="shared" si="57"/>
        <v>0</v>
      </c>
      <c r="DV30" s="117">
        <f t="shared" si="58"/>
        <v>0</v>
      </c>
      <c r="DW30" s="117">
        <f t="shared" si="59"/>
        <v>0</v>
      </c>
      <c r="DX30" s="117">
        <f t="shared" si="60"/>
        <v>0</v>
      </c>
      <c r="DY30" s="117">
        <f t="shared" si="100"/>
        <v>0</v>
      </c>
      <c r="DZ30" s="117">
        <f t="shared" si="61"/>
        <v>0</v>
      </c>
      <c r="EA30" s="117">
        <f t="shared" si="101"/>
        <v>0</v>
      </c>
      <c r="EB30" s="117">
        <f t="shared" si="62"/>
        <v>0</v>
      </c>
      <c r="EC30" s="117">
        <f t="shared" si="63"/>
        <v>0</v>
      </c>
      <c r="ED30" s="117">
        <f t="shared" si="64"/>
        <v>0</v>
      </c>
      <c r="EE30" s="117">
        <f t="shared" si="65"/>
        <v>0</v>
      </c>
      <c r="EF30" s="117">
        <f t="shared" si="66"/>
        <v>0</v>
      </c>
      <c r="EG30" s="117">
        <f t="shared" si="102"/>
        <v>0</v>
      </c>
      <c r="EH30" s="117">
        <f t="shared" si="67"/>
        <v>0</v>
      </c>
      <c r="EI30" s="117">
        <f t="shared" si="68"/>
        <v>0</v>
      </c>
      <c r="EJ30" s="117">
        <f t="shared" si="69"/>
        <v>0</v>
      </c>
      <c r="EK30" s="117">
        <f t="shared" si="70"/>
        <v>0</v>
      </c>
      <c r="EL30" s="117">
        <f t="shared" si="71"/>
        <v>0</v>
      </c>
      <c r="EM30" s="117">
        <f t="shared" si="103"/>
        <v>0</v>
      </c>
      <c r="EN30" s="117">
        <f t="shared" si="72"/>
        <v>0</v>
      </c>
      <c r="EO30" s="117">
        <f t="shared" si="73"/>
        <v>0</v>
      </c>
      <c r="EP30" s="117">
        <f t="shared" si="74"/>
        <v>0</v>
      </c>
      <c r="EQ30" s="118">
        <f t="shared" si="75"/>
        <v>0</v>
      </c>
      <c r="ER30" s="117">
        <f t="shared" si="76"/>
        <v>0</v>
      </c>
      <c r="ES30" s="117">
        <f t="shared" si="77"/>
        <v>0</v>
      </c>
      <c r="ET30" s="117">
        <f t="shared" si="78"/>
        <v>0</v>
      </c>
      <c r="EU30" s="117">
        <f t="shared" si="79"/>
        <v>0</v>
      </c>
      <c r="EV30" s="117">
        <f t="shared" si="80"/>
        <v>0</v>
      </c>
      <c r="EW30" s="117">
        <f t="shared" si="81"/>
        <v>0</v>
      </c>
      <c r="EX30" s="118">
        <f t="shared" si="82"/>
        <v>0</v>
      </c>
      <c r="EY30" s="118">
        <f t="shared" si="83"/>
        <v>0</v>
      </c>
      <c r="EZ30" s="117">
        <f t="shared" si="104"/>
        <v>0</v>
      </c>
      <c r="FA30" s="118">
        <f t="shared" si="84"/>
        <v>0</v>
      </c>
      <c r="FB30" s="118">
        <f t="shared" si="85"/>
        <v>0</v>
      </c>
      <c r="FC30" s="7">
        <f t="shared" si="86"/>
        <v>0</v>
      </c>
      <c r="FD30" s="7"/>
      <c r="FE30" s="7"/>
    </row>
    <row r="31" spans="1:161" ht="17.100000000000001" customHeight="1" thickBot="1" x14ac:dyDescent="0.3">
      <c r="A31" s="775"/>
      <c r="B31" s="778"/>
      <c r="C31" s="173">
        <v>10</v>
      </c>
      <c r="D31" s="456" t="s">
        <v>862</v>
      </c>
      <c r="E31" s="466" t="s">
        <v>860</v>
      </c>
      <c r="F31" s="467" t="s">
        <v>872</v>
      </c>
      <c r="G31" s="468" t="s">
        <v>844</v>
      </c>
      <c r="H31" s="469" t="s">
        <v>882</v>
      </c>
      <c r="I31" s="467" t="s">
        <v>880</v>
      </c>
      <c r="J31" s="470" t="s">
        <v>850</v>
      </c>
      <c r="K31" s="469" t="s">
        <v>887</v>
      </c>
      <c r="L31" s="471" t="s">
        <v>871</v>
      </c>
      <c r="M31" s="472"/>
      <c r="N31" s="466"/>
      <c r="O31" s="467"/>
      <c r="P31" s="459"/>
      <c r="Q31" s="467"/>
      <c r="R31" s="454"/>
      <c r="S31" s="471"/>
      <c r="T31" s="465"/>
      <c r="U31" s="474"/>
      <c r="V31" s="467"/>
      <c r="W31" s="468"/>
      <c r="X31" s="467"/>
      <c r="Y31" s="470"/>
      <c r="Z31" s="471"/>
      <c r="AA31" s="230"/>
      <c r="AB31" s="9"/>
      <c r="AC31" s="191"/>
      <c r="AD31" s="520" t="s">
        <v>809</v>
      </c>
      <c r="AE31" s="520" t="s">
        <v>809</v>
      </c>
      <c r="AF31" s="520" t="s">
        <v>809</v>
      </c>
      <c r="AG31" s="520" t="s">
        <v>806</v>
      </c>
      <c r="AH31" s="520" t="s">
        <v>806</v>
      </c>
      <c r="AI31" s="520" t="s">
        <v>806</v>
      </c>
      <c r="AJ31" s="520" t="s">
        <v>788</v>
      </c>
      <c r="AK31" s="520" t="s">
        <v>788</v>
      </c>
      <c r="AL31" s="520" t="s">
        <v>788</v>
      </c>
      <c r="AM31" s="520" t="s">
        <v>809</v>
      </c>
      <c r="AN31" s="520" t="s">
        <v>809</v>
      </c>
      <c r="AO31" s="520" t="s">
        <v>809</v>
      </c>
      <c r="AP31" s="520" t="s">
        <v>191</v>
      </c>
      <c r="AQ31" s="520" t="s">
        <v>191</v>
      </c>
      <c r="AR31" s="520" t="s">
        <v>785</v>
      </c>
      <c r="AS31" s="520" t="s">
        <v>785</v>
      </c>
      <c r="AT31" s="520" t="s">
        <v>514</v>
      </c>
      <c r="AU31" s="520" t="s">
        <v>514</v>
      </c>
      <c r="AV31" s="520" t="s">
        <v>514</v>
      </c>
      <c r="AW31" s="520" t="s">
        <v>237</v>
      </c>
      <c r="AX31" s="520" t="s">
        <v>237</v>
      </c>
      <c r="AY31" s="520" t="s">
        <v>812</v>
      </c>
      <c r="AZ31" s="520" t="s">
        <v>812</v>
      </c>
      <c r="BB31" s="118"/>
      <c r="BC31" s="118">
        <f t="shared" si="0"/>
        <v>0</v>
      </c>
      <c r="BD31" s="118">
        <f t="shared" si="1"/>
        <v>0</v>
      </c>
      <c r="BE31" s="118">
        <f t="shared" si="2"/>
        <v>0</v>
      </c>
      <c r="BF31" s="118">
        <f t="shared" si="3"/>
        <v>0</v>
      </c>
      <c r="BG31" s="118">
        <f t="shared" si="4"/>
        <v>0</v>
      </c>
      <c r="BH31" s="118">
        <f t="shared" si="5"/>
        <v>0</v>
      </c>
      <c r="BI31" s="118">
        <f t="shared" si="6"/>
        <v>0</v>
      </c>
      <c r="BJ31" s="118">
        <f t="shared" si="7"/>
        <v>0</v>
      </c>
      <c r="BK31" s="117">
        <f t="shared" si="87"/>
        <v>0</v>
      </c>
      <c r="BL31" s="118">
        <f t="shared" si="8"/>
        <v>0</v>
      </c>
      <c r="BM31" s="118">
        <f t="shared" si="9"/>
        <v>0</v>
      </c>
      <c r="BN31" s="117">
        <f t="shared" si="10"/>
        <v>0</v>
      </c>
      <c r="BO31" s="118">
        <f t="shared" si="11"/>
        <v>0</v>
      </c>
      <c r="BP31" s="118">
        <f t="shared" si="12"/>
        <v>0</v>
      </c>
      <c r="BQ31" s="118">
        <f t="shared" si="13"/>
        <v>0</v>
      </c>
      <c r="BR31" s="118">
        <f t="shared" si="14"/>
        <v>0</v>
      </c>
      <c r="BS31" s="118">
        <f t="shared" si="15"/>
        <v>0</v>
      </c>
      <c r="BT31" s="118">
        <f t="shared" si="16"/>
        <v>0</v>
      </c>
      <c r="BU31" s="118">
        <f t="shared" si="88"/>
        <v>0</v>
      </c>
      <c r="BV31" s="117">
        <f t="shared" si="17"/>
        <v>0</v>
      </c>
      <c r="BW31" s="117">
        <f t="shared" si="18"/>
        <v>0</v>
      </c>
      <c r="BX31" s="117">
        <f t="shared" si="19"/>
        <v>0</v>
      </c>
      <c r="BY31" s="117">
        <f t="shared" si="20"/>
        <v>0</v>
      </c>
      <c r="BZ31" s="117">
        <f t="shared" si="21"/>
        <v>0</v>
      </c>
      <c r="CA31" s="117">
        <f t="shared" si="89"/>
        <v>0</v>
      </c>
      <c r="CB31" s="117">
        <f t="shared" si="22"/>
        <v>0</v>
      </c>
      <c r="CC31" s="117">
        <f t="shared" si="23"/>
        <v>0</v>
      </c>
      <c r="CD31" s="117">
        <f t="shared" si="24"/>
        <v>0</v>
      </c>
      <c r="CE31" s="117">
        <f t="shared" si="90"/>
        <v>0</v>
      </c>
      <c r="CF31" s="117">
        <f t="shared" si="91"/>
        <v>0</v>
      </c>
      <c r="CG31" s="117">
        <f t="shared" si="92"/>
        <v>0</v>
      </c>
      <c r="CH31" s="117">
        <f t="shared" si="25"/>
        <v>0</v>
      </c>
      <c r="CI31" s="117">
        <f t="shared" si="26"/>
        <v>0</v>
      </c>
      <c r="CJ31" s="117">
        <f t="shared" si="27"/>
        <v>0</v>
      </c>
      <c r="CK31" s="117">
        <f t="shared" si="28"/>
        <v>0</v>
      </c>
      <c r="CL31" s="117">
        <f t="shared" si="29"/>
        <v>0</v>
      </c>
      <c r="CM31" s="117">
        <f t="shared" si="30"/>
        <v>0</v>
      </c>
      <c r="CN31" s="117">
        <f t="shared" si="31"/>
        <v>0</v>
      </c>
      <c r="CO31" s="117">
        <f t="shared" si="32"/>
        <v>0</v>
      </c>
      <c r="CP31" s="117">
        <f t="shared" si="33"/>
        <v>0</v>
      </c>
      <c r="CQ31" s="117">
        <f t="shared" si="93"/>
        <v>0</v>
      </c>
      <c r="CR31" s="117">
        <f t="shared" si="34"/>
        <v>0</v>
      </c>
      <c r="CS31" s="117">
        <f t="shared" si="35"/>
        <v>0</v>
      </c>
      <c r="CT31" s="117">
        <f t="shared" si="36"/>
        <v>0</v>
      </c>
      <c r="CU31" s="117">
        <f t="shared" si="37"/>
        <v>0</v>
      </c>
      <c r="CV31" s="117">
        <f t="shared" si="38"/>
        <v>0</v>
      </c>
      <c r="CW31" s="117">
        <f t="shared" si="39"/>
        <v>0</v>
      </c>
      <c r="CX31" s="117">
        <f t="shared" si="40"/>
        <v>0</v>
      </c>
      <c r="CY31" s="117">
        <f t="shared" si="41"/>
        <v>0</v>
      </c>
      <c r="CZ31" s="117">
        <f t="shared" si="42"/>
        <v>0</v>
      </c>
      <c r="DA31" s="117">
        <f t="shared" si="94"/>
        <v>0</v>
      </c>
      <c r="DB31" s="117">
        <f t="shared" si="43"/>
        <v>0</v>
      </c>
      <c r="DC31" s="117">
        <f t="shared" si="95"/>
        <v>0</v>
      </c>
      <c r="DD31" s="117">
        <f t="shared" si="44"/>
        <v>0</v>
      </c>
      <c r="DE31" s="117">
        <f t="shared" si="96"/>
        <v>0</v>
      </c>
      <c r="DF31" s="117">
        <f t="shared" si="45"/>
        <v>0</v>
      </c>
      <c r="DG31" s="117">
        <f t="shared" si="46"/>
        <v>0</v>
      </c>
      <c r="DH31" s="117">
        <f t="shared" si="47"/>
        <v>0</v>
      </c>
      <c r="DI31" s="117">
        <f t="shared" si="48"/>
        <v>0</v>
      </c>
      <c r="DJ31" s="117">
        <f t="shared" si="49"/>
        <v>0</v>
      </c>
      <c r="DK31" s="117">
        <f t="shared" si="50"/>
        <v>0</v>
      </c>
      <c r="DL31" s="117">
        <f t="shared" si="51"/>
        <v>0</v>
      </c>
      <c r="DM31" s="117">
        <f t="shared" si="52"/>
        <v>0</v>
      </c>
      <c r="DN31" s="117">
        <f t="shared" si="97"/>
        <v>0</v>
      </c>
      <c r="DO31" s="117">
        <f t="shared" si="53"/>
        <v>0</v>
      </c>
      <c r="DP31" s="117">
        <f t="shared" si="54"/>
        <v>0</v>
      </c>
      <c r="DQ31" s="117">
        <f t="shared" si="98"/>
        <v>0</v>
      </c>
      <c r="DR31" s="117">
        <f t="shared" si="99"/>
        <v>0</v>
      </c>
      <c r="DS31" s="117">
        <f t="shared" si="55"/>
        <v>0</v>
      </c>
      <c r="DT31" s="117">
        <f t="shared" si="56"/>
        <v>0</v>
      </c>
      <c r="DU31" s="117">
        <f t="shared" si="57"/>
        <v>0</v>
      </c>
      <c r="DV31" s="117">
        <f t="shared" si="58"/>
        <v>0</v>
      </c>
      <c r="DW31" s="117">
        <f t="shared" si="59"/>
        <v>0</v>
      </c>
      <c r="DX31" s="117">
        <f t="shared" si="60"/>
        <v>0</v>
      </c>
      <c r="DY31" s="117">
        <f t="shared" si="100"/>
        <v>0</v>
      </c>
      <c r="DZ31" s="117">
        <f t="shared" si="61"/>
        <v>0</v>
      </c>
      <c r="EA31" s="117">
        <f t="shared" si="101"/>
        <v>0</v>
      </c>
      <c r="EB31" s="117">
        <f t="shared" si="62"/>
        <v>0</v>
      </c>
      <c r="EC31" s="117">
        <f t="shared" si="63"/>
        <v>0</v>
      </c>
      <c r="ED31" s="117">
        <f t="shared" si="64"/>
        <v>0</v>
      </c>
      <c r="EE31" s="117">
        <f t="shared" si="65"/>
        <v>0</v>
      </c>
      <c r="EF31" s="117">
        <f t="shared" si="66"/>
        <v>0</v>
      </c>
      <c r="EG31" s="117">
        <f t="shared" si="102"/>
        <v>0</v>
      </c>
      <c r="EH31" s="117">
        <f t="shared" si="67"/>
        <v>0</v>
      </c>
      <c r="EI31" s="117">
        <f t="shared" si="68"/>
        <v>0</v>
      </c>
      <c r="EJ31" s="117">
        <f t="shared" si="69"/>
        <v>0</v>
      </c>
      <c r="EK31" s="117">
        <f t="shared" si="70"/>
        <v>0</v>
      </c>
      <c r="EL31" s="117">
        <f t="shared" si="71"/>
        <v>0</v>
      </c>
      <c r="EM31" s="117">
        <f t="shared" si="103"/>
        <v>0</v>
      </c>
      <c r="EN31" s="117">
        <f t="shared" si="72"/>
        <v>0</v>
      </c>
      <c r="EO31" s="117">
        <f t="shared" si="73"/>
        <v>0</v>
      </c>
      <c r="EP31" s="117">
        <f t="shared" si="74"/>
        <v>0</v>
      </c>
      <c r="EQ31" s="118">
        <f t="shared" si="75"/>
        <v>0</v>
      </c>
      <c r="ER31" s="117">
        <f t="shared" si="76"/>
        <v>0</v>
      </c>
      <c r="ES31" s="117">
        <f t="shared" si="77"/>
        <v>0</v>
      </c>
      <c r="ET31" s="117">
        <f t="shared" si="78"/>
        <v>0</v>
      </c>
      <c r="EU31" s="117">
        <f t="shared" si="79"/>
        <v>0</v>
      </c>
      <c r="EV31" s="117">
        <f t="shared" si="80"/>
        <v>0</v>
      </c>
      <c r="EW31" s="117">
        <f t="shared" si="81"/>
        <v>0</v>
      </c>
      <c r="EX31" s="118">
        <f t="shared" si="82"/>
        <v>0</v>
      </c>
      <c r="EY31" s="118">
        <f t="shared" si="83"/>
        <v>0</v>
      </c>
      <c r="EZ31" s="117">
        <f t="shared" si="104"/>
        <v>0</v>
      </c>
      <c r="FA31" s="118">
        <f t="shared" si="84"/>
        <v>0</v>
      </c>
      <c r="FB31" s="118">
        <f t="shared" si="85"/>
        <v>0</v>
      </c>
      <c r="FC31" s="7">
        <f t="shared" si="86"/>
        <v>0</v>
      </c>
      <c r="FD31" s="7"/>
      <c r="FE31" s="7"/>
    </row>
    <row r="32" spans="1:161" ht="17.100000000000001" customHeight="1" thickTop="1" x14ac:dyDescent="0.25">
      <c r="A32" s="525"/>
      <c r="B32" s="526"/>
      <c r="C32" s="221">
        <v>0</v>
      </c>
      <c r="D32" s="486"/>
      <c r="E32" s="484"/>
      <c r="F32" s="480"/>
      <c r="G32" s="489"/>
      <c r="H32" s="484"/>
      <c r="I32" s="480" t="s">
        <v>876</v>
      </c>
      <c r="J32" s="481" t="s">
        <v>875</v>
      </c>
      <c r="K32" s="482" t="s">
        <v>875</v>
      </c>
      <c r="L32" s="483" t="s">
        <v>875</v>
      </c>
      <c r="M32" s="475"/>
      <c r="N32" s="484"/>
      <c r="O32" s="480"/>
      <c r="P32" s="485"/>
      <c r="Q32" s="480"/>
      <c r="R32" s="481"/>
      <c r="S32" s="483"/>
      <c r="T32" s="486"/>
      <c r="U32" s="487"/>
      <c r="V32" s="480"/>
      <c r="W32" s="485"/>
      <c r="X32" s="480"/>
      <c r="Y32" s="481"/>
      <c r="Z32" s="483"/>
      <c r="AA32" s="42"/>
      <c r="AB32" s="10"/>
      <c r="AC32" s="191"/>
      <c r="AD32" s="520" t="s">
        <v>809</v>
      </c>
      <c r="AE32" s="520" t="s">
        <v>809</v>
      </c>
      <c r="AF32" s="520" t="s">
        <v>809</v>
      </c>
      <c r="AG32" s="520" t="s">
        <v>806</v>
      </c>
      <c r="AH32" s="520" t="s">
        <v>806</v>
      </c>
      <c r="AI32" s="520" t="s">
        <v>806</v>
      </c>
      <c r="AJ32" s="520" t="s">
        <v>788</v>
      </c>
      <c r="AK32" s="520" t="s">
        <v>788</v>
      </c>
      <c r="AL32" s="520" t="s">
        <v>788</v>
      </c>
      <c r="AM32" s="520" t="s">
        <v>191</v>
      </c>
      <c r="AN32" s="520" t="s">
        <v>191</v>
      </c>
      <c r="AO32" s="520" t="s">
        <v>191</v>
      </c>
      <c r="AP32" s="520" t="s">
        <v>661</v>
      </c>
      <c r="AQ32" s="520" t="s">
        <v>661</v>
      </c>
      <c r="AR32" s="520" t="s">
        <v>191</v>
      </c>
      <c r="AS32" s="520" t="s">
        <v>743</v>
      </c>
      <c r="AT32" s="520" t="s">
        <v>805</v>
      </c>
      <c r="AU32" s="520" t="s">
        <v>805</v>
      </c>
      <c r="AV32" s="520" t="s">
        <v>805</v>
      </c>
      <c r="AW32" s="520" t="s">
        <v>661</v>
      </c>
      <c r="AX32" s="520" t="s">
        <v>661</v>
      </c>
      <c r="AY32" s="520" t="s">
        <v>237</v>
      </c>
      <c r="AZ32" s="520" t="s">
        <v>237</v>
      </c>
      <c r="BB32" s="118"/>
      <c r="BC32" s="118">
        <f t="shared" si="0"/>
        <v>0</v>
      </c>
      <c r="BD32" s="118">
        <f t="shared" si="1"/>
        <v>0</v>
      </c>
      <c r="BE32" s="118">
        <f t="shared" si="2"/>
        <v>0</v>
      </c>
      <c r="BF32" s="118">
        <f t="shared" si="3"/>
        <v>0</v>
      </c>
      <c r="BG32" s="118">
        <f t="shared" si="4"/>
        <v>0</v>
      </c>
      <c r="BH32" s="118">
        <f t="shared" si="5"/>
        <v>0</v>
      </c>
      <c r="BI32" s="118">
        <f t="shared" si="6"/>
        <v>0</v>
      </c>
      <c r="BJ32" s="118">
        <f t="shared" si="7"/>
        <v>0</v>
      </c>
      <c r="BK32" s="117">
        <f t="shared" si="87"/>
        <v>0</v>
      </c>
      <c r="BL32" s="118">
        <f t="shared" si="8"/>
        <v>0</v>
      </c>
      <c r="BM32" s="118">
        <f t="shared" si="9"/>
        <v>0</v>
      </c>
      <c r="BN32" s="117">
        <f t="shared" si="10"/>
        <v>0</v>
      </c>
      <c r="BO32" s="118">
        <f t="shared" si="11"/>
        <v>0</v>
      </c>
      <c r="BP32" s="118">
        <f t="shared" si="12"/>
        <v>0</v>
      </c>
      <c r="BQ32" s="118">
        <f t="shared" si="13"/>
        <v>0</v>
      </c>
      <c r="BR32" s="118">
        <f t="shared" si="14"/>
        <v>0</v>
      </c>
      <c r="BS32" s="118">
        <f t="shared" si="15"/>
        <v>0</v>
      </c>
      <c r="BT32" s="118">
        <f t="shared" si="16"/>
        <v>0</v>
      </c>
      <c r="BU32" s="118">
        <f t="shared" si="88"/>
        <v>0</v>
      </c>
      <c r="BV32" s="117">
        <f t="shared" si="17"/>
        <v>0</v>
      </c>
      <c r="BW32" s="117">
        <f t="shared" si="18"/>
        <v>0</v>
      </c>
      <c r="BX32" s="117">
        <f t="shared" si="19"/>
        <v>0</v>
      </c>
      <c r="BY32" s="117">
        <f t="shared" si="20"/>
        <v>0</v>
      </c>
      <c r="BZ32" s="117">
        <f t="shared" si="21"/>
        <v>0</v>
      </c>
      <c r="CA32" s="117">
        <f t="shared" si="89"/>
        <v>0</v>
      </c>
      <c r="CB32" s="117">
        <f t="shared" si="22"/>
        <v>0</v>
      </c>
      <c r="CC32" s="117">
        <f t="shared" si="23"/>
        <v>0</v>
      </c>
      <c r="CD32" s="117">
        <f t="shared" si="24"/>
        <v>0</v>
      </c>
      <c r="CE32" s="117">
        <f t="shared" si="90"/>
        <v>0</v>
      </c>
      <c r="CF32" s="117">
        <f t="shared" si="91"/>
        <v>0</v>
      </c>
      <c r="CG32" s="117">
        <f t="shared" si="92"/>
        <v>0</v>
      </c>
      <c r="CH32" s="117">
        <f t="shared" si="25"/>
        <v>0</v>
      </c>
      <c r="CI32" s="117">
        <f t="shared" si="26"/>
        <v>0</v>
      </c>
      <c r="CJ32" s="117">
        <f t="shared" si="27"/>
        <v>0</v>
      </c>
      <c r="CK32" s="117">
        <f t="shared" si="28"/>
        <v>0</v>
      </c>
      <c r="CL32" s="117">
        <f t="shared" si="29"/>
        <v>0</v>
      </c>
      <c r="CM32" s="117">
        <f t="shared" si="30"/>
        <v>0</v>
      </c>
      <c r="CN32" s="117">
        <f t="shared" si="31"/>
        <v>0</v>
      </c>
      <c r="CO32" s="117">
        <f t="shared" si="32"/>
        <v>0</v>
      </c>
      <c r="CP32" s="117">
        <f t="shared" si="33"/>
        <v>0</v>
      </c>
      <c r="CQ32" s="117">
        <f t="shared" si="93"/>
        <v>0</v>
      </c>
      <c r="CR32" s="117">
        <f t="shared" si="34"/>
        <v>0</v>
      </c>
      <c r="CS32" s="117">
        <f t="shared" si="35"/>
        <v>0</v>
      </c>
      <c r="CT32" s="117">
        <f t="shared" si="36"/>
        <v>0</v>
      </c>
      <c r="CU32" s="117">
        <f t="shared" si="37"/>
        <v>0</v>
      </c>
      <c r="CV32" s="117">
        <f t="shared" si="38"/>
        <v>0</v>
      </c>
      <c r="CW32" s="117">
        <f t="shared" si="39"/>
        <v>0</v>
      </c>
      <c r="CX32" s="117">
        <f t="shared" si="40"/>
        <v>0</v>
      </c>
      <c r="CY32" s="117">
        <f t="shared" si="41"/>
        <v>0</v>
      </c>
      <c r="CZ32" s="117">
        <f t="shared" si="42"/>
        <v>0</v>
      </c>
      <c r="DA32" s="117">
        <f t="shared" si="94"/>
        <v>0</v>
      </c>
      <c r="DB32" s="117">
        <f t="shared" si="43"/>
        <v>0</v>
      </c>
      <c r="DC32" s="117">
        <f t="shared" si="95"/>
        <v>0</v>
      </c>
      <c r="DD32" s="117">
        <f t="shared" si="44"/>
        <v>0</v>
      </c>
      <c r="DE32" s="117">
        <f t="shared" si="96"/>
        <v>0</v>
      </c>
      <c r="DF32" s="117">
        <f t="shared" si="45"/>
        <v>0</v>
      </c>
      <c r="DG32" s="117">
        <f t="shared" si="46"/>
        <v>0</v>
      </c>
      <c r="DH32" s="117">
        <f t="shared" si="47"/>
        <v>0</v>
      </c>
      <c r="DI32" s="117">
        <f t="shared" si="48"/>
        <v>0</v>
      </c>
      <c r="DJ32" s="117">
        <f t="shared" si="49"/>
        <v>0</v>
      </c>
      <c r="DK32" s="117">
        <f t="shared" si="50"/>
        <v>0</v>
      </c>
      <c r="DL32" s="117">
        <f t="shared" si="51"/>
        <v>0</v>
      </c>
      <c r="DM32" s="117">
        <f t="shared" si="52"/>
        <v>0</v>
      </c>
      <c r="DN32" s="117">
        <f t="shared" si="97"/>
        <v>0</v>
      </c>
      <c r="DO32" s="117">
        <f t="shared" si="53"/>
        <v>0</v>
      </c>
      <c r="DP32" s="117">
        <f t="shared" si="54"/>
        <v>0</v>
      </c>
      <c r="DQ32" s="117">
        <f t="shared" si="98"/>
        <v>0</v>
      </c>
      <c r="DR32" s="117">
        <f t="shared" si="99"/>
        <v>0</v>
      </c>
      <c r="DS32" s="117">
        <f t="shared" si="55"/>
        <v>0</v>
      </c>
      <c r="DT32" s="117">
        <f t="shared" si="56"/>
        <v>0</v>
      </c>
      <c r="DU32" s="117">
        <f t="shared" si="57"/>
        <v>0</v>
      </c>
      <c r="DV32" s="117">
        <f t="shared" si="58"/>
        <v>0</v>
      </c>
      <c r="DW32" s="117">
        <f t="shared" si="59"/>
        <v>0</v>
      </c>
      <c r="DX32" s="117">
        <f t="shared" si="60"/>
        <v>0</v>
      </c>
      <c r="DY32" s="117">
        <f t="shared" si="100"/>
        <v>0</v>
      </c>
      <c r="DZ32" s="117">
        <f t="shared" si="61"/>
        <v>0</v>
      </c>
      <c r="EA32" s="117">
        <f t="shared" si="101"/>
        <v>0</v>
      </c>
      <c r="EB32" s="117">
        <f t="shared" si="62"/>
        <v>0</v>
      </c>
      <c r="EC32" s="117">
        <f t="shared" si="63"/>
        <v>0</v>
      </c>
      <c r="ED32" s="117">
        <f t="shared" si="64"/>
        <v>0</v>
      </c>
      <c r="EE32" s="117">
        <f t="shared" si="65"/>
        <v>0</v>
      </c>
      <c r="EF32" s="117">
        <f t="shared" si="66"/>
        <v>0</v>
      </c>
      <c r="EG32" s="117">
        <f t="shared" si="102"/>
        <v>0</v>
      </c>
      <c r="EH32" s="117">
        <f t="shared" si="67"/>
        <v>0</v>
      </c>
      <c r="EI32" s="117">
        <f t="shared" si="68"/>
        <v>0</v>
      </c>
      <c r="EJ32" s="117">
        <f t="shared" si="69"/>
        <v>0</v>
      </c>
      <c r="EK32" s="117">
        <f t="shared" si="70"/>
        <v>0</v>
      </c>
      <c r="EL32" s="117">
        <f t="shared" si="71"/>
        <v>0</v>
      </c>
      <c r="EM32" s="117">
        <f t="shared" si="103"/>
        <v>0</v>
      </c>
      <c r="EN32" s="117">
        <f t="shared" si="72"/>
        <v>0</v>
      </c>
      <c r="EO32" s="117">
        <f t="shared" si="73"/>
        <v>0</v>
      </c>
      <c r="EP32" s="117">
        <f t="shared" si="74"/>
        <v>0</v>
      </c>
      <c r="EQ32" s="118">
        <f t="shared" si="75"/>
        <v>0</v>
      </c>
      <c r="ER32" s="117">
        <f t="shared" si="76"/>
        <v>0</v>
      </c>
      <c r="ES32" s="117">
        <f t="shared" si="77"/>
        <v>0</v>
      </c>
      <c r="ET32" s="117">
        <f t="shared" si="78"/>
        <v>0</v>
      </c>
      <c r="EU32" s="117">
        <f t="shared" si="79"/>
        <v>0</v>
      </c>
      <c r="EV32" s="117">
        <f t="shared" si="80"/>
        <v>0</v>
      </c>
      <c r="EW32" s="117">
        <f t="shared" si="81"/>
        <v>0</v>
      </c>
      <c r="EX32" s="118">
        <f t="shared" si="82"/>
        <v>0</v>
      </c>
      <c r="EY32" s="118">
        <f t="shared" si="83"/>
        <v>0</v>
      </c>
      <c r="EZ32" s="117">
        <f t="shared" si="104"/>
        <v>0</v>
      </c>
      <c r="FA32" s="118">
        <f t="shared" si="84"/>
        <v>0</v>
      </c>
      <c r="FB32" s="118">
        <f t="shared" si="85"/>
        <v>0</v>
      </c>
      <c r="FC32" s="7">
        <f t="shared" si="86"/>
        <v>0</v>
      </c>
      <c r="FD32" s="7"/>
      <c r="FE32" s="7"/>
    </row>
    <row r="33" spans="1:161" ht="17.100000000000001" customHeight="1" x14ac:dyDescent="0.25">
      <c r="A33" s="774">
        <v>3</v>
      </c>
      <c r="B33" s="777" t="s">
        <v>18</v>
      </c>
      <c r="C33" s="174">
        <v>1</v>
      </c>
      <c r="D33" s="445" t="s">
        <v>850</v>
      </c>
      <c r="E33" s="439" t="s">
        <v>868</v>
      </c>
      <c r="F33" s="442" t="s">
        <v>879</v>
      </c>
      <c r="G33" s="490" t="s">
        <v>882</v>
      </c>
      <c r="H33" s="439" t="s">
        <v>878</v>
      </c>
      <c r="I33" s="442" t="s">
        <v>876</v>
      </c>
      <c r="J33" s="443" t="s">
        <v>875</v>
      </c>
      <c r="K33" s="441" t="s">
        <v>875</v>
      </c>
      <c r="L33" s="444" t="s">
        <v>875</v>
      </c>
      <c r="M33" s="438"/>
      <c r="N33" s="439"/>
      <c r="O33" s="442"/>
      <c r="P33" s="440"/>
      <c r="Q33" s="442"/>
      <c r="R33" s="451"/>
      <c r="S33" s="444"/>
      <c r="T33" s="438"/>
      <c r="U33" s="446"/>
      <c r="V33" s="442"/>
      <c r="W33" s="440"/>
      <c r="X33" s="442"/>
      <c r="Y33" s="443"/>
      <c r="Z33" s="444"/>
      <c r="AA33" s="42"/>
      <c r="AB33" s="10"/>
      <c r="AC33" s="6"/>
      <c r="AD33" s="520" t="s">
        <v>809</v>
      </c>
      <c r="AE33" s="520" t="s">
        <v>809</v>
      </c>
      <c r="AF33" s="520" t="s">
        <v>809</v>
      </c>
      <c r="AG33" s="520" t="s">
        <v>806</v>
      </c>
      <c r="AH33" s="520" t="s">
        <v>806</v>
      </c>
      <c r="AI33" s="520" t="s">
        <v>806</v>
      </c>
      <c r="AJ33" s="520" t="s">
        <v>788</v>
      </c>
      <c r="AK33" s="520" t="s">
        <v>788</v>
      </c>
      <c r="AL33" s="520" t="s">
        <v>788</v>
      </c>
      <c r="AM33" s="520" t="s">
        <v>191</v>
      </c>
      <c r="AN33" s="520" t="s">
        <v>191</v>
      </c>
      <c r="AO33" s="520" t="s">
        <v>191</v>
      </c>
      <c r="AP33" s="520" t="s">
        <v>661</v>
      </c>
      <c r="AQ33" s="520" t="s">
        <v>661</v>
      </c>
      <c r="AR33" s="520" t="s">
        <v>191</v>
      </c>
      <c r="AS33" s="520" t="s">
        <v>743</v>
      </c>
      <c r="AT33" s="520" t="s">
        <v>805</v>
      </c>
      <c r="AU33" s="520" t="s">
        <v>805</v>
      </c>
      <c r="AV33" s="520" t="s">
        <v>805</v>
      </c>
      <c r="AW33" s="520" t="s">
        <v>661</v>
      </c>
      <c r="AX33" s="520" t="s">
        <v>661</v>
      </c>
      <c r="AY33" s="520" t="s">
        <v>237</v>
      </c>
      <c r="AZ33" s="520" t="s">
        <v>237</v>
      </c>
      <c r="BB33" s="118"/>
      <c r="BC33" s="118">
        <f t="shared" si="0"/>
        <v>0</v>
      </c>
      <c r="BD33" s="118">
        <f t="shared" si="1"/>
        <v>0</v>
      </c>
      <c r="BE33" s="118">
        <f t="shared" si="2"/>
        <v>0</v>
      </c>
      <c r="BF33" s="118">
        <f t="shared" si="3"/>
        <v>0</v>
      </c>
      <c r="BG33" s="118">
        <f t="shared" si="4"/>
        <v>0</v>
      </c>
      <c r="BH33" s="118">
        <f t="shared" si="5"/>
        <v>0</v>
      </c>
      <c r="BI33" s="118">
        <f t="shared" si="6"/>
        <v>0</v>
      </c>
      <c r="BJ33" s="118">
        <f t="shared" si="7"/>
        <v>0</v>
      </c>
      <c r="BK33" s="117">
        <f t="shared" si="87"/>
        <v>0</v>
      </c>
      <c r="BL33" s="118">
        <f t="shared" si="8"/>
        <v>0</v>
      </c>
      <c r="BM33" s="118">
        <f t="shared" si="9"/>
        <v>0</v>
      </c>
      <c r="BN33" s="117">
        <f t="shared" si="10"/>
        <v>0</v>
      </c>
      <c r="BO33" s="118">
        <f t="shared" si="11"/>
        <v>0</v>
      </c>
      <c r="BP33" s="118">
        <f t="shared" si="12"/>
        <v>0</v>
      </c>
      <c r="BQ33" s="118">
        <f t="shared" si="13"/>
        <v>0</v>
      </c>
      <c r="BR33" s="118">
        <f t="shared" si="14"/>
        <v>0</v>
      </c>
      <c r="BS33" s="118">
        <f t="shared" si="15"/>
        <v>0</v>
      </c>
      <c r="BT33" s="118">
        <f t="shared" si="16"/>
        <v>0</v>
      </c>
      <c r="BU33" s="118">
        <f t="shared" si="88"/>
        <v>0</v>
      </c>
      <c r="BV33" s="117">
        <f t="shared" si="17"/>
        <v>0</v>
      </c>
      <c r="BW33" s="117">
        <f t="shared" si="18"/>
        <v>0</v>
      </c>
      <c r="BX33" s="117">
        <f t="shared" si="19"/>
        <v>0</v>
      </c>
      <c r="BY33" s="117">
        <f t="shared" si="20"/>
        <v>0</v>
      </c>
      <c r="BZ33" s="117">
        <f t="shared" si="21"/>
        <v>0</v>
      </c>
      <c r="CA33" s="117">
        <f t="shared" si="89"/>
        <v>0</v>
      </c>
      <c r="CB33" s="117">
        <f t="shared" si="22"/>
        <v>0</v>
      </c>
      <c r="CC33" s="117">
        <f t="shared" si="23"/>
        <v>0</v>
      </c>
      <c r="CD33" s="117">
        <f t="shared" si="24"/>
        <v>0</v>
      </c>
      <c r="CE33" s="117">
        <f t="shared" si="90"/>
        <v>0</v>
      </c>
      <c r="CF33" s="117">
        <f t="shared" si="91"/>
        <v>0</v>
      </c>
      <c r="CG33" s="117">
        <f t="shared" si="92"/>
        <v>0</v>
      </c>
      <c r="CH33" s="117">
        <f t="shared" si="25"/>
        <v>0</v>
      </c>
      <c r="CI33" s="117">
        <f t="shared" si="26"/>
        <v>0</v>
      </c>
      <c r="CJ33" s="117">
        <f t="shared" si="27"/>
        <v>0</v>
      </c>
      <c r="CK33" s="117">
        <f t="shared" si="28"/>
        <v>0</v>
      </c>
      <c r="CL33" s="117">
        <f t="shared" si="29"/>
        <v>0</v>
      </c>
      <c r="CM33" s="117">
        <f t="shared" si="30"/>
        <v>0</v>
      </c>
      <c r="CN33" s="117">
        <f t="shared" si="31"/>
        <v>0</v>
      </c>
      <c r="CO33" s="117">
        <f t="shared" si="32"/>
        <v>0</v>
      </c>
      <c r="CP33" s="117">
        <f t="shared" si="33"/>
        <v>0</v>
      </c>
      <c r="CQ33" s="117">
        <f t="shared" si="93"/>
        <v>0</v>
      </c>
      <c r="CR33" s="117">
        <f t="shared" si="34"/>
        <v>0</v>
      </c>
      <c r="CS33" s="117">
        <f t="shared" si="35"/>
        <v>0</v>
      </c>
      <c r="CT33" s="117">
        <f t="shared" si="36"/>
        <v>0</v>
      </c>
      <c r="CU33" s="117">
        <f t="shared" si="37"/>
        <v>0</v>
      </c>
      <c r="CV33" s="117">
        <f t="shared" si="38"/>
        <v>0</v>
      </c>
      <c r="CW33" s="117">
        <f t="shared" si="39"/>
        <v>0</v>
      </c>
      <c r="CX33" s="117">
        <f t="shared" si="40"/>
        <v>0</v>
      </c>
      <c r="CY33" s="117">
        <f t="shared" si="41"/>
        <v>0</v>
      </c>
      <c r="CZ33" s="117">
        <f t="shared" si="42"/>
        <v>0</v>
      </c>
      <c r="DA33" s="117">
        <f t="shared" si="94"/>
        <v>0</v>
      </c>
      <c r="DB33" s="117">
        <f t="shared" si="43"/>
        <v>0</v>
      </c>
      <c r="DC33" s="117">
        <f t="shared" si="95"/>
        <v>0</v>
      </c>
      <c r="DD33" s="117">
        <f t="shared" si="44"/>
        <v>0</v>
      </c>
      <c r="DE33" s="117">
        <f t="shared" si="96"/>
        <v>0</v>
      </c>
      <c r="DF33" s="117">
        <f t="shared" si="45"/>
        <v>0</v>
      </c>
      <c r="DG33" s="117">
        <f t="shared" si="46"/>
        <v>0</v>
      </c>
      <c r="DH33" s="117">
        <f t="shared" si="47"/>
        <v>0</v>
      </c>
      <c r="DI33" s="117">
        <f t="shared" si="48"/>
        <v>0</v>
      </c>
      <c r="DJ33" s="117">
        <f t="shared" si="49"/>
        <v>0</v>
      </c>
      <c r="DK33" s="117">
        <f t="shared" si="50"/>
        <v>0</v>
      </c>
      <c r="DL33" s="117">
        <f t="shared" si="51"/>
        <v>0</v>
      </c>
      <c r="DM33" s="117">
        <f t="shared" si="52"/>
        <v>0</v>
      </c>
      <c r="DN33" s="117">
        <f t="shared" si="97"/>
        <v>0</v>
      </c>
      <c r="DO33" s="117">
        <f t="shared" si="53"/>
        <v>0</v>
      </c>
      <c r="DP33" s="117">
        <f t="shared" si="54"/>
        <v>0</v>
      </c>
      <c r="DQ33" s="117">
        <f t="shared" si="98"/>
        <v>0</v>
      </c>
      <c r="DR33" s="117">
        <f t="shared" si="99"/>
        <v>0</v>
      </c>
      <c r="DS33" s="117">
        <f t="shared" si="55"/>
        <v>0</v>
      </c>
      <c r="DT33" s="117">
        <f t="shared" si="56"/>
        <v>0</v>
      </c>
      <c r="DU33" s="117">
        <f t="shared" si="57"/>
        <v>0</v>
      </c>
      <c r="DV33" s="117">
        <f t="shared" si="58"/>
        <v>0</v>
      </c>
      <c r="DW33" s="117">
        <f t="shared" si="59"/>
        <v>0</v>
      </c>
      <c r="DX33" s="117">
        <f t="shared" si="60"/>
        <v>0</v>
      </c>
      <c r="DY33" s="117">
        <f t="shared" si="100"/>
        <v>0</v>
      </c>
      <c r="DZ33" s="117">
        <f t="shared" si="61"/>
        <v>0</v>
      </c>
      <c r="EA33" s="117">
        <f t="shared" si="101"/>
        <v>0</v>
      </c>
      <c r="EB33" s="117">
        <f t="shared" si="62"/>
        <v>0</v>
      </c>
      <c r="EC33" s="117">
        <f t="shared" si="63"/>
        <v>0</v>
      </c>
      <c r="ED33" s="117">
        <f t="shared" si="64"/>
        <v>0</v>
      </c>
      <c r="EE33" s="117">
        <f t="shared" si="65"/>
        <v>0</v>
      </c>
      <c r="EF33" s="117">
        <f t="shared" si="66"/>
        <v>0</v>
      </c>
      <c r="EG33" s="117">
        <f t="shared" si="102"/>
        <v>0</v>
      </c>
      <c r="EH33" s="117">
        <f t="shared" si="67"/>
        <v>0</v>
      </c>
      <c r="EI33" s="117">
        <f t="shared" si="68"/>
        <v>0</v>
      </c>
      <c r="EJ33" s="117">
        <f t="shared" si="69"/>
        <v>0</v>
      </c>
      <c r="EK33" s="117">
        <f t="shared" si="70"/>
        <v>0</v>
      </c>
      <c r="EL33" s="117">
        <f t="shared" si="71"/>
        <v>0</v>
      </c>
      <c r="EM33" s="117">
        <f t="shared" si="103"/>
        <v>0</v>
      </c>
      <c r="EN33" s="117">
        <f t="shared" si="72"/>
        <v>0</v>
      </c>
      <c r="EO33" s="117">
        <f t="shared" si="73"/>
        <v>0</v>
      </c>
      <c r="EP33" s="117">
        <f t="shared" si="74"/>
        <v>0</v>
      </c>
      <c r="EQ33" s="118">
        <f t="shared" si="75"/>
        <v>0</v>
      </c>
      <c r="ER33" s="117">
        <f t="shared" si="76"/>
        <v>0</v>
      </c>
      <c r="ES33" s="117">
        <f t="shared" si="77"/>
        <v>0</v>
      </c>
      <c r="ET33" s="117">
        <f t="shared" si="78"/>
        <v>0</v>
      </c>
      <c r="EU33" s="117">
        <f t="shared" si="79"/>
        <v>0</v>
      </c>
      <c r="EV33" s="117">
        <f t="shared" si="80"/>
        <v>0</v>
      </c>
      <c r="EW33" s="117">
        <f t="shared" si="81"/>
        <v>0</v>
      </c>
      <c r="EX33" s="118">
        <f t="shared" si="82"/>
        <v>0</v>
      </c>
      <c r="EY33" s="118">
        <f t="shared" si="83"/>
        <v>0</v>
      </c>
      <c r="EZ33" s="117">
        <f t="shared" si="104"/>
        <v>0</v>
      </c>
      <c r="FA33" s="118">
        <f t="shared" si="84"/>
        <v>0</v>
      </c>
      <c r="FB33" s="118">
        <f t="shared" si="85"/>
        <v>0</v>
      </c>
      <c r="FC33" s="7">
        <f t="shared" si="86"/>
        <v>0</v>
      </c>
      <c r="FD33" s="7"/>
      <c r="FE33" s="7"/>
    </row>
    <row r="34" spans="1:161" ht="17.100000000000001" customHeight="1" x14ac:dyDescent="0.25">
      <c r="A34" s="774"/>
      <c r="B34" s="777"/>
      <c r="C34" s="172">
        <v>2</v>
      </c>
      <c r="D34" s="445" t="s">
        <v>850</v>
      </c>
      <c r="E34" s="448" t="s">
        <v>868</v>
      </c>
      <c r="F34" s="430" t="s">
        <v>879</v>
      </c>
      <c r="G34" s="491" t="s">
        <v>882</v>
      </c>
      <c r="H34" s="448" t="s">
        <v>878</v>
      </c>
      <c r="I34" s="430" t="s">
        <v>876</v>
      </c>
      <c r="J34" s="451" t="s">
        <v>875</v>
      </c>
      <c r="K34" s="450" t="s">
        <v>875</v>
      </c>
      <c r="L34" s="452" t="s">
        <v>875</v>
      </c>
      <c r="M34" s="447"/>
      <c r="N34" s="457"/>
      <c r="O34" s="430"/>
      <c r="P34" s="449"/>
      <c r="Q34" s="430"/>
      <c r="R34" s="451"/>
      <c r="S34" s="452"/>
      <c r="T34" s="447"/>
      <c r="U34" s="454"/>
      <c r="V34" s="430"/>
      <c r="W34" s="449"/>
      <c r="X34" s="430"/>
      <c r="Y34" s="451"/>
      <c r="Z34" s="452"/>
      <c r="AA34" s="42"/>
      <c r="AB34" s="10"/>
      <c r="AC34" s="6"/>
      <c r="AD34" s="520" t="s">
        <v>806</v>
      </c>
      <c r="AE34" s="520" t="s">
        <v>806</v>
      </c>
      <c r="AF34" s="520" t="s">
        <v>806</v>
      </c>
      <c r="AG34" s="520" t="s">
        <v>587</v>
      </c>
      <c r="AH34" s="520" t="s">
        <v>792</v>
      </c>
      <c r="AI34" s="520" t="s">
        <v>792</v>
      </c>
      <c r="AJ34" s="520" t="s">
        <v>806</v>
      </c>
      <c r="AK34" s="520" t="s">
        <v>806</v>
      </c>
      <c r="AL34" s="520" t="s">
        <v>806</v>
      </c>
      <c r="AM34" s="520" t="s">
        <v>191</v>
      </c>
      <c r="AN34" s="520" t="s">
        <v>191</v>
      </c>
      <c r="AO34" s="520" t="s">
        <v>191</v>
      </c>
      <c r="AP34" s="520" t="s">
        <v>661</v>
      </c>
      <c r="AQ34" s="520" t="s">
        <v>661</v>
      </c>
      <c r="AR34" s="520" t="s">
        <v>191</v>
      </c>
      <c r="AS34" s="520" t="s">
        <v>743</v>
      </c>
      <c r="AT34" s="520" t="s">
        <v>805</v>
      </c>
      <c r="AU34" s="520" t="s">
        <v>805</v>
      </c>
      <c r="AV34" s="520" t="s">
        <v>805</v>
      </c>
      <c r="AW34" s="520" t="s">
        <v>661</v>
      </c>
      <c r="AX34" s="520" t="s">
        <v>661</v>
      </c>
      <c r="AY34" s="520" t="s">
        <v>237</v>
      </c>
      <c r="AZ34" s="520" t="s">
        <v>237</v>
      </c>
      <c r="BB34" s="118"/>
      <c r="BC34" s="118">
        <f t="shared" si="0"/>
        <v>0</v>
      </c>
      <c r="BD34" s="118">
        <f t="shared" si="1"/>
        <v>0</v>
      </c>
      <c r="BE34" s="118">
        <f t="shared" si="2"/>
        <v>0</v>
      </c>
      <c r="BF34" s="118">
        <f t="shared" si="3"/>
        <v>0</v>
      </c>
      <c r="BG34" s="118">
        <f t="shared" si="4"/>
        <v>0</v>
      </c>
      <c r="BH34" s="118">
        <f t="shared" si="5"/>
        <v>0</v>
      </c>
      <c r="BI34" s="118">
        <f t="shared" si="6"/>
        <v>0</v>
      </c>
      <c r="BJ34" s="118">
        <f t="shared" si="7"/>
        <v>0</v>
      </c>
      <c r="BK34" s="117">
        <f t="shared" si="87"/>
        <v>0</v>
      </c>
      <c r="BL34" s="118">
        <f t="shared" si="8"/>
        <v>0</v>
      </c>
      <c r="BM34" s="118">
        <f t="shared" si="9"/>
        <v>0</v>
      </c>
      <c r="BN34" s="117">
        <f t="shared" si="10"/>
        <v>0</v>
      </c>
      <c r="BO34" s="118">
        <f t="shared" si="11"/>
        <v>0</v>
      </c>
      <c r="BP34" s="118">
        <f t="shared" si="12"/>
        <v>0</v>
      </c>
      <c r="BQ34" s="118">
        <f t="shared" si="13"/>
        <v>0</v>
      </c>
      <c r="BR34" s="118">
        <f t="shared" si="14"/>
        <v>0</v>
      </c>
      <c r="BS34" s="118">
        <f t="shared" si="15"/>
        <v>0</v>
      </c>
      <c r="BT34" s="118">
        <f t="shared" si="16"/>
        <v>0</v>
      </c>
      <c r="BU34" s="118">
        <f t="shared" si="88"/>
        <v>0</v>
      </c>
      <c r="BV34" s="117">
        <f t="shared" si="17"/>
        <v>0</v>
      </c>
      <c r="BW34" s="117">
        <f t="shared" si="18"/>
        <v>0</v>
      </c>
      <c r="BX34" s="117">
        <f t="shared" si="19"/>
        <v>0</v>
      </c>
      <c r="BY34" s="117">
        <f t="shared" si="20"/>
        <v>0</v>
      </c>
      <c r="BZ34" s="117">
        <f t="shared" si="21"/>
        <v>0</v>
      </c>
      <c r="CA34" s="117">
        <f t="shared" si="89"/>
        <v>0</v>
      </c>
      <c r="CB34" s="117">
        <f t="shared" si="22"/>
        <v>0</v>
      </c>
      <c r="CC34" s="117">
        <f t="shared" si="23"/>
        <v>0</v>
      </c>
      <c r="CD34" s="117">
        <f t="shared" si="24"/>
        <v>0</v>
      </c>
      <c r="CE34" s="117">
        <f t="shared" si="90"/>
        <v>0</v>
      </c>
      <c r="CF34" s="117">
        <f t="shared" si="91"/>
        <v>0</v>
      </c>
      <c r="CG34" s="117">
        <f t="shared" si="92"/>
        <v>0</v>
      </c>
      <c r="CH34" s="117">
        <f t="shared" si="25"/>
        <v>0</v>
      </c>
      <c r="CI34" s="117">
        <f t="shared" si="26"/>
        <v>0</v>
      </c>
      <c r="CJ34" s="117">
        <f t="shared" si="27"/>
        <v>0</v>
      </c>
      <c r="CK34" s="117">
        <f t="shared" si="28"/>
        <v>0</v>
      </c>
      <c r="CL34" s="117">
        <f t="shared" si="29"/>
        <v>0</v>
      </c>
      <c r="CM34" s="117">
        <f t="shared" si="30"/>
        <v>0</v>
      </c>
      <c r="CN34" s="117">
        <f t="shared" si="31"/>
        <v>0</v>
      </c>
      <c r="CO34" s="117">
        <f t="shared" si="32"/>
        <v>0</v>
      </c>
      <c r="CP34" s="117">
        <f t="shared" si="33"/>
        <v>0</v>
      </c>
      <c r="CQ34" s="117">
        <f t="shared" si="93"/>
        <v>0</v>
      </c>
      <c r="CR34" s="117">
        <f t="shared" si="34"/>
        <v>0</v>
      </c>
      <c r="CS34" s="117">
        <f t="shared" si="35"/>
        <v>0</v>
      </c>
      <c r="CT34" s="117">
        <f t="shared" si="36"/>
        <v>0</v>
      </c>
      <c r="CU34" s="117">
        <f t="shared" si="37"/>
        <v>0</v>
      </c>
      <c r="CV34" s="117">
        <f t="shared" si="38"/>
        <v>0</v>
      </c>
      <c r="CW34" s="117">
        <f t="shared" si="39"/>
        <v>0</v>
      </c>
      <c r="CX34" s="117">
        <f t="shared" si="40"/>
        <v>0</v>
      </c>
      <c r="CY34" s="117">
        <f t="shared" si="41"/>
        <v>0</v>
      </c>
      <c r="CZ34" s="117">
        <f t="shared" si="42"/>
        <v>0</v>
      </c>
      <c r="DA34" s="117">
        <f t="shared" si="94"/>
        <v>0</v>
      </c>
      <c r="DB34" s="117">
        <f t="shared" si="43"/>
        <v>0</v>
      </c>
      <c r="DC34" s="117">
        <f t="shared" si="95"/>
        <v>0</v>
      </c>
      <c r="DD34" s="117">
        <f t="shared" si="44"/>
        <v>0</v>
      </c>
      <c r="DE34" s="117">
        <f t="shared" si="96"/>
        <v>0</v>
      </c>
      <c r="DF34" s="117">
        <f t="shared" si="45"/>
        <v>0</v>
      </c>
      <c r="DG34" s="117">
        <f t="shared" si="46"/>
        <v>0</v>
      </c>
      <c r="DH34" s="117">
        <f t="shared" si="47"/>
        <v>0</v>
      </c>
      <c r="DI34" s="117">
        <f t="shared" si="48"/>
        <v>0</v>
      </c>
      <c r="DJ34" s="117">
        <f t="shared" si="49"/>
        <v>0</v>
      </c>
      <c r="DK34" s="117">
        <f t="shared" si="50"/>
        <v>0</v>
      </c>
      <c r="DL34" s="117">
        <f t="shared" si="51"/>
        <v>0</v>
      </c>
      <c r="DM34" s="117">
        <f t="shared" si="52"/>
        <v>0</v>
      </c>
      <c r="DN34" s="117">
        <f t="shared" si="97"/>
        <v>0</v>
      </c>
      <c r="DO34" s="117">
        <f t="shared" si="53"/>
        <v>0</v>
      </c>
      <c r="DP34" s="117">
        <f t="shared" si="54"/>
        <v>0</v>
      </c>
      <c r="DQ34" s="117">
        <f t="shared" si="98"/>
        <v>0</v>
      </c>
      <c r="DR34" s="117">
        <f t="shared" si="99"/>
        <v>0</v>
      </c>
      <c r="DS34" s="117">
        <f t="shared" si="55"/>
        <v>0</v>
      </c>
      <c r="DT34" s="117">
        <f t="shared" si="56"/>
        <v>0</v>
      </c>
      <c r="DU34" s="117">
        <f t="shared" si="57"/>
        <v>0</v>
      </c>
      <c r="DV34" s="117">
        <f t="shared" si="58"/>
        <v>0</v>
      </c>
      <c r="DW34" s="117">
        <f t="shared" si="59"/>
        <v>0</v>
      </c>
      <c r="DX34" s="117">
        <f t="shared" si="60"/>
        <v>0</v>
      </c>
      <c r="DY34" s="117">
        <f t="shared" si="100"/>
        <v>0</v>
      </c>
      <c r="DZ34" s="117">
        <f t="shared" si="61"/>
        <v>0</v>
      </c>
      <c r="EA34" s="117">
        <f t="shared" si="101"/>
        <v>0</v>
      </c>
      <c r="EB34" s="117">
        <f t="shared" si="62"/>
        <v>0</v>
      </c>
      <c r="EC34" s="117">
        <f t="shared" si="63"/>
        <v>0</v>
      </c>
      <c r="ED34" s="117">
        <f t="shared" si="64"/>
        <v>0</v>
      </c>
      <c r="EE34" s="117">
        <f t="shared" si="65"/>
        <v>0</v>
      </c>
      <c r="EF34" s="117">
        <f t="shared" si="66"/>
        <v>0</v>
      </c>
      <c r="EG34" s="117">
        <f t="shared" si="102"/>
        <v>0</v>
      </c>
      <c r="EH34" s="117">
        <f t="shared" si="67"/>
        <v>0</v>
      </c>
      <c r="EI34" s="117">
        <f t="shared" si="68"/>
        <v>0</v>
      </c>
      <c r="EJ34" s="117">
        <f t="shared" si="69"/>
        <v>0</v>
      </c>
      <c r="EK34" s="117">
        <f t="shared" si="70"/>
        <v>0</v>
      </c>
      <c r="EL34" s="117">
        <f t="shared" si="71"/>
        <v>0</v>
      </c>
      <c r="EM34" s="117">
        <f t="shared" si="103"/>
        <v>0</v>
      </c>
      <c r="EN34" s="117">
        <f t="shared" si="72"/>
        <v>0</v>
      </c>
      <c r="EO34" s="117">
        <f t="shared" si="73"/>
        <v>0</v>
      </c>
      <c r="EP34" s="117">
        <f t="shared" si="74"/>
        <v>0</v>
      </c>
      <c r="EQ34" s="118">
        <f t="shared" si="75"/>
        <v>0</v>
      </c>
      <c r="ER34" s="117">
        <f t="shared" si="76"/>
        <v>0</v>
      </c>
      <c r="ES34" s="117">
        <f t="shared" si="77"/>
        <v>0</v>
      </c>
      <c r="ET34" s="117">
        <f t="shared" si="78"/>
        <v>0</v>
      </c>
      <c r="EU34" s="117">
        <f t="shared" si="79"/>
        <v>0</v>
      </c>
      <c r="EV34" s="117">
        <f t="shared" si="80"/>
        <v>0</v>
      </c>
      <c r="EW34" s="117">
        <f t="shared" si="81"/>
        <v>0</v>
      </c>
      <c r="EX34" s="118">
        <f t="shared" si="82"/>
        <v>0</v>
      </c>
      <c r="EY34" s="118">
        <f t="shared" si="83"/>
        <v>0</v>
      </c>
      <c r="EZ34" s="117">
        <f t="shared" si="104"/>
        <v>0</v>
      </c>
      <c r="FA34" s="118">
        <f t="shared" si="84"/>
        <v>0</v>
      </c>
      <c r="FB34" s="118">
        <f t="shared" si="85"/>
        <v>0</v>
      </c>
      <c r="FC34" s="7">
        <f t="shared" si="86"/>
        <v>0</v>
      </c>
    </row>
    <row r="35" spans="1:161" ht="17.100000000000001" customHeight="1" x14ac:dyDescent="0.25">
      <c r="A35" s="774"/>
      <c r="B35" s="777"/>
      <c r="C35" s="172">
        <v>3</v>
      </c>
      <c r="D35" s="453" t="s">
        <v>864</v>
      </c>
      <c r="E35" s="536" t="s">
        <v>843</v>
      </c>
      <c r="F35" s="430" t="s">
        <v>860</v>
      </c>
      <c r="G35" s="449" t="s">
        <v>882</v>
      </c>
      <c r="H35" s="450" t="s">
        <v>878</v>
      </c>
      <c r="I35" s="442" t="s">
        <v>879</v>
      </c>
      <c r="J35" s="451" t="s">
        <v>850</v>
      </c>
      <c r="K35" s="450" t="s">
        <v>884</v>
      </c>
      <c r="L35" s="452" t="s">
        <v>887</v>
      </c>
      <c r="M35" s="492"/>
      <c r="N35" s="448"/>
      <c r="O35" s="430"/>
      <c r="P35" s="449"/>
      <c r="Q35" s="430"/>
      <c r="R35" s="451"/>
      <c r="S35" s="452"/>
      <c r="T35" s="447"/>
      <c r="U35" s="454"/>
      <c r="V35" s="442"/>
      <c r="W35" s="449"/>
      <c r="X35" s="430"/>
      <c r="Y35" s="451"/>
      <c r="Z35" s="444"/>
      <c r="AA35" s="42"/>
      <c r="AB35" s="10"/>
      <c r="AC35" s="6"/>
      <c r="AD35" s="520" t="s">
        <v>806</v>
      </c>
      <c r="AE35" s="520" t="s">
        <v>806</v>
      </c>
      <c r="AF35" s="520" t="s">
        <v>806</v>
      </c>
      <c r="AG35" s="520" t="s">
        <v>587</v>
      </c>
      <c r="AH35" s="520" t="s">
        <v>792</v>
      </c>
      <c r="AI35" s="520" t="s">
        <v>792</v>
      </c>
      <c r="AJ35" s="520" t="s">
        <v>806</v>
      </c>
      <c r="AK35" s="520" t="s">
        <v>806</v>
      </c>
      <c r="AL35" s="520" t="s">
        <v>806</v>
      </c>
      <c r="AM35" s="520" t="s">
        <v>191</v>
      </c>
      <c r="AN35" s="520" t="s">
        <v>191</v>
      </c>
      <c r="AO35" s="520" t="s">
        <v>191</v>
      </c>
      <c r="AP35" s="520" t="s">
        <v>792</v>
      </c>
      <c r="AQ35" s="520" t="s">
        <v>792</v>
      </c>
      <c r="AR35" s="520" t="s">
        <v>191</v>
      </c>
      <c r="AS35" s="520" t="s">
        <v>743</v>
      </c>
      <c r="AT35" s="520" t="s">
        <v>805</v>
      </c>
      <c r="AU35" s="520" t="s">
        <v>805</v>
      </c>
      <c r="AV35" s="520" t="s">
        <v>805</v>
      </c>
      <c r="AW35" s="520" t="s">
        <v>638</v>
      </c>
      <c r="AX35" s="520" t="s">
        <v>638</v>
      </c>
      <c r="AY35" s="520" t="s">
        <v>237</v>
      </c>
      <c r="AZ35" s="520" t="s">
        <v>237</v>
      </c>
      <c r="BB35" s="118"/>
      <c r="BC35" s="118">
        <f t="shared" si="0"/>
        <v>0</v>
      </c>
      <c r="BD35" s="118">
        <f t="shared" si="1"/>
        <v>0</v>
      </c>
      <c r="BE35" s="118">
        <f t="shared" si="2"/>
        <v>0</v>
      </c>
      <c r="BF35" s="118">
        <f t="shared" si="3"/>
        <v>0</v>
      </c>
      <c r="BG35" s="118">
        <f t="shared" si="4"/>
        <v>0</v>
      </c>
      <c r="BH35" s="118">
        <f t="shared" si="5"/>
        <v>0</v>
      </c>
      <c r="BI35" s="118">
        <f t="shared" si="6"/>
        <v>0</v>
      </c>
      <c r="BJ35" s="118">
        <f t="shared" si="7"/>
        <v>0</v>
      </c>
      <c r="BK35" s="117">
        <f t="shared" si="87"/>
        <v>0</v>
      </c>
      <c r="BL35" s="118">
        <f t="shared" si="8"/>
        <v>0</v>
      </c>
      <c r="BM35" s="118">
        <f t="shared" si="9"/>
        <v>0</v>
      </c>
      <c r="BN35" s="117">
        <f t="shared" si="10"/>
        <v>0</v>
      </c>
      <c r="BO35" s="118">
        <f t="shared" si="11"/>
        <v>0</v>
      </c>
      <c r="BP35" s="118">
        <f t="shared" si="12"/>
        <v>0</v>
      </c>
      <c r="BQ35" s="118">
        <f t="shared" si="13"/>
        <v>0</v>
      </c>
      <c r="BR35" s="118">
        <f t="shared" si="14"/>
        <v>0</v>
      </c>
      <c r="BS35" s="118">
        <f t="shared" si="15"/>
        <v>0</v>
      </c>
      <c r="BT35" s="118">
        <f t="shared" si="16"/>
        <v>0</v>
      </c>
      <c r="BU35" s="118">
        <f t="shared" si="88"/>
        <v>0</v>
      </c>
      <c r="BV35" s="117">
        <f t="shared" si="17"/>
        <v>0</v>
      </c>
      <c r="BW35" s="117">
        <f t="shared" si="18"/>
        <v>0</v>
      </c>
      <c r="BX35" s="117">
        <f t="shared" si="19"/>
        <v>0</v>
      </c>
      <c r="BY35" s="117">
        <f t="shared" si="20"/>
        <v>0</v>
      </c>
      <c r="BZ35" s="117">
        <f t="shared" si="21"/>
        <v>0</v>
      </c>
      <c r="CA35" s="117">
        <f t="shared" si="89"/>
        <v>0</v>
      </c>
      <c r="CB35" s="117">
        <f t="shared" si="22"/>
        <v>0</v>
      </c>
      <c r="CC35" s="117">
        <f t="shared" si="23"/>
        <v>0</v>
      </c>
      <c r="CD35" s="117">
        <f t="shared" si="24"/>
        <v>0</v>
      </c>
      <c r="CE35" s="117">
        <f t="shared" si="90"/>
        <v>0</v>
      </c>
      <c r="CF35" s="117">
        <f t="shared" si="91"/>
        <v>0</v>
      </c>
      <c r="CG35" s="117">
        <f t="shared" si="92"/>
        <v>0</v>
      </c>
      <c r="CH35" s="117">
        <f t="shared" si="25"/>
        <v>0</v>
      </c>
      <c r="CI35" s="117">
        <f t="shared" si="26"/>
        <v>0</v>
      </c>
      <c r="CJ35" s="117">
        <f t="shared" si="27"/>
        <v>0</v>
      </c>
      <c r="CK35" s="117">
        <f t="shared" si="28"/>
        <v>0</v>
      </c>
      <c r="CL35" s="117">
        <f t="shared" si="29"/>
        <v>0</v>
      </c>
      <c r="CM35" s="117">
        <f t="shared" si="30"/>
        <v>0</v>
      </c>
      <c r="CN35" s="117">
        <f t="shared" si="31"/>
        <v>0</v>
      </c>
      <c r="CO35" s="117">
        <f t="shared" si="32"/>
        <v>0</v>
      </c>
      <c r="CP35" s="117">
        <f t="shared" si="33"/>
        <v>0</v>
      </c>
      <c r="CQ35" s="117">
        <f t="shared" si="93"/>
        <v>0</v>
      </c>
      <c r="CR35" s="117">
        <f t="shared" si="34"/>
        <v>0</v>
      </c>
      <c r="CS35" s="117">
        <f t="shared" si="35"/>
        <v>0</v>
      </c>
      <c r="CT35" s="117">
        <f t="shared" si="36"/>
        <v>0</v>
      </c>
      <c r="CU35" s="117">
        <f t="shared" si="37"/>
        <v>0</v>
      </c>
      <c r="CV35" s="117">
        <f t="shared" si="38"/>
        <v>0</v>
      </c>
      <c r="CW35" s="117">
        <f t="shared" si="39"/>
        <v>0</v>
      </c>
      <c r="CX35" s="117">
        <f t="shared" si="40"/>
        <v>0</v>
      </c>
      <c r="CY35" s="117">
        <f t="shared" si="41"/>
        <v>0</v>
      </c>
      <c r="CZ35" s="117">
        <f t="shared" si="42"/>
        <v>0</v>
      </c>
      <c r="DA35" s="117">
        <f t="shared" si="94"/>
        <v>0</v>
      </c>
      <c r="DB35" s="117">
        <f t="shared" si="43"/>
        <v>0</v>
      </c>
      <c r="DC35" s="117">
        <f t="shared" si="95"/>
        <v>0</v>
      </c>
      <c r="DD35" s="117">
        <f t="shared" si="44"/>
        <v>0</v>
      </c>
      <c r="DE35" s="117">
        <f t="shared" si="96"/>
        <v>0</v>
      </c>
      <c r="DF35" s="117">
        <f t="shared" si="45"/>
        <v>0</v>
      </c>
      <c r="DG35" s="117">
        <f t="shared" si="46"/>
        <v>0</v>
      </c>
      <c r="DH35" s="117">
        <f t="shared" si="47"/>
        <v>0</v>
      </c>
      <c r="DI35" s="117">
        <f t="shared" si="48"/>
        <v>0</v>
      </c>
      <c r="DJ35" s="117">
        <f t="shared" si="49"/>
        <v>0</v>
      </c>
      <c r="DK35" s="117">
        <f t="shared" si="50"/>
        <v>0</v>
      </c>
      <c r="DL35" s="117">
        <f t="shared" si="51"/>
        <v>0</v>
      </c>
      <c r="DM35" s="117">
        <f t="shared" si="52"/>
        <v>0</v>
      </c>
      <c r="DN35" s="117">
        <f t="shared" si="97"/>
        <v>0</v>
      </c>
      <c r="DO35" s="117">
        <f t="shared" si="53"/>
        <v>0</v>
      </c>
      <c r="DP35" s="117">
        <f t="shared" si="54"/>
        <v>0</v>
      </c>
      <c r="DQ35" s="117">
        <f t="shared" si="98"/>
        <v>0</v>
      </c>
      <c r="DR35" s="117">
        <f t="shared" si="99"/>
        <v>0</v>
      </c>
      <c r="DS35" s="117">
        <f t="shared" si="55"/>
        <v>0</v>
      </c>
      <c r="DT35" s="117">
        <f t="shared" si="56"/>
        <v>0</v>
      </c>
      <c r="DU35" s="117">
        <f t="shared" si="57"/>
        <v>0</v>
      </c>
      <c r="DV35" s="117">
        <f t="shared" si="58"/>
        <v>0</v>
      </c>
      <c r="DW35" s="117">
        <f t="shared" si="59"/>
        <v>0</v>
      </c>
      <c r="DX35" s="117">
        <f t="shared" si="60"/>
        <v>0</v>
      </c>
      <c r="DY35" s="117">
        <f t="shared" si="100"/>
        <v>0</v>
      </c>
      <c r="DZ35" s="117">
        <f t="shared" si="61"/>
        <v>0</v>
      </c>
      <c r="EA35" s="117">
        <f t="shared" si="101"/>
        <v>0</v>
      </c>
      <c r="EB35" s="117">
        <f t="shared" si="62"/>
        <v>0</v>
      </c>
      <c r="EC35" s="117">
        <f t="shared" si="63"/>
        <v>0</v>
      </c>
      <c r="ED35" s="117">
        <f t="shared" si="64"/>
        <v>0</v>
      </c>
      <c r="EE35" s="117">
        <f t="shared" si="65"/>
        <v>0</v>
      </c>
      <c r="EF35" s="117">
        <f t="shared" si="66"/>
        <v>0</v>
      </c>
      <c r="EG35" s="117">
        <f t="shared" si="102"/>
        <v>0</v>
      </c>
      <c r="EH35" s="117">
        <f t="shared" si="67"/>
        <v>0</v>
      </c>
      <c r="EI35" s="117">
        <f t="shared" si="68"/>
        <v>0</v>
      </c>
      <c r="EJ35" s="117">
        <f t="shared" si="69"/>
        <v>0</v>
      </c>
      <c r="EK35" s="117">
        <f t="shared" si="70"/>
        <v>0</v>
      </c>
      <c r="EL35" s="117">
        <f t="shared" si="71"/>
        <v>0</v>
      </c>
      <c r="EM35" s="117">
        <f t="shared" si="103"/>
        <v>0</v>
      </c>
      <c r="EN35" s="117">
        <f t="shared" si="72"/>
        <v>0</v>
      </c>
      <c r="EO35" s="117">
        <f t="shared" si="73"/>
        <v>0</v>
      </c>
      <c r="EP35" s="117">
        <f t="shared" si="74"/>
        <v>0</v>
      </c>
      <c r="EQ35" s="118">
        <f t="shared" si="75"/>
        <v>0</v>
      </c>
      <c r="ER35" s="117">
        <f t="shared" si="76"/>
        <v>0</v>
      </c>
      <c r="ES35" s="117">
        <f t="shared" si="77"/>
        <v>0</v>
      </c>
      <c r="ET35" s="117">
        <f t="shared" si="78"/>
        <v>0</v>
      </c>
      <c r="EU35" s="117">
        <f t="shared" si="79"/>
        <v>0</v>
      </c>
      <c r="EV35" s="117">
        <f t="shared" si="80"/>
        <v>0</v>
      </c>
      <c r="EW35" s="117">
        <f t="shared" si="81"/>
        <v>0</v>
      </c>
      <c r="EX35" s="118">
        <f t="shared" si="82"/>
        <v>0</v>
      </c>
      <c r="EY35" s="118">
        <f t="shared" si="83"/>
        <v>0</v>
      </c>
      <c r="EZ35" s="117">
        <f t="shared" si="104"/>
        <v>0</v>
      </c>
      <c r="FA35" s="118">
        <f t="shared" si="84"/>
        <v>0</v>
      </c>
      <c r="FB35" s="118">
        <f t="shared" si="85"/>
        <v>0</v>
      </c>
      <c r="FC35" s="7">
        <f t="shared" si="86"/>
        <v>0</v>
      </c>
    </row>
    <row r="36" spans="1:161" ht="17.100000000000001" customHeight="1" x14ac:dyDescent="0.25">
      <c r="A36" s="774"/>
      <c r="B36" s="777"/>
      <c r="C36" s="172">
        <v>4</v>
      </c>
      <c r="D36" s="453" t="s">
        <v>864</v>
      </c>
      <c r="E36" s="536" t="s">
        <v>843</v>
      </c>
      <c r="F36" s="430" t="s">
        <v>860</v>
      </c>
      <c r="G36" s="449" t="s">
        <v>878</v>
      </c>
      <c r="H36" s="450" t="s">
        <v>865</v>
      </c>
      <c r="I36" s="430" t="s">
        <v>879</v>
      </c>
      <c r="J36" s="451" t="s">
        <v>850</v>
      </c>
      <c r="K36" s="450" t="s">
        <v>884</v>
      </c>
      <c r="L36" s="452" t="s">
        <v>887</v>
      </c>
      <c r="M36" s="492"/>
      <c r="N36" s="448"/>
      <c r="O36" s="430"/>
      <c r="P36" s="449"/>
      <c r="Q36" s="430"/>
      <c r="R36" s="451"/>
      <c r="S36" s="452"/>
      <c r="T36" s="447"/>
      <c r="U36" s="454"/>
      <c r="V36" s="430"/>
      <c r="W36" s="449"/>
      <c r="X36" s="430"/>
      <c r="Y36" s="451"/>
      <c r="Z36" s="452"/>
      <c r="AA36" s="42"/>
      <c r="AB36" s="10"/>
      <c r="AC36" s="6"/>
      <c r="AD36" s="520" t="s">
        <v>806</v>
      </c>
      <c r="AE36" s="520" t="s">
        <v>806</v>
      </c>
      <c r="AF36" s="520" t="s">
        <v>806</v>
      </c>
      <c r="AG36" s="520" t="s">
        <v>587</v>
      </c>
      <c r="AH36" s="520" t="s">
        <v>792</v>
      </c>
      <c r="AI36" s="520" t="s">
        <v>792</v>
      </c>
      <c r="AJ36" s="520" t="s">
        <v>806</v>
      </c>
      <c r="AK36" s="520" t="s">
        <v>806</v>
      </c>
      <c r="AL36" s="520" t="s">
        <v>806</v>
      </c>
      <c r="AM36" s="520" t="s">
        <v>806</v>
      </c>
      <c r="AN36" s="520" t="s">
        <v>806</v>
      </c>
      <c r="AO36" s="520" t="s">
        <v>806</v>
      </c>
      <c r="AP36" s="520" t="s">
        <v>792</v>
      </c>
      <c r="AQ36" s="520" t="s">
        <v>792</v>
      </c>
      <c r="AR36" s="520" t="s">
        <v>661</v>
      </c>
      <c r="AS36" s="520" t="s">
        <v>661</v>
      </c>
      <c r="AT36" s="520" t="s">
        <v>661</v>
      </c>
      <c r="AU36" s="520" t="s">
        <v>661</v>
      </c>
      <c r="AV36" s="520" t="s">
        <v>661</v>
      </c>
      <c r="AW36" s="520" t="s">
        <v>638</v>
      </c>
      <c r="AX36" s="520" t="s">
        <v>638</v>
      </c>
      <c r="AY36" s="520" t="s">
        <v>661</v>
      </c>
      <c r="AZ36" s="520" t="s">
        <v>661</v>
      </c>
      <c r="BB36" s="118"/>
      <c r="BC36" s="118">
        <f t="shared" si="0"/>
        <v>0</v>
      </c>
      <c r="BD36" s="118">
        <f t="shared" si="1"/>
        <v>0</v>
      </c>
      <c r="BE36" s="118">
        <f t="shared" si="2"/>
        <v>0</v>
      </c>
      <c r="BF36" s="118">
        <f t="shared" si="3"/>
        <v>0</v>
      </c>
      <c r="BG36" s="118">
        <f t="shared" si="4"/>
        <v>0</v>
      </c>
      <c r="BH36" s="118">
        <f t="shared" si="5"/>
        <v>0</v>
      </c>
      <c r="BI36" s="118">
        <f t="shared" si="6"/>
        <v>0</v>
      </c>
      <c r="BJ36" s="118">
        <f t="shared" si="7"/>
        <v>0</v>
      </c>
      <c r="BK36" s="117">
        <f t="shared" si="87"/>
        <v>0</v>
      </c>
      <c r="BL36" s="118">
        <f t="shared" si="8"/>
        <v>0</v>
      </c>
      <c r="BM36" s="118">
        <f t="shared" si="9"/>
        <v>0</v>
      </c>
      <c r="BN36" s="117">
        <f t="shared" si="10"/>
        <v>0</v>
      </c>
      <c r="BO36" s="118">
        <f t="shared" si="11"/>
        <v>0</v>
      </c>
      <c r="BP36" s="118">
        <f t="shared" si="12"/>
        <v>0</v>
      </c>
      <c r="BQ36" s="118">
        <f t="shared" si="13"/>
        <v>0</v>
      </c>
      <c r="BR36" s="118">
        <f t="shared" si="14"/>
        <v>0</v>
      </c>
      <c r="BS36" s="118">
        <f t="shared" si="15"/>
        <v>0</v>
      </c>
      <c r="BT36" s="118">
        <f t="shared" si="16"/>
        <v>0</v>
      </c>
      <c r="BU36" s="118">
        <f t="shared" si="88"/>
        <v>0</v>
      </c>
      <c r="BV36" s="117">
        <f t="shared" si="17"/>
        <v>0</v>
      </c>
      <c r="BW36" s="117">
        <f t="shared" si="18"/>
        <v>0</v>
      </c>
      <c r="BX36" s="117">
        <f t="shared" si="19"/>
        <v>0</v>
      </c>
      <c r="BY36" s="117">
        <f t="shared" si="20"/>
        <v>0</v>
      </c>
      <c r="BZ36" s="117">
        <f t="shared" si="21"/>
        <v>0</v>
      </c>
      <c r="CA36" s="117">
        <f t="shared" si="89"/>
        <v>0</v>
      </c>
      <c r="CB36" s="117">
        <f t="shared" si="22"/>
        <v>0</v>
      </c>
      <c r="CC36" s="117">
        <f t="shared" si="23"/>
        <v>0</v>
      </c>
      <c r="CD36" s="117">
        <f t="shared" si="24"/>
        <v>0</v>
      </c>
      <c r="CE36" s="117">
        <f t="shared" si="90"/>
        <v>0</v>
      </c>
      <c r="CF36" s="117">
        <f t="shared" si="91"/>
        <v>0</v>
      </c>
      <c r="CG36" s="117">
        <f t="shared" si="92"/>
        <v>0</v>
      </c>
      <c r="CH36" s="117">
        <f t="shared" si="25"/>
        <v>0</v>
      </c>
      <c r="CI36" s="117">
        <f t="shared" si="26"/>
        <v>0</v>
      </c>
      <c r="CJ36" s="117">
        <f t="shared" si="27"/>
        <v>0</v>
      </c>
      <c r="CK36" s="117">
        <f t="shared" si="28"/>
        <v>0</v>
      </c>
      <c r="CL36" s="117">
        <f t="shared" si="29"/>
        <v>0</v>
      </c>
      <c r="CM36" s="117">
        <f t="shared" si="30"/>
        <v>0</v>
      </c>
      <c r="CN36" s="117">
        <f t="shared" si="31"/>
        <v>0</v>
      </c>
      <c r="CO36" s="117">
        <f t="shared" si="32"/>
        <v>0</v>
      </c>
      <c r="CP36" s="117">
        <f t="shared" si="33"/>
        <v>0</v>
      </c>
      <c r="CQ36" s="117">
        <f t="shared" si="93"/>
        <v>0</v>
      </c>
      <c r="CR36" s="117">
        <f t="shared" si="34"/>
        <v>0</v>
      </c>
      <c r="CS36" s="117">
        <f t="shared" si="35"/>
        <v>0</v>
      </c>
      <c r="CT36" s="117">
        <f t="shared" si="36"/>
        <v>0</v>
      </c>
      <c r="CU36" s="117">
        <f t="shared" si="37"/>
        <v>0</v>
      </c>
      <c r="CV36" s="117">
        <f t="shared" si="38"/>
        <v>0</v>
      </c>
      <c r="CW36" s="117">
        <f t="shared" si="39"/>
        <v>0</v>
      </c>
      <c r="CX36" s="117">
        <f t="shared" si="40"/>
        <v>0</v>
      </c>
      <c r="CY36" s="117">
        <f t="shared" si="41"/>
        <v>0</v>
      </c>
      <c r="CZ36" s="117">
        <f t="shared" si="42"/>
        <v>0</v>
      </c>
      <c r="DA36" s="117">
        <f t="shared" si="94"/>
        <v>0</v>
      </c>
      <c r="DB36" s="117">
        <f t="shared" si="43"/>
        <v>0</v>
      </c>
      <c r="DC36" s="117">
        <f t="shared" si="95"/>
        <v>0</v>
      </c>
      <c r="DD36" s="117">
        <f t="shared" si="44"/>
        <v>0</v>
      </c>
      <c r="DE36" s="117">
        <f t="shared" si="96"/>
        <v>0</v>
      </c>
      <c r="DF36" s="117">
        <f t="shared" si="45"/>
        <v>0</v>
      </c>
      <c r="DG36" s="117">
        <f t="shared" si="46"/>
        <v>0</v>
      </c>
      <c r="DH36" s="117">
        <f t="shared" si="47"/>
        <v>0</v>
      </c>
      <c r="DI36" s="117">
        <f t="shared" si="48"/>
        <v>0</v>
      </c>
      <c r="DJ36" s="117">
        <f t="shared" si="49"/>
        <v>0</v>
      </c>
      <c r="DK36" s="117">
        <f t="shared" si="50"/>
        <v>0</v>
      </c>
      <c r="DL36" s="117">
        <f t="shared" si="51"/>
        <v>0</v>
      </c>
      <c r="DM36" s="117">
        <f t="shared" si="52"/>
        <v>0</v>
      </c>
      <c r="DN36" s="117">
        <f t="shared" si="97"/>
        <v>0</v>
      </c>
      <c r="DO36" s="117">
        <f t="shared" si="53"/>
        <v>0</v>
      </c>
      <c r="DP36" s="117">
        <f t="shared" si="54"/>
        <v>0</v>
      </c>
      <c r="DQ36" s="117">
        <f t="shared" si="98"/>
        <v>0</v>
      </c>
      <c r="DR36" s="117">
        <f t="shared" si="99"/>
        <v>0</v>
      </c>
      <c r="DS36" s="117">
        <f t="shared" si="55"/>
        <v>0</v>
      </c>
      <c r="DT36" s="117">
        <f t="shared" si="56"/>
        <v>0</v>
      </c>
      <c r="DU36" s="117">
        <f t="shared" si="57"/>
        <v>0</v>
      </c>
      <c r="DV36" s="117">
        <f t="shared" si="58"/>
        <v>0</v>
      </c>
      <c r="DW36" s="117">
        <f t="shared" si="59"/>
        <v>0</v>
      </c>
      <c r="DX36" s="117">
        <f t="shared" si="60"/>
        <v>0</v>
      </c>
      <c r="DY36" s="117">
        <f t="shared" si="100"/>
        <v>0</v>
      </c>
      <c r="DZ36" s="117">
        <f t="shared" si="61"/>
        <v>0</v>
      </c>
      <c r="EA36" s="117">
        <f t="shared" si="101"/>
        <v>0</v>
      </c>
      <c r="EB36" s="117">
        <f t="shared" si="62"/>
        <v>0</v>
      </c>
      <c r="EC36" s="117">
        <f t="shared" si="63"/>
        <v>0</v>
      </c>
      <c r="ED36" s="117">
        <f t="shared" si="64"/>
        <v>0</v>
      </c>
      <c r="EE36" s="117">
        <f t="shared" si="65"/>
        <v>0</v>
      </c>
      <c r="EF36" s="117">
        <f t="shared" si="66"/>
        <v>0</v>
      </c>
      <c r="EG36" s="117">
        <f t="shared" si="102"/>
        <v>0</v>
      </c>
      <c r="EH36" s="117">
        <f t="shared" si="67"/>
        <v>0</v>
      </c>
      <c r="EI36" s="117">
        <f t="shared" si="68"/>
        <v>0</v>
      </c>
      <c r="EJ36" s="117">
        <f t="shared" si="69"/>
        <v>0</v>
      </c>
      <c r="EK36" s="117">
        <f t="shared" si="70"/>
        <v>0</v>
      </c>
      <c r="EL36" s="117">
        <f t="shared" si="71"/>
        <v>0</v>
      </c>
      <c r="EM36" s="117">
        <f t="shared" si="103"/>
        <v>0</v>
      </c>
      <c r="EN36" s="117">
        <f t="shared" si="72"/>
        <v>0</v>
      </c>
      <c r="EO36" s="117">
        <f t="shared" si="73"/>
        <v>0</v>
      </c>
      <c r="EP36" s="117">
        <f t="shared" si="74"/>
        <v>0</v>
      </c>
      <c r="EQ36" s="118">
        <f t="shared" si="75"/>
        <v>0</v>
      </c>
      <c r="ER36" s="117">
        <f t="shared" si="76"/>
        <v>0</v>
      </c>
      <c r="ES36" s="117">
        <f t="shared" si="77"/>
        <v>0</v>
      </c>
      <c r="ET36" s="117">
        <f t="shared" si="78"/>
        <v>0</v>
      </c>
      <c r="EU36" s="117">
        <f t="shared" si="79"/>
        <v>0</v>
      </c>
      <c r="EV36" s="117">
        <f t="shared" si="80"/>
        <v>0</v>
      </c>
      <c r="EW36" s="117">
        <f t="shared" si="81"/>
        <v>0</v>
      </c>
      <c r="EX36" s="118">
        <f t="shared" si="82"/>
        <v>0</v>
      </c>
      <c r="EY36" s="118">
        <f t="shared" si="83"/>
        <v>0</v>
      </c>
      <c r="EZ36" s="117">
        <f t="shared" si="104"/>
        <v>0</v>
      </c>
      <c r="FA36" s="118">
        <f t="shared" si="84"/>
        <v>0</v>
      </c>
      <c r="FB36" s="118">
        <f t="shared" si="85"/>
        <v>0</v>
      </c>
      <c r="FC36" s="7">
        <f t="shared" si="86"/>
        <v>0</v>
      </c>
    </row>
    <row r="37" spans="1:161" ht="17.100000000000001" customHeight="1" x14ac:dyDescent="0.25">
      <c r="A37" s="774"/>
      <c r="B37" s="777"/>
      <c r="C37" s="172">
        <v>5</v>
      </c>
      <c r="D37" s="453" t="s">
        <v>868</v>
      </c>
      <c r="E37" s="536" t="s">
        <v>843</v>
      </c>
      <c r="F37" s="430" t="s">
        <v>850</v>
      </c>
      <c r="G37" s="449" t="s">
        <v>878</v>
      </c>
      <c r="H37" s="450" t="s">
        <v>865</v>
      </c>
      <c r="I37" s="430" t="s">
        <v>869</v>
      </c>
      <c r="J37" s="451" t="s">
        <v>877</v>
      </c>
      <c r="K37" s="450" t="s">
        <v>884</v>
      </c>
      <c r="L37" s="452" t="s">
        <v>887</v>
      </c>
      <c r="M37" s="447"/>
      <c r="N37" s="448"/>
      <c r="O37" s="448"/>
      <c r="P37" s="449"/>
      <c r="Q37" s="430"/>
      <c r="R37" s="451"/>
      <c r="S37" s="452"/>
      <c r="T37" s="447"/>
      <c r="U37" s="454"/>
      <c r="V37" s="430"/>
      <c r="W37" s="449"/>
      <c r="X37" s="430"/>
      <c r="Y37" s="446"/>
      <c r="Z37" s="452"/>
      <c r="AA37" s="42"/>
      <c r="AB37" s="10"/>
      <c r="AC37" s="6"/>
      <c r="AD37" s="520" t="s">
        <v>640</v>
      </c>
      <c r="AE37" s="520" t="s">
        <v>640</v>
      </c>
      <c r="AF37" s="520" t="s">
        <v>640</v>
      </c>
      <c r="AG37" s="520" t="s">
        <v>416</v>
      </c>
      <c r="AH37" s="520" t="s">
        <v>416</v>
      </c>
      <c r="AI37" s="520" t="s">
        <v>416</v>
      </c>
      <c r="AJ37" s="520" t="s">
        <v>641</v>
      </c>
      <c r="AK37" s="520" t="s">
        <v>641</v>
      </c>
      <c r="AL37" s="520" t="s">
        <v>641</v>
      </c>
      <c r="AM37" s="520" t="s">
        <v>806</v>
      </c>
      <c r="AN37" s="520" t="s">
        <v>806</v>
      </c>
      <c r="AO37" s="520" t="s">
        <v>806</v>
      </c>
      <c r="AP37" s="520" t="s">
        <v>792</v>
      </c>
      <c r="AQ37" s="520" t="s">
        <v>792</v>
      </c>
      <c r="AR37" s="520" t="s">
        <v>661</v>
      </c>
      <c r="AS37" s="520" t="s">
        <v>661</v>
      </c>
      <c r="AT37" s="520" t="s">
        <v>661</v>
      </c>
      <c r="AU37" s="520" t="s">
        <v>661</v>
      </c>
      <c r="AV37" s="520" t="s">
        <v>661</v>
      </c>
      <c r="AW37" s="520" t="s">
        <v>638</v>
      </c>
      <c r="AX37" s="520" t="s">
        <v>638</v>
      </c>
      <c r="AY37" s="520" t="s">
        <v>661</v>
      </c>
      <c r="AZ37" s="520" t="s">
        <v>661</v>
      </c>
      <c r="BB37" s="118"/>
      <c r="BC37" s="118">
        <f t="shared" si="0"/>
        <v>0</v>
      </c>
      <c r="BD37" s="118">
        <f t="shared" si="1"/>
        <v>0</v>
      </c>
      <c r="BE37" s="118">
        <f t="shared" si="2"/>
        <v>0</v>
      </c>
      <c r="BF37" s="118">
        <f t="shared" si="3"/>
        <v>0</v>
      </c>
      <c r="BG37" s="118">
        <f t="shared" si="4"/>
        <v>0</v>
      </c>
      <c r="BH37" s="118">
        <f t="shared" si="5"/>
        <v>0</v>
      </c>
      <c r="BI37" s="118">
        <f t="shared" si="6"/>
        <v>0</v>
      </c>
      <c r="BJ37" s="118">
        <f t="shared" si="7"/>
        <v>0</v>
      </c>
      <c r="BK37" s="117">
        <f t="shared" si="87"/>
        <v>0</v>
      </c>
      <c r="BL37" s="118">
        <f t="shared" si="8"/>
        <v>0</v>
      </c>
      <c r="BM37" s="118">
        <f t="shared" si="9"/>
        <v>0</v>
      </c>
      <c r="BN37" s="117">
        <f t="shared" si="10"/>
        <v>0</v>
      </c>
      <c r="BO37" s="118">
        <f t="shared" si="11"/>
        <v>0</v>
      </c>
      <c r="BP37" s="118">
        <f t="shared" si="12"/>
        <v>0</v>
      </c>
      <c r="BQ37" s="118">
        <f t="shared" si="13"/>
        <v>0</v>
      </c>
      <c r="BR37" s="118">
        <f t="shared" si="14"/>
        <v>0</v>
      </c>
      <c r="BS37" s="118">
        <f t="shared" si="15"/>
        <v>0</v>
      </c>
      <c r="BT37" s="118">
        <f t="shared" si="16"/>
        <v>0</v>
      </c>
      <c r="BU37" s="118">
        <f t="shared" si="88"/>
        <v>0</v>
      </c>
      <c r="BV37" s="117">
        <f t="shared" si="17"/>
        <v>0</v>
      </c>
      <c r="BW37" s="117">
        <f t="shared" si="18"/>
        <v>0</v>
      </c>
      <c r="BX37" s="117">
        <f t="shared" si="19"/>
        <v>0</v>
      </c>
      <c r="BY37" s="117">
        <f t="shared" si="20"/>
        <v>0</v>
      </c>
      <c r="BZ37" s="117">
        <f t="shared" si="21"/>
        <v>0</v>
      </c>
      <c r="CA37" s="117">
        <f t="shared" si="89"/>
        <v>0</v>
      </c>
      <c r="CB37" s="117">
        <f t="shared" si="22"/>
        <v>0</v>
      </c>
      <c r="CC37" s="117">
        <f t="shared" si="23"/>
        <v>0</v>
      </c>
      <c r="CD37" s="117">
        <f t="shared" si="24"/>
        <v>0</v>
      </c>
      <c r="CE37" s="117">
        <f t="shared" si="90"/>
        <v>0</v>
      </c>
      <c r="CF37" s="117">
        <f t="shared" si="91"/>
        <v>0</v>
      </c>
      <c r="CG37" s="117">
        <f t="shared" si="92"/>
        <v>0</v>
      </c>
      <c r="CH37" s="117">
        <f t="shared" si="25"/>
        <v>0</v>
      </c>
      <c r="CI37" s="117">
        <f t="shared" si="26"/>
        <v>0</v>
      </c>
      <c r="CJ37" s="117">
        <f t="shared" si="27"/>
        <v>0</v>
      </c>
      <c r="CK37" s="117">
        <f t="shared" si="28"/>
        <v>0</v>
      </c>
      <c r="CL37" s="117">
        <f t="shared" si="29"/>
        <v>0</v>
      </c>
      <c r="CM37" s="117">
        <f t="shared" si="30"/>
        <v>0</v>
      </c>
      <c r="CN37" s="117">
        <f t="shared" si="31"/>
        <v>0</v>
      </c>
      <c r="CO37" s="117">
        <f t="shared" si="32"/>
        <v>0</v>
      </c>
      <c r="CP37" s="117">
        <f t="shared" si="33"/>
        <v>0</v>
      </c>
      <c r="CQ37" s="117">
        <f t="shared" si="93"/>
        <v>0</v>
      </c>
      <c r="CR37" s="117">
        <f t="shared" si="34"/>
        <v>0</v>
      </c>
      <c r="CS37" s="117">
        <f t="shared" si="35"/>
        <v>0</v>
      </c>
      <c r="CT37" s="117">
        <f t="shared" si="36"/>
        <v>0</v>
      </c>
      <c r="CU37" s="117">
        <f t="shared" si="37"/>
        <v>0</v>
      </c>
      <c r="CV37" s="117">
        <f t="shared" si="38"/>
        <v>0</v>
      </c>
      <c r="CW37" s="117">
        <f t="shared" si="39"/>
        <v>0</v>
      </c>
      <c r="CX37" s="117">
        <f t="shared" si="40"/>
        <v>0</v>
      </c>
      <c r="CY37" s="117">
        <f t="shared" si="41"/>
        <v>0</v>
      </c>
      <c r="CZ37" s="117">
        <f t="shared" si="42"/>
        <v>0</v>
      </c>
      <c r="DA37" s="117">
        <f t="shared" si="94"/>
        <v>0</v>
      </c>
      <c r="DB37" s="117">
        <f t="shared" si="43"/>
        <v>0</v>
      </c>
      <c r="DC37" s="117">
        <f t="shared" si="95"/>
        <v>0</v>
      </c>
      <c r="DD37" s="117">
        <f t="shared" si="44"/>
        <v>0</v>
      </c>
      <c r="DE37" s="117">
        <f t="shared" si="96"/>
        <v>0</v>
      </c>
      <c r="DF37" s="117">
        <f t="shared" si="45"/>
        <v>0</v>
      </c>
      <c r="DG37" s="117">
        <f t="shared" si="46"/>
        <v>0</v>
      </c>
      <c r="DH37" s="117">
        <f t="shared" si="47"/>
        <v>0</v>
      </c>
      <c r="DI37" s="117">
        <f t="shared" si="48"/>
        <v>0</v>
      </c>
      <c r="DJ37" s="117">
        <f t="shared" si="49"/>
        <v>0</v>
      </c>
      <c r="DK37" s="117">
        <f t="shared" si="50"/>
        <v>0</v>
      </c>
      <c r="DL37" s="117">
        <f t="shared" si="51"/>
        <v>0</v>
      </c>
      <c r="DM37" s="117">
        <f t="shared" si="52"/>
        <v>0</v>
      </c>
      <c r="DN37" s="117">
        <f t="shared" si="97"/>
        <v>0</v>
      </c>
      <c r="DO37" s="117">
        <f t="shared" si="53"/>
        <v>0</v>
      </c>
      <c r="DP37" s="117">
        <f t="shared" si="54"/>
        <v>0</v>
      </c>
      <c r="DQ37" s="117">
        <f t="shared" si="98"/>
        <v>0</v>
      </c>
      <c r="DR37" s="117">
        <f t="shared" si="99"/>
        <v>0</v>
      </c>
      <c r="DS37" s="117">
        <f t="shared" si="55"/>
        <v>0</v>
      </c>
      <c r="DT37" s="117">
        <f t="shared" si="56"/>
        <v>0</v>
      </c>
      <c r="DU37" s="117">
        <f t="shared" si="57"/>
        <v>0</v>
      </c>
      <c r="DV37" s="117">
        <f t="shared" si="58"/>
        <v>0</v>
      </c>
      <c r="DW37" s="117">
        <f t="shared" si="59"/>
        <v>0</v>
      </c>
      <c r="DX37" s="117">
        <f t="shared" si="60"/>
        <v>0</v>
      </c>
      <c r="DY37" s="117">
        <f t="shared" si="100"/>
        <v>0</v>
      </c>
      <c r="DZ37" s="117">
        <f t="shared" si="61"/>
        <v>0</v>
      </c>
      <c r="EA37" s="117">
        <f t="shared" si="101"/>
        <v>0</v>
      </c>
      <c r="EB37" s="117">
        <f t="shared" si="62"/>
        <v>0</v>
      </c>
      <c r="EC37" s="117">
        <f t="shared" si="63"/>
        <v>0</v>
      </c>
      <c r="ED37" s="117">
        <f t="shared" si="64"/>
        <v>0</v>
      </c>
      <c r="EE37" s="117">
        <f t="shared" si="65"/>
        <v>0</v>
      </c>
      <c r="EF37" s="117">
        <f t="shared" si="66"/>
        <v>0</v>
      </c>
      <c r="EG37" s="117">
        <f t="shared" si="102"/>
        <v>0</v>
      </c>
      <c r="EH37" s="117">
        <f t="shared" si="67"/>
        <v>0</v>
      </c>
      <c r="EI37" s="117">
        <f t="shared" si="68"/>
        <v>0</v>
      </c>
      <c r="EJ37" s="117">
        <f t="shared" si="69"/>
        <v>0</v>
      </c>
      <c r="EK37" s="117">
        <f t="shared" si="70"/>
        <v>0</v>
      </c>
      <c r="EL37" s="117">
        <f t="shared" si="71"/>
        <v>0</v>
      </c>
      <c r="EM37" s="117">
        <f t="shared" si="103"/>
        <v>0</v>
      </c>
      <c r="EN37" s="117">
        <f t="shared" si="72"/>
        <v>0</v>
      </c>
      <c r="EO37" s="117">
        <f t="shared" si="73"/>
        <v>0</v>
      </c>
      <c r="EP37" s="117">
        <f t="shared" si="74"/>
        <v>0</v>
      </c>
      <c r="EQ37" s="118">
        <f t="shared" si="75"/>
        <v>0</v>
      </c>
      <c r="ER37" s="117">
        <f t="shared" si="76"/>
        <v>0</v>
      </c>
      <c r="ES37" s="117">
        <f t="shared" si="77"/>
        <v>0</v>
      </c>
      <c r="ET37" s="117">
        <f t="shared" si="78"/>
        <v>0</v>
      </c>
      <c r="EU37" s="117">
        <f t="shared" si="79"/>
        <v>0</v>
      </c>
      <c r="EV37" s="117">
        <f t="shared" si="80"/>
        <v>0</v>
      </c>
      <c r="EW37" s="117">
        <f t="shared" si="81"/>
        <v>0</v>
      </c>
      <c r="EX37" s="118">
        <f t="shared" si="82"/>
        <v>0</v>
      </c>
      <c r="EY37" s="118">
        <f t="shared" si="83"/>
        <v>0</v>
      </c>
      <c r="EZ37" s="117">
        <f t="shared" si="104"/>
        <v>0</v>
      </c>
      <c r="FA37" s="118">
        <f t="shared" si="84"/>
        <v>0</v>
      </c>
      <c r="FB37" s="118">
        <f t="shared" si="85"/>
        <v>0</v>
      </c>
      <c r="FC37" s="7">
        <f t="shared" si="86"/>
        <v>0</v>
      </c>
    </row>
    <row r="38" spans="1:161" ht="17.100000000000001" customHeight="1" x14ac:dyDescent="0.25">
      <c r="A38" s="774"/>
      <c r="B38" s="777"/>
      <c r="C38" s="172">
        <v>6</v>
      </c>
      <c r="D38" s="453" t="s">
        <v>868</v>
      </c>
      <c r="E38" s="448" t="s">
        <v>872</v>
      </c>
      <c r="F38" s="458" t="s">
        <v>850</v>
      </c>
      <c r="G38" s="449" t="s">
        <v>878</v>
      </c>
      <c r="H38" s="450" t="s">
        <v>860</v>
      </c>
      <c r="I38" s="430" t="s">
        <v>869</v>
      </c>
      <c r="J38" s="451" t="s">
        <v>877</v>
      </c>
      <c r="K38" s="450" t="s">
        <v>861</v>
      </c>
      <c r="L38" s="452" t="s">
        <v>889</v>
      </c>
      <c r="M38" s="447"/>
      <c r="N38" s="448"/>
      <c r="O38" s="448"/>
      <c r="P38" s="449"/>
      <c r="Q38" s="430"/>
      <c r="R38" s="451"/>
      <c r="S38" s="452"/>
      <c r="T38" s="447"/>
      <c r="U38" s="454"/>
      <c r="V38" s="430"/>
      <c r="W38" s="449"/>
      <c r="X38" s="493"/>
      <c r="Y38" s="454"/>
      <c r="Z38" s="452"/>
      <c r="AA38" s="42"/>
      <c r="AB38" s="229"/>
      <c r="AC38" s="6"/>
      <c r="AD38" s="520" t="s">
        <v>640</v>
      </c>
      <c r="AE38" s="520" t="s">
        <v>640</v>
      </c>
      <c r="AF38" s="520" t="s">
        <v>640</v>
      </c>
      <c r="AG38" s="520" t="s">
        <v>416</v>
      </c>
      <c r="AH38" s="520" t="s">
        <v>416</v>
      </c>
      <c r="AI38" s="520" t="s">
        <v>416</v>
      </c>
      <c r="AJ38" s="520" t="s">
        <v>641</v>
      </c>
      <c r="AK38" s="520" t="s">
        <v>641</v>
      </c>
      <c r="AL38" s="520" t="s">
        <v>641</v>
      </c>
      <c r="AM38" s="520" t="s">
        <v>806</v>
      </c>
      <c r="AN38" s="520" t="s">
        <v>806</v>
      </c>
      <c r="AO38" s="520" t="s">
        <v>806</v>
      </c>
      <c r="AP38" s="520" t="s">
        <v>792</v>
      </c>
      <c r="AQ38" s="520" t="s">
        <v>792</v>
      </c>
      <c r="AR38" s="520" t="s">
        <v>661</v>
      </c>
      <c r="AS38" s="520" t="s">
        <v>661</v>
      </c>
      <c r="AT38" s="520" t="s">
        <v>661</v>
      </c>
      <c r="AU38" s="520" t="s">
        <v>661</v>
      </c>
      <c r="AV38" s="520" t="s">
        <v>661</v>
      </c>
      <c r="AW38" s="520" t="s">
        <v>638</v>
      </c>
      <c r="AX38" s="520" t="s">
        <v>638</v>
      </c>
      <c r="AY38" s="520" t="s">
        <v>661</v>
      </c>
      <c r="AZ38" s="520" t="s">
        <v>661</v>
      </c>
      <c r="BB38" s="118"/>
      <c r="BC38" s="118">
        <f t="shared" si="0"/>
        <v>0</v>
      </c>
      <c r="BD38" s="118">
        <f t="shared" si="1"/>
        <v>0</v>
      </c>
      <c r="BE38" s="118">
        <f t="shared" si="2"/>
        <v>0</v>
      </c>
      <c r="BF38" s="118">
        <f t="shared" si="3"/>
        <v>0</v>
      </c>
      <c r="BG38" s="118">
        <f t="shared" si="4"/>
        <v>0</v>
      </c>
      <c r="BH38" s="118">
        <f t="shared" si="5"/>
        <v>0</v>
      </c>
      <c r="BI38" s="118">
        <f t="shared" si="6"/>
        <v>0</v>
      </c>
      <c r="BJ38" s="118">
        <f t="shared" si="7"/>
        <v>0</v>
      </c>
      <c r="BK38" s="117">
        <f t="shared" si="87"/>
        <v>0</v>
      </c>
      <c r="BL38" s="118">
        <f t="shared" si="8"/>
        <v>0</v>
      </c>
      <c r="BM38" s="118">
        <f t="shared" si="9"/>
        <v>0</v>
      </c>
      <c r="BN38" s="117">
        <f t="shared" si="10"/>
        <v>0</v>
      </c>
      <c r="BO38" s="118">
        <f t="shared" si="11"/>
        <v>0</v>
      </c>
      <c r="BP38" s="118">
        <f t="shared" si="12"/>
        <v>0</v>
      </c>
      <c r="BQ38" s="118">
        <f t="shared" si="13"/>
        <v>0</v>
      </c>
      <c r="BR38" s="118">
        <f t="shared" si="14"/>
        <v>0</v>
      </c>
      <c r="BS38" s="118">
        <f t="shared" si="15"/>
        <v>0</v>
      </c>
      <c r="BT38" s="118">
        <f t="shared" si="16"/>
        <v>0</v>
      </c>
      <c r="BU38" s="118">
        <f t="shared" si="88"/>
        <v>0</v>
      </c>
      <c r="BV38" s="117">
        <f t="shared" si="17"/>
        <v>0</v>
      </c>
      <c r="BW38" s="117">
        <f t="shared" si="18"/>
        <v>0</v>
      </c>
      <c r="BX38" s="117">
        <f t="shared" si="19"/>
        <v>0</v>
      </c>
      <c r="BY38" s="117">
        <f t="shared" si="20"/>
        <v>0</v>
      </c>
      <c r="BZ38" s="117">
        <f t="shared" si="21"/>
        <v>0</v>
      </c>
      <c r="CA38" s="117">
        <f t="shared" si="89"/>
        <v>0</v>
      </c>
      <c r="CB38" s="117">
        <f t="shared" si="22"/>
        <v>0</v>
      </c>
      <c r="CC38" s="117">
        <f t="shared" si="23"/>
        <v>0</v>
      </c>
      <c r="CD38" s="117">
        <f t="shared" si="24"/>
        <v>0</v>
      </c>
      <c r="CE38" s="117">
        <f t="shared" si="90"/>
        <v>0</v>
      </c>
      <c r="CF38" s="117">
        <f t="shared" si="91"/>
        <v>0</v>
      </c>
      <c r="CG38" s="117">
        <f t="shared" si="92"/>
        <v>0</v>
      </c>
      <c r="CH38" s="117">
        <f t="shared" si="25"/>
        <v>0</v>
      </c>
      <c r="CI38" s="117">
        <f t="shared" si="26"/>
        <v>0</v>
      </c>
      <c r="CJ38" s="117">
        <f t="shared" si="27"/>
        <v>0</v>
      </c>
      <c r="CK38" s="117">
        <f t="shared" si="28"/>
        <v>0</v>
      </c>
      <c r="CL38" s="117">
        <f t="shared" si="29"/>
        <v>0</v>
      </c>
      <c r="CM38" s="117">
        <f t="shared" si="30"/>
        <v>0</v>
      </c>
      <c r="CN38" s="117">
        <f t="shared" si="31"/>
        <v>0</v>
      </c>
      <c r="CO38" s="117">
        <f t="shared" si="32"/>
        <v>0</v>
      </c>
      <c r="CP38" s="117">
        <f t="shared" si="33"/>
        <v>0</v>
      </c>
      <c r="CQ38" s="117">
        <f t="shared" si="93"/>
        <v>0</v>
      </c>
      <c r="CR38" s="117">
        <f t="shared" si="34"/>
        <v>0</v>
      </c>
      <c r="CS38" s="117">
        <f t="shared" si="35"/>
        <v>0</v>
      </c>
      <c r="CT38" s="117">
        <f t="shared" si="36"/>
        <v>0</v>
      </c>
      <c r="CU38" s="117">
        <f t="shared" si="37"/>
        <v>0</v>
      </c>
      <c r="CV38" s="117">
        <f t="shared" si="38"/>
        <v>0</v>
      </c>
      <c r="CW38" s="117">
        <f t="shared" si="39"/>
        <v>0</v>
      </c>
      <c r="CX38" s="117">
        <f t="shared" si="40"/>
        <v>0</v>
      </c>
      <c r="CY38" s="117">
        <f t="shared" si="41"/>
        <v>0</v>
      </c>
      <c r="CZ38" s="117">
        <f t="shared" si="42"/>
        <v>0</v>
      </c>
      <c r="DA38" s="117">
        <f t="shared" si="94"/>
        <v>0</v>
      </c>
      <c r="DB38" s="117">
        <f t="shared" si="43"/>
        <v>0</v>
      </c>
      <c r="DC38" s="117">
        <f t="shared" si="95"/>
        <v>0</v>
      </c>
      <c r="DD38" s="117">
        <f t="shared" si="44"/>
        <v>0</v>
      </c>
      <c r="DE38" s="117">
        <f t="shared" si="96"/>
        <v>0</v>
      </c>
      <c r="DF38" s="117">
        <f t="shared" si="45"/>
        <v>0</v>
      </c>
      <c r="DG38" s="117">
        <f t="shared" si="46"/>
        <v>0</v>
      </c>
      <c r="DH38" s="117">
        <f t="shared" si="47"/>
        <v>0</v>
      </c>
      <c r="DI38" s="117">
        <f t="shared" si="48"/>
        <v>0</v>
      </c>
      <c r="DJ38" s="117">
        <f t="shared" si="49"/>
        <v>0</v>
      </c>
      <c r="DK38" s="117">
        <f t="shared" si="50"/>
        <v>0</v>
      </c>
      <c r="DL38" s="117">
        <f t="shared" si="51"/>
        <v>0</v>
      </c>
      <c r="DM38" s="117">
        <f t="shared" si="52"/>
        <v>0</v>
      </c>
      <c r="DN38" s="117">
        <f t="shared" si="97"/>
        <v>0</v>
      </c>
      <c r="DO38" s="117">
        <f t="shared" si="53"/>
        <v>0</v>
      </c>
      <c r="DP38" s="117">
        <f t="shared" si="54"/>
        <v>0</v>
      </c>
      <c r="DQ38" s="117">
        <f t="shared" si="98"/>
        <v>0</v>
      </c>
      <c r="DR38" s="117">
        <f t="shared" si="99"/>
        <v>0</v>
      </c>
      <c r="DS38" s="117">
        <f t="shared" si="55"/>
        <v>0</v>
      </c>
      <c r="DT38" s="117">
        <f t="shared" si="56"/>
        <v>0</v>
      </c>
      <c r="DU38" s="117">
        <f t="shared" si="57"/>
        <v>0</v>
      </c>
      <c r="DV38" s="117">
        <f t="shared" si="58"/>
        <v>0</v>
      </c>
      <c r="DW38" s="117">
        <f t="shared" si="59"/>
        <v>0</v>
      </c>
      <c r="DX38" s="117">
        <f t="shared" si="60"/>
        <v>0</v>
      </c>
      <c r="DY38" s="117">
        <f t="shared" si="100"/>
        <v>0</v>
      </c>
      <c r="DZ38" s="117">
        <f t="shared" si="61"/>
        <v>0</v>
      </c>
      <c r="EA38" s="117">
        <f t="shared" si="101"/>
        <v>0</v>
      </c>
      <c r="EB38" s="117">
        <f t="shared" si="62"/>
        <v>0</v>
      </c>
      <c r="EC38" s="117">
        <f t="shared" si="63"/>
        <v>0</v>
      </c>
      <c r="ED38" s="117">
        <f t="shared" si="64"/>
        <v>0</v>
      </c>
      <c r="EE38" s="117">
        <f t="shared" si="65"/>
        <v>0</v>
      </c>
      <c r="EF38" s="117">
        <f t="shared" si="66"/>
        <v>0</v>
      </c>
      <c r="EG38" s="117">
        <f t="shared" si="102"/>
        <v>0</v>
      </c>
      <c r="EH38" s="117">
        <f t="shared" si="67"/>
        <v>0</v>
      </c>
      <c r="EI38" s="117">
        <f t="shared" si="68"/>
        <v>0</v>
      </c>
      <c r="EJ38" s="117">
        <f t="shared" si="69"/>
        <v>0</v>
      </c>
      <c r="EK38" s="117">
        <f t="shared" si="70"/>
        <v>0</v>
      </c>
      <c r="EL38" s="117">
        <f t="shared" si="71"/>
        <v>0</v>
      </c>
      <c r="EM38" s="117">
        <f t="shared" si="103"/>
        <v>0</v>
      </c>
      <c r="EN38" s="117">
        <f t="shared" si="72"/>
        <v>0</v>
      </c>
      <c r="EO38" s="117">
        <f t="shared" si="73"/>
        <v>0</v>
      </c>
      <c r="EP38" s="117">
        <f t="shared" si="74"/>
        <v>0</v>
      </c>
      <c r="EQ38" s="118">
        <f t="shared" si="75"/>
        <v>0</v>
      </c>
      <c r="ER38" s="117">
        <f t="shared" si="76"/>
        <v>0</v>
      </c>
      <c r="ES38" s="117">
        <f t="shared" si="77"/>
        <v>0</v>
      </c>
      <c r="ET38" s="117">
        <f t="shared" si="78"/>
        <v>0</v>
      </c>
      <c r="EU38" s="117">
        <f t="shared" si="79"/>
        <v>0</v>
      </c>
      <c r="EV38" s="117">
        <f t="shared" si="80"/>
        <v>0</v>
      </c>
      <c r="EW38" s="117">
        <f t="shared" si="81"/>
        <v>0</v>
      </c>
      <c r="EX38" s="118">
        <f t="shared" si="82"/>
        <v>0</v>
      </c>
      <c r="EY38" s="118">
        <f t="shared" si="83"/>
        <v>0</v>
      </c>
      <c r="EZ38" s="117">
        <f t="shared" si="104"/>
        <v>0</v>
      </c>
      <c r="FA38" s="118">
        <f t="shared" si="84"/>
        <v>0</v>
      </c>
      <c r="FB38" s="118">
        <f t="shared" si="85"/>
        <v>0</v>
      </c>
      <c r="FC38" s="7">
        <f t="shared" si="86"/>
        <v>0</v>
      </c>
    </row>
    <row r="39" spans="1:161" ht="17.100000000000001" customHeight="1" x14ac:dyDescent="0.25">
      <c r="A39" s="774"/>
      <c r="B39" s="777"/>
      <c r="C39" s="172">
        <v>7</v>
      </c>
      <c r="D39" s="453" t="s">
        <v>870</v>
      </c>
      <c r="E39" s="448" t="s">
        <v>872</v>
      </c>
      <c r="F39" s="430" t="s">
        <v>877</v>
      </c>
      <c r="G39" s="449" t="s">
        <v>866</v>
      </c>
      <c r="H39" s="450" t="s">
        <v>860</v>
      </c>
      <c r="I39" s="430" t="s">
        <v>850</v>
      </c>
      <c r="J39" s="451" t="s">
        <v>874</v>
      </c>
      <c r="K39" s="450" t="s">
        <v>861</v>
      </c>
      <c r="L39" s="452" t="s">
        <v>889</v>
      </c>
      <c r="M39" s="447"/>
      <c r="N39" s="448"/>
      <c r="O39" s="430"/>
      <c r="P39" s="449"/>
      <c r="Q39" s="430"/>
      <c r="R39" s="451"/>
      <c r="S39" s="452"/>
      <c r="T39" s="447"/>
      <c r="U39" s="454"/>
      <c r="V39" s="430"/>
      <c r="W39" s="494"/>
      <c r="X39" s="430"/>
      <c r="Y39" s="451"/>
      <c r="Z39" s="452"/>
      <c r="AA39" s="42"/>
      <c r="AB39" s="10"/>
      <c r="AC39" s="6"/>
      <c r="AD39" s="520" t="s">
        <v>640</v>
      </c>
      <c r="AE39" s="520" t="s">
        <v>640</v>
      </c>
      <c r="AF39" s="520" t="s">
        <v>640</v>
      </c>
      <c r="AG39" s="520" t="s">
        <v>416</v>
      </c>
      <c r="AH39" s="520" t="s">
        <v>416</v>
      </c>
      <c r="AI39" s="520" t="s">
        <v>416</v>
      </c>
      <c r="AJ39" s="520" t="s">
        <v>641</v>
      </c>
      <c r="AK39" s="520" t="s">
        <v>641</v>
      </c>
      <c r="AL39" s="520" t="s">
        <v>641</v>
      </c>
      <c r="AM39" s="520" t="s">
        <v>640</v>
      </c>
      <c r="AN39" s="520" t="s">
        <v>640</v>
      </c>
      <c r="AO39" s="520" t="s">
        <v>640</v>
      </c>
      <c r="AP39" s="520" t="s">
        <v>519</v>
      </c>
      <c r="AQ39" s="520" t="s">
        <v>519</v>
      </c>
      <c r="AR39" s="520" t="s">
        <v>804</v>
      </c>
      <c r="AS39" s="520" t="s">
        <v>804</v>
      </c>
      <c r="AT39" s="520" t="s">
        <v>241</v>
      </c>
      <c r="AU39" s="520" t="s">
        <v>241</v>
      </c>
      <c r="AV39" s="520" t="s">
        <v>241</v>
      </c>
      <c r="AW39" s="520" t="s">
        <v>519</v>
      </c>
      <c r="AX39" s="520" t="s">
        <v>519</v>
      </c>
      <c r="AY39" s="520" t="s">
        <v>804</v>
      </c>
      <c r="AZ39" s="520" t="s">
        <v>804</v>
      </c>
      <c r="BB39" s="118"/>
      <c r="BC39" s="118">
        <f t="shared" si="0"/>
        <v>0</v>
      </c>
      <c r="BD39" s="118">
        <f t="shared" si="1"/>
        <v>0</v>
      </c>
      <c r="BE39" s="118">
        <f t="shared" si="2"/>
        <v>0</v>
      </c>
      <c r="BF39" s="118">
        <f t="shared" si="3"/>
        <v>0</v>
      </c>
      <c r="BG39" s="118">
        <f t="shared" si="4"/>
        <v>0</v>
      </c>
      <c r="BH39" s="118">
        <f t="shared" si="5"/>
        <v>0</v>
      </c>
      <c r="BI39" s="118">
        <f t="shared" si="6"/>
        <v>0</v>
      </c>
      <c r="BJ39" s="118">
        <f t="shared" si="7"/>
        <v>0</v>
      </c>
      <c r="BK39" s="117">
        <f t="shared" si="87"/>
        <v>0</v>
      </c>
      <c r="BL39" s="118">
        <f t="shared" si="8"/>
        <v>0</v>
      </c>
      <c r="BM39" s="118">
        <f t="shared" si="9"/>
        <v>0</v>
      </c>
      <c r="BN39" s="117">
        <f t="shared" si="10"/>
        <v>0</v>
      </c>
      <c r="BO39" s="118">
        <f t="shared" si="11"/>
        <v>0</v>
      </c>
      <c r="BP39" s="118">
        <f t="shared" si="12"/>
        <v>0</v>
      </c>
      <c r="BQ39" s="118">
        <f t="shared" si="13"/>
        <v>0</v>
      </c>
      <c r="BR39" s="118">
        <f t="shared" si="14"/>
        <v>0</v>
      </c>
      <c r="BS39" s="118">
        <f t="shared" si="15"/>
        <v>0</v>
      </c>
      <c r="BT39" s="118">
        <f t="shared" si="16"/>
        <v>0</v>
      </c>
      <c r="BU39" s="118">
        <f t="shared" si="88"/>
        <v>0</v>
      </c>
      <c r="BV39" s="117">
        <f t="shared" si="17"/>
        <v>0</v>
      </c>
      <c r="BW39" s="117">
        <f t="shared" si="18"/>
        <v>0</v>
      </c>
      <c r="BX39" s="117">
        <f t="shared" si="19"/>
        <v>0</v>
      </c>
      <c r="BY39" s="117">
        <f t="shared" si="20"/>
        <v>0</v>
      </c>
      <c r="BZ39" s="117">
        <f t="shared" si="21"/>
        <v>0</v>
      </c>
      <c r="CA39" s="117">
        <f t="shared" si="89"/>
        <v>0</v>
      </c>
      <c r="CB39" s="117">
        <f t="shared" si="22"/>
        <v>0</v>
      </c>
      <c r="CC39" s="117">
        <f t="shared" si="23"/>
        <v>0</v>
      </c>
      <c r="CD39" s="117">
        <f t="shared" si="24"/>
        <v>0</v>
      </c>
      <c r="CE39" s="117">
        <f t="shared" si="90"/>
        <v>0</v>
      </c>
      <c r="CF39" s="117">
        <f t="shared" si="91"/>
        <v>0</v>
      </c>
      <c r="CG39" s="117">
        <f t="shared" si="92"/>
        <v>0</v>
      </c>
      <c r="CH39" s="117">
        <f t="shared" si="25"/>
        <v>0</v>
      </c>
      <c r="CI39" s="117">
        <f t="shared" si="26"/>
        <v>0</v>
      </c>
      <c r="CJ39" s="117">
        <f t="shared" si="27"/>
        <v>0</v>
      </c>
      <c r="CK39" s="117">
        <f t="shared" si="28"/>
        <v>0</v>
      </c>
      <c r="CL39" s="117">
        <f t="shared" si="29"/>
        <v>0</v>
      </c>
      <c r="CM39" s="117">
        <f t="shared" si="30"/>
        <v>0</v>
      </c>
      <c r="CN39" s="117">
        <f t="shared" si="31"/>
        <v>0</v>
      </c>
      <c r="CO39" s="117">
        <f t="shared" si="32"/>
        <v>0</v>
      </c>
      <c r="CP39" s="117">
        <f t="shared" si="33"/>
        <v>0</v>
      </c>
      <c r="CQ39" s="117">
        <f t="shared" si="93"/>
        <v>0</v>
      </c>
      <c r="CR39" s="117">
        <f t="shared" si="34"/>
        <v>0</v>
      </c>
      <c r="CS39" s="117">
        <f t="shared" si="35"/>
        <v>0</v>
      </c>
      <c r="CT39" s="117">
        <f t="shared" si="36"/>
        <v>0</v>
      </c>
      <c r="CU39" s="117">
        <f t="shared" si="37"/>
        <v>0</v>
      </c>
      <c r="CV39" s="117">
        <f t="shared" si="38"/>
        <v>0</v>
      </c>
      <c r="CW39" s="117">
        <f t="shared" si="39"/>
        <v>0</v>
      </c>
      <c r="CX39" s="117">
        <f t="shared" si="40"/>
        <v>0</v>
      </c>
      <c r="CY39" s="117">
        <f t="shared" si="41"/>
        <v>0</v>
      </c>
      <c r="CZ39" s="117">
        <f t="shared" si="42"/>
        <v>0</v>
      </c>
      <c r="DA39" s="117">
        <f t="shared" si="94"/>
        <v>0</v>
      </c>
      <c r="DB39" s="117">
        <f t="shared" si="43"/>
        <v>0</v>
      </c>
      <c r="DC39" s="117">
        <f t="shared" si="95"/>
        <v>0</v>
      </c>
      <c r="DD39" s="117">
        <f t="shared" si="44"/>
        <v>0</v>
      </c>
      <c r="DE39" s="117">
        <f t="shared" si="96"/>
        <v>0</v>
      </c>
      <c r="DF39" s="117">
        <f t="shared" si="45"/>
        <v>0</v>
      </c>
      <c r="DG39" s="117">
        <f t="shared" si="46"/>
        <v>0</v>
      </c>
      <c r="DH39" s="117">
        <f t="shared" si="47"/>
        <v>0</v>
      </c>
      <c r="DI39" s="117">
        <f t="shared" si="48"/>
        <v>0</v>
      </c>
      <c r="DJ39" s="117">
        <f t="shared" si="49"/>
        <v>0</v>
      </c>
      <c r="DK39" s="117">
        <f t="shared" si="50"/>
        <v>0</v>
      </c>
      <c r="DL39" s="117">
        <f t="shared" si="51"/>
        <v>0</v>
      </c>
      <c r="DM39" s="117">
        <f t="shared" si="52"/>
        <v>0</v>
      </c>
      <c r="DN39" s="117">
        <f t="shared" si="97"/>
        <v>0</v>
      </c>
      <c r="DO39" s="117">
        <f t="shared" si="53"/>
        <v>0</v>
      </c>
      <c r="DP39" s="117">
        <f t="shared" si="54"/>
        <v>0</v>
      </c>
      <c r="DQ39" s="117">
        <f t="shared" si="98"/>
        <v>0</v>
      </c>
      <c r="DR39" s="117">
        <f t="shared" si="99"/>
        <v>0</v>
      </c>
      <c r="DS39" s="117">
        <f t="shared" si="55"/>
        <v>0</v>
      </c>
      <c r="DT39" s="117">
        <f t="shared" si="56"/>
        <v>0</v>
      </c>
      <c r="DU39" s="117">
        <f t="shared" si="57"/>
        <v>0</v>
      </c>
      <c r="DV39" s="117">
        <f t="shared" si="58"/>
        <v>0</v>
      </c>
      <c r="DW39" s="117">
        <f t="shared" si="59"/>
        <v>0</v>
      </c>
      <c r="DX39" s="117">
        <f t="shared" si="60"/>
        <v>0</v>
      </c>
      <c r="DY39" s="117">
        <f t="shared" si="100"/>
        <v>0</v>
      </c>
      <c r="DZ39" s="117">
        <f t="shared" si="61"/>
        <v>0</v>
      </c>
      <c r="EA39" s="117">
        <f t="shared" si="101"/>
        <v>0</v>
      </c>
      <c r="EB39" s="117">
        <f t="shared" si="62"/>
        <v>0</v>
      </c>
      <c r="EC39" s="117">
        <f t="shared" si="63"/>
        <v>0</v>
      </c>
      <c r="ED39" s="117">
        <f t="shared" si="64"/>
        <v>0</v>
      </c>
      <c r="EE39" s="117">
        <f t="shared" si="65"/>
        <v>0</v>
      </c>
      <c r="EF39" s="117">
        <f t="shared" si="66"/>
        <v>0</v>
      </c>
      <c r="EG39" s="117">
        <f t="shared" si="102"/>
        <v>0</v>
      </c>
      <c r="EH39" s="117">
        <f t="shared" si="67"/>
        <v>0</v>
      </c>
      <c r="EI39" s="117">
        <f t="shared" si="68"/>
        <v>0</v>
      </c>
      <c r="EJ39" s="117">
        <f t="shared" si="69"/>
        <v>0</v>
      </c>
      <c r="EK39" s="117">
        <f t="shared" si="70"/>
        <v>0</v>
      </c>
      <c r="EL39" s="117">
        <f t="shared" si="71"/>
        <v>0</v>
      </c>
      <c r="EM39" s="117">
        <f t="shared" si="103"/>
        <v>0</v>
      </c>
      <c r="EN39" s="117">
        <f t="shared" si="72"/>
        <v>0</v>
      </c>
      <c r="EO39" s="117">
        <f t="shared" si="73"/>
        <v>0</v>
      </c>
      <c r="EP39" s="117">
        <f t="shared" si="74"/>
        <v>0</v>
      </c>
      <c r="EQ39" s="118">
        <f t="shared" si="75"/>
        <v>0</v>
      </c>
      <c r="ER39" s="117">
        <f t="shared" si="76"/>
        <v>0</v>
      </c>
      <c r="ES39" s="117">
        <f t="shared" si="77"/>
        <v>0</v>
      </c>
      <c r="ET39" s="117">
        <f t="shared" si="78"/>
        <v>0</v>
      </c>
      <c r="EU39" s="117">
        <f t="shared" si="79"/>
        <v>0</v>
      </c>
      <c r="EV39" s="117">
        <f t="shared" si="80"/>
        <v>0</v>
      </c>
      <c r="EW39" s="117">
        <f t="shared" si="81"/>
        <v>0</v>
      </c>
      <c r="EX39" s="118">
        <f t="shared" si="82"/>
        <v>0</v>
      </c>
      <c r="EY39" s="118">
        <f t="shared" si="83"/>
        <v>0</v>
      </c>
      <c r="EZ39" s="117">
        <f t="shared" si="104"/>
        <v>0</v>
      </c>
      <c r="FA39" s="118">
        <f t="shared" si="84"/>
        <v>0</v>
      </c>
      <c r="FB39" s="118">
        <f t="shared" si="85"/>
        <v>0</v>
      </c>
      <c r="FC39" s="7">
        <f t="shared" si="86"/>
        <v>0</v>
      </c>
    </row>
    <row r="40" spans="1:161" ht="17.100000000000001" customHeight="1" x14ac:dyDescent="0.25">
      <c r="A40" s="774"/>
      <c r="B40" s="777"/>
      <c r="C40" s="172">
        <v>8</v>
      </c>
      <c r="D40" s="463" t="s">
        <v>870</v>
      </c>
      <c r="E40" s="457" t="s">
        <v>847</v>
      </c>
      <c r="F40" s="458" t="s">
        <v>877</v>
      </c>
      <c r="G40" s="459" t="s">
        <v>866</v>
      </c>
      <c r="H40" s="460" t="s">
        <v>886</v>
      </c>
      <c r="I40" s="458" t="s">
        <v>850</v>
      </c>
      <c r="J40" s="461" t="s">
        <v>873</v>
      </c>
      <c r="K40" s="460" t="s">
        <v>861</v>
      </c>
      <c r="L40" s="452" t="s">
        <v>889</v>
      </c>
      <c r="M40" s="456"/>
      <c r="N40" s="457"/>
      <c r="O40" s="458"/>
      <c r="P40" s="459"/>
      <c r="Q40" s="458"/>
      <c r="R40" s="461"/>
      <c r="S40" s="462"/>
      <c r="T40" s="456"/>
      <c r="U40" s="464"/>
      <c r="V40" s="458"/>
      <c r="W40" s="495"/>
      <c r="X40" s="458"/>
      <c r="Y40" s="461"/>
      <c r="Z40" s="462"/>
      <c r="AA40" s="42"/>
      <c r="AB40" s="10"/>
      <c r="AC40" s="6"/>
      <c r="AD40" s="520" t="s">
        <v>789</v>
      </c>
      <c r="AE40" s="520" t="s">
        <v>789</v>
      </c>
      <c r="AF40" s="520" t="s">
        <v>789</v>
      </c>
      <c r="AG40" s="520" t="s">
        <v>794</v>
      </c>
      <c r="AH40" s="520" t="s">
        <v>794</v>
      </c>
      <c r="AI40" s="520" t="s">
        <v>794</v>
      </c>
      <c r="AJ40" s="520" t="s">
        <v>795</v>
      </c>
      <c r="AK40" s="520" t="s">
        <v>267</v>
      </c>
      <c r="AL40" s="520" t="s">
        <v>267</v>
      </c>
      <c r="AM40" s="520" t="s">
        <v>640</v>
      </c>
      <c r="AN40" s="520" t="s">
        <v>640</v>
      </c>
      <c r="AO40" s="520" t="s">
        <v>640</v>
      </c>
      <c r="AP40" s="520" t="s">
        <v>519</v>
      </c>
      <c r="AQ40" s="520" t="s">
        <v>519</v>
      </c>
      <c r="AR40" s="520" t="s">
        <v>804</v>
      </c>
      <c r="AS40" s="520" t="s">
        <v>804</v>
      </c>
      <c r="AT40" s="520" t="s">
        <v>241</v>
      </c>
      <c r="AU40" s="520" t="s">
        <v>241</v>
      </c>
      <c r="AV40" s="520" t="s">
        <v>241</v>
      </c>
      <c r="AW40" s="520" t="s">
        <v>519</v>
      </c>
      <c r="AX40" s="520" t="s">
        <v>519</v>
      </c>
      <c r="AY40" s="520" t="s">
        <v>804</v>
      </c>
      <c r="AZ40" s="520" t="s">
        <v>804</v>
      </c>
      <c r="BB40" s="118"/>
      <c r="BC40" s="118">
        <f t="shared" si="0"/>
        <v>0</v>
      </c>
      <c r="BD40" s="118">
        <f t="shared" si="1"/>
        <v>0</v>
      </c>
      <c r="BE40" s="118">
        <f t="shared" si="2"/>
        <v>0</v>
      </c>
      <c r="BF40" s="118">
        <f t="shared" si="3"/>
        <v>0</v>
      </c>
      <c r="BG40" s="118">
        <f t="shared" si="4"/>
        <v>0</v>
      </c>
      <c r="BH40" s="118">
        <f t="shared" si="5"/>
        <v>0</v>
      </c>
      <c r="BI40" s="118">
        <f t="shared" si="6"/>
        <v>0</v>
      </c>
      <c r="BJ40" s="118">
        <f t="shared" si="7"/>
        <v>0</v>
      </c>
      <c r="BK40" s="117">
        <f t="shared" si="87"/>
        <v>0</v>
      </c>
      <c r="BL40" s="118">
        <f t="shared" si="8"/>
        <v>0</v>
      </c>
      <c r="BM40" s="118">
        <f t="shared" si="9"/>
        <v>0</v>
      </c>
      <c r="BN40" s="117">
        <f t="shared" si="10"/>
        <v>0</v>
      </c>
      <c r="BO40" s="118">
        <f t="shared" si="11"/>
        <v>0</v>
      </c>
      <c r="BP40" s="118">
        <f t="shared" si="12"/>
        <v>0</v>
      </c>
      <c r="BQ40" s="118">
        <f t="shared" si="13"/>
        <v>0</v>
      </c>
      <c r="BR40" s="118">
        <f t="shared" si="14"/>
        <v>0</v>
      </c>
      <c r="BS40" s="118">
        <f t="shared" si="15"/>
        <v>0</v>
      </c>
      <c r="BT40" s="118">
        <f t="shared" si="16"/>
        <v>0</v>
      </c>
      <c r="BU40" s="118">
        <f t="shared" si="88"/>
        <v>0</v>
      </c>
      <c r="BV40" s="117">
        <f t="shared" si="17"/>
        <v>0</v>
      </c>
      <c r="BW40" s="117">
        <f t="shared" si="18"/>
        <v>0</v>
      </c>
      <c r="BX40" s="117">
        <f t="shared" si="19"/>
        <v>0</v>
      </c>
      <c r="BY40" s="117">
        <f t="shared" si="20"/>
        <v>0</v>
      </c>
      <c r="BZ40" s="117">
        <f t="shared" si="21"/>
        <v>0</v>
      </c>
      <c r="CA40" s="117">
        <f t="shared" si="89"/>
        <v>0</v>
      </c>
      <c r="CB40" s="117">
        <f t="shared" si="22"/>
        <v>0</v>
      </c>
      <c r="CC40" s="117">
        <f t="shared" si="23"/>
        <v>0</v>
      </c>
      <c r="CD40" s="117">
        <f t="shared" si="24"/>
        <v>0</v>
      </c>
      <c r="CE40" s="117">
        <f t="shared" si="90"/>
        <v>0</v>
      </c>
      <c r="CF40" s="117">
        <f t="shared" si="91"/>
        <v>0</v>
      </c>
      <c r="CG40" s="117">
        <f t="shared" si="92"/>
        <v>0</v>
      </c>
      <c r="CH40" s="117">
        <f t="shared" si="25"/>
        <v>0</v>
      </c>
      <c r="CI40" s="117">
        <f t="shared" si="26"/>
        <v>0</v>
      </c>
      <c r="CJ40" s="117">
        <f t="shared" si="27"/>
        <v>0</v>
      </c>
      <c r="CK40" s="117">
        <f t="shared" si="28"/>
        <v>0</v>
      </c>
      <c r="CL40" s="117">
        <f t="shared" si="29"/>
        <v>0</v>
      </c>
      <c r="CM40" s="117">
        <f t="shared" si="30"/>
        <v>0</v>
      </c>
      <c r="CN40" s="117">
        <f t="shared" si="31"/>
        <v>0</v>
      </c>
      <c r="CO40" s="117">
        <f t="shared" si="32"/>
        <v>0</v>
      </c>
      <c r="CP40" s="117">
        <f t="shared" si="33"/>
        <v>0</v>
      </c>
      <c r="CQ40" s="117">
        <f t="shared" si="93"/>
        <v>0</v>
      </c>
      <c r="CR40" s="117">
        <f t="shared" si="34"/>
        <v>0</v>
      </c>
      <c r="CS40" s="117">
        <f t="shared" si="35"/>
        <v>0</v>
      </c>
      <c r="CT40" s="117">
        <f t="shared" si="36"/>
        <v>0</v>
      </c>
      <c r="CU40" s="117">
        <f t="shared" si="37"/>
        <v>0</v>
      </c>
      <c r="CV40" s="117">
        <f t="shared" si="38"/>
        <v>0</v>
      </c>
      <c r="CW40" s="117">
        <f t="shared" si="39"/>
        <v>0</v>
      </c>
      <c r="CX40" s="117">
        <f t="shared" si="40"/>
        <v>0</v>
      </c>
      <c r="CY40" s="117">
        <f t="shared" si="41"/>
        <v>0</v>
      </c>
      <c r="CZ40" s="117">
        <f t="shared" si="42"/>
        <v>0</v>
      </c>
      <c r="DA40" s="117">
        <f t="shared" si="94"/>
        <v>0</v>
      </c>
      <c r="DB40" s="117">
        <f t="shared" si="43"/>
        <v>0</v>
      </c>
      <c r="DC40" s="117">
        <f t="shared" si="95"/>
        <v>0</v>
      </c>
      <c r="DD40" s="117">
        <f t="shared" si="44"/>
        <v>0</v>
      </c>
      <c r="DE40" s="117">
        <f t="shared" si="96"/>
        <v>0</v>
      </c>
      <c r="DF40" s="117">
        <f t="shared" si="45"/>
        <v>0</v>
      </c>
      <c r="DG40" s="117">
        <f t="shared" si="46"/>
        <v>0</v>
      </c>
      <c r="DH40" s="117">
        <f t="shared" si="47"/>
        <v>0</v>
      </c>
      <c r="DI40" s="117">
        <f t="shared" si="48"/>
        <v>0</v>
      </c>
      <c r="DJ40" s="117">
        <f t="shared" si="49"/>
        <v>0</v>
      </c>
      <c r="DK40" s="117">
        <f t="shared" si="50"/>
        <v>0</v>
      </c>
      <c r="DL40" s="117">
        <f t="shared" si="51"/>
        <v>0</v>
      </c>
      <c r="DM40" s="117">
        <f t="shared" si="52"/>
        <v>0</v>
      </c>
      <c r="DN40" s="117">
        <f t="shared" si="97"/>
        <v>0</v>
      </c>
      <c r="DO40" s="117">
        <f t="shared" si="53"/>
        <v>0</v>
      </c>
      <c r="DP40" s="117">
        <f t="shared" si="54"/>
        <v>0</v>
      </c>
      <c r="DQ40" s="117">
        <f t="shared" si="98"/>
        <v>0</v>
      </c>
      <c r="DR40" s="117">
        <f t="shared" si="99"/>
        <v>0</v>
      </c>
      <c r="DS40" s="117">
        <f t="shared" si="55"/>
        <v>0</v>
      </c>
      <c r="DT40" s="117">
        <f t="shared" si="56"/>
        <v>0</v>
      </c>
      <c r="DU40" s="117">
        <f t="shared" si="57"/>
        <v>0</v>
      </c>
      <c r="DV40" s="117">
        <f t="shared" si="58"/>
        <v>0</v>
      </c>
      <c r="DW40" s="117">
        <f t="shared" si="59"/>
        <v>0</v>
      </c>
      <c r="DX40" s="117">
        <f t="shared" si="60"/>
        <v>0</v>
      </c>
      <c r="DY40" s="117">
        <f t="shared" si="100"/>
        <v>0</v>
      </c>
      <c r="DZ40" s="117">
        <f t="shared" si="61"/>
        <v>0</v>
      </c>
      <c r="EA40" s="117">
        <f t="shared" si="101"/>
        <v>0</v>
      </c>
      <c r="EB40" s="117">
        <f t="shared" si="62"/>
        <v>0</v>
      </c>
      <c r="EC40" s="117">
        <f t="shared" si="63"/>
        <v>0</v>
      </c>
      <c r="ED40" s="117">
        <f t="shared" si="64"/>
        <v>0</v>
      </c>
      <c r="EE40" s="117">
        <f t="shared" si="65"/>
        <v>0</v>
      </c>
      <c r="EF40" s="117">
        <f t="shared" si="66"/>
        <v>0</v>
      </c>
      <c r="EG40" s="117">
        <f t="shared" si="102"/>
        <v>0</v>
      </c>
      <c r="EH40" s="117">
        <f t="shared" si="67"/>
        <v>0</v>
      </c>
      <c r="EI40" s="117">
        <f t="shared" si="68"/>
        <v>0</v>
      </c>
      <c r="EJ40" s="117">
        <f t="shared" si="69"/>
        <v>0</v>
      </c>
      <c r="EK40" s="117">
        <f t="shared" si="70"/>
        <v>0</v>
      </c>
      <c r="EL40" s="117">
        <f t="shared" si="71"/>
        <v>0</v>
      </c>
      <c r="EM40" s="117">
        <f t="shared" si="103"/>
        <v>0</v>
      </c>
      <c r="EN40" s="117">
        <f t="shared" si="72"/>
        <v>0</v>
      </c>
      <c r="EO40" s="117">
        <f t="shared" si="73"/>
        <v>0</v>
      </c>
      <c r="EP40" s="117">
        <f t="shared" si="74"/>
        <v>0</v>
      </c>
      <c r="EQ40" s="118">
        <f t="shared" si="75"/>
        <v>0</v>
      </c>
      <c r="ER40" s="117">
        <f t="shared" si="76"/>
        <v>0</v>
      </c>
      <c r="ES40" s="117">
        <f t="shared" si="77"/>
        <v>0</v>
      </c>
      <c r="ET40" s="117">
        <f t="shared" si="78"/>
        <v>0</v>
      </c>
      <c r="EU40" s="117">
        <f t="shared" si="79"/>
        <v>0</v>
      </c>
      <c r="EV40" s="117">
        <f t="shared" si="80"/>
        <v>0</v>
      </c>
      <c r="EW40" s="117">
        <f t="shared" si="81"/>
        <v>0</v>
      </c>
      <c r="EX40" s="118">
        <f t="shared" si="82"/>
        <v>0</v>
      </c>
      <c r="EY40" s="118">
        <f t="shared" si="83"/>
        <v>0</v>
      </c>
      <c r="EZ40" s="117">
        <f t="shared" si="104"/>
        <v>0</v>
      </c>
      <c r="FA40" s="118">
        <f t="shared" si="84"/>
        <v>0</v>
      </c>
      <c r="FB40" s="118">
        <f t="shared" si="85"/>
        <v>0</v>
      </c>
      <c r="FC40" s="7">
        <f t="shared" si="86"/>
        <v>0</v>
      </c>
    </row>
    <row r="41" spans="1:161" ht="17.100000000000001" customHeight="1" x14ac:dyDescent="0.25">
      <c r="A41" s="774"/>
      <c r="B41" s="777"/>
      <c r="C41" s="172">
        <v>9</v>
      </c>
      <c r="D41" s="463" t="s">
        <v>872</v>
      </c>
      <c r="E41" s="457" t="s">
        <v>847</v>
      </c>
      <c r="F41" s="458" t="s">
        <v>870</v>
      </c>
      <c r="G41" s="459" t="s">
        <v>850</v>
      </c>
      <c r="H41" s="460" t="s">
        <v>886</v>
      </c>
      <c r="I41" s="458" t="s">
        <v>860</v>
      </c>
      <c r="J41" s="461" t="s">
        <v>880</v>
      </c>
      <c r="K41" s="460" t="s">
        <v>879</v>
      </c>
      <c r="L41" s="462" t="s">
        <v>873</v>
      </c>
      <c r="M41" s="456"/>
      <c r="N41" s="457"/>
      <c r="O41" s="458"/>
      <c r="P41" s="459"/>
      <c r="Q41" s="458"/>
      <c r="R41" s="461"/>
      <c r="S41" s="462"/>
      <c r="T41" s="456"/>
      <c r="U41" s="464"/>
      <c r="V41" s="458"/>
      <c r="W41" s="459"/>
      <c r="X41" s="458"/>
      <c r="Y41" s="451"/>
      <c r="Z41" s="462"/>
      <c r="AA41" s="42"/>
      <c r="AB41" s="10"/>
      <c r="AC41" s="6"/>
      <c r="AD41" s="520" t="s">
        <v>789</v>
      </c>
      <c r="AE41" s="520" t="s">
        <v>789</v>
      </c>
      <c r="AF41" s="520" t="s">
        <v>789</v>
      </c>
      <c r="AG41" s="520" t="s">
        <v>794</v>
      </c>
      <c r="AH41" s="520" t="s">
        <v>794</v>
      </c>
      <c r="AI41" s="520" t="s">
        <v>794</v>
      </c>
      <c r="AJ41" s="520" t="s">
        <v>795</v>
      </c>
      <c r="AK41" s="520" t="s">
        <v>267</v>
      </c>
      <c r="AL41" s="520" t="s">
        <v>267</v>
      </c>
      <c r="AM41" s="520" t="s">
        <v>640</v>
      </c>
      <c r="AN41" s="520" t="s">
        <v>640</v>
      </c>
      <c r="AO41" s="520" t="s">
        <v>640</v>
      </c>
      <c r="AP41" s="520" t="s">
        <v>519</v>
      </c>
      <c r="AQ41" s="520" t="s">
        <v>519</v>
      </c>
      <c r="AR41" s="520" t="s">
        <v>804</v>
      </c>
      <c r="AS41" s="520" t="s">
        <v>804</v>
      </c>
      <c r="AT41" s="520" t="s">
        <v>241</v>
      </c>
      <c r="AU41" s="520" t="s">
        <v>241</v>
      </c>
      <c r="AV41" s="520" t="s">
        <v>241</v>
      </c>
      <c r="AW41" s="520" t="s">
        <v>519</v>
      </c>
      <c r="AX41" s="520" t="s">
        <v>519</v>
      </c>
      <c r="AY41" s="520" t="s">
        <v>804</v>
      </c>
      <c r="AZ41" s="520" t="s">
        <v>804</v>
      </c>
      <c r="BB41" s="118"/>
      <c r="BC41" s="118">
        <f t="shared" si="0"/>
        <v>0</v>
      </c>
      <c r="BD41" s="118">
        <f t="shared" si="1"/>
        <v>0</v>
      </c>
      <c r="BE41" s="118">
        <f t="shared" si="2"/>
        <v>0</v>
      </c>
      <c r="BF41" s="118">
        <f t="shared" si="3"/>
        <v>0</v>
      </c>
      <c r="BG41" s="118">
        <f t="shared" si="4"/>
        <v>0</v>
      </c>
      <c r="BH41" s="118">
        <f t="shared" si="5"/>
        <v>0</v>
      </c>
      <c r="BI41" s="118">
        <f t="shared" si="6"/>
        <v>0</v>
      </c>
      <c r="BJ41" s="118">
        <f t="shared" si="7"/>
        <v>0</v>
      </c>
      <c r="BK41" s="117">
        <f t="shared" si="87"/>
        <v>0</v>
      </c>
      <c r="BL41" s="118">
        <f t="shared" si="8"/>
        <v>0</v>
      </c>
      <c r="BM41" s="118">
        <f t="shared" si="9"/>
        <v>0</v>
      </c>
      <c r="BN41" s="117">
        <f t="shared" si="10"/>
        <v>0</v>
      </c>
      <c r="BO41" s="118">
        <f t="shared" si="11"/>
        <v>0</v>
      </c>
      <c r="BP41" s="118">
        <f t="shared" si="12"/>
        <v>0</v>
      </c>
      <c r="BQ41" s="118">
        <f t="shared" si="13"/>
        <v>0</v>
      </c>
      <c r="BR41" s="118">
        <f t="shared" si="14"/>
        <v>0</v>
      </c>
      <c r="BS41" s="118">
        <f t="shared" si="15"/>
        <v>0</v>
      </c>
      <c r="BT41" s="118">
        <f t="shared" si="16"/>
        <v>0</v>
      </c>
      <c r="BU41" s="118">
        <f t="shared" si="88"/>
        <v>0</v>
      </c>
      <c r="BV41" s="117">
        <f t="shared" si="17"/>
        <v>0</v>
      </c>
      <c r="BW41" s="117">
        <f t="shared" si="18"/>
        <v>0</v>
      </c>
      <c r="BX41" s="117">
        <f t="shared" si="19"/>
        <v>0</v>
      </c>
      <c r="BY41" s="117">
        <f t="shared" si="20"/>
        <v>0</v>
      </c>
      <c r="BZ41" s="117">
        <f t="shared" si="21"/>
        <v>0</v>
      </c>
      <c r="CA41" s="117">
        <f t="shared" si="89"/>
        <v>0</v>
      </c>
      <c r="CB41" s="117">
        <f t="shared" si="22"/>
        <v>0</v>
      </c>
      <c r="CC41" s="117">
        <f t="shared" si="23"/>
        <v>0</v>
      </c>
      <c r="CD41" s="117">
        <f t="shared" si="24"/>
        <v>0</v>
      </c>
      <c r="CE41" s="117">
        <f t="shared" si="90"/>
        <v>0</v>
      </c>
      <c r="CF41" s="117">
        <f t="shared" si="91"/>
        <v>0</v>
      </c>
      <c r="CG41" s="117">
        <f t="shared" si="92"/>
        <v>0</v>
      </c>
      <c r="CH41" s="117">
        <f t="shared" si="25"/>
        <v>0</v>
      </c>
      <c r="CI41" s="117">
        <f t="shared" si="26"/>
        <v>0</v>
      </c>
      <c r="CJ41" s="117">
        <f t="shared" si="27"/>
        <v>0</v>
      </c>
      <c r="CK41" s="117">
        <f t="shared" si="28"/>
        <v>0</v>
      </c>
      <c r="CL41" s="117">
        <f t="shared" si="29"/>
        <v>0</v>
      </c>
      <c r="CM41" s="117">
        <f t="shared" si="30"/>
        <v>0</v>
      </c>
      <c r="CN41" s="117">
        <f t="shared" si="31"/>
        <v>0</v>
      </c>
      <c r="CO41" s="117">
        <f t="shared" si="32"/>
        <v>0</v>
      </c>
      <c r="CP41" s="117">
        <f t="shared" si="33"/>
        <v>0</v>
      </c>
      <c r="CQ41" s="117">
        <f t="shared" si="93"/>
        <v>0</v>
      </c>
      <c r="CR41" s="117">
        <f t="shared" si="34"/>
        <v>0</v>
      </c>
      <c r="CS41" s="117">
        <f t="shared" si="35"/>
        <v>0</v>
      </c>
      <c r="CT41" s="117">
        <f t="shared" si="36"/>
        <v>0</v>
      </c>
      <c r="CU41" s="117">
        <f t="shared" si="37"/>
        <v>0</v>
      </c>
      <c r="CV41" s="117">
        <f t="shared" si="38"/>
        <v>0</v>
      </c>
      <c r="CW41" s="117">
        <f t="shared" si="39"/>
        <v>0</v>
      </c>
      <c r="CX41" s="117">
        <f t="shared" si="40"/>
        <v>0</v>
      </c>
      <c r="CY41" s="117">
        <f t="shared" si="41"/>
        <v>0</v>
      </c>
      <c r="CZ41" s="117">
        <f t="shared" si="42"/>
        <v>0</v>
      </c>
      <c r="DA41" s="117">
        <f t="shared" si="94"/>
        <v>0</v>
      </c>
      <c r="DB41" s="117">
        <f t="shared" si="43"/>
        <v>0</v>
      </c>
      <c r="DC41" s="117">
        <f t="shared" si="95"/>
        <v>0</v>
      </c>
      <c r="DD41" s="117">
        <f t="shared" si="44"/>
        <v>0</v>
      </c>
      <c r="DE41" s="117">
        <f t="shared" si="96"/>
        <v>0</v>
      </c>
      <c r="DF41" s="117">
        <f t="shared" si="45"/>
        <v>0</v>
      </c>
      <c r="DG41" s="117">
        <f t="shared" si="46"/>
        <v>0</v>
      </c>
      <c r="DH41" s="117">
        <f t="shared" si="47"/>
        <v>0</v>
      </c>
      <c r="DI41" s="117">
        <f t="shared" si="48"/>
        <v>0</v>
      </c>
      <c r="DJ41" s="117">
        <f t="shared" si="49"/>
        <v>0</v>
      </c>
      <c r="DK41" s="117">
        <f t="shared" si="50"/>
        <v>0</v>
      </c>
      <c r="DL41" s="117">
        <f t="shared" si="51"/>
        <v>0</v>
      </c>
      <c r="DM41" s="117">
        <f t="shared" si="52"/>
        <v>0</v>
      </c>
      <c r="DN41" s="117">
        <f t="shared" si="97"/>
        <v>0</v>
      </c>
      <c r="DO41" s="117">
        <f t="shared" si="53"/>
        <v>0</v>
      </c>
      <c r="DP41" s="117">
        <f t="shared" si="54"/>
        <v>0</v>
      </c>
      <c r="DQ41" s="117">
        <f t="shared" si="98"/>
        <v>0</v>
      </c>
      <c r="DR41" s="117">
        <f t="shared" si="99"/>
        <v>0</v>
      </c>
      <c r="DS41" s="117">
        <f t="shared" si="55"/>
        <v>0</v>
      </c>
      <c r="DT41" s="117">
        <f t="shared" si="56"/>
        <v>0</v>
      </c>
      <c r="DU41" s="117">
        <f t="shared" si="57"/>
        <v>0</v>
      </c>
      <c r="DV41" s="117">
        <f t="shared" si="58"/>
        <v>0</v>
      </c>
      <c r="DW41" s="117">
        <f t="shared" si="59"/>
        <v>0</v>
      </c>
      <c r="DX41" s="117">
        <f t="shared" si="60"/>
        <v>0</v>
      </c>
      <c r="DY41" s="117">
        <f t="shared" si="100"/>
        <v>0</v>
      </c>
      <c r="DZ41" s="117">
        <f t="shared" si="61"/>
        <v>0</v>
      </c>
      <c r="EA41" s="117">
        <f t="shared" si="101"/>
        <v>0</v>
      </c>
      <c r="EB41" s="117">
        <f t="shared" si="62"/>
        <v>0</v>
      </c>
      <c r="EC41" s="117">
        <f t="shared" si="63"/>
        <v>0</v>
      </c>
      <c r="ED41" s="117">
        <f t="shared" si="64"/>
        <v>0</v>
      </c>
      <c r="EE41" s="117">
        <f t="shared" si="65"/>
        <v>0</v>
      </c>
      <c r="EF41" s="117">
        <f t="shared" si="66"/>
        <v>0</v>
      </c>
      <c r="EG41" s="117">
        <f t="shared" si="102"/>
        <v>0</v>
      </c>
      <c r="EH41" s="117">
        <f t="shared" si="67"/>
        <v>0</v>
      </c>
      <c r="EI41" s="117">
        <f t="shared" si="68"/>
        <v>0</v>
      </c>
      <c r="EJ41" s="117">
        <f t="shared" si="69"/>
        <v>0</v>
      </c>
      <c r="EK41" s="117">
        <f t="shared" si="70"/>
        <v>0</v>
      </c>
      <c r="EL41" s="117">
        <f t="shared" si="71"/>
        <v>0</v>
      </c>
      <c r="EM41" s="117">
        <f t="shared" si="103"/>
        <v>0</v>
      </c>
      <c r="EN41" s="117">
        <f t="shared" si="72"/>
        <v>0</v>
      </c>
      <c r="EO41" s="117">
        <f t="shared" si="73"/>
        <v>0</v>
      </c>
      <c r="EP41" s="117">
        <f t="shared" si="74"/>
        <v>0</v>
      </c>
      <c r="EQ41" s="118">
        <f t="shared" si="75"/>
        <v>0</v>
      </c>
      <c r="ER41" s="117">
        <f t="shared" si="76"/>
        <v>0</v>
      </c>
      <c r="ES41" s="117">
        <f t="shared" si="77"/>
        <v>0</v>
      </c>
      <c r="ET41" s="117">
        <f t="shared" si="78"/>
        <v>0</v>
      </c>
      <c r="EU41" s="117">
        <f t="shared" si="79"/>
        <v>0</v>
      </c>
      <c r="EV41" s="117">
        <f t="shared" si="80"/>
        <v>0</v>
      </c>
      <c r="EW41" s="117">
        <f t="shared" si="81"/>
        <v>0</v>
      </c>
      <c r="EX41" s="118">
        <f t="shared" si="82"/>
        <v>0</v>
      </c>
      <c r="EY41" s="118">
        <f t="shared" si="83"/>
        <v>0</v>
      </c>
      <c r="EZ41" s="117">
        <f t="shared" si="104"/>
        <v>0</v>
      </c>
      <c r="FA41" s="118">
        <f t="shared" si="84"/>
        <v>0</v>
      </c>
      <c r="FB41" s="118">
        <f t="shared" si="85"/>
        <v>0</v>
      </c>
      <c r="FC41" s="7">
        <f t="shared" si="86"/>
        <v>0</v>
      </c>
    </row>
    <row r="42" spans="1:161" ht="17.100000000000001" customHeight="1" thickBot="1" x14ac:dyDescent="0.3">
      <c r="A42" s="775"/>
      <c r="B42" s="778"/>
      <c r="C42" s="173">
        <v>10</v>
      </c>
      <c r="D42" s="472" t="s">
        <v>872</v>
      </c>
      <c r="E42" s="466" t="s">
        <v>847</v>
      </c>
      <c r="F42" s="467" t="s">
        <v>870</v>
      </c>
      <c r="G42" s="468" t="s">
        <v>850</v>
      </c>
      <c r="H42" s="469" t="s">
        <v>886</v>
      </c>
      <c r="I42" s="467" t="s">
        <v>860</v>
      </c>
      <c r="J42" s="470" t="s">
        <v>880</v>
      </c>
      <c r="K42" s="469" t="s">
        <v>879</v>
      </c>
      <c r="L42" s="471" t="s">
        <v>873</v>
      </c>
      <c r="M42" s="465"/>
      <c r="N42" s="466"/>
      <c r="O42" s="467"/>
      <c r="P42" s="468"/>
      <c r="Q42" s="467"/>
      <c r="R42" s="470"/>
      <c r="S42" s="471"/>
      <c r="T42" s="465"/>
      <c r="U42" s="474"/>
      <c r="V42" s="467"/>
      <c r="W42" s="468"/>
      <c r="X42" s="467"/>
      <c r="Y42" s="470"/>
      <c r="Z42" s="471"/>
      <c r="AA42" s="42"/>
      <c r="AB42" s="10"/>
      <c r="AC42" s="6"/>
      <c r="AD42" s="520" t="s">
        <v>789</v>
      </c>
      <c r="AE42" s="520" t="s">
        <v>789</v>
      </c>
      <c r="AF42" s="520" t="s">
        <v>789</v>
      </c>
      <c r="AG42" s="520" t="s">
        <v>794</v>
      </c>
      <c r="AH42" s="520" t="s">
        <v>794</v>
      </c>
      <c r="AI42" s="520" t="s">
        <v>794</v>
      </c>
      <c r="AJ42" s="520" t="s">
        <v>795</v>
      </c>
      <c r="AK42" s="520" t="s">
        <v>267</v>
      </c>
      <c r="AL42" s="520" t="s">
        <v>267</v>
      </c>
      <c r="AM42" s="520" t="s">
        <v>640</v>
      </c>
      <c r="AN42" s="520" t="s">
        <v>640</v>
      </c>
      <c r="AO42" s="520" t="s">
        <v>640</v>
      </c>
      <c r="AP42" s="520" t="s">
        <v>519</v>
      </c>
      <c r="AQ42" s="520" t="s">
        <v>519</v>
      </c>
      <c r="AR42" s="520" t="s">
        <v>804</v>
      </c>
      <c r="AS42" s="520" t="s">
        <v>804</v>
      </c>
      <c r="AT42" s="520" t="s">
        <v>241</v>
      </c>
      <c r="AU42" s="520" t="s">
        <v>241</v>
      </c>
      <c r="AV42" s="520" t="s">
        <v>241</v>
      </c>
      <c r="AW42" s="520" t="s">
        <v>519</v>
      </c>
      <c r="AX42" s="520" t="s">
        <v>519</v>
      </c>
      <c r="AY42" s="520" t="s">
        <v>804</v>
      </c>
      <c r="AZ42" s="520" t="s">
        <v>804</v>
      </c>
      <c r="BB42" s="118"/>
      <c r="BC42" s="118">
        <f t="shared" si="0"/>
        <v>0</v>
      </c>
      <c r="BD42" s="118">
        <f t="shared" si="1"/>
        <v>0</v>
      </c>
      <c r="BE42" s="118">
        <f t="shared" si="2"/>
        <v>0</v>
      </c>
      <c r="BF42" s="118">
        <f t="shared" si="3"/>
        <v>0</v>
      </c>
      <c r="BG42" s="118">
        <f t="shared" si="4"/>
        <v>0</v>
      </c>
      <c r="BH42" s="118">
        <f t="shared" si="5"/>
        <v>0</v>
      </c>
      <c r="BI42" s="118">
        <f t="shared" si="6"/>
        <v>0</v>
      </c>
      <c r="BJ42" s="118">
        <f t="shared" si="7"/>
        <v>0</v>
      </c>
      <c r="BK42" s="117">
        <f t="shared" si="87"/>
        <v>0</v>
      </c>
      <c r="BL42" s="118">
        <f t="shared" si="8"/>
        <v>0</v>
      </c>
      <c r="BM42" s="118">
        <f t="shared" si="9"/>
        <v>0</v>
      </c>
      <c r="BN42" s="117">
        <f t="shared" si="10"/>
        <v>0</v>
      </c>
      <c r="BO42" s="118">
        <f t="shared" si="11"/>
        <v>0</v>
      </c>
      <c r="BP42" s="118">
        <f t="shared" si="12"/>
        <v>0</v>
      </c>
      <c r="BQ42" s="118">
        <f t="shared" si="13"/>
        <v>0</v>
      </c>
      <c r="BR42" s="118">
        <f t="shared" si="14"/>
        <v>0</v>
      </c>
      <c r="BS42" s="118">
        <f t="shared" si="15"/>
        <v>0</v>
      </c>
      <c r="BT42" s="118">
        <f t="shared" si="16"/>
        <v>0</v>
      </c>
      <c r="BU42" s="118">
        <f t="shared" si="88"/>
        <v>0</v>
      </c>
      <c r="BV42" s="117">
        <f t="shared" si="17"/>
        <v>0</v>
      </c>
      <c r="BW42" s="117">
        <f t="shared" si="18"/>
        <v>0</v>
      </c>
      <c r="BX42" s="117">
        <f t="shared" si="19"/>
        <v>0</v>
      </c>
      <c r="BY42" s="117">
        <f t="shared" si="20"/>
        <v>0</v>
      </c>
      <c r="BZ42" s="117">
        <f t="shared" si="21"/>
        <v>0</v>
      </c>
      <c r="CA42" s="117">
        <f t="shared" si="89"/>
        <v>0</v>
      </c>
      <c r="CB42" s="117">
        <f t="shared" si="22"/>
        <v>0</v>
      </c>
      <c r="CC42" s="117">
        <f t="shared" si="23"/>
        <v>0</v>
      </c>
      <c r="CD42" s="117">
        <f t="shared" si="24"/>
        <v>0</v>
      </c>
      <c r="CE42" s="117">
        <f t="shared" si="90"/>
        <v>0</v>
      </c>
      <c r="CF42" s="117">
        <f t="shared" si="91"/>
        <v>0</v>
      </c>
      <c r="CG42" s="117">
        <f t="shared" si="92"/>
        <v>0</v>
      </c>
      <c r="CH42" s="117">
        <f t="shared" si="25"/>
        <v>0</v>
      </c>
      <c r="CI42" s="117">
        <f t="shared" si="26"/>
        <v>0</v>
      </c>
      <c r="CJ42" s="117">
        <f t="shared" si="27"/>
        <v>0</v>
      </c>
      <c r="CK42" s="117">
        <f t="shared" si="28"/>
        <v>0</v>
      </c>
      <c r="CL42" s="117">
        <f t="shared" si="29"/>
        <v>0</v>
      </c>
      <c r="CM42" s="117">
        <f t="shared" si="30"/>
        <v>0</v>
      </c>
      <c r="CN42" s="117">
        <f t="shared" si="31"/>
        <v>0</v>
      </c>
      <c r="CO42" s="117">
        <f t="shared" si="32"/>
        <v>0</v>
      </c>
      <c r="CP42" s="117">
        <f t="shared" si="33"/>
        <v>0</v>
      </c>
      <c r="CQ42" s="117">
        <f t="shared" si="93"/>
        <v>0</v>
      </c>
      <c r="CR42" s="117">
        <f t="shared" si="34"/>
        <v>0</v>
      </c>
      <c r="CS42" s="117">
        <f t="shared" si="35"/>
        <v>0</v>
      </c>
      <c r="CT42" s="117">
        <f t="shared" si="36"/>
        <v>0</v>
      </c>
      <c r="CU42" s="117">
        <f t="shared" si="37"/>
        <v>0</v>
      </c>
      <c r="CV42" s="117">
        <f t="shared" si="38"/>
        <v>0</v>
      </c>
      <c r="CW42" s="117">
        <f t="shared" si="39"/>
        <v>0</v>
      </c>
      <c r="CX42" s="117">
        <f t="shared" si="40"/>
        <v>0</v>
      </c>
      <c r="CY42" s="117">
        <f t="shared" si="41"/>
        <v>0</v>
      </c>
      <c r="CZ42" s="117">
        <f t="shared" si="42"/>
        <v>0</v>
      </c>
      <c r="DA42" s="117">
        <f t="shared" si="94"/>
        <v>0</v>
      </c>
      <c r="DB42" s="117">
        <f t="shared" si="43"/>
        <v>0</v>
      </c>
      <c r="DC42" s="117">
        <f t="shared" si="95"/>
        <v>0</v>
      </c>
      <c r="DD42" s="117">
        <f t="shared" si="44"/>
        <v>0</v>
      </c>
      <c r="DE42" s="117">
        <f t="shared" si="96"/>
        <v>0</v>
      </c>
      <c r="DF42" s="117">
        <f t="shared" si="45"/>
        <v>0</v>
      </c>
      <c r="DG42" s="117">
        <f t="shared" si="46"/>
        <v>0</v>
      </c>
      <c r="DH42" s="117">
        <f t="shared" si="47"/>
        <v>0</v>
      </c>
      <c r="DI42" s="117">
        <f t="shared" si="48"/>
        <v>0</v>
      </c>
      <c r="DJ42" s="117">
        <f t="shared" si="49"/>
        <v>0</v>
      </c>
      <c r="DK42" s="117">
        <f t="shared" si="50"/>
        <v>0</v>
      </c>
      <c r="DL42" s="117">
        <f t="shared" si="51"/>
        <v>0</v>
      </c>
      <c r="DM42" s="117">
        <f t="shared" si="52"/>
        <v>0</v>
      </c>
      <c r="DN42" s="117">
        <f t="shared" si="97"/>
        <v>0</v>
      </c>
      <c r="DO42" s="117">
        <f t="shared" si="53"/>
        <v>0</v>
      </c>
      <c r="DP42" s="117">
        <f t="shared" si="54"/>
        <v>0</v>
      </c>
      <c r="DQ42" s="117">
        <f t="shared" si="98"/>
        <v>0</v>
      </c>
      <c r="DR42" s="117">
        <f t="shared" si="99"/>
        <v>0</v>
      </c>
      <c r="DS42" s="117">
        <f t="shared" si="55"/>
        <v>0</v>
      </c>
      <c r="DT42" s="117">
        <f t="shared" si="56"/>
        <v>0</v>
      </c>
      <c r="DU42" s="117">
        <f t="shared" si="57"/>
        <v>0</v>
      </c>
      <c r="DV42" s="117">
        <f t="shared" si="58"/>
        <v>0</v>
      </c>
      <c r="DW42" s="117">
        <f t="shared" si="59"/>
        <v>0</v>
      </c>
      <c r="DX42" s="117">
        <f t="shared" si="60"/>
        <v>0</v>
      </c>
      <c r="DY42" s="117">
        <f t="shared" si="100"/>
        <v>0</v>
      </c>
      <c r="DZ42" s="117">
        <f t="shared" si="61"/>
        <v>0</v>
      </c>
      <c r="EA42" s="117">
        <f t="shared" si="101"/>
        <v>0</v>
      </c>
      <c r="EB42" s="117">
        <f t="shared" si="62"/>
        <v>0</v>
      </c>
      <c r="EC42" s="117">
        <f t="shared" si="63"/>
        <v>0</v>
      </c>
      <c r="ED42" s="117">
        <f t="shared" si="64"/>
        <v>0</v>
      </c>
      <c r="EE42" s="117">
        <f t="shared" si="65"/>
        <v>0</v>
      </c>
      <c r="EF42" s="117">
        <f t="shared" si="66"/>
        <v>0</v>
      </c>
      <c r="EG42" s="117">
        <f t="shared" si="102"/>
        <v>0</v>
      </c>
      <c r="EH42" s="117">
        <f t="shared" si="67"/>
        <v>0</v>
      </c>
      <c r="EI42" s="117">
        <f t="shared" si="68"/>
        <v>0</v>
      </c>
      <c r="EJ42" s="117">
        <f t="shared" si="69"/>
        <v>0</v>
      </c>
      <c r="EK42" s="117">
        <f t="shared" si="70"/>
        <v>0</v>
      </c>
      <c r="EL42" s="117">
        <f t="shared" si="71"/>
        <v>0</v>
      </c>
      <c r="EM42" s="117">
        <f t="shared" si="103"/>
        <v>0</v>
      </c>
      <c r="EN42" s="117">
        <f t="shared" si="72"/>
        <v>0</v>
      </c>
      <c r="EO42" s="117">
        <f t="shared" si="73"/>
        <v>0</v>
      </c>
      <c r="EP42" s="117">
        <f t="shared" si="74"/>
        <v>0</v>
      </c>
      <c r="EQ42" s="118">
        <f t="shared" si="75"/>
        <v>0</v>
      </c>
      <c r="ER42" s="117">
        <f t="shared" si="76"/>
        <v>0</v>
      </c>
      <c r="ES42" s="117">
        <f t="shared" si="77"/>
        <v>0</v>
      </c>
      <c r="ET42" s="117">
        <f t="shared" si="78"/>
        <v>0</v>
      </c>
      <c r="EU42" s="117">
        <f t="shared" si="79"/>
        <v>0</v>
      </c>
      <c r="EV42" s="117">
        <f t="shared" si="80"/>
        <v>0</v>
      </c>
      <c r="EW42" s="117">
        <f t="shared" si="81"/>
        <v>0</v>
      </c>
      <c r="EX42" s="118">
        <f t="shared" si="82"/>
        <v>0</v>
      </c>
      <c r="EY42" s="118">
        <f t="shared" si="83"/>
        <v>0</v>
      </c>
      <c r="EZ42" s="117">
        <f t="shared" si="104"/>
        <v>0</v>
      </c>
      <c r="FA42" s="118">
        <f t="shared" si="84"/>
        <v>0</v>
      </c>
      <c r="FB42" s="118">
        <f t="shared" si="85"/>
        <v>0</v>
      </c>
      <c r="FC42" s="7">
        <f t="shared" si="86"/>
        <v>0</v>
      </c>
    </row>
    <row r="43" spans="1:161" ht="17.100000000000001" customHeight="1" thickTop="1" x14ac:dyDescent="0.25">
      <c r="A43" s="773">
        <v>4</v>
      </c>
      <c r="B43" s="777" t="s">
        <v>19</v>
      </c>
      <c r="C43" s="406">
        <v>0</v>
      </c>
      <c r="D43" s="496" t="s">
        <v>875</v>
      </c>
      <c r="E43" s="497" t="s">
        <v>875</v>
      </c>
      <c r="F43" s="498" t="s">
        <v>875</v>
      </c>
      <c r="G43" s="499"/>
      <c r="H43" s="500"/>
      <c r="I43" s="498"/>
      <c r="J43" s="501"/>
      <c r="K43" s="500"/>
      <c r="L43" s="502"/>
      <c r="M43" s="496"/>
      <c r="N43" s="497"/>
      <c r="O43" s="503"/>
      <c r="P43" s="499"/>
      <c r="Q43" s="498"/>
      <c r="R43" s="501"/>
      <c r="S43" s="502"/>
      <c r="T43" s="504"/>
      <c r="U43" s="503"/>
      <c r="V43" s="505"/>
      <c r="W43" s="499"/>
      <c r="X43" s="498"/>
      <c r="Y43" s="501"/>
      <c r="Z43" s="502"/>
      <c r="AA43" s="43"/>
      <c r="AB43" s="10"/>
      <c r="AC43" s="6"/>
      <c r="AD43" s="520" t="s">
        <v>516</v>
      </c>
      <c r="AE43" s="520" t="s">
        <v>516</v>
      </c>
      <c r="AF43" s="520" t="s">
        <v>516</v>
      </c>
      <c r="AG43" s="520" t="s">
        <v>791</v>
      </c>
      <c r="AH43" s="520" t="s">
        <v>791</v>
      </c>
      <c r="AI43" s="520" t="s">
        <v>791</v>
      </c>
      <c r="AJ43" s="520" t="s">
        <v>791</v>
      </c>
      <c r="AK43" s="520" t="s">
        <v>791</v>
      </c>
      <c r="AL43" s="520" t="s">
        <v>791</v>
      </c>
      <c r="AM43" s="520" t="s">
        <v>789</v>
      </c>
      <c r="AN43" s="520" t="s">
        <v>789</v>
      </c>
      <c r="AO43" s="520" t="s">
        <v>789</v>
      </c>
      <c r="AP43" s="520" t="s">
        <v>268</v>
      </c>
      <c r="AQ43" s="520" t="s">
        <v>268</v>
      </c>
      <c r="AR43" s="520" t="s">
        <v>791</v>
      </c>
      <c r="AS43" s="520" t="s">
        <v>791</v>
      </c>
      <c r="AT43" s="520" t="s">
        <v>515</v>
      </c>
      <c r="AU43" s="520" t="s">
        <v>515</v>
      </c>
      <c r="AV43" s="520" t="s">
        <v>515</v>
      </c>
      <c r="AW43" s="520" t="s">
        <v>268</v>
      </c>
      <c r="AX43" s="520" t="s">
        <v>268</v>
      </c>
      <c r="AY43" s="520" t="s">
        <v>782</v>
      </c>
      <c r="AZ43" s="520" t="s">
        <v>782</v>
      </c>
      <c r="BB43" s="118"/>
      <c r="BC43" s="118">
        <f t="shared" si="0"/>
        <v>0</v>
      </c>
      <c r="BD43" s="118">
        <f t="shared" si="1"/>
        <v>0</v>
      </c>
      <c r="BE43" s="118">
        <f t="shared" si="2"/>
        <v>0</v>
      </c>
      <c r="BF43" s="118">
        <f t="shared" si="3"/>
        <v>0</v>
      </c>
      <c r="BG43" s="118">
        <f t="shared" si="4"/>
        <v>0</v>
      </c>
      <c r="BH43" s="118">
        <f t="shared" si="5"/>
        <v>0</v>
      </c>
      <c r="BI43" s="118">
        <f t="shared" si="6"/>
        <v>0</v>
      </c>
      <c r="BJ43" s="118">
        <f t="shared" si="7"/>
        <v>0</v>
      </c>
      <c r="BK43" s="117">
        <f t="shared" si="87"/>
        <v>0</v>
      </c>
      <c r="BL43" s="118">
        <f t="shared" si="8"/>
        <v>0</v>
      </c>
      <c r="BM43" s="118">
        <f t="shared" si="9"/>
        <v>0</v>
      </c>
      <c r="BN43" s="117">
        <f t="shared" si="10"/>
        <v>0</v>
      </c>
      <c r="BO43" s="118">
        <f t="shared" si="11"/>
        <v>0</v>
      </c>
      <c r="BP43" s="118">
        <f t="shared" si="12"/>
        <v>0</v>
      </c>
      <c r="BQ43" s="118">
        <f t="shared" si="13"/>
        <v>0</v>
      </c>
      <c r="BR43" s="118">
        <f t="shared" si="14"/>
        <v>0</v>
      </c>
      <c r="BS43" s="118">
        <f t="shared" si="15"/>
        <v>0</v>
      </c>
      <c r="BT43" s="118">
        <f t="shared" si="16"/>
        <v>0</v>
      </c>
      <c r="BU43" s="118">
        <f t="shared" si="88"/>
        <v>0</v>
      </c>
      <c r="BV43" s="117">
        <f t="shared" si="17"/>
        <v>0</v>
      </c>
      <c r="BW43" s="117">
        <f t="shared" si="18"/>
        <v>0</v>
      </c>
      <c r="BX43" s="117">
        <f t="shared" si="19"/>
        <v>0</v>
      </c>
      <c r="BY43" s="117">
        <f t="shared" si="20"/>
        <v>0</v>
      </c>
      <c r="BZ43" s="117">
        <f t="shared" si="21"/>
        <v>0</v>
      </c>
      <c r="CA43" s="117">
        <f t="shared" si="89"/>
        <v>0</v>
      </c>
      <c r="CB43" s="117">
        <f t="shared" si="22"/>
        <v>0</v>
      </c>
      <c r="CC43" s="117">
        <f t="shared" si="23"/>
        <v>0</v>
      </c>
      <c r="CD43" s="117">
        <f t="shared" si="24"/>
        <v>0</v>
      </c>
      <c r="CE43" s="117">
        <f t="shared" si="90"/>
        <v>0</v>
      </c>
      <c r="CF43" s="117">
        <f t="shared" si="91"/>
        <v>0</v>
      </c>
      <c r="CG43" s="117">
        <f t="shared" si="92"/>
        <v>0</v>
      </c>
      <c r="CH43" s="117">
        <f t="shared" si="25"/>
        <v>0</v>
      </c>
      <c r="CI43" s="117">
        <f t="shared" si="26"/>
        <v>0</v>
      </c>
      <c r="CJ43" s="117">
        <f t="shared" si="27"/>
        <v>0</v>
      </c>
      <c r="CK43" s="117">
        <f t="shared" si="28"/>
        <v>0</v>
      </c>
      <c r="CL43" s="117">
        <f t="shared" si="29"/>
        <v>0</v>
      </c>
      <c r="CM43" s="117">
        <f t="shared" si="30"/>
        <v>0</v>
      </c>
      <c r="CN43" s="117">
        <f t="shared" si="31"/>
        <v>0</v>
      </c>
      <c r="CO43" s="117">
        <f t="shared" si="32"/>
        <v>0</v>
      </c>
      <c r="CP43" s="117">
        <f t="shared" si="33"/>
        <v>0</v>
      </c>
      <c r="CQ43" s="117">
        <f t="shared" si="93"/>
        <v>0</v>
      </c>
      <c r="CR43" s="117">
        <f t="shared" si="34"/>
        <v>0</v>
      </c>
      <c r="CS43" s="117">
        <f t="shared" si="35"/>
        <v>0</v>
      </c>
      <c r="CT43" s="117">
        <f t="shared" si="36"/>
        <v>0</v>
      </c>
      <c r="CU43" s="117">
        <f t="shared" si="37"/>
        <v>0</v>
      </c>
      <c r="CV43" s="117">
        <f t="shared" si="38"/>
        <v>0</v>
      </c>
      <c r="CW43" s="117">
        <f t="shared" si="39"/>
        <v>0</v>
      </c>
      <c r="CX43" s="117">
        <f t="shared" si="40"/>
        <v>0</v>
      </c>
      <c r="CY43" s="117">
        <f t="shared" si="41"/>
        <v>0</v>
      </c>
      <c r="CZ43" s="117">
        <f t="shared" si="42"/>
        <v>0</v>
      </c>
      <c r="DA43" s="117">
        <f t="shared" si="94"/>
        <v>0</v>
      </c>
      <c r="DB43" s="117">
        <f t="shared" si="43"/>
        <v>0</v>
      </c>
      <c r="DC43" s="117">
        <f t="shared" si="95"/>
        <v>0</v>
      </c>
      <c r="DD43" s="117">
        <f t="shared" si="44"/>
        <v>0</v>
      </c>
      <c r="DE43" s="117">
        <f t="shared" si="96"/>
        <v>0</v>
      </c>
      <c r="DF43" s="117">
        <f t="shared" si="45"/>
        <v>0</v>
      </c>
      <c r="DG43" s="117">
        <f t="shared" si="46"/>
        <v>0</v>
      </c>
      <c r="DH43" s="117">
        <f t="shared" si="47"/>
        <v>0</v>
      </c>
      <c r="DI43" s="117">
        <f t="shared" si="48"/>
        <v>0</v>
      </c>
      <c r="DJ43" s="117">
        <f t="shared" si="49"/>
        <v>0</v>
      </c>
      <c r="DK43" s="117">
        <f t="shared" si="50"/>
        <v>0</v>
      </c>
      <c r="DL43" s="117">
        <f t="shared" si="51"/>
        <v>0</v>
      </c>
      <c r="DM43" s="117">
        <f t="shared" si="52"/>
        <v>0</v>
      </c>
      <c r="DN43" s="117">
        <f t="shared" si="97"/>
        <v>0</v>
      </c>
      <c r="DO43" s="117">
        <f t="shared" si="53"/>
        <v>0</v>
      </c>
      <c r="DP43" s="117">
        <f t="shared" si="54"/>
        <v>0</v>
      </c>
      <c r="DQ43" s="117">
        <f t="shared" si="98"/>
        <v>0</v>
      </c>
      <c r="DR43" s="117">
        <f t="shared" si="99"/>
        <v>0</v>
      </c>
      <c r="DS43" s="117">
        <f t="shared" si="55"/>
        <v>0</v>
      </c>
      <c r="DT43" s="117">
        <f t="shared" si="56"/>
        <v>0</v>
      </c>
      <c r="DU43" s="117">
        <f t="shared" si="57"/>
        <v>0</v>
      </c>
      <c r="DV43" s="117">
        <f t="shared" si="58"/>
        <v>0</v>
      </c>
      <c r="DW43" s="117">
        <f t="shared" si="59"/>
        <v>0</v>
      </c>
      <c r="DX43" s="117">
        <f t="shared" si="60"/>
        <v>0</v>
      </c>
      <c r="DY43" s="117">
        <f t="shared" si="100"/>
        <v>0</v>
      </c>
      <c r="DZ43" s="117">
        <f t="shared" si="61"/>
        <v>0</v>
      </c>
      <c r="EA43" s="117">
        <f t="shared" si="101"/>
        <v>0</v>
      </c>
      <c r="EB43" s="117">
        <f t="shared" si="62"/>
        <v>0</v>
      </c>
      <c r="EC43" s="117">
        <f t="shared" si="63"/>
        <v>0</v>
      </c>
      <c r="ED43" s="117">
        <f t="shared" si="64"/>
        <v>0</v>
      </c>
      <c r="EE43" s="117">
        <f t="shared" si="65"/>
        <v>0</v>
      </c>
      <c r="EF43" s="117">
        <f t="shared" si="66"/>
        <v>0</v>
      </c>
      <c r="EG43" s="117">
        <f t="shared" si="102"/>
        <v>0</v>
      </c>
      <c r="EH43" s="117">
        <f t="shared" si="67"/>
        <v>0</v>
      </c>
      <c r="EI43" s="117">
        <f t="shared" si="68"/>
        <v>0</v>
      </c>
      <c r="EJ43" s="117">
        <f t="shared" si="69"/>
        <v>0</v>
      </c>
      <c r="EK43" s="117">
        <f t="shared" si="70"/>
        <v>0</v>
      </c>
      <c r="EL43" s="117">
        <f t="shared" si="71"/>
        <v>0</v>
      </c>
      <c r="EM43" s="117">
        <f t="shared" si="103"/>
        <v>0</v>
      </c>
      <c r="EN43" s="117">
        <f t="shared" si="72"/>
        <v>0</v>
      </c>
      <c r="EO43" s="117">
        <f t="shared" si="73"/>
        <v>0</v>
      </c>
      <c r="EP43" s="117">
        <f t="shared" si="74"/>
        <v>0</v>
      </c>
      <c r="EQ43" s="118">
        <f t="shared" si="75"/>
        <v>0</v>
      </c>
      <c r="ER43" s="117">
        <f t="shared" si="76"/>
        <v>0</v>
      </c>
      <c r="ES43" s="117">
        <f t="shared" si="77"/>
        <v>0</v>
      </c>
      <c r="ET43" s="117">
        <f t="shared" si="78"/>
        <v>0</v>
      </c>
      <c r="EU43" s="117">
        <f t="shared" si="79"/>
        <v>0</v>
      </c>
      <c r="EV43" s="117">
        <f t="shared" si="80"/>
        <v>0</v>
      </c>
      <c r="EW43" s="117">
        <f t="shared" si="81"/>
        <v>0</v>
      </c>
      <c r="EX43" s="118">
        <f t="shared" si="82"/>
        <v>0</v>
      </c>
      <c r="EY43" s="118">
        <f t="shared" si="83"/>
        <v>0</v>
      </c>
      <c r="EZ43" s="117">
        <f t="shared" si="104"/>
        <v>0</v>
      </c>
      <c r="FA43" s="118">
        <f t="shared" si="84"/>
        <v>0</v>
      </c>
      <c r="FB43" s="118">
        <f t="shared" si="85"/>
        <v>0</v>
      </c>
      <c r="FC43" s="7">
        <f t="shared" si="86"/>
        <v>0</v>
      </c>
    </row>
    <row r="44" spans="1:161" ht="17.100000000000001" customHeight="1" x14ac:dyDescent="0.25">
      <c r="A44" s="774"/>
      <c r="B44" s="777"/>
      <c r="C44" s="174">
        <v>1</v>
      </c>
      <c r="D44" s="445" t="s">
        <v>875</v>
      </c>
      <c r="E44" s="439" t="s">
        <v>875</v>
      </c>
      <c r="F44" s="442" t="s">
        <v>875</v>
      </c>
      <c r="G44" s="440" t="s">
        <v>881</v>
      </c>
      <c r="H44" s="441" t="s">
        <v>844</v>
      </c>
      <c r="I44" s="442" t="s">
        <v>878</v>
      </c>
      <c r="J44" s="443" t="s">
        <v>873</v>
      </c>
      <c r="K44" s="441" t="s">
        <v>889</v>
      </c>
      <c r="L44" s="444" t="s">
        <v>884</v>
      </c>
      <c r="M44" s="445"/>
      <c r="N44" s="439"/>
      <c r="O44" s="439"/>
      <c r="P44" s="440"/>
      <c r="Q44" s="442"/>
      <c r="R44" s="443"/>
      <c r="S44" s="444"/>
      <c r="T44" s="449"/>
      <c r="U44" s="446"/>
      <c r="V44" s="442"/>
      <c r="W44" s="440"/>
      <c r="X44" s="442"/>
      <c r="Y44" s="443"/>
      <c r="Z44" s="444"/>
      <c r="AA44" s="42"/>
      <c r="AB44" s="10"/>
      <c r="AC44" s="6"/>
      <c r="AD44" s="520" t="s">
        <v>516</v>
      </c>
      <c r="AE44" s="520" t="s">
        <v>516</v>
      </c>
      <c r="AF44" s="520" t="s">
        <v>516</v>
      </c>
      <c r="AG44" s="520" t="s">
        <v>791</v>
      </c>
      <c r="AH44" s="520" t="s">
        <v>791</v>
      </c>
      <c r="AI44" s="520" t="s">
        <v>791</v>
      </c>
      <c r="AJ44" s="520" t="s">
        <v>791</v>
      </c>
      <c r="AK44" s="520" t="s">
        <v>791</v>
      </c>
      <c r="AL44" s="520" t="s">
        <v>791</v>
      </c>
      <c r="AM44" s="520" t="s">
        <v>789</v>
      </c>
      <c r="AN44" s="520" t="s">
        <v>789</v>
      </c>
      <c r="AO44" s="520" t="s">
        <v>789</v>
      </c>
      <c r="AP44" s="520" t="s">
        <v>268</v>
      </c>
      <c r="AQ44" s="520" t="s">
        <v>268</v>
      </c>
      <c r="AR44" s="520" t="s">
        <v>791</v>
      </c>
      <c r="AS44" s="520" t="s">
        <v>791</v>
      </c>
      <c r="AT44" s="520" t="s">
        <v>515</v>
      </c>
      <c r="AU44" s="520" t="s">
        <v>515</v>
      </c>
      <c r="AV44" s="520" t="s">
        <v>515</v>
      </c>
      <c r="AW44" s="520" t="s">
        <v>268</v>
      </c>
      <c r="AX44" s="520" t="s">
        <v>268</v>
      </c>
      <c r="AY44" s="520" t="s">
        <v>782</v>
      </c>
      <c r="AZ44" s="520" t="s">
        <v>782</v>
      </c>
      <c r="BB44" s="118"/>
      <c r="BC44" s="118">
        <f t="shared" si="0"/>
        <v>0</v>
      </c>
      <c r="BD44" s="118">
        <f t="shared" si="1"/>
        <v>0</v>
      </c>
      <c r="BE44" s="118">
        <f t="shared" si="2"/>
        <v>0</v>
      </c>
      <c r="BF44" s="118">
        <f t="shared" si="3"/>
        <v>0</v>
      </c>
      <c r="BG44" s="118">
        <f t="shared" si="4"/>
        <v>0</v>
      </c>
      <c r="BH44" s="118">
        <f t="shared" si="5"/>
        <v>0</v>
      </c>
      <c r="BI44" s="118">
        <f t="shared" si="6"/>
        <v>0</v>
      </c>
      <c r="BJ44" s="118">
        <f t="shared" si="7"/>
        <v>0</v>
      </c>
      <c r="BK44" s="117">
        <f t="shared" si="87"/>
        <v>0</v>
      </c>
      <c r="BL44" s="118">
        <f t="shared" si="8"/>
        <v>0</v>
      </c>
      <c r="BM44" s="118">
        <f t="shared" si="9"/>
        <v>0</v>
      </c>
      <c r="BN44" s="117">
        <f t="shared" si="10"/>
        <v>0</v>
      </c>
      <c r="BO44" s="118">
        <f t="shared" si="11"/>
        <v>0</v>
      </c>
      <c r="BP44" s="118">
        <f t="shared" si="12"/>
        <v>0</v>
      </c>
      <c r="BQ44" s="118">
        <f t="shared" si="13"/>
        <v>0</v>
      </c>
      <c r="BR44" s="118">
        <f t="shared" si="14"/>
        <v>0</v>
      </c>
      <c r="BS44" s="118">
        <f t="shared" si="15"/>
        <v>0</v>
      </c>
      <c r="BT44" s="118">
        <f t="shared" si="16"/>
        <v>0</v>
      </c>
      <c r="BU44" s="118">
        <f t="shared" si="88"/>
        <v>0</v>
      </c>
      <c r="BV44" s="117">
        <f t="shared" si="17"/>
        <v>0</v>
      </c>
      <c r="BW44" s="117">
        <f t="shared" si="18"/>
        <v>0</v>
      </c>
      <c r="BX44" s="117">
        <f t="shared" si="19"/>
        <v>0</v>
      </c>
      <c r="BY44" s="117">
        <f t="shared" si="20"/>
        <v>0</v>
      </c>
      <c r="BZ44" s="117">
        <f t="shared" si="21"/>
        <v>0</v>
      </c>
      <c r="CA44" s="117">
        <f t="shared" si="89"/>
        <v>0</v>
      </c>
      <c r="CB44" s="117">
        <f t="shared" si="22"/>
        <v>0</v>
      </c>
      <c r="CC44" s="117">
        <f t="shared" si="23"/>
        <v>0</v>
      </c>
      <c r="CD44" s="117">
        <f t="shared" si="24"/>
        <v>0</v>
      </c>
      <c r="CE44" s="117">
        <f t="shared" si="90"/>
        <v>0</v>
      </c>
      <c r="CF44" s="117">
        <f t="shared" si="91"/>
        <v>0</v>
      </c>
      <c r="CG44" s="117">
        <f t="shared" si="92"/>
        <v>0</v>
      </c>
      <c r="CH44" s="117">
        <f t="shared" si="25"/>
        <v>0</v>
      </c>
      <c r="CI44" s="117">
        <f t="shared" si="26"/>
        <v>0</v>
      </c>
      <c r="CJ44" s="117">
        <f t="shared" si="27"/>
        <v>0</v>
      </c>
      <c r="CK44" s="117">
        <f t="shared" si="28"/>
        <v>0</v>
      </c>
      <c r="CL44" s="117">
        <f t="shared" si="29"/>
        <v>0</v>
      </c>
      <c r="CM44" s="117">
        <f t="shared" si="30"/>
        <v>0</v>
      </c>
      <c r="CN44" s="117">
        <f t="shared" si="31"/>
        <v>0</v>
      </c>
      <c r="CO44" s="117">
        <f t="shared" si="32"/>
        <v>0</v>
      </c>
      <c r="CP44" s="117">
        <f t="shared" si="33"/>
        <v>0</v>
      </c>
      <c r="CQ44" s="117">
        <f t="shared" si="93"/>
        <v>0</v>
      </c>
      <c r="CR44" s="117">
        <f t="shared" si="34"/>
        <v>0</v>
      </c>
      <c r="CS44" s="117">
        <f t="shared" si="35"/>
        <v>0</v>
      </c>
      <c r="CT44" s="117">
        <f t="shared" si="36"/>
        <v>0</v>
      </c>
      <c r="CU44" s="117">
        <f t="shared" si="37"/>
        <v>0</v>
      </c>
      <c r="CV44" s="117">
        <f t="shared" si="38"/>
        <v>0</v>
      </c>
      <c r="CW44" s="117">
        <f t="shared" si="39"/>
        <v>0</v>
      </c>
      <c r="CX44" s="117">
        <f t="shared" si="40"/>
        <v>0</v>
      </c>
      <c r="CY44" s="117">
        <f t="shared" si="41"/>
        <v>0</v>
      </c>
      <c r="CZ44" s="117">
        <f t="shared" si="42"/>
        <v>0</v>
      </c>
      <c r="DA44" s="117">
        <f t="shared" si="94"/>
        <v>0</v>
      </c>
      <c r="DB44" s="117">
        <f t="shared" si="43"/>
        <v>0</v>
      </c>
      <c r="DC44" s="117">
        <f t="shared" si="95"/>
        <v>0</v>
      </c>
      <c r="DD44" s="117">
        <f t="shared" si="44"/>
        <v>0</v>
      </c>
      <c r="DE44" s="117">
        <f t="shared" si="96"/>
        <v>0</v>
      </c>
      <c r="DF44" s="117">
        <f t="shared" si="45"/>
        <v>0</v>
      </c>
      <c r="DG44" s="117">
        <f t="shared" si="46"/>
        <v>0</v>
      </c>
      <c r="DH44" s="117">
        <f t="shared" si="47"/>
        <v>0</v>
      </c>
      <c r="DI44" s="117">
        <f t="shared" si="48"/>
        <v>0</v>
      </c>
      <c r="DJ44" s="117">
        <f t="shared" si="49"/>
        <v>0</v>
      </c>
      <c r="DK44" s="117">
        <f t="shared" si="50"/>
        <v>0</v>
      </c>
      <c r="DL44" s="117">
        <f t="shared" si="51"/>
        <v>0</v>
      </c>
      <c r="DM44" s="117">
        <f t="shared" si="52"/>
        <v>0</v>
      </c>
      <c r="DN44" s="117">
        <f t="shared" si="97"/>
        <v>0</v>
      </c>
      <c r="DO44" s="117">
        <f t="shared" si="53"/>
        <v>0</v>
      </c>
      <c r="DP44" s="117">
        <f t="shared" si="54"/>
        <v>0</v>
      </c>
      <c r="DQ44" s="117">
        <f t="shared" si="98"/>
        <v>0</v>
      </c>
      <c r="DR44" s="117">
        <f t="shared" si="99"/>
        <v>0</v>
      </c>
      <c r="DS44" s="117">
        <f t="shared" si="55"/>
        <v>0</v>
      </c>
      <c r="DT44" s="117">
        <f t="shared" si="56"/>
        <v>0</v>
      </c>
      <c r="DU44" s="117">
        <f t="shared" si="57"/>
        <v>0</v>
      </c>
      <c r="DV44" s="117">
        <f t="shared" si="58"/>
        <v>0</v>
      </c>
      <c r="DW44" s="117">
        <f t="shared" si="59"/>
        <v>0</v>
      </c>
      <c r="DX44" s="117">
        <f t="shared" si="60"/>
        <v>0</v>
      </c>
      <c r="DY44" s="117">
        <f t="shared" si="100"/>
        <v>0</v>
      </c>
      <c r="DZ44" s="117">
        <f t="shared" si="61"/>
        <v>0</v>
      </c>
      <c r="EA44" s="117">
        <f t="shared" si="101"/>
        <v>0</v>
      </c>
      <c r="EB44" s="117">
        <f t="shared" si="62"/>
        <v>0</v>
      </c>
      <c r="EC44" s="117">
        <f t="shared" si="63"/>
        <v>0</v>
      </c>
      <c r="ED44" s="117">
        <f t="shared" si="64"/>
        <v>0</v>
      </c>
      <c r="EE44" s="117">
        <f t="shared" si="65"/>
        <v>0</v>
      </c>
      <c r="EF44" s="117">
        <f t="shared" si="66"/>
        <v>0</v>
      </c>
      <c r="EG44" s="117">
        <f t="shared" si="102"/>
        <v>0</v>
      </c>
      <c r="EH44" s="117">
        <f t="shared" si="67"/>
        <v>0</v>
      </c>
      <c r="EI44" s="117">
        <f t="shared" si="68"/>
        <v>0</v>
      </c>
      <c r="EJ44" s="117">
        <f t="shared" si="69"/>
        <v>0</v>
      </c>
      <c r="EK44" s="117">
        <f t="shared" si="70"/>
        <v>0</v>
      </c>
      <c r="EL44" s="117">
        <f t="shared" si="71"/>
        <v>0</v>
      </c>
      <c r="EM44" s="117">
        <f t="shared" si="103"/>
        <v>0</v>
      </c>
      <c r="EN44" s="117">
        <f t="shared" si="72"/>
        <v>0</v>
      </c>
      <c r="EO44" s="117">
        <f t="shared" si="73"/>
        <v>0</v>
      </c>
      <c r="EP44" s="117">
        <f t="shared" si="74"/>
        <v>0</v>
      </c>
      <c r="EQ44" s="118">
        <f t="shared" si="75"/>
        <v>0</v>
      </c>
      <c r="ER44" s="117">
        <f t="shared" si="76"/>
        <v>0</v>
      </c>
      <c r="ES44" s="117">
        <f t="shared" si="77"/>
        <v>0</v>
      </c>
      <c r="ET44" s="117">
        <f t="shared" si="78"/>
        <v>0</v>
      </c>
      <c r="EU44" s="117">
        <f t="shared" si="79"/>
        <v>0</v>
      </c>
      <c r="EV44" s="117">
        <f t="shared" si="80"/>
        <v>0</v>
      </c>
      <c r="EW44" s="117">
        <f t="shared" si="81"/>
        <v>0</v>
      </c>
      <c r="EX44" s="118">
        <f t="shared" si="82"/>
        <v>0</v>
      </c>
      <c r="EY44" s="118">
        <f t="shared" si="83"/>
        <v>0</v>
      </c>
      <c r="EZ44" s="117">
        <f t="shared" si="104"/>
        <v>0</v>
      </c>
      <c r="FA44" s="118">
        <f t="shared" si="84"/>
        <v>0</v>
      </c>
      <c r="FB44" s="118">
        <f t="shared" si="85"/>
        <v>0</v>
      </c>
      <c r="FC44" s="7">
        <f t="shared" si="86"/>
        <v>0</v>
      </c>
    </row>
    <row r="45" spans="1:161" ht="17.100000000000001" customHeight="1" x14ac:dyDescent="0.25">
      <c r="A45" s="774"/>
      <c r="B45" s="777"/>
      <c r="C45" s="172">
        <v>2</v>
      </c>
      <c r="D45" s="453" t="s">
        <v>875</v>
      </c>
      <c r="E45" s="448" t="s">
        <v>875</v>
      </c>
      <c r="F45" s="430" t="s">
        <v>875</v>
      </c>
      <c r="G45" s="449" t="s">
        <v>881</v>
      </c>
      <c r="H45" s="450" t="s">
        <v>844</v>
      </c>
      <c r="I45" s="430" t="s">
        <v>878</v>
      </c>
      <c r="J45" s="451" t="s">
        <v>873</v>
      </c>
      <c r="K45" s="450" t="s">
        <v>889</v>
      </c>
      <c r="L45" s="452" t="s">
        <v>884</v>
      </c>
      <c r="M45" s="447"/>
      <c r="N45" s="448"/>
      <c r="O45" s="448"/>
      <c r="P45" s="449"/>
      <c r="Q45" s="430"/>
      <c r="R45" s="451"/>
      <c r="S45" s="452"/>
      <c r="T45" s="447"/>
      <c r="U45" s="454"/>
      <c r="V45" s="430"/>
      <c r="W45" s="449"/>
      <c r="X45" s="430"/>
      <c r="Y45" s="451"/>
      <c r="Z45" s="452"/>
      <c r="AA45" s="43"/>
      <c r="AB45" s="10"/>
      <c r="AC45" s="6"/>
      <c r="AD45" s="520" t="s">
        <v>516</v>
      </c>
      <c r="AE45" s="520" t="s">
        <v>516</v>
      </c>
      <c r="AF45" s="520" t="s">
        <v>516</v>
      </c>
      <c r="AG45" s="520" t="s">
        <v>810</v>
      </c>
      <c r="AH45" s="520" t="s">
        <v>810</v>
      </c>
      <c r="AI45" s="520" t="s">
        <v>810</v>
      </c>
      <c r="AJ45" s="520" t="s">
        <v>810</v>
      </c>
      <c r="AK45" s="520" t="s">
        <v>810</v>
      </c>
      <c r="AL45" s="520" t="s">
        <v>810</v>
      </c>
      <c r="AM45" s="520" t="s">
        <v>789</v>
      </c>
      <c r="AN45" s="520" t="s">
        <v>789</v>
      </c>
      <c r="AO45" s="520" t="s">
        <v>789</v>
      </c>
      <c r="AP45" s="520" t="s">
        <v>268</v>
      </c>
      <c r="AQ45" s="520" t="s">
        <v>268</v>
      </c>
      <c r="AR45" s="520" t="s">
        <v>810</v>
      </c>
      <c r="AS45" s="520" t="s">
        <v>810</v>
      </c>
      <c r="AT45" s="520" t="s">
        <v>515</v>
      </c>
      <c r="AU45" s="520" t="s">
        <v>515</v>
      </c>
      <c r="AV45" s="520" t="s">
        <v>515</v>
      </c>
      <c r="AW45" s="520" t="s">
        <v>268</v>
      </c>
      <c r="AX45" s="520" t="s">
        <v>268</v>
      </c>
      <c r="AY45" s="520" t="s">
        <v>803</v>
      </c>
      <c r="AZ45" s="520" t="s">
        <v>803</v>
      </c>
      <c r="BB45" s="118"/>
      <c r="BC45" s="118">
        <f t="shared" si="0"/>
        <v>0</v>
      </c>
      <c r="BD45" s="118">
        <f t="shared" si="1"/>
        <v>0</v>
      </c>
      <c r="BE45" s="118">
        <f t="shared" si="2"/>
        <v>0</v>
      </c>
      <c r="BF45" s="118">
        <f t="shared" si="3"/>
        <v>0</v>
      </c>
      <c r="BG45" s="118">
        <f t="shared" si="4"/>
        <v>0</v>
      </c>
      <c r="BH45" s="118">
        <f t="shared" si="5"/>
        <v>0</v>
      </c>
      <c r="BI45" s="118">
        <f t="shared" si="6"/>
        <v>0</v>
      </c>
      <c r="BJ45" s="118">
        <f t="shared" si="7"/>
        <v>0</v>
      </c>
      <c r="BK45" s="117">
        <f t="shared" si="87"/>
        <v>0</v>
      </c>
      <c r="BL45" s="118">
        <f t="shared" si="8"/>
        <v>0</v>
      </c>
      <c r="BM45" s="118">
        <f t="shared" si="9"/>
        <v>0</v>
      </c>
      <c r="BN45" s="117">
        <f t="shared" si="10"/>
        <v>0</v>
      </c>
      <c r="BO45" s="118">
        <f t="shared" si="11"/>
        <v>0</v>
      </c>
      <c r="BP45" s="118">
        <f t="shared" si="12"/>
        <v>0</v>
      </c>
      <c r="BQ45" s="118">
        <f t="shared" si="13"/>
        <v>0</v>
      </c>
      <c r="BR45" s="118">
        <f t="shared" si="14"/>
        <v>0</v>
      </c>
      <c r="BS45" s="118">
        <f t="shared" si="15"/>
        <v>0</v>
      </c>
      <c r="BT45" s="118">
        <f t="shared" si="16"/>
        <v>0</v>
      </c>
      <c r="BU45" s="118">
        <f t="shared" si="88"/>
        <v>0</v>
      </c>
      <c r="BV45" s="117">
        <f t="shared" si="17"/>
        <v>0</v>
      </c>
      <c r="BW45" s="117">
        <f t="shared" si="18"/>
        <v>0</v>
      </c>
      <c r="BX45" s="117">
        <f t="shared" si="19"/>
        <v>0</v>
      </c>
      <c r="BY45" s="117">
        <f t="shared" si="20"/>
        <v>0</v>
      </c>
      <c r="BZ45" s="117">
        <f t="shared" si="21"/>
        <v>0</v>
      </c>
      <c r="CA45" s="117">
        <f t="shared" si="89"/>
        <v>0</v>
      </c>
      <c r="CB45" s="117">
        <f t="shared" si="22"/>
        <v>0</v>
      </c>
      <c r="CC45" s="117">
        <f t="shared" si="23"/>
        <v>0</v>
      </c>
      <c r="CD45" s="117">
        <f t="shared" si="24"/>
        <v>0</v>
      </c>
      <c r="CE45" s="117">
        <f t="shared" si="90"/>
        <v>0</v>
      </c>
      <c r="CF45" s="117">
        <f t="shared" si="91"/>
        <v>0</v>
      </c>
      <c r="CG45" s="117">
        <f t="shared" si="92"/>
        <v>0</v>
      </c>
      <c r="CH45" s="117">
        <f t="shared" si="25"/>
        <v>0</v>
      </c>
      <c r="CI45" s="117">
        <f t="shared" si="26"/>
        <v>0</v>
      </c>
      <c r="CJ45" s="117">
        <f t="shared" si="27"/>
        <v>0</v>
      </c>
      <c r="CK45" s="117">
        <f t="shared" si="28"/>
        <v>0</v>
      </c>
      <c r="CL45" s="117">
        <f t="shared" si="29"/>
        <v>0</v>
      </c>
      <c r="CM45" s="117">
        <f t="shared" si="30"/>
        <v>0</v>
      </c>
      <c r="CN45" s="117">
        <f t="shared" si="31"/>
        <v>0</v>
      </c>
      <c r="CO45" s="117">
        <f t="shared" si="32"/>
        <v>0</v>
      </c>
      <c r="CP45" s="117">
        <f t="shared" si="33"/>
        <v>0</v>
      </c>
      <c r="CQ45" s="117">
        <f t="shared" si="93"/>
        <v>0</v>
      </c>
      <c r="CR45" s="117">
        <f t="shared" si="34"/>
        <v>0</v>
      </c>
      <c r="CS45" s="117">
        <f t="shared" si="35"/>
        <v>0</v>
      </c>
      <c r="CT45" s="117">
        <f t="shared" si="36"/>
        <v>0</v>
      </c>
      <c r="CU45" s="117">
        <f t="shared" si="37"/>
        <v>0</v>
      </c>
      <c r="CV45" s="117">
        <f t="shared" si="38"/>
        <v>0</v>
      </c>
      <c r="CW45" s="117">
        <f t="shared" si="39"/>
        <v>0</v>
      </c>
      <c r="CX45" s="117">
        <f t="shared" si="40"/>
        <v>0</v>
      </c>
      <c r="CY45" s="117">
        <f t="shared" si="41"/>
        <v>0</v>
      </c>
      <c r="CZ45" s="117">
        <f t="shared" si="42"/>
        <v>0</v>
      </c>
      <c r="DA45" s="117">
        <f t="shared" si="94"/>
        <v>0</v>
      </c>
      <c r="DB45" s="117">
        <f t="shared" si="43"/>
        <v>0</v>
      </c>
      <c r="DC45" s="117">
        <f t="shared" si="95"/>
        <v>0</v>
      </c>
      <c r="DD45" s="117">
        <f t="shared" si="44"/>
        <v>0</v>
      </c>
      <c r="DE45" s="117">
        <f t="shared" si="96"/>
        <v>0</v>
      </c>
      <c r="DF45" s="117">
        <f t="shared" si="45"/>
        <v>0</v>
      </c>
      <c r="DG45" s="117">
        <f t="shared" si="46"/>
        <v>0</v>
      </c>
      <c r="DH45" s="117">
        <f t="shared" si="47"/>
        <v>0</v>
      </c>
      <c r="DI45" s="117">
        <f t="shared" si="48"/>
        <v>0</v>
      </c>
      <c r="DJ45" s="117">
        <f t="shared" si="49"/>
        <v>0</v>
      </c>
      <c r="DK45" s="117">
        <f t="shared" si="50"/>
        <v>0</v>
      </c>
      <c r="DL45" s="117">
        <f t="shared" si="51"/>
        <v>0</v>
      </c>
      <c r="DM45" s="117">
        <f t="shared" si="52"/>
        <v>0</v>
      </c>
      <c r="DN45" s="117">
        <f t="shared" si="97"/>
        <v>0</v>
      </c>
      <c r="DO45" s="117">
        <f t="shared" si="53"/>
        <v>0</v>
      </c>
      <c r="DP45" s="117">
        <f t="shared" si="54"/>
        <v>0</v>
      </c>
      <c r="DQ45" s="117">
        <f t="shared" si="98"/>
        <v>0</v>
      </c>
      <c r="DR45" s="117">
        <f t="shared" si="99"/>
        <v>0</v>
      </c>
      <c r="DS45" s="117">
        <f t="shared" si="55"/>
        <v>0</v>
      </c>
      <c r="DT45" s="117">
        <f t="shared" si="56"/>
        <v>0</v>
      </c>
      <c r="DU45" s="117">
        <f t="shared" si="57"/>
        <v>0</v>
      </c>
      <c r="DV45" s="117">
        <f t="shared" si="58"/>
        <v>0</v>
      </c>
      <c r="DW45" s="117">
        <f t="shared" si="59"/>
        <v>0</v>
      </c>
      <c r="DX45" s="117">
        <f t="shared" si="60"/>
        <v>0</v>
      </c>
      <c r="DY45" s="117">
        <f t="shared" si="100"/>
        <v>0</v>
      </c>
      <c r="DZ45" s="117">
        <f t="shared" si="61"/>
        <v>0</v>
      </c>
      <c r="EA45" s="117">
        <f t="shared" si="101"/>
        <v>0</v>
      </c>
      <c r="EB45" s="117">
        <f t="shared" si="62"/>
        <v>0</v>
      </c>
      <c r="EC45" s="117">
        <f t="shared" si="63"/>
        <v>0</v>
      </c>
      <c r="ED45" s="117">
        <f t="shared" si="64"/>
        <v>0</v>
      </c>
      <c r="EE45" s="117">
        <f t="shared" si="65"/>
        <v>0</v>
      </c>
      <c r="EF45" s="117">
        <f t="shared" si="66"/>
        <v>0</v>
      </c>
      <c r="EG45" s="117">
        <f t="shared" si="102"/>
        <v>0</v>
      </c>
      <c r="EH45" s="117">
        <f t="shared" si="67"/>
        <v>0</v>
      </c>
      <c r="EI45" s="117">
        <f t="shared" si="68"/>
        <v>0</v>
      </c>
      <c r="EJ45" s="117">
        <f t="shared" si="69"/>
        <v>0</v>
      </c>
      <c r="EK45" s="117">
        <f t="shared" si="70"/>
        <v>0</v>
      </c>
      <c r="EL45" s="117">
        <f t="shared" si="71"/>
        <v>0</v>
      </c>
      <c r="EM45" s="117">
        <f t="shared" si="103"/>
        <v>0</v>
      </c>
      <c r="EN45" s="117">
        <f t="shared" si="72"/>
        <v>0</v>
      </c>
      <c r="EO45" s="117">
        <f t="shared" si="73"/>
        <v>0</v>
      </c>
      <c r="EP45" s="117">
        <f t="shared" si="74"/>
        <v>0</v>
      </c>
      <c r="EQ45" s="118">
        <f t="shared" si="75"/>
        <v>0</v>
      </c>
      <c r="ER45" s="117">
        <f t="shared" si="76"/>
        <v>0</v>
      </c>
      <c r="ES45" s="117">
        <f t="shared" si="77"/>
        <v>0</v>
      </c>
      <c r="ET45" s="117">
        <f t="shared" si="78"/>
        <v>0</v>
      </c>
      <c r="EU45" s="117">
        <f t="shared" si="79"/>
        <v>0</v>
      </c>
      <c r="EV45" s="117">
        <f t="shared" si="80"/>
        <v>0</v>
      </c>
      <c r="EW45" s="117">
        <f t="shared" si="81"/>
        <v>0</v>
      </c>
      <c r="EX45" s="118">
        <f t="shared" si="82"/>
        <v>0</v>
      </c>
      <c r="EY45" s="118">
        <f t="shared" si="83"/>
        <v>0</v>
      </c>
      <c r="EZ45" s="117">
        <f t="shared" si="104"/>
        <v>0</v>
      </c>
      <c r="FA45" s="118">
        <f t="shared" si="84"/>
        <v>0</v>
      </c>
      <c r="FB45" s="118">
        <f t="shared" si="85"/>
        <v>0</v>
      </c>
      <c r="FC45" s="7">
        <f t="shared" si="86"/>
        <v>0</v>
      </c>
    </row>
    <row r="46" spans="1:161" ht="17.100000000000001" customHeight="1" x14ac:dyDescent="0.25">
      <c r="A46" s="774"/>
      <c r="B46" s="777"/>
      <c r="C46" s="172">
        <v>3</v>
      </c>
      <c r="D46" s="453" t="s">
        <v>877</v>
      </c>
      <c r="E46" s="448" t="s">
        <v>850</v>
      </c>
      <c r="F46" s="430" t="s">
        <v>872</v>
      </c>
      <c r="G46" s="449" t="s">
        <v>881</v>
      </c>
      <c r="H46" s="450" t="s">
        <v>844</v>
      </c>
      <c r="I46" s="430" t="s">
        <v>878</v>
      </c>
      <c r="J46" s="451" t="s">
        <v>890</v>
      </c>
      <c r="K46" s="450" t="s">
        <v>889</v>
      </c>
      <c r="L46" s="452" t="s">
        <v>884</v>
      </c>
      <c r="M46" s="447"/>
      <c r="N46" s="448"/>
      <c r="O46" s="448"/>
      <c r="P46" s="449"/>
      <c r="Q46" s="430"/>
      <c r="R46" s="506"/>
      <c r="S46" s="452"/>
      <c r="T46" s="492"/>
      <c r="U46" s="448"/>
      <c r="V46" s="430"/>
      <c r="W46" s="449"/>
      <c r="X46" s="430"/>
      <c r="Y46" s="451"/>
      <c r="Z46" s="452"/>
      <c r="AA46" s="264"/>
      <c r="AB46" s="10"/>
      <c r="AC46" s="6"/>
      <c r="AD46" s="520" t="s">
        <v>808</v>
      </c>
      <c r="AE46" s="520" t="s">
        <v>808</v>
      </c>
      <c r="AF46" s="520" t="s">
        <v>808</v>
      </c>
      <c r="AG46" s="520" t="s">
        <v>810</v>
      </c>
      <c r="AH46" s="520" t="s">
        <v>810</v>
      </c>
      <c r="AI46" s="520" t="s">
        <v>810</v>
      </c>
      <c r="AJ46" s="520" t="s">
        <v>810</v>
      </c>
      <c r="AK46" s="520" t="s">
        <v>810</v>
      </c>
      <c r="AL46" s="520" t="s">
        <v>810</v>
      </c>
      <c r="AM46" s="520" t="s">
        <v>789</v>
      </c>
      <c r="AN46" s="520" t="s">
        <v>789</v>
      </c>
      <c r="AO46" s="520" t="s">
        <v>789</v>
      </c>
      <c r="AP46" s="520" t="s">
        <v>268</v>
      </c>
      <c r="AQ46" s="520" t="s">
        <v>268</v>
      </c>
      <c r="AR46" s="520" t="s">
        <v>810</v>
      </c>
      <c r="AS46" s="520" t="s">
        <v>810</v>
      </c>
      <c r="AT46" s="520" t="s">
        <v>515</v>
      </c>
      <c r="AU46" s="520" t="s">
        <v>515</v>
      </c>
      <c r="AV46" s="520" t="s">
        <v>515</v>
      </c>
      <c r="AW46" s="520" t="s">
        <v>268</v>
      </c>
      <c r="AX46" s="520" t="s">
        <v>268</v>
      </c>
      <c r="AY46" s="520" t="s">
        <v>803</v>
      </c>
      <c r="AZ46" s="520" t="s">
        <v>803</v>
      </c>
      <c r="BB46" s="118"/>
      <c r="BC46" s="118">
        <f t="shared" si="0"/>
        <v>0</v>
      </c>
      <c r="BD46" s="118">
        <f t="shared" si="1"/>
        <v>0</v>
      </c>
      <c r="BE46" s="118">
        <f t="shared" si="2"/>
        <v>0</v>
      </c>
      <c r="BF46" s="118">
        <f t="shared" si="3"/>
        <v>0</v>
      </c>
      <c r="BG46" s="118">
        <f t="shared" si="4"/>
        <v>0</v>
      </c>
      <c r="BH46" s="118">
        <f t="shared" si="5"/>
        <v>0</v>
      </c>
      <c r="BI46" s="118">
        <f t="shared" si="6"/>
        <v>0</v>
      </c>
      <c r="BJ46" s="118">
        <f t="shared" si="7"/>
        <v>0</v>
      </c>
      <c r="BK46" s="117">
        <f t="shared" si="87"/>
        <v>0</v>
      </c>
      <c r="BL46" s="118">
        <f t="shared" si="8"/>
        <v>0</v>
      </c>
      <c r="BM46" s="118">
        <f t="shared" si="9"/>
        <v>0</v>
      </c>
      <c r="BN46" s="117">
        <f t="shared" si="10"/>
        <v>0</v>
      </c>
      <c r="BO46" s="118">
        <f t="shared" si="11"/>
        <v>0</v>
      </c>
      <c r="BP46" s="118">
        <f t="shared" si="12"/>
        <v>0</v>
      </c>
      <c r="BQ46" s="118">
        <f t="shared" si="13"/>
        <v>0</v>
      </c>
      <c r="BR46" s="118">
        <f t="shared" si="14"/>
        <v>0</v>
      </c>
      <c r="BS46" s="118">
        <f t="shared" si="15"/>
        <v>0</v>
      </c>
      <c r="BT46" s="118">
        <f t="shared" si="16"/>
        <v>0</v>
      </c>
      <c r="BU46" s="118">
        <f t="shared" si="88"/>
        <v>0</v>
      </c>
      <c r="BV46" s="117">
        <f t="shared" si="17"/>
        <v>0</v>
      </c>
      <c r="BW46" s="117">
        <f t="shared" si="18"/>
        <v>0</v>
      </c>
      <c r="BX46" s="117">
        <f t="shared" si="19"/>
        <v>0</v>
      </c>
      <c r="BY46" s="117">
        <f t="shared" si="20"/>
        <v>0</v>
      </c>
      <c r="BZ46" s="117">
        <f t="shared" si="21"/>
        <v>0</v>
      </c>
      <c r="CA46" s="117">
        <f t="shared" si="89"/>
        <v>0</v>
      </c>
      <c r="CB46" s="117">
        <f t="shared" si="22"/>
        <v>0</v>
      </c>
      <c r="CC46" s="117">
        <f t="shared" si="23"/>
        <v>0</v>
      </c>
      <c r="CD46" s="117">
        <f t="shared" si="24"/>
        <v>0</v>
      </c>
      <c r="CE46" s="117">
        <f t="shared" si="90"/>
        <v>0</v>
      </c>
      <c r="CF46" s="117">
        <f t="shared" si="91"/>
        <v>0</v>
      </c>
      <c r="CG46" s="117">
        <f t="shared" si="92"/>
        <v>0</v>
      </c>
      <c r="CH46" s="117">
        <f t="shared" si="25"/>
        <v>0</v>
      </c>
      <c r="CI46" s="117">
        <f t="shared" si="26"/>
        <v>0</v>
      </c>
      <c r="CJ46" s="117">
        <f t="shared" si="27"/>
        <v>0</v>
      </c>
      <c r="CK46" s="117">
        <f t="shared" si="28"/>
        <v>0</v>
      </c>
      <c r="CL46" s="117">
        <f t="shared" si="29"/>
        <v>0</v>
      </c>
      <c r="CM46" s="117">
        <f t="shared" si="30"/>
        <v>0</v>
      </c>
      <c r="CN46" s="117">
        <f t="shared" si="31"/>
        <v>0</v>
      </c>
      <c r="CO46" s="117">
        <f t="shared" si="32"/>
        <v>0</v>
      </c>
      <c r="CP46" s="117">
        <f t="shared" si="33"/>
        <v>0</v>
      </c>
      <c r="CQ46" s="117">
        <f t="shared" si="93"/>
        <v>0</v>
      </c>
      <c r="CR46" s="117">
        <f t="shared" si="34"/>
        <v>0</v>
      </c>
      <c r="CS46" s="117">
        <f t="shared" si="35"/>
        <v>0</v>
      </c>
      <c r="CT46" s="117">
        <f t="shared" si="36"/>
        <v>0</v>
      </c>
      <c r="CU46" s="117">
        <f t="shared" si="37"/>
        <v>0</v>
      </c>
      <c r="CV46" s="117">
        <f t="shared" si="38"/>
        <v>0</v>
      </c>
      <c r="CW46" s="117">
        <f t="shared" si="39"/>
        <v>0</v>
      </c>
      <c r="CX46" s="117">
        <f t="shared" si="40"/>
        <v>0</v>
      </c>
      <c r="CY46" s="117">
        <f t="shared" si="41"/>
        <v>0</v>
      </c>
      <c r="CZ46" s="117">
        <f t="shared" si="42"/>
        <v>0</v>
      </c>
      <c r="DA46" s="117">
        <f t="shared" si="94"/>
        <v>0</v>
      </c>
      <c r="DB46" s="117">
        <f t="shared" si="43"/>
        <v>0</v>
      </c>
      <c r="DC46" s="117">
        <f t="shared" si="95"/>
        <v>0</v>
      </c>
      <c r="DD46" s="117">
        <f t="shared" si="44"/>
        <v>0</v>
      </c>
      <c r="DE46" s="117">
        <f t="shared" si="96"/>
        <v>0</v>
      </c>
      <c r="DF46" s="117">
        <f t="shared" si="45"/>
        <v>0</v>
      </c>
      <c r="DG46" s="117">
        <f t="shared" si="46"/>
        <v>0</v>
      </c>
      <c r="DH46" s="117">
        <f t="shared" si="47"/>
        <v>0</v>
      </c>
      <c r="DI46" s="117">
        <f t="shared" si="48"/>
        <v>0</v>
      </c>
      <c r="DJ46" s="117">
        <f t="shared" si="49"/>
        <v>0</v>
      </c>
      <c r="DK46" s="117">
        <f t="shared" si="50"/>
        <v>0</v>
      </c>
      <c r="DL46" s="117">
        <f t="shared" si="51"/>
        <v>0</v>
      </c>
      <c r="DM46" s="117">
        <f t="shared" si="52"/>
        <v>0</v>
      </c>
      <c r="DN46" s="117">
        <f t="shared" si="97"/>
        <v>0</v>
      </c>
      <c r="DO46" s="117">
        <f t="shared" si="53"/>
        <v>0</v>
      </c>
      <c r="DP46" s="117">
        <f t="shared" si="54"/>
        <v>0</v>
      </c>
      <c r="DQ46" s="117">
        <f t="shared" si="98"/>
        <v>0</v>
      </c>
      <c r="DR46" s="117">
        <f t="shared" si="99"/>
        <v>0</v>
      </c>
      <c r="DS46" s="117">
        <f t="shared" si="55"/>
        <v>0</v>
      </c>
      <c r="DT46" s="117">
        <f t="shared" si="56"/>
        <v>0</v>
      </c>
      <c r="DU46" s="117">
        <f t="shared" si="57"/>
        <v>0</v>
      </c>
      <c r="DV46" s="117">
        <f t="shared" si="58"/>
        <v>0</v>
      </c>
      <c r="DW46" s="117">
        <f t="shared" si="59"/>
        <v>0</v>
      </c>
      <c r="DX46" s="117">
        <f t="shared" si="60"/>
        <v>0</v>
      </c>
      <c r="DY46" s="117">
        <f t="shared" si="100"/>
        <v>0</v>
      </c>
      <c r="DZ46" s="117">
        <f t="shared" si="61"/>
        <v>0</v>
      </c>
      <c r="EA46" s="117">
        <f t="shared" si="101"/>
        <v>0</v>
      </c>
      <c r="EB46" s="117">
        <f t="shared" si="62"/>
        <v>0</v>
      </c>
      <c r="EC46" s="117">
        <f t="shared" si="63"/>
        <v>0</v>
      </c>
      <c r="ED46" s="117">
        <f t="shared" si="64"/>
        <v>0</v>
      </c>
      <c r="EE46" s="117">
        <f t="shared" si="65"/>
        <v>0</v>
      </c>
      <c r="EF46" s="117">
        <f t="shared" si="66"/>
        <v>0</v>
      </c>
      <c r="EG46" s="117">
        <f t="shared" si="102"/>
        <v>0</v>
      </c>
      <c r="EH46" s="117">
        <f t="shared" si="67"/>
        <v>0</v>
      </c>
      <c r="EI46" s="117">
        <f t="shared" si="68"/>
        <v>0</v>
      </c>
      <c r="EJ46" s="117">
        <f t="shared" si="69"/>
        <v>0</v>
      </c>
      <c r="EK46" s="117">
        <f t="shared" si="70"/>
        <v>0</v>
      </c>
      <c r="EL46" s="117">
        <f t="shared" si="71"/>
        <v>0</v>
      </c>
      <c r="EM46" s="117">
        <f t="shared" si="103"/>
        <v>0</v>
      </c>
      <c r="EN46" s="117">
        <f t="shared" si="72"/>
        <v>0</v>
      </c>
      <c r="EO46" s="117">
        <f t="shared" si="73"/>
        <v>0</v>
      </c>
      <c r="EP46" s="117">
        <f t="shared" si="74"/>
        <v>0</v>
      </c>
      <c r="EQ46" s="118">
        <f t="shared" si="75"/>
        <v>0</v>
      </c>
      <c r="ER46" s="117">
        <f t="shared" si="76"/>
        <v>0</v>
      </c>
      <c r="ES46" s="117">
        <f t="shared" si="77"/>
        <v>0</v>
      </c>
      <c r="ET46" s="117">
        <f t="shared" si="78"/>
        <v>0</v>
      </c>
      <c r="EU46" s="117">
        <f t="shared" si="79"/>
        <v>0</v>
      </c>
      <c r="EV46" s="117">
        <f t="shared" si="80"/>
        <v>0</v>
      </c>
      <c r="EW46" s="117">
        <f t="shared" si="81"/>
        <v>0</v>
      </c>
      <c r="EX46" s="118">
        <f t="shared" si="82"/>
        <v>0</v>
      </c>
      <c r="EY46" s="118">
        <f t="shared" si="83"/>
        <v>0</v>
      </c>
      <c r="EZ46" s="117">
        <f t="shared" si="104"/>
        <v>0</v>
      </c>
      <c r="FA46" s="118">
        <f t="shared" si="84"/>
        <v>0</v>
      </c>
      <c r="FB46" s="118">
        <f t="shared" si="85"/>
        <v>0</v>
      </c>
      <c r="FC46" s="7">
        <f t="shared" si="86"/>
        <v>0</v>
      </c>
    </row>
    <row r="47" spans="1:161" ht="17.100000000000001" customHeight="1" x14ac:dyDescent="0.25">
      <c r="A47" s="774"/>
      <c r="B47" s="777"/>
      <c r="C47" s="172">
        <v>4</v>
      </c>
      <c r="D47" s="445" t="s">
        <v>877</v>
      </c>
      <c r="E47" s="439" t="s">
        <v>850</v>
      </c>
      <c r="F47" s="442" t="s">
        <v>872</v>
      </c>
      <c r="G47" s="449" t="s">
        <v>873</v>
      </c>
      <c r="H47" s="441" t="s">
        <v>859</v>
      </c>
      <c r="I47" s="442" t="s">
        <v>882</v>
      </c>
      <c r="J47" s="443" t="s">
        <v>890</v>
      </c>
      <c r="K47" s="441" t="s">
        <v>869</v>
      </c>
      <c r="L47" s="444" t="s">
        <v>878</v>
      </c>
      <c r="M47" s="445"/>
      <c r="N47" s="439"/>
      <c r="O47" s="442"/>
      <c r="P47" s="440"/>
      <c r="Q47" s="442"/>
      <c r="R47" s="443"/>
      <c r="S47" s="444"/>
      <c r="T47" s="438"/>
      <c r="U47" s="446"/>
      <c r="V47" s="442"/>
      <c r="W47" s="440"/>
      <c r="X47" s="442"/>
      <c r="Y47" s="443"/>
      <c r="Z47" s="444"/>
      <c r="AA47" s="43"/>
      <c r="AB47" s="10"/>
      <c r="AC47" s="6"/>
      <c r="AD47" s="520" t="s">
        <v>808</v>
      </c>
      <c r="AE47" s="520" t="s">
        <v>808</v>
      </c>
      <c r="AF47" s="520" t="s">
        <v>808</v>
      </c>
      <c r="AG47" s="520" t="s">
        <v>798</v>
      </c>
      <c r="AH47" s="520" t="s">
        <v>798</v>
      </c>
      <c r="AI47" s="520" t="s">
        <v>798</v>
      </c>
      <c r="AJ47" s="520" t="s">
        <v>636</v>
      </c>
      <c r="AK47" s="520" t="s">
        <v>636</v>
      </c>
      <c r="AL47" s="520" t="s">
        <v>636</v>
      </c>
      <c r="AM47" s="520" t="s">
        <v>517</v>
      </c>
      <c r="AN47" s="520" t="s">
        <v>517</v>
      </c>
      <c r="AO47" s="520" t="s">
        <v>517</v>
      </c>
      <c r="AP47" s="520" t="s">
        <v>782</v>
      </c>
      <c r="AQ47" s="520" t="s">
        <v>782</v>
      </c>
      <c r="AR47" s="520" t="s">
        <v>636</v>
      </c>
      <c r="AS47" s="520" t="s">
        <v>636</v>
      </c>
      <c r="AT47" s="520" t="s">
        <v>516</v>
      </c>
      <c r="AU47" s="520" t="s">
        <v>516</v>
      </c>
      <c r="AV47" s="520" t="s">
        <v>516</v>
      </c>
      <c r="AW47" s="520" t="s">
        <v>782</v>
      </c>
      <c r="AX47" s="520" t="s">
        <v>782</v>
      </c>
      <c r="AY47" s="520" t="s">
        <v>636</v>
      </c>
      <c r="AZ47" s="520" t="s">
        <v>636</v>
      </c>
      <c r="BB47" s="118"/>
      <c r="BC47" s="118">
        <f t="shared" si="0"/>
        <v>0</v>
      </c>
      <c r="BD47" s="118">
        <f t="shared" si="1"/>
        <v>0</v>
      </c>
      <c r="BE47" s="118">
        <f t="shared" si="2"/>
        <v>0</v>
      </c>
      <c r="BF47" s="118">
        <f t="shared" si="3"/>
        <v>0</v>
      </c>
      <c r="BG47" s="118">
        <f t="shared" si="4"/>
        <v>0</v>
      </c>
      <c r="BH47" s="118">
        <f t="shared" si="5"/>
        <v>0</v>
      </c>
      <c r="BI47" s="118">
        <f t="shared" si="6"/>
        <v>0</v>
      </c>
      <c r="BJ47" s="118">
        <f t="shared" si="7"/>
        <v>0</v>
      </c>
      <c r="BK47" s="117">
        <f t="shared" si="87"/>
        <v>0</v>
      </c>
      <c r="BL47" s="118">
        <f t="shared" si="8"/>
        <v>0</v>
      </c>
      <c r="BM47" s="118">
        <f t="shared" si="9"/>
        <v>0</v>
      </c>
      <c r="BN47" s="117">
        <f t="shared" si="10"/>
        <v>0</v>
      </c>
      <c r="BO47" s="118">
        <f t="shared" si="11"/>
        <v>0</v>
      </c>
      <c r="BP47" s="118">
        <f t="shared" si="12"/>
        <v>0</v>
      </c>
      <c r="BQ47" s="118">
        <f t="shared" si="13"/>
        <v>0</v>
      </c>
      <c r="BR47" s="118">
        <f t="shared" si="14"/>
        <v>0</v>
      </c>
      <c r="BS47" s="118">
        <f t="shared" si="15"/>
        <v>0</v>
      </c>
      <c r="BT47" s="118">
        <f t="shared" si="16"/>
        <v>0</v>
      </c>
      <c r="BU47" s="118">
        <f t="shared" si="88"/>
        <v>0</v>
      </c>
      <c r="BV47" s="117">
        <f t="shared" si="17"/>
        <v>0</v>
      </c>
      <c r="BW47" s="117">
        <f t="shared" si="18"/>
        <v>0</v>
      </c>
      <c r="BX47" s="117">
        <f t="shared" si="19"/>
        <v>0</v>
      </c>
      <c r="BY47" s="117">
        <f t="shared" si="20"/>
        <v>0</v>
      </c>
      <c r="BZ47" s="117">
        <f t="shared" si="21"/>
        <v>0</v>
      </c>
      <c r="CA47" s="117">
        <f t="shared" si="89"/>
        <v>0</v>
      </c>
      <c r="CB47" s="117">
        <f t="shared" si="22"/>
        <v>0</v>
      </c>
      <c r="CC47" s="117">
        <f t="shared" si="23"/>
        <v>0</v>
      </c>
      <c r="CD47" s="117">
        <f t="shared" si="24"/>
        <v>0</v>
      </c>
      <c r="CE47" s="117">
        <f t="shared" si="90"/>
        <v>0</v>
      </c>
      <c r="CF47" s="117">
        <f t="shared" si="91"/>
        <v>0</v>
      </c>
      <c r="CG47" s="117">
        <f t="shared" si="92"/>
        <v>0</v>
      </c>
      <c r="CH47" s="117">
        <f t="shared" si="25"/>
        <v>0</v>
      </c>
      <c r="CI47" s="117">
        <f t="shared" si="26"/>
        <v>0</v>
      </c>
      <c r="CJ47" s="117">
        <f t="shared" si="27"/>
        <v>0</v>
      </c>
      <c r="CK47" s="117">
        <f t="shared" si="28"/>
        <v>0</v>
      </c>
      <c r="CL47" s="117">
        <f t="shared" si="29"/>
        <v>0</v>
      </c>
      <c r="CM47" s="117">
        <f t="shared" si="30"/>
        <v>0</v>
      </c>
      <c r="CN47" s="117">
        <f t="shared" si="31"/>
        <v>0</v>
      </c>
      <c r="CO47" s="117">
        <f t="shared" si="32"/>
        <v>0</v>
      </c>
      <c r="CP47" s="117">
        <f t="shared" si="33"/>
        <v>0</v>
      </c>
      <c r="CQ47" s="117">
        <f t="shared" si="93"/>
        <v>0</v>
      </c>
      <c r="CR47" s="117">
        <f t="shared" si="34"/>
        <v>0</v>
      </c>
      <c r="CS47" s="117">
        <f t="shared" si="35"/>
        <v>0</v>
      </c>
      <c r="CT47" s="117">
        <f t="shared" si="36"/>
        <v>0</v>
      </c>
      <c r="CU47" s="117">
        <f t="shared" si="37"/>
        <v>0</v>
      </c>
      <c r="CV47" s="117">
        <f t="shared" si="38"/>
        <v>0</v>
      </c>
      <c r="CW47" s="117">
        <f t="shared" si="39"/>
        <v>0</v>
      </c>
      <c r="CX47" s="117">
        <f t="shared" si="40"/>
        <v>0</v>
      </c>
      <c r="CY47" s="117">
        <f t="shared" si="41"/>
        <v>0</v>
      </c>
      <c r="CZ47" s="117">
        <f t="shared" si="42"/>
        <v>0</v>
      </c>
      <c r="DA47" s="117">
        <f t="shared" si="94"/>
        <v>0</v>
      </c>
      <c r="DB47" s="117">
        <f t="shared" si="43"/>
        <v>0</v>
      </c>
      <c r="DC47" s="117">
        <f t="shared" si="95"/>
        <v>0</v>
      </c>
      <c r="DD47" s="117">
        <f t="shared" si="44"/>
        <v>0</v>
      </c>
      <c r="DE47" s="117">
        <f t="shared" si="96"/>
        <v>0</v>
      </c>
      <c r="DF47" s="117">
        <f t="shared" si="45"/>
        <v>0</v>
      </c>
      <c r="DG47" s="117">
        <f t="shared" si="46"/>
        <v>0</v>
      </c>
      <c r="DH47" s="117">
        <f t="shared" si="47"/>
        <v>0</v>
      </c>
      <c r="DI47" s="117">
        <f t="shared" si="48"/>
        <v>0</v>
      </c>
      <c r="DJ47" s="117">
        <f t="shared" si="49"/>
        <v>0</v>
      </c>
      <c r="DK47" s="117">
        <f t="shared" si="50"/>
        <v>0</v>
      </c>
      <c r="DL47" s="117">
        <f t="shared" si="51"/>
        <v>0</v>
      </c>
      <c r="DM47" s="117">
        <f t="shared" si="52"/>
        <v>0</v>
      </c>
      <c r="DN47" s="117">
        <f t="shared" si="97"/>
        <v>0</v>
      </c>
      <c r="DO47" s="117">
        <f t="shared" si="53"/>
        <v>0</v>
      </c>
      <c r="DP47" s="117">
        <f t="shared" si="54"/>
        <v>0</v>
      </c>
      <c r="DQ47" s="117">
        <f t="shared" si="98"/>
        <v>0</v>
      </c>
      <c r="DR47" s="117">
        <f t="shared" si="99"/>
        <v>0</v>
      </c>
      <c r="DS47" s="117">
        <f t="shared" si="55"/>
        <v>0</v>
      </c>
      <c r="DT47" s="117">
        <f t="shared" si="56"/>
        <v>0</v>
      </c>
      <c r="DU47" s="117">
        <f t="shared" si="57"/>
        <v>0</v>
      </c>
      <c r="DV47" s="117">
        <f t="shared" si="58"/>
        <v>0</v>
      </c>
      <c r="DW47" s="117">
        <f t="shared" si="59"/>
        <v>0</v>
      </c>
      <c r="DX47" s="117">
        <f t="shared" si="60"/>
        <v>0</v>
      </c>
      <c r="DY47" s="117">
        <f t="shared" si="100"/>
        <v>0</v>
      </c>
      <c r="DZ47" s="117">
        <f t="shared" si="61"/>
        <v>0</v>
      </c>
      <c r="EA47" s="117">
        <f t="shared" si="101"/>
        <v>0</v>
      </c>
      <c r="EB47" s="117">
        <f t="shared" si="62"/>
        <v>0</v>
      </c>
      <c r="EC47" s="117">
        <f t="shared" si="63"/>
        <v>0</v>
      </c>
      <c r="ED47" s="117">
        <f t="shared" si="64"/>
        <v>0</v>
      </c>
      <c r="EE47" s="117">
        <f t="shared" si="65"/>
        <v>0</v>
      </c>
      <c r="EF47" s="117">
        <f t="shared" si="66"/>
        <v>0</v>
      </c>
      <c r="EG47" s="117">
        <f t="shared" si="102"/>
        <v>0</v>
      </c>
      <c r="EH47" s="117">
        <f t="shared" si="67"/>
        <v>0</v>
      </c>
      <c r="EI47" s="117">
        <f t="shared" si="68"/>
        <v>0</v>
      </c>
      <c r="EJ47" s="117">
        <f t="shared" si="69"/>
        <v>0</v>
      </c>
      <c r="EK47" s="117">
        <f t="shared" si="70"/>
        <v>0</v>
      </c>
      <c r="EL47" s="117">
        <f t="shared" si="71"/>
        <v>0</v>
      </c>
      <c r="EM47" s="117">
        <f t="shared" si="103"/>
        <v>0</v>
      </c>
      <c r="EN47" s="117">
        <f t="shared" si="72"/>
        <v>0</v>
      </c>
      <c r="EO47" s="117">
        <f t="shared" si="73"/>
        <v>0</v>
      </c>
      <c r="EP47" s="117">
        <f t="shared" si="74"/>
        <v>0</v>
      </c>
      <c r="EQ47" s="118">
        <f t="shared" si="75"/>
        <v>0</v>
      </c>
      <c r="ER47" s="117">
        <f t="shared" si="76"/>
        <v>0</v>
      </c>
      <c r="ES47" s="117">
        <f t="shared" si="77"/>
        <v>0</v>
      </c>
      <c r="ET47" s="117">
        <f t="shared" si="78"/>
        <v>0</v>
      </c>
      <c r="EU47" s="117">
        <f t="shared" si="79"/>
        <v>0</v>
      </c>
      <c r="EV47" s="117">
        <f t="shared" si="80"/>
        <v>0</v>
      </c>
      <c r="EW47" s="117">
        <f t="shared" si="81"/>
        <v>0</v>
      </c>
      <c r="EX47" s="118">
        <f t="shared" si="82"/>
        <v>0</v>
      </c>
      <c r="EY47" s="118">
        <f t="shared" si="83"/>
        <v>0</v>
      </c>
      <c r="EZ47" s="117">
        <f t="shared" si="104"/>
        <v>0</v>
      </c>
      <c r="FA47" s="118">
        <f t="shared" si="84"/>
        <v>0</v>
      </c>
      <c r="FB47" s="118">
        <f t="shared" si="85"/>
        <v>0</v>
      </c>
      <c r="FC47" s="7">
        <f t="shared" si="86"/>
        <v>0</v>
      </c>
    </row>
    <row r="48" spans="1:161" ht="17.100000000000001" customHeight="1" x14ac:dyDescent="0.25">
      <c r="A48" s="774"/>
      <c r="B48" s="777"/>
      <c r="C48" s="172">
        <v>5</v>
      </c>
      <c r="D48" s="453" t="s">
        <v>872</v>
      </c>
      <c r="E48" s="448" t="s">
        <v>877</v>
      </c>
      <c r="F48" s="430" t="s">
        <v>858</v>
      </c>
      <c r="G48" s="440" t="s">
        <v>873</v>
      </c>
      <c r="H48" s="450" t="s">
        <v>859</v>
      </c>
      <c r="I48" s="430" t="s">
        <v>882</v>
      </c>
      <c r="J48" s="451" t="s">
        <v>890</v>
      </c>
      <c r="K48" s="450" t="s">
        <v>869</v>
      </c>
      <c r="L48" s="452" t="s">
        <v>878</v>
      </c>
      <c r="M48" s="453"/>
      <c r="N48" s="448"/>
      <c r="O48" s="430"/>
      <c r="P48" s="449"/>
      <c r="Q48" s="430"/>
      <c r="R48" s="451"/>
      <c r="S48" s="452"/>
      <c r="T48" s="447"/>
      <c r="U48" s="454"/>
      <c r="V48" s="430"/>
      <c r="W48" s="449"/>
      <c r="X48" s="430"/>
      <c r="Y48" s="451"/>
      <c r="Z48" s="452"/>
      <c r="AA48" s="42"/>
      <c r="AB48" s="10"/>
      <c r="AC48" s="6"/>
      <c r="AD48" s="520" t="s">
        <v>808</v>
      </c>
      <c r="AE48" s="520" t="s">
        <v>808</v>
      </c>
      <c r="AF48" s="520" t="s">
        <v>808</v>
      </c>
      <c r="AG48" s="520" t="s">
        <v>798</v>
      </c>
      <c r="AH48" s="520" t="s">
        <v>798</v>
      </c>
      <c r="AI48" s="520" t="s">
        <v>798</v>
      </c>
      <c r="AJ48" s="520" t="s">
        <v>636</v>
      </c>
      <c r="AK48" s="520" t="s">
        <v>636</v>
      </c>
      <c r="AL48" s="520" t="s">
        <v>636</v>
      </c>
      <c r="AM48" s="520" t="s">
        <v>517</v>
      </c>
      <c r="AN48" s="520" t="s">
        <v>517</v>
      </c>
      <c r="AO48" s="520" t="s">
        <v>517</v>
      </c>
      <c r="AP48" s="520" t="s">
        <v>782</v>
      </c>
      <c r="AQ48" s="520" t="s">
        <v>782</v>
      </c>
      <c r="AR48" s="520" t="s">
        <v>636</v>
      </c>
      <c r="AS48" s="520" t="s">
        <v>636</v>
      </c>
      <c r="AT48" s="520" t="s">
        <v>516</v>
      </c>
      <c r="AU48" s="520" t="s">
        <v>516</v>
      </c>
      <c r="AV48" s="520" t="s">
        <v>516</v>
      </c>
      <c r="AW48" s="520" t="s">
        <v>782</v>
      </c>
      <c r="AX48" s="520" t="s">
        <v>782</v>
      </c>
      <c r="AY48" s="520" t="s">
        <v>636</v>
      </c>
      <c r="AZ48" s="520" t="s">
        <v>636</v>
      </c>
      <c r="BB48" s="118"/>
      <c r="BC48" s="118">
        <f t="shared" si="0"/>
        <v>0</v>
      </c>
      <c r="BD48" s="118">
        <f t="shared" si="1"/>
        <v>0</v>
      </c>
      <c r="BE48" s="118">
        <f t="shared" si="2"/>
        <v>0</v>
      </c>
      <c r="BF48" s="118">
        <f t="shared" si="3"/>
        <v>0</v>
      </c>
      <c r="BG48" s="118">
        <f t="shared" si="4"/>
        <v>0</v>
      </c>
      <c r="BH48" s="118">
        <f t="shared" si="5"/>
        <v>0</v>
      </c>
      <c r="BI48" s="118">
        <f t="shared" si="6"/>
        <v>0</v>
      </c>
      <c r="BJ48" s="118">
        <f t="shared" si="7"/>
        <v>0</v>
      </c>
      <c r="BK48" s="117">
        <f t="shared" si="87"/>
        <v>0</v>
      </c>
      <c r="BL48" s="118">
        <f t="shared" si="8"/>
        <v>0</v>
      </c>
      <c r="BM48" s="118">
        <f t="shared" si="9"/>
        <v>0</v>
      </c>
      <c r="BN48" s="117">
        <f t="shared" si="10"/>
        <v>0</v>
      </c>
      <c r="BO48" s="118">
        <f t="shared" si="11"/>
        <v>0</v>
      </c>
      <c r="BP48" s="118">
        <f t="shared" si="12"/>
        <v>0</v>
      </c>
      <c r="BQ48" s="118">
        <f t="shared" si="13"/>
        <v>0</v>
      </c>
      <c r="BR48" s="118">
        <f t="shared" si="14"/>
        <v>0</v>
      </c>
      <c r="BS48" s="118">
        <f t="shared" si="15"/>
        <v>0</v>
      </c>
      <c r="BT48" s="118">
        <f t="shared" si="16"/>
        <v>0</v>
      </c>
      <c r="BU48" s="118">
        <f t="shared" si="88"/>
        <v>0</v>
      </c>
      <c r="BV48" s="117">
        <f t="shared" si="17"/>
        <v>0</v>
      </c>
      <c r="BW48" s="117">
        <f t="shared" si="18"/>
        <v>0</v>
      </c>
      <c r="BX48" s="117">
        <f t="shared" si="19"/>
        <v>0</v>
      </c>
      <c r="BY48" s="117">
        <f t="shared" si="20"/>
        <v>0</v>
      </c>
      <c r="BZ48" s="117">
        <f t="shared" si="21"/>
        <v>0</v>
      </c>
      <c r="CA48" s="117">
        <f t="shared" si="89"/>
        <v>0</v>
      </c>
      <c r="CB48" s="117">
        <f t="shared" si="22"/>
        <v>0</v>
      </c>
      <c r="CC48" s="117">
        <f t="shared" si="23"/>
        <v>0</v>
      </c>
      <c r="CD48" s="117">
        <f t="shared" si="24"/>
        <v>0</v>
      </c>
      <c r="CE48" s="117">
        <f t="shared" si="90"/>
        <v>0</v>
      </c>
      <c r="CF48" s="117">
        <f t="shared" si="91"/>
        <v>0</v>
      </c>
      <c r="CG48" s="117">
        <f t="shared" si="92"/>
        <v>0</v>
      </c>
      <c r="CH48" s="117">
        <f t="shared" si="25"/>
        <v>0</v>
      </c>
      <c r="CI48" s="117">
        <f t="shared" si="26"/>
        <v>0</v>
      </c>
      <c r="CJ48" s="117">
        <f t="shared" si="27"/>
        <v>0</v>
      </c>
      <c r="CK48" s="117">
        <f t="shared" si="28"/>
        <v>0</v>
      </c>
      <c r="CL48" s="117">
        <f t="shared" si="29"/>
        <v>0</v>
      </c>
      <c r="CM48" s="117">
        <f t="shared" si="30"/>
        <v>0</v>
      </c>
      <c r="CN48" s="117">
        <f t="shared" si="31"/>
        <v>0</v>
      </c>
      <c r="CO48" s="117">
        <f t="shared" si="32"/>
        <v>0</v>
      </c>
      <c r="CP48" s="117">
        <f t="shared" si="33"/>
        <v>0</v>
      </c>
      <c r="CQ48" s="117">
        <f t="shared" si="93"/>
        <v>0</v>
      </c>
      <c r="CR48" s="117">
        <f t="shared" si="34"/>
        <v>0</v>
      </c>
      <c r="CS48" s="117">
        <f t="shared" si="35"/>
        <v>0</v>
      </c>
      <c r="CT48" s="117">
        <f t="shared" si="36"/>
        <v>0</v>
      </c>
      <c r="CU48" s="117">
        <f t="shared" si="37"/>
        <v>0</v>
      </c>
      <c r="CV48" s="117">
        <f t="shared" si="38"/>
        <v>0</v>
      </c>
      <c r="CW48" s="117">
        <f t="shared" si="39"/>
        <v>0</v>
      </c>
      <c r="CX48" s="117">
        <f t="shared" si="40"/>
        <v>0</v>
      </c>
      <c r="CY48" s="117">
        <f t="shared" si="41"/>
        <v>0</v>
      </c>
      <c r="CZ48" s="117">
        <f t="shared" si="42"/>
        <v>0</v>
      </c>
      <c r="DA48" s="117">
        <f t="shared" si="94"/>
        <v>0</v>
      </c>
      <c r="DB48" s="117">
        <f t="shared" si="43"/>
        <v>0</v>
      </c>
      <c r="DC48" s="117">
        <f t="shared" si="95"/>
        <v>0</v>
      </c>
      <c r="DD48" s="117">
        <f t="shared" si="44"/>
        <v>0</v>
      </c>
      <c r="DE48" s="117">
        <f t="shared" si="96"/>
        <v>0</v>
      </c>
      <c r="DF48" s="117">
        <f t="shared" si="45"/>
        <v>0</v>
      </c>
      <c r="DG48" s="117">
        <f t="shared" si="46"/>
        <v>0</v>
      </c>
      <c r="DH48" s="117">
        <f t="shared" si="47"/>
        <v>0</v>
      </c>
      <c r="DI48" s="117">
        <f t="shared" si="48"/>
        <v>0</v>
      </c>
      <c r="DJ48" s="117">
        <f t="shared" si="49"/>
        <v>0</v>
      </c>
      <c r="DK48" s="117">
        <f t="shared" si="50"/>
        <v>0</v>
      </c>
      <c r="DL48" s="117">
        <f t="shared" si="51"/>
        <v>0</v>
      </c>
      <c r="DM48" s="117">
        <f t="shared" si="52"/>
        <v>0</v>
      </c>
      <c r="DN48" s="117">
        <f t="shared" si="97"/>
        <v>0</v>
      </c>
      <c r="DO48" s="117">
        <f t="shared" si="53"/>
        <v>0</v>
      </c>
      <c r="DP48" s="117">
        <f t="shared" si="54"/>
        <v>0</v>
      </c>
      <c r="DQ48" s="117">
        <f t="shared" si="98"/>
        <v>0</v>
      </c>
      <c r="DR48" s="117">
        <f t="shared" si="99"/>
        <v>0</v>
      </c>
      <c r="DS48" s="117">
        <f t="shared" si="55"/>
        <v>0</v>
      </c>
      <c r="DT48" s="117">
        <f t="shared" si="56"/>
        <v>0</v>
      </c>
      <c r="DU48" s="117">
        <f t="shared" si="57"/>
        <v>0</v>
      </c>
      <c r="DV48" s="117">
        <f t="shared" si="58"/>
        <v>0</v>
      </c>
      <c r="DW48" s="117">
        <f t="shared" si="59"/>
        <v>0</v>
      </c>
      <c r="DX48" s="117">
        <f t="shared" si="60"/>
        <v>0</v>
      </c>
      <c r="DY48" s="117">
        <f t="shared" si="100"/>
        <v>0</v>
      </c>
      <c r="DZ48" s="117">
        <f t="shared" si="61"/>
        <v>0</v>
      </c>
      <c r="EA48" s="117">
        <f t="shared" si="101"/>
        <v>0</v>
      </c>
      <c r="EB48" s="117">
        <f t="shared" si="62"/>
        <v>0</v>
      </c>
      <c r="EC48" s="117">
        <f t="shared" si="63"/>
        <v>0</v>
      </c>
      <c r="ED48" s="117">
        <f t="shared" si="64"/>
        <v>0</v>
      </c>
      <c r="EE48" s="117">
        <f t="shared" si="65"/>
        <v>0</v>
      </c>
      <c r="EF48" s="117">
        <f t="shared" si="66"/>
        <v>0</v>
      </c>
      <c r="EG48" s="117">
        <f t="shared" si="102"/>
        <v>0</v>
      </c>
      <c r="EH48" s="117">
        <f t="shared" si="67"/>
        <v>0</v>
      </c>
      <c r="EI48" s="117">
        <f t="shared" si="68"/>
        <v>0</v>
      </c>
      <c r="EJ48" s="117">
        <f t="shared" si="69"/>
        <v>0</v>
      </c>
      <c r="EK48" s="117">
        <f t="shared" si="70"/>
        <v>0</v>
      </c>
      <c r="EL48" s="117">
        <f t="shared" si="71"/>
        <v>0</v>
      </c>
      <c r="EM48" s="117">
        <f t="shared" si="103"/>
        <v>0</v>
      </c>
      <c r="EN48" s="117">
        <f t="shared" si="72"/>
        <v>0</v>
      </c>
      <c r="EO48" s="117">
        <f t="shared" si="73"/>
        <v>0</v>
      </c>
      <c r="EP48" s="117">
        <f t="shared" si="74"/>
        <v>0</v>
      </c>
      <c r="EQ48" s="118">
        <f t="shared" si="75"/>
        <v>0</v>
      </c>
      <c r="ER48" s="117">
        <f t="shared" si="76"/>
        <v>0</v>
      </c>
      <c r="ES48" s="117">
        <f t="shared" si="77"/>
        <v>0</v>
      </c>
      <c r="ET48" s="117">
        <f t="shared" si="78"/>
        <v>0</v>
      </c>
      <c r="EU48" s="117">
        <f t="shared" si="79"/>
        <v>0</v>
      </c>
      <c r="EV48" s="117">
        <f t="shared" si="80"/>
        <v>0</v>
      </c>
      <c r="EW48" s="117">
        <f t="shared" si="81"/>
        <v>0</v>
      </c>
      <c r="EX48" s="118">
        <f t="shared" si="82"/>
        <v>0</v>
      </c>
      <c r="EY48" s="118">
        <f t="shared" si="83"/>
        <v>0</v>
      </c>
      <c r="EZ48" s="117">
        <f t="shared" si="104"/>
        <v>0</v>
      </c>
      <c r="FA48" s="118">
        <f t="shared" si="84"/>
        <v>0</v>
      </c>
      <c r="FB48" s="118">
        <f t="shared" si="85"/>
        <v>0</v>
      </c>
      <c r="FC48" s="7">
        <f t="shared" si="86"/>
        <v>0</v>
      </c>
    </row>
    <row r="49" spans="1:161" ht="17.100000000000001" customHeight="1" x14ac:dyDescent="0.25">
      <c r="A49" s="774"/>
      <c r="B49" s="777"/>
      <c r="C49" s="172">
        <v>6</v>
      </c>
      <c r="D49" s="507" t="s">
        <v>872</v>
      </c>
      <c r="E49" s="448" t="s">
        <v>877</v>
      </c>
      <c r="F49" s="442" t="s">
        <v>858</v>
      </c>
      <c r="G49" s="449" t="s">
        <v>870</v>
      </c>
      <c r="H49" s="450" t="s">
        <v>859</v>
      </c>
      <c r="I49" s="442" t="s">
        <v>882</v>
      </c>
      <c r="J49" s="443" t="s">
        <v>869</v>
      </c>
      <c r="K49" s="441" t="s">
        <v>888</v>
      </c>
      <c r="L49" s="444" t="s">
        <v>878</v>
      </c>
      <c r="M49" s="438"/>
      <c r="N49" s="439"/>
      <c r="O49" s="442"/>
      <c r="P49" s="440"/>
      <c r="Q49" s="442"/>
      <c r="R49" s="443"/>
      <c r="S49" s="444"/>
      <c r="T49" s="438"/>
      <c r="U49" s="446"/>
      <c r="V49" s="442"/>
      <c r="W49" s="440"/>
      <c r="X49" s="442"/>
      <c r="Y49" s="443"/>
      <c r="Z49" s="444"/>
      <c r="AA49" s="42"/>
      <c r="AB49" s="10"/>
      <c r="AC49" s="6"/>
      <c r="AD49" s="520" t="s">
        <v>791</v>
      </c>
      <c r="AE49" s="520" t="s">
        <v>791</v>
      </c>
      <c r="AF49" s="520" t="s">
        <v>791</v>
      </c>
      <c r="AG49" s="520" t="s">
        <v>798</v>
      </c>
      <c r="AH49" s="520" t="s">
        <v>798</v>
      </c>
      <c r="AI49" s="520" t="s">
        <v>798</v>
      </c>
      <c r="AJ49" s="520" t="s">
        <v>636</v>
      </c>
      <c r="AK49" s="520" t="s">
        <v>636</v>
      </c>
      <c r="AL49" s="520" t="s">
        <v>636</v>
      </c>
      <c r="AM49" s="520" t="s">
        <v>517</v>
      </c>
      <c r="AN49" s="520" t="s">
        <v>517</v>
      </c>
      <c r="AO49" s="520" t="s">
        <v>517</v>
      </c>
      <c r="AP49" s="520" t="s">
        <v>803</v>
      </c>
      <c r="AQ49" s="520" t="s">
        <v>803</v>
      </c>
      <c r="AR49" s="520" t="s">
        <v>636</v>
      </c>
      <c r="AS49" s="520" t="s">
        <v>636</v>
      </c>
      <c r="AT49" s="520" t="s">
        <v>516</v>
      </c>
      <c r="AU49" s="520" t="s">
        <v>516</v>
      </c>
      <c r="AV49" s="520" t="s">
        <v>516</v>
      </c>
      <c r="AW49" s="520" t="s">
        <v>803</v>
      </c>
      <c r="AX49" s="520" t="s">
        <v>803</v>
      </c>
      <c r="AY49" s="520" t="s">
        <v>636</v>
      </c>
      <c r="AZ49" s="520" t="s">
        <v>636</v>
      </c>
      <c r="BB49" s="118"/>
      <c r="BC49" s="118">
        <f t="shared" si="0"/>
        <v>0</v>
      </c>
      <c r="BD49" s="118">
        <f t="shared" si="1"/>
        <v>0</v>
      </c>
      <c r="BE49" s="118">
        <f t="shared" si="2"/>
        <v>0</v>
      </c>
      <c r="BF49" s="118">
        <f t="shared" si="3"/>
        <v>0</v>
      </c>
      <c r="BG49" s="118">
        <f t="shared" si="4"/>
        <v>0</v>
      </c>
      <c r="BH49" s="118">
        <f t="shared" si="5"/>
        <v>0</v>
      </c>
      <c r="BI49" s="118">
        <f t="shared" si="6"/>
        <v>0</v>
      </c>
      <c r="BJ49" s="118">
        <f t="shared" si="7"/>
        <v>0</v>
      </c>
      <c r="BK49" s="117">
        <f t="shared" si="87"/>
        <v>0</v>
      </c>
      <c r="BL49" s="118">
        <f t="shared" si="8"/>
        <v>0</v>
      </c>
      <c r="BM49" s="118">
        <f t="shared" si="9"/>
        <v>0</v>
      </c>
      <c r="BN49" s="117">
        <f t="shared" si="10"/>
        <v>0</v>
      </c>
      <c r="BO49" s="118">
        <f t="shared" si="11"/>
        <v>0</v>
      </c>
      <c r="BP49" s="118">
        <f t="shared" si="12"/>
        <v>0</v>
      </c>
      <c r="BQ49" s="118">
        <f t="shared" si="13"/>
        <v>0</v>
      </c>
      <c r="BR49" s="118">
        <f t="shared" si="14"/>
        <v>0</v>
      </c>
      <c r="BS49" s="118">
        <f t="shared" si="15"/>
        <v>0</v>
      </c>
      <c r="BT49" s="118">
        <f t="shared" si="16"/>
        <v>0</v>
      </c>
      <c r="BU49" s="118">
        <f t="shared" si="88"/>
        <v>0</v>
      </c>
      <c r="BV49" s="117">
        <f t="shared" si="17"/>
        <v>0</v>
      </c>
      <c r="BW49" s="117">
        <f t="shared" si="18"/>
        <v>0</v>
      </c>
      <c r="BX49" s="117">
        <f t="shared" si="19"/>
        <v>0</v>
      </c>
      <c r="BY49" s="117">
        <f t="shared" si="20"/>
        <v>0</v>
      </c>
      <c r="BZ49" s="117">
        <f t="shared" si="21"/>
        <v>0</v>
      </c>
      <c r="CA49" s="117">
        <f t="shared" si="89"/>
        <v>0</v>
      </c>
      <c r="CB49" s="117">
        <f t="shared" si="22"/>
        <v>0</v>
      </c>
      <c r="CC49" s="117">
        <f t="shared" si="23"/>
        <v>0</v>
      </c>
      <c r="CD49" s="117">
        <f t="shared" si="24"/>
        <v>0</v>
      </c>
      <c r="CE49" s="117">
        <f t="shared" si="90"/>
        <v>0</v>
      </c>
      <c r="CF49" s="117">
        <f t="shared" si="91"/>
        <v>0</v>
      </c>
      <c r="CG49" s="117">
        <f t="shared" si="92"/>
        <v>0</v>
      </c>
      <c r="CH49" s="117">
        <f t="shared" si="25"/>
        <v>0</v>
      </c>
      <c r="CI49" s="117">
        <f t="shared" si="26"/>
        <v>0</v>
      </c>
      <c r="CJ49" s="117">
        <f t="shared" si="27"/>
        <v>0</v>
      </c>
      <c r="CK49" s="117">
        <f t="shared" si="28"/>
        <v>0</v>
      </c>
      <c r="CL49" s="117">
        <f t="shared" si="29"/>
        <v>0</v>
      </c>
      <c r="CM49" s="117">
        <f t="shared" si="30"/>
        <v>0</v>
      </c>
      <c r="CN49" s="117">
        <f t="shared" si="31"/>
        <v>0</v>
      </c>
      <c r="CO49" s="117">
        <f t="shared" si="32"/>
        <v>0</v>
      </c>
      <c r="CP49" s="117">
        <f t="shared" si="33"/>
        <v>0</v>
      </c>
      <c r="CQ49" s="117">
        <f t="shared" si="93"/>
        <v>0</v>
      </c>
      <c r="CR49" s="117">
        <f t="shared" si="34"/>
        <v>0</v>
      </c>
      <c r="CS49" s="117">
        <f t="shared" si="35"/>
        <v>0</v>
      </c>
      <c r="CT49" s="117">
        <f t="shared" si="36"/>
        <v>0</v>
      </c>
      <c r="CU49" s="117">
        <f t="shared" si="37"/>
        <v>0</v>
      </c>
      <c r="CV49" s="117">
        <f t="shared" si="38"/>
        <v>0</v>
      </c>
      <c r="CW49" s="117">
        <f t="shared" si="39"/>
        <v>0</v>
      </c>
      <c r="CX49" s="117">
        <f t="shared" si="40"/>
        <v>0</v>
      </c>
      <c r="CY49" s="117">
        <f t="shared" si="41"/>
        <v>0</v>
      </c>
      <c r="CZ49" s="117">
        <f t="shared" si="42"/>
        <v>0</v>
      </c>
      <c r="DA49" s="117">
        <f t="shared" si="94"/>
        <v>0</v>
      </c>
      <c r="DB49" s="117">
        <f t="shared" si="43"/>
        <v>0</v>
      </c>
      <c r="DC49" s="117">
        <f t="shared" si="95"/>
        <v>0</v>
      </c>
      <c r="DD49" s="117">
        <f t="shared" si="44"/>
        <v>0</v>
      </c>
      <c r="DE49" s="117">
        <f t="shared" si="96"/>
        <v>0</v>
      </c>
      <c r="DF49" s="117">
        <f t="shared" si="45"/>
        <v>0</v>
      </c>
      <c r="DG49" s="117">
        <f t="shared" si="46"/>
        <v>0</v>
      </c>
      <c r="DH49" s="117">
        <f t="shared" si="47"/>
        <v>0</v>
      </c>
      <c r="DI49" s="117">
        <f t="shared" si="48"/>
        <v>0</v>
      </c>
      <c r="DJ49" s="117">
        <f t="shared" si="49"/>
        <v>0</v>
      </c>
      <c r="DK49" s="117">
        <f t="shared" si="50"/>
        <v>0</v>
      </c>
      <c r="DL49" s="117">
        <f t="shared" si="51"/>
        <v>0</v>
      </c>
      <c r="DM49" s="117">
        <f t="shared" si="52"/>
        <v>0</v>
      </c>
      <c r="DN49" s="117">
        <f t="shared" si="97"/>
        <v>0</v>
      </c>
      <c r="DO49" s="117">
        <f t="shared" si="53"/>
        <v>0</v>
      </c>
      <c r="DP49" s="117">
        <f t="shared" si="54"/>
        <v>0</v>
      </c>
      <c r="DQ49" s="117">
        <f t="shared" si="98"/>
        <v>0</v>
      </c>
      <c r="DR49" s="117">
        <f t="shared" si="99"/>
        <v>0</v>
      </c>
      <c r="DS49" s="117">
        <f t="shared" si="55"/>
        <v>0</v>
      </c>
      <c r="DT49" s="117">
        <f t="shared" si="56"/>
        <v>0</v>
      </c>
      <c r="DU49" s="117">
        <f t="shared" si="57"/>
        <v>0</v>
      </c>
      <c r="DV49" s="117">
        <f t="shared" si="58"/>
        <v>0</v>
      </c>
      <c r="DW49" s="117">
        <f t="shared" si="59"/>
        <v>0</v>
      </c>
      <c r="DX49" s="117">
        <f t="shared" si="60"/>
        <v>0</v>
      </c>
      <c r="DY49" s="117">
        <f t="shared" si="100"/>
        <v>0</v>
      </c>
      <c r="DZ49" s="117">
        <f t="shared" si="61"/>
        <v>0</v>
      </c>
      <c r="EA49" s="117">
        <f t="shared" si="101"/>
        <v>0</v>
      </c>
      <c r="EB49" s="117">
        <f t="shared" si="62"/>
        <v>0</v>
      </c>
      <c r="EC49" s="117">
        <f t="shared" si="63"/>
        <v>0</v>
      </c>
      <c r="ED49" s="117">
        <f t="shared" si="64"/>
        <v>0</v>
      </c>
      <c r="EE49" s="117">
        <f t="shared" si="65"/>
        <v>0</v>
      </c>
      <c r="EF49" s="117">
        <f t="shared" si="66"/>
        <v>0</v>
      </c>
      <c r="EG49" s="117">
        <f t="shared" si="102"/>
        <v>0</v>
      </c>
      <c r="EH49" s="117">
        <f t="shared" si="67"/>
        <v>0</v>
      </c>
      <c r="EI49" s="117">
        <f t="shared" si="68"/>
        <v>0</v>
      </c>
      <c r="EJ49" s="117">
        <f t="shared" si="69"/>
        <v>0</v>
      </c>
      <c r="EK49" s="117">
        <f t="shared" si="70"/>
        <v>0</v>
      </c>
      <c r="EL49" s="117">
        <f t="shared" si="71"/>
        <v>0</v>
      </c>
      <c r="EM49" s="117">
        <f t="shared" si="103"/>
        <v>0</v>
      </c>
      <c r="EN49" s="117">
        <f t="shared" si="72"/>
        <v>0</v>
      </c>
      <c r="EO49" s="117">
        <f t="shared" si="73"/>
        <v>0</v>
      </c>
      <c r="EP49" s="117">
        <f t="shared" si="74"/>
        <v>0</v>
      </c>
      <c r="EQ49" s="118">
        <f t="shared" si="75"/>
        <v>0</v>
      </c>
      <c r="ER49" s="117">
        <f t="shared" si="76"/>
        <v>0</v>
      </c>
      <c r="ES49" s="117">
        <f t="shared" si="77"/>
        <v>0</v>
      </c>
      <c r="ET49" s="117">
        <f t="shared" si="78"/>
        <v>0</v>
      </c>
      <c r="EU49" s="117">
        <f t="shared" si="79"/>
        <v>0</v>
      </c>
      <c r="EV49" s="117">
        <f t="shared" si="80"/>
        <v>0</v>
      </c>
      <c r="EW49" s="117">
        <f t="shared" si="81"/>
        <v>0</v>
      </c>
      <c r="EX49" s="118">
        <f t="shared" si="82"/>
        <v>0</v>
      </c>
      <c r="EY49" s="118">
        <f t="shared" si="83"/>
        <v>0</v>
      </c>
      <c r="EZ49" s="117">
        <f t="shared" si="104"/>
        <v>0</v>
      </c>
      <c r="FA49" s="118">
        <f t="shared" si="84"/>
        <v>0</v>
      </c>
      <c r="FB49" s="118">
        <f t="shared" si="85"/>
        <v>0</v>
      </c>
      <c r="FC49" s="7">
        <f t="shared" si="86"/>
        <v>0</v>
      </c>
    </row>
    <row r="50" spans="1:161" ht="17.100000000000001" customHeight="1" x14ac:dyDescent="0.25">
      <c r="A50" s="774"/>
      <c r="B50" s="777"/>
      <c r="C50" s="172">
        <v>7</v>
      </c>
      <c r="D50" s="507" t="s">
        <v>878</v>
      </c>
      <c r="E50" s="439" t="s">
        <v>872</v>
      </c>
      <c r="F50" s="442" t="s">
        <v>858</v>
      </c>
      <c r="G50" s="440" t="s">
        <v>870</v>
      </c>
      <c r="H50" s="441" t="s">
        <v>873</v>
      </c>
      <c r="I50" s="442" t="s">
        <v>850</v>
      </c>
      <c r="J50" s="443" t="s">
        <v>869</v>
      </c>
      <c r="K50" s="441" t="s">
        <v>888</v>
      </c>
      <c r="L50" s="444" t="s">
        <v>867</v>
      </c>
      <c r="M50" s="438"/>
      <c r="N50" s="439"/>
      <c r="O50" s="442"/>
      <c r="P50" s="440"/>
      <c r="Q50" s="442"/>
      <c r="R50" s="443"/>
      <c r="S50" s="444"/>
      <c r="T50" s="438"/>
      <c r="U50" s="446"/>
      <c r="V50" s="442"/>
      <c r="W50" s="440"/>
      <c r="X50" s="508"/>
      <c r="Y50" s="443"/>
      <c r="Z50" s="444"/>
      <c r="AA50" s="42"/>
      <c r="AB50" s="10"/>
      <c r="AC50" s="6"/>
      <c r="AD50" s="520" t="s">
        <v>791</v>
      </c>
      <c r="AE50" s="520" t="s">
        <v>791</v>
      </c>
      <c r="AF50" s="520" t="s">
        <v>791</v>
      </c>
      <c r="AG50" s="520" t="s">
        <v>634</v>
      </c>
      <c r="AH50" s="520" t="s">
        <v>634</v>
      </c>
      <c r="AI50" s="520" t="s">
        <v>634</v>
      </c>
      <c r="AJ50" s="520" t="s">
        <v>633</v>
      </c>
      <c r="AK50" s="520" t="s">
        <v>633</v>
      </c>
      <c r="AL50" s="520" t="s">
        <v>633</v>
      </c>
      <c r="AM50" s="520" t="s">
        <v>517</v>
      </c>
      <c r="AN50" s="520" t="s">
        <v>517</v>
      </c>
      <c r="AO50" s="520" t="s">
        <v>517</v>
      </c>
      <c r="AP50" s="520" t="s">
        <v>803</v>
      </c>
      <c r="AQ50" s="520" t="s">
        <v>803</v>
      </c>
      <c r="AR50" s="520" t="s">
        <v>636</v>
      </c>
      <c r="AS50" s="520" t="s">
        <v>636</v>
      </c>
      <c r="AT50" s="520" t="s">
        <v>516</v>
      </c>
      <c r="AU50" s="520" t="s">
        <v>516</v>
      </c>
      <c r="AV50" s="520" t="s">
        <v>516</v>
      </c>
      <c r="AW50" s="520" t="s">
        <v>803</v>
      </c>
      <c r="AX50" s="520" t="s">
        <v>803</v>
      </c>
      <c r="AY50" s="520" t="s">
        <v>636</v>
      </c>
      <c r="AZ50" s="520" t="s">
        <v>636</v>
      </c>
      <c r="BB50" s="118"/>
      <c r="BC50" s="118">
        <f t="shared" si="0"/>
        <v>0</v>
      </c>
      <c r="BD50" s="118">
        <f t="shared" si="1"/>
        <v>0</v>
      </c>
      <c r="BE50" s="118">
        <f t="shared" si="2"/>
        <v>0</v>
      </c>
      <c r="BF50" s="118">
        <f t="shared" si="3"/>
        <v>0</v>
      </c>
      <c r="BG50" s="118">
        <f t="shared" si="4"/>
        <v>0</v>
      </c>
      <c r="BH50" s="118">
        <f t="shared" si="5"/>
        <v>0</v>
      </c>
      <c r="BI50" s="118">
        <f t="shared" si="6"/>
        <v>0</v>
      </c>
      <c r="BJ50" s="118">
        <f t="shared" si="7"/>
        <v>0</v>
      </c>
      <c r="BK50" s="117">
        <f t="shared" si="87"/>
        <v>0</v>
      </c>
      <c r="BL50" s="118">
        <f t="shared" si="8"/>
        <v>0</v>
      </c>
      <c r="BM50" s="118">
        <f t="shared" si="9"/>
        <v>0</v>
      </c>
      <c r="BN50" s="117">
        <f t="shared" si="10"/>
        <v>0</v>
      </c>
      <c r="BO50" s="118">
        <f t="shared" si="11"/>
        <v>0</v>
      </c>
      <c r="BP50" s="118">
        <f t="shared" si="12"/>
        <v>0</v>
      </c>
      <c r="BQ50" s="118">
        <f t="shared" si="13"/>
        <v>0</v>
      </c>
      <c r="BR50" s="118">
        <f t="shared" si="14"/>
        <v>0</v>
      </c>
      <c r="BS50" s="118">
        <f t="shared" si="15"/>
        <v>0</v>
      </c>
      <c r="BT50" s="118">
        <f t="shared" si="16"/>
        <v>0</v>
      </c>
      <c r="BU50" s="118">
        <f t="shared" si="88"/>
        <v>0</v>
      </c>
      <c r="BV50" s="117">
        <f t="shared" si="17"/>
        <v>0</v>
      </c>
      <c r="BW50" s="117">
        <f t="shared" si="18"/>
        <v>0</v>
      </c>
      <c r="BX50" s="117">
        <f t="shared" si="19"/>
        <v>0</v>
      </c>
      <c r="BY50" s="117">
        <f t="shared" si="20"/>
        <v>0</v>
      </c>
      <c r="BZ50" s="117">
        <f t="shared" si="21"/>
        <v>0</v>
      </c>
      <c r="CA50" s="117">
        <f t="shared" si="89"/>
        <v>0</v>
      </c>
      <c r="CB50" s="117">
        <f t="shared" si="22"/>
        <v>0</v>
      </c>
      <c r="CC50" s="117">
        <f t="shared" si="23"/>
        <v>0</v>
      </c>
      <c r="CD50" s="117">
        <f t="shared" si="24"/>
        <v>0</v>
      </c>
      <c r="CE50" s="117">
        <f t="shared" si="90"/>
        <v>0</v>
      </c>
      <c r="CF50" s="117">
        <f t="shared" si="91"/>
        <v>0</v>
      </c>
      <c r="CG50" s="117">
        <f t="shared" si="92"/>
        <v>0</v>
      </c>
      <c r="CH50" s="117">
        <f t="shared" si="25"/>
        <v>0</v>
      </c>
      <c r="CI50" s="117">
        <f t="shared" si="26"/>
        <v>0</v>
      </c>
      <c r="CJ50" s="117">
        <f t="shared" si="27"/>
        <v>0</v>
      </c>
      <c r="CK50" s="117">
        <f t="shared" si="28"/>
        <v>0</v>
      </c>
      <c r="CL50" s="117">
        <f t="shared" si="29"/>
        <v>0</v>
      </c>
      <c r="CM50" s="117">
        <f t="shared" si="30"/>
        <v>0</v>
      </c>
      <c r="CN50" s="117">
        <f t="shared" si="31"/>
        <v>0</v>
      </c>
      <c r="CO50" s="117">
        <f t="shared" si="32"/>
        <v>0</v>
      </c>
      <c r="CP50" s="117">
        <f t="shared" si="33"/>
        <v>0</v>
      </c>
      <c r="CQ50" s="117">
        <f t="shared" si="93"/>
        <v>0</v>
      </c>
      <c r="CR50" s="117">
        <f t="shared" si="34"/>
        <v>0</v>
      </c>
      <c r="CS50" s="117">
        <f t="shared" si="35"/>
        <v>0</v>
      </c>
      <c r="CT50" s="117">
        <f t="shared" si="36"/>
        <v>0</v>
      </c>
      <c r="CU50" s="117">
        <f t="shared" si="37"/>
        <v>0</v>
      </c>
      <c r="CV50" s="117">
        <f t="shared" si="38"/>
        <v>0</v>
      </c>
      <c r="CW50" s="117">
        <f t="shared" si="39"/>
        <v>0</v>
      </c>
      <c r="CX50" s="117">
        <f t="shared" si="40"/>
        <v>0</v>
      </c>
      <c r="CY50" s="117">
        <f t="shared" si="41"/>
        <v>0</v>
      </c>
      <c r="CZ50" s="117">
        <f t="shared" si="42"/>
        <v>0</v>
      </c>
      <c r="DA50" s="117">
        <f t="shared" si="94"/>
        <v>0</v>
      </c>
      <c r="DB50" s="117">
        <f t="shared" si="43"/>
        <v>0</v>
      </c>
      <c r="DC50" s="117">
        <f t="shared" si="95"/>
        <v>0</v>
      </c>
      <c r="DD50" s="117">
        <f t="shared" si="44"/>
        <v>0</v>
      </c>
      <c r="DE50" s="117">
        <f t="shared" si="96"/>
        <v>0</v>
      </c>
      <c r="DF50" s="117">
        <f t="shared" si="45"/>
        <v>0</v>
      </c>
      <c r="DG50" s="117">
        <f t="shared" si="46"/>
        <v>0</v>
      </c>
      <c r="DH50" s="117">
        <f t="shared" si="47"/>
        <v>0</v>
      </c>
      <c r="DI50" s="117">
        <f t="shared" si="48"/>
        <v>0</v>
      </c>
      <c r="DJ50" s="117">
        <f t="shared" si="49"/>
        <v>0</v>
      </c>
      <c r="DK50" s="117">
        <f t="shared" si="50"/>
        <v>0</v>
      </c>
      <c r="DL50" s="117">
        <f t="shared" si="51"/>
        <v>0</v>
      </c>
      <c r="DM50" s="117">
        <f t="shared" si="52"/>
        <v>0</v>
      </c>
      <c r="DN50" s="117">
        <f t="shared" si="97"/>
        <v>0</v>
      </c>
      <c r="DO50" s="117">
        <f t="shared" si="53"/>
        <v>0</v>
      </c>
      <c r="DP50" s="117">
        <f t="shared" si="54"/>
        <v>0</v>
      </c>
      <c r="DQ50" s="117">
        <f t="shared" si="98"/>
        <v>0</v>
      </c>
      <c r="DR50" s="117">
        <f t="shared" si="99"/>
        <v>0</v>
      </c>
      <c r="DS50" s="117">
        <f t="shared" si="55"/>
        <v>0</v>
      </c>
      <c r="DT50" s="117">
        <f t="shared" si="56"/>
        <v>0</v>
      </c>
      <c r="DU50" s="117">
        <f t="shared" si="57"/>
        <v>0</v>
      </c>
      <c r="DV50" s="117">
        <f t="shared" si="58"/>
        <v>0</v>
      </c>
      <c r="DW50" s="117">
        <f t="shared" si="59"/>
        <v>0</v>
      </c>
      <c r="DX50" s="117">
        <f t="shared" si="60"/>
        <v>0</v>
      </c>
      <c r="DY50" s="117">
        <f t="shared" si="100"/>
        <v>0</v>
      </c>
      <c r="DZ50" s="117">
        <f t="shared" si="61"/>
        <v>0</v>
      </c>
      <c r="EA50" s="117">
        <f t="shared" si="101"/>
        <v>0</v>
      </c>
      <c r="EB50" s="117">
        <f t="shared" si="62"/>
        <v>0</v>
      </c>
      <c r="EC50" s="117">
        <f t="shared" si="63"/>
        <v>0</v>
      </c>
      <c r="ED50" s="117">
        <f t="shared" si="64"/>
        <v>0</v>
      </c>
      <c r="EE50" s="117">
        <f t="shared" si="65"/>
        <v>0</v>
      </c>
      <c r="EF50" s="117">
        <f t="shared" si="66"/>
        <v>0</v>
      </c>
      <c r="EG50" s="117">
        <f t="shared" si="102"/>
        <v>0</v>
      </c>
      <c r="EH50" s="117">
        <f t="shared" si="67"/>
        <v>0</v>
      </c>
      <c r="EI50" s="117">
        <f t="shared" si="68"/>
        <v>0</v>
      </c>
      <c r="EJ50" s="117">
        <f t="shared" si="69"/>
        <v>0</v>
      </c>
      <c r="EK50" s="117">
        <f t="shared" si="70"/>
        <v>0</v>
      </c>
      <c r="EL50" s="117">
        <f t="shared" si="71"/>
        <v>0</v>
      </c>
      <c r="EM50" s="117">
        <f t="shared" si="103"/>
        <v>0</v>
      </c>
      <c r="EN50" s="117">
        <f t="shared" si="72"/>
        <v>0</v>
      </c>
      <c r="EO50" s="117">
        <f t="shared" si="73"/>
        <v>0</v>
      </c>
      <c r="EP50" s="117">
        <f t="shared" si="74"/>
        <v>0</v>
      </c>
      <c r="EQ50" s="118">
        <f t="shared" si="75"/>
        <v>0</v>
      </c>
      <c r="ER50" s="117">
        <f t="shared" si="76"/>
        <v>0</v>
      </c>
      <c r="ES50" s="117">
        <f t="shared" si="77"/>
        <v>0</v>
      </c>
      <c r="ET50" s="117">
        <f t="shared" si="78"/>
        <v>0</v>
      </c>
      <c r="EU50" s="117">
        <f t="shared" si="79"/>
        <v>0</v>
      </c>
      <c r="EV50" s="117">
        <f t="shared" si="80"/>
        <v>0</v>
      </c>
      <c r="EW50" s="117">
        <f t="shared" si="81"/>
        <v>0</v>
      </c>
      <c r="EX50" s="118">
        <f t="shared" si="82"/>
        <v>0</v>
      </c>
      <c r="EY50" s="118">
        <f t="shared" si="83"/>
        <v>0</v>
      </c>
      <c r="EZ50" s="117">
        <f t="shared" si="104"/>
        <v>0</v>
      </c>
      <c r="FA50" s="118">
        <f t="shared" si="84"/>
        <v>0</v>
      </c>
      <c r="FB50" s="118">
        <f t="shared" si="85"/>
        <v>0</v>
      </c>
      <c r="FC50" s="7">
        <f t="shared" si="86"/>
        <v>0</v>
      </c>
    </row>
    <row r="51" spans="1:161" ht="17.100000000000001" customHeight="1" x14ac:dyDescent="0.25">
      <c r="A51" s="774"/>
      <c r="B51" s="777"/>
      <c r="C51" s="172">
        <v>8</v>
      </c>
      <c r="D51" s="492" t="s">
        <v>863</v>
      </c>
      <c r="E51" s="448" t="s">
        <v>872</v>
      </c>
      <c r="F51" s="430" t="s">
        <v>862</v>
      </c>
      <c r="G51" s="440" t="s">
        <v>886</v>
      </c>
      <c r="H51" s="450" t="s">
        <v>873</v>
      </c>
      <c r="I51" s="430" t="s">
        <v>850</v>
      </c>
      <c r="J51" s="451" t="s">
        <v>878</v>
      </c>
      <c r="K51" s="450" t="s">
        <v>888</v>
      </c>
      <c r="L51" s="452" t="s">
        <v>867</v>
      </c>
      <c r="M51" s="447"/>
      <c r="N51" s="448"/>
      <c r="O51" s="430"/>
      <c r="P51" s="449"/>
      <c r="Q51" s="430"/>
      <c r="R51" s="451"/>
      <c r="S51" s="452"/>
      <c r="T51" s="447"/>
      <c r="U51" s="454"/>
      <c r="V51" s="430"/>
      <c r="W51" s="449"/>
      <c r="X51" s="488"/>
      <c r="Y51" s="451"/>
      <c r="Z51" s="452"/>
      <c r="AA51" s="42"/>
      <c r="AB51" s="229"/>
      <c r="AC51" s="6"/>
      <c r="AD51" s="520" t="s">
        <v>810</v>
      </c>
      <c r="AE51" s="520" t="s">
        <v>810</v>
      </c>
      <c r="AF51" s="520" t="s">
        <v>810</v>
      </c>
      <c r="AG51" s="520" t="s">
        <v>634</v>
      </c>
      <c r="AH51" s="520" t="s">
        <v>634</v>
      </c>
      <c r="AI51" s="520" t="s">
        <v>634</v>
      </c>
      <c r="AJ51" s="520" t="s">
        <v>633</v>
      </c>
      <c r="AK51" s="520" t="s">
        <v>633</v>
      </c>
      <c r="AL51" s="520" t="s">
        <v>633</v>
      </c>
      <c r="AM51" s="520" t="s">
        <v>782</v>
      </c>
      <c r="AN51" s="520" t="s">
        <v>782</v>
      </c>
      <c r="AO51" s="520" t="s">
        <v>782</v>
      </c>
      <c r="AP51" s="520" t="s">
        <v>798</v>
      </c>
      <c r="AQ51" s="520" t="s">
        <v>798</v>
      </c>
      <c r="AR51" s="520" t="s">
        <v>633</v>
      </c>
      <c r="AS51" s="520" t="s">
        <v>633</v>
      </c>
      <c r="AT51" s="520" t="s">
        <v>782</v>
      </c>
      <c r="AU51" s="520" t="s">
        <v>782</v>
      </c>
      <c r="AV51" s="520" t="s">
        <v>782</v>
      </c>
      <c r="AW51" s="520" t="s">
        <v>798</v>
      </c>
      <c r="AX51" s="520" t="s">
        <v>798</v>
      </c>
      <c r="AY51" s="520" t="s">
        <v>633</v>
      </c>
      <c r="AZ51" s="520" t="s">
        <v>633</v>
      </c>
      <c r="BB51" s="118"/>
      <c r="BC51" s="118">
        <f t="shared" si="0"/>
        <v>0</v>
      </c>
      <c r="BD51" s="118">
        <f t="shared" si="1"/>
        <v>0</v>
      </c>
      <c r="BE51" s="118">
        <f t="shared" si="2"/>
        <v>0</v>
      </c>
      <c r="BF51" s="118">
        <f t="shared" si="3"/>
        <v>0</v>
      </c>
      <c r="BG51" s="118">
        <f t="shared" si="4"/>
        <v>0</v>
      </c>
      <c r="BH51" s="118">
        <f t="shared" si="5"/>
        <v>0</v>
      </c>
      <c r="BI51" s="118">
        <f t="shared" si="6"/>
        <v>0</v>
      </c>
      <c r="BJ51" s="118">
        <f t="shared" si="7"/>
        <v>0</v>
      </c>
      <c r="BK51" s="117">
        <f t="shared" si="87"/>
        <v>0</v>
      </c>
      <c r="BL51" s="118">
        <f t="shared" si="8"/>
        <v>0</v>
      </c>
      <c r="BM51" s="118">
        <f t="shared" si="9"/>
        <v>0</v>
      </c>
      <c r="BN51" s="117">
        <f t="shared" si="10"/>
        <v>0</v>
      </c>
      <c r="BO51" s="118">
        <f t="shared" si="11"/>
        <v>0</v>
      </c>
      <c r="BP51" s="118">
        <f t="shared" si="12"/>
        <v>0</v>
      </c>
      <c r="BQ51" s="118">
        <f t="shared" si="13"/>
        <v>0</v>
      </c>
      <c r="BR51" s="118">
        <f t="shared" si="14"/>
        <v>0</v>
      </c>
      <c r="BS51" s="118">
        <f t="shared" si="15"/>
        <v>0</v>
      </c>
      <c r="BT51" s="118">
        <f t="shared" si="16"/>
        <v>0</v>
      </c>
      <c r="BU51" s="118">
        <f t="shared" si="88"/>
        <v>0</v>
      </c>
      <c r="BV51" s="117">
        <f t="shared" si="17"/>
        <v>0</v>
      </c>
      <c r="BW51" s="117">
        <f t="shared" si="18"/>
        <v>0</v>
      </c>
      <c r="BX51" s="117">
        <f t="shared" si="19"/>
        <v>0</v>
      </c>
      <c r="BY51" s="117">
        <f t="shared" si="20"/>
        <v>0</v>
      </c>
      <c r="BZ51" s="117">
        <f t="shared" si="21"/>
        <v>0</v>
      </c>
      <c r="CA51" s="117">
        <f t="shared" si="89"/>
        <v>0</v>
      </c>
      <c r="CB51" s="117">
        <f t="shared" si="22"/>
        <v>0</v>
      </c>
      <c r="CC51" s="117">
        <f t="shared" si="23"/>
        <v>0</v>
      </c>
      <c r="CD51" s="117">
        <f t="shared" si="24"/>
        <v>0</v>
      </c>
      <c r="CE51" s="117">
        <f t="shared" si="90"/>
        <v>0</v>
      </c>
      <c r="CF51" s="117">
        <f t="shared" si="91"/>
        <v>0</v>
      </c>
      <c r="CG51" s="117">
        <f t="shared" si="92"/>
        <v>0</v>
      </c>
      <c r="CH51" s="117">
        <f t="shared" si="25"/>
        <v>0</v>
      </c>
      <c r="CI51" s="117">
        <f t="shared" si="26"/>
        <v>0</v>
      </c>
      <c r="CJ51" s="117">
        <f t="shared" si="27"/>
        <v>0</v>
      </c>
      <c r="CK51" s="117">
        <f t="shared" si="28"/>
        <v>0</v>
      </c>
      <c r="CL51" s="117">
        <f t="shared" si="29"/>
        <v>0</v>
      </c>
      <c r="CM51" s="117">
        <f t="shared" si="30"/>
        <v>0</v>
      </c>
      <c r="CN51" s="117">
        <f t="shared" si="31"/>
        <v>0</v>
      </c>
      <c r="CO51" s="117">
        <f t="shared" si="32"/>
        <v>0</v>
      </c>
      <c r="CP51" s="117">
        <f t="shared" si="33"/>
        <v>0</v>
      </c>
      <c r="CQ51" s="117">
        <f t="shared" si="93"/>
        <v>0</v>
      </c>
      <c r="CR51" s="117">
        <f t="shared" si="34"/>
        <v>0</v>
      </c>
      <c r="CS51" s="117">
        <f t="shared" si="35"/>
        <v>0</v>
      </c>
      <c r="CT51" s="117">
        <f t="shared" si="36"/>
        <v>0</v>
      </c>
      <c r="CU51" s="117">
        <f t="shared" si="37"/>
        <v>0</v>
      </c>
      <c r="CV51" s="117">
        <f t="shared" si="38"/>
        <v>0</v>
      </c>
      <c r="CW51" s="117">
        <f t="shared" si="39"/>
        <v>0</v>
      </c>
      <c r="CX51" s="117">
        <f t="shared" si="40"/>
        <v>0</v>
      </c>
      <c r="CY51" s="117">
        <f t="shared" si="41"/>
        <v>0</v>
      </c>
      <c r="CZ51" s="117">
        <f t="shared" si="42"/>
        <v>0</v>
      </c>
      <c r="DA51" s="117">
        <f t="shared" si="94"/>
        <v>0</v>
      </c>
      <c r="DB51" s="117">
        <f t="shared" si="43"/>
        <v>0</v>
      </c>
      <c r="DC51" s="117">
        <f t="shared" si="95"/>
        <v>0</v>
      </c>
      <c r="DD51" s="117">
        <f t="shared" si="44"/>
        <v>0</v>
      </c>
      <c r="DE51" s="117">
        <f t="shared" si="96"/>
        <v>0</v>
      </c>
      <c r="DF51" s="117">
        <f t="shared" si="45"/>
        <v>0</v>
      </c>
      <c r="DG51" s="117">
        <f t="shared" si="46"/>
        <v>0</v>
      </c>
      <c r="DH51" s="117">
        <f t="shared" si="47"/>
        <v>0</v>
      </c>
      <c r="DI51" s="117">
        <f t="shared" si="48"/>
        <v>0</v>
      </c>
      <c r="DJ51" s="117">
        <f t="shared" si="49"/>
        <v>0</v>
      </c>
      <c r="DK51" s="117">
        <f t="shared" si="50"/>
        <v>0</v>
      </c>
      <c r="DL51" s="117">
        <f t="shared" si="51"/>
        <v>0</v>
      </c>
      <c r="DM51" s="117">
        <f t="shared" si="52"/>
        <v>0</v>
      </c>
      <c r="DN51" s="117">
        <f t="shared" si="97"/>
        <v>0</v>
      </c>
      <c r="DO51" s="117">
        <f t="shared" si="53"/>
        <v>0</v>
      </c>
      <c r="DP51" s="117">
        <f t="shared" si="54"/>
        <v>0</v>
      </c>
      <c r="DQ51" s="117">
        <f t="shared" si="98"/>
        <v>0</v>
      </c>
      <c r="DR51" s="117">
        <f t="shared" si="99"/>
        <v>0</v>
      </c>
      <c r="DS51" s="117">
        <f t="shared" si="55"/>
        <v>0</v>
      </c>
      <c r="DT51" s="117">
        <f t="shared" si="56"/>
        <v>0</v>
      </c>
      <c r="DU51" s="117">
        <f t="shared" si="57"/>
        <v>0</v>
      </c>
      <c r="DV51" s="117">
        <f t="shared" si="58"/>
        <v>0</v>
      </c>
      <c r="DW51" s="117">
        <f t="shared" si="59"/>
        <v>0</v>
      </c>
      <c r="DX51" s="117">
        <f t="shared" si="60"/>
        <v>0</v>
      </c>
      <c r="DY51" s="117">
        <f t="shared" si="100"/>
        <v>0</v>
      </c>
      <c r="DZ51" s="117">
        <f t="shared" si="61"/>
        <v>0</v>
      </c>
      <c r="EA51" s="117">
        <f t="shared" si="101"/>
        <v>0</v>
      </c>
      <c r="EB51" s="117">
        <f t="shared" si="62"/>
        <v>0</v>
      </c>
      <c r="EC51" s="117">
        <f t="shared" si="63"/>
        <v>0</v>
      </c>
      <c r="ED51" s="117">
        <f t="shared" si="64"/>
        <v>0</v>
      </c>
      <c r="EE51" s="117">
        <f t="shared" si="65"/>
        <v>0</v>
      </c>
      <c r="EF51" s="117">
        <f t="shared" si="66"/>
        <v>0</v>
      </c>
      <c r="EG51" s="117">
        <f t="shared" si="102"/>
        <v>0</v>
      </c>
      <c r="EH51" s="117">
        <f t="shared" si="67"/>
        <v>0</v>
      </c>
      <c r="EI51" s="117">
        <f t="shared" si="68"/>
        <v>0</v>
      </c>
      <c r="EJ51" s="117">
        <f t="shared" si="69"/>
        <v>0</v>
      </c>
      <c r="EK51" s="117">
        <f t="shared" si="70"/>
        <v>0</v>
      </c>
      <c r="EL51" s="117">
        <f t="shared" si="71"/>
        <v>0</v>
      </c>
      <c r="EM51" s="117">
        <f t="shared" si="103"/>
        <v>0</v>
      </c>
      <c r="EN51" s="117">
        <f t="shared" si="72"/>
        <v>0</v>
      </c>
      <c r="EO51" s="117">
        <f t="shared" si="73"/>
        <v>0</v>
      </c>
      <c r="EP51" s="117">
        <f t="shared" si="74"/>
        <v>0</v>
      </c>
      <c r="EQ51" s="118">
        <f t="shared" si="75"/>
        <v>0</v>
      </c>
      <c r="ER51" s="117">
        <f t="shared" si="76"/>
        <v>0</v>
      </c>
      <c r="ES51" s="117">
        <f t="shared" si="77"/>
        <v>0</v>
      </c>
      <c r="ET51" s="117">
        <f t="shared" si="78"/>
        <v>0</v>
      </c>
      <c r="EU51" s="117">
        <f t="shared" si="79"/>
        <v>0</v>
      </c>
      <c r="EV51" s="117">
        <f t="shared" si="80"/>
        <v>0</v>
      </c>
      <c r="EW51" s="117">
        <f t="shared" si="81"/>
        <v>0</v>
      </c>
      <c r="EX51" s="118">
        <f t="shared" si="82"/>
        <v>0</v>
      </c>
      <c r="EY51" s="118">
        <f t="shared" si="83"/>
        <v>0</v>
      </c>
      <c r="EZ51" s="117">
        <f t="shared" si="104"/>
        <v>0</v>
      </c>
      <c r="FA51" s="118">
        <f t="shared" si="84"/>
        <v>0</v>
      </c>
      <c r="FB51" s="118">
        <f t="shared" si="85"/>
        <v>0</v>
      </c>
      <c r="FC51" s="7">
        <f t="shared" si="86"/>
        <v>0</v>
      </c>
    </row>
    <row r="52" spans="1:161" ht="17.100000000000001" customHeight="1" x14ac:dyDescent="0.25">
      <c r="A52" s="774"/>
      <c r="B52" s="777"/>
      <c r="C52" s="172">
        <v>9</v>
      </c>
      <c r="D52" s="492" t="s">
        <v>863</v>
      </c>
      <c r="E52" s="509" t="s">
        <v>870</v>
      </c>
      <c r="F52" s="510" t="s">
        <v>862</v>
      </c>
      <c r="G52" s="511" t="s">
        <v>886</v>
      </c>
      <c r="H52" s="512" t="s">
        <v>850</v>
      </c>
      <c r="I52" s="510" t="s">
        <v>877</v>
      </c>
      <c r="J52" s="513" t="s">
        <v>878</v>
      </c>
      <c r="K52" s="512" t="s">
        <v>873</v>
      </c>
      <c r="L52" s="514" t="s">
        <v>879</v>
      </c>
      <c r="M52" s="515"/>
      <c r="N52" s="509"/>
      <c r="O52" s="510"/>
      <c r="P52" s="511"/>
      <c r="Q52" s="510"/>
      <c r="R52" s="513"/>
      <c r="S52" s="514"/>
      <c r="T52" s="515"/>
      <c r="U52" s="516"/>
      <c r="V52" s="510"/>
      <c r="W52" s="511"/>
      <c r="X52" s="517"/>
      <c r="Y52" s="513"/>
      <c r="Z52" s="514"/>
      <c r="AA52" s="42"/>
      <c r="AB52" s="10"/>
      <c r="AC52" s="6"/>
      <c r="AD52" s="520" t="s">
        <v>810</v>
      </c>
      <c r="AE52" s="520" t="s">
        <v>810</v>
      </c>
      <c r="AF52" s="520" t="s">
        <v>810</v>
      </c>
      <c r="AG52" s="520" t="s">
        <v>634</v>
      </c>
      <c r="AH52" s="520" t="s">
        <v>634</v>
      </c>
      <c r="AI52" s="520" t="s">
        <v>634</v>
      </c>
      <c r="AJ52" s="520" t="s">
        <v>633</v>
      </c>
      <c r="AK52" s="520" t="s">
        <v>633</v>
      </c>
      <c r="AL52" s="520" t="s">
        <v>633</v>
      </c>
      <c r="AM52" s="520" t="s">
        <v>782</v>
      </c>
      <c r="AN52" s="520" t="s">
        <v>782</v>
      </c>
      <c r="AO52" s="520" t="s">
        <v>782</v>
      </c>
      <c r="AP52" s="520" t="s">
        <v>798</v>
      </c>
      <c r="AQ52" s="520" t="s">
        <v>798</v>
      </c>
      <c r="AR52" s="520" t="s">
        <v>633</v>
      </c>
      <c r="AS52" s="520" t="s">
        <v>633</v>
      </c>
      <c r="AT52" s="520" t="s">
        <v>782</v>
      </c>
      <c r="AU52" s="520" t="s">
        <v>782</v>
      </c>
      <c r="AV52" s="520" t="s">
        <v>782</v>
      </c>
      <c r="AW52" s="520" t="s">
        <v>798</v>
      </c>
      <c r="AX52" s="520" t="s">
        <v>798</v>
      </c>
      <c r="AY52" s="520" t="s">
        <v>633</v>
      </c>
      <c r="AZ52" s="520" t="s">
        <v>633</v>
      </c>
      <c r="BB52" s="118"/>
      <c r="BC52" s="118">
        <f t="shared" si="0"/>
        <v>0</v>
      </c>
      <c r="BD52" s="118">
        <f t="shared" si="1"/>
        <v>0</v>
      </c>
      <c r="BE52" s="118">
        <f t="shared" si="2"/>
        <v>0</v>
      </c>
      <c r="BF52" s="118">
        <f t="shared" si="3"/>
        <v>0</v>
      </c>
      <c r="BG52" s="118">
        <f t="shared" si="4"/>
        <v>0</v>
      </c>
      <c r="BH52" s="118">
        <f t="shared" si="5"/>
        <v>0</v>
      </c>
      <c r="BI52" s="118">
        <f t="shared" si="6"/>
        <v>0</v>
      </c>
      <c r="BJ52" s="118">
        <f t="shared" si="7"/>
        <v>0</v>
      </c>
      <c r="BK52" s="117">
        <f t="shared" si="87"/>
        <v>0</v>
      </c>
      <c r="BL52" s="118">
        <f t="shared" si="8"/>
        <v>0</v>
      </c>
      <c r="BM52" s="118">
        <f t="shared" si="9"/>
        <v>0</v>
      </c>
      <c r="BN52" s="117">
        <f t="shared" si="10"/>
        <v>0</v>
      </c>
      <c r="BO52" s="118">
        <f t="shared" si="11"/>
        <v>0</v>
      </c>
      <c r="BP52" s="118">
        <f t="shared" si="12"/>
        <v>0</v>
      </c>
      <c r="BQ52" s="118">
        <f t="shared" si="13"/>
        <v>0</v>
      </c>
      <c r="BR52" s="118">
        <f t="shared" si="14"/>
        <v>0</v>
      </c>
      <c r="BS52" s="118">
        <f t="shared" si="15"/>
        <v>0</v>
      </c>
      <c r="BT52" s="118">
        <f t="shared" si="16"/>
        <v>0</v>
      </c>
      <c r="BU52" s="118">
        <f t="shared" si="88"/>
        <v>0</v>
      </c>
      <c r="BV52" s="117">
        <f t="shared" si="17"/>
        <v>0</v>
      </c>
      <c r="BW52" s="117">
        <f t="shared" si="18"/>
        <v>0</v>
      </c>
      <c r="BX52" s="117">
        <f t="shared" si="19"/>
        <v>0</v>
      </c>
      <c r="BY52" s="117">
        <f t="shared" si="20"/>
        <v>0</v>
      </c>
      <c r="BZ52" s="117">
        <f t="shared" si="21"/>
        <v>0</v>
      </c>
      <c r="CA52" s="117">
        <f t="shared" si="89"/>
        <v>0</v>
      </c>
      <c r="CB52" s="117">
        <f t="shared" si="22"/>
        <v>0</v>
      </c>
      <c r="CC52" s="117">
        <f t="shared" si="23"/>
        <v>0</v>
      </c>
      <c r="CD52" s="117">
        <f t="shared" si="24"/>
        <v>0</v>
      </c>
      <c r="CE52" s="117">
        <f t="shared" si="90"/>
        <v>0</v>
      </c>
      <c r="CF52" s="117">
        <f t="shared" si="91"/>
        <v>0</v>
      </c>
      <c r="CG52" s="117">
        <f t="shared" si="92"/>
        <v>0</v>
      </c>
      <c r="CH52" s="117">
        <f t="shared" si="25"/>
        <v>0</v>
      </c>
      <c r="CI52" s="117">
        <f t="shared" si="26"/>
        <v>0</v>
      </c>
      <c r="CJ52" s="117">
        <f t="shared" si="27"/>
        <v>0</v>
      </c>
      <c r="CK52" s="117">
        <f t="shared" si="28"/>
        <v>0</v>
      </c>
      <c r="CL52" s="117">
        <f t="shared" si="29"/>
        <v>0</v>
      </c>
      <c r="CM52" s="117">
        <f t="shared" si="30"/>
        <v>0</v>
      </c>
      <c r="CN52" s="117">
        <f t="shared" si="31"/>
        <v>0</v>
      </c>
      <c r="CO52" s="117">
        <f t="shared" si="32"/>
        <v>0</v>
      </c>
      <c r="CP52" s="117">
        <f t="shared" si="33"/>
        <v>0</v>
      </c>
      <c r="CQ52" s="117">
        <f t="shared" si="93"/>
        <v>0</v>
      </c>
      <c r="CR52" s="117">
        <f t="shared" si="34"/>
        <v>0</v>
      </c>
      <c r="CS52" s="117">
        <f t="shared" si="35"/>
        <v>0</v>
      </c>
      <c r="CT52" s="117">
        <f t="shared" si="36"/>
        <v>0</v>
      </c>
      <c r="CU52" s="117">
        <f t="shared" si="37"/>
        <v>0</v>
      </c>
      <c r="CV52" s="117">
        <f t="shared" si="38"/>
        <v>0</v>
      </c>
      <c r="CW52" s="117">
        <f t="shared" si="39"/>
        <v>0</v>
      </c>
      <c r="CX52" s="117">
        <f t="shared" si="40"/>
        <v>0</v>
      </c>
      <c r="CY52" s="117">
        <f t="shared" si="41"/>
        <v>0</v>
      </c>
      <c r="CZ52" s="117">
        <f t="shared" si="42"/>
        <v>0</v>
      </c>
      <c r="DA52" s="117">
        <f t="shared" si="94"/>
        <v>0</v>
      </c>
      <c r="DB52" s="117">
        <f t="shared" si="43"/>
        <v>0</v>
      </c>
      <c r="DC52" s="117">
        <f t="shared" si="95"/>
        <v>0</v>
      </c>
      <c r="DD52" s="117">
        <f t="shared" si="44"/>
        <v>0</v>
      </c>
      <c r="DE52" s="117">
        <f t="shared" si="96"/>
        <v>0</v>
      </c>
      <c r="DF52" s="117">
        <f t="shared" si="45"/>
        <v>0</v>
      </c>
      <c r="DG52" s="117">
        <f t="shared" si="46"/>
        <v>0</v>
      </c>
      <c r="DH52" s="117">
        <f t="shared" si="47"/>
        <v>0</v>
      </c>
      <c r="DI52" s="117">
        <f t="shared" si="48"/>
        <v>0</v>
      </c>
      <c r="DJ52" s="117">
        <f t="shared" si="49"/>
        <v>0</v>
      </c>
      <c r="DK52" s="117">
        <f t="shared" si="50"/>
        <v>0</v>
      </c>
      <c r="DL52" s="117">
        <f t="shared" si="51"/>
        <v>0</v>
      </c>
      <c r="DM52" s="117">
        <f t="shared" si="52"/>
        <v>0</v>
      </c>
      <c r="DN52" s="117">
        <f t="shared" si="97"/>
        <v>0</v>
      </c>
      <c r="DO52" s="117">
        <f t="shared" si="53"/>
        <v>0</v>
      </c>
      <c r="DP52" s="117">
        <f t="shared" si="54"/>
        <v>0</v>
      </c>
      <c r="DQ52" s="117">
        <f t="shared" si="98"/>
        <v>0</v>
      </c>
      <c r="DR52" s="117">
        <f t="shared" si="99"/>
        <v>0</v>
      </c>
      <c r="DS52" s="117">
        <f t="shared" si="55"/>
        <v>0</v>
      </c>
      <c r="DT52" s="117">
        <f t="shared" si="56"/>
        <v>0</v>
      </c>
      <c r="DU52" s="117">
        <f t="shared" si="57"/>
        <v>0</v>
      </c>
      <c r="DV52" s="117">
        <f t="shared" si="58"/>
        <v>0</v>
      </c>
      <c r="DW52" s="117">
        <f t="shared" si="59"/>
        <v>0</v>
      </c>
      <c r="DX52" s="117">
        <f t="shared" si="60"/>
        <v>0</v>
      </c>
      <c r="DY52" s="117">
        <f t="shared" si="100"/>
        <v>0</v>
      </c>
      <c r="DZ52" s="117">
        <f t="shared" si="61"/>
        <v>0</v>
      </c>
      <c r="EA52" s="117">
        <f t="shared" si="101"/>
        <v>0</v>
      </c>
      <c r="EB52" s="117">
        <f t="shared" si="62"/>
        <v>0</v>
      </c>
      <c r="EC52" s="117">
        <f t="shared" si="63"/>
        <v>0</v>
      </c>
      <c r="ED52" s="117">
        <f t="shared" si="64"/>
        <v>0</v>
      </c>
      <c r="EE52" s="117">
        <f t="shared" si="65"/>
        <v>0</v>
      </c>
      <c r="EF52" s="117">
        <f t="shared" si="66"/>
        <v>0</v>
      </c>
      <c r="EG52" s="117">
        <f t="shared" si="102"/>
        <v>0</v>
      </c>
      <c r="EH52" s="117">
        <f t="shared" si="67"/>
        <v>0</v>
      </c>
      <c r="EI52" s="117">
        <f t="shared" si="68"/>
        <v>0</v>
      </c>
      <c r="EJ52" s="117">
        <f t="shared" si="69"/>
        <v>0</v>
      </c>
      <c r="EK52" s="117">
        <f t="shared" si="70"/>
        <v>0</v>
      </c>
      <c r="EL52" s="117">
        <f t="shared" si="71"/>
        <v>0</v>
      </c>
      <c r="EM52" s="117">
        <f t="shared" si="103"/>
        <v>0</v>
      </c>
      <c r="EN52" s="117">
        <f t="shared" si="72"/>
        <v>0</v>
      </c>
      <c r="EO52" s="117">
        <f t="shared" si="73"/>
        <v>0</v>
      </c>
      <c r="EP52" s="117">
        <f t="shared" si="74"/>
        <v>0</v>
      </c>
      <c r="EQ52" s="118">
        <f t="shared" si="75"/>
        <v>0</v>
      </c>
      <c r="ER52" s="117">
        <f t="shared" si="76"/>
        <v>0</v>
      </c>
      <c r="ES52" s="117">
        <f t="shared" si="77"/>
        <v>0</v>
      </c>
      <c r="ET52" s="117">
        <f t="shared" si="78"/>
        <v>0</v>
      </c>
      <c r="EU52" s="117">
        <f t="shared" si="79"/>
        <v>0</v>
      </c>
      <c r="EV52" s="117">
        <f t="shared" si="80"/>
        <v>0</v>
      </c>
      <c r="EW52" s="117">
        <f t="shared" si="81"/>
        <v>0</v>
      </c>
      <c r="EX52" s="118">
        <f t="shared" si="82"/>
        <v>0</v>
      </c>
      <c r="EY52" s="118">
        <f t="shared" si="83"/>
        <v>0</v>
      </c>
      <c r="EZ52" s="117">
        <f t="shared" si="104"/>
        <v>0</v>
      </c>
      <c r="FA52" s="118">
        <f t="shared" si="84"/>
        <v>0</v>
      </c>
      <c r="FB52" s="118">
        <f t="shared" si="85"/>
        <v>0</v>
      </c>
      <c r="FC52" s="7">
        <f t="shared" si="86"/>
        <v>0</v>
      </c>
    </row>
    <row r="53" spans="1:161" ht="17.100000000000001" customHeight="1" thickBot="1" x14ac:dyDescent="0.3">
      <c r="A53" s="775"/>
      <c r="B53" s="778"/>
      <c r="C53" s="173">
        <v>10</v>
      </c>
      <c r="D53" s="492" t="s">
        <v>863</v>
      </c>
      <c r="E53" s="466" t="s">
        <v>870</v>
      </c>
      <c r="F53" s="467" t="s">
        <v>862</v>
      </c>
      <c r="G53" s="468" t="s">
        <v>886</v>
      </c>
      <c r="H53" s="469" t="s">
        <v>850</v>
      </c>
      <c r="I53" s="467" t="s">
        <v>877</v>
      </c>
      <c r="J53" s="470" t="s">
        <v>878</v>
      </c>
      <c r="K53" s="469" t="s">
        <v>873</v>
      </c>
      <c r="L53" s="471" t="s">
        <v>879</v>
      </c>
      <c r="M53" s="465"/>
      <c r="N53" s="466"/>
      <c r="O53" s="467"/>
      <c r="P53" s="468"/>
      <c r="Q53" s="467"/>
      <c r="R53" s="470"/>
      <c r="S53" s="471"/>
      <c r="T53" s="465"/>
      <c r="U53" s="474"/>
      <c r="V53" s="467"/>
      <c r="W53" s="468"/>
      <c r="X53" s="473"/>
      <c r="Y53" s="470"/>
      <c r="Z53" s="471"/>
      <c r="AA53" s="42"/>
      <c r="AB53" s="10"/>
      <c r="AC53" s="6"/>
      <c r="AD53" s="520" t="s">
        <v>815</v>
      </c>
      <c r="AE53" s="520" t="s">
        <v>815</v>
      </c>
      <c r="AF53" s="520" t="s">
        <v>815</v>
      </c>
      <c r="AG53" s="520" t="s">
        <v>783</v>
      </c>
      <c r="AH53" s="520" t="s">
        <v>783</v>
      </c>
      <c r="AI53" s="520" t="s">
        <v>783</v>
      </c>
      <c r="AJ53" s="520" t="s">
        <v>639</v>
      </c>
      <c r="AK53" s="520" t="s">
        <v>639</v>
      </c>
      <c r="AL53" s="520" t="s">
        <v>639</v>
      </c>
      <c r="AM53" s="520" t="s">
        <v>803</v>
      </c>
      <c r="AN53" s="520" t="s">
        <v>803</v>
      </c>
      <c r="AO53" s="520" t="s">
        <v>803</v>
      </c>
      <c r="AP53" s="520" t="s">
        <v>798</v>
      </c>
      <c r="AQ53" s="520" t="s">
        <v>798</v>
      </c>
      <c r="AR53" s="520" t="s">
        <v>633</v>
      </c>
      <c r="AS53" s="520" t="s">
        <v>633</v>
      </c>
      <c r="AT53" s="520" t="s">
        <v>803</v>
      </c>
      <c r="AU53" s="520" t="s">
        <v>803</v>
      </c>
      <c r="AV53" s="520" t="s">
        <v>803</v>
      </c>
      <c r="AW53" s="520" t="s">
        <v>798</v>
      </c>
      <c r="AX53" s="520" t="s">
        <v>798</v>
      </c>
      <c r="AY53" s="520" t="s">
        <v>633</v>
      </c>
      <c r="AZ53" s="520" t="s">
        <v>633</v>
      </c>
      <c r="BB53" s="118"/>
      <c r="BC53" s="118">
        <f t="shared" si="0"/>
        <v>0</v>
      </c>
      <c r="BD53" s="118">
        <f t="shared" si="1"/>
        <v>0</v>
      </c>
      <c r="BE53" s="118">
        <f t="shared" si="2"/>
        <v>0</v>
      </c>
      <c r="BF53" s="118">
        <f t="shared" si="3"/>
        <v>0</v>
      </c>
      <c r="BG53" s="118">
        <f t="shared" si="4"/>
        <v>0</v>
      </c>
      <c r="BH53" s="118">
        <f t="shared" si="5"/>
        <v>0</v>
      </c>
      <c r="BI53" s="118">
        <f t="shared" si="6"/>
        <v>0</v>
      </c>
      <c r="BJ53" s="118">
        <f t="shared" si="7"/>
        <v>0</v>
      </c>
      <c r="BK53" s="117">
        <f t="shared" si="87"/>
        <v>0</v>
      </c>
      <c r="BL53" s="118">
        <f t="shared" si="8"/>
        <v>0</v>
      </c>
      <c r="BM53" s="118">
        <f t="shared" si="9"/>
        <v>0</v>
      </c>
      <c r="BN53" s="117">
        <f t="shared" si="10"/>
        <v>0</v>
      </c>
      <c r="BO53" s="118">
        <f t="shared" si="11"/>
        <v>0</v>
      </c>
      <c r="BP53" s="118">
        <f t="shared" si="12"/>
        <v>0</v>
      </c>
      <c r="BQ53" s="118">
        <f t="shared" si="13"/>
        <v>0</v>
      </c>
      <c r="BR53" s="118">
        <f t="shared" si="14"/>
        <v>0</v>
      </c>
      <c r="BS53" s="118">
        <f t="shared" si="15"/>
        <v>0</v>
      </c>
      <c r="BT53" s="118">
        <f t="shared" si="16"/>
        <v>0</v>
      </c>
      <c r="BU53" s="118">
        <f t="shared" si="88"/>
        <v>0</v>
      </c>
      <c r="BV53" s="117">
        <f t="shared" si="17"/>
        <v>0</v>
      </c>
      <c r="BW53" s="117">
        <f t="shared" si="18"/>
        <v>0</v>
      </c>
      <c r="BX53" s="117">
        <f t="shared" si="19"/>
        <v>0</v>
      </c>
      <c r="BY53" s="117">
        <f t="shared" si="20"/>
        <v>0</v>
      </c>
      <c r="BZ53" s="117">
        <f t="shared" si="21"/>
        <v>0</v>
      </c>
      <c r="CA53" s="117">
        <f t="shared" si="89"/>
        <v>0</v>
      </c>
      <c r="CB53" s="117">
        <f t="shared" si="22"/>
        <v>0</v>
      </c>
      <c r="CC53" s="117">
        <f t="shared" si="23"/>
        <v>0</v>
      </c>
      <c r="CD53" s="117">
        <f t="shared" si="24"/>
        <v>0</v>
      </c>
      <c r="CE53" s="117">
        <f t="shared" si="90"/>
        <v>0</v>
      </c>
      <c r="CF53" s="117">
        <f t="shared" si="91"/>
        <v>0</v>
      </c>
      <c r="CG53" s="117">
        <f t="shared" si="92"/>
        <v>0</v>
      </c>
      <c r="CH53" s="117">
        <f t="shared" si="25"/>
        <v>0</v>
      </c>
      <c r="CI53" s="117">
        <f t="shared" si="26"/>
        <v>0</v>
      </c>
      <c r="CJ53" s="117">
        <f t="shared" si="27"/>
        <v>0</v>
      </c>
      <c r="CK53" s="117">
        <f t="shared" si="28"/>
        <v>0</v>
      </c>
      <c r="CL53" s="117">
        <f t="shared" si="29"/>
        <v>0</v>
      </c>
      <c r="CM53" s="117">
        <f t="shared" si="30"/>
        <v>0</v>
      </c>
      <c r="CN53" s="117">
        <f t="shared" si="31"/>
        <v>0</v>
      </c>
      <c r="CO53" s="117">
        <f t="shared" si="32"/>
        <v>0</v>
      </c>
      <c r="CP53" s="117">
        <f t="shared" si="33"/>
        <v>0</v>
      </c>
      <c r="CQ53" s="117">
        <f t="shared" si="93"/>
        <v>0</v>
      </c>
      <c r="CR53" s="117">
        <f t="shared" si="34"/>
        <v>0</v>
      </c>
      <c r="CS53" s="117">
        <f t="shared" si="35"/>
        <v>0</v>
      </c>
      <c r="CT53" s="117">
        <f t="shared" si="36"/>
        <v>0</v>
      </c>
      <c r="CU53" s="117">
        <f t="shared" si="37"/>
        <v>0</v>
      </c>
      <c r="CV53" s="117">
        <f t="shared" si="38"/>
        <v>0</v>
      </c>
      <c r="CW53" s="117">
        <f t="shared" si="39"/>
        <v>0</v>
      </c>
      <c r="CX53" s="117">
        <f t="shared" si="40"/>
        <v>0</v>
      </c>
      <c r="CY53" s="117">
        <f t="shared" si="41"/>
        <v>0</v>
      </c>
      <c r="CZ53" s="117">
        <f t="shared" si="42"/>
        <v>0</v>
      </c>
      <c r="DA53" s="117">
        <f t="shared" si="94"/>
        <v>0</v>
      </c>
      <c r="DB53" s="117">
        <f t="shared" si="43"/>
        <v>0</v>
      </c>
      <c r="DC53" s="117">
        <f t="shared" si="95"/>
        <v>0</v>
      </c>
      <c r="DD53" s="117">
        <f t="shared" si="44"/>
        <v>0</v>
      </c>
      <c r="DE53" s="117">
        <f t="shared" si="96"/>
        <v>0</v>
      </c>
      <c r="DF53" s="117">
        <f t="shared" si="45"/>
        <v>0</v>
      </c>
      <c r="DG53" s="117">
        <f t="shared" si="46"/>
        <v>0</v>
      </c>
      <c r="DH53" s="117">
        <f t="shared" si="47"/>
        <v>0</v>
      </c>
      <c r="DI53" s="117">
        <f t="shared" si="48"/>
        <v>0</v>
      </c>
      <c r="DJ53" s="117">
        <f t="shared" si="49"/>
        <v>0</v>
      </c>
      <c r="DK53" s="117">
        <f t="shared" si="50"/>
        <v>0</v>
      </c>
      <c r="DL53" s="117">
        <f t="shared" si="51"/>
        <v>0</v>
      </c>
      <c r="DM53" s="117">
        <f t="shared" si="52"/>
        <v>0</v>
      </c>
      <c r="DN53" s="117">
        <f t="shared" si="97"/>
        <v>0</v>
      </c>
      <c r="DO53" s="117">
        <f t="shared" si="53"/>
        <v>0</v>
      </c>
      <c r="DP53" s="117">
        <f t="shared" si="54"/>
        <v>0</v>
      </c>
      <c r="DQ53" s="117">
        <f t="shared" si="98"/>
        <v>0</v>
      </c>
      <c r="DR53" s="117">
        <f t="shared" si="99"/>
        <v>0</v>
      </c>
      <c r="DS53" s="117">
        <f t="shared" si="55"/>
        <v>0</v>
      </c>
      <c r="DT53" s="117">
        <f t="shared" si="56"/>
        <v>0</v>
      </c>
      <c r="DU53" s="117">
        <f t="shared" si="57"/>
        <v>0</v>
      </c>
      <c r="DV53" s="117">
        <f t="shared" si="58"/>
        <v>0</v>
      </c>
      <c r="DW53" s="117">
        <f t="shared" si="59"/>
        <v>0</v>
      </c>
      <c r="DX53" s="117">
        <f t="shared" si="60"/>
        <v>0</v>
      </c>
      <c r="DY53" s="117">
        <f t="shared" si="100"/>
        <v>0</v>
      </c>
      <c r="DZ53" s="117">
        <f t="shared" si="61"/>
        <v>0</v>
      </c>
      <c r="EA53" s="117">
        <f t="shared" si="101"/>
        <v>0</v>
      </c>
      <c r="EB53" s="117">
        <f t="shared" si="62"/>
        <v>0</v>
      </c>
      <c r="EC53" s="117">
        <f t="shared" si="63"/>
        <v>0</v>
      </c>
      <c r="ED53" s="117">
        <f t="shared" si="64"/>
        <v>0</v>
      </c>
      <c r="EE53" s="117">
        <f t="shared" si="65"/>
        <v>0</v>
      </c>
      <c r="EF53" s="117">
        <f t="shared" si="66"/>
        <v>0</v>
      </c>
      <c r="EG53" s="117">
        <f t="shared" si="102"/>
        <v>0</v>
      </c>
      <c r="EH53" s="117">
        <f t="shared" si="67"/>
        <v>0</v>
      </c>
      <c r="EI53" s="117">
        <f t="shared" si="68"/>
        <v>0</v>
      </c>
      <c r="EJ53" s="117">
        <f t="shared" si="69"/>
        <v>0</v>
      </c>
      <c r="EK53" s="117">
        <f t="shared" si="70"/>
        <v>0</v>
      </c>
      <c r="EL53" s="117">
        <f t="shared" si="71"/>
        <v>0</v>
      </c>
      <c r="EM53" s="117">
        <f t="shared" si="103"/>
        <v>0</v>
      </c>
      <c r="EN53" s="117">
        <f t="shared" si="72"/>
        <v>0</v>
      </c>
      <c r="EO53" s="117">
        <f t="shared" si="73"/>
        <v>0</v>
      </c>
      <c r="EP53" s="117">
        <f t="shared" si="74"/>
        <v>0</v>
      </c>
      <c r="EQ53" s="118">
        <f t="shared" si="75"/>
        <v>0</v>
      </c>
      <c r="ER53" s="117">
        <f t="shared" si="76"/>
        <v>0</v>
      </c>
      <c r="ES53" s="117">
        <f t="shared" si="77"/>
        <v>0</v>
      </c>
      <c r="ET53" s="117">
        <f t="shared" si="78"/>
        <v>0</v>
      </c>
      <c r="EU53" s="117">
        <f t="shared" si="79"/>
        <v>0</v>
      </c>
      <c r="EV53" s="117">
        <f t="shared" si="80"/>
        <v>0</v>
      </c>
      <c r="EW53" s="117">
        <f t="shared" si="81"/>
        <v>0</v>
      </c>
      <c r="EX53" s="118">
        <f t="shared" si="82"/>
        <v>0</v>
      </c>
      <c r="EY53" s="118">
        <f t="shared" si="83"/>
        <v>0</v>
      </c>
      <c r="EZ53" s="117">
        <f t="shared" si="104"/>
        <v>0</v>
      </c>
      <c r="FA53" s="118">
        <f t="shared" si="84"/>
        <v>0</v>
      </c>
      <c r="FB53" s="118">
        <f t="shared" si="85"/>
        <v>0</v>
      </c>
      <c r="FC53" s="7">
        <f t="shared" si="86"/>
        <v>0</v>
      </c>
    </row>
    <row r="54" spans="1:161" ht="17.100000000000001" customHeight="1" thickTop="1" x14ac:dyDescent="0.25">
      <c r="A54" s="773">
        <v>5</v>
      </c>
      <c r="B54" s="776" t="s">
        <v>851</v>
      </c>
      <c r="C54" s="221">
        <v>0</v>
      </c>
      <c r="D54" s="475"/>
      <c r="E54" s="484"/>
      <c r="F54" s="480"/>
      <c r="G54" s="485"/>
      <c r="H54" s="482"/>
      <c r="I54" s="480"/>
      <c r="J54" s="481"/>
      <c r="K54" s="487"/>
      <c r="L54" s="483"/>
      <c r="M54" s="486"/>
      <c r="N54" s="484"/>
      <c r="O54" s="480"/>
      <c r="P54" s="485"/>
      <c r="Q54" s="480"/>
      <c r="R54" s="481"/>
      <c r="S54" s="483"/>
      <c r="T54" s="486"/>
      <c r="U54" s="487"/>
      <c r="V54" s="518"/>
      <c r="W54" s="485"/>
      <c r="X54" s="477"/>
      <c r="Y54" s="481"/>
      <c r="Z54" s="483"/>
      <c r="AA54" s="42"/>
      <c r="AB54" s="10"/>
      <c r="AC54" s="6"/>
      <c r="AD54" s="520" t="s">
        <v>815</v>
      </c>
      <c r="AE54" s="520" t="s">
        <v>815</v>
      </c>
      <c r="AF54" s="520" t="s">
        <v>815</v>
      </c>
      <c r="AG54" s="520" t="s">
        <v>783</v>
      </c>
      <c r="AH54" s="520" t="s">
        <v>783</v>
      </c>
      <c r="AI54" s="520" t="s">
        <v>783</v>
      </c>
      <c r="AJ54" s="520" t="s">
        <v>639</v>
      </c>
      <c r="AK54" s="520" t="s">
        <v>639</v>
      </c>
      <c r="AL54" s="520" t="s">
        <v>639</v>
      </c>
      <c r="AM54" s="520" t="s">
        <v>803</v>
      </c>
      <c r="AN54" s="520" t="s">
        <v>803</v>
      </c>
      <c r="AO54" s="520" t="s">
        <v>803</v>
      </c>
      <c r="AP54" s="520" t="s">
        <v>798</v>
      </c>
      <c r="AQ54" s="520" t="s">
        <v>798</v>
      </c>
      <c r="AR54" s="520" t="s">
        <v>633</v>
      </c>
      <c r="AS54" s="520" t="s">
        <v>633</v>
      </c>
      <c r="AT54" s="520" t="s">
        <v>803</v>
      </c>
      <c r="AU54" s="520" t="s">
        <v>803</v>
      </c>
      <c r="AV54" s="520" t="s">
        <v>803</v>
      </c>
      <c r="AW54" s="520" t="s">
        <v>798</v>
      </c>
      <c r="AX54" s="520" t="s">
        <v>798</v>
      </c>
      <c r="AY54" s="520" t="s">
        <v>633</v>
      </c>
      <c r="AZ54" s="520" t="s">
        <v>633</v>
      </c>
      <c r="BB54" s="118"/>
      <c r="BC54" s="118">
        <f t="shared" si="0"/>
        <v>0</v>
      </c>
      <c r="BD54" s="118">
        <f t="shared" si="1"/>
        <v>0</v>
      </c>
      <c r="BE54" s="118">
        <f t="shared" si="2"/>
        <v>0</v>
      </c>
      <c r="BF54" s="118">
        <f t="shared" si="3"/>
        <v>0</v>
      </c>
      <c r="BG54" s="118">
        <f t="shared" si="4"/>
        <v>0</v>
      </c>
      <c r="BH54" s="118">
        <f t="shared" si="5"/>
        <v>0</v>
      </c>
      <c r="BI54" s="118">
        <f t="shared" si="6"/>
        <v>0</v>
      </c>
      <c r="BJ54" s="118">
        <f t="shared" si="7"/>
        <v>0</v>
      </c>
      <c r="BK54" s="117">
        <f t="shared" si="87"/>
        <v>0</v>
      </c>
      <c r="BL54" s="118">
        <f t="shared" si="8"/>
        <v>0</v>
      </c>
      <c r="BM54" s="118">
        <f t="shared" si="9"/>
        <v>0</v>
      </c>
      <c r="BN54" s="117">
        <f t="shared" si="10"/>
        <v>0</v>
      </c>
      <c r="BO54" s="118">
        <f t="shared" si="11"/>
        <v>0</v>
      </c>
      <c r="BP54" s="118">
        <f t="shared" si="12"/>
        <v>0</v>
      </c>
      <c r="BQ54" s="118">
        <f t="shared" si="13"/>
        <v>0</v>
      </c>
      <c r="BR54" s="118">
        <f t="shared" si="14"/>
        <v>0</v>
      </c>
      <c r="BS54" s="118">
        <f t="shared" si="15"/>
        <v>0</v>
      </c>
      <c r="BT54" s="118">
        <f t="shared" si="16"/>
        <v>0</v>
      </c>
      <c r="BU54" s="118">
        <f t="shared" si="88"/>
        <v>0</v>
      </c>
      <c r="BV54" s="117">
        <f t="shared" si="17"/>
        <v>0</v>
      </c>
      <c r="BW54" s="117">
        <f t="shared" si="18"/>
        <v>0</v>
      </c>
      <c r="BX54" s="117">
        <f t="shared" si="19"/>
        <v>0</v>
      </c>
      <c r="BY54" s="117">
        <f t="shared" si="20"/>
        <v>0</v>
      </c>
      <c r="BZ54" s="117">
        <f t="shared" si="21"/>
        <v>0</v>
      </c>
      <c r="CA54" s="117">
        <f t="shared" si="89"/>
        <v>0</v>
      </c>
      <c r="CB54" s="117">
        <f t="shared" si="22"/>
        <v>0</v>
      </c>
      <c r="CC54" s="117">
        <f t="shared" si="23"/>
        <v>0</v>
      </c>
      <c r="CD54" s="117">
        <f t="shared" si="24"/>
        <v>0</v>
      </c>
      <c r="CE54" s="117">
        <f t="shared" si="90"/>
        <v>0</v>
      </c>
      <c r="CF54" s="117">
        <f t="shared" si="91"/>
        <v>0</v>
      </c>
      <c r="CG54" s="117">
        <f t="shared" si="92"/>
        <v>0</v>
      </c>
      <c r="CH54" s="117">
        <f t="shared" si="25"/>
        <v>0</v>
      </c>
      <c r="CI54" s="117">
        <f t="shared" si="26"/>
        <v>0</v>
      </c>
      <c r="CJ54" s="117">
        <f t="shared" si="27"/>
        <v>0</v>
      </c>
      <c r="CK54" s="117">
        <f t="shared" si="28"/>
        <v>0</v>
      </c>
      <c r="CL54" s="117">
        <f t="shared" si="29"/>
        <v>0</v>
      </c>
      <c r="CM54" s="117">
        <f t="shared" si="30"/>
        <v>0</v>
      </c>
      <c r="CN54" s="117">
        <f t="shared" si="31"/>
        <v>0</v>
      </c>
      <c r="CO54" s="117">
        <f t="shared" si="32"/>
        <v>0</v>
      </c>
      <c r="CP54" s="117">
        <f t="shared" si="33"/>
        <v>0</v>
      </c>
      <c r="CQ54" s="117">
        <f t="shared" si="93"/>
        <v>0</v>
      </c>
      <c r="CR54" s="117">
        <f t="shared" si="34"/>
        <v>0</v>
      </c>
      <c r="CS54" s="117">
        <f t="shared" si="35"/>
        <v>0</v>
      </c>
      <c r="CT54" s="117">
        <f t="shared" si="36"/>
        <v>0</v>
      </c>
      <c r="CU54" s="117">
        <f t="shared" si="37"/>
        <v>0</v>
      </c>
      <c r="CV54" s="117">
        <f t="shared" si="38"/>
        <v>0</v>
      </c>
      <c r="CW54" s="117">
        <f t="shared" si="39"/>
        <v>0</v>
      </c>
      <c r="CX54" s="117">
        <f t="shared" si="40"/>
        <v>0</v>
      </c>
      <c r="CY54" s="117">
        <f t="shared" si="41"/>
        <v>0</v>
      </c>
      <c r="CZ54" s="117">
        <f t="shared" si="42"/>
        <v>0</v>
      </c>
      <c r="DA54" s="117">
        <f t="shared" si="94"/>
        <v>0</v>
      </c>
      <c r="DB54" s="117">
        <f t="shared" si="43"/>
        <v>0</v>
      </c>
      <c r="DC54" s="117">
        <f t="shared" si="95"/>
        <v>0</v>
      </c>
      <c r="DD54" s="117">
        <f t="shared" si="44"/>
        <v>0</v>
      </c>
      <c r="DE54" s="117">
        <f t="shared" si="96"/>
        <v>0</v>
      </c>
      <c r="DF54" s="117">
        <f t="shared" si="45"/>
        <v>0</v>
      </c>
      <c r="DG54" s="117">
        <f t="shared" si="46"/>
        <v>0</v>
      </c>
      <c r="DH54" s="117">
        <f t="shared" si="47"/>
        <v>0</v>
      </c>
      <c r="DI54" s="117">
        <f t="shared" si="48"/>
        <v>0</v>
      </c>
      <c r="DJ54" s="117">
        <f t="shared" si="49"/>
        <v>0</v>
      </c>
      <c r="DK54" s="117">
        <f t="shared" si="50"/>
        <v>0</v>
      </c>
      <c r="DL54" s="117">
        <f t="shared" si="51"/>
        <v>0</v>
      </c>
      <c r="DM54" s="117">
        <f t="shared" si="52"/>
        <v>0</v>
      </c>
      <c r="DN54" s="117">
        <f t="shared" si="97"/>
        <v>0</v>
      </c>
      <c r="DO54" s="117">
        <f t="shared" si="53"/>
        <v>0</v>
      </c>
      <c r="DP54" s="117">
        <f t="shared" si="54"/>
        <v>0</v>
      </c>
      <c r="DQ54" s="117">
        <f t="shared" si="98"/>
        <v>0</v>
      </c>
      <c r="DR54" s="117">
        <f t="shared" si="99"/>
        <v>0</v>
      </c>
      <c r="DS54" s="117">
        <f t="shared" si="55"/>
        <v>0</v>
      </c>
      <c r="DT54" s="117">
        <f t="shared" si="56"/>
        <v>0</v>
      </c>
      <c r="DU54" s="117">
        <f t="shared" si="57"/>
        <v>0</v>
      </c>
      <c r="DV54" s="117">
        <f t="shared" si="58"/>
        <v>0</v>
      </c>
      <c r="DW54" s="117">
        <f t="shared" si="59"/>
        <v>0</v>
      </c>
      <c r="DX54" s="117">
        <f t="shared" si="60"/>
        <v>0</v>
      </c>
      <c r="DY54" s="117">
        <f t="shared" si="100"/>
        <v>0</v>
      </c>
      <c r="DZ54" s="117">
        <f t="shared" si="61"/>
        <v>0</v>
      </c>
      <c r="EA54" s="117">
        <f t="shared" si="101"/>
        <v>0</v>
      </c>
      <c r="EB54" s="117">
        <f t="shared" si="62"/>
        <v>0</v>
      </c>
      <c r="EC54" s="117">
        <f t="shared" si="63"/>
        <v>0</v>
      </c>
      <c r="ED54" s="117">
        <f t="shared" si="64"/>
        <v>0</v>
      </c>
      <c r="EE54" s="117">
        <f t="shared" si="65"/>
        <v>0</v>
      </c>
      <c r="EF54" s="117">
        <f t="shared" si="66"/>
        <v>0</v>
      </c>
      <c r="EG54" s="117">
        <f t="shared" si="102"/>
        <v>0</v>
      </c>
      <c r="EH54" s="117">
        <f t="shared" si="67"/>
        <v>0</v>
      </c>
      <c r="EI54" s="117">
        <f t="shared" si="68"/>
        <v>0</v>
      </c>
      <c r="EJ54" s="117">
        <f t="shared" si="69"/>
        <v>0</v>
      </c>
      <c r="EK54" s="117">
        <f t="shared" si="70"/>
        <v>0</v>
      </c>
      <c r="EL54" s="117">
        <f t="shared" si="71"/>
        <v>0</v>
      </c>
      <c r="EM54" s="117">
        <f t="shared" si="103"/>
        <v>0</v>
      </c>
      <c r="EN54" s="117">
        <f t="shared" si="72"/>
        <v>0</v>
      </c>
      <c r="EO54" s="117">
        <f t="shared" si="73"/>
        <v>0</v>
      </c>
      <c r="EP54" s="117">
        <f t="shared" si="74"/>
        <v>0</v>
      </c>
      <c r="EQ54" s="118">
        <f t="shared" si="75"/>
        <v>0</v>
      </c>
      <c r="ER54" s="117">
        <f t="shared" si="76"/>
        <v>0</v>
      </c>
      <c r="ES54" s="117">
        <f t="shared" si="77"/>
        <v>0</v>
      </c>
      <c r="ET54" s="117">
        <f t="shared" si="78"/>
        <v>0</v>
      </c>
      <c r="EU54" s="117">
        <f t="shared" si="79"/>
        <v>0</v>
      </c>
      <c r="EV54" s="117">
        <f t="shared" si="80"/>
        <v>0</v>
      </c>
      <c r="EW54" s="117">
        <f t="shared" si="81"/>
        <v>0</v>
      </c>
      <c r="EX54" s="118">
        <f t="shared" si="82"/>
        <v>0</v>
      </c>
      <c r="EY54" s="118">
        <f t="shared" si="83"/>
        <v>0</v>
      </c>
      <c r="EZ54" s="117">
        <f t="shared" si="104"/>
        <v>0</v>
      </c>
      <c r="FA54" s="118">
        <f t="shared" si="84"/>
        <v>0</v>
      </c>
      <c r="FB54" s="118">
        <f t="shared" si="85"/>
        <v>0</v>
      </c>
      <c r="FC54" s="7">
        <f t="shared" si="86"/>
        <v>0</v>
      </c>
    </row>
    <row r="55" spans="1:161" ht="18" customHeight="1" x14ac:dyDescent="0.25">
      <c r="A55" s="774"/>
      <c r="B55" s="777"/>
      <c r="C55" s="174">
        <v>1</v>
      </c>
      <c r="D55" s="445" t="s">
        <v>878</v>
      </c>
      <c r="E55" s="439" t="s">
        <v>862</v>
      </c>
      <c r="F55" s="442" t="s">
        <v>880</v>
      </c>
      <c r="G55" s="440" t="s">
        <v>877</v>
      </c>
      <c r="H55" s="441" t="s">
        <v>870</v>
      </c>
      <c r="I55" s="442" t="s">
        <v>865</v>
      </c>
      <c r="J55" s="443" t="s">
        <v>888</v>
      </c>
      <c r="K55" s="446" t="s">
        <v>867</v>
      </c>
      <c r="L55" s="444" t="s">
        <v>850</v>
      </c>
      <c r="M55" s="445"/>
      <c r="N55" s="439"/>
      <c r="O55" s="442"/>
      <c r="P55" s="440"/>
      <c r="Q55" s="442"/>
      <c r="R55" s="443"/>
      <c r="S55" s="444"/>
      <c r="T55" s="438"/>
      <c r="U55" s="446"/>
      <c r="V55" s="442"/>
      <c r="W55" s="440"/>
      <c r="X55" s="442"/>
      <c r="Y55" s="443"/>
      <c r="Z55" s="444"/>
      <c r="AA55" s="42"/>
      <c r="AB55" s="10"/>
      <c r="AC55" s="6"/>
      <c r="AD55" s="520" t="s">
        <v>814</v>
      </c>
      <c r="AE55" s="520" t="s">
        <v>814</v>
      </c>
      <c r="AF55" s="520" t="s">
        <v>814</v>
      </c>
      <c r="AG55" s="520" t="s">
        <v>814</v>
      </c>
      <c r="AH55" s="520" t="s">
        <v>814</v>
      </c>
      <c r="AI55" s="520" t="s">
        <v>796</v>
      </c>
      <c r="AJ55" s="520" t="s">
        <v>796</v>
      </c>
      <c r="AK55" s="520" t="s">
        <v>796</v>
      </c>
      <c r="AL55" s="520" t="s">
        <v>796</v>
      </c>
      <c r="AM55" s="520" t="s">
        <v>793</v>
      </c>
      <c r="AN55" s="520" t="s">
        <v>793</v>
      </c>
      <c r="AO55" s="520" t="s">
        <v>793</v>
      </c>
      <c r="AP55" s="520" t="s">
        <v>793</v>
      </c>
      <c r="AQ55" s="520" t="s">
        <v>793</v>
      </c>
      <c r="AR55" s="520" t="s">
        <v>793</v>
      </c>
      <c r="AS55" s="520" t="s">
        <v>793</v>
      </c>
      <c r="AT55" s="520" t="s">
        <v>639</v>
      </c>
      <c r="AU55" s="520" t="s">
        <v>639</v>
      </c>
      <c r="AV55" s="520" t="s">
        <v>639</v>
      </c>
      <c r="AW55" s="520" t="s">
        <v>639</v>
      </c>
      <c r="AX55" s="520" t="s">
        <v>639</v>
      </c>
      <c r="AY55" s="520" t="s">
        <v>639</v>
      </c>
      <c r="AZ55" s="521" t="s">
        <v>639</v>
      </c>
      <c r="BB55" s="118"/>
      <c r="BC55" s="118">
        <f t="shared" si="0"/>
        <v>0</v>
      </c>
      <c r="BD55" s="118">
        <f t="shared" si="1"/>
        <v>0</v>
      </c>
      <c r="BE55" s="118">
        <f t="shared" si="2"/>
        <v>0</v>
      </c>
      <c r="BF55" s="118">
        <f t="shared" si="3"/>
        <v>0</v>
      </c>
      <c r="BG55" s="118">
        <f t="shared" si="4"/>
        <v>0</v>
      </c>
      <c r="BH55" s="118">
        <f t="shared" si="5"/>
        <v>0</v>
      </c>
      <c r="BI55" s="118">
        <f t="shared" si="6"/>
        <v>0</v>
      </c>
      <c r="BJ55" s="118">
        <f t="shared" si="7"/>
        <v>0</v>
      </c>
      <c r="BK55" s="117">
        <f t="shared" si="87"/>
        <v>0</v>
      </c>
      <c r="BL55" s="118">
        <f t="shared" si="8"/>
        <v>0</v>
      </c>
      <c r="BM55" s="118">
        <f t="shared" si="9"/>
        <v>0</v>
      </c>
      <c r="BN55" s="117">
        <f t="shared" si="10"/>
        <v>0</v>
      </c>
      <c r="BO55" s="118">
        <f t="shared" si="11"/>
        <v>0</v>
      </c>
      <c r="BP55" s="118">
        <f t="shared" si="12"/>
        <v>0</v>
      </c>
      <c r="BQ55" s="118">
        <f t="shared" si="13"/>
        <v>0</v>
      </c>
      <c r="BR55" s="118">
        <f t="shared" si="14"/>
        <v>0</v>
      </c>
      <c r="BS55" s="118">
        <f t="shared" si="15"/>
        <v>0</v>
      </c>
      <c r="BT55" s="118">
        <f t="shared" si="16"/>
        <v>0</v>
      </c>
      <c r="BU55" s="118">
        <f t="shared" si="88"/>
        <v>0</v>
      </c>
      <c r="BV55" s="117">
        <f t="shared" si="17"/>
        <v>0</v>
      </c>
      <c r="BW55" s="117">
        <f t="shared" si="18"/>
        <v>0</v>
      </c>
      <c r="BX55" s="117">
        <f t="shared" si="19"/>
        <v>0</v>
      </c>
      <c r="BY55" s="117">
        <f t="shared" si="20"/>
        <v>0</v>
      </c>
      <c r="BZ55" s="117">
        <f t="shared" si="21"/>
        <v>0</v>
      </c>
      <c r="CA55" s="117">
        <f t="shared" si="89"/>
        <v>0</v>
      </c>
      <c r="CB55" s="117">
        <f t="shared" si="22"/>
        <v>0</v>
      </c>
      <c r="CC55" s="117">
        <f t="shared" si="23"/>
        <v>0</v>
      </c>
      <c r="CD55" s="117">
        <f t="shared" si="24"/>
        <v>0</v>
      </c>
      <c r="CE55" s="117">
        <f t="shared" si="90"/>
        <v>0</v>
      </c>
      <c r="CF55" s="117">
        <f t="shared" si="91"/>
        <v>0</v>
      </c>
      <c r="CG55" s="117">
        <f t="shared" si="92"/>
        <v>0</v>
      </c>
      <c r="CH55" s="117">
        <f t="shared" si="25"/>
        <v>0</v>
      </c>
      <c r="CI55" s="117">
        <f t="shared" si="26"/>
        <v>0</v>
      </c>
      <c r="CJ55" s="117">
        <f t="shared" si="27"/>
        <v>0</v>
      </c>
      <c r="CK55" s="117">
        <f t="shared" si="28"/>
        <v>0</v>
      </c>
      <c r="CL55" s="117">
        <f t="shared" si="29"/>
        <v>0</v>
      </c>
      <c r="CM55" s="117">
        <f t="shared" si="30"/>
        <v>0</v>
      </c>
      <c r="CN55" s="117">
        <f t="shared" si="31"/>
        <v>0</v>
      </c>
      <c r="CO55" s="117">
        <f t="shared" si="32"/>
        <v>0</v>
      </c>
      <c r="CP55" s="117">
        <f t="shared" si="33"/>
        <v>0</v>
      </c>
      <c r="CQ55" s="117">
        <f t="shared" si="93"/>
        <v>0</v>
      </c>
      <c r="CR55" s="117">
        <f t="shared" si="34"/>
        <v>0</v>
      </c>
      <c r="CS55" s="117">
        <f t="shared" si="35"/>
        <v>0</v>
      </c>
      <c r="CT55" s="117">
        <f t="shared" si="36"/>
        <v>0</v>
      </c>
      <c r="CU55" s="117">
        <f t="shared" si="37"/>
        <v>0</v>
      </c>
      <c r="CV55" s="117">
        <f t="shared" si="38"/>
        <v>0</v>
      </c>
      <c r="CW55" s="117">
        <f t="shared" si="39"/>
        <v>0</v>
      </c>
      <c r="CX55" s="117">
        <f t="shared" si="40"/>
        <v>0</v>
      </c>
      <c r="CY55" s="117">
        <f t="shared" si="41"/>
        <v>0</v>
      </c>
      <c r="CZ55" s="117">
        <f t="shared" si="42"/>
        <v>0</v>
      </c>
      <c r="DA55" s="117">
        <f t="shared" si="94"/>
        <v>0</v>
      </c>
      <c r="DB55" s="117">
        <f t="shared" si="43"/>
        <v>0</v>
      </c>
      <c r="DC55" s="117">
        <f t="shared" si="95"/>
        <v>0</v>
      </c>
      <c r="DD55" s="117">
        <f t="shared" si="44"/>
        <v>0</v>
      </c>
      <c r="DE55" s="117">
        <f t="shared" si="96"/>
        <v>0</v>
      </c>
      <c r="DF55" s="117">
        <f t="shared" si="45"/>
        <v>0</v>
      </c>
      <c r="DG55" s="117">
        <f t="shared" si="46"/>
        <v>0</v>
      </c>
      <c r="DH55" s="117">
        <f t="shared" si="47"/>
        <v>0</v>
      </c>
      <c r="DI55" s="117">
        <f t="shared" si="48"/>
        <v>0</v>
      </c>
      <c r="DJ55" s="117">
        <f t="shared" si="49"/>
        <v>0</v>
      </c>
      <c r="DK55" s="117">
        <f t="shared" si="50"/>
        <v>0</v>
      </c>
      <c r="DL55" s="117">
        <f t="shared" si="51"/>
        <v>0</v>
      </c>
      <c r="DM55" s="117">
        <f t="shared" si="52"/>
        <v>0</v>
      </c>
      <c r="DN55" s="117">
        <f t="shared" si="97"/>
        <v>0</v>
      </c>
      <c r="DO55" s="117">
        <f t="shared" si="53"/>
        <v>0</v>
      </c>
      <c r="DP55" s="117">
        <f t="shared" si="54"/>
        <v>0</v>
      </c>
      <c r="DQ55" s="117">
        <f t="shared" si="98"/>
        <v>0</v>
      </c>
      <c r="DR55" s="117">
        <f t="shared" si="99"/>
        <v>0</v>
      </c>
      <c r="DS55" s="117">
        <f t="shared" si="55"/>
        <v>0</v>
      </c>
      <c r="DT55" s="117">
        <f t="shared" si="56"/>
        <v>0</v>
      </c>
      <c r="DU55" s="117">
        <f t="shared" si="57"/>
        <v>0</v>
      </c>
      <c r="DV55" s="117">
        <f t="shared" si="58"/>
        <v>0</v>
      </c>
      <c r="DW55" s="117">
        <f t="shared" si="59"/>
        <v>0</v>
      </c>
      <c r="DX55" s="117">
        <f t="shared" si="60"/>
        <v>0</v>
      </c>
      <c r="DY55" s="117">
        <f t="shared" si="100"/>
        <v>0</v>
      </c>
      <c r="DZ55" s="117">
        <f t="shared" si="61"/>
        <v>0</v>
      </c>
      <c r="EA55" s="117">
        <f t="shared" si="101"/>
        <v>0</v>
      </c>
      <c r="EB55" s="117">
        <f t="shared" si="62"/>
        <v>0</v>
      </c>
      <c r="EC55" s="117">
        <f t="shared" si="63"/>
        <v>0</v>
      </c>
      <c r="ED55" s="117">
        <f t="shared" si="64"/>
        <v>0</v>
      </c>
      <c r="EE55" s="117">
        <f t="shared" si="65"/>
        <v>0</v>
      </c>
      <c r="EF55" s="117">
        <f t="shared" si="66"/>
        <v>0</v>
      </c>
      <c r="EG55" s="117">
        <f t="shared" si="102"/>
        <v>0</v>
      </c>
      <c r="EH55" s="117">
        <f t="shared" si="67"/>
        <v>0</v>
      </c>
      <c r="EI55" s="117">
        <f t="shared" si="68"/>
        <v>0</v>
      </c>
      <c r="EJ55" s="117">
        <f t="shared" si="69"/>
        <v>0</v>
      </c>
      <c r="EK55" s="117">
        <f t="shared" si="70"/>
        <v>0</v>
      </c>
      <c r="EL55" s="117">
        <f t="shared" si="71"/>
        <v>0</v>
      </c>
      <c r="EM55" s="117">
        <f t="shared" si="103"/>
        <v>0</v>
      </c>
      <c r="EN55" s="117">
        <f t="shared" si="72"/>
        <v>0</v>
      </c>
      <c r="EO55" s="117">
        <f t="shared" si="73"/>
        <v>0</v>
      </c>
      <c r="EP55" s="117">
        <f t="shared" si="74"/>
        <v>0</v>
      </c>
      <c r="EQ55" s="118">
        <f t="shared" si="75"/>
        <v>0</v>
      </c>
      <c r="ER55" s="117">
        <f t="shared" si="76"/>
        <v>0</v>
      </c>
      <c r="ES55" s="117">
        <f t="shared" si="77"/>
        <v>0</v>
      </c>
      <c r="ET55" s="117">
        <f t="shared" si="78"/>
        <v>0</v>
      </c>
      <c r="EU55" s="117">
        <f t="shared" si="79"/>
        <v>0</v>
      </c>
      <c r="EV55" s="117">
        <f t="shared" si="80"/>
        <v>0</v>
      </c>
      <c r="EW55" s="117">
        <f t="shared" si="81"/>
        <v>0</v>
      </c>
      <c r="EX55" s="118">
        <f t="shared" si="82"/>
        <v>0</v>
      </c>
      <c r="EY55" s="118">
        <f t="shared" si="83"/>
        <v>0</v>
      </c>
      <c r="EZ55" s="117">
        <f t="shared" si="104"/>
        <v>0</v>
      </c>
      <c r="FA55" s="118">
        <f t="shared" si="84"/>
        <v>0</v>
      </c>
      <c r="FB55" s="118">
        <f t="shared" si="85"/>
        <v>0</v>
      </c>
      <c r="FC55" s="7">
        <f t="shared" si="86"/>
        <v>0</v>
      </c>
    </row>
    <row r="56" spans="1:161" ht="18" customHeight="1" x14ac:dyDescent="0.25">
      <c r="A56" s="774"/>
      <c r="B56" s="777"/>
      <c r="C56" s="172">
        <v>2</v>
      </c>
      <c r="D56" s="453" t="s">
        <v>878</v>
      </c>
      <c r="E56" s="448" t="s">
        <v>862</v>
      </c>
      <c r="F56" s="430" t="s">
        <v>880</v>
      </c>
      <c r="G56" s="449" t="s">
        <v>877</v>
      </c>
      <c r="H56" s="450" t="s">
        <v>870</v>
      </c>
      <c r="I56" s="442" t="s">
        <v>865</v>
      </c>
      <c r="J56" s="451" t="s">
        <v>888</v>
      </c>
      <c r="K56" s="454" t="s">
        <v>867</v>
      </c>
      <c r="L56" s="452" t="s">
        <v>850</v>
      </c>
      <c r="M56" s="453"/>
      <c r="N56" s="448"/>
      <c r="O56" s="430"/>
      <c r="P56" s="449"/>
      <c r="Q56" s="430"/>
      <c r="R56" s="451"/>
      <c r="S56" s="452"/>
      <c r="T56" s="447"/>
      <c r="U56" s="454"/>
      <c r="V56" s="430"/>
      <c r="W56" s="449"/>
      <c r="X56" s="430"/>
      <c r="Y56" s="451"/>
      <c r="Z56" s="452"/>
      <c r="AA56" s="42"/>
      <c r="AB56" s="10"/>
      <c r="AC56" s="6"/>
      <c r="AD56" s="520" t="s">
        <v>814</v>
      </c>
      <c r="AE56" s="520" t="s">
        <v>814</v>
      </c>
      <c r="AF56" s="520" t="s">
        <v>814</v>
      </c>
      <c r="AG56" s="520" t="s">
        <v>814</v>
      </c>
      <c r="AH56" s="520" t="s">
        <v>814</v>
      </c>
      <c r="AI56" s="520" t="s">
        <v>796</v>
      </c>
      <c r="AJ56" s="520" t="s">
        <v>796</v>
      </c>
      <c r="AK56" s="520" t="s">
        <v>796</v>
      </c>
      <c r="AL56" s="520" t="s">
        <v>796</v>
      </c>
      <c r="AM56" s="520" t="s">
        <v>793</v>
      </c>
      <c r="AN56" s="520" t="s">
        <v>793</v>
      </c>
      <c r="AO56" s="520" t="s">
        <v>793</v>
      </c>
      <c r="AP56" s="520" t="s">
        <v>793</v>
      </c>
      <c r="AQ56" s="520" t="s">
        <v>793</v>
      </c>
      <c r="AR56" s="520" t="s">
        <v>793</v>
      </c>
      <c r="AS56" s="520" t="s">
        <v>793</v>
      </c>
      <c r="AT56" s="520" t="s">
        <v>639</v>
      </c>
      <c r="AU56" s="520" t="s">
        <v>639</v>
      </c>
      <c r="AV56" s="520" t="s">
        <v>639</v>
      </c>
      <c r="AW56" s="520" t="s">
        <v>639</v>
      </c>
      <c r="AX56" s="520" t="s">
        <v>639</v>
      </c>
      <c r="AY56" s="520" t="s">
        <v>639</v>
      </c>
      <c r="AZ56" s="521" t="s">
        <v>639</v>
      </c>
      <c r="BB56" s="118"/>
      <c r="BC56" s="118">
        <f t="shared" si="0"/>
        <v>0</v>
      </c>
      <c r="BD56" s="118">
        <f t="shared" si="1"/>
        <v>0</v>
      </c>
      <c r="BE56" s="118">
        <f t="shared" si="2"/>
        <v>0</v>
      </c>
      <c r="BF56" s="118">
        <f t="shared" si="3"/>
        <v>0</v>
      </c>
      <c r="BG56" s="118">
        <f t="shared" si="4"/>
        <v>0</v>
      </c>
      <c r="BH56" s="118">
        <f t="shared" si="5"/>
        <v>0</v>
      </c>
      <c r="BI56" s="118">
        <f t="shared" si="6"/>
        <v>0</v>
      </c>
      <c r="BJ56" s="118">
        <f t="shared" si="7"/>
        <v>0</v>
      </c>
      <c r="BK56" s="117">
        <f t="shared" si="87"/>
        <v>0</v>
      </c>
      <c r="BL56" s="118">
        <f t="shared" si="8"/>
        <v>0</v>
      </c>
      <c r="BM56" s="118">
        <f t="shared" si="9"/>
        <v>0</v>
      </c>
      <c r="BN56" s="117">
        <f t="shared" si="10"/>
        <v>0</v>
      </c>
      <c r="BO56" s="118">
        <f t="shared" si="11"/>
        <v>0</v>
      </c>
      <c r="BP56" s="118">
        <f t="shared" si="12"/>
        <v>0</v>
      </c>
      <c r="BQ56" s="118">
        <f t="shared" si="13"/>
        <v>0</v>
      </c>
      <c r="BR56" s="118">
        <f t="shared" si="14"/>
        <v>0</v>
      </c>
      <c r="BS56" s="118">
        <f t="shared" si="15"/>
        <v>0</v>
      </c>
      <c r="BT56" s="118">
        <f t="shared" si="16"/>
        <v>0</v>
      </c>
      <c r="BU56" s="118">
        <f t="shared" si="88"/>
        <v>0</v>
      </c>
      <c r="BV56" s="117">
        <f t="shared" si="17"/>
        <v>0</v>
      </c>
      <c r="BW56" s="117">
        <f t="shared" si="18"/>
        <v>0</v>
      </c>
      <c r="BX56" s="117">
        <f t="shared" si="19"/>
        <v>0</v>
      </c>
      <c r="BY56" s="117">
        <f t="shared" si="20"/>
        <v>0</v>
      </c>
      <c r="BZ56" s="117">
        <f t="shared" si="21"/>
        <v>0</v>
      </c>
      <c r="CA56" s="117">
        <f t="shared" si="89"/>
        <v>0</v>
      </c>
      <c r="CB56" s="117">
        <f t="shared" si="22"/>
        <v>0</v>
      </c>
      <c r="CC56" s="117">
        <f t="shared" si="23"/>
        <v>0</v>
      </c>
      <c r="CD56" s="117">
        <f t="shared" si="24"/>
        <v>0</v>
      </c>
      <c r="CE56" s="117">
        <f t="shared" si="90"/>
        <v>0</v>
      </c>
      <c r="CF56" s="117">
        <f t="shared" si="91"/>
        <v>0</v>
      </c>
      <c r="CG56" s="117">
        <f t="shared" si="92"/>
        <v>0</v>
      </c>
      <c r="CH56" s="117">
        <f t="shared" si="25"/>
        <v>0</v>
      </c>
      <c r="CI56" s="117">
        <f t="shared" si="26"/>
        <v>0</v>
      </c>
      <c r="CJ56" s="117">
        <f t="shared" si="27"/>
        <v>0</v>
      </c>
      <c r="CK56" s="117">
        <f t="shared" si="28"/>
        <v>0</v>
      </c>
      <c r="CL56" s="117">
        <f t="shared" si="29"/>
        <v>0</v>
      </c>
      <c r="CM56" s="117">
        <f t="shared" si="30"/>
        <v>0</v>
      </c>
      <c r="CN56" s="117">
        <f t="shared" si="31"/>
        <v>0</v>
      </c>
      <c r="CO56" s="117">
        <f t="shared" si="32"/>
        <v>0</v>
      </c>
      <c r="CP56" s="117">
        <f t="shared" si="33"/>
        <v>0</v>
      </c>
      <c r="CQ56" s="117">
        <f t="shared" si="93"/>
        <v>0</v>
      </c>
      <c r="CR56" s="117">
        <f t="shared" si="34"/>
        <v>0</v>
      </c>
      <c r="CS56" s="117">
        <f t="shared" si="35"/>
        <v>0</v>
      </c>
      <c r="CT56" s="117">
        <f t="shared" si="36"/>
        <v>0</v>
      </c>
      <c r="CU56" s="117">
        <f t="shared" si="37"/>
        <v>0</v>
      </c>
      <c r="CV56" s="117">
        <f t="shared" si="38"/>
        <v>0</v>
      </c>
      <c r="CW56" s="117">
        <f t="shared" si="39"/>
        <v>0</v>
      </c>
      <c r="CX56" s="117">
        <f t="shared" si="40"/>
        <v>0</v>
      </c>
      <c r="CY56" s="117">
        <f t="shared" si="41"/>
        <v>0</v>
      </c>
      <c r="CZ56" s="117">
        <f t="shared" si="42"/>
        <v>0</v>
      </c>
      <c r="DA56" s="117">
        <f t="shared" si="94"/>
        <v>0</v>
      </c>
      <c r="DB56" s="117">
        <f t="shared" si="43"/>
        <v>0</v>
      </c>
      <c r="DC56" s="117">
        <f t="shared" si="95"/>
        <v>0</v>
      </c>
      <c r="DD56" s="117">
        <f t="shared" si="44"/>
        <v>0</v>
      </c>
      <c r="DE56" s="117">
        <f t="shared" si="96"/>
        <v>0</v>
      </c>
      <c r="DF56" s="117">
        <f t="shared" si="45"/>
        <v>0</v>
      </c>
      <c r="DG56" s="117">
        <f t="shared" si="46"/>
        <v>0</v>
      </c>
      <c r="DH56" s="117">
        <f t="shared" si="47"/>
        <v>0</v>
      </c>
      <c r="DI56" s="117">
        <f t="shared" si="48"/>
        <v>0</v>
      </c>
      <c r="DJ56" s="117">
        <f t="shared" si="49"/>
        <v>0</v>
      </c>
      <c r="DK56" s="117">
        <f t="shared" si="50"/>
        <v>0</v>
      </c>
      <c r="DL56" s="117">
        <f t="shared" si="51"/>
        <v>0</v>
      </c>
      <c r="DM56" s="117">
        <f t="shared" si="52"/>
        <v>0</v>
      </c>
      <c r="DN56" s="117">
        <f t="shared" si="97"/>
        <v>0</v>
      </c>
      <c r="DO56" s="117">
        <f t="shared" si="53"/>
        <v>0</v>
      </c>
      <c r="DP56" s="117">
        <f t="shared" si="54"/>
        <v>0</v>
      </c>
      <c r="DQ56" s="117">
        <f t="shared" si="98"/>
        <v>0</v>
      </c>
      <c r="DR56" s="117">
        <f t="shared" si="99"/>
        <v>0</v>
      </c>
      <c r="DS56" s="117">
        <f t="shared" si="55"/>
        <v>0</v>
      </c>
      <c r="DT56" s="117">
        <f t="shared" si="56"/>
        <v>0</v>
      </c>
      <c r="DU56" s="117">
        <f t="shared" si="57"/>
        <v>0</v>
      </c>
      <c r="DV56" s="117">
        <f t="shared" si="58"/>
        <v>0</v>
      </c>
      <c r="DW56" s="117">
        <f t="shared" si="59"/>
        <v>0</v>
      </c>
      <c r="DX56" s="117">
        <f t="shared" si="60"/>
        <v>0</v>
      </c>
      <c r="DY56" s="117">
        <f t="shared" si="100"/>
        <v>0</v>
      </c>
      <c r="DZ56" s="117">
        <f t="shared" si="61"/>
        <v>0</v>
      </c>
      <c r="EA56" s="117">
        <f t="shared" si="101"/>
        <v>0</v>
      </c>
      <c r="EB56" s="117">
        <f t="shared" si="62"/>
        <v>0</v>
      </c>
      <c r="EC56" s="117">
        <f t="shared" si="63"/>
        <v>0</v>
      </c>
      <c r="ED56" s="117">
        <f t="shared" si="64"/>
        <v>0</v>
      </c>
      <c r="EE56" s="117">
        <f t="shared" si="65"/>
        <v>0</v>
      </c>
      <c r="EF56" s="117">
        <f t="shared" si="66"/>
        <v>0</v>
      </c>
      <c r="EG56" s="117">
        <f t="shared" si="102"/>
        <v>0</v>
      </c>
      <c r="EH56" s="117">
        <f t="shared" si="67"/>
        <v>0</v>
      </c>
      <c r="EI56" s="117">
        <f t="shared" si="68"/>
        <v>0</v>
      </c>
      <c r="EJ56" s="117">
        <f t="shared" si="69"/>
        <v>0</v>
      </c>
      <c r="EK56" s="117">
        <f t="shared" si="70"/>
        <v>0</v>
      </c>
      <c r="EL56" s="117">
        <f t="shared" si="71"/>
        <v>0</v>
      </c>
      <c r="EM56" s="117">
        <f t="shared" si="103"/>
        <v>0</v>
      </c>
      <c r="EN56" s="117">
        <f t="shared" si="72"/>
        <v>0</v>
      </c>
      <c r="EO56" s="117">
        <f t="shared" si="73"/>
        <v>0</v>
      </c>
      <c r="EP56" s="117">
        <f t="shared" si="74"/>
        <v>0</v>
      </c>
      <c r="EQ56" s="118">
        <f t="shared" si="75"/>
        <v>0</v>
      </c>
      <c r="ER56" s="117">
        <f t="shared" si="76"/>
        <v>0</v>
      </c>
      <c r="ES56" s="117">
        <f t="shared" si="77"/>
        <v>0</v>
      </c>
      <c r="ET56" s="117">
        <f t="shared" si="78"/>
        <v>0</v>
      </c>
      <c r="EU56" s="117">
        <f t="shared" si="79"/>
        <v>0</v>
      </c>
      <c r="EV56" s="117">
        <f t="shared" si="80"/>
        <v>0</v>
      </c>
      <c r="EW56" s="117">
        <f t="shared" si="81"/>
        <v>0</v>
      </c>
      <c r="EX56" s="118">
        <f t="shared" si="82"/>
        <v>0</v>
      </c>
      <c r="EY56" s="118">
        <f t="shared" si="83"/>
        <v>0</v>
      </c>
      <c r="EZ56" s="117">
        <f t="shared" si="104"/>
        <v>0</v>
      </c>
      <c r="FA56" s="118">
        <f t="shared" si="84"/>
        <v>0</v>
      </c>
      <c r="FB56" s="118">
        <f t="shared" si="85"/>
        <v>0</v>
      </c>
      <c r="FC56" s="7">
        <f t="shared" si="86"/>
        <v>0</v>
      </c>
    </row>
    <row r="57" spans="1:161" ht="18" customHeight="1" x14ac:dyDescent="0.25">
      <c r="A57" s="774"/>
      <c r="B57" s="777"/>
      <c r="C57" s="172">
        <v>3</v>
      </c>
      <c r="D57" s="453" t="s">
        <v>879</v>
      </c>
      <c r="E57" s="448" t="s">
        <v>862</v>
      </c>
      <c r="F57" s="430" t="s">
        <v>865</v>
      </c>
      <c r="G57" s="449" t="s">
        <v>860</v>
      </c>
      <c r="H57" s="441" t="s">
        <v>873</v>
      </c>
      <c r="I57" s="442" t="s">
        <v>872</v>
      </c>
      <c r="J57" s="451" t="s">
        <v>888</v>
      </c>
      <c r="K57" s="450" t="s">
        <v>850</v>
      </c>
      <c r="L57" s="452" t="s">
        <v>880</v>
      </c>
      <c r="M57" s="453"/>
      <c r="N57" s="448"/>
      <c r="O57" s="430"/>
      <c r="P57" s="449"/>
      <c r="Q57" s="430"/>
      <c r="R57" s="451"/>
      <c r="S57" s="452"/>
      <c r="T57" s="447"/>
      <c r="U57" s="454"/>
      <c r="V57" s="430"/>
      <c r="W57" s="449"/>
      <c r="X57" s="430"/>
      <c r="Y57" s="451"/>
      <c r="Z57" s="452"/>
      <c r="AA57" s="42"/>
      <c r="AB57" s="10"/>
      <c r="AC57" s="19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BB57" s="118"/>
      <c r="BC57" s="118">
        <f t="shared" si="0"/>
        <v>0</v>
      </c>
      <c r="BD57" s="118">
        <f t="shared" si="1"/>
        <v>0</v>
      </c>
      <c r="BE57" s="118">
        <f t="shared" si="2"/>
        <v>0</v>
      </c>
      <c r="BF57" s="118">
        <f t="shared" si="3"/>
        <v>0</v>
      </c>
      <c r="BG57" s="118">
        <f t="shared" si="4"/>
        <v>0</v>
      </c>
      <c r="BH57" s="118">
        <f t="shared" si="5"/>
        <v>0</v>
      </c>
      <c r="BI57" s="118">
        <f t="shared" si="6"/>
        <v>0</v>
      </c>
      <c r="BJ57" s="118">
        <f t="shared" si="7"/>
        <v>0</v>
      </c>
      <c r="BK57" s="117">
        <f t="shared" si="87"/>
        <v>0</v>
      </c>
      <c r="BL57" s="118">
        <f t="shared" si="8"/>
        <v>0</v>
      </c>
      <c r="BM57" s="118">
        <f t="shared" si="9"/>
        <v>0</v>
      </c>
      <c r="BN57" s="117">
        <f t="shared" si="10"/>
        <v>0</v>
      </c>
      <c r="BO57" s="118">
        <f t="shared" si="11"/>
        <v>0</v>
      </c>
      <c r="BP57" s="118">
        <f t="shared" si="12"/>
        <v>0</v>
      </c>
      <c r="BQ57" s="118">
        <f t="shared" si="13"/>
        <v>0</v>
      </c>
      <c r="BR57" s="118">
        <f t="shared" si="14"/>
        <v>0</v>
      </c>
      <c r="BS57" s="118">
        <f t="shared" si="15"/>
        <v>0</v>
      </c>
      <c r="BT57" s="118">
        <f t="shared" si="16"/>
        <v>0</v>
      </c>
      <c r="BU57" s="118">
        <f t="shared" si="88"/>
        <v>0</v>
      </c>
      <c r="BV57" s="117">
        <f t="shared" si="17"/>
        <v>0</v>
      </c>
      <c r="BW57" s="117">
        <f t="shared" si="18"/>
        <v>0</v>
      </c>
      <c r="BX57" s="117">
        <f t="shared" si="19"/>
        <v>0</v>
      </c>
      <c r="BY57" s="117">
        <f t="shared" si="20"/>
        <v>0</v>
      </c>
      <c r="BZ57" s="117">
        <f t="shared" si="21"/>
        <v>0</v>
      </c>
      <c r="CA57" s="117">
        <f t="shared" si="89"/>
        <v>0</v>
      </c>
      <c r="CB57" s="117">
        <f t="shared" si="22"/>
        <v>0</v>
      </c>
      <c r="CC57" s="117">
        <f t="shared" si="23"/>
        <v>0</v>
      </c>
      <c r="CD57" s="117">
        <f t="shared" si="24"/>
        <v>0</v>
      </c>
      <c r="CE57" s="117">
        <f t="shared" si="90"/>
        <v>0</v>
      </c>
      <c r="CF57" s="117">
        <f t="shared" si="91"/>
        <v>0</v>
      </c>
      <c r="CG57" s="117">
        <f t="shared" si="92"/>
        <v>0</v>
      </c>
      <c r="CH57" s="117">
        <f t="shared" si="25"/>
        <v>0</v>
      </c>
      <c r="CI57" s="117">
        <f t="shared" si="26"/>
        <v>0</v>
      </c>
      <c r="CJ57" s="117">
        <f t="shared" si="27"/>
        <v>0</v>
      </c>
      <c r="CK57" s="117">
        <f t="shared" si="28"/>
        <v>0</v>
      </c>
      <c r="CL57" s="117">
        <f t="shared" si="29"/>
        <v>0</v>
      </c>
      <c r="CM57" s="117">
        <f t="shared" si="30"/>
        <v>0</v>
      </c>
      <c r="CN57" s="117">
        <f t="shared" si="31"/>
        <v>0</v>
      </c>
      <c r="CO57" s="117">
        <f t="shared" si="32"/>
        <v>0</v>
      </c>
      <c r="CP57" s="117">
        <f t="shared" si="33"/>
        <v>0</v>
      </c>
      <c r="CQ57" s="117">
        <f t="shared" si="93"/>
        <v>0</v>
      </c>
      <c r="CR57" s="117">
        <f t="shared" si="34"/>
        <v>0</v>
      </c>
      <c r="CS57" s="117">
        <f t="shared" si="35"/>
        <v>0</v>
      </c>
      <c r="CT57" s="117">
        <f t="shared" si="36"/>
        <v>0</v>
      </c>
      <c r="CU57" s="117">
        <f t="shared" si="37"/>
        <v>0</v>
      </c>
      <c r="CV57" s="117">
        <f t="shared" si="38"/>
        <v>0</v>
      </c>
      <c r="CW57" s="117">
        <f t="shared" si="39"/>
        <v>0</v>
      </c>
      <c r="CX57" s="117">
        <f t="shared" si="40"/>
        <v>0</v>
      </c>
      <c r="CY57" s="117">
        <f t="shared" si="41"/>
        <v>0</v>
      </c>
      <c r="CZ57" s="117">
        <f t="shared" si="42"/>
        <v>0</v>
      </c>
      <c r="DA57" s="117">
        <f t="shared" si="94"/>
        <v>0</v>
      </c>
      <c r="DB57" s="117">
        <f t="shared" si="43"/>
        <v>0</v>
      </c>
      <c r="DC57" s="117">
        <f t="shared" si="95"/>
        <v>0</v>
      </c>
      <c r="DD57" s="117">
        <f t="shared" si="44"/>
        <v>0</v>
      </c>
      <c r="DE57" s="117">
        <f t="shared" si="96"/>
        <v>0</v>
      </c>
      <c r="DF57" s="117">
        <f t="shared" si="45"/>
        <v>0</v>
      </c>
      <c r="DG57" s="117">
        <f t="shared" si="46"/>
        <v>0</v>
      </c>
      <c r="DH57" s="117">
        <f t="shared" si="47"/>
        <v>0</v>
      </c>
      <c r="DI57" s="117">
        <f t="shared" si="48"/>
        <v>0</v>
      </c>
      <c r="DJ57" s="117">
        <f t="shared" si="49"/>
        <v>0</v>
      </c>
      <c r="DK57" s="117">
        <f t="shared" si="50"/>
        <v>0</v>
      </c>
      <c r="DL57" s="117">
        <f t="shared" si="51"/>
        <v>0</v>
      </c>
      <c r="DM57" s="117">
        <f t="shared" si="52"/>
        <v>0</v>
      </c>
      <c r="DN57" s="117">
        <f t="shared" si="97"/>
        <v>0</v>
      </c>
      <c r="DO57" s="117">
        <f t="shared" si="53"/>
        <v>0</v>
      </c>
      <c r="DP57" s="117">
        <f t="shared" si="54"/>
        <v>0</v>
      </c>
      <c r="DQ57" s="117">
        <f t="shared" si="98"/>
        <v>0</v>
      </c>
      <c r="DR57" s="117">
        <f t="shared" si="99"/>
        <v>0</v>
      </c>
      <c r="DS57" s="117">
        <f t="shared" si="55"/>
        <v>0</v>
      </c>
      <c r="DT57" s="117">
        <f t="shared" si="56"/>
        <v>0</v>
      </c>
      <c r="DU57" s="117">
        <f t="shared" si="57"/>
        <v>0</v>
      </c>
      <c r="DV57" s="117">
        <f t="shared" si="58"/>
        <v>0</v>
      </c>
      <c r="DW57" s="117">
        <f t="shared" si="59"/>
        <v>0</v>
      </c>
      <c r="DX57" s="117">
        <f t="shared" si="60"/>
        <v>0</v>
      </c>
      <c r="DY57" s="117">
        <f t="shared" si="100"/>
        <v>0</v>
      </c>
      <c r="DZ57" s="117">
        <f t="shared" si="61"/>
        <v>0</v>
      </c>
      <c r="EA57" s="117">
        <f t="shared" si="101"/>
        <v>0</v>
      </c>
      <c r="EB57" s="117">
        <f t="shared" si="62"/>
        <v>0</v>
      </c>
      <c r="EC57" s="117">
        <f t="shared" si="63"/>
        <v>0</v>
      </c>
      <c r="ED57" s="117">
        <f t="shared" si="64"/>
        <v>0</v>
      </c>
      <c r="EE57" s="117">
        <f t="shared" si="65"/>
        <v>0</v>
      </c>
      <c r="EF57" s="117">
        <f t="shared" si="66"/>
        <v>0</v>
      </c>
      <c r="EG57" s="117">
        <f t="shared" si="102"/>
        <v>0</v>
      </c>
      <c r="EH57" s="117">
        <f t="shared" si="67"/>
        <v>0</v>
      </c>
      <c r="EI57" s="117">
        <f t="shared" si="68"/>
        <v>0</v>
      </c>
      <c r="EJ57" s="117">
        <f t="shared" si="69"/>
        <v>0</v>
      </c>
      <c r="EK57" s="117">
        <f t="shared" si="70"/>
        <v>0</v>
      </c>
      <c r="EL57" s="117">
        <f t="shared" si="71"/>
        <v>0</v>
      </c>
      <c r="EM57" s="117">
        <f t="shared" si="103"/>
        <v>0</v>
      </c>
      <c r="EN57" s="117">
        <f t="shared" si="72"/>
        <v>0</v>
      </c>
      <c r="EO57" s="117">
        <f t="shared" si="73"/>
        <v>0</v>
      </c>
      <c r="EP57" s="117">
        <f t="shared" si="74"/>
        <v>0</v>
      </c>
      <c r="EQ57" s="118">
        <f t="shared" si="75"/>
        <v>0</v>
      </c>
      <c r="ER57" s="117">
        <f t="shared" si="76"/>
        <v>0</v>
      </c>
      <c r="ES57" s="117">
        <f t="shared" si="77"/>
        <v>0</v>
      </c>
      <c r="ET57" s="117">
        <f t="shared" si="78"/>
        <v>0</v>
      </c>
      <c r="EU57" s="117">
        <f t="shared" si="79"/>
        <v>0</v>
      </c>
      <c r="EV57" s="117">
        <f t="shared" si="80"/>
        <v>0</v>
      </c>
      <c r="EW57" s="117">
        <f t="shared" si="81"/>
        <v>0</v>
      </c>
      <c r="EX57" s="118">
        <f t="shared" si="82"/>
        <v>0</v>
      </c>
      <c r="EY57" s="118">
        <f t="shared" si="83"/>
        <v>0</v>
      </c>
      <c r="EZ57" s="117">
        <f t="shared" si="104"/>
        <v>0</v>
      </c>
      <c r="FA57" s="118">
        <f t="shared" si="84"/>
        <v>0</v>
      </c>
      <c r="FB57" s="118">
        <f t="shared" si="85"/>
        <v>0</v>
      </c>
      <c r="FC57" s="7">
        <f t="shared" si="86"/>
        <v>0</v>
      </c>
    </row>
    <row r="58" spans="1:161" ht="18" customHeight="1" x14ac:dyDescent="0.25">
      <c r="A58" s="774"/>
      <c r="B58" s="777"/>
      <c r="C58" s="172">
        <v>4</v>
      </c>
      <c r="D58" s="453" t="s">
        <v>879</v>
      </c>
      <c r="E58" s="448" t="s">
        <v>878</v>
      </c>
      <c r="F58" s="430" t="s">
        <v>865</v>
      </c>
      <c r="G58" s="449" t="s">
        <v>860</v>
      </c>
      <c r="H58" s="450" t="s">
        <v>873</v>
      </c>
      <c r="I58" s="430" t="s">
        <v>872</v>
      </c>
      <c r="J58" s="451" t="s">
        <v>887</v>
      </c>
      <c r="K58" s="450" t="s">
        <v>850</v>
      </c>
      <c r="L58" s="452" t="s">
        <v>880</v>
      </c>
      <c r="M58" s="453"/>
      <c r="N58" s="448"/>
      <c r="O58" s="430"/>
      <c r="P58" s="449"/>
      <c r="Q58" s="430"/>
      <c r="R58" s="451"/>
      <c r="S58" s="452"/>
      <c r="T58" s="447"/>
      <c r="U58" s="454"/>
      <c r="V58" s="430"/>
      <c r="W58" s="449"/>
      <c r="X58" s="430"/>
      <c r="Y58" s="451"/>
      <c r="Z58" s="452"/>
      <c r="AA58" s="42"/>
      <c r="AB58" s="10"/>
      <c r="AC58" s="6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BB58" s="118"/>
      <c r="BC58" s="118">
        <f t="shared" si="0"/>
        <v>0</v>
      </c>
      <c r="BD58" s="118">
        <f t="shared" si="1"/>
        <v>0</v>
      </c>
      <c r="BE58" s="118">
        <f t="shared" si="2"/>
        <v>0</v>
      </c>
      <c r="BF58" s="118">
        <f t="shared" si="3"/>
        <v>0</v>
      </c>
      <c r="BG58" s="118">
        <f t="shared" si="4"/>
        <v>0</v>
      </c>
      <c r="BH58" s="118">
        <f t="shared" si="5"/>
        <v>0</v>
      </c>
      <c r="BI58" s="118">
        <f t="shared" si="6"/>
        <v>0</v>
      </c>
      <c r="BJ58" s="118">
        <f t="shared" si="7"/>
        <v>0</v>
      </c>
      <c r="BK58" s="117">
        <f t="shared" si="87"/>
        <v>0</v>
      </c>
      <c r="BL58" s="118">
        <f t="shared" si="8"/>
        <v>0</v>
      </c>
      <c r="BM58" s="118">
        <f t="shared" si="9"/>
        <v>0</v>
      </c>
      <c r="BN58" s="117">
        <f t="shared" si="10"/>
        <v>0</v>
      </c>
      <c r="BO58" s="118">
        <f t="shared" si="11"/>
        <v>0</v>
      </c>
      <c r="BP58" s="118">
        <f t="shared" si="12"/>
        <v>0</v>
      </c>
      <c r="BQ58" s="118">
        <f t="shared" si="13"/>
        <v>0</v>
      </c>
      <c r="BR58" s="118">
        <f t="shared" si="14"/>
        <v>0</v>
      </c>
      <c r="BS58" s="118">
        <f t="shared" si="15"/>
        <v>0</v>
      </c>
      <c r="BT58" s="118">
        <f t="shared" si="16"/>
        <v>0</v>
      </c>
      <c r="BU58" s="118">
        <f t="shared" si="88"/>
        <v>0</v>
      </c>
      <c r="BV58" s="117">
        <f t="shared" si="17"/>
        <v>0</v>
      </c>
      <c r="BW58" s="117">
        <f t="shared" si="18"/>
        <v>0</v>
      </c>
      <c r="BX58" s="117">
        <f t="shared" si="19"/>
        <v>0</v>
      </c>
      <c r="BY58" s="117">
        <f t="shared" si="20"/>
        <v>0</v>
      </c>
      <c r="BZ58" s="117">
        <f t="shared" si="21"/>
        <v>0</v>
      </c>
      <c r="CA58" s="117">
        <f t="shared" si="89"/>
        <v>0</v>
      </c>
      <c r="CB58" s="117">
        <f t="shared" si="22"/>
        <v>0</v>
      </c>
      <c r="CC58" s="117">
        <f t="shared" si="23"/>
        <v>0</v>
      </c>
      <c r="CD58" s="117">
        <f t="shared" si="24"/>
        <v>0</v>
      </c>
      <c r="CE58" s="117">
        <f t="shared" si="90"/>
        <v>0</v>
      </c>
      <c r="CF58" s="117">
        <f t="shared" si="91"/>
        <v>0</v>
      </c>
      <c r="CG58" s="117">
        <f t="shared" si="92"/>
        <v>0</v>
      </c>
      <c r="CH58" s="117">
        <f t="shared" si="25"/>
        <v>0</v>
      </c>
      <c r="CI58" s="117">
        <f t="shared" si="26"/>
        <v>0</v>
      </c>
      <c r="CJ58" s="117">
        <f t="shared" si="27"/>
        <v>0</v>
      </c>
      <c r="CK58" s="117">
        <f t="shared" si="28"/>
        <v>0</v>
      </c>
      <c r="CL58" s="117">
        <f t="shared" si="29"/>
        <v>0</v>
      </c>
      <c r="CM58" s="117">
        <f t="shared" si="30"/>
        <v>0</v>
      </c>
      <c r="CN58" s="117">
        <f t="shared" si="31"/>
        <v>0</v>
      </c>
      <c r="CO58" s="117">
        <f t="shared" si="32"/>
        <v>0</v>
      </c>
      <c r="CP58" s="117">
        <f t="shared" si="33"/>
        <v>0</v>
      </c>
      <c r="CQ58" s="117">
        <f t="shared" si="93"/>
        <v>0</v>
      </c>
      <c r="CR58" s="117">
        <f t="shared" si="34"/>
        <v>0</v>
      </c>
      <c r="CS58" s="117">
        <f t="shared" si="35"/>
        <v>0</v>
      </c>
      <c r="CT58" s="117">
        <f t="shared" si="36"/>
        <v>0</v>
      </c>
      <c r="CU58" s="117">
        <f t="shared" si="37"/>
        <v>0</v>
      </c>
      <c r="CV58" s="117">
        <f t="shared" si="38"/>
        <v>0</v>
      </c>
      <c r="CW58" s="117">
        <f t="shared" si="39"/>
        <v>0</v>
      </c>
      <c r="CX58" s="117">
        <f t="shared" si="40"/>
        <v>0</v>
      </c>
      <c r="CY58" s="117">
        <f t="shared" si="41"/>
        <v>0</v>
      </c>
      <c r="CZ58" s="117">
        <f t="shared" si="42"/>
        <v>0</v>
      </c>
      <c r="DA58" s="117">
        <f t="shared" si="94"/>
        <v>0</v>
      </c>
      <c r="DB58" s="117">
        <f t="shared" si="43"/>
        <v>0</v>
      </c>
      <c r="DC58" s="117">
        <f t="shared" si="95"/>
        <v>0</v>
      </c>
      <c r="DD58" s="117">
        <f t="shared" si="44"/>
        <v>0</v>
      </c>
      <c r="DE58" s="117">
        <f t="shared" si="96"/>
        <v>0</v>
      </c>
      <c r="DF58" s="117">
        <f t="shared" si="45"/>
        <v>0</v>
      </c>
      <c r="DG58" s="117">
        <f t="shared" si="46"/>
        <v>0</v>
      </c>
      <c r="DH58" s="117">
        <f t="shared" si="47"/>
        <v>0</v>
      </c>
      <c r="DI58" s="117">
        <f t="shared" si="48"/>
        <v>0</v>
      </c>
      <c r="DJ58" s="117">
        <f t="shared" si="49"/>
        <v>0</v>
      </c>
      <c r="DK58" s="117">
        <f t="shared" si="50"/>
        <v>0</v>
      </c>
      <c r="DL58" s="117">
        <f t="shared" si="51"/>
        <v>0</v>
      </c>
      <c r="DM58" s="117">
        <f t="shared" si="52"/>
        <v>0</v>
      </c>
      <c r="DN58" s="117">
        <f t="shared" si="97"/>
        <v>0</v>
      </c>
      <c r="DO58" s="117">
        <f t="shared" si="53"/>
        <v>0</v>
      </c>
      <c r="DP58" s="117">
        <f t="shared" si="54"/>
        <v>0</v>
      </c>
      <c r="DQ58" s="117">
        <f t="shared" si="98"/>
        <v>0</v>
      </c>
      <c r="DR58" s="117">
        <f t="shared" si="99"/>
        <v>0</v>
      </c>
      <c r="DS58" s="117">
        <f t="shared" si="55"/>
        <v>0</v>
      </c>
      <c r="DT58" s="117">
        <f t="shared" si="56"/>
        <v>0</v>
      </c>
      <c r="DU58" s="117">
        <f t="shared" si="57"/>
        <v>0</v>
      </c>
      <c r="DV58" s="117">
        <f t="shared" si="58"/>
        <v>0</v>
      </c>
      <c r="DW58" s="117">
        <f t="shared" si="59"/>
        <v>0</v>
      </c>
      <c r="DX58" s="117">
        <f t="shared" si="60"/>
        <v>0</v>
      </c>
      <c r="DY58" s="117">
        <f t="shared" si="100"/>
        <v>0</v>
      </c>
      <c r="DZ58" s="117">
        <f t="shared" si="61"/>
        <v>0</v>
      </c>
      <c r="EA58" s="117">
        <f t="shared" si="101"/>
        <v>0</v>
      </c>
      <c r="EB58" s="117">
        <f t="shared" si="62"/>
        <v>0</v>
      </c>
      <c r="EC58" s="117">
        <f t="shared" si="63"/>
        <v>0</v>
      </c>
      <c r="ED58" s="117">
        <f t="shared" si="64"/>
        <v>0</v>
      </c>
      <c r="EE58" s="117">
        <f t="shared" si="65"/>
        <v>0</v>
      </c>
      <c r="EF58" s="117">
        <f t="shared" si="66"/>
        <v>0</v>
      </c>
      <c r="EG58" s="117">
        <f t="shared" si="102"/>
        <v>0</v>
      </c>
      <c r="EH58" s="117">
        <f t="shared" si="67"/>
        <v>0</v>
      </c>
      <c r="EI58" s="117">
        <f t="shared" si="68"/>
        <v>0</v>
      </c>
      <c r="EJ58" s="117">
        <f t="shared" si="69"/>
        <v>0</v>
      </c>
      <c r="EK58" s="117">
        <f t="shared" si="70"/>
        <v>0</v>
      </c>
      <c r="EL58" s="117">
        <f t="shared" si="71"/>
        <v>0</v>
      </c>
      <c r="EM58" s="117">
        <f t="shared" si="103"/>
        <v>0</v>
      </c>
      <c r="EN58" s="117">
        <f t="shared" si="72"/>
        <v>0</v>
      </c>
      <c r="EO58" s="117">
        <f t="shared" si="73"/>
        <v>0</v>
      </c>
      <c r="EP58" s="117">
        <f t="shared" si="74"/>
        <v>0</v>
      </c>
      <c r="EQ58" s="118">
        <f t="shared" si="75"/>
        <v>0</v>
      </c>
      <c r="ER58" s="117">
        <f t="shared" si="76"/>
        <v>0</v>
      </c>
      <c r="ES58" s="117">
        <f t="shared" si="77"/>
        <v>0</v>
      </c>
      <c r="ET58" s="117">
        <f t="shared" si="78"/>
        <v>0</v>
      </c>
      <c r="EU58" s="117">
        <f t="shared" si="79"/>
        <v>0</v>
      </c>
      <c r="EV58" s="117">
        <f t="shared" si="80"/>
        <v>0</v>
      </c>
      <c r="EW58" s="117">
        <f t="shared" si="81"/>
        <v>0</v>
      </c>
      <c r="EX58" s="118">
        <f t="shared" si="82"/>
        <v>0</v>
      </c>
      <c r="EY58" s="118">
        <f t="shared" si="83"/>
        <v>0</v>
      </c>
      <c r="EZ58" s="117">
        <f t="shared" si="104"/>
        <v>0</v>
      </c>
      <c r="FA58" s="118">
        <f t="shared" si="84"/>
        <v>0</v>
      </c>
      <c r="FB58" s="118">
        <f t="shared" si="85"/>
        <v>0</v>
      </c>
      <c r="FC58" s="7">
        <f t="shared" si="86"/>
        <v>0</v>
      </c>
    </row>
    <row r="59" spans="1:161" ht="18" customHeight="1" x14ac:dyDescent="0.25">
      <c r="A59" s="774"/>
      <c r="B59" s="777"/>
      <c r="C59" s="172">
        <v>5</v>
      </c>
      <c r="D59" s="453" t="s">
        <v>880</v>
      </c>
      <c r="E59" s="448" t="s">
        <v>878</v>
      </c>
      <c r="F59" s="430" t="s">
        <v>850</v>
      </c>
      <c r="G59" s="449" t="s">
        <v>873</v>
      </c>
      <c r="H59" s="450" t="s">
        <v>879</v>
      </c>
      <c r="I59" s="442" t="s">
        <v>870</v>
      </c>
      <c r="J59" s="451" t="s">
        <v>887</v>
      </c>
      <c r="K59" s="450" t="s">
        <v>860</v>
      </c>
      <c r="L59" s="452" t="s">
        <v>877</v>
      </c>
      <c r="M59" s="453"/>
      <c r="N59" s="448"/>
      <c r="O59" s="430"/>
      <c r="P59" s="449"/>
      <c r="Q59" s="430"/>
      <c r="R59" s="451"/>
      <c r="S59" s="452"/>
      <c r="T59" s="447"/>
      <c r="U59" s="454"/>
      <c r="V59" s="430"/>
      <c r="W59" s="491"/>
      <c r="X59" s="430"/>
      <c r="Y59" s="451"/>
      <c r="Z59" s="452"/>
      <c r="AA59" s="42"/>
      <c r="AB59" s="10"/>
      <c r="AC59" s="6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BB59" s="118"/>
      <c r="BC59" s="118">
        <f t="shared" si="0"/>
        <v>0</v>
      </c>
      <c r="BD59" s="118">
        <f t="shared" si="1"/>
        <v>0</v>
      </c>
      <c r="BE59" s="118">
        <f t="shared" si="2"/>
        <v>0</v>
      </c>
      <c r="BF59" s="118">
        <f t="shared" si="3"/>
        <v>0</v>
      </c>
      <c r="BG59" s="118">
        <f t="shared" si="4"/>
        <v>0</v>
      </c>
      <c r="BH59" s="118">
        <f t="shared" si="5"/>
        <v>0</v>
      </c>
      <c r="BI59" s="118">
        <f t="shared" si="6"/>
        <v>0</v>
      </c>
      <c r="BJ59" s="118">
        <f t="shared" si="7"/>
        <v>0</v>
      </c>
      <c r="BK59" s="117">
        <f t="shared" si="87"/>
        <v>0</v>
      </c>
      <c r="BL59" s="118">
        <f t="shared" si="8"/>
        <v>0</v>
      </c>
      <c r="BM59" s="118">
        <f t="shared" si="9"/>
        <v>0</v>
      </c>
      <c r="BN59" s="117">
        <f t="shared" si="10"/>
        <v>0</v>
      </c>
      <c r="BO59" s="118">
        <f t="shared" si="11"/>
        <v>0</v>
      </c>
      <c r="BP59" s="118">
        <f t="shared" si="12"/>
        <v>0</v>
      </c>
      <c r="BQ59" s="118">
        <f t="shared" si="13"/>
        <v>0</v>
      </c>
      <c r="BR59" s="118">
        <f t="shared" si="14"/>
        <v>0</v>
      </c>
      <c r="BS59" s="118">
        <f t="shared" si="15"/>
        <v>0</v>
      </c>
      <c r="BT59" s="118">
        <f t="shared" si="16"/>
        <v>0</v>
      </c>
      <c r="BU59" s="118">
        <f t="shared" si="88"/>
        <v>0</v>
      </c>
      <c r="BV59" s="117">
        <f t="shared" si="17"/>
        <v>0</v>
      </c>
      <c r="BW59" s="117">
        <f t="shared" si="18"/>
        <v>0</v>
      </c>
      <c r="BX59" s="117">
        <f t="shared" si="19"/>
        <v>0</v>
      </c>
      <c r="BY59" s="117">
        <f t="shared" si="20"/>
        <v>0</v>
      </c>
      <c r="BZ59" s="117">
        <f t="shared" si="21"/>
        <v>0</v>
      </c>
      <c r="CA59" s="117">
        <f t="shared" si="89"/>
        <v>0</v>
      </c>
      <c r="CB59" s="117">
        <f t="shared" si="22"/>
        <v>0</v>
      </c>
      <c r="CC59" s="117">
        <f t="shared" si="23"/>
        <v>0</v>
      </c>
      <c r="CD59" s="117">
        <f t="shared" si="24"/>
        <v>0</v>
      </c>
      <c r="CE59" s="117">
        <f t="shared" si="90"/>
        <v>0</v>
      </c>
      <c r="CF59" s="117">
        <f t="shared" si="91"/>
        <v>0</v>
      </c>
      <c r="CG59" s="117">
        <f t="shared" si="92"/>
        <v>0</v>
      </c>
      <c r="CH59" s="117">
        <f t="shared" si="25"/>
        <v>0</v>
      </c>
      <c r="CI59" s="117">
        <f t="shared" si="26"/>
        <v>0</v>
      </c>
      <c r="CJ59" s="117">
        <f t="shared" si="27"/>
        <v>0</v>
      </c>
      <c r="CK59" s="117">
        <f t="shared" si="28"/>
        <v>0</v>
      </c>
      <c r="CL59" s="117">
        <f t="shared" si="29"/>
        <v>0</v>
      </c>
      <c r="CM59" s="117">
        <f t="shared" si="30"/>
        <v>0</v>
      </c>
      <c r="CN59" s="117">
        <f t="shared" si="31"/>
        <v>0</v>
      </c>
      <c r="CO59" s="117">
        <f t="shared" si="32"/>
        <v>0</v>
      </c>
      <c r="CP59" s="117">
        <f t="shared" si="33"/>
        <v>0</v>
      </c>
      <c r="CQ59" s="117">
        <f t="shared" si="93"/>
        <v>0</v>
      </c>
      <c r="CR59" s="117">
        <f t="shared" si="34"/>
        <v>0</v>
      </c>
      <c r="CS59" s="117">
        <f t="shared" si="35"/>
        <v>0</v>
      </c>
      <c r="CT59" s="117">
        <f t="shared" si="36"/>
        <v>0</v>
      </c>
      <c r="CU59" s="117">
        <f t="shared" si="37"/>
        <v>0</v>
      </c>
      <c r="CV59" s="117">
        <f t="shared" si="38"/>
        <v>0</v>
      </c>
      <c r="CW59" s="117">
        <f t="shared" si="39"/>
        <v>0</v>
      </c>
      <c r="CX59" s="117">
        <f t="shared" si="40"/>
        <v>0</v>
      </c>
      <c r="CY59" s="117">
        <f t="shared" si="41"/>
        <v>0</v>
      </c>
      <c r="CZ59" s="117">
        <f t="shared" si="42"/>
        <v>0</v>
      </c>
      <c r="DA59" s="117">
        <f t="shared" si="94"/>
        <v>0</v>
      </c>
      <c r="DB59" s="117">
        <f t="shared" si="43"/>
        <v>0</v>
      </c>
      <c r="DC59" s="117">
        <f t="shared" si="95"/>
        <v>0</v>
      </c>
      <c r="DD59" s="117">
        <f t="shared" si="44"/>
        <v>0</v>
      </c>
      <c r="DE59" s="117">
        <f t="shared" si="96"/>
        <v>0</v>
      </c>
      <c r="DF59" s="117">
        <f t="shared" si="45"/>
        <v>0</v>
      </c>
      <c r="DG59" s="117">
        <f t="shared" si="46"/>
        <v>0</v>
      </c>
      <c r="DH59" s="117">
        <f t="shared" si="47"/>
        <v>0</v>
      </c>
      <c r="DI59" s="117">
        <f t="shared" si="48"/>
        <v>0</v>
      </c>
      <c r="DJ59" s="117">
        <f t="shared" si="49"/>
        <v>0</v>
      </c>
      <c r="DK59" s="117">
        <f t="shared" si="50"/>
        <v>0</v>
      </c>
      <c r="DL59" s="117">
        <f t="shared" si="51"/>
        <v>0</v>
      </c>
      <c r="DM59" s="117">
        <f t="shared" si="52"/>
        <v>0</v>
      </c>
      <c r="DN59" s="117">
        <f t="shared" si="97"/>
        <v>0</v>
      </c>
      <c r="DO59" s="117">
        <f t="shared" si="53"/>
        <v>0</v>
      </c>
      <c r="DP59" s="117">
        <f t="shared" si="54"/>
        <v>0</v>
      </c>
      <c r="DQ59" s="117">
        <f t="shared" si="98"/>
        <v>0</v>
      </c>
      <c r="DR59" s="117">
        <f t="shared" si="99"/>
        <v>0</v>
      </c>
      <c r="DS59" s="117">
        <f t="shared" si="55"/>
        <v>0</v>
      </c>
      <c r="DT59" s="117">
        <f t="shared" si="56"/>
        <v>0</v>
      </c>
      <c r="DU59" s="117">
        <f t="shared" si="57"/>
        <v>0</v>
      </c>
      <c r="DV59" s="117">
        <f t="shared" si="58"/>
        <v>0</v>
      </c>
      <c r="DW59" s="117">
        <f t="shared" si="59"/>
        <v>0</v>
      </c>
      <c r="DX59" s="117">
        <f t="shared" si="60"/>
        <v>0</v>
      </c>
      <c r="DY59" s="117">
        <f t="shared" si="100"/>
        <v>0</v>
      </c>
      <c r="DZ59" s="117">
        <f t="shared" si="61"/>
        <v>0</v>
      </c>
      <c r="EA59" s="117">
        <f t="shared" si="101"/>
        <v>0</v>
      </c>
      <c r="EB59" s="117">
        <f t="shared" si="62"/>
        <v>0</v>
      </c>
      <c r="EC59" s="117">
        <f t="shared" si="63"/>
        <v>0</v>
      </c>
      <c r="ED59" s="117">
        <f t="shared" si="64"/>
        <v>0</v>
      </c>
      <c r="EE59" s="117">
        <f t="shared" si="65"/>
        <v>0</v>
      </c>
      <c r="EF59" s="117">
        <f t="shared" si="66"/>
        <v>0</v>
      </c>
      <c r="EG59" s="117">
        <f t="shared" si="102"/>
        <v>0</v>
      </c>
      <c r="EH59" s="117">
        <f t="shared" si="67"/>
        <v>0</v>
      </c>
      <c r="EI59" s="117">
        <f t="shared" si="68"/>
        <v>0</v>
      </c>
      <c r="EJ59" s="117">
        <f t="shared" si="69"/>
        <v>0</v>
      </c>
      <c r="EK59" s="117">
        <f t="shared" si="70"/>
        <v>0</v>
      </c>
      <c r="EL59" s="117">
        <f t="shared" si="71"/>
        <v>0</v>
      </c>
      <c r="EM59" s="117">
        <f t="shared" si="103"/>
        <v>0</v>
      </c>
      <c r="EN59" s="117">
        <f t="shared" si="72"/>
        <v>0</v>
      </c>
      <c r="EO59" s="117">
        <f t="shared" si="73"/>
        <v>0</v>
      </c>
      <c r="EP59" s="117">
        <f t="shared" si="74"/>
        <v>0</v>
      </c>
      <c r="EQ59" s="118">
        <f t="shared" si="75"/>
        <v>0</v>
      </c>
      <c r="ER59" s="117">
        <f t="shared" si="76"/>
        <v>0</v>
      </c>
      <c r="ES59" s="117">
        <f t="shared" si="77"/>
        <v>0</v>
      </c>
      <c r="ET59" s="117">
        <f t="shared" si="78"/>
        <v>0</v>
      </c>
      <c r="EU59" s="117">
        <f t="shared" si="79"/>
        <v>0</v>
      </c>
      <c r="EV59" s="117">
        <f t="shared" si="80"/>
        <v>0</v>
      </c>
      <c r="EW59" s="117">
        <f t="shared" si="81"/>
        <v>0</v>
      </c>
      <c r="EX59" s="118">
        <f t="shared" si="82"/>
        <v>0</v>
      </c>
      <c r="EY59" s="118">
        <f t="shared" si="83"/>
        <v>0</v>
      </c>
      <c r="EZ59" s="117">
        <f t="shared" si="104"/>
        <v>0</v>
      </c>
      <c r="FA59" s="118">
        <f t="shared" si="84"/>
        <v>0</v>
      </c>
      <c r="FB59" s="118">
        <f t="shared" si="85"/>
        <v>0</v>
      </c>
      <c r="FC59" s="7">
        <f t="shared" si="86"/>
        <v>0</v>
      </c>
    </row>
    <row r="60" spans="1:161" ht="18" customHeight="1" thickBot="1" x14ac:dyDescent="0.3">
      <c r="A60" s="774"/>
      <c r="B60" s="777"/>
      <c r="C60" s="172">
        <v>6</v>
      </c>
      <c r="D60" s="472" t="s">
        <v>880</v>
      </c>
      <c r="E60" s="466" t="s">
        <v>878</v>
      </c>
      <c r="F60" s="467" t="s">
        <v>850</v>
      </c>
      <c r="G60" s="468" t="s">
        <v>873</v>
      </c>
      <c r="H60" s="469" t="s">
        <v>879</v>
      </c>
      <c r="I60" s="467" t="s">
        <v>870</v>
      </c>
      <c r="J60" s="470" t="s">
        <v>887</v>
      </c>
      <c r="K60" s="469" t="s">
        <v>860</v>
      </c>
      <c r="L60" s="471" t="s">
        <v>877</v>
      </c>
      <c r="M60" s="472"/>
      <c r="N60" s="466"/>
      <c r="O60" s="467"/>
      <c r="P60" s="468"/>
      <c r="Q60" s="467"/>
      <c r="R60" s="470"/>
      <c r="S60" s="471"/>
      <c r="T60" s="465"/>
      <c r="U60" s="474"/>
      <c r="V60" s="467"/>
      <c r="W60" s="519"/>
      <c r="X60" s="467"/>
      <c r="Y60" s="470"/>
      <c r="Z60" s="471"/>
      <c r="AA60" s="42"/>
      <c r="AB60" s="10"/>
      <c r="AC60" s="6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BB60" s="118"/>
      <c r="BC60" s="118">
        <f t="shared" si="0"/>
        <v>0</v>
      </c>
      <c r="BD60" s="118">
        <f t="shared" si="1"/>
        <v>0</v>
      </c>
      <c r="BE60" s="118">
        <f t="shared" si="2"/>
        <v>0</v>
      </c>
      <c r="BF60" s="118">
        <f t="shared" si="3"/>
        <v>0</v>
      </c>
      <c r="BG60" s="118">
        <f t="shared" si="4"/>
        <v>0</v>
      </c>
      <c r="BH60" s="118">
        <f t="shared" si="5"/>
        <v>0</v>
      </c>
      <c r="BI60" s="118">
        <f t="shared" si="6"/>
        <v>0</v>
      </c>
      <c r="BJ60" s="118">
        <f t="shared" si="7"/>
        <v>0</v>
      </c>
      <c r="BK60" s="117">
        <f t="shared" si="87"/>
        <v>0</v>
      </c>
      <c r="BL60" s="118">
        <f t="shared" si="8"/>
        <v>0</v>
      </c>
      <c r="BM60" s="118">
        <f t="shared" si="9"/>
        <v>0</v>
      </c>
      <c r="BN60" s="117">
        <f t="shared" si="10"/>
        <v>0</v>
      </c>
      <c r="BO60" s="118">
        <f t="shared" si="11"/>
        <v>0</v>
      </c>
      <c r="BP60" s="118">
        <f t="shared" si="12"/>
        <v>0</v>
      </c>
      <c r="BQ60" s="118">
        <f t="shared" si="13"/>
        <v>0</v>
      </c>
      <c r="BR60" s="118">
        <f t="shared" si="14"/>
        <v>0</v>
      </c>
      <c r="BS60" s="118">
        <f t="shared" si="15"/>
        <v>0</v>
      </c>
      <c r="BT60" s="118">
        <f t="shared" si="16"/>
        <v>0</v>
      </c>
      <c r="BU60" s="118">
        <f t="shared" si="88"/>
        <v>0</v>
      </c>
      <c r="BV60" s="117">
        <f t="shared" si="17"/>
        <v>0</v>
      </c>
      <c r="BW60" s="117">
        <f t="shared" si="18"/>
        <v>0</v>
      </c>
      <c r="BX60" s="117">
        <f t="shared" si="19"/>
        <v>0</v>
      </c>
      <c r="BY60" s="117">
        <f t="shared" si="20"/>
        <v>0</v>
      </c>
      <c r="BZ60" s="117">
        <f t="shared" si="21"/>
        <v>0</v>
      </c>
      <c r="CA60" s="117">
        <f t="shared" si="89"/>
        <v>0</v>
      </c>
      <c r="CB60" s="117">
        <f t="shared" si="22"/>
        <v>0</v>
      </c>
      <c r="CC60" s="117">
        <f t="shared" si="23"/>
        <v>0</v>
      </c>
      <c r="CD60" s="117">
        <f t="shared" si="24"/>
        <v>0</v>
      </c>
      <c r="CE60" s="117">
        <f t="shared" si="90"/>
        <v>0</v>
      </c>
      <c r="CF60" s="117">
        <f t="shared" si="91"/>
        <v>0</v>
      </c>
      <c r="CG60" s="117">
        <f t="shared" si="92"/>
        <v>0</v>
      </c>
      <c r="CH60" s="117">
        <f t="shared" si="25"/>
        <v>0</v>
      </c>
      <c r="CI60" s="117">
        <f t="shared" si="26"/>
        <v>0</v>
      </c>
      <c r="CJ60" s="117">
        <f t="shared" si="27"/>
        <v>0</v>
      </c>
      <c r="CK60" s="117">
        <f t="shared" si="28"/>
        <v>0</v>
      </c>
      <c r="CL60" s="117">
        <f t="shared" si="29"/>
        <v>0</v>
      </c>
      <c r="CM60" s="117">
        <f t="shared" si="30"/>
        <v>0</v>
      </c>
      <c r="CN60" s="117">
        <f t="shared" si="31"/>
        <v>0</v>
      </c>
      <c r="CO60" s="117">
        <f t="shared" si="32"/>
        <v>0</v>
      </c>
      <c r="CP60" s="117">
        <f t="shared" si="33"/>
        <v>0</v>
      </c>
      <c r="CQ60" s="117">
        <f t="shared" si="93"/>
        <v>0</v>
      </c>
      <c r="CR60" s="117">
        <f t="shared" si="34"/>
        <v>0</v>
      </c>
      <c r="CS60" s="117">
        <f t="shared" si="35"/>
        <v>0</v>
      </c>
      <c r="CT60" s="117">
        <f t="shared" si="36"/>
        <v>0</v>
      </c>
      <c r="CU60" s="117">
        <f t="shared" si="37"/>
        <v>0</v>
      </c>
      <c r="CV60" s="117">
        <f t="shared" si="38"/>
        <v>0</v>
      </c>
      <c r="CW60" s="117">
        <f t="shared" si="39"/>
        <v>0</v>
      </c>
      <c r="CX60" s="117">
        <f t="shared" si="40"/>
        <v>0</v>
      </c>
      <c r="CY60" s="117">
        <f t="shared" si="41"/>
        <v>0</v>
      </c>
      <c r="CZ60" s="117">
        <f t="shared" si="42"/>
        <v>0</v>
      </c>
      <c r="DA60" s="117">
        <f t="shared" si="94"/>
        <v>0</v>
      </c>
      <c r="DB60" s="117">
        <f t="shared" si="43"/>
        <v>0</v>
      </c>
      <c r="DC60" s="117">
        <f t="shared" si="95"/>
        <v>0</v>
      </c>
      <c r="DD60" s="117">
        <f t="shared" si="44"/>
        <v>0</v>
      </c>
      <c r="DE60" s="117">
        <f t="shared" si="96"/>
        <v>0</v>
      </c>
      <c r="DF60" s="117">
        <f t="shared" si="45"/>
        <v>0</v>
      </c>
      <c r="DG60" s="117">
        <f t="shared" si="46"/>
        <v>0</v>
      </c>
      <c r="DH60" s="117">
        <f t="shared" si="47"/>
        <v>0</v>
      </c>
      <c r="DI60" s="117">
        <f t="shared" si="48"/>
        <v>0</v>
      </c>
      <c r="DJ60" s="117">
        <f t="shared" si="49"/>
        <v>0</v>
      </c>
      <c r="DK60" s="117">
        <f t="shared" si="50"/>
        <v>0</v>
      </c>
      <c r="DL60" s="117">
        <f t="shared" si="51"/>
        <v>0</v>
      </c>
      <c r="DM60" s="117">
        <f t="shared" si="52"/>
        <v>0</v>
      </c>
      <c r="DN60" s="117">
        <f t="shared" si="97"/>
        <v>0</v>
      </c>
      <c r="DO60" s="117">
        <f t="shared" si="53"/>
        <v>0</v>
      </c>
      <c r="DP60" s="117">
        <f t="shared" si="54"/>
        <v>0</v>
      </c>
      <c r="DQ60" s="117">
        <f t="shared" si="98"/>
        <v>0</v>
      </c>
      <c r="DR60" s="117">
        <f t="shared" si="99"/>
        <v>0</v>
      </c>
      <c r="DS60" s="117">
        <f t="shared" si="55"/>
        <v>0</v>
      </c>
      <c r="DT60" s="117">
        <f t="shared" si="56"/>
        <v>0</v>
      </c>
      <c r="DU60" s="117">
        <f t="shared" si="57"/>
        <v>0</v>
      </c>
      <c r="DV60" s="117">
        <f t="shared" si="58"/>
        <v>0</v>
      </c>
      <c r="DW60" s="117">
        <f t="shared" si="59"/>
        <v>0</v>
      </c>
      <c r="DX60" s="117">
        <f t="shared" si="60"/>
        <v>0</v>
      </c>
      <c r="DY60" s="117">
        <f t="shared" si="100"/>
        <v>0</v>
      </c>
      <c r="DZ60" s="117">
        <f t="shared" si="61"/>
        <v>0</v>
      </c>
      <c r="EA60" s="117">
        <f t="shared" si="101"/>
        <v>0</v>
      </c>
      <c r="EB60" s="117">
        <f t="shared" si="62"/>
        <v>0</v>
      </c>
      <c r="EC60" s="117">
        <f t="shared" si="63"/>
        <v>0</v>
      </c>
      <c r="ED60" s="117">
        <f t="shared" si="64"/>
        <v>0</v>
      </c>
      <c r="EE60" s="117">
        <f t="shared" si="65"/>
        <v>0</v>
      </c>
      <c r="EF60" s="117">
        <f t="shared" si="66"/>
        <v>0</v>
      </c>
      <c r="EG60" s="117">
        <f t="shared" si="102"/>
        <v>0</v>
      </c>
      <c r="EH60" s="117">
        <f t="shared" si="67"/>
        <v>0</v>
      </c>
      <c r="EI60" s="117">
        <f t="shared" si="68"/>
        <v>0</v>
      </c>
      <c r="EJ60" s="117">
        <f t="shared" si="69"/>
        <v>0</v>
      </c>
      <c r="EK60" s="117">
        <f t="shared" si="70"/>
        <v>0</v>
      </c>
      <c r="EL60" s="117">
        <f t="shared" si="71"/>
        <v>0</v>
      </c>
      <c r="EM60" s="117">
        <f t="shared" si="103"/>
        <v>0</v>
      </c>
      <c r="EN60" s="117">
        <f t="shared" si="72"/>
        <v>0</v>
      </c>
      <c r="EO60" s="117">
        <f t="shared" si="73"/>
        <v>0</v>
      </c>
      <c r="EP60" s="117">
        <f t="shared" si="74"/>
        <v>0</v>
      </c>
      <c r="EQ60" s="118">
        <f t="shared" si="75"/>
        <v>0</v>
      </c>
      <c r="ER60" s="117">
        <f t="shared" si="76"/>
        <v>0</v>
      </c>
      <c r="ES60" s="117">
        <f t="shared" si="77"/>
        <v>0</v>
      </c>
      <c r="ET60" s="117">
        <f t="shared" si="78"/>
        <v>0</v>
      </c>
      <c r="EU60" s="117">
        <f t="shared" si="79"/>
        <v>0</v>
      </c>
      <c r="EV60" s="117">
        <f t="shared" si="80"/>
        <v>0</v>
      </c>
      <c r="EW60" s="117">
        <f t="shared" si="81"/>
        <v>0</v>
      </c>
      <c r="EX60" s="118">
        <f t="shared" si="82"/>
        <v>0</v>
      </c>
      <c r="EY60" s="118">
        <f t="shared" si="83"/>
        <v>0</v>
      </c>
      <c r="EZ60" s="117">
        <f t="shared" si="104"/>
        <v>0</v>
      </c>
      <c r="FA60" s="118">
        <f t="shared" si="84"/>
        <v>0</v>
      </c>
      <c r="FB60" s="118">
        <f t="shared" si="85"/>
        <v>0</v>
      </c>
      <c r="FC60" s="7">
        <f t="shared" si="86"/>
        <v>0</v>
      </c>
    </row>
    <row r="61" spans="1:161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40"/>
      <c r="AA61" s="42"/>
      <c r="AB61" s="10"/>
      <c r="AC61" s="6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BB61" s="118"/>
      <c r="BC61" s="118">
        <f t="shared" si="0"/>
        <v>0</v>
      </c>
      <c r="BD61" s="118">
        <f t="shared" si="1"/>
        <v>0</v>
      </c>
      <c r="BE61" s="118">
        <f t="shared" si="2"/>
        <v>0</v>
      </c>
      <c r="BF61" s="118">
        <f t="shared" si="3"/>
        <v>0</v>
      </c>
      <c r="BG61" s="118">
        <f t="shared" si="4"/>
        <v>0</v>
      </c>
      <c r="BH61" s="118">
        <f t="shared" si="5"/>
        <v>0</v>
      </c>
      <c r="BI61" s="118">
        <f t="shared" si="6"/>
        <v>0</v>
      </c>
      <c r="BJ61" s="118">
        <f t="shared" si="7"/>
        <v>0</v>
      </c>
      <c r="BK61" s="117">
        <f t="shared" si="87"/>
        <v>0</v>
      </c>
      <c r="BL61" s="118">
        <f t="shared" si="8"/>
        <v>0</v>
      </c>
      <c r="BM61" s="118">
        <f t="shared" si="9"/>
        <v>0</v>
      </c>
      <c r="BN61" s="117">
        <f t="shared" si="10"/>
        <v>0</v>
      </c>
      <c r="BO61" s="118">
        <f t="shared" si="11"/>
        <v>0</v>
      </c>
      <c r="BP61" s="118">
        <f t="shared" si="12"/>
        <v>0</v>
      </c>
      <c r="BQ61" s="118">
        <f t="shared" si="13"/>
        <v>0</v>
      </c>
      <c r="BR61" s="118">
        <f t="shared" si="14"/>
        <v>0</v>
      </c>
      <c r="BS61" s="118">
        <f t="shared" si="15"/>
        <v>0</v>
      </c>
      <c r="BT61" s="118">
        <f t="shared" si="16"/>
        <v>0</v>
      </c>
      <c r="BU61" s="118">
        <f t="shared" si="88"/>
        <v>0</v>
      </c>
      <c r="BV61" s="117">
        <f t="shared" si="17"/>
        <v>0</v>
      </c>
      <c r="BW61" s="117">
        <f t="shared" si="18"/>
        <v>0</v>
      </c>
      <c r="BX61" s="117">
        <f t="shared" si="19"/>
        <v>0</v>
      </c>
      <c r="BY61" s="117">
        <f t="shared" si="20"/>
        <v>0</v>
      </c>
      <c r="BZ61" s="117">
        <f t="shared" si="21"/>
        <v>0</v>
      </c>
      <c r="CA61" s="117">
        <f t="shared" si="89"/>
        <v>0</v>
      </c>
      <c r="CB61" s="117">
        <f t="shared" si="22"/>
        <v>0</v>
      </c>
      <c r="CC61" s="117">
        <f t="shared" si="23"/>
        <v>0</v>
      </c>
      <c r="CD61" s="117">
        <f t="shared" si="24"/>
        <v>0</v>
      </c>
      <c r="CE61" s="117">
        <f t="shared" si="90"/>
        <v>0</v>
      </c>
      <c r="CF61" s="117">
        <f t="shared" si="91"/>
        <v>0</v>
      </c>
      <c r="CG61" s="117">
        <f t="shared" si="92"/>
        <v>0</v>
      </c>
      <c r="CH61" s="117">
        <f t="shared" si="25"/>
        <v>0</v>
      </c>
      <c r="CI61" s="117">
        <f t="shared" si="26"/>
        <v>0</v>
      </c>
      <c r="CJ61" s="117">
        <f t="shared" si="27"/>
        <v>0</v>
      </c>
      <c r="CK61" s="117">
        <f t="shared" si="28"/>
        <v>0</v>
      </c>
      <c r="CL61" s="117">
        <f t="shared" si="29"/>
        <v>0</v>
      </c>
      <c r="CM61" s="117">
        <f t="shared" si="30"/>
        <v>0</v>
      </c>
      <c r="CN61" s="117">
        <f t="shared" si="31"/>
        <v>0</v>
      </c>
      <c r="CO61" s="117">
        <f t="shared" si="32"/>
        <v>0</v>
      </c>
      <c r="CP61" s="117">
        <f t="shared" si="33"/>
        <v>0</v>
      </c>
      <c r="CQ61" s="117">
        <f t="shared" si="93"/>
        <v>0</v>
      </c>
      <c r="CR61" s="117">
        <f t="shared" si="34"/>
        <v>0</v>
      </c>
      <c r="CS61" s="117">
        <f t="shared" si="35"/>
        <v>0</v>
      </c>
      <c r="CT61" s="117">
        <f t="shared" si="36"/>
        <v>0</v>
      </c>
      <c r="CU61" s="117">
        <f t="shared" si="37"/>
        <v>0</v>
      </c>
      <c r="CV61" s="117">
        <f t="shared" si="38"/>
        <v>0</v>
      </c>
      <c r="CW61" s="117">
        <f t="shared" si="39"/>
        <v>0</v>
      </c>
      <c r="CX61" s="117">
        <f t="shared" si="40"/>
        <v>0</v>
      </c>
      <c r="CY61" s="117">
        <f t="shared" si="41"/>
        <v>0</v>
      </c>
      <c r="CZ61" s="117">
        <f t="shared" si="42"/>
        <v>0</v>
      </c>
      <c r="DA61" s="117">
        <f t="shared" si="94"/>
        <v>0</v>
      </c>
      <c r="DB61" s="117">
        <f t="shared" si="43"/>
        <v>0</v>
      </c>
      <c r="DC61" s="117">
        <f t="shared" si="95"/>
        <v>0</v>
      </c>
      <c r="DD61" s="117">
        <f t="shared" si="44"/>
        <v>0</v>
      </c>
      <c r="DE61" s="117">
        <f t="shared" si="96"/>
        <v>0</v>
      </c>
      <c r="DF61" s="117">
        <f t="shared" si="45"/>
        <v>0</v>
      </c>
      <c r="DG61" s="117">
        <f t="shared" si="46"/>
        <v>0</v>
      </c>
      <c r="DH61" s="117">
        <f t="shared" si="47"/>
        <v>0</v>
      </c>
      <c r="DI61" s="117">
        <f t="shared" si="48"/>
        <v>0</v>
      </c>
      <c r="DJ61" s="117">
        <f t="shared" si="49"/>
        <v>0</v>
      </c>
      <c r="DK61" s="117">
        <f t="shared" si="50"/>
        <v>0</v>
      </c>
      <c r="DL61" s="117">
        <f t="shared" si="51"/>
        <v>0</v>
      </c>
      <c r="DM61" s="117">
        <f t="shared" si="52"/>
        <v>0</v>
      </c>
      <c r="DN61" s="117">
        <f t="shared" si="97"/>
        <v>0</v>
      </c>
      <c r="DO61" s="117">
        <f t="shared" si="53"/>
        <v>0</v>
      </c>
      <c r="DP61" s="117">
        <f t="shared" si="54"/>
        <v>0</v>
      </c>
      <c r="DQ61" s="117">
        <f t="shared" si="98"/>
        <v>0</v>
      </c>
      <c r="DR61" s="117">
        <f t="shared" si="99"/>
        <v>0</v>
      </c>
      <c r="DS61" s="117">
        <f t="shared" si="55"/>
        <v>0</v>
      </c>
      <c r="DT61" s="117">
        <f t="shared" si="56"/>
        <v>0</v>
      </c>
      <c r="DU61" s="117">
        <f t="shared" si="57"/>
        <v>0</v>
      </c>
      <c r="DV61" s="117">
        <f t="shared" si="58"/>
        <v>0</v>
      </c>
      <c r="DW61" s="117">
        <f t="shared" si="59"/>
        <v>0</v>
      </c>
      <c r="DX61" s="117">
        <f t="shared" si="60"/>
        <v>0</v>
      </c>
      <c r="DY61" s="117">
        <f t="shared" si="100"/>
        <v>0</v>
      </c>
      <c r="DZ61" s="117">
        <f t="shared" si="61"/>
        <v>0</v>
      </c>
      <c r="EA61" s="117">
        <f t="shared" si="101"/>
        <v>0</v>
      </c>
      <c r="EB61" s="117">
        <f t="shared" si="62"/>
        <v>0</v>
      </c>
      <c r="EC61" s="117">
        <f t="shared" si="63"/>
        <v>0</v>
      </c>
      <c r="ED61" s="117">
        <f t="shared" si="64"/>
        <v>0</v>
      </c>
      <c r="EE61" s="117">
        <f t="shared" si="65"/>
        <v>0</v>
      </c>
      <c r="EF61" s="117">
        <f t="shared" si="66"/>
        <v>0</v>
      </c>
      <c r="EG61" s="117">
        <f t="shared" si="102"/>
        <v>0</v>
      </c>
      <c r="EH61" s="117">
        <f t="shared" si="67"/>
        <v>0</v>
      </c>
      <c r="EI61" s="117">
        <f t="shared" si="68"/>
        <v>0</v>
      </c>
      <c r="EJ61" s="117">
        <f t="shared" si="69"/>
        <v>0</v>
      </c>
      <c r="EK61" s="117">
        <f t="shared" si="70"/>
        <v>0</v>
      </c>
      <c r="EL61" s="117">
        <f t="shared" si="71"/>
        <v>0</v>
      </c>
      <c r="EM61" s="117">
        <f t="shared" si="103"/>
        <v>0</v>
      </c>
      <c r="EN61" s="117">
        <f t="shared" si="72"/>
        <v>0</v>
      </c>
      <c r="EO61" s="117">
        <f t="shared" si="73"/>
        <v>0</v>
      </c>
      <c r="EP61" s="117">
        <f t="shared" si="74"/>
        <v>0</v>
      </c>
      <c r="EQ61" s="118">
        <f t="shared" si="75"/>
        <v>0</v>
      </c>
      <c r="ER61" s="117">
        <f t="shared" si="76"/>
        <v>0</v>
      </c>
      <c r="ES61" s="117">
        <f t="shared" si="77"/>
        <v>0</v>
      </c>
      <c r="ET61" s="117">
        <f t="shared" si="78"/>
        <v>0</v>
      </c>
      <c r="EU61" s="117">
        <f t="shared" si="79"/>
        <v>0</v>
      </c>
      <c r="EV61" s="117">
        <f t="shared" si="80"/>
        <v>0</v>
      </c>
      <c r="EW61" s="117">
        <f t="shared" si="81"/>
        <v>0</v>
      </c>
      <c r="EX61" s="118">
        <f t="shared" si="82"/>
        <v>0</v>
      </c>
      <c r="EY61" s="118">
        <f t="shared" si="83"/>
        <v>0</v>
      </c>
      <c r="EZ61" s="117">
        <f t="shared" si="104"/>
        <v>0</v>
      </c>
      <c r="FA61" s="118">
        <f t="shared" si="84"/>
        <v>0</v>
      </c>
      <c r="FB61" s="118">
        <f t="shared" si="85"/>
        <v>0</v>
      </c>
      <c r="FC61" s="7">
        <f t="shared" si="86"/>
        <v>0</v>
      </c>
    </row>
    <row r="62" spans="1:161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2"/>
      <c r="Y62" s="842"/>
      <c r="Z62" s="843"/>
      <c r="AA62" s="42"/>
      <c r="AB62" s="10"/>
      <c r="AC62" s="6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BB62" s="118"/>
      <c r="BC62" s="118">
        <f t="shared" si="0"/>
        <v>0</v>
      </c>
      <c r="BD62" s="118">
        <f t="shared" si="1"/>
        <v>0</v>
      </c>
      <c r="BE62" s="118">
        <f t="shared" si="2"/>
        <v>0</v>
      </c>
      <c r="BF62" s="118">
        <f t="shared" si="3"/>
        <v>0</v>
      </c>
      <c r="BG62" s="118">
        <f t="shared" si="4"/>
        <v>0</v>
      </c>
      <c r="BH62" s="118">
        <f t="shared" si="5"/>
        <v>0</v>
      </c>
      <c r="BI62" s="118">
        <f t="shared" si="6"/>
        <v>0</v>
      </c>
      <c r="BJ62" s="118">
        <f t="shared" si="7"/>
        <v>0</v>
      </c>
      <c r="BK62" s="117">
        <f t="shared" si="87"/>
        <v>0</v>
      </c>
      <c r="BL62" s="118">
        <f t="shared" si="8"/>
        <v>0</v>
      </c>
      <c r="BM62" s="118">
        <f t="shared" si="9"/>
        <v>0</v>
      </c>
      <c r="BN62" s="117">
        <f t="shared" si="10"/>
        <v>0</v>
      </c>
      <c r="BO62" s="118">
        <f t="shared" si="11"/>
        <v>0</v>
      </c>
      <c r="BP62" s="118">
        <f t="shared" si="12"/>
        <v>0</v>
      </c>
      <c r="BQ62" s="118">
        <f t="shared" si="13"/>
        <v>0</v>
      </c>
      <c r="BR62" s="118">
        <f t="shared" si="14"/>
        <v>0</v>
      </c>
      <c r="BS62" s="118">
        <f t="shared" si="15"/>
        <v>0</v>
      </c>
      <c r="BT62" s="118">
        <f t="shared" si="16"/>
        <v>0</v>
      </c>
      <c r="BU62" s="118">
        <f t="shared" si="88"/>
        <v>0</v>
      </c>
      <c r="BV62" s="117">
        <f t="shared" si="17"/>
        <v>0</v>
      </c>
      <c r="BW62" s="117">
        <f t="shared" si="18"/>
        <v>0</v>
      </c>
      <c r="BX62" s="117">
        <f t="shared" si="19"/>
        <v>0</v>
      </c>
      <c r="BY62" s="117">
        <f t="shared" si="20"/>
        <v>0</v>
      </c>
      <c r="BZ62" s="117">
        <f t="shared" si="21"/>
        <v>0</v>
      </c>
      <c r="CA62" s="117">
        <f t="shared" si="89"/>
        <v>0</v>
      </c>
      <c r="CB62" s="117">
        <f t="shared" si="22"/>
        <v>0</v>
      </c>
      <c r="CC62" s="117">
        <f t="shared" si="23"/>
        <v>0</v>
      </c>
      <c r="CD62" s="117">
        <f t="shared" si="24"/>
        <v>0</v>
      </c>
      <c r="CE62" s="117">
        <f t="shared" si="90"/>
        <v>0</v>
      </c>
      <c r="CF62" s="117">
        <f t="shared" si="91"/>
        <v>0</v>
      </c>
      <c r="CG62" s="117">
        <f t="shared" si="92"/>
        <v>0</v>
      </c>
      <c r="CH62" s="117">
        <f t="shared" si="25"/>
        <v>0</v>
      </c>
      <c r="CI62" s="117">
        <f t="shared" si="26"/>
        <v>0</v>
      </c>
      <c r="CJ62" s="117">
        <f t="shared" si="27"/>
        <v>0</v>
      </c>
      <c r="CK62" s="117">
        <f t="shared" si="28"/>
        <v>0</v>
      </c>
      <c r="CL62" s="117">
        <f t="shared" si="29"/>
        <v>0</v>
      </c>
      <c r="CM62" s="117">
        <f t="shared" si="30"/>
        <v>0</v>
      </c>
      <c r="CN62" s="117">
        <f t="shared" si="31"/>
        <v>0</v>
      </c>
      <c r="CO62" s="117">
        <f t="shared" si="32"/>
        <v>0</v>
      </c>
      <c r="CP62" s="117">
        <f t="shared" si="33"/>
        <v>0</v>
      </c>
      <c r="CQ62" s="117">
        <f t="shared" si="93"/>
        <v>0</v>
      </c>
      <c r="CR62" s="117">
        <f t="shared" si="34"/>
        <v>0</v>
      </c>
      <c r="CS62" s="117">
        <f t="shared" si="35"/>
        <v>0</v>
      </c>
      <c r="CT62" s="117">
        <f t="shared" si="36"/>
        <v>0</v>
      </c>
      <c r="CU62" s="117">
        <f t="shared" si="37"/>
        <v>0</v>
      </c>
      <c r="CV62" s="117">
        <f t="shared" si="38"/>
        <v>0</v>
      </c>
      <c r="CW62" s="117">
        <f t="shared" si="39"/>
        <v>0</v>
      </c>
      <c r="CX62" s="117">
        <f t="shared" si="40"/>
        <v>0</v>
      </c>
      <c r="CY62" s="117">
        <f t="shared" si="41"/>
        <v>0</v>
      </c>
      <c r="CZ62" s="117">
        <f t="shared" si="42"/>
        <v>0</v>
      </c>
      <c r="DA62" s="117">
        <f t="shared" si="94"/>
        <v>0</v>
      </c>
      <c r="DB62" s="117">
        <f t="shared" si="43"/>
        <v>0</v>
      </c>
      <c r="DC62" s="117">
        <f t="shared" si="95"/>
        <v>0</v>
      </c>
      <c r="DD62" s="117">
        <f t="shared" si="44"/>
        <v>0</v>
      </c>
      <c r="DE62" s="117">
        <f t="shared" si="96"/>
        <v>0</v>
      </c>
      <c r="DF62" s="117">
        <f t="shared" si="45"/>
        <v>0</v>
      </c>
      <c r="DG62" s="117">
        <f t="shared" si="46"/>
        <v>0</v>
      </c>
      <c r="DH62" s="117">
        <f t="shared" si="47"/>
        <v>0</v>
      </c>
      <c r="DI62" s="117">
        <f t="shared" si="48"/>
        <v>0</v>
      </c>
      <c r="DJ62" s="117">
        <f t="shared" si="49"/>
        <v>0</v>
      </c>
      <c r="DK62" s="117">
        <f t="shared" si="50"/>
        <v>0</v>
      </c>
      <c r="DL62" s="117">
        <f t="shared" si="51"/>
        <v>0</v>
      </c>
      <c r="DM62" s="117">
        <f t="shared" si="52"/>
        <v>0</v>
      </c>
      <c r="DN62" s="117">
        <f t="shared" si="97"/>
        <v>0</v>
      </c>
      <c r="DO62" s="117">
        <f t="shared" si="53"/>
        <v>0</v>
      </c>
      <c r="DP62" s="117">
        <f t="shared" si="54"/>
        <v>0</v>
      </c>
      <c r="DQ62" s="117">
        <f t="shared" si="98"/>
        <v>0</v>
      </c>
      <c r="DR62" s="117">
        <f t="shared" si="99"/>
        <v>0</v>
      </c>
      <c r="DS62" s="117">
        <f t="shared" si="55"/>
        <v>0</v>
      </c>
      <c r="DT62" s="117">
        <f t="shared" si="56"/>
        <v>0</v>
      </c>
      <c r="DU62" s="117">
        <f t="shared" si="57"/>
        <v>0</v>
      </c>
      <c r="DV62" s="117">
        <f t="shared" si="58"/>
        <v>0</v>
      </c>
      <c r="DW62" s="117">
        <f t="shared" si="59"/>
        <v>0</v>
      </c>
      <c r="DX62" s="117">
        <f t="shared" si="60"/>
        <v>0</v>
      </c>
      <c r="DY62" s="117">
        <f t="shared" si="100"/>
        <v>0</v>
      </c>
      <c r="DZ62" s="117">
        <f t="shared" si="61"/>
        <v>0</v>
      </c>
      <c r="EA62" s="117">
        <f t="shared" si="101"/>
        <v>0</v>
      </c>
      <c r="EB62" s="117">
        <f t="shared" si="62"/>
        <v>0</v>
      </c>
      <c r="EC62" s="117">
        <f t="shared" si="63"/>
        <v>0</v>
      </c>
      <c r="ED62" s="117">
        <f t="shared" si="64"/>
        <v>0</v>
      </c>
      <c r="EE62" s="117">
        <f t="shared" si="65"/>
        <v>0</v>
      </c>
      <c r="EF62" s="117">
        <f t="shared" si="66"/>
        <v>0</v>
      </c>
      <c r="EG62" s="117">
        <f t="shared" si="102"/>
        <v>0</v>
      </c>
      <c r="EH62" s="117">
        <f t="shared" si="67"/>
        <v>0</v>
      </c>
      <c r="EI62" s="117">
        <f t="shared" si="68"/>
        <v>0</v>
      </c>
      <c r="EJ62" s="117">
        <f t="shared" si="69"/>
        <v>0</v>
      </c>
      <c r="EK62" s="117">
        <f t="shared" si="70"/>
        <v>0</v>
      </c>
      <c r="EL62" s="117">
        <f t="shared" si="71"/>
        <v>0</v>
      </c>
      <c r="EM62" s="117">
        <f t="shared" si="103"/>
        <v>0</v>
      </c>
      <c r="EN62" s="117">
        <f t="shared" si="72"/>
        <v>0</v>
      </c>
      <c r="EO62" s="117">
        <f t="shared" si="73"/>
        <v>0</v>
      </c>
      <c r="EP62" s="117">
        <f t="shared" si="74"/>
        <v>0</v>
      </c>
      <c r="EQ62" s="118">
        <f t="shared" si="75"/>
        <v>0</v>
      </c>
      <c r="ER62" s="117">
        <f t="shared" si="76"/>
        <v>0</v>
      </c>
      <c r="ES62" s="117">
        <f t="shared" si="77"/>
        <v>0</v>
      </c>
      <c r="ET62" s="117">
        <f t="shared" si="78"/>
        <v>0</v>
      </c>
      <c r="EU62" s="117">
        <f t="shared" si="79"/>
        <v>0</v>
      </c>
      <c r="EV62" s="117">
        <f t="shared" si="80"/>
        <v>0</v>
      </c>
      <c r="EW62" s="117">
        <f t="shared" si="81"/>
        <v>0</v>
      </c>
      <c r="EX62" s="118">
        <f t="shared" si="82"/>
        <v>0</v>
      </c>
      <c r="EY62" s="118">
        <f t="shared" si="83"/>
        <v>0</v>
      </c>
      <c r="EZ62" s="117">
        <f t="shared" si="104"/>
        <v>0</v>
      </c>
      <c r="FA62" s="118">
        <f t="shared" si="84"/>
        <v>0</v>
      </c>
      <c r="FB62" s="118">
        <f t="shared" si="85"/>
        <v>0</v>
      </c>
      <c r="FC62" s="7">
        <f t="shared" si="86"/>
        <v>0</v>
      </c>
      <c r="FD62" s="7"/>
      <c r="FE62" s="7"/>
    </row>
    <row r="63" spans="1:161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1"/>
      <c r="Y63" s="831"/>
      <c r="Z63" s="832"/>
      <c r="AA63" s="42"/>
      <c r="AB63" s="10"/>
      <c r="AC63" s="6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BB63" s="118"/>
      <c r="BC63" s="118">
        <f t="shared" si="0"/>
        <v>0</v>
      </c>
      <c r="BD63" s="118">
        <f t="shared" si="1"/>
        <v>0</v>
      </c>
      <c r="BE63" s="118">
        <f t="shared" si="2"/>
        <v>0</v>
      </c>
      <c r="BF63" s="118">
        <f t="shared" si="3"/>
        <v>0</v>
      </c>
      <c r="BG63" s="118">
        <f t="shared" si="4"/>
        <v>0</v>
      </c>
      <c r="BH63" s="118">
        <f t="shared" si="5"/>
        <v>0</v>
      </c>
      <c r="BI63" s="118">
        <f t="shared" si="6"/>
        <v>0</v>
      </c>
      <c r="BJ63" s="118">
        <f t="shared" si="7"/>
        <v>0</v>
      </c>
      <c r="BK63" s="117">
        <f t="shared" si="87"/>
        <v>0</v>
      </c>
      <c r="BL63" s="118">
        <f t="shared" si="8"/>
        <v>0</v>
      </c>
      <c r="BM63" s="118">
        <f t="shared" si="9"/>
        <v>0</v>
      </c>
      <c r="BN63" s="117">
        <f t="shared" si="10"/>
        <v>0</v>
      </c>
      <c r="BO63" s="118">
        <f t="shared" si="11"/>
        <v>0</v>
      </c>
      <c r="BP63" s="118">
        <f t="shared" si="12"/>
        <v>0</v>
      </c>
      <c r="BQ63" s="118">
        <f t="shared" si="13"/>
        <v>0</v>
      </c>
      <c r="BR63" s="118">
        <f t="shared" si="14"/>
        <v>0</v>
      </c>
      <c r="BS63" s="118">
        <f t="shared" si="15"/>
        <v>0</v>
      </c>
      <c r="BT63" s="118">
        <f t="shared" si="16"/>
        <v>0</v>
      </c>
      <c r="BU63" s="118">
        <f t="shared" si="88"/>
        <v>0</v>
      </c>
      <c r="BV63" s="117">
        <f t="shared" si="17"/>
        <v>0</v>
      </c>
      <c r="BW63" s="117">
        <f t="shared" si="18"/>
        <v>0</v>
      </c>
      <c r="BX63" s="117">
        <f t="shared" si="19"/>
        <v>0</v>
      </c>
      <c r="BY63" s="117">
        <f t="shared" si="20"/>
        <v>0</v>
      </c>
      <c r="BZ63" s="117">
        <f t="shared" si="21"/>
        <v>0</v>
      </c>
      <c r="CA63" s="117">
        <f t="shared" si="89"/>
        <v>0</v>
      </c>
      <c r="CB63" s="117">
        <f t="shared" si="22"/>
        <v>0</v>
      </c>
      <c r="CC63" s="117">
        <f t="shared" si="23"/>
        <v>0</v>
      </c>
      <c r="CD63" s="117">
        <f t="shared" si="24"/>
        <v>0</v>
      </c>
      <c r="CE63" s="117">
        <f t="shared" si="90"/>
        <v>0</v>
      </c>
      <c r="CF63" s="117">
        <f t="shared" si="91"/>
        <v>0</v>
      </c>
      <c r="CG63" s="117">
        <f t="shared" si="92"/>
        <v>0</v>
      </c>
      <c r="CH63" s="117">
        <f t="shared" si="25"/>
        <v>0</v>
      </c>
      <c r="CI63" s="117">
        <f t="shared" si="26"/>
        <v>0</v>
      </c>
      <c r="CJ63" s="117">
        <f t="shared" si="27"/>
        <v>0</v>
      </c>
      <c r="CK63" s="117">
        <f t="shared" si="28"/>
        <v>0</v>
      </c>
      <c r="CL63" s="117">
        <f t="shared" si="29"/>
        <v>0</v>
      </c>
      <c r="CM63" s="117">
        <f t="shared" si="30"/>
        <v>0</v>
      </c>
      <c r="CN63" s="117">
        <f t="shared" si="31"/>
        <v>0</v>
      </c>
      <c r="CO63" s="117">
        <f t="shared" si="32"/>
        <v>0</v>
      </c>
      <c r="CP63" s="117">
        <f t="shared" si="33"/>
        <v>0</v>
      </c>
      <c r="CQ63" s="117">
        <f t="shared" si="93"/>
        <v>0</v>
      </c>
      <c r="CR63" s="117">
        <f t="shared" si="34"/>
        <v>0</v>
      </c>
      <c r="CS63" s="117">
        <f t="shared" si="35"/>
        <v>0</v>
      </c>
      <c r="CT63" s="117">
        <f t="shared" si="36"/>
        <v>0</v>
      </c>
      <c r="CU63" s="117">
        <f t="shared" si="37"/>
        <v>0</v>
      </c>
      <c r="CV63" s="117">
        <f t="shared" si="38"/>
        <v>0</v>
      </c>
      <c r="CW63" s="117">
        <f t="shared" si="39"/>
        <v>0</v>
      </c>
      <c r="CX63" s="117">
        <f t="shared" si="40"/>
        <v>0</v>
      </c>
      <c r="CY63" s="117">
        <f t="shared" si="41"/>
        <v>0</v>
      </c>
      <c r="CZ63" s="117">
        <f t="shared" si="42"/>
        <v>0</v>
      </c>
      <c r="DA63" s="117">
        <f t="shared" si="94"/>
        <v>0</v>
      </c>
      <c r="DB63" s="117">
        <f t="shared" si="43"/>
        <v>0</v>
      </c>
      <c r="DC63" s="117">
        <f t="shared" si="95"/>
        <v>0</v>
      </c>
      <c r="DD63" s="117">
        <f t="shared" si="44"/>
        <v>0</v>
      </c>
      <c r="DE63" s="117">
        <f t="shared" si="96"/>
        <v>0</v>
      </c>
      <c r="DF63" s="117">
        <f t="shared" si="45"/>
        <v>0</v>
      </c>
      <c r="DG63" s="117">
        <f t="shared" si="46"/>
        <v>0</v>
      </c>
      <c r="DH63" s="117">
        <f t="shared" si="47"/>
        <v>0</v>
      </c>
      <c r="DI63" s="117">
        <f t="shared" si="48"/>
        <v>0</v>
      </c>
      <c r="DJ63" s="117">
        <f t="shared" si="49"/>
        <v>0</v>
      </c>
      <c r="DK63" s="117">
        <f t="shared" si="50"/>
        <v>0</v>
      </c>
      <c r="DL63" s="117">
        <f t="shared" si="51"/>
        <v>0</v>
      </c>
      <c r="DM63" s="117">
        <f t="shared" si="52"/>
        <v>0</v>
      </c>
      <c r="DN63" s="117">
        <f t="shared" si="97"/>
        <v>0</v>
      </c>
      <c r="DO63" s="117">
        <f t="shared" si="53"/>
        <v>0</v>
      </c>
      <c r="DP63" s="117">
        <f t="shared" si="54"/>
        <v>0</v>
      </c>
      <c r="DQ63" s="117">
        <f t="shared" si="98"/>
        <v>0</v>
      </c>
      <c r="DR63" s="117">
        <f t="shared" si="99"/>
        <v>0</v>
      </c>
      <c r="DS63" s="117">
        <f t="shared" si="55"/>
        <v>0</v>
      </c>
      <c r="DT63" s="117">
        <f t="shared" si="56"/>
        <v>0</v>
      </c>
      <c r="DU63" s="117">
        <f t="shared" si="57"/>
        <v>0</v>
      </c>
      <c r="DV63" s="117">
        <f t="shared" si="58"/>
        <v>0</v>
      </c>
      <c r="DW63" s="117">
        <f t="shared" si="59"/>
        <v>0</v>
      </c>
      <c r="DX63" s="117">
        <f t="shared" si="60"/>
        <v>0</v>
      </c>
      <c r="DY63" s="117">
        <f t="shared" si="100"/>
        <v>0</v>
      </c>
      <c r="DZ63" s="117">
        <f t="shared" si="61"/>
        <v>0</v>
      </c>
      <c r="EA63" s="117">
        <f t="shared" si="101"/>
        <v>0</v>
      </c>
      <c r="EB63" s="117">
        <f t="shared" si="62"/>
        <v>0</v>
      </c>
      <c r="EC63" s="117">
        <f t="shared" si="63"/>
        <v>0</v>
      </c>
      <c r="ED63" s="117">
        <f t="shared" si="64"/>
        <v>0</v>
      </c>
      <c r="EE63" s="117">
        <f t="shared" si="65"/>
        <v>0</v>
      </c>
      <c r="EF63" s="117">
        <f t="shared" si="66"/>
        <v>0</v>
      </c>
      <c r="EG63" s="117">
        <f t="shared" si="102"/>
        <v>0</v>
      </c>
      <c r="EH63" s="117">
        <f t="shared" si="67"/>
        <v>0</v>
      </c>
      <c r="EI63" s="117">
        <f t="shared" si="68"/>
        <v>0</v>
      </c>
      <c r="EJ63" s="117">
        <f t="shared" si="69"/>
        <v>0</v>
      </c>
      <c r="EK63" s="117">
        <f t="shared" si="70"/>
        <v>0</v>
      </c>
      <c r="EL63" s="117">
        <f t="shared" si="71"/>
        <v>0</v>
      </c>
      <c r="EM63" s="117">
        <f t="shared" si="103"/>
        <v>0</v>
      </c>
      <c r="EN63" s="117">
        <f t="shared" si="72"/>
        <v>0</v>
      </c>
      <c r="EO63" s="117">
        <f t="shared" si="73"/>
        <v>0</v>
      </c>
      <c r="EP63" s="117">
        <f t="shared" si="74"/>
        <v>0</v>
      </c>
      <c r="EQ63" s="118">
        <f t="shared" si="75"/>
        <v>0</v>
      </c>
      <c r="ER63" s="117">
        <f t="shared" si="76"/>
        <v>0</v>
      </c>
      <c r="ES63" s="117">
        <f t="shared" si="77"/>
        <v>0</v>
      </c>
      <c r="ET63" s="117">
        <f t="shared" si="78"/>
        <v>0</v>
      </c>
      <c r="EU63" s="117">
        <f t="shared" si="79"/>
        <v>0</v>
      </c>
      <c r="EV63" s="117">
        <f t="shared" si="80"/>
        <v>0</v>
      </c>
      <c r="EW63" s="117">
        <f t="shared" si="81"/>
        <v>0</v>
      </c>
      <c r="EX63" s="118">
        <f t="shared" si="82"/>
        <v>0</v>
      </c>
      <c r="EY63" s="118">
        <f t="shared" si="83"/>
        <v>0</v>
      </c>
      <c r="EZ63" s="117">
        <f t="shared" si="104"/>
        <v>0</v>
      </c>
      <c r="FA63" s="118">
        <f t="shared" si="84"/>
        <v>0</v>
      </c>
      <c r="FB63" s="118">
        <f t="shared" si="85"/>
        <v>0</v>
      </c>
      <c r="FC63" s="7">
        <f t="shared" si="86"/>
        <v>0</v>
      </c>
      <c r="FD63" s="7"/>
      <c r="FE63" s="7"/>
    </row>
    <row r="64" spans="1:161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5"/>
      <c r="AA64" s="42"/>
      <c r="AB64" s="10"/>
      <c r="AC64" s="6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BB64" s="118"/>
      <c r="BC64" s="118">
        <f t="shared" si="0"/>
        <v>0</v>
      </c>
      <c r="BD64" s="118">
        <f t="shared" si="1"/>
        <v>0</v>
      </c>
      <c r="BE64" s="118">
        <f t="shared" si="2"/>
        <v>0</v>
      </c>
      <c r="BF64" s="118">
        <f t="shared" si="3"/>
        <v>0</v>
      </c>
      <c r="BG64" s="118">
        <f t="shared" si="4"/>
        <v>0</v>
      </c>
      <c r="BH64" s="118">
        <f t="shared" si="5"/>
        <v>0</v>
      </c>
      <c r="BI64" s="118">
        <f t="shared" si="6"/>
        <v>0</v>
      </c>
      <c r="BJ64" s="118">
        <f t="shared" si="7"/>
        <v>0</v>
      </c>
      <c r="BK64" s="117">
        <f t="shared" si="87"/>
        <v>0</v>
      </c>
      <c r="BL64" s="118">
        <f t="shared" si="8"/>
        <v>0</v>
      </c>
      <c r="BM64" s="118">
        <f t="shared" si="9"/>
        <v>0</v>
      </c>
      <c r="BN64" s="117">
        <f t="shared" si="10"/>
        <v>0</v>
      </c>
      <c r="BO64" s="118">
        <f t="shared" si="11"/>
        <v>0</v>
      </c>
      <c r="BP64" s="118">
        <f t="shared" si="12"/>
        <v>0</v>
      </c>
      <c r="BQ64" s="118">
        <f t="shared" si="13"/>
        <v>0</v>
      </c>
      <c r="BR64" s="118">
        <f t="shared" si="14"/>
        <v>0</v>
      </c>
      <c r="BS64" s="118">
        <f t="shared" si="15"/>
        <v>0</v>
      </c>
      <c r="BT64" s="118">
        <f t="shared" si="16"/>
        <v>0</v>
      </c>
      <c r="BU64" s="118">
        <f t="shared" si="88"/>
        <v>0</v>
      </c>
      <c r="BV64" s="117">
        <f t="shared" si="17"/>
        <v>0</v>
      </c>
      <c r="BW64" s="117">
        <f t="shared" si="18"/>
        <v>0</v>
      </c>
      <c r="BX64" s="117">
        <f t="shared" si="19"/>
        <v>0</v>
      </c>
      <c r="BY64" s="117">
        <f t="shared" si="20"/>
        <v>0</v>
      </c>
      <c r="BZ64" s="117">
        <f t="shared" si="21"/>
        <v>0</v>
      </c>
      <c r="CA64" s="117">
        <f t="shared" si="89"/>
        <v>0</v>
      </c>
      <c r="CB64" s="117">
        <f t="shared" si="22"/>
        <v>0</v>
      </c>
      <c r="CC64" s="117">
        <f t="shared" si="23"/>
        <v>0</v>
      </c>
      <c r="CD64" s="117">
        <f t="shared" si="24"/>
        <v>0</v>
      </c>
      <c r="CE64" s="117">
        <f t="shared" si="90"/>
        <v>0</v>
      </c>
      <c r="CF64" s="117">
        <f t="shared" si="91"/>
        <v>0</v>
      </c>
      <c r="CG64" s="117">
        <f t="shared" si="92"/>
        <v>0</v>
      </c>
      <c r="CH64" s="117">
        <f t="shared" si="25"/>
        <v>0</v>
      </c>
      <c r="CI64" s="117">
        <f t="shared" si="26"/>
        <v>0</v>
      </c>
      <c r="CJ64" s="117">
        <f t="shared" si="27"/>
        <v>0</v>
      </c>
      <c r="CK64" s="117">
        <f t="shared" si="28"/>
        <v>0</v>
      </c>
      <c r="CL64" s="117">
        <f t="shared" si="29"/>
        <v>0</v>
      </c>
      <c r="CM64" s="117">
        <f t="shared" si="30"/>
        <v>0</v>
      </c>
      <c r="CN64" s="117">
        <f t="shared" si="31"/>
        <v>0</v>
      </c>
      <c r="CO64" s="117">
        <f t="shared" si="32"/>
        <v>0</v>
      </c>
      <c r="CP64" s="117">
        <f t="shared" si="33"/>
        <v>0</v>
      </c>
      <c r="CQ64" s="117">
        <f t="shared" si="93"/>
        <v>0</v>
      </c>
      <c r="CR64" s="117">
        <f t="shared" si="34"/>
        <v>0</v>
      </c>
      <c r="CS64" s="117">
        <f t="shared" si="35"/>
        <v>0</v>
      </c>
      <c r="CT64" s="117">
        <f t="shared" si="36"/>
        <v>0</v>
      </c>
      <c r="CU64" s="117">
        <f t="shared" si="37"/>
        <v>0</v>
      </c>
      <c r="CV64" s="117">
        <f t="shared" si="38"/>
        <v>0</v>
      </c>
      <c r="CW64" s="117">
        <f t="shared" si="39"/>
        <v>0</v>
      </c>
      <c r="CX64" s="117">
        <f t="shared" si="40"/>
        <v>0</v>
      </c>
      <c r="CY64" s="117">
        <f t="shared" si="41"/>
        <v>0</v>
      </c>
      <c r="CZ64" s="117">
        <f t="shared" si="42"/>
        <v>0</v>
      </c>
      <c r="DA64" s="117">
        <f t="shared" si="94"/>
        <v>0</v>
      </c>
      <c r="DB64" s="117">
        <f t="shared" si="43"/>
        <v>0</v>
      </c>
      <c r="DC64" s="117">
        <f t="shared" si="95"/>
        <v>0</v>
      </c>
      <c r="DD64" s="117">
        <f t="shared" si="44"/>
        <v>0</v>
      </c>
      <c r="DE64" s="117">
        <f t="shared" si="96"/>
        <v>0</v>
      </c>
      <c r="DF64" s="117">
        <f t="shared" si="45"/>
        <v>0</v>
      </c>
      <c r="DG64" s="117">
        <f t="shared" si="46"/>
        <v>0</v>
      </c>
      <c r="DH64" s="117">
        <f t="shared" si="47"/>
        <v>0</v>
      </c>
      <c r="DI64" s="117">
        <f t="shared" si="48"/>
        <v>0</v>
      </c>
      <c r="DJ64" s="117">
        <f t="shared" si="49"/>
        <v>0</v>
      </c>
      <c r="DK64" s="117">
        <f t="shared" si="50"/>
        <v>0</v>
      </c>
      <c r="DL64" s="117">
        <f t="shared" si="51"/>
        <v>0</v>
      </c>
      <c r="DM64" s="117">
        <f t="shared" si="52"/>
        <v>0</v>
      </c>
      <c r="DN64" s="117">
        <f t="shared" si="97"/>
        <v>0</v>
      </c>
      <c r="DO64" s="117">
        <f t="shared" si="53"/>
        <v>0</v>
      </c>
      <c r="DP64" s="117">
        <f t="shared" si="54"/>
        <v>0</v>
      </c>
      <c r="DQ64" s="117">
        <f t="shared" si="98"/>
        <v>0</v>
      </c>
      <c r="DR64" s="117">
        <f t="shared" si="99"/>
        <v>0</v>
      </c>
      <c r="DS64" s="117">
        <f t="shared" si="55"/>
        <v>0</v>
      </c>
      <c r="DT64" s="117">
        <f t="shared" si="56"/>
        <v>0</v>
      </c>
      <c r="DU64" s="117">
        <f t="shared" si="57"/>
        <v>0</v>
      </c>
      <c r="DV64" s="117">
        <f t="shared" si="58"/>
        <v>0</v>
      </c>
      <c r="DW64" s="117">
        <f t="shared" si="59"/>
        <v>0</v>
      </c>
      <c r="DX64" s="117">
        <f t="shared" si="60"/>
        <v>0</v>
      </c>
      <c r="DY64" s="117">
        <f t="shared" si="100"/>
        <v>0</v>
      </c>
      <c r="DZ64" s="117">
        <f t="shared" si="61"/>
        <v>0</v>
      </c>
      <c r="EA64" s="117">
        <f t="shared" si="101"/>
        <v>0</v>
      </c>
      <c r="EB64" s="117">
        <f t="shared" si="62"/>
        <v>0</v>
      </c>
      <c r="EC64" s="117">
        <f t="shared" si="63"/>
        <v>0</v>
      </c>
      <c r="ED64" s="117">
        <f t="shared" si="64"/>
        <v>0</v>
      </c>
      <c r="EE64" s="117">
        <f t="shared" si="65"/>
        <v>0</v>
      </c>
      <c r="EF64" s="117">
        <f t="shared" si="66"/>
        <v>0</v>
      </c>
      <c r="EG64" s="117">
        <f t="shared" si="102"/>
        <v>0</v>
      </c>
      <c r="EH64" s="117">
        <f t="shared" si="67"/>
        <v>0</v>
      </c>
      <c r="EI64" s="117">
        <f t="shared" si="68"/>
        <v>0</v>
      </c>
      <c r="EJ64" s="117">
        <f t="shared" si="69"/>
        <v>0</v>
      </c>
      <c r="EK64" s="117">
        <f t="shared" si="70"/>
        <v>0</v>
      </c>
      <c r="EL64" s="117">
        <f t="shared" si="71"/>
        <v>0</v>
      </c>
      <c r="EM64" s="117">
        <f t="shared" si="103"/>
        <v>0</v>
      </c>
      <c r="EN64" s="117">
        <f t="shared" si="72"/>
        <v>0</v>
      </c>
      <c r="EO64" s="117">
        <f t="shared" si="73"/>
        <v>0</v>
      </c>
      <c r="EP64" s="117">
        <f t="shared" si="74"/>
        <v>0</v>
      </c>
      <c r="EQ64" s="118">
        <f t="shared" si="75"/>
        <v>0</v>
      </c>
      <c r="ER64" s="117">
        <f t="shared" si="76"/>
        <v>0</v>
      </c>
      <c r="ES64" s="117">
        <f t="shared" si="77"/>
        <v>0</v>
      </c>
      <c r="ET64" s="117">
        <f t="shared" si="78"/>
        <v>0</v>
      </c>
      <c r="EU64" s="117">
        <f t="shared" si="79"/>
        <v>0</v>
      </c>
      <c r="EV64" s="117">
        <f t="shared" si="80"/>
        <v>0</v>
      </c>
      <c r="EW64" s="117">
        <f t="shared" si="81"/>
        <v>0</v>
      </c>
      <c r="EX64" s="118">
        <f t="shared" si="82"/>
        <v>0</v>
      </c>
      <c r="EY64" s="118">
        <f t="shared" si="83"/>
        <v>0</v>
      </c>
      <c r="EZ64" s="117">
        <f t="shared" si="104"/>
        <v>0</v>
      </c>
      <c r="FA64" s="118">
        <f t="shared" si="84"/>
        <v>0</v>
      </c>
      <c r="FB64" s="118">
        <f t="shared" si="85"/>
        <v>0</v>
      </c>
      <c r="FC64" s="7">
        <f t="shared" si="86"/>
        <v>0</v>
      </c>
      <c r="FD64" s="7"/>
      <c r="FE64" s="7"/>
    </row>
    <row r="65" spans="1:161" ht="24" customHeight="1" thickTop="1" thickBot="1" x14ac:dyDescent="0.3">
      <c r="A65" s="659" t="s">
        <v>79</v>
      </c>
      <c r="B65" s="660"/>
      <c r="C65" s="660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851" t="s">
        <v>837</v>
      </c>
      <c r="AB65" s="852"/>
      <c r="AC65" s="193"/>
      <c r="AD65" s="272">
        <f t="shared" ref="AD65:AZ65" si="105">COUNTA(AD10:AD62)</f>
        <v>46</v>
      </c>
      <c r="AE65" s="272">
        <f t="shared" si="105"/>
        <v>46</v>
      </c>
      <c r="AF65" s="272">
        <f t="shared" si="105"/>
        <v>46</v>
      </c>
      <c r="AG65" s="272">
        <f t="shared" si="105"/>
        <v>46</v>
      </c>
      <c r="AH65" s="272">
        <f t="shared" si="105"/>
        <v>46</v>
      </c>
      <c r="AI65" s="272">
        <f t="shared" si="105"/>
        <v>46</v>
      </c>
      <c r="AJ65" s="272">
        <f t="shared" si="105"/>
        <v>46</v>
      </c>
      <c r="AK65" s="272">
        <f t="shared" si="105"/>
        <v>46</v>
      </c>
      <c r="AL65" s="272">
        <f t="shared" si="105"/>
        <v>46</v>
      </c>
      <c r="AM65" s="272">
        <f t="shared" si="105"/>
        <v>46</v>
      </c>
      <c r="AN65" s="272">
        <f t="shared" si="105"/>
        <v>46</v>
      </c>
      <c r="AO65" s="272">
        <f t="shared" si="105"/>
        <v>46</v>
      </c>
      <c r="AP65" s="272">
        <f t="shared" si="105"/>
        <v>46</v>
      </c>
      <c r="AQ65" s="272">
        <f t="shared" si="105"/>
        <v>46</v>
      </c>
      <c r="AR65" s="272">
        <f t="shared" si="105"/>
        <v>46</v>
      </c>
      <c r="AS65" s="272">
        <f t="shared" si="105"/>
        <v>46</v>
      </c>
      <c r="AT65" s="272">
        <f t="shared" si="105"/>
        <v>46</v>
      </c>
      <c r="AU65" s="272">
        <f t="shared" si="105"/>
        <v>46</v>
      </c>
      <c r="AV65" s="272">
        <f t="shared" si="105"/>
        <v>46</v>
      </c>
      <c r="AW65" s="272">
        <f t="shared" si="105"/>
        <v>46</v>
      </c>
      <c r="AX65" s="272">
        <f t="shared" si="105"/>
        <v>46</v>
      </c>
      <c r="AY65" s="272">
        <f t="shared" si="105"/>
        <v>46</v>
      </c>
      <c r="AZ65" s="529">
        <f t="shared" si="105"/>
        <v>46</v>
      </c>
      <c r="BA65" s="529">
        <f>SUM(AC65:AZ65)</f>
        <v>1058</v>
      </c>
      <c r="BB65" s="194"/>
      <c r="BC65" s="118">
        <f t="shared" ref="BC65:EC65" si="106">SUM(BC12:BC64)</f>
        <v>0</v>
      </c>
      <c r="BD65" s="118">
        <f t="shared" si="106"/>
        <v>0</v>
      </c>
      <c r="BE65" s="118">
        <f t="shared" si="106"/>
        <v>0</v>
      </c>
      <c r="BF65" s="118">
        <f t="shared" si="106"/>
        <v>0</v>
      </c>
      <c r="BG65" s="118">
        <f t="shared" si="106"/>
        <v>0</v>
      </c>
      <c r="BH65" s="118">
        <f>SUM(BH12:BH64)</f>
        <v>0</v>
      </c>
      <c r="BI65" s="118">
        <f t="shared" si="106"/>
        <v>0</v>
      </c>
      <c r="BJ65" s="118">
        <f t="shared" si="106"/>
        <v>0</v>
      </c>
      <c r="BK65" s="118">
        <f t="shared" si="106"/>
        <v>0</v>
      </c>
      <c r="BL65" s="118">
        <f t="shared" si="106"/>
        <v>0</v>
      </c>
      <c r="BM65" s="118">
        <f t="shared" si="106"/>
        <v>0</v>
      </c>
      <c r="BN65" s="118">
        <f t="shared" si="106"/>
        <v>0</v>
      </c>
      <c r="BO65" s="118">
        <f t="shared" si="106"/>
        <v>0</v>
      </c>
      <c r="BP65" s="118">
        <f t="shared" si="106"/>
        <v>0</v>
      </c>
      <c r="BQ65" s="118">
        <f t="shared" si="106"/>
        <v>0</v>
      </c>
      <c r="BR65" s="118">
        <f t="shared" si="106"/>
        <v>0</v>
      </c>
      <c r="BS65" s="118">
        <f t="shared" si="106"/>
        <v>0</v>
      </c>
      <c r="BT65" s="118">
        <f t="shared" si="106"/>
        <v>0</v>
      </c>
      <c r="BU65" s="118">
        <f t="shared" si="106"/>
        <v>0</v>
      </c>
      <c r="BV65" s="118">
        <f t="shared" si="106"/>
        <v>0</v>
      </c>
      <c r="BW65" s="118">
        <f t="shared" si="106"/>
        <v>0</v>
      </c>
      <c r="BX65" s="118">
        <f t="shared" si="106"/>
        <v>0</v>
      </c>
      <c r="BY65" s="118">
        <f t="shared" si="106"/>
        <v>0</v>
      </c>
      <c r="BZ65" s="118">
        <f t="shared" si="106"/>
        <v>0</v>
      </c>
      <c r="CA65" s="118">
        <f t="shared" si="106"/>
        <v>0</v>
      </c>
      <c r="CB65" s="118">
        <f t="shared" si="106"/>
        <v>0</v>
      </c>
      <c r="CC65" s="118">
        <f t="shared" si="106"/>
        <v>0</v>
      </c>
      <c r="CD65" s="118">
        <f t="shared" si="106"/>
        <v>0</v>
      </c>
      <c r="CE65" s="118">
        <f t="shared" si="106"/>
        <v>0</v>
      </c>
      <c r="CF65" s="118">
        <f t="shared" si="106"/>
        <v>0</v>
      </c>
      <c r="CG65" s="118">
        <f t="shared" si="106"/>
        <v>0</v>
      </c>
      <c r="CH65" s="118">
        <f t="shared" si="106"/>
        <v>0</v>
      </c>
      <c r="CI65" s="118">
        <f t="shared" si="106"/>
        <v>0</v>
      </c>
      <c r="CJ65" s="118">
        <f t="shared" si="106"/>
        <v>0</v>
      </c>
      <c r="CK65" s="118">
        <f t="shared" si="106"/>
        <v>0</v>
      </c>
      <c r="CL65" s="118">
        <f t="shared" si="106"/>
        <v>0</v>
      </c>
      <c r="CM65" s="118">
        <f t="shared" si="106"/>
        <v>0</v>
      </c>
      <c r="CN65" s="118">
        <f t="shared" si="106"/>
        <v>0</v>
      </c>
      <c r="CO65" s="118">
        <f t="shared" si="106"/>
        <v>0</v>
      </c>
      <c r="CP65" s="118">
        <f t="shared" si="106"/>
        <v>0</v>
      </c>
      <c r="CQ65" s="118">
        <f t="shared" si="106"/>
        <v>0</v>
      </c>
      <c r="CR65" s="118">
        <f t="shared" si="106"/>
        <v>0</v>
      </c>
      <c r="CS65" s="118">
        <f t="shared" si="106"/>
        <v>0</v>
      </c>
      <c r="CT65" s="118">
        <f t="shared" si="106"/>
        <v>0</v>
      </c>
      <c r="CU65" s="118">
        <f t="shared" si="106"/>
        <v>0</v>
      </c>
      <c r="CV65" s="118">
        <f t="shared" si="106"/>
        <v>0</v>
      </c>
      <c r="CW65" s="118">
        <f t="shared" si="106"/>
        <v>0</v>
      </c>
      <c r="CX65" s="118">
        <f t="shared" si="106"/>
        <v>0</v>
      </c>
      <c r="CY65" s="118">
        <f t="shared" si="106"/>
        <v>0</v>
      </c>
      <c r="CZ65" s="118">
        <f t="shared" si="106"/>
        <v>0</v>
      </c>
      <c r="DA65" s="118">
        <f t="shared" si="106"/>
        <v>0</v>
      </c>
      <c r="DB65" s="118">
        <f t="shared" si="106"/>
        <v>0</v>
      </c>
      <c r="DC65" s="118">
        <f t="shared" si="106"/>
        <v>0</v>
      </c>
      <c r="DD65" s="118">
        <f t="shared" si="106"/>
        <v>0</v>
      </c>
      <c r="DE65" s="118">
        <f t="shared" si="106"/>
        <v>0</v>
      </c>
      <c r="DF65" s="118">
        <f t="shared" si="106"/>
        <v>0</v>
      </c>
      <c r="DG65" s="118">
        <f t="shared" si="106"/>
        <v>0</v>
      </c>
      <c r="DH65" s="118">
        <f t="shared" si="106"/>
        <v>0</v>
      </c>
      <c r="DI65" s="118">
        <f t="shared" si="106"/>
        <v>0</v>
      </c>
      <c r="DJ65" s="118">
        <f t="shared" si="106"/>
        <v>0</v>
      </c>
      <c r="DK65" s="118">
        <f t="shared" si="106"/>
        <v>0</v>
      </c>
      <c r="DL65" s="118">
        <f t="shared" si="106"/>
        <v>0</v>
      </c>
      <c r="DM65" s="118">
        <f t="shared" si="106"/>
        <v>0</v>
      </c>
      <c r="DN65" s="118">
        <f t="shared" si="106"/>
        <v>0</v>
      </c>
      <c r="DO65" s="118">
        <f t="shared" si="106"/>
        <v>0</v>
      </c>
      <c r="DP65" s="118">
        <f t="shared" si="106"/>
        <v>0</v>
      </c>
      <c r="DQ65" s="118">
        <f t="shared" si="106"/>
        <v>0</v>
      </c>
      <c r="DR65" s="118">
        <f t="shared" si="106"/>
        <v>0</v>
      </c>
      <c r="DS65" s="118">
        <f t="shared" si="106"/>
        <v>0</v>
      </c>
      <c r="DT65" s="118">
        <f t="shared" si="106"/>
        <v>0</v>
      </c>
      <c r="DU65" s="118">
        <f t="shared" si="106"/>
        <v>0</v>
      </c>
      <c r="DV65" s="118">
        <f t="shared" si="106"/>
        <v>0</v>
      </c>
      <c r="DW65" s="118">
        <f>SUM(DW12:DW64)</f>
        <v>0</v>
      </c>
      <c r="DX65" s="118">
        <f>SUM(DX12:DX64)</f>
        <v>0</v>
      </c>
      <c r="DY65" s="118">
        <f>SUM(DY12:DY64)</f>
        <v>0</v>
      </c>
      <c r="DZ65" s="118">
        <f t="shared" si="106"/>
        <v>0</v>
      </c>
      <c r="EA65" s="118">
        <f t="shared" si="106"/>
        <v>0</v>
      </c>
      <c r="EB65" s="118">
        <f t="shared" si="106"/>
        <v>0</v>
      </c>
      <c r="EC65" s="118">
        <f t="shared" si="106"/>
        <v>0</v>
      </c>
      <c r="ED65" s="118">
        <f t="shared" ref="ED65:FB65" si="107">SUM(ED12:ED64)</f>
        <v>0</v>
      </c>
      <c r="EE65" s="118">
        <f t="shared" si="107"/>
        <v>0</v>
      </c>
      <c r="EF65" s="118">
        <f t="shared" si="107"/>
        <v>0</v>
      </c>
      <c r="EG65" s="118">
        <f t="shared" si="107"/>
        <v>0</v>
      </c>
      <c r="EH65" s="118">
        <f t="shared" si="107"/>
        <v>0</v>
      </c>
      <c r="EI65" s="118">
        <f t="shared" si="107"/>
        <v>0</v>
      </c>
      <c r="EJ65" s="118">
        <f t="shared" si="107"/>
        <v>0</v>
      </c>
      <c r="EK65" s="118">
        <f t="shared" si="107"/>
        <v>0</v>
      </c>
      <c r="EL65" s="118">
        <f t="shared" si="107"/>
        <v>0</v>
      </c>
      <c r="EM65" s="118">
        <f t="shared" si="107"/>
        <v>0</v>
      </c>
      <c r="EN65" s="118">
        <f t="shared" si="107"/>
        <v>0</v>
      </c>
      <c r="EO65" s="118">
        <f t="shared" si="107"/>
        <v>0</v>
      </c>
      <c r="EP65" s="118">
        <f>SUM(EP12:EP64)</f>
        <v>0</v>
      </c>
      <c r="EQ65" s="118">
        <f>SUM(EQ12:EQ64)</f>
        <v>0</v>
      </c>
      <c r="ER65" s="118">
        <f t="shared" si="107"/>
        <v>0</v>
      </c>
      <c r="ES65" s="118">
        <f t="shared" si="107"/>
        <v>0</v>
      </c>
      <c r="ET65" s="118">
        <f t="shared" si="107"/>
        <v>0</v>
      </c>
      <c r="EU65" s="118">
        <f t="shared" si="107"/>
        <v>0</v>
      </c>
      <c r="EV65" s="118">
        <f t="shared" si="107"/>
        <v>0</v>
      </c>
      <c r="EW65" s="118">
        <f t="shared" si="107"/>
        <v>0</v>
      </c>
      <c r="EX65" s="118">
        <f t="shared" si="107"/>
        <v>0</v>
      </c>
      <c r="EY65" s="118">
        <f t="shared" si="107"/>
        <v>0</v>
      </c>
      <c r="EZ65" s="118">
        <f t="shared" si="107"/>
        <v>0</v>
      </c>
      <c r="FA65" s="118">
        <f t="shared" si="107"/>
        <v>0</v>
      </c>
      <c r="FB65" s="118">
        <f t="shared" si="107"/>
        <v>0</v>
      </c>
      <c r="FC65" s="7"/>
      <c r="FD65" s="7"/>
      <c r="FE65" s="7"/>
    </row>
    <row r="66" spans="1:161" ht="3.6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17"/>
      <c r="EI66" s="117"/>
      <c r="EJ66" s="117"/>
      <c r="EK66" s="117"/>
      <c r="EL66" s="117"/>
      <c r="EM66" s="117"/>
      <c r="EN66" s="117"/>
      <c r="EO66" s="117"/>
      <c r="EP66" s="117"/>
      <c r="ER66" s="117"/>
      <c r="ES66" s="117"/>
      <c r="ET66" s="117"/>
      <c r="EU66" s="117"/>
      <c r="EV66" s="182"/>
      <c r="EW66" s="182"/>
      <c r="EX66" s="7"/>
      <c r="EY66" s="7"/>
      <c r="EZ66" s="7"/>
      <c r="FA66" s="7"/>
      <c r="FB66" s="7"/>
      <c r="FC66" s="7"/>
      <c r="FD66" s="7"/>
      <c r="FE66" s="7"/>
    </row>
    <row r="67" spans="1:161" ht="14.1" hidden="1" customHeight="1" x14ac:dyDescent="0.25">
      <c r="A67" s="770" t="s">
        <v>500</v>
      </c>
      <c r="B67" s="770"/>
      <c r="C67" s="770"/>
      <c r="D67" s="272">
        <f>COUNTA(D12:D60)</f>
        <v>46</v>
      </c>
      <c r="E67" s="272">
        <f t="shared" ref="E67:Z67" si="108">COUNTA(E12:E60)</f>
        <v>46</v>
      </c>
      <c r="F67" s="272">
        <f t="shared" si="108"/>
        <v>46</v>
      </c>
      <c r="G67" s="272">
        <f t="shared" si="108"/>
        <v>46</v>
      </c>
      <c r="H67" s="272">
        <f>COUNTA(H12:H60)</f>
        <v>46</v>
      </c>
      <c r="I67" s="272">
        <f>COUNTA(I12:I60)</f>
        <v>46</v>
      </c>
      <c r="J67" s="272">
        <f>COUNTA(J12:J60)</f>
        <v>46</v>
      </c>
      <c r="K67" s="272">
        <f>COUNTA(K12:K60)</f>
        <v>46</v>
      </c>
      <c r="L67" s="272">
        <f>COUNTA(L12:L60)</f>
        <v>46</v>
      </c>
      <c r="M67" s="272">
        <f t="shared" si="108"/>
        <v>0</v>
      </c>
      <c r="N67" s="272">
        <f t="shared" si="108"/>
        <v>0</v>
      </c>
      <c r="O67" s="272">
        <f t="shared" si="108"/>
        <v>0</v>
      </c>
      <c r="P67" s="272">
        <f t="shared" si="108"/>
        <v>0</v>
      </c>
      <c r="Q67" s="272">
        <f t="shared" si="108"/>
        <v>0</v>
      </c>
      <c r="R67" s="272">
        <f t="shared" si="108"/>
        <v>0</v>
      </c>
      <c r="S67" s="272">
        <f t="shared" si="108"/>
        <v>0</v>
      </c>
      <c r="T67" s="272">
        <f t="shared" si="108"/>
        <v>0</v>
      </c>
      <c r="U67" s="272">
        <f t="shared" si="108"/>
        <v>0</v>
      </c>
      <c r="V67" s="272">
        <f t="shared" si="108"/>
        <v>0</v>
      </c>
      <c r="W67" s="272">
        <f t="shared" si="108"/>
        <v>0</v>
      </c>
      <c r="X67" s="272">
        <f t="shared" si="108"/>
        <v>0</v>
      </c>
      <c r="Y67" s="272">
        <f t="shared" si="108"/>
        <v>0</v>
      </c>
      <c r="Z67" s="272">
        <f t="shared" si="108"/>
        <v>0</v>
      </c>
      <c r="AA67" s="2"/>
      <c r="AB67" s="272">
        <f t="shared" ref="AB67:AB134" si="109">SUM(D67:AA67)</f>
        <v>414</v>
      </c>
      <c r="AC67" s="2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29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17"/>
      <c r="EI67" s="117"/>
      <c r="EJ67" s="117"/>
      <c r="EK67" s="117"/>
      <c r="EL67" s="117"/>
      <c r="EM67" s="117"/>
      <c r="EN67" s="117"/>
      <c r="EO67" s="117"/>
      <c r="EP67" s="117"/>
      <c r="ER67" s="117"/>
      <c r="ES67" s="117"/>
      <c r="ET67" s="117"/>
      <c r="EU67" s="117"/>
      <c r="EV67" s="182"/>
      <c r="EW67" s="182"/>
      <c r="EX67" s="7"/>
      <c r="EY67" s="7"/>
      <c r="EZ67" s="7"/>
      <c r="FA67" s="7"/>
      <c r="FB67" s="7"/>
      <c r="FC67" s="7"/>
      <c r="FD67" s="7"/>
      <c r="FE67" s="7"/>
    </row>
    <row r="68" spans="1:161" ht="18" hidden="1" customHeight="1" x14ac:dyDescent="0.25">
      <c r="A68" s="770" t="s">
        <v>460</v>
      </c>
      <c r="B68" s="770"/>
      <c r="C68" s="770"/>
      <c r="D68" s="272">
        <f t="shared" ref="D68:Z68" si="110">COUNTIF(D12:D64,"A.39")</f>
        <v>0</v>
      </c>
      <c r="E68" s="272">
        <f t="shared" si="110"/>
        <v>0</v>
      </c>
      <c r="F68" s="272">
        <f t="shared" si="110"/>
        <v>0</v>
      </c>
      <c r="G68" s="272">
        <f t="shared" si="110"/>
        <v>0</v>
      </c>
      <c r="H68" s="272">
        <f t="shared" si="110"/>
        <v>0</v>
      </c>
      <c r="I68" s="272">
        <f t="shared" si="110"/>
        <v>0</v>
      </c>
      <c r="J68" s="272">
        <f t="shared" si="110"/>
        <v>0</v>
      </c>
      <c r="K68" s="272">
        <f t="shared" si="110"/>
        <v>0</v>
      </c>
      <c r="L68" s="272">
        <f t="shared" si="110"/>
        <v>0</v>
      </c>
      <c r="M68" s="272">
        <f t="shared" si="110"/>
        <v>0</v>
      </c>
      <c r="N68" s="272">
        <f t="shared" si="110"/>
        <v>0</v>
      </c>
      <c r="O68" s="272">
        <f t="shared" si="110"/>
        <v>0</v>
      </c>
      <c r="P68" s="272">
        <f t="shared" si="110"/>
        <v>0</v>
      </c>
      <c r="Q68" s="272">
        <f t="shared" si="110"/>
        <v>0</v>
      </c>
      <c r="R68" s="272">
        <f t="shared" si="110"/>
        <v>0</v>
      </c>
      <c r="S68" s="272">
        <f t="shared" si="110"/>
        <v>0</v>
      </c>
      <c r="T68" s="272">
        <f t="shared" si="110"/>
        <v>0</v>
      </c>
      <c r="U68" s="272">
        <f t="shared" si="110"/>
        <v>0</v>
      </c>
      <c r="V68" s="272">
        <f t="shared" si="110"/>
        <v>0</v>
      </c>
      <c r="W68" s="272">
        <f t="shared" si="110"/>
        <v>0</v>
      </c>
      <c r="X68" s="272">
        <f t="shared" si="110"/>
        <v>0</v>
      </c>
      <c r="Y68" s="272">
        <f t="shared" si="110"/>
        <v>0</v>
      </c>
      <c r="Z68" s="272">
        <f t="shared" si="110"/>
        <v>0</v>
      </c>
      <c r="AA68" s="2"/>
      <c r="AB68" s="272">
        <f t="shared" si="109"/>
        <v>0</v>
      </c>
      <c r="AC68" s="528">
        <f>AB68</f>
        <v>0</v>
      </c>
      <c r="AD68" s="272">
        <f t="shared" ref="AD68:AZ68" si="111">COUNTIF(AD11:AD63,"A.39")</f>
        <v>0</v>
      </c>
      <c r="AE68" s="272">
        <f t="shared" si="111"/>
        <v>0</v>
      </c>
      <c r="AF68" s="272">
        <f t="shared" si="111"/>
        <v>0</v>
      </c>
      <c r="AG68" s="272">
        <f t="shared" si="111"/>
        <v>0</v>
      </c>
      <c r="AH68" s="272">
        <f t="shared" si="111"/>
        <v>0</v>
      </c>
      <c r="AI68" s="272">
        <f t="shared" si="111"/>
        <v>0</v>
      </c>
      <c r="AJ68" s="272">
        <f t="shared" si="111"/>
        <v>0</v>
      </c>
      <c r="AK68" s="272">
        <f t="shared" si="111"/>
        <v>0</v>
      </c>
      <c r="AL68" s="272">
        <f t="shared" si="111"/>
        <v>0</v>
      </c>
      <c r="AM68" s="272">
        <f t="shared" si="111"/>
        <v>3</v>
      </c>
      <c r="AN68" s="272">
        <f t="shared" si="111"/>
        <v>3</v>
      </c>
      <c r="AO68" s="272">
        <f t="shared" si="111"/>
        <v>0</v>
      </c>
      <c r="AP68" s="272">
        <f t="shared" si="111"/>
        <v>0</v>
      </c>
      <c r="AQ68" s="272">
        <f t="shared" si="111"/>
        <v>0</v>
      </c>
      <c r="AR68" s="272">
        <f t="shared" si="111"/>
        <v>3</v>
      </c>
      <c r="AS68" s="272">
        <f t="shared" si="111"/>
        <v>3</v>
      </c>
      <c r="AT68" s="272">
        <f t="shared" si="111"/>
        <v>3</v>
      </c>
      <c r="AU68" s="272">
        <f t="shared" si="111"/>
        <v>3</v>
      </c>
      <c r="AV68" s="272">
        <f t="shared" si="111"/>
        <v>3</v>
      </c>
      <c r="AW68" s="272">
        <f t="shared" si="111"/>
        <v>3</v>
      </c>
      <c r="AX68" s="272">
        <f t="shared" si="111"/>
        <v>3</v>
      </c>
      <c r="AY68" s="272">
        <f t="shared" si="111"/>
        <v>3</v>
      </c>
      <c r="AZ68" s="529">
        <f t="shared" si="111"/>
        <v>3</v>
      </c>
      <c r="BA68" s="529">
        <f t="shared" ref="BA68:BA134" si="112">SUM(AD68:AZ68)</f>
        <v>33</v>
      </c>
      <c r="BB68" s="529">
        <f>BA68</f>
        <v>33</v>
      </c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17"/>
      <c r="EI68" s="117"/>
      <c r="EJ68" s="117"/>
      <c r="EK68" s="117"/>
      <c r="EL68" s="117"/>
      <c r="EM68" s="117"/>
      <c r="EN68" s="117"/>
      <c r="EO68" s="117"/>
      <c r="EP68" s="117"/>
      <c r="ER68" s="117"/>
      <c r="ES68" s="117"/>
      <c r="ET68" s="117"/>
      <c r="EU68" s="117"/>
      <c r="EV68" s="182"/>
      <c r="EW68" s="182"/>
      <c r="EX68" s="7"/>
      <c r="EY68" s="7"/>
      <c r="EZ68" s="7"/>
      <c r="FA68" s="7"/>
      <c r="FB68" s="7"/>
      <c r="FC68" s="7"/>
      <c r="FD68" s="7"/>
      <c r="FE68" s="7"/>
    </row>
    <row r="69" spans="1:161" ht="18" hidden="1" customHeight="1" x14ac:dyDescent="0.25">
      <c r="A69" s="524" t="s">
        <v>676</v>
      </c>
      <c r="B69" s="524"/>
      <c r="C69" s="524"/>
      <c r="D69" s="272">
        <f t="shared" ref="D69:Z69" si="113">COUNTIF(D12:D64,"A.45")</f>
        <v>0</v>
      </c>
      <c r="E69" s="272">
        <f t="shared" si="113"/>
        <v>0</v>
      </c>
      <c r="F69" s="272">
        <f t="shared" si="113"/>
        <v>0</v>
      </c>
      <c r="G69" s="272">
        <f t="shared" si="113"/>
        <v>0</v>
      </c>
      <c r="H69" s="272">
        <f t="shared" si="113"/>
        <v>0</v>
      </c>
      <c r="I69" s="272">
        <f t="shared" si="113"/>
        <v>0</v>
      </c>
      <c r="J69" s="272">
        <f t="shared" si="113"/>
        <v>0</v>
      </c>
      <c r="K69" s="272">
        <f t="shared" si="113"/>
        <v>0</v>
      </c>
      <c r="L69" s="272">
        <f t="shared" si="113"/>
        <v>0</v>
      </c>
      <c r="M69" s="272">
        <f t="shared" si="113"/>
        <v>0</v>
      </c>
      <c r="N69" s="272">
        <f t="shared" si="113"/>
        <v>0</v>
      </c>
      <c r="O69" s="272">
        <f t="shared" si="113"/>
        <v>0</v>
      </c>
      <c r="P69" s="272">
        <f t="shared" si="113"/>
        <v>0</v>
      </c>
      <c r="Q69" s="272">
        <f t="shared" si="113"/>
        <v>0</v>
      </c>
      <c r="R69" s="272">
        <f t="shared" si="113"/>
        <v>0</v>
      </c>
      <c r="S69" s="272">
        <f t="shared" si="113"/>
        <v>0</v>
      </c>
      <c r="T69" s="272">
        <f t="shared" si="113"/>
        <v>0</v>
      </c>
      <c r="U69" s="272">
        <f t="shared" si="113"/>
        <v>0</v>
      </c>
      <c r="V69" s="272">
        <f t="shared" si="113"/>
        <v>0</v>
      </c>
      <c r="W69" s="272">
        <f t="shared" si="113"/>
        <v>0</v>
      </c>
      <c r="X69" s="272">
        <f t="shared" si="113"/>
        <v>0</v>
      </c>
      <c r="Y69" s="272">
        <f t="shared" si="113"/>
        <v>0</v>
      </c>
      <c r="Z69" s="272">
        <f t="shared" si="113"/>
        <v>0</v>
      </c>
      <c r="AA69" s="2"/>
      <c r="AB69" s="272">
        <f>SUM(D69:AA69)</f>
        <v>0</v>
      </c>
      <c r="AC69" s="528">
        <f>AB69</f>
        <v>0</v>
      </c>
      <c r="AD69" s="272">
        <f t="shared" ref="AD69:AZ69" si="114">COUNTIF(AD11:AD63,"A.45")</f>
        <v>3</v>
      </c>
      <c r="AE69" s="272">
        <f t="shared" si="114"/>
        <v>3</v>
      </c>
      <c r="AF69" s="272">
        <f t="shared" si="114"/>
        <v>3</v>
      </c>
      <c r="AG69" s="272">
        <f t="shared" si="114"/>
        <v>3</v>
      </c>
      <c r="AH69" s="272">
        <f t="shared" si="114"/>
        <v>3</v>
      </c>
      <c r="AI69" s="272">
        <f t="shared" si="114"/>
        <v>3</v>
      </c>
      <c r="AJ69" s="272">
        <f t="shared" si="114"/>
        <v>3</v>
      </c>
      <c r="AK69" s="272">
        <f t="shared" si="114"/>
        <v>3</v>
      </c>
      <c r="AL69" s="272">
        <f t="shared" si="114"/>
        <v>3</v>
      </c>
      <c r="AM69" s="272">
        <f t="shared" si="114"/>
        <v>0</v>
      </c>
      <c r="AN69" s="272">
        <f t="shared" si="114"/>
        <v>0</v>
      </c>
      <c r="AO69" s="272">
        <f t="shared" si="114"/>
        <v>3</v>
      </c>
      <c r="AP69" s="272">
        <f t="shared" si="114"/>
        <v>3</v>
      </c>
      <c r="AQ69" s="272">
        <f t="shared" si="114"/>
        <v>3</v>
      </c>
      <c r="AR69" s="272">
        <f t="shared" si="114"/>
        <v>0</v>
      </c>
      <c r="AS69" s="272">
        <f t="shared" si="114"/>
        <v>0</v>
      </c>
      <c r="AT69" s="272">
        <f t="shared" si="114"/>
        <v>0</v>
      </c>
      <c r="AU69" s="272">
        <f t="shared" si="114"/>
        <v>0</v>
      </c>
      <c r="AV69" s="272">
        <f t="shared" si="114"/>
        <v>0</v>
      </c>
      <c r="AW69" s="272">
        <f t="shared" si="114"/>
        <v>0</v>
      </c>
      <c r="AX69" s="272">
        <f t="shared" si="114"/>
        <v>0</v>
      </c>
      <c r="AY69" s="272">
        <f t="shared" si="114"/>
        <v>0</v>
      </c>
      <c r="AZ69" s="272">
        <f t="shared" si="114"/>
        <v>0</v>
      </c>
      <c r="BA69" s="529">
        <f t="shared" si="112"/>
        <v>36</v>
      </c>
      <c r="BB69" s="529">
        <f>BA69</f>
        <v>36</v>
      </c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17"/>
      <c r="EI69" s="117"/>
      <c r="EJ69" s="117"/>
      <c r="EK69" s="117"/>
      <c r="EL69" s="117"/>
      <c r="EM69" s="117"/>
      <c r="EN69" s="117"/>
      <c r="EO69" s="117"/>
      <c r="EP69" s="117"/>
      <c r="ER69" s="117"/>
      <c r="ES69" s="117"/>
      <c r="ET69" s="117"/>
      <c r="EU69" s="117"/>
      <c r="EV69" s="182"/>
      <c r="EW69" s="182"/>
      <c r="EX69" s="7"/>
      <c r="EY69" s="7"/>
      <c r="EZ69" s="7"/>
      <c r="FA69" s="7"/>
      <c r="FB69" s="7"/>
      <c r="FC69" s="7"/>
      <c r="FD69" s="7"/>
      <c r="FE69" s="7"/>
    </row>
    <row r="70" spans="1:161" ht="18" hidden="1" customHeight="1" x14ac:dyDescent="0.25">
      <c r="A70" s="770" t="s">
        <v>461</v>
      </c>
      <c r="B70" s="770"/>
      <c r="C70" s="770"/>
      <c r="D70" s="272">
        <f t="shared" ref="D70:Z70" si="115">COUNTIF(D12:D64,"B.22")</f>
        <v>0</v>
      </c>
      <c r="E70" s="272">
        <f t="shared" si="115"/>
        <v>0</v>
      </c>
      <c r="F70" s="272">
        <f t="shared" si="115"/>
        <v>0</v>
      </c>
      <c r="G70" s="272">
        <f t="shared" si="115"/>
        <v>0</v>
      </c>
      <c r="H70" s="272">
        <f t="shared" si="115"/>
        <v>0</v>
      </c>
      <c r="I70" s="272">
        <f t="shared" si="115"/>
        <v>0</v>
      </c>
      <c r="J70" s="272">
        <f t="shared" si="115"/>
        <v>0</v>
      </c>
      <c r="K70" s="272">
        <f t="shared" si="115"/>
        <v>0</v>
      </c>
      <c r="L70" s="272">
        <f t="shared" si="115"/>
        <v>0</v>
      </c>
      <c r="M70" s="272">
        <f t="shared" si="115"/>
        <v>0</v>
      </c>
      <c r="N70" s="272">
        <f t="shared" si="115"/>
        <v>0</v>
      </c>
      <c r="O70" s="272">
        <f t="shared" si="115"/>
        <v>0</v>
      </c>
      <c r="P70" s="272">
        <f t="shared" si="115"/>
        <v>0</v>
      </c>
      <c r="Q70" s="272">
        <f t="shared" si="115"/>
        <v>0</v>
      </c>
      <c r="R70" s="272">
        <f t="shared" si="115"/>
        <v>0</v>
      </c>
      <c r="S70" s="272">
        <f t="shared" si="115"/>
        <v>0</v>
      </c>
      <c r="T70" s="272">
        <f t="shared" si="115"/>
        <v>0</v>
      </c>
      <c r="U70" s="272">
        <f t="shared" si="115"/>
        <v>0</v>
      </c>
      <c r="V70" s="272">
        <f t="shared" si="115"/>
        <v>0</v>
      </c>
      <c r="W70" s="272">
        <f t="shared" si="115"/>
        <v>0</v>
      </c>
      <c r="X70" s="272">
        <f t="shared" si="115"/>
        <v>0</v>
      </c>
      <c r="Y70" s="272">
        <f t="shared" si="115"/>
        <v>0</v>
      </c>
      <c r="Z70" s="272">
        <f t="shared" si="115"/>
        <v>0</v>
      </c>
      <c r="AA70" s="2"/>
      <c r="AB70" s="272">
        <f t="shared" si="109"/>
        <v>0</v>
      </c>
      <c r="AC70" s="528">
        <f>AB70</f>
        <v>0</v>
      </c>
      <c r="AD70" s="272">
        <f t="shared" ref="AD70:AZ70" si="116">COUNTIF(AD11:AD63,"B.22")</f>
        <v>0</v>
      </c>
      <c r="AE70" s="272">
        <f t="shared" si="116"/>
        <v>0</v>
      </c>
      <c r="AF70" s="272">
        <f t="shared" si="116"/>
        <v>0</v>
      </c>
      <c r="AG70" s="272">
        <f t="shared" si="116"/>
        <v>0</v>
      </c>
      <c r="AH70" s="272">
        <f t="shared" si="116"/>
        <v>0</v>
      </c>
      <c r="AI70" s="272">
        <f t="shared" si="116"/>
        <v>0</v>
      </c>
      <c r="AJ70" s="272">
        <f t="shared" si="116"/>
        <v>0</v>
      </c>
      <c r="AK70" s="272">
        <f t="shared" si="116"/>
        <v>0</v>
      </c>
      <c r="AL70" s="272">
        <f t="shared" si="116"/>
        <v>0</v>
      </c>
      <c r="AM70" s="272">
        <f t="shared" si="116"/>
        <v>0</v>
      </c>
      <c r="AN70" s="272">
        <f t="shared" si="116"/>
        <v>0</v>
      </c>
      <c r="AO70" s="272">
        <f t="shared" si="116"/>
        <v>0</v>
      </c>
      <c r="AP70" s="272">
        <f t="shared" si="116"/>
        <v>2</v>
      </c>
      <c r="AQ70" s="272">
        <f t="shared" si="116"/>
        <v>2</v>
      </c>
      <c r="AR70" s="272">
        <f t="shared" si="116"/>
        <v>2</v>
      </c>
      <c r="AS70" s="272">
        <f t="shared" si="116"/>
        <v>2</v>
      </c>
      <c r="AT70" s="272">
        <f t="shared" si="116"/>
        <v>2</v>
      </c>
      <c r="AU70" s="272">
        <f t="shared" si="116"/>
        <v>2</v>
      </c>
      <c r="AV70" s="272">
        <f t="shared" si="116"/>
        <v>2</v>
      </c>
      <c r="AW70" s="272">
        <f t="shared" si="116"/>
        <v>2</v>
      </c>
      <c r="AX70" s="272">
        <f t="shared" si="116"/>
        <v>2</v>
      </c>
      <c r="AY70" s="272">
        <f t="shared" si="116"/>
        <v>2</v>
      </c>
      <c r="AZ70" s="529">
        <f t="shared" si="116"/>
        <v>2</v>
      </c>
      <c r="BA70" s="529">
        <f t="shared" si="112"/>
        <v>22</v>
      </c>
      <c r="BB70" s="529">
        <f>BA70</f>
        <v>22</v>
      </c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17"/>
      <c r="EI70" s="117"/>
      <c r="EJ70" s="117"/>
      <c r="EK70" s="117"/>
      <c r="EL70" s="117"/>
      <c r="EM70" s="117"/>
      <c r="EN70" s="117"/>
      <c r="EO70" s="117"/>
      <c r="EP70" s="117"/>
      <c r="ER70" s="117"/>
      <c r="ES70" s="117"/>
      <c r="ET70" s="117"/>
      <c r="EU70" s="117"/>
      <c r="EV70" s="182"/>
      <c r="EW70" s="182"/>
      <c r="EX70" s="7"/>
      <c r="EY70" s="7"/>
      <c r="EZ70" s="7"/>
      <c r="FA70" s="7"/>
      <c r="FB70" s="7"/>
      <c r="FC70" s="7"/>
      <c r="FD70" s="7"/>
      <c r="FE70" s="7"/>
    </row>
    <row r="71" spans="1:161" ht="18" hidden="1" customHeight="1" x14ac:dyDescent="0.25">
      <c r="A71" s="770" t="s">
        <v>563</v>
      </c>
      <c r="B71" s="770"/>
      <c r="C71" s="770"/>
      <c r="D71" s="272">
        <f t="shared" ref="D71:Z71" si="117">COUNTIF(D12:D64,"B.25")</f>
        <v>0</v>
      </c>
      <c r="E71" s="272">
        <f t="shared" si="117"/>
        <v>0</v>
      </c>
      <c r="F71" s="272">
        <f t="shared" si="117"/>
        <v>0</v>
      </c>
      <c r="G71" s="272">
        <f t="shared" si="117"/>
        <v>0</v>
      </c>
      <c r="H71" s="272">
        <f t="shared" si="117"/>
        <v>0</v>
      </c>
      <c r="I71" s="272">
        <f t="shared" si="117"/>
        <v>0</v>
      </c>
      <c r="J71" s="272">
        <f t="shared" si="117"/>
        <v>0</v>
      </c>
      <c r="K71" s="272">
        <f t="shared" si="117"/>
        <v>0</v>
      </c>
      <c r="L71" s="272">
        <f t="shared" si="117"/>
        <v>0</v>
      </c>
      <c r="M71" s="272">
        <f t="shared" si="117"/>
        <v>0</v>
      </c>
      <c r="N71" s="272">
        <f t="shared" si="117"/>
        <v>0</v>
      </c>
      <c r="O71" s="272">
        <f t="shared" si="117"/>
        <v>0</v>
      </c>
      <c r="P71" s="272">
        <f t="shared" si="117"/>
        <v>0</v>
      </c>
      <c r="Q71" s="272">
        <f t="shared" si="117"/>
        <v>0</v>
      </c>
      <c r="R71" s="272">
        <f t="shared" si="117"/>
        <v>0</v>
      </c>
      <c r="S71" s="272">
        <f t="shared" si="117"/>
        <v>0</v>
      </c>
      <c r="T71" s="272">
        <f t="shared" si="117"/>
        <v>0</v>
      </c>
      <c r="U71" s="272">
        <f t="shared" si="117"/>
        <v>0</v>
      </c>
      <c r="V71" s="272">
        <f t="shared" si="117"/>
        <v>0</v>
      </c>
      <c r="W71" s="272">
        <f t="shared" si="117"/>
        <v>0</v>
      </c>
      <c r="X71" s="272">
        <f t="shared" si="117"/>
        <v>0</v>
      </c>
      <c r="Y71" s="272">
        <f t="shared" si="117"/>
        <v>0</v>
      </c>
      <c r="Z71" s="272">
        <f t="shared" si="117"/>
        <v>0</v>
      </c>
      <c r="AA71" s="2"/>
      <c r="AB71" s="272">
        <f t="shared" si="109"/>
        <v>0</v>
      </c>
      <c r="AC71" s="528">
        <f>AB71</f>
        <v>0</v>
      </c>
      <c r="AD71" s="272">
        <f t="shared" ref="AD71:AZ71" si="118">COUNTIF(AD11:AD63,"B.25")</f>
        <v>2</v>
      </c>
      <c r="AE71" s="272">
        <f t="shared" si="118"/>
        <v>2</v>
      </c>
      <c r="AF71" s="272">
        <f t="shared" si="118"/>
        <v>2</v>
      </c>
      <c r="AG71" s="272">
        <f t="shared" si="118"/>
        <v>2</v>
      </c>
      <c r="AH71" s="272">
        <f t="shared" si="118"/>
        <v>2</v>
      </c>
      <c r="AI71" s="272">
        <f t="shared" si="118"/>
        <v>2</v>
      </c>
      <c r="AJ71" s="272">
        <f t="shared" si="118"/>
        <v>0</v>
      </c>
      <c r="AK71" s="272">
        <f t="shared" si="118"/>
        <v>0</v>
      </c>
      <c r="AL71" s="272">
        <f t="shared" si="118"/>
        <v>0</v>
      </c>
      <c r="AM71" s="272">
        <f t="shared" si="118"/>
        <v>0</v>
      </c>
      <c r="AN71" s="272">
        <f t="shared" si="118"/>
        <v>0</v>
      </c>
      <c r="AO71" s="272">
        <f t="shared" si="118"/>
        <v>0</v>
      </c>
      <c r="AP71" s="272">
        <f t="shared" si="118"/>
        <v>0</v>
      </c>
      <c r="AQ71" s="272">
        <f t="shared" si="118"/>
        <v>0</v>
      </c>
      <c r="AR71" s="272">
        <f t="shared" si="118"/>
        <v>0</v>
      </c>
      <c r="AS71" s="272">
        <f t="shared" si="118"/>
        <v>0</v>
      </c>
      <c r="AT71" s="272">
        <f t="shared" si="118"/>
        <v>0</v>
      </c>
      <c r="AU71" s="272">
        <f t="shared" si="118"/>
        <v>0</v>
      </c>
      <c r="AV71" s="272">
        <f t="shared" si="118"/>
        <v>0</v>
      </c>
      <c r="AW71" s="272">
        <f t="shared" si="118"/>
        <v>0</v>
      </c>
      <c r="AX71" s="272">
        <f t="shared" si="118"/>
        <v>0</v>
      </c>
      <c r="AY71" s="272">
        <f t="shared" si="118"/>
        <v>0</v>
      </c>
      <c r="AZ71" s="529">
        <f t="shared" si="118"/>
        <v>0</v>
      </c>
      <c r="BA71" s="529">
        <f t="shared" si="112"/>
        <v>12</v>
      </c>
      <c r="BB71" s="529">
        <f>BA71</f>
        <v>12</v>
      </c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17"/>
      <c r="EI71" s="117"/>
      <c r="EJ71" s="117"/>
      <c r="EK71" s="117"/>
      <c r="EL71" s="117"/>
      <c r="EM71" s="117"/>
      <c r="EN71" s="117"/>
      <c r="EO71" s="117"/>
      <c r="EP71" s="117"/>
      <c r="ER71" s="117"/>
      <c r="ES71" s="117"/>
      <c r="ET71" s="117"/>
      <c r="EU71" s="117"/>
      <c r="EV71" s="182"/>
      <c r="EW71" s="182"/>
      <c r="EX71" s="7"/>
      <c r="EY71" s="7"/>
      <c r="EZ71" s="7"/>
      <c r="FA71" s="7"/>
      <c r="FB71" s="7"/>
      <c r="FC71" s="7"/>
      <c r="FD71" s="7"/>
      <c r="FE71" s="7"/>
    </row>
    <row r="72" spans="1:161" ht="18" hidden="1" customHeight="1" x14ac:dyDescent="0.25">
      <c r="A72" s="524" t="s">
        <v>778</v>
      </c>
      <c r="B72" s="524"/>
      <c r="C72" s="524"/>
      <c r="D72" s="272">
        <f t="shared" ref="D72:Z72" si="119">COUNTIF(D12:D64,"B.29")</f>
        <v>0</v>
      </c>
      <c r="E72" s="272">
        <f t="shared" si="119"/>
        <v>0</v>
      </c>
      <c r="F72" s="272">
        <f t="shared" si="119"/>
        <v>0</v>
      </c>
      <c r="G72" s="272">
        <f t="shared" si="119"/>
        <v>0</v>
      </c>
      <c r="H72" s="272">
        <f t="shared" si="119"/>
        <v>0</v>
      </c>
      <c r="I72" s="272">
        <f t="shared" si="119"/>
        <v>0</v>
      </c>
      <c r="J72" s="272">
        <f t="shared" si="119"/>
        <v>0</v>
      </c>
      <c r="K72" s="272">
        <f t="shared" si="119"/>
        <v>0</v>
      </c>
      <c r="L72" s="272">
        <f t="shared" si="119"/>
        <v>0</v>
      </c>
      <c r="M72" s="272">
        <f t="shared" si="119"/>
        <v>0</v>
      </c>
      <c r="N72" s="272">
        <f t="shared" si="119"/>
        <v>0</v>
      </c>
      <c r="O72" s="272">
        <f t="shared" si="119"/>
        <v>0</v>
      </c>
      <c r="P72" s="272">
        <f t="shared" si="119"/>
        <v>0</v>
      </c>
      <c r="Q72" s="272">
        <f t="shared" si="119"/>
        <v>0</v>
      </c>
      <c r="R72" s="272">
        <f t="shared" si="119"/>
        <v>0</v>
      </c>
      <c r="S72" s="272">
        <f t="shared" si="119"/>
        <v>0</v>
      </c>
      <c r="T72" s="272">
        <f t="shared" si="119"/>
        <v>0</v>
      </c>
      <c r="U72" s="272">
        <f t="shared" si="119"/>
        <v>0</v>
      </c>
      <c r="V72" s="272">
        <f t="shared" si="119"/>
        <v>0</v>
      </c>
      <c r="W72" s="272">
        <f t="shared" si="119"/>
        <v>0</v>
      </c>
      <c r="X72" s="272">
        <f t="shared" si="119"/>
        <v>0</v>
      </c>
      <c r="Y72" s="272">
        <f t="shared" si="119"/>
        <v>0</v>
      </c>
      <c r="Z72" s="272">
        <f t="shared" si="119"/>
        <v>0</v>
      </c>
      <c r="AA72" s="2"/>
      <c r="AB72" s="272">
        <f t="shared" si="109"/>
        <v>0</v>
      </c>
      <c r="AC72" s="528">
        <f>AB72</f>
        <v>0</v>
      </c>
      <c r="AD72" s="272">
        <f t="shared" ref="AD72:AZ72" si="120">COUNTIF(AD12:AD64,"B.29")</f>
        <v>0</v>
      </c>
      <c r="AE72" s="272">
        <f t="shared" si="120"/>
        <v>0</v>
      </c>
      <c r="AF72" s="272">
        <f t="shared" si="120"/>
        <v>0</v>
      </c>
      <c r="AG72" s="272">
        <f t="shared" si="120"/>
        <v>0</v>
      </c>
      <c r="AH72" s="272">
        <f t="shared" si="120"/>
        <v>0</v>
      </c>
      <c r="AI72" s="272">
        <f t="shared" si="120"/>
        <v>0</v>
      </c>
      <c r="AJ72" s="272">
        <f t="shared" si="120"/>
        <v>2</v>
      </c>
      <c r="AK72" s="272">
        <f t="shared" si="120"/>
        <v>2</v>
      </c>
      <c r="AL72" s="272">
        <f t="shared" si="120"/>
        <v>2</v>
      </c>
      <c r="AM72" s="272">
        <f t="shared" si="120"/>
        <v>2</v>
      </c>
      <c r="AN72" s="272">
        <f t="shared" si="120"/>
        <v>2</v>
      </c>
      <c r="AO72" s="272">
        <f t="shared" si="120"/>
        <v>2</v>
      </c>
      <c r="AP72" s="272">
        <f t="shared" si="120"/>
        <v>0</v>
      </c>
      <c r="AQ72" s="272">
        <f t="shared" si="120"/>
        <v>0</v>
      </c>
      <c r="AR72" s="272">
        <f t="shared" si="120"/>
        <v>0</v>
      </c>
      <c r="AS72" s="272">
        <f t="shared" si="120"/>
        <v>0</v>
      </c>
      <c r="AT72" s="272">
        <f t="shared" si="120"/>
        <v>0</v>
      </c>
      <c r="AU72" s="272">
        <f t="shared" si="120"/>
        <v>0</v>
      </c>
      <c r="AV72" s="272">
        <f t="shared" si="120"/>
        <v>0</v>
      </c>
      <c r="AW72" s="272">
        <f t="shared" si="120"/>
        <v>0</v>
      </c>
      <c r="AX72" s="272">
        <f t="shared" si="120"/>
        <v>0</v>
      </c>
      <c r="AY72" s="272">
        <f t="shared" si="120"/>
        <v>0</v>
      </c>
      <c r="AZ72" s="272">
        <f t="shared" si="120"/>
        <v>0</v>
      </c>
      <c r="BA72" s="529">
        <f t="shared" si="112"/>
        <v>12</v>
      </c>
      <c r="BB72" s="529">
        <f>BA72</f>
        <v>12</v>
      </c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17"/>
      <c r="EI72" s="117"/>
      <c r="EJ72" s="117"/>
      <c r="EK72" s="117"/>
      <c r="EL72" s="117"/>
      <c r="EM72" s="117"/>
      <c r="EN72" s="117"/>
      <c r="EO72" s="117"/>
      <c r="EP72" s="117"/>
      <c r="ER72" s="117"/>
      <c r="ES72" s="117"/>
      <c r="ET72" s="117"/>
      <c r="EU72" s="117"/>
      <c r="EV72" s="182"/>
      <c r="EW72" s="182"/>
      <c r="EX72" s="7"/>
      <c r="EY72" s="7"/>
      <c r="EZ72" s="7"/>
      <c r="FA72" s="7"/>
      <c r="FB72" s="7"/>
      <c r="FC72" s="7"/>
      <c r="FD72" s="7"/>
      <c r="FE72" s="7"/>
    </row>
    <row r="73" spans="1:161" ht="18" hidden="1" customHeight="1" x14ac:dyDescent="0.25">
      <c r="A73" s="770" t="s">
        <v>462</v>
      </c>
      <c r="B73" s="770"/>
      <c r="C73" s="770"/>
      <c r="D73" s="272">
        <f t="shared" ref="D73:Z73" si="121">COUNTIF(D12:D64,"C.19")</f>
        <v>0</v>
      </c>
      <c r="E73" s="272">
        <f t="shared" si="121"/>
        <v>0</v>
      </c>
      <c r="F73" s="272">
        <f t="shared" si="121"/>
        <v>0</v>
      </c>
      <c r="G73" s="272">
        <f t="shared" si="121"/>
        <v>0</v>
      </c>
      <c r="H73" s="272">
        <f t="shared" si="121"/>
        <v>0</v>
      </c>
      <c r="I73" s="272">
        <f t="shared" si="121"/>
        <v>0</v>
      </c>
      <c r="J73" s="272">
        <f t="shared" si="121"/>
        <v>0</v>
      </c>
      <c r="K73" s="272">
        <f t="shared" si="121"/>
        <v>0</v>
      </c>
      <c r="L73" s="272">
        <f t="shared" si="121"/>
        <v>0</v>
      </c>
      <c r="M73" s="272">
        <f t="shared" si="121"/>
        <v>0</v>
      </c>
      <c r="N73" s="272">
        <f t="shared" si="121"/>
        <v>0</v>
      </c>
      <c r="O73" s="272">
        <f t="shared" si="121"/>
        <v>0</v>
      </c>
      <c r="P73" s="272">
        <f t="shared" si="121"/>
        <v>0</v>
      </c>
      <c r="Q73" s="272">
        <f t="shared" si="121"/>
        <v>0</v>
      </c>
      <c r="R73" s="272">
        <f t="shared" si="121"/>
        <v>0</v>
      </c>
      <c r="S73" s="272">
        <f t="shared" si="121"/>
        <v>0</v>
      </c>
      <c r="T73" s="272">
        <f t="shared" si="121"/>
        <v>0</v>
      </c>
      <c r="U73" s="272">
        <f t="shared" si="121"/>
        <v>0</v>
      </c>
      <c r="V73" s="272">
        <f t="shared" si="121"/>
        <v>0</v>
      </c>
      <c r="W73" s="272">
        <f t="shared" si="121"/>
        <v>0</v>
      </c>
      <c r="X73" s="272">
        <f t="shared" si="121"/>
        <v>0</v>
      </c>
      <c r="Y73" s="272">
        <f t="shared" si="121"/>
        <v>0</v>
      </c>
      <c r="Z73" s="272">
        <f t="shared" si="121"/>
        <v>0</v>
      </c>
      <c r="AA73" s="2"/>
      <c r="AB73" s="272">
        <f t="shared" si="109"/>
        <v>0</v>
      </c>
      <c r="AC73" s="767">
        <f>AB73+AB74</f>
        <v>0</v>
      </c>
      <c r="AD73" s="272">
        <f t="shared" ref="AD73:AZ73" si="122">COUNTIF(AD11:AD63,"C.19")</f>
        <v>4</v>
      </c>
      <c r="AE73" s="272">
        <f t="shared" si="122"/>
        <v>4</v>
      </c>
      <c r="AF73" s="272">
        <f t="shared" si="122"/>
        <v>4</v>
      </c>
      <c r="AG73" s="272">
        <f t="shared" si="122"/>
        <v>4</v>
      </c>
      <c r="AH73" s="272">
        <f t="shared" si="122"/>
        <v>0</v>
      </c>
      <c r="AI73" s="272">
        <f t="shared" si="122"/>
        <v>0</v>
      </c>
      <c r="AJ73" s="272">
        <f t="shared" si="122"/>
        <v>4</v>
      </c>
      <c r="AK73" s="272">
        <f t="shared" si="122"/>
        <v>4</v>
      </c>
      <c r="AL73" s="272">
        <f t="shared" si="122"/>
        <v>4</v>
      </c>
      <c r="AM73" s="272">
        <f t="shared" si="122"/>
        <v>0</v>
      </c>
      <c r="AN73" s="272">
        <f t="shared" si="122"/>
        <v>0</v>
      </c>
      <c r="AO73" s="272">
        <f t="shared" si="122"/>
        <v>0</v>
      </c>
      <c r="AP73" s="272">
        <f t="shared" si="122"/>
        <v>0</v>
      </c>
      <c r="AQ73" s="272">
        <f t="shared" si="122"/>
        <v>0</v>
      </c>
      <c r="AR73" s="272">
        <f t="shared" si="122"/>
        <v>0</v>
      </c>
      <c r="AS73" s="272">
        <f t="shared" si="122"/>
        <v>0</v>
      </c>
      <c r="AT73" s="272">
        <f t="shared" si="122"/>
        <v>0</v>
      </c>
      <c r="AU73" s="272">
        <f t="shared" si="122"/>
        <v>0</v>
      </c>
      <c r="AV73" s="272">
        <f t="shared" si="122"/>
        <v>0</v>
      </c>
      <c r="AW73" s="272">
        <f t="shared" si="122"/>
        <v>0</v>
      </c>
      <c r="AX73" s="272">
        <f t="shared" si="122"/>
        <v>0</v>
      </c>
      <c r="AY73" s="272">
        <f t="shared" si="122"/>
        <v>0</v>
      </c>
      <c r="AZ73" s="272">
        <f t="shared" si="122"/>
        <v>0</v>
      </c>
      <c r="BA73" s="529">
        <f t="shared" si="112"/>
        <v>28</v>
      </c>
      <c r="BB73" s="766">
        <f>BA73+BA74</f>
        <v>28</v>
      </c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17"/>
      <c r="EI73" s="117"/>
      <c r="EJ73" s="117"/>
      <c r="EK73" s="117"/>
      <c r="EL73" s="117"/>
      <c r="EM73" s="117"/>
      <c r="EN73" s="117"/>
      <c r="EO73" s="117"/>
      <c r="EP73" s="117"/>
      <c r="ER73" s="117"/>
      <c r="ES73" s="117"/>
      <c r="ET73" s="117"/>
      <c r="EU73" s="117"/>
      <c r="EV73" s="182"/>
      <c r="EW73" s="182"/>
      <c r="EX73" s="7"/>
      <c r="EY73" s="7"/>
      <c r="EZ73" s="7"/>
      <c r="FA73" s="7"/>
      <c r="FB73" s="7"/>
      <c r="FC73" s="7"/>
      <c r="FD73" s="7"/>
      <c r="FE73" s="7"/>
    </row>
    <row r="74" spans="1:161" ht="18" hidden="1" customHeight="1" x14ac:dyDescent="0.25">
      <c r="A74" s="770" t="s">
        <v>528</v>
      </c>
      <c r="B74" s="770"/>
      <c r="C74" s="770"/>
      <c r="D74" s="272">
        <f t="shared" ref="D74:Z74" si="123">COUNTIF(D12:D64,"CP.20")</f>
        <v>0</v>
      </c>
      <c r="E74" s="272">
        <f t="shared" si="123"/>
        <v>0</v>
      </c>
      <c r="F74" s="272">
        <f t="shared" si="123"/>
        <v>0</v>
      </c>
      <c r="G74" s="272">
        <f t="shared" si="123"/>
        <v>0</v>
      </c>
      <c r="H74" s="272">
        <f t="shared" si="123"/>
        <v>0</v>
      </c>
      <c r="I74" s="272">
        <f t="shared" si="123"/>
        <v>0</v>
      </c>
      <c r="J74" s="272">
        <f t="shared" si="123"/>
        <v>0</v>
      </c>
      <c r="K74" s="272">
        <f t="shared" si="123"/>
        <v>0</v>
      </c>
      <c r="L74" s="272">
        <f t="shared" si="123"/>
        <v>0</v>
      </c>
      <c r="M74" s="272">
        <f t="shared" si="123"/>
        <v>0</v>
      </c>
      <c r="N74" s="272">
        <f t="shared" si="123"/>
        <v>0</v>
      </c>
      <c r="O74" s="272">
        <f t="shared" si="123"/>
        <v>0</v>
      </c>
      <c r="P74" s="272">
        <f t="shared" si="123"/>
        <v>0</v>
      </c>
      <c r="Q74" s="272">
        <f t="shared" si="123"/>
        <v>0</v>
      </c>
      <c r="R74" s="272">
        <f t="shared" si="123"/>
        <v>0</v>
      </c>
      <c r="S74" s="272">
        <f t="shared" si="123"/>
        <v>0</v>
      </c>
      <c r="T74" s="272">
        <f t="shared" si="123"/>
        <v>0</v>
      </c>
      <c r="U74" s="272">
        <f t="shared" si="123"/>
        <v>0</v>
      </c>
      <c r="V74" s="272">
        <f t="shared" si="123"/>
        <v>0</v>
      </c>
      <c r="W74" s="272">
        <f t="shared" si="123"/>
        <v>0</v>
      </c>
      <c r="X74" s="272">
        <f t="shared" si="123"/>
        <v>0</v>
      </c>
      <c r="Y74" s="272">
        <f t="shared" si="123"/>
        <v>0</v>
      </c>
      <c r="Z74" s="272">
        <f t="shared" si="123"/>
        <v>0</v>
      </c>
      <c r="AA74" s="2"/>
      <c r="AB74" s="272">
        <f t="shared" si="109"/>
        <v>0</v>
      </c>
      <c r="AC74" s="767"/>
      <c r="AD74" s="272">
        <f t="shared" ref="AD74:AZ74" si="124">COUNTIF(AD11:AD63,"CP.20")</f>
        <v>0</v>
      </c>
      <c r="AE74" s="272">
        <f t="shared" si="124"/>
        <v>0</v>
      </c>
      <c r="AF74" s="272">
        <f t="shared" si="124"/>
        <v>0</v>
      </c>
      <c r="AG74" s="272">
        <f t="shared" si="124"/>
        <v>0</v>
      </c>
      <c r="AH74" s="272">
        <f t="shared" si="124"/>
        <v>0</v>
      </c>
      <c r="AI74" s="272">
        <f t="shared" si="124"/>
        <v>0</v>
      </c>
      <c r="AJ74" s="272">
        <f t="shared" si="124"/>
        <v>0</v>
      </c>
      <c r="AK74" s="272">
        <f t="shared" si="124"/>
        <v>0</v>
      </c>
      <c r="AL74" s="272">
        <f t="shared" si="124"/>
        <v>0</v>
      </c>
      <c r="AM74" s="272">
        <f t="shared" si="124"/>
        <v>0</v>
      </c>
      <c r="AN74" s="272">
        <f t="shared" si="124"/>
        <v>0</v>
      </c>
      <c r="AO74" s="272">
        <f t="shared" si="124"/>
        <v>0</v>
      </c>
      <c r="AP74" s="272">
        <f t="shared" si="124"/>
        <v>0</v>
      </c>
      <c r="AQ74" s="272">
        <f t="shared" si="124"/>
        <v>0</v>
      </c>
      <c r="AR74" s="272">
        <f t="shared" si="124"/>
        <v>0</v>
      </c>
      <c r="AS74" s="272">
        <f t="shared" si="124"/>
        <v>0</v>
      </c>
      <c r="AT74" s="272">
        <f t="shared" si="124"/>
        <v>0</v>
      </c>
      <c r="AU74" s="272">
        <f t="shared" si="124"/>
        <v>0</v>
      </c>
      <c r="AV74" s="272">
        <f t="shared" si="124"/>
        <v>0</v>
      </c>
      <c r="AW74" s="272">
        <f t="shared" si="124"/>
        <v>0</v>
      </c>
      <c r="AX74" s="272">
        <f t="shared" si="124"/>
        <v>0</v>
      </c>
      <c r="AY74" s="272">
        <f t="shared" si="124"/>
        <v>0</v>
      </c>
      <c r="AZ74" s="272">
        <f t="shared" si="124"/>
        <v>0</v>
      </c>
      <c r="BA74" s="529">
        <f t="shared" si="112"/>
        <v>0</v>
      </c>
      <c r="BB74" s="766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82"/>
      <c r="EW74" s="182"/>
      <c r="EX74" s="7"/>
      <c r="EY74" s="7"/>
      <c r="EZ74" s="7"/>
      <c r="FA74" s="7"/>
      <c r="FB74" s="7"/>
      <c r="FC74" s="7"/>
      <c r="FD74" s="7"/>
      <c r="FE74" s="7"/>
    </row>
    <row r="75" spans="1:161" ht="18" hidden="1" customHeight="1" x14ac:dyDescent="0.25">
      <c r="A75" s="770" t="s">
        <v>463</v>
      </c>
      <c r="B75" s="770"/>
      <c r="C75" s="770"/>
      <c r="D75" s="272">
        <f t="shared" ref="D75:Z75" si="125">COUNTIF(D12:D64,"C.13")</f>
        <v>0</v>
      </c>
      <c r="E75" s="272">
        <f t="shared" si="125"/>
        <v>0</v>
      </c>
      <c r="F75" s="272">
        <f t="shared" si="125"/>
        <v>0</v>
      </c>
      <c r="G75" s="272">
        <f t="shared" si="125"/>
        <v>0</v>
      </c>
      <c r="H75" s="272">
        <f t="shared" si="125"/>
        <v>0</v>
      </c>
      <c r="I75" s="272">
        <f t="shared" si="125"/>
        <v>0</v>
      </c>
      <c r="J75" s="272">
        <f t="shared" si="125"/>
        <v>0</v>
      </c>
      <c r="K75" s="272">
        <f t="shared" si="125"/>
        <v>0</v>
      </c>
      <c r="L75" s="272">
        <f t="shared" si="125"/>
        <v>0</v>
      </c>
      <c r="M75" s="272">
        <f t="shared" si="125"/>
        <v>0</v>
      </c>
      <c r="N75" s="272">
        <f t="shared" si="125"/>
        <v>0</v>
      </c>
      <c r="O75" s="272">
        <f t="shared" si="125"/>
        <v>0</v>
      </c>
      <c r="P75" s="272">
        <f t="shared" si="125"/>
        <v>0</v>
      </c>
      <c r="Q75" s="272">
        <f t="shared" si="125"/>
        <v>0</v>
      </c>
      <c r="R75" s="272">
        <f t="shared" si="125"/>
        <v>0</v>
      </c>
      <c r="S75" s="272">
        <f t="shared" si="125"/>
        <v>0</v>
      </c>
      <c r="T75" s="272">
        <f t="shared" si="125"/>
        <v>0</v>
      </c>
      <c r="U75" s="272">
        <f t="shared" si="125"/>
        <v>0</v>
      </c>
      <c r="V75" s="272">
        <f t="shared" si="125"/>
        <v>0</v>
      </c>
      <c r="W75" s="272">
        <f t="shared" si="125"/>
        <v>0</v>
      </c>
      <c r="X75" s="272">
        <f t="shared" si="125"/>
        <v>0</v>
      </c>
      <c r="Y75" s="272">
        <f t="shared" si="125"/>
        <v>0</v>
      </c>
      <c r="Z75" s="272">
        <f t="shared" si="125"/>
        <v>0</v>
      </c>
      <c r="AA75" s="2"/>
      <c r="AB75" s="272">
        <f t="shared" si="109"/>
        <v>0</v>
      </c>
      <c r="AC75" s="767">
        <f>AB75+AB76</f>
        <v>0</v>
      </c>
      <c r="AD75" s="272">
        <f>COUNTIF(AD11:AD63,"C.13")</f>
        <v>0</v>
      </c>
      <c r="AE75" s="272">
        <f t="shared" ref="AE75:AZ75" si="126">COUNTIF(AE11:AE63,"C.13")</f>
        <v>0</v>
      </c>
      <c r="AF75" s="272">
        <f t="shared" si="126"/>
        <v>0</v>
      </c>
      <c r="AG75" s="272">
        <f t="shared" si="126"/>
        <v>0</v>
      </c>
      <c r="AH75" s="272">
        <f t="shared" si="126"/>
        <v>0</v>
      </c>
      <c r="AI75" s="272">
        <f t="shared" si="126"/>
        <v>0</v>
      </c>
      <c r="AJ75" s="272">
        <f t="shared" si="126"/>
        <v>0</v>
      </c>
      <c r="AK75" s="272">
        <f t="shared" si="126"/>
        <v>0</v>
      </c>
      <c r="AL75" s="272">
        <f t="shared" si="126"/>
        <v>0</v>
      </c>
      <c r="AM75" s="272">
        <f t="shared" si="126"/>
        <v>0</v>
      </c>
      <c r="AN75" s="272">
        <f t="shared" si="126"/>
        <v>0</v>
      </c>
      <c r="AO75" s="272">
        <f t="shared" si="126"/>
        <v>0</v>
      </c>
      <c r="AP75" s="272">
        <f t="shared" si="126"/>
        <v>0</v>
      </c>
      <c r="AQ75" s="272">
        <f t="shared" si="126"/>
        <v>0</v>
      </c>
      <c r="AR75" s="272">
        <f t="shared" si="126"/>
        <v>0</v>
      </c>
      <c r="AS75" s="272">
        <f t="shared" si="126"/>
        <v>0</v>
      </c>
      <c r="AT75" s="272">
        <f t="shared" si="126"/>
        <v>4</v>
      </c>
      <c r="AU75" s="272">
        <f t="shared" si="126"/>
        <v>4</v>
      </c>
      <c r="AV75" s="272">
        <f t="shared" si="126"/>
        <v>4</v>
      </c>
      <c r="AW75" s="272">
        <f t="shared" si="126"/>
        <v>4</v>
      </c>
      <c r="AX75" s="272">
        <f t="shared" si="126"/>
        <v>4</v>
      </c>
      <c r="AY75" s="272">
        <f t="shared" si="126"/>
        <v>4</v>
      </c>
      <c r="AZ75" s="272">
        <f t="shared" si="126"/>
        <v>4</v>
      </c>
      <c r="BA75" s="529">
        <f t="shared" si="112"/>
        <v>28</v>
      </c>
      <c r="BB75" s="766">
        <f>BA75+BA76</f>
        <v>28</v>
      </c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82"/>
      <c r="EW75" s="182"/>
      <c r="EX75" s="7"/>
      <c r="EY75" s="7"/>
      <c r="EZ75" s="7"/>
      <c r="FA75" s="7"/>
      <c r="FB75" s="7"/>
      <c r="FC75" s="7"/>
      <c r="FD75" s="7"/>
      <c r="FE75" s="7"/>
    </row>
    <row r="76" spans="1:161" ht="18" hidden="1" customHeight="1" x14ac:dyDescent="0.25">
      <c r="A76" s="770" t="s">
        <v>487</v>
      </c>
      <c r="B76" s="770"/>
      <c r="C76" s="770"/>
      <c r="D76" s="272">
        <f t="shared" ref="D76:Z76" si="127">COUNTIF(D12:D64,"CP.13")</f>
        <v>0</v>
      </c>
      <c r="E76" s="272">
        <f t="shared" si="127"/>
        <v>0</v>
      </c>
      <c r="F76" s="272">
        <f t="shared" si="127"/>
        <v>0</v>
      </c>
      <c r="G76" s="272">
        <f t="shared" si="127"/>
        <v>0</v>
      </c>
      <c r="H76" s="272">
        <f t="shared" si="127"/>
        <v>0</v>
      </c>
      <c r="I76" s="272">
        <f t="shared" si="127"/>
        <v>0</v>
      </c>
      <c r="J76" s="272">
        <f t="shared" si="127"/>
        <v>0</v>
      </c>
      <c r="K76" s="272">
        <f t="shared" si="127"/>
        <v>0</v>
      </c>
      <c r="L76" s="272">
        <f t="shared" si="127"/>
        <v>0</v>
      </c>
      <c r="M76" s="272">
        <f t="shared" si="127"/>
        <v>0</v>
      </c>
      <c r="N76" s="272">
        <f t="shared" si="127"/>
        <v>0</v>
      </c>
      <c r="O76" s="272">
        <f t="shared" si="127"/>
        <v>0</v>
      </c>
      <c r="P76" s="222">
        <f t="shared" si="127"/>
        <v>0</v>
      </c>
      <c r="Q76" s="222">
        <f t="shared" si="127"/>
        <v>0</v>
      </c>
      <c r="R76" s="272">
        <f t="shared" si="127"/>
        <v>0</v>
      </c>
      <c r="S76" s="272">
        <f t="shared" si="127"/>
        <v>0</v>
      </c>
      <c r="T76" s="272">
        <f t="shared" si="127"/>
        <v>0</v>
      </c>
      <c r="U76" s="272">
        <f t="shared" si="127"/>
        <v>0</v>
      </c>
      <c r="V76" s="272">
        <f t="shared" si="127"/>
        <v>0</v>
      </c>
      <c r="W76" s="272">
        <f t="shared" si="127"/>
        <v>0</v>
      </c>
      <c r="X76" s="272">
        <f t="shared" si="127"/>
        <v>0</v>
      </c>
      <c r="Y76" s="272">
        <f t="shared" si="127"/>
        <v>0</v>
      </c>
      <c r="Z76" s="272">
        <f t="shared" si="127"/>
        <v>0</v>
      </c>
      <c r="AA76" s="2"/>
      <c r="AB76" s="272">
        <f t="shared" si="109"/>
        <v>0</v>
      </c>
      <c r="AC76" s="767"/>
      <c r="AD76" s="272">
        <f t="shared" ref="AD76:AZ76" si="128">COUNTIF(AD11:AD63,"CP.13")</f>
        <v>0</v>
      </c>
      <c r="AE76" s="272">
        <f t="shared" si="128"/>
        <v>0</v>
      </c>
      <c r="AF76" s="272">
        <f t="shared" si="128"/>
        <v>0</v>
      </c>
      <c r="AG76" s="272">
        <f t="shared" si="128"/>
        <v>0</v>
      </c>
      <c r="AH76" s="272">
        <f t="shared" si="128"/>
        <v>0</v>
      </c>
      <c r="AI76" s="272">
        <f t="shared" si="128"/>
        <v>0</v>
      </c>
      <c r="AJ76" s="272">
        <f t="shared" si="128"/>
        <v>0</v>
      </c>
      <c r="AK76" s="272">
        <f t="shared" si="128"/>
        <v>0</v>
      </c>
      <c r="AL76" s="272">
        <f t="shared" si="128"/>
        <v>0</v>
      </c>
      <c r="AM76" s="272">
        <f t="shared" si="128"/>
        <v>0</v>
      </c>
      <c r="AN76" s="272">
        <f t="shared" si="128"/>
        <v>0</v>
      </c>
      <c r="AO76" s="272">
        <f t="shared" si="128"/>
        <v>0</v>
      </c>
      <c r="AP76" s="272">
        <f t="shared" si="128"/>
        <v>0</v>
      </c>
      <c r="AQ76" s="272">
        <f t="shared" si="128"/>
        <v>0</v>
      </c>
      <c r="AR76" s="272">
        <f t="shared" si="128"/>
        <v>0</v>
      </c>
      <c r="AS76" s="272">
        <f t="shared" si="128"/>
        <v>0</v>
      </c>
      <c r="AT76" s="272">
        <f t="shared" si="128"/>
        <v>0</v>
      </c>
      <c r="AU76" s="272">
        <f t="shared" si="128"/>
        <v>0</v>
      </c>
      <c r="AV76" s="272">
        <f t="shared" si="128"/>
        <v>0</v>
      </c>
      <c r="AW76" s="272">
        <f t="shared" si="128"/>
        <v>0</v>
      </c>
      <c r="AX76" s="272">
        <f t="shared" si="128"/>
        <v>0</v>
      </c>
      <c r="AY76" s="272">
        <f t="shared" si="128"/>
        <v>0</v>
      </c>
      <c r="AZ76" s="272">
        <f t="shared" si="128"/>
        <v>0</v>
      </c>
      <c r="BA76" s="529">
        <f t="shared" si="112"/>
        <v>0</v>
      </c>
      <c r="BB76" s="766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82"/>
      <c r="EW76" s="182"/>
      <c r="EX76" s="7"/>
      <c r="EY76" s="7"/>
      <c r="EZ76" s="7"/>
      <c r="FA76" s="7"/>
      <c r="FB76" s="7"/>
      <c r="FC76" s="7"/>
      <c r="FD76" s="7"/>
      <c r="FE76" s="7"/>
    </row>
    <row r="77" spans="1:161" ht="18" hidden="1" customHeight="1" x14ac:dyDescent="0.25">
      <c r="A77" s="770" t="s">
        <v>464</v>
      </c>
      <c r="B77" s="770"/>
      <c r="C77" s="770"/>
      <c r="D77" s="272">
        <f t="shared" ref="D77:Z77" si="129">COUNTIF(D12:D64,"C.7")</f>
        <v>0</v>
      </c>
      <c r="E77" s="272">
        <f t="shared" si="129"/>
        <v>0</v>
      </c>
      <c r="F77" s="272">
        <f t="shared" si="129"/>
        <v>0</v>
      </c>
      <c r="G77" s="272">
        <f t="shared" si="129"/>
        <v>0</v>
      </c>
      <c r="H77" s="272">
        <f t="shared" si="129"/>
        <v>0</v>
      </c>
      <c r="I77" s="272">
        <f t="shared" si="129"/>
        <v>0</v>
      </c>
      <c r="J77" s="272">
        <f t="shared" si="129"/>
        <v>0</v>
      </c>
      <c r="K77" s="272">
        <f t="shared" si="129"/>
        <v>0</v>
      </c>
      <c r="L77" s="272">
        <f t="shared" si="129"/>
        <v>0</v>
      </c>
      <c r="M77" s="272">
        <f t="shared" si="129"/>
        <v>0</v>
      </c>
      <c r="N77" s="272">
        <f t="shared" si="129"/>
        <v>0</v>
      </c>
      <c r="O77" s="272">
        <f t="shared" si="129"/>
        <v>0</v>
      </c>
      <c r="P77" s="222">
        <f t="shared" si="129"/>
        <v>0</v>
      </c>
      <c r="Q77" s="222">
        <f t="shared" si="129"/>
        <v>0</v>
      </c>
      <c r="R77" s="272">
        <f t="shared" si="129"/>
        <v>0</v>
      </c>
      <c r="S77" s="272">
        <f t="shared" si="129"/>
        <v>0</v>
      </c>
      <c r="T77" s="272">
        <f t="shared" si="129"/>
        <v>0</v>
      </c>
      <c r="U77" s="272">
        <f t="shared" si="129"/>
        <v>0</v>
      </c>
      <c r="V77" s="272">
        <f t="shared" si="129"/>
        <v>0</v>
      </c>
      <c r="W77" s="272">
        <f t="shared" si="129"/>
        <v>0</v>
      </c>
      <c r="X77" s="272">
        <f t="shared" si="129"/>
        <v>0</v>
      </c>
      <c r="Y77" s="272">
        <f t="shared" si="129"/>
        <v>0</v>
      </c>
      <c r="Z77" s="272">
        <f t="shared" si="129"/>
        <v>0</v>
      </c>
      <c r="AA77" s="2"/>
      <c r="AB77" s="272">
        <f t="shared" si="109"/>
        <v>0</v>
      </c>
      <c r="AC77" s="767">
        <f>AB77+AB78</f>
        <v>0</v>
      </c>
      <c r="AD77" s="272">
        <f t="shared" ref="AD77:AZ77" si="130">COUNTIF(AD11:AD63,"C.7")</f>
        <v>0</v>
      </c>
      <c r="AE77" s="272">
        <f t="shared" si="130"/>
        <v>0</v>
      </c>
      <c r="AF77" s="272">
        <f t="shared" si="130"/>
        <v>0</v>
      </c>
      <c r="AG77" s="272">
        <f t="shared" si="130"/>
        <v>0</v>
      </c>
      <c r="AH77" s="272">
        <f t="shared" si="130"/>
        <v>0</v>
      </c>
      <c r="AI77" s="272">
        <f t="shared" si="130"/>
        <v>0</v>
      </c>
      <c r="AJ77" s="272">
        <f t="shared" si="130"/>
        <v>0</v>
      </c>
      <c r="AK77" s="272">
        <f t="shared" si="130"/>
        <v>0</v>
      </c>
      <c r="AL77" s="272">
        <f t="shared" si="130"/>
        <v>0</v>
      </c>
      <c r="AM77" s="272">
        <f t="shared" si="130"/>
        <v>4</v>
      </c>
      <c r="AN77" s="272">
        <f t="shared" si="130"/>
        <v>4</v>
      </c>
      <c r="AO77" s="272">
        <f t="shared" si="130"/>
        <v>4</v>
      </c>
      <c r="AP77" s="272">
        <f t="shared" si="130"/>
        <v>0</v>
      </c>
      <c r="AQ77" s="272">
        <f t="shared" si="130"/>
        <v>0</v>
      </c>
      <c r="AR77" s="272">
        <f t="shared" si="130"/>
        <v>0</v>
      </c>
      <c r="AS77" s="272">
        <f t="shared" si="130"/>
        <v>0</v>
      </c>
      <c r="AT77" s="272">
        <f t="shared" si="130"/>
        <v>0</v>
      </c>
      <c r="AU77" s="272">
        <f t="shared" si="130"/>
        <v>0</v>
      </c>
      <c r="AV77" s="272">
        <f t="shared" si="130"/>
        <v>0</v>
      </c>
      <c r="AW77" s="272">
        <f t="shared" si="130"/>
        <v>0</v>
      </c>
      <c r="AX77" s="272">
        <f t="shared" si="130"/>
        <v>0</v>
      </c>
      <c r="AY77" s="272">
        <f t="shared" si="130"/>
        <v>0</v>
      </c>
      <c r="AZ77" s="529">
        <f t="shared" si="130"/>
        <v>0</v>
      </c>
      <c r="BA77" s="529">
        <f t="shared" si="112"/>
        <v>12</v>
      </c>
      <c r="BB77" s="766">
        <f>BA77+BA78</f>
        <v>28</v>
      </c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82"/>
      <c r="EW77" s="182"/>
      <c r="EX77" s="7"/>
      <c r="EY77" s="7"/>
      <c r="EZ77" s="7"/>
      <c r="FA77" s="7"/>
      <c r="FB77" s="7"/>
      <c r="FC77" s="7"/>
      <c r="FD77" s="7"/>
      <c r="FE77" s="7"/>
    </row>
    <row r="78" spans="1:161" ht="18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Z78" si="131">COUNTIF(E12:E64,"CP.7")</f>
        <v>0</v>
      </c>
      <c r="F78" s="272">
        <f t="shared" si="131"/>
        <v>0</v>
      </c>
      <c r="G78" s="272">
        <f t="shared" si="131"/>
        <v>0</v>
      </c>
      <c r="H78" s="272">
        <f>COUNTIF(H12:H64,"CP.7")</f>
        <v>0</v>
      </c>
      <c r="I78" s="272">
        <f>COUNTIF(I12:I64,"CP.7")</f>
        <v>0</v>
      </c>
      <c r="J78" s="272">
        <f>COUNTIF(J12:J64,"CP.7")</f>
        <v>0</v>
      </c>
      <c r="K78" s="272">
        <f>COUNTIF(K12:K64,"CP.7")</f>
        <v>0</v>
      </c>
      <c r="L78" s="272">
        <f>COUNTIF(L12:L64,"CP.7")</f>
        <v>0</v>
      </c>
      <c r="M78" s="272">
        <f t="shared" si="131"/>
        <v>0</v>
      </c>
      <c r="N78" s="272">
        <f t="shared" si="131"/>
        <v>0</v>
      </c>
      <c r="O78" s="272">
        <f t="shared" si="131"/>
        <v>0</v>
      </c>
      <c r="P78" s="272">
        <f t="shared" si="131"/>
        <v>0</v>
      </c>
      <c r="Q78" s="272">
        <f t="shared" si="131"/>
        <v>0</v>
      </c>
      <c r="R78" s="272">
        <f t="shared" si="131"/>
        <v>0</v>
      </c>
      <c r="S78" s="272">
        <f t="shared" si="131"/>
        <v>0</v>
      </c>
      <c r="T78" s="272">
        <f t="shared" si="131"/>
        <v>0</v>
      </c>
      <c r="U78" s="272">
        <f t="shared" si="131"/>
        <v>0</v>
      </c>
      <c r="V78" s="272">
        <f t="shared" si="131"/>
        <v>0</v>
      </c>
      <c r="W78" s="272">
        <f t="shared" si="131"/>
        <v>0</v>
      </c>
      <c r="X78" s="272">
        <f t="shared" si="131"/>
        <v>0</v>
      </c>
      <c r="Y78" s="272">
        <f t="shared" si="131"/>
        <v>0</v>
      </c>
      <c r="Z78" s="272">
        <f t="shared" si="131"/>
        <v>0</v>
      </c>
      <c r="AA78" s="2"/>
      <c r="AB78" s="272">
        <f t="shared" si="109"/>
        <v>0</v>
      </c>
      <c r="AC78" s="767"/>
      <c r="AD78" s="272">
        <f t="shared" ref="AD78:AZ78" si="132">COUNTIF(AD11:AD63,"CP.7")</f>
        <v>0</v>
      </c>
      <c r="AE78" s="272">
        <f t="shared" si="132"/>
        <v>0</v>
      </c>
      <c r="AF78" s="272">
        <f t="shared" si="132"/>
        <v>0</v>
      </c>
      <c r="AG78" s="272">
        <f t="shared" si="132"/>
        <v>0</v>
      </c>
      <c r="AH78" s="272">
        <f t="shared" si="132"/>
        <v>0</v>
      </c>
      <c r="AI78" s="272">
        <f t="shared" si="132"/>
        <v>0</v>
      </c>
      <c r="AJ78" s="272">
        <f t="shared" si="132"/>
        <v>0</v>
      </c>
      <c r="AK78" s="272">
        <f t="shared" si="132"/>
        <v>0</v>
      </c>
      <c r="AL78" s="272">
        <f t="shared" si="132"/>
        <v>0</v>
      </c>
      <c r="AM78" s="272">
        <f t="shared" si="132"/>
        <v>0</v>
      </c>
      <c r="AN78" s="272">
        <f t="shared" si="132"/>
        <v>0</v>
      </c>
      <c r="AO78" s="272">
        <f t="shared" si="132"/>
        <v>0</v>
      </c>
      <c r="AP78" s="272">
        <f t="shared" si="132"/>
        <v>0</v>
      </c>
      <c r="AQ78" s="272">
        <f t="shared" si="132"/>
        <v>0</v>
      </c>
      <c r="AR78" s="272">
        <f t="shared" si="132"/>
        <v>4</v>
      </c>
      <c r="AS78" s="272">
        <f t="shared" si="132"/>
        <v>4</v>
      </c>
      <c r="AT78" s="272">
        <f t="shared" si="132"/>
        <v>0</v>
      </c>
      <c r="AU78" s="272">
        <f t="shared" si="132"/>
        <v>0</v>
      </c>
      <c r="AV78" s="272">
        <f t="shared" si="132"/>
        <v>0</v>
      </c>
      <c r="AW78" s="272">
        <f t="shared" si="132"/>
        <v>0</v>
      </c>
      <c r="AX78" s="272">
        <f t="shared" si="132"/>
        <v>0</v>
      </c>
      <c r="AY78" s="272">
        <f t="shared" si="132"/>
        <v>4</v>
      </c>
      <c r="AZ78" s="272">
        <f t="shared" si="132"/>
        <v>4</v>
      </c>
      <c r="BA78" s="529">
        <f t="shared" si="112"/>
        <v>16</v>
      </c>
      <c r="BB78" s="766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82"/>
      <c r="EW78" s="182"/>
      <c r="EX78" s="7"/>
      <c r="EY78" s="7"/>
      <c r="EZ78" s="7"/>
      <c r="FA78" s="7"/>
      <c r="FB78" s="7"/>
      <c r="FC78" s="7"/>
      <c r="FD78" s="7"/>
      <c r="FE78" s="7"/>
    </row>
    <row r="79" spans="1:161" ht="18" hidden="1" customHeight="1" x14ac:dyDescent="0.25">
      <c r="A79" s="524" t="s">
        <v>761</v>
      </c>
      <c r="B79" s="524"/>
      <c r="C79" s="524"/>
      <c r="D79" s="272">
        <f t="shared" ref="D79:Z79" si="133">COUNTIF(D12:D64,"C.31")</f>
        <v>0</v>
      </c>
      <c r="E79" s="272">
        <f t="shared" si="133"/>
        <v>0</v>
      </c>
      <c r="F79" s="272">
        <f t="shared" si="133"/>
        <v>0</v>
      </c>
      <c r="G79" s="272">
        <f t="shared" si="133"/>
        <v>0</v>
      </c>
      <c r="H79" s="272">
        <f t="shared" si="133"/>
        <v>0</v>
      </c>
      <c r="I79" s="272">
        <f t="shared" si="133"/>
        <v>0</v>
      </c>
      <c r="J79" s="272">
        <f t="shared" si="133"/>
        <v>0</v>
      </c>
      <c r="K79" s="272">
        <f t="shared" si="133"/>
        <v>0</v>
      </c>
      <c r="L79" s="272">
        <f t="shared" si="133"/>
        <v>0</v>
      </c>
      <c r="M79" s="272">
        <f t="shared" si="133"/>
        <v>0</v>
      </c>
      <c r="N79" s="272">
        <f t="shared" si="133"/>
        <v>0</v>
      </c>
      <c r="O79" s="272">
        <f t="shared" si="133"/>
        <v>0</v>
      </c>
      <c r="P79" s="272">
        <f t="shared" si="133"/>
        <v>0</v>
      </c>
      <c r="Q79" s="272">
        <f t="shared" si="133"/>
        <v>0</v>
      </c>
      <c r="R79" s="272">
        <f t="shared" si="133"/>
        <v>0</v>
      </c>
      <c r="S79" s="272">
        <f t="shared" si="133"/>
        <v>0</v>
      </c>
      <c r="T79" s="272">
        <f t="shared" si="133"/>
        <v>0</v>
      </c>
      <c r="U79" s="272">
        <f t="shared" si="133"/>
        <v>0</v>
      </c>
      <c r="V79" s="272">
        <f t="shared" si="133"/>
        <v>0</v>
      </c>
      <c r="W79" s="272">
        <f t="shared" si="133"/>
        <v>0</v>
      </c>
      <c r="X79" s="272">
        <f t="shared" si="133"/>
        <v>0</v>
      </c>
      <c r="Y79" s="272">
        <f t="shared" si="133"/>
        <v>0</v>
      </c>
      <c r="Z79" s="272">
        <f t="shared" si="133"/>
        <v>0</v>
      </c>
      <c r="AA79" s="2"/>
      <c r="AB79" s="272">
        <f t="shared" si="109"/>
        <v>0</v>
      </c>
      <c r="AC79" s="767">
        <f>AB79+AB80</f>
        <v>0</v>
      </c>
      <c r="AD79" s="272">
        <f t="shared" ref="AD79:AZ79" si="134">COUNTIF(AD11:AD63,"C.31")</f>
        <v>0</v>
      </c>
      <c r="AE79" s="272">
        <f t="shared" si="134"/>
        <v>0</v>
      </c>
      <c r="AF79" s="272">
        <f t="shared" si="134"/>
        <v>0</v>
      </c>
      <c r="AG79" s="272">
        <f t="shared" si="134"/>
        <v>0</v>
      </c>
      <c r="AH79" s="272">
        <f t="shared" si="134"/>
        <v>4</v>
      </c>
      <c r="AI79" s="272">
        <f t="shared" si="134"/>
        <v>4</v>
      </c>
      <c r="AJ79" s="272">
        <f t="shared" si="134"/>
        <v>0</v>
      </c>
      <c r="AK79" s="272">
        <f t="shared" si="134"/>
        <v>0</v>
      </c>
      <c r="AL79" s="272">
        <f t="shared" si="134"/>
        <v>0</v>
      </c>
      <c r="AM79" s="272">
        <f t="shared" si="134"/>
        <v>0</v>
      </c>
      <c r="AN79" s="272">
        <f t="shared" si="134"/>
        <v>0</v>
      </c>
      <c r="AO79" s="272">
        <f t="shared" si="134"/>
        <v>0</v>
      </c>
      <c r="AP79" s="272">
        <f t="shared" si="134"/>
        <v>4</v>
      </c>
      <c r="AQ79" s="272">
        <f t="shared" si="134"/>
        <v>4</v>
      </c>
      <c r="AR79" s="272">
        <f t="shared" si="134"/>
        <v>4</v>
      </c>
      <c r="AS79" s="272">
        <f t="shared" si="134"/>
        <v>4</v>
      </c>
      <c r="AT79" s="272">
        <f t="shared" si="134"/>
        <v>0</v>
      </c>
      <c r="AU79" s="272">
        <f t="shared" si="134"/>
        <v>0</v>
      </c>
      <c r="AV79" s="272">
        <f t="shared" si="134"/>
        <v>0</v>
      </c>
      <c r="AW79" s="272">
        <f t="shared" si="134"/>
        <v>0</v>
      </c>
      <c r="AX79" s="272">
        <f t="shared" si="134"/>
        <v>0</v>
      </c>
      <c r="AY79" s="272">
        <f t="shared" si="134"/>
        <v>0</v>
      </c>
      <c r="AZ79" s="272">
        <f t="shared" si="134"/>
        <v>0</v>
      </c>
      <c r="BA79" s="529">
        <f>SUM(D79:Z79)</f>
        <v>0</v>
      </c>
      <c r="BB79" s="766">
        <f>BA79+BA80</f>
        <v>9</v>
      </c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82"/>
      <c r="EW79" s="182"/>
      <c r="EX79" s="7"/>
      <c r="EY79" s="7"/>
      <c r="EZ79" s="7"/>
      <c r="FA79" s="7"/>
      <c r="FB79" s="7"/>
      <c r="FC79" s="7"/>
      <c r="FD79" s="7"/>
      <c r="FE79" s="7"/>
    </row>
    <row r="80" spans="1:161" ht="18" hidden="1" customHeight="1" x14ac:dyDescent="0.25">
      <c r="A80" s="524" t="s">
        <v>762</v>
      </c>
      <c r="B80" s="524"/>
      <c r="C80" s="524"/>
      <c r="D80" s="272">
        <f t="shared" ref="D80:Z80" si="135">COUNTIF(D12:D64,"CP.31")</f>
        <v>0</v>
      </c>
      <c r="E80" s="272">
        <f t="shared" si="135"/>
        <v>0</v>
      </c>
      <c r="F80" s="272">
        <f t="shared" si="135"/>
        <v>0</v>
      </c>
      <c r="G80" s="272">
        <f t="shared" si="135"/>
        <v>0</v>
      </c>
      <c r="H80" s="272">
        <f t="shared" si="135"/>
        <v>0</v>
      </c>
      <c r="I80" s="272">
        <f t="shared" si="135"/>
        <v>0</v>
      </c>
      <c r="J80" s="272">
        <f t="shared" si="135"/>
        <v>0</v>
      </c>
      <c r="K80" s="272">
        <f t="shared" si="135"/>
        <v>0</v>
      </c>
      <c r="L80" s="272">
        <f t="shared" si="135"/>
        <v>0</v>
      </c>
      <c r="M80" s="272">
        <f t="shared" si="135"/>
        <v>0</v>
      </c>
      <c r="N80" s="272">
        <f t="shared" si="135"/>
        <v>0</v>
      </c>
      <c r="O80" s="272">
        <f t="shared" si="135"/>
        <v>0</v>
      </c>
      <c r="P80" s="272">
        <f t="shared" si="135"/>
        <v>0</v>
      </c>
      <c r="Q80" s="272">
        <f t="shared" si="135"/>
        <v>0</v>
      </c>
      <c r="R80" s="272">
        <f t="shared" si="135"/>
        <v>0</v>
      </c>
      <c r="S80" s="272">
        <f t="shared" si="135"/>
        <v>0</v>
      </c>
      <c r="T80" s="272">
        <f t="shared" si="135"/>
        <v>0</v>
      </c>
      <c r="U80" s="272">
        <f t="shared" si="135"/>
        <v>0</v>
      </c>
      <c r="V80" s="272">
        <f t="shared" si="135"/>
        <v>0</v>
      </c>
      <c r="W80" s="272">
        <f t="shared" si="135"/>
        <v>0</v>
      </c>
      <c r="X80" s="272">
        <f t="shared" si="135"/>
        <v>0</v>
      </c>
      <c r="Y80" s="272">
        <f t="shared" si="135"/>
        <v>0</v>
      </c>
      <c r="Z80" s="272">
        <f t="shared" si="135"/>
        <v>0</v>
      </c>
      <c r="AA80" s="2"/>
      <c r="AB80" s="272">
        <f t="shared" si="109"/>
        <v>0</v>
      </c>
      <c r="AC80" s="767"/>
      <c r="AD80" s="272">
        <f t="shared" ref="AD80:AZ80" si="136">COUNTIF(AD11:AD63,"CP.31")</f>
        <v>0</v>
      </c>
      <c r="AE80" s="272">
        <f t="shared" si="136"/>
        <v>0</v>
      </c>
      <c r="AF80" s="272">
        <f t="shared" si="136"/>
        <v>0</v>
      </c>
      <c r="AG80" s="272">
        <f t="shared" si="136"/>
        <v>0</v>
      </c>
      <c r="AH80" s="272">
        <f t="shared" si="136"/>
        <v>0</v>
      </c>
      <c r="AI80" s="272">
        <f t="shared" si="136"/>
        <v>0</v>
      </c>
      <c r="AJ80" s="272">
        <f t="shared" si="136"/>
        <v>3</v>
      </c>
      <c r="AK80" s="272">
        <f t="shared" si="136"/>
        <v>3</v>
      </c>
      <c r="AL80" s="272">
        <f t="shared" si="136"/>
        <v>3</v>
      </c>
      <c r="AM80" s="272">
        <f t="shared" si="136"/>
        <v>0</v>
      </c>
      <c r="AN80" s="272">
        <f t="shared" si="136"/>
        <v>0</v>
      </c>
      <c r="AO80" s="272">
        <f t="shared" si="136"/>
        <v>0</v>
      </c>
      <c r="AP80" s="272">
        <f t="shared" si="136"/>
        <v>0</v>
      </c>
      <c r="AQ80" s="272">
        <f t="shared" si="136"/>
        <v>0</v>
      </c>
      <c r="AR80" s="272">
        <f t="shared" si="136"/>
        <v>0</v>
      </c>
      <c r="AS80" s="272">
        <f t="shared" si="136"/>
        <v>0</v>
      </c>
      <c r="AT80" s="272">
        <f t="shared" si="136"/>
        <v>0</v>
      </c>
      <c r="AU80" s="272">
        <f t="shared" si="136"/>
        <v>0</v>
      </c>
      <c r="AV80" s="272">
        <f t="shared" si="136"/>
        <v>0</v>
      </c>
      <c r="AW80" s="272">
        <f t="shared" si="136"/>
        <v>0</v>
      </c>
      <c r="AX80" s="272">
        <f t="shared" si="136"/>
        <v>0</v>
      </c>
      <c r="AY80" s="272">
        <f t="shared" si="136"/>
        <v>0</v>
      </c>
      <c r="AZ80" s="272">
        <f t="shared" si="136"/>
        <v>0</v>
      </c>
      <c r="BA80" s="529">
        <f t="shared" si="112"/>
        <v>9</v>
      </c>
      <c r="BB80" s="766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82"/>
      <c r="EW80" s="182"/>
      <c r="EX80" s="7"/>
      <c r="EY80" s="7"/>
      <c r="EZ80" s="7"/>
      <c r="FA80" s="7"/>
      <c r="FB80" s="7"/>
      <c r="FC80" s="7"/>
      <c r="FD80" s="7"/>
      <c r="FE80" s="7"/>
    </row>
    <row r="81" spans="1:161" ht="18" hidden="1" customHeight="1" x14ac:dyDescent="0.25">
      <c r="A81" s="770" t="s">
        <v>465</v>
      </c>
      <c r="B81" s="770"/>
      <c r="C81" s="770"/>
      <c r="D81" s="272">
        <f t="shared" ref="D81:Z81" si="137">COUNTIF(D12:D64,"E.33")</f>
        <v>0</v>
      </c>
      <c r="E81" s="272">
        <f t="shared" si="137"/>
        <v>0</v>
      </c>
      <c r="F81" s="272">
        <f t="shared" si="137"/>
        <v>0</v>
      </c>
      <c r="G81" s="272">
        <f t="shared" si="137"/>
        <v>0</v>
      </c>
      <c r="H81" s="272">
        <f t="shared" si="137"/>
        <v>0</v>
      </c>
      <c r="I81" s="272">
        <f t="shared" si="137"/>
        <v>0</v>
      </c>
      <c r="J81" s="272">
        <f t="shared" si="137"/>
        <v>0</v>
      </c>
      <c r="K81" s="272">
        <f t="shared" si="137"/>
        <v>0</v>
      </c>
      <c r="L81" s="272">
        <f t="shared" si="137"/>
        <v>0</v>
      </c>
      <c r="M81" s="272">
        <f t="shared" si="137"/>
        <v>0</v>
      </c>
      <c r="N81" s="272">
        <f t="shared" si="137"/>
        <v>0</v>
      </c>
      <c r="O81" s="272">
        <f t="shared" si="137"/>
        <v>0</v>
      </c>
      <c r="P81" s="272">
        <f t="shared" si="137"/>
        <v>0</v>
      </c>
      <c r="Q81" s="272">
        <f t="shared" si="137"/>
        <v>0</v>
      </c>
      <c r="R81" s="272">
        <f t="shared" si="137"/>
        <v>0</v>
      </c>
      <c r="S81" s="272">
        <f t="shared" si="137"/>
        <v>0</v>
      </c>
      <c r="T81" s="272">
        <f t="shared" si="137"/>
        <v>0</v>
      </c>
      <c r="U81" s="272">
        <f t="shared" si="137"/>
        <v>0</v>
      </c>
      <c r="V81" s="272">
        <f t="shared" si="137"/>
        <v>0</v>
      </c>
      <c r="W81" s="272">
        <f t="shared" si="137"/>
        <v>0</v>
      </c>
      <c r="X81" s="272">
        <f t="shared" si="137"/>
        <v>0</v>
      </c>
      <c r="Y81" s="272">
        <f t="shared" si="137"/>
        <v>0</v>
      </c>
      <c r="Z81" s="272">
        <f t="shared" si="137"/>
        <v>0</v>
      </c>
      <c r="AA81" s="2"/>
      <c r="AB81" s="272">
        <f t="shared" si="109"/>
        <v>0</v>
      </c>
      <c r="AC81" s="767">
        <f>AB81+AB82</f>
        <v>0</v>
      </c>
      <c r="AD81" s="272">
        <f t="shared" ref="AD81:AZ81" si="138">COUNTIF(AD11:AD63,"E.33")</f>
        <v>2</v>
      </c>
      <c r="AE81" s="272">
        <f t="shared" si="138"/>
        <v>2</v>
      </c>
      <c r="AF81" s="272">
        <f t="shared" si="138"/>
        <v>2</v>
      </c>
      <c r="AG81" s="272">
        <f t="shared" si="138"/>
        <v>2</v>
      </c>
      <c r="AH81" s="272">
        <f t="shared" si="138"/>
        <v>2</v>
      </c>
      <c r="AI81" s="272">
        <f t="shared" si="138"/>
        <v>2</v>
      </c>
      <c r="AJ81" s="272">
        <f t="shared" si="138"/>
        <v>2</v>
      </c>
      <c r="AK81" s="272">
        <f t="shared" si="138"/>
        <v>2</v>
      </c>
      <c r="AL81" s="272">
        <f t="shared" si="138"/>
        <v>2</v>
      </c>
      <c r="AM81" s="272">
        <f t="shared" si="138"/>
        <v>0</v>
      </c>
      <c r="AN81" s="272">
        <f t="shared" si="138"/>
        <v>0</v>
      </c>
      <c r="AO81" s="272">
        <f t="shared" si="138"/>
        <v>0</v>
      </c>
      <c r="AP81" s="272">
        <f t="shared" si="138"/>
        <v>0</v>
      </c>
      <c r="AQ81" s="272">
        <f t="shared" si="138"/>
        <v>0</v>
      </c>
      <c r="AR81" s="272">
        <f t="shared" si="138"/>
        <v>0</v>
      </c>
      <c r="AS81" s="272">
        <f t="shared" si="138"/>
        <v>0</v>
      </c>
      <c r="AT81" s="272">
        <f t="shared" si="138"/>
        <v>0</v>
      </c>
      <c r="AU81" s="272">
        <f t="shared" si="138"/>
        <v>0</v>
      </c>
      <c r="AV81" s="272">
        <f t="shared" si="138"/>
        <v>0</v>
      </c>
      <c r="AW81" s="272">
        <f t="shared" si="138"/>
        <v>0</v>
      </c>
      <c r="AX81" s="272">
        <f t="shared" si="138"/>
        <v>0</v>
      </c>
      <c r="AY81" s="272">
        <f t="shared" si="138"/>
        <v>0</v>
      </c>
      <c r="AZ81" s="529">
        <f t="shared" si="138"/>
        <v>0</v>
      </c>
      <c r="BA81" s="529">
        <f t="shared" si="112"/>
        <v>18</v>
      </c>
      <c r="BB81" s="766">
        <f>BA81+BA82</f>
        <v>30</v>
      </c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82"/>
      <c r="EW81" s="182"/>
      <c r="EX81" s="7"/>
      <c r="EY81" s="7"/>
      <c r="EZ81" s="7"/>
      <c r="FA81" s="7"/>
      <c r="FB81" s="7"/>
      <c r="FC81" s="7"/>
      <c r="FD81" s="7"/>
      <c r="FE81" s="7"/>
    </row>
    <row r="82" spans="1:161" ht="18" hidden="1" customHeight="1" x14ac:dyDescent="0.25">
      <c r="A82" s="524" t="s">
        <v>598</v>
      </c>
      <c r="B82" s="524"/>
      <c r="C82" s="524"/>
      <c r="D82" s="272">
        <f t="shared" ref="D82:Z82" si="139">COUNTIF(D12:D64,"EL.33")</f>
        <v>0</v>
      </c>
      <c r="E82" s="272">
        <f t="shared" si="139"/>
        <v>0</v>
      </c>
      <c r="F82" s="272">
        <f t="shared" si="139"/>
        <v>0</v>
      </c>
      <c r="G82" s="272">
        <f t="shared" si="139"/>
        <v>0</v>
      </c>
      <c r="H82" s="272">
        <f t="shared" si="139"/>
        <v>0</v>
      </c>
      <c r="I82" s="272">
        <f t="shared" si="139"/>
        <v>0</v>
      </c>
      <c r="J82" s="272">
        <f t="shared" si="139"/>
        <v>0</v>
      </c>
      <c r="K82" s="272">
        <f t="shared" si="139"/>
        <v>0</v>
      </c>
      <c r="L82" s="272">
        <f t="shared" si="139"/>
        <v>0</v>
      </c>
      <c r="M82" s="272">
        <f t="shared" si="139"/>
        <v>0</v>
      </c>
      <c r="N82" s="272">
        <f t="shared" si="139"/>
        <v>0</v>
      </c>
      <c r="O82" s="272">
        <f t="shared" si="139"/>
        <v>0</v>
      </c>
      <c r="P82" s="272">
        <f t="shared" si="139"/>
        <v>0</v>
      </c>
      <c r="Q82" s="272">
        <f t="shared" si="139"/>
        <v>0</v>
      </c>
      <c r="R82" s="272">
        <f t="shared" si="139"/>
        <v>0</v>
      </c>
      <c r="S82" s="272">
        <f t="shared" si="139"/>
        <v>0</v>
      </c>
      <c r="T82" s="272">
        <f t="shared" si="139"/>
        <v>0</v>
      </c>
      <c r="U82" s="272">
        <f t="shared" si="139"/>
        <v>0</v>
      </c>
      <c r="V82" s="272">
        <f t="shared" si="139"/>
        <v>0</v>
      </c>
      <c r="W82" s="272">
        <f t="shared" si="139"/>
        <v>0</v>
      </c>
      <c r="X82" s="272">
        <f t="shared" si="139"/>
        <v>0</v>
      </c>
      <c r="Y82" s="272">
        <f t="shared" si="139"/>
        <v>0</v>
      </c>
      <c r="Z82" s="272">
        <f t="shared" si="139"/>
        <v>0</v>
      </c>
      <c r="AA82" s="2"/>
      <c r="AB82" s="272">
        <f t="shared" si="109"/>
        <v>0</v>
      </c>
      <c r="AC82" s="767"/>
      <c r="AD82" s="272">
        <f t="shared" ref="AD82:AZ82" si="140">COUNTIF(AD12:AD64,"EL.33")</f>
        <v>0</v>
      </c>
      <c r="AE82" s="272">
        <f t="shared" si="140"/>
        <v>0</v>
      </c>
      <c r="AF82" s="272">
        <f t="shared" si="140"/>
        <v>0</v>
      </c>
      <c r="AG82" s="272">
        <f t="shared" si="140"/>
        <v>0</v>
      </c>
      <c r="AH82" s="272">
        <f t="shared" si="140"/>
        <v>0</v>
      </c>
      <c r="AI82" s="272">
        <f t="shared" si="140"/>
        <v>0</v>
      </c>
      <c r="AJ82" s="272">
        <f t="shared" si="140"/>
        <v>0</v>
      </c>
      <c r="AK82" s="272">
        <f t="shared" si="140"/>
        <v>0</v>
      </c>
      <c r="AL82" s="272">
        <f t="shared" si="140"/>
        <v>0</v>
      </c>
      <c r="AM82" s="272">
        <f t="shared" si="140"/>
        <v>4</v>
      </c>
      <c r="AN82" s="272">
        <f t="shared" si="140"/>
        <v>4</v>
      </c>
      <c r="AO82" s="272">
        <f t="shared" si="140"/>
        <v>4</v>
      </c>
      <c r="AP82" s="272">
        <f t="shared" si="140"/>
        <v>0</v>
      </c>
      <c r="AQ82" s="272">
        <f t="shared" si="140"/>
        <v>0</v>
      </c>
      <c r="AR82" s="272">
        <f t="shared" si="140"/>
        <v>0</v>
      </c>
      <c r="AS82" s="272">
        <f t="shared" si="140"/>
        <v>0</v>
      </c>
      <c r="AT82" s="272">
        <f t="shared" si="140"/>
        <v>0</v>
      </c>
      <c r="AU82" s="272">
        <f t="shared" si="140"/>
        <v>0</v>
      </c>
      <c r="AV82" s="272">
        <f t="shared" si="140"/>
        <v>0</v>
      </c>
      <c r="AW82" s="272">
        <f t="shared" si="140"/>
        <v>0</v>
      </c>
      <c r="AX82" s="272">
        <f t="shared" si="140"/>
        <v>0</v>
      </c>
      <c r="AY82" s="272">
        <f t="shared" si="140"/>
        <v>0</v>
      </c>
      <c r="AZ82" s="529">
        <f t="shared" si="140"/>
        <v>0</v>
      </c>
      <c r="BA82" s="529">
        <f t="shared" si="112"/>
        <v>12</v>
      </c>
      <c r="BB82" s="766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82"/>
      <c r="EW82" s="182"/>
      <c r="EX82" s="7"/>
      <c r="EY82" s="7"/>
      <c r="EZ82" s="7"/>
      <c r="FA82" s="7"/>
      <c r="FB82" s="7"/>
      <c r="FC82" s="7"/>
      <c r="FD82" s="7"/>
      <c r="FE82" s="7"/>
    </row>
    <row r="83" spans="1:161" ht="18" hidden="1" customHeight="1" x14ac:dyDescent="0.25">
      <c r="A83" s="770" t="s">
        <v>466</v>
      </c>
      <c r="B83" s="770"/>
      <c r="C83" s="770"/>
      <c r="D83" s="272">
        <f t="shared" ref="D83:Z83" si="141">COUNTIF(D12:D64,"E.18")</f>
        <v>0</v>
      </c>
      <c r="E83" s="272">
        <f t="shared" si="141"/>
        <v>0</v>
      </c>
      <c r="F83" s="272">
        <f t="shared" si="141"/>
        <v>0</v>
      </c>
      <c r="G83" s="272">
        <f t="shared" si="141"/>
        <v>0</v>
      </c>
      <c r="H83" s="272">
        <f t="shared" si="141"/>
        <v>0</v>
      </c>
      <c r="I83" s="272">
        <f t="shared" si="141"/>
        <v>0</v>
      </c>
      <c r="J83" s="272">
        <f t="shared" si="141"/>
        <v>0</v>
      </c>
      <c r="K83" s="272">
        <f t="shared" si="141"/>
        <v>0</v>
      </c>
      <c r="L83" s="272">
        <f t="shared" si="141"/>
        <v>0</v>
      </c>
      <c r="M83" s="272">
        <f t="shared" si="141"/>
        <v>0</v>
      </c>
      <c r="N83" s="272">
        <f t="shared" si="141"/>
        <v>0</v>
      </c>
      <c r="O83" s="272">
        <f t="shared" si="141"/>
        <v>0</v>
      </c>
      <c r="P83" s="272">
        <f t="shared" si="141"/>
        <v>0</v>
      </c>
      <c r="Q83" s="272">
        <f t="shared" si="141"/>
        <v>0</v>
      </c>
      <c r="R83" s="272">
        <f t="shared" si="141"/>
        <v>0</v>
      </c>
      <c r="S83" s="272">
        <f t="shared" si="141"/>
        <v>0</v>
      </c>
      <c r="T83" s="272">
        <f t="shared" si="141"/>
        <v>0</v>
      </c>
      <c r="U83" s="272">
        <f t="shared" si="141"/>
        <v>0</v>
      </c>
      <c r="V83" s="272">
        <f t="shared" si="141"/>
        <v>0</v>
      </c>
      <c r="W83" s="272">
        <f t="shared" si="141"/>
        <v>0</v>
      </c>
      <c r="X83" s="272">
        <f t="shared" si="141"/>
        <v>0</v>
      </c>
      <c r="Y83" s="272">
        <f t="shared" si="141"/>
        <v>0</v>
      </c>
      <c r="Z83" s="272">
        <f t="shared" si="141"/>
        <v>0</v>
      </c>
      <c r="AA83" s="2"/>
      <c r="AB83" s="272">
        <f t="shared" si="109"/>
        <v>0</v>
      </c>
      <c r="AC83" s="767">
        <f>AB83+AB84</f>
        <v>0</v>
      </c>
      <c r="AD83" s="272">
        <f t="shared" ref="AD83:AZ83" si="142">COUNTIF(AD11:AD63,"E.18")</f>
        <v>0</v>
      </c>
      <c r="AE83" s="272">
        <f t="shared" si="142"/>
        <v>0</v>
      </c>
      <c r="AF83" s="272">
        <f t="shared" si="142"/>
        <v>0</v>
      </c>
      <c r="AG83" s="272">
        <f t="shared" si="142"/>
        <v>0</v>
      </c>
      <c r="AH83" s="272">
        <f t="shared" si="142"/>
        <v>0</v>
      </c>
      <c r="AI83" s="272">
        <f t="shared" si="142"/>
        <v>0</v>
      </c>
      <c r="AJ83" s="272">
        <f t="shared" si="142"/>
        <v>0</v>
      </c>
      <c r="AK83" s="272">
        <f t="shared" si="142"/>
        <v>0</v>
      </c>
      <c r="AL83" s="272">
        <f t="shared" si="142"/>
        <v>0</v>
      </c>
      <c r="AM83" s="272">
        <f t="shared" si="142"/>
        <v>0</v>
      </c>
      <c r="AN83" s="272">
        <f t="shared" si="142"/>
        <v>0</v>
      </c>
      <c r="AO83" s="272">
        <f t="shared" si="142"/>
        <v>0</v>
      </c>
      <c r="AP83" s="272">
        <f t="shared" si="142"/>
        <v>0</v>
      </c>
      <c r="AQ83" s="272">
        <f t="shared" si="142"/>
        <v>0</v>
      </c>
      <c r="AR83" s="272">
        <f t="shared" si="142"/>
        <v>0</v>
      </c>
      <c r="AS83" s="272">
        <f t="shared" si="142"/>
        <v>0</v>
      </c>
      <c r="AT83" s="272">
        <f t="shared" si="142"/>
        <v>2</v>
      </c>
      <c r="AU83" s="272">
        <f t="shared" si="142"/>
        <v>2</v>
      </c>
      <c r="AV83" s="272">
        <f t="shared" si="142"/>
        <v>2</v>
      </c>
      <c r="AW83" s="272">
        <f t="shared" si="142"/>
        <v>2</v>
      </c>
      <c r="AX83" s="272">
        <f t="shared" si="142"/>
        <v>2</v>
      </c>
      <c r="AY83" s="272">
        <f t="shared" si="142"/>
        <v>2</v>
      </c>
      <c r="AZ83" s="529">
        <f t="shared" si="142"/>
        <v>2</v>
      </c>
      <c r="BA83" s="529">
        <f t="shared" si="112"/>
        <v>14</v>
      </c>
      <c r="BB83" s="766">
        <f>BA83+BA84</f>
        <v>22</v>
      </c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82"/>
      <c r="EW83" s="182"/>
      <c r="EX83" s="7"/>
      <c r="EY83" s="7"/>
      <c r="EZ83" s="7"/>
      <c r="FA83" s="7"/>
      <c r="FB83" s="7"/>
      <c r="FC83" s="7"/>
      <c r="FD83" s="7"/>
      <c r="FE83" s="7"/>
    </row>
    <row r="84" spans="1:161" ht="18" hidden="1" customHeight="1" x14ac:dyDescent="0.25">
      <c r="A84" s="524" t="s">
        <v>532</v>
      </c>
      <c r="B84" s="524"/>
      <c r="C84" s="524"/>
      <c r="D84" s="272">
        <f t="shared" ref="D84:Q84" si="143">COUNTIF(D12:D64,"EL.18")</f>
        <v>0</v>
      </c>
      <c r="E84" s="272">
        <f t="shared" si="143"/>
        <v>0</v>
      </c>
      <c r="F84" s="272">
        <f t="shared" si="143"/>
        <v>0</v>
      </c>
      <c r="G84" s="272">
        <f t="shared" si="143"/>
        <v>0</v>
      </c>
      <c r="H84" s="272">
        <f t="shared" si="143"/>
        <v>0</v>
      </c>
      <c r="I84" s="272">
        <f t="shared" si="143"/>
        <v>0</v>
      </c>
      <c r="J84" s="272">
        <f t="shared" si="143"/>
        <v>0</v>
      </c>
      <c r="K84" s="272">
        <f t="shared" si="143"/>
        <v>0</v>
      </c>
      <c r="L84" s="272">
        <f t="shared" si="143"/>
        <v>0</v>
      </c>
      <c r="M84" s="272">
        <f t="shared" si="143"/>
        <v>0</v>
      </c>
      <c r="N84" s="272">
        <f t="shared" si="143"/>
        <v>0</v>
      </c>
      <c r="O84" s="272">
        <f t="shared" si="143"/>
        <v>0</v>
      </c>
      <c r="P84" s="272">
        <f t="shared" si="143"/>
        <v>0</v>
      </c>
      <c r="Q84" s="272">
        <f t="shared" si="143"/>
        <v>0</v>
      </c>
      <c r="R84" s="272">
        <f>COUNTIF(R12:R64,"EP.18")</f>
        <v>0</v>
      </c>
      <c r="S84" s="272">
        <f>COUNTIF(S12:S64,"EP.18")</f>
        <v>0</v>
      </c>
      <c r="T84" s="272">
        <f t="shared" ref="T84:Z84" si="144">COUNTIF(T12:T64,"EL.18")</f>
        <v>0</v>
      </c>
      <c r="U84" s="272">
        <f t="shared" si="144"/>
        <v>0</v>
      </c>
      <c r="V84" s="272">
        <f t="shared" si="144"/>
        <v>0</v>
      </c>
      <c r="W84" s="272">
        <f t="shared" si="144"/>
        <v>0</v>
      </c>
      <c r="X84" s="272">
        <f t="shared" si="144"/>
        <v>0</v>
      </c>
      <c r="Y84" s="272">
        <f t="shared" si="144"/>
        <v>0</v>
      </c>
      <c r="Z84" s="272">
        <f t="shared" si="144"/>
        <v>0</v>
      </c>
      <c r="AA84" s="2"/>
      <c r="AB84" s="272">
        <f t="shared" si="109"/>
        <v>0</v>
      </c>
      <c r="AC84" s="767"/>
      <c r="AD84" s="272">
        <f t="shared" ref="AD84:AQ84" si="145">COUNTIF(AD11:AD63,"EL.18")</f>
        <v>0</v>
      </c>
      <c r="AE84" s="272">
        <f t="shared" si="145"/>
        <v>0</v>
      </c>
      <c r="AF84" s="272">
        <f t="shared" si="145"/>
        <v>0</v>
      </c>
      <c r="AG84" s="272">
        <f t="shared" si="145"/>
        <v>0</v>
      </c>
      <c r="AH84" s="272">
        <f t="shared" si="145"/>
        <v>0</v>
      </c>
      <c r="AI84" s="272">
        <f t="shared" si="145"/>
        <v>0</v>
      </c>
      <c r="AJ84" s="272">
        <f t="shared" si="145"/>
        <v>0</v>
      </c>
      <c r="AK84" s="272">
        <f t="shared" si="145"/>
        <v>0</v>
      </c>
      <c r="AL84" s="272">
        <f t="shared" si="145"/>
        <v>0</v>
      </c>
      <c r="AM84" s="272">
        <f t="shared" si="145"/>
        <v>0</v>
      </c>
      <c r="AN84" s="272">
        <f t="shared" si="145"/>
        <v>0</v>
      </c>
      <c r="AO84" s="272">
        <f t="shared" si="145"/>
        <v>0</v>
      </c>
      <c r="AP84" s="272">
        <f t="shared" si="145"/>
        <v>0</v>
      </c>
      <c r="AQ84" s="272">
        <f t="shared" si="145"/>
        <v>0</v>
      </c>
      <c r="AR84" s="272">
        <f t="shared" ref="AR84:AZ84" si="146">COUNTIF(AR11:AR63,"EP.18")</f>
        <v>4</v>
      </c>
      <c r="AS84" s="272">
        <f t="shared" si="146"/>
        <v>4</v>
      </c>
      <c r="AT84" s="272">
        <f t="shared" si="146"/>
        <v>0</v>
      </c>
      <c r="AU84" s="272">
        <f t="shared" si="146"/>
        <v>0</v>
      </c>
      <c r="AV84" s="272">
        <f t="shared" si="146"/>
        <v>0</v>
      </c>
      <c r="AW84" s="272">
        <f t="shared" si="146"/>
        <v>0</v>
      </c>
      <c r="AX84" s="272">
        <f t="shared" si="146"/>
        <v>0</v>
      </c>
      <c r="AY84" s="272">
        <f t="shared" si="146"/>
        <v>0</v>
      </c>
      <c r="AZ84" s="529">
        <f t="shared" si="146"/>
        <v>0</v>
      </c>
      <c r="BA84" s="529">
        <f t="shared" si="112"/>
        <v>8</v>
      </c>
      <c r="BB84" s="766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82"/>
      <c r="EW84" s="182"/>
      <c r="EX84" s="7"/>
      <c r="EY84" s="7"/>
      <c r="EZ84" s="7"/>
      <c r="FA84" s="7"/>
      <c r="FB84" s="7"/>
      <c r="FC84" s="7"/>
      <c r="FD84" s="7"/>
      <c r="FE84" s="7"/>
    </row>
    <row r="85" spans="1:161" ht="18" hidden="1" customHeight="1" x14ac:dyDescent="0.25">
      <c r="A85" s="770" t="s">
        <v>467</v>
      </c>
      <c r="B85" s="770"/>
      <c r="C85" s="770"/>
      <c r="D85" s="272">
        <f>COUNTIF(D12:D64,"E.10")</f>
        <v>0</v>
      </c>
      <c r="E85" s="272">
        <f t="shared" ref="E85:Z85" si="147">COUNTIF(E12:E64,"E.10")</f>
        <v>0</v>
      </c>
      <c r="F85" s="272">
        <f t="shared" si="147"/>
        <v>0</v>
      </c>
      <c r="G85" s="272">
        <f t="shared" si="147"/>
        <v>0</v>
      </c>
      <c r="H85" s="272">
        <f>COUNTIF(H12:H64,"E.10")</f>
        <v>0</v>
      </c>
      <c r="I85" s="272">
        <f>COUNTIF(I12:I64,"E.10")</f>
        <v>0</v>
      </c>
      <c r="J85" s="272">
        <f>COUNTIF(J12:J64,"E.10")</f>
        <v>0</v>
      </c>
      <c r="K85" s="272">
        <f>COUNTIF(K12:K64,"E.10")</f>
        <v>0</v>
      </c>
      <c r="L85" s="272">
        <f>COUNTIF(L12:L64,"E.10")</f>
        <v>0</v>
      </c>
      <c r="M85" s="272">
        <f t="shared" si="147"/>
        <v>0</v>
      </c>
      <c r="N85" s="272">
        <f t="shared" si="147"/>
        <v>0</v>
      </c>
      <c r="O85" s="272">
        <f t="shared" si="147"/>
        <v>0</v>
      </c>
      <c r="P85" s="272">
        <f t="shared" si="147"/>
        <v>0</v>
      </c>
      <c r="Q85" s="272">
        <f t="shared" si="147"/>
        <v>0</v>
      </c>
      <c r="R85" s="272">
        <f t="shared" si="147"/>
        <v>0</v>
      </c>
      <c r="S85" s="272">
        <f t="shared" si="147"/>
        <v>0</v>
      </c>
      <c r="T85" s="272">
        <f t="shared" si="147"/>
        <v>0</v>
      </c>
      <c r="U85" s="272">
        <f t="shared" si="147"/>
        <v>0</v>
      </c>
      <c r="V85" s="272">
        <f t="shared" si="147"/>
        <v>0</v>
      </c>
      <c r="W85" s="272">
        <f t="shared" si="147"/>
        <v>0</v>
      </c>
      <c r="X85" s="272">
        <f t="shared" si="147"/>
        <v>0</v>
      </c>
      <c r="Y85" s="272">
        <f t="shared" si="147"/>
        <v>0</v>
      </c>
      <c r="Z85" s="272">
        <f t="shared" si="147"/>
        <v>0</v>
      </c>
      <c r="AA85" s="2"/>
      <c r="AB85" s="272">
        <f t="shared" si="109"/>
        <v>0</v>
      </c>
      <c r="AC85" s="767">
        <f>AB85+AB86</f>
        <v>0</v>
      </c>
      <c r="AD85" s="272">
        <f t="shared" ref="AD85:AZ85" si="148">COUNTIF(AD11:AD63,"E.10")</f>
        <v>0</v>
      </c>
      <c r="AE85" s="272">
        <f t="shared" si="148"/>
        <v>0</v>
      </c>
      <c r="AF85" s="272">
        <f t="shared" si="148"/>
        <v>0</v>
      </c>
      <c r="AG85" s="272">
        <f t="shared" si="148"/>
        <v>0</v>
      </c>
      <c r="AH85" s="272">
        <f t="shared" si="148"/>
        <v>0</v>
      </c>
      <c r="AI85" s="272">
        <f t="shared" si="148"/>
        <v>0</v>
      </c>
      <c r="AJ85" s="272">
        <f t="shared" si="148"/>
        <v>0</v>
      </c>
      <c r="AK85" s="272">
        <f t="shared" si="148"/>
        <v>0</v>
      </c>
      <c r="AL85" s="272">
        <f t="shared" si="148"/>
        <v>0</v>
      </c>
      <c r="AM85" s="272">
        <f t="shared" si="148"/>
        <v>2</v>
      </c>
      <c r="AN85" s="272">
        <f t="shared" si="148"/>
        <v>2</v>
      </c>
      <c r="AO85" s="272">
        <f t="shared" si="148"/>
        <v>2</v>
      </c>
      <c r="AP85" s="272">
        <f t="shared" si="148"/>
        <v>2</v>
      </c>
      <c r="AQ85" s="272">
        <f t="shared" si="148"/>
        <v>2</v>
      </c>
      <c r="AR85" s="272">
        <f t="shared" si="148"/>
        <v>2</v>
      </c>
      <c r="AS85" s="272">
        <f t="shared" si="148"/>
        <v>2</v>
      </c>
      <c r="AT85" s="272">
        <f t="shared" si="148"/>
        <v>0</v>
      </c>
      <c r="AU85" s="272">
        <f t="shared" si="148"/>
        <v>0</v>
      </c>
      <c r="AV85" s="272">
        <f t="shared" si="148"/>
        <v>0</v>
      </c>
      <c r="AW85" s="272">
        <f t="shared" si="148"/>
        <v>0</v>
      </c>
      <c r="AX85" s="272">
        <f t="shared" si="148"/>
        <v>0</v>
      </c>
      <c r="AY85" s="272">
        <f t="shared" si="148"/>
        <v>0</v>
      </c>
      <c r="AZ85" s="272">
        <f t="shared" si="148"/>
        <v>0</v>
      </c>
      <c r="BA85" s="529">
        <f t="shared" si="112"/>
        <v>14</v>
      </c>
      <c r="BB85" s="766">
        <f>BA85+BA86</f>
        <v>23</v>
      </c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82"/>
      <c r="EW85" s="182"/>
      <c r="EX85" s="7"/>
      <c r="EY85" s="7"/>
      <c r="EZ85" s="7"/>
      <c r="FA85" s="7"/>
      <c r="FB85" s="7"/>
      <c r="FC85" s="7"/>
      <c r="FD85" s="7"/>
      <c r="FE85" s="7"/>
    </row>
    <row r="86" spans="1:161" ht="18" hidden="1" customHeight="1" x14ac:dyDescent="0.25">
      <c r="A86" s="770" t="s">
        <v>486</v>
      </c>
      <c r="B86" s="770"/>
      <c r="C86" s="770"/>
      <c r="D86" s="272">
        <f>COUNTIF(D12:D64,"EL.10")</f>
        <v>0</v>
      </c>
      <c r="E86" s="272">
        <f t="shared" ref="E86:Z86" si="149">COUNTIF(E12:E64,"EL.10")</f>
        <v>0</v>
      </c>
      <c r="F86" s="272">
        <f t="shared" si="149"/>
        <v>0</v>
      </c>
      <c r="G86" s="272">
        <f t="shared" si="149"/>
        <v>0</v>
      </c>
      <c r="H86" s="272">
        <f t="shared" si="149"/>
        <v>0</v>
      </c>
      <c r="I86" s="272">
        <f t="shared" si="149"/>
        <v>0</v>
      </c>
      <c r="J86" s="272">
        <f t="shared" si="149"/>
        <v>0</v>
      </c>
      <c r="K86" s="272">
        <f t="shared" si="149"/>
        <v>0</v>
      </c>
      <c r="L86" s="272">
        <f t="shared" si="149"/>
        <v>0</v>
      </c>
      <c r="M86" s="272">
        <f t="shared" si="149"/>
        <v>0</v>
      </c>
      <c r="N86" s="272">
        <f t="shared" si="149"/>
        <v>0</v>
      </c>
      <c r="O86" s="272">
        <f t="shared" si="149"/>
        <v>0</v>
      </c>
      <c r="P86" s="272">
        <f t="shared" si="149"/>
        <v>0</v>
      </c>
      <c r="Q86" s="272">
        <f t="shared" si="149"/>
        <v>0</v>
      </c>
      <c r="R86" s="272">
        <f t="shared" si="149"/>
        <v>0</v>
      </c>
      <c r="S86" s="272">
        <f t="shared" si="149"/>
        <v>0</v>
      </c>
      <c r="T86" s="272">
        <f t="shared" si="149"/>
        <v>0</v>
      </c>
      <c r="U86" s="272">
        <f t="shared" si="149"/>
        <v>0</v>
      </c>
      <c r="V86" s="272">
        <f t="shared" si="149"/>
        <v>0</v>
      </c>
      <c r="W86" s="272">
        <f t="shared" si="149"/>
        <v>0</v>
      </c>
      <c r="X86" s="272">
        <f t="shared" si="149"/>
        <v>0</v>
      </c>
      <c r="Y86" s="272">
        <f t="shared" si="149"/>
        <v>0</v>
      </c>
      <c r="Z86" s="272">
        <f t="shared" si="149"/>
        <v>0</v>
      </c>
      <c r="AA86" s="2"/>
      <c r="AB86" s="272">
        <f t="shared" si="109"/>
        <v>0</v>
      </c>
      <c r="AC86" s="767"/>
      <c r="AD86" s="272">
        <f>COUNTIF(AD11:AD63,"EL.10")</f>
        <v>3</v>
      </c>
      <c r="AE86" s="272">
        <f t="shared" ref="AE86:AZ86" si="150">COUNTIF(AE11:AE63,"EL.10")</f>
        <v>3</v>
      </c>
      <c r="AF86" s="272">
        <f t="shared" si="150"/>
        <v>3</v>
      </c>
      <c r="AG86" s="272">
        <f t="shared" si="150"/>
        <v>0</v>
      </c>
      <c r="AH86" s="272">
        <f t="shared" si="150"/>
        <v>0</v>
      </c>
      <c r="AI86" s="272">
        <f t="shared" si="150"/>
        <v>0</v>
      </c>
      <c r="AJ86" s="272">
        <f t="shared" si="150"/>
        <v>0</v>
      </c>
      <c r="AK86" s="272">
        <f t="shared" si="150"/>
        <v>0</v>
      </c>
      <c r="AL86" s="272">
        <f t="shared" si="150"/>
        <v>0</v>
      </c>
      <c r="AM86" s="272">
        <f t="shared" si="150"/>
        <v>0</v>
      </c>
      <c r="AN86" s="272">
        <f t="shared" si="150"/>
        <v>0</v>
      </c>
      <c r="AO86" s="272">
        <f t="shared" si="150"/>
        <v>0</v>
      </c>
      <c r="AP86" s="272">
        <f t="shared" si="150"/>
        <v>0</v>
      </c>
      <c r="AQ86" s="272">
        <f t="shared" si="150"/>
        <v>0</v>
      </c>
      <c r="AR86" s="272">
        <f t="shared" si="150"/>
        <v>0</v>
      </c>
      <c r="AS86" s="272">
        <f t="shared" si="150"/>
        <v>0</v>
      </c>
      <c r="AT86" s="272">
        <f t="shared" si="150"/>
        <v>0</v>
      </c>
      <c r="AU86" s="272">
        <f t="shared" si="150"/>
        <v>0</v>
      </c>
      <c r="AV86" s="272">
        <f t="shared" si="150"/>
        <v>0</v>
      </c>
      <c r="AW86" s="272">
        <f t="shared" si="150"/>
        <v>0</v>
      </c>
      <c r="AX86" s="272">
        <f t="shared" si="150"/>
        <v>0</v>
      </c>
      <c r="AY86" s="272">
        <f t="shared" si="150"/>
        <v>0</v>
      </c>
      <c r="AZ86" s="272">
        <f t="shared" si="150"/>
        <v>0</v>
      </c>
      <c r="BA86" s="529">
        <f t="shared" si="112"/>
        <v>9</v>
      </c>
      <c r="BB86" s="766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82"/>
      <c r="EW86" s="182"/>
      <c r="EX86" s="7"/>
      <c r="EY86" s="7"/>
      <c r="EZ86" s="7"/>
      <c r="FA86" s="7"/>
      <c r="FB86" s="7"/>
      <c r="FC86" s="7"/>
      <c r="FD86" s="7"/>
      <c r="FE86" s="7"/>
    </row>
    <row r="87" spans="1:161" ht="18" hidden="1" customHeight="1" x14ac:dyDescent="0.25">
      <c r="A87" s="524" t="s">
        <v>693</v>
      </c>
      <c r="B87" s="524"/>
      <c r="C87" s="524"/>
      <c r="D87" s="272">
        <f t="shared" ref="D87:Z87" si="151">COUNTIF(D12:D64,"EL.47")</f>
        <v>0</v>
      </c>
      <c r="E87" s="272">
        <f t="shared" si="151"/>
        <v>0</v>
      </c>
      <c r="F87" s="272">
        <f t="shared" si="151"/>
        <v>0</v>
      </c>
      <c r="G87" s="272">
        <f t="shared" si="151"/>
        <v>0</v>
      </c>
      <c r="H87" s="272">
        <f t="shared" si="151"/>
        <v>0</v>
      </c>
      <c r="I87" s="272">
        <f t="shared" si="151"/>
        <v>0</v>
      </c>
      <c r="J87" s="272">
        <f t="shared" si="151"/>
        <v>0</v>
      </c>
      <c r="K87" s="272">
        <f t="shared" si="151"/>
        <v>0</v>
      </c>
      <c r="L87" s="272">
        <f t="shared" si="151"/>
        <v>0</v>
      </c>
      <c r="M87" s="272">
        <f t="shared" si="151"/>
        <v>0</v>
      </c>
      <c r="N87" s="272">
        <f t="shared" si="151"/>
        <v>0</v>
      </c>
      <c r="O87" s="272">
        <f t="shared" si="151"/>
        <v>0</v>
      </c>
      <c r="P87" s="272">
        <f t="shared" si="151"/>
        <v>0</v>
      </c>
      <c r="Q87" s="272">
        <f t="shared" si="151"/>
        <v>0</v>
      </c>
      <c r="R87" s="272">
        <f t="shared" si="151"/>
        <v>0</v>
      </c>
      <c r="S87" s="272">
        <f t="shared" si="151"/>
        <v>0</v>
      </c>
      <c r="T87" s="272">
        <f t="shared" si="151"/>
        <v>0</v>
      </c>
      <c r="U87" s="272">
        <f t="shared" si="151"/>
        <v>0</v>
      </c>
      <c r="V87" s="272">
        <f t="shared" si="151"/>
        <v>0</v>
      </c>
      <c r="W87" s="272">
        <f t="shared" si="151"/>
        <v>0</v>
      </c>
      <c r="X87" s="272">
        <f t="shared" si="151"/>
        <v>0</v>
      </c>
      <c r="Y87" s="272">
        <f t="shared" si="151"/>
        <v>0</v>
      </c>
      <c r="Z87" s="272">
        <f t="shared" si="151"/>
        <v>0</v>
      </c>
      <c r="AA87" s="2"/>
      <c r="AB87" s="272">
        <f t="shared" si="109"/>
        <v>0</v>
      </c>
      <c r="AC87" s="767">
        <f>AB87+AB88</f>
        <v>0</v>
      </c>
      <c r="AD87" s="272">
        <f t="shared" ref="AD87:AZ87" si="152">COUNTIF(AD11:AD63,"EP.47")</f>
        <v>0</v>
      </c>
      <c r="AE87" s="272">
        <f t="shared" si="152"/>
        <v>0</v>
      </c>
      <c r="AF87" s="272">
        <f t="shared" si="152"/>
        <v>0</v>
      </c>
      <c r="AG87" s="272">
        <f t="shared" si="152"/>
        <v>0</v>
      </c>
      <c r="AH87" s="272">
        <f t="shared" si="152"/>
        <v>0</v>
      </c>
      <c r="AI87" s="272">
        <f t="shared" si="152"/>
        <v>0</v>
      </c>
      <c r="AJ87" s="272">
        <f t="shared" si="152"/>
        <v>3</v>
      </c>
      <c r="AK87" s="272">
        <f t="shared" si="152"/>
        <v>3</v>
      </c>
      <c r="AL87" s="272">
        <f t="shared" si="152"/>
        <v>3</v>
      </c>
      <c r="AM87" s="272">
        <f t="shared" si="152"/>
        <v>0</v>
      </c>
      <c r="AN87" s="272">
        <f t="shared" si="152"/>
        <v>0</v>
      </c>
      <c r="AO87" s="272">
        <f t="shared" si="152"/>
        <v>0</v>
      </c>
      <c r="AP87" s="272">
        <f t="shared" si="152"/>
        <v>0</v>
      </c>
      <c r="AQ87" s="272">
        <f t="shared" si="152"/>
        <v>0</v>
      </c>
      <c r="AR87" s="272">
        <f t="shared" si="152"/>
        <v>0</v>
      </c>
      <c r="AS87" s="272">
        <f t="shared" si="152"/>
        <v>0</v>
      </c>
      <c r="AT87" s="272">
        <f t="shared" si="152"/>
        <v>0</v>
      </c>
      <c r="AU87" s="272">
        <f t="shared" si="152"/>
        <v>0</v>
      </c>
      <c r="AV87" s="272">
        <f t="shared" si="152"/>
        <v>0</v>
      </c>
      <c r="AW87" s="272">
        <f t="shared" si="152"/>
        <v>0</v>
      </c>
      <c r="AX87" s="272">
        <f t="shared" si="152"/>
        <v>0</v>
      </c>
      <c r="AY87" s="272">
        <f t="shared" si="152"/>
        <v>4</v>
      </c>
      <c r="AZ87" s="272">
        <f t="shared" si="152"/>
        <v>4</v>
      </c>
      <c r="BA87" s="529">
        <f t="shared" si="112"/>
        <v>17</v>
      </c>
      <c r="BB87" s="766">
        <f>BA87+BA88</f>
        <v>29</v>
      </c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82"/>
      <c r="EW87" s="182"/>
      <c r="EX87" s="7"/>
      <c r="EY87" s="7"/>
      <c r="EZ87" s="7"/>
      <c r="FA87" s="7"/>
      <c r="FB87" s="7"/>
      <c r="FC87" s="7"/>
      <c r="FD87" s="7"/>
      <c r="FE87" s="7"/>
    </row>
    <row r="88" spans="1:161" ht="18" hidden="1" customHeight="1" x14ac:dyDescent="0.25">
      <c r="A88" s="524" t="s">
        <v>694</v>
      </c>
      <c r="B88" s="524"/>
      <c r="C88" s="524"/>
      <c r="D88" s="272">
        <f t="shared" ref="D88:Z88" si="153">COUNTIF(D12:D64,"EP.47")</f>
        <v>0</v>
      </c>
      <c r="E88" s="272">
        <f t="shared" si="153"/>
        <v>0</v>
      </c>
      <c r="F88" s="272">
        <f t="shared" si="153"/>
        <v>0</v>
      </c>
      <c r="G88" s="272">
        <f t="shared" si="153"/>
        <v>0</v>
      </c>
      <c r="H88" s="272">
        <f t="shared" si="153"/>
        <v>0</v>
      </c>
      <c r="I88" s="272">
        <f t="shared" si="153"/>
        <v>0</v>
      </c>
      <c r="J88" s="272">
        <f t="shared" si="153"/>
        <v>0</v>
      </c>
      <c r="K88" s="272">
        <f t="shared" si="153"/>
        <v>0</v>
      </c>
      <c r="L88" s="272">
        <f t="shared" si="153"/>
        <v>0</v>
      </c>
      <c r="M88" s="272">
        <f t="shared" si="153"/>
        <v>0</v>
      </c>
      <c r="N88" s="272">
        <f t="shared" si="153"/>
        <v>0</v>
      </c>
      <c r="O88" s="272">
        <f t="shared" si="153"/>
        <v>0</v>
      </c>
      <c r="P88" s="272">
        <f t="shared" si="153"/>
        <v>0</v>
      </c>
      <c r="Q88" s="272">
        <f t="shared" si="153"/>
        <v>0</v>
      </c>
      <c r="R88" s="272">
        <f t="shared" si="153"/>
        <v>0</v>
      </c>
      <c r="S88" s="272">
        <f t="shared" si="153"/>
        <v>0</v>
      </c>
      <c r="T88" s="272">
        <f t="shared" si="153"/>
        <v>0</v>
      </c>
      <c r="U88" s="272">
        <f t="shared" si="153"/>
        <v>0</v>
      </c>
      <c r="V88" s="272">
        <f t="shared" si="153"/>
        <v>0</v>
      </c>
      <c r="W88" s="272">
        <f t="shared" si="153"/>
        <v>0</v>
      </c>
      <c r="X88" s="272">
        <f t="shared" si="153"/>
        <v>0</v>
      </c>
      <c r="Y88" s="272">
        <f t="shared" si="153"/>
        <v>0</v>
      </c>
      <c r="Z88" s="272">
        <f t="shared" si="153"/>
        <v>0</v>
      </c>
      <c r="AA88" s="2"/>
      <c r="AB88" s="272">
        <f t="shared" si="109"/>
        <v>0</v>
      </c>
      <c r="AC88" s="767"/>
      <c r="AD88" s="272">
        <f t="shared" ref="AD88:AZ88" si="154">COUNTIF(AD11:AD63,"EL.47")</f>
        <v>0</v>
      </c>
      <c r="AE88" s="272">
        <f t="shared" si="154"/>
        <v>0</v>
      </c>
      <c r="AF88" s="272">
        <f t="shared" si="154"/>
        <v>0</v>
      </c>
      <c r="AG88" s="272">
        <f t="shared" si="154"/>
        <v>0</v>
      </c>
      <c r="AH88" s="272">
        <f t="shared" si="154"/>
        <v>0</v>
      </c>
      <c r="AI88" s="272">
        <f t="shared" si="154"/>
        <v>0</v>
      </c>
      <c r="AJ88" s="272">
        <f t="shared" si="154"/>
        <v>0</v>
      </c>
      <c r="AK88" s="272">
        <f t="shared" si="154"/>
        <v>0</v>
      </c>
      <c r="AL88" s="272">
        <f t="shared" si="154"/>
        <v>0</v>
      </c>
      <c r="AM88" s="272">
        <f t="shared" si="154"/>
        <v>0</v>
      </c>
      <c r="AN88" s="272">
        <f t="shared" si="154"/>
        <v>0</v>
      </c>
      <c r="AO88" s="272">
        <f t="shared" si="154"/>
        <v>0</v>
      </c>
      <c r="AP88" s="272">
        <f t="shared" si="154"/>
        <v>0</v>
      </c>
      <c r="AQ88" s="272">
        <f t="shared" si="154"/>
        <v>0</v>
      </c>
      <c r="AR88" s="272">
        <f t="shared" si="154"/>
        <v>0</v>
      </c>
      <c r="AS88" s="272">
        <f t="shared" si="154"/>
        <v>0</v>
      </c>
      <c r="AT88" s="272">
        <f t="shared" si="154"/>
        <v>4</v>
      </c>
      <c r="AU88" s="272">
        <f t="shared" si="154"/>
        <v>4</v>
      </c>
      <c r="AV88" s="272">
        <f t="shared" si="154"/>
        <v>4</v>
      </c>
      <c r="AW88" s="272">
        <f t="shared" si="154"/>
        <v>0</v>
      </c>
      <c r="AX88" s="272">
        <f t="shared" si="154"/>
        <v>0</v>
      </c>
      <c r="AY88" s="272">
        <f t="shared" si="154"/>
        <v>0</v>
      </c>
      <c r="AZ88" s="272">
        <f t="shared" si="154"/>
        <v>0</v>
      </c>
      <c r="BA88" s="529">
        <f t="shared" si="112"/>
        <v>12</v>
      </c>
      <c r="BB88" s="766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82"/>
      <c r="EW88" s="182"/>
      <c r="EX88" s="7"/>
      <c r="EY88" s="7"/>
      <c r="EZ88" s="7"/>
      <c r="FA88" s="7"/>
      <c r="FB88" s="7"/>
      <c r="FC88" s="7"/>
      <c r="FD88" s="7"/>
      <c r="FE88" s="7"/>
    </row>
    <row r="89" spans="1:161" ht="18" hidden="1" customHeight="1" x14ac:dyDescent="0.25">
      <c r="A89" s="770" t="s">
        <v>468</v>
      </c>
      <c r="B89" s="770"/>
      <c r="C89" s="770"/>
      <c r="D89" s="272">
        <f t="shared" ref="D89:Z89" si="155">COUNTIF(D12:D64,"G.3")</f>
        <v>0</v>
      </c>
      <c r="E89" s="272">
        <f t="shared" si="155"/>
        <v>0</v>
      </c>
      <c r="F89" s="272">
        <f t="shared" si="155"/>
        <v>0</v>
      </c>
      <c r="G89" s="272">
        <f t="shared" si="155"/>
        <v>0</v>
      </c>
      <c r="H89" s="272">
        <f t="shared" si="155"/>
        <v>0</v>
      </c>
      <c r="I89" s="272">
        <f t="shared" si="155"/>
        <v>0</v>
      </c>
      <c r="J89" s="272">
        <f t="shared" si="155"/>
        <v>0</v>
      </c>
      <c r="K89" s="272">
        <f t="shared" si="155"/>
        <v>0</v>
      </c>
      <c r="L89" s="272">
        <f t="shared" si="155"/>
        <v>0</v>
      </c>
      <c r="M89" s="272">
        <f t="shared" si="155"/>
        <v>0</v>
      </c>
      <c r="N89" s="272">
        <f t="shared" si="155"/>
        <v>0</v>
      </c>
      <c r="O89" s="272">
        <f t="shared" si="155"/>
        <v>0</v>
      </c>
      <c r="P89" s="222">
        <f t="shared" si="155"/>
        <v>0</v>
      </c>
      <c r="Q89" s="222">
        <f t="shared" si="155"/>
        <v>0</v>
      </c>
      <c r="R89" s="272">
        <f t="shared" si="155"/>
        <v>0</v>
      </c>
      <c r="S89" s="272">
        <f t="shared" si="155"/>
        <v>0</v>
      </c>
      <c r="T89" s="272">
        <f t="shared" si="155"/>
        <v>0</v>
      </c>
      <c r="U89" s="272">
        <f t="shared" si="155"/>
        <v>0</v>
      </c>
      <c r="V89" s="272">
        <f t="shared" si="155"/>
        <v>0</v>
      </c>
      <c r="W89" s="272">
        <f t="shared" si="155"/>
        <v>0</v>
      </c>
      <c r="X89" s="272">
        <f t="shared" si="155"/>
        <v>0</v>
      </c>
      <c r="Y89" s="272">
        <f t="shared" si="155"/>
        <v>0</v>
      </c>
      <c r="Z89" s="272">
        <f t="shared" si="155"/>
        <v>0</v>
      </c>
      <c r="AA89" s="2"/>
      <c r="AB89" s="272">
        <f t="shared" si="109"/>
        <v>0</v>
      </c>
      <c r="AC89" s="767">
        <f>AB89+AB90</f>
        <v>0</v>
      </c>
      <c r="AD89" s="272">
        <f t="shared" ref="AD89:AZ89" si="156">COUNTIF(AD11:AD63,"G.3")</f>
        <v>0</v>
      </c>
      <c r="AE89" s="272">
        <f t="shared" si="156"/>
        <v>0</v>
      </c>
      <c r="AF89" s="272">
        <f t="shared" si="156"/>
        <v>0</v>
      </c>
      <c r="AG89" s="272">
        <f t="shared" si="156"/>
        <v>0</v>
      </c>
      <c r="AH89" s="272">
        <f t="shared" si="156"/>
        <v>0</v>
      </c>
      <c r="AI89" s="272">
        <f t="shared" si="156"/>
        <v>0</v>
      </c>
      <c r="AJ89" s="272">
        <f t="shared" si="156"/>
        <v>0</v>
      </c>
      <c r="AK89" s="272">
        <f t="shared" si="156"/>
        <v>0</v>
      </c>
      <c r="AL89" s="272">
        <f t="shared" si="156"/>
        <v>0</v>
      </c>
      <c r="AM89" s="272">
        <f t="shared" si="156"/>
        <v>0</v>
      </c>
      <c r="AN89" s="272">
        <f t="shared" si="156"/>
        <v>0</v>
      </c>
      <c r="AO89" s="272">
        <f t="shared" si="156"/>
        <v>0</v>
      </c>
      <c r="AP89" s="272">
        <f t="shared" si="156"/>
        <v>0</v>
      </c>
      <c r="AQ89" s="272">
        <f t="shared" si="156"/>
        <v>0</v>
      </c>
      <c r="AR89" s="272">
        <f t="shared" si="156"/>
        <v>0</v>
      </c>
      <c r="AS89" s="272">
        <f t="shared" si="156"/>
        <v>0</v>
      </c>
      <c r="AT89" s="272">
        <f t="shared" si="156"/>
        <v>0</v>
      </c>
      <c r="AU89" s="272">
        <f t="shared" si="156"/>
        <v>0</v>
      </c>
      <c r="AV89" s="272">
        <f t="shared" si="156"/>
        <v>0</v>
      </c>
      <c r="AW89" s="272">
        <f t="shared" si="156"/>
        <v>4</v>
      </c>
      <c r="AX89" s="272">
        <f t="shared" si="156"/>
        <v>4</v>
      </c>
      <c r="AY89" s="272">
        <f t="shared" si="156"/>
        <v>4</v>
      </c>
      <c r="AZ89" s="529">
        <f t="shared" si="156"/>
        <v>4</v>
      </c>
      <c r="BA89" s="529">
        <f t="shared" si="112"/>
        <v>16</v>
      </c>
      <c r="BB89" s="766">
        <f>BA89+BA90</f>
        <v>28</v>
      </c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82"/>
      <c r="EW89" s="182"/>
      <c r="EX89" s="7"/>
      <c r="EY89" s="7"/>
      <c r="EZ89" s="7"/>
      <c r="FA89" s="7"/>
      <c r="FB89" s="7"/>
      <c r="FC89" s="7"/>
      <c r="FD89" s="7"/>
      <c r="FE89" s="7"/>
    </row>
    <row r="90" spans="1:161" ht="18" hidden="1" customHeight="1" x14ac:dyDescent="0.25">
      <c r="A90" s="770" t="s">
        <v>483</v>
      </c>
      <c r="B90" s="770"/>
      <c r="C90" s="770"/>
      <c r="D90" s="272">
        <f t="shared" ref="D90:Z90" si="157">COUNTIF(D12:D64,"GP.3")</f>
        <v>0</v>
      </c>
      <c r="E90" s="272">
        <f t="shared" si="157"/>
        <v>0</v>
      </c>
      <c r="F90" s="272">
        <f t="shared" si="157"/>
        <v>0</v>
      </c>
      <c r="G90" s="272">
        <f t="shared" si="157"/>
        <v>0</v>
      </c>
      <c r="H90" s="272">
        <f t="shared" si="157"/>
        <v>0</v>
      </c>
      <c r="I90" s="272">
        <f t="shared" si="157"/>
        <v>0</v>
      </c>
      <c r="J90" s="272">
        <f t="shared" si="157"/>
        <v>0</v>
      </c>
      <c r="K90" s="272">
        <f t="shared" si="157"/>
        <v>0</v>
      </c>
      <c r="L90" s="272">
        <f t="shared" si="157"/>
        <v>0</v>
      </c>
      <c r="M90" s="272">
        <f t="shared" si="157"/>
        <v>0</v>
      </c>
      <c r="N90" s="272">
        <f t="shared" si="157"/>
        <v>0</v>
      </c>
      <c r="O90" s="272">
        <f t="shared" si="157"/>
        <v>0</v>
      </c>
      <c r="P90" s="222">
        <f t="shared" si="157"/>
        <v>0</v>
      </c>
      <c r="Q90" s="222">
        <f t="shared" si="157"/>
        <v>0</v>
      </c>
      <c r="R90" s="272">
        <f t="shared" si="157"/>
        <v>0</v>
      </c>
      <c r="S90" s="272">
        <f t="shared" si="157"/>
        <v>0</v>
      </c>
      <c r="T90" s="272">
        <f t="shared" si="157"/>
        <v>0</v>
      </c>
      <c r="U90" s="272">
        <f t="shared" si="157"/>
        <v>0</v>
      </c>
      <c r="V90" s="272">
        <f t="shared" si="157"/>
        <v>0</v>
      </c>
      <c r="W90" s="272">
        <f t="shared" si="157"/>
        <v>0</v>
      </c>
      <c r="X90" s="272">
        <f t="shared" si="157"/>
        <v>0</v>
      </c>
      <c r="Y90" s="272">
        <f t="shared" si="157"/>
        <v>0</v>
      </c>
      <c r="Z90" s="272">
        <f t="shared" si="157"/>
        <v>0</v>
      </c>
      <c r="AA90" s="2"/>
      <c r="AB90" s="272">
        <f t="shared" si="109"/>
        <v>0</v>
      </c>
      <c r="AC90" s="767"/>
      <c r="AD90" s="272">
        <f t="shared" ref="AD90:AZ90" si="158">COUNTIF(AD11:AD63,"GP.3")</f>
        <v>0</v>
      </c>
      <c r="AE90" s="272">
        <f t="shared" si="158"/>
        <v>0</v>
      </c>
      <c r="AF90" s="272">
        <f t="shared" si="158"/>
        <v>0</v>
      </c>
      <c r="AG90" s="272">
        <f t="shared" si="158"/>
        <v>0</v>
      </c>
      <c r="AH90" s="272">
        <f t="shared" si="158"/>
        <v>0</v>
      </c>
      <c r="AI90" s="272">
        <f t="shared" si="158"/>
        <v>0</v>
      </c>
      <c r="AJ90" s="272">
        <f t="shared" si="158"/>
        <v>0</v>
      </c>
      <c r="AK90" s="272">
        <f t="shared" si="158"/>
        <v>0</v>
      </c>
      <c r="AL90" s="272">
        <f t="shared" si="158"/>
        <v>0</v>
      </c>
      <c r="AM90" s="272">
        <f t="shared" si="158"/>
        <v>0</v>
      </c>
      <c r="AN90" s="272">
        <f t="shared" si="158"/>
        <v>0</v>
      </c>
      <c r="AO90" s="272">
        <f t="shared" si="158"/>
        <v>0</v>
      </c>
      <c r="AP90" s="272">
        <f t="shared" si="158"/>
        <v>0</v>
      </c>
      <c r="AQ90" s="272">
        <f t="shared" si="158"/>
        <v>0</v>
      </c>
      <c r="AR90" s="272">
        <f t="shared" si="158"/>
        <v>0</v>
      </c>
      <c r="AS90" s="272">
        <f t="shared" si="158"/>
        <v>0</v>
      </c>
      <c r="AT90" s="272">
        <f t="shared" si="158"/>
        <v>4</v>
      </c>
      <c r="AU90" s="272">
        <f t="shared" si="158"/>
        <v>4</v>
      </c>
      <c r="AV90" s="272">
        <f t="shared" si="158"/>
        <v>4</v>
      </c>
      <c r="AW90" s="272">
        <f t="shared" si="158"/>
        <v>0</v>
      </c>
      <c r="AX90" s="272">
        <f t="shared" si="158"/>
        <v>0</v>
      </c>
      <c r="AY90" s="272">
        <f t="shared" si="158"/>
        <v>0</v>
      </c>
      <c r="AZ90" s="529">
        <f t="shared" si="158"/>
        <v>0</v>
      </c>
      <c r="BA90" s="529">
        <f t="shared" si="112"/>
        <v>12</v>
      </c>
      <c r="BB90" s="766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82"/>
      <c r="EW90" s="182"/>
      <c r="EX90" s="7"/>
      <c r="EY90" s="7"/>
      <c r="EZ90" s="7"/>
      <c r="FA90" s="7"/>
      <c r="FB90" s="7"/>
      <c r="FC90" s="7"/>
      <c r="FD90" s="7"/>
      <c r="FE90" s="7"/>
    </row>
    <row r="91" spans="1:161" ht="18" hidden="1" customHeight="1" x14ac:dyDescent="0.25">
      <c r="A91" s="770" t="s">
        <v>469</v>
      </c>
      <c r="B91" s="770"/>
      <c r="C91" s="770"/>
      <c r="D91" s="272">
        <f t="shared" ref="D91:Z91" si="159">COUNTIF(D12:D64,"G.20")</f>
        <v>0</v>
      </c>
      <c r="E91" s="272">
        <f t="shared" si="159"/>
        <v>0</v>
      </c>
      <c r="F91" s="272">
        <f t="shared" si="159"/>
        <v>0</v>
      </c>
      <c r="G91" s="272">
        <f t="shared" si="159"/>
        <v>0</v>
      </c>
      <c r="H91" s="272">
        <f t="shared" si="159"/>
        <v>0</v>
      </c>
      <c r="I91" s="272">
        <f t="shared" si="159"/>
        <v>0</v>
      </c>
      <c r="J91" s="272">
        <f t="shared" si="159"/>
        <v>0</v>
      </c>
      <c r="K91" s="272">
        <f t="shared" si="159"/>
        <v>0</v>
      </c>
      <c r="L91" s="272">
        <f t="shared" si="159"/>
        <v>0</v>
      </c>
      <c r="M91" s="272">
        <f t="shared" si="159"/>
        <v>0</v>
      </c>
      <c r="N91" s="272">
        <f t="shared" si="159"/>
        <v>0</v>
      </c>
      <c r="O91" s="272">
        <f t="shared" si="159"/>
        <v>0</v>
      </c>
      <c r="P91" s="272">
        <f t="shared" si="159"/>
        <v>0</v>
      </c>
      <c r="Q91" s="272">
        <f t="shared" si="159"/>
        <v>0</v>
      </c>
      <c r="R91" s="272">
        <f t="shared" si="159"/>
        <v>0</v>
      </c>
      <c r="S91" s="272">
        <f t="shared" si="159"/>
        <v>0</v>
      </c>
      <c r="T91" s="272">
        <f t="shared" si="159"/>
        <v>0</v>
      </c>
      <c r="U91" s="272">
        <f t="shared" si="159"/>
        <v>0</v>
      </c>
      <c r="V91" s="272">
        <f t="shared" si="159"/>
        <v>0</v>
      </c>
      <c r="W91" s="272">
        <f t="shared" si="159"/>
        <v>0</v>
      </c>
      <c r="X91" s="272">
        <f t="shared" si="159"/>
        <v>0</v>
      </c>
      <c r="Y91" s="272">
        <f t="shared" si="159"/>
        <v>0</v>
      </c>
      <c r="Z91" s="272">
        <f t="shared" si="159"/>
        <v>0</v>
      </c>
      <c r="AA91" s="2"/>
      <c r="AB91" s="272">
        <f t="shared" si="109"/>
        <v>0</v>
      </c>
      <c r="AC91" s="528">
        <f>AB91</f>
        <v>0</v>
      </c>
      <c r="AD91" s="272">
        <f t="shared" ref="AD91:AZ91" si="160">COUNTIF(AD11:AD63,"G.20")</f>
        <v>4</v>
      </c>
      <c r="AE91" s="272">
        <f t="shared" si="160"/>
        <v>4</v>
      </c>
      <c r="AF91" s="272">
        <f t="shared" si="160"/>
        <v>4</v>
      </c>
      <c r="AG91" s="272">
        <f t="shared" si="160"/>
        <v>4</v>
      </c>
      <c r="AH91" s="272">
        <f t="shared" si="160"/>
        <v>4</v>
      </c>
      <c r="AI91" s="272">
        <f t="shared" si="160"/>
        <v>4</v>
      </c>
      <c r="AJ91" s="272">
        <f t="shared" si="160"/>
        <v>4</v>
      </c>
      <c r="AK91" s="272">
        <f t="shared" si="160"/>
        <v>4</v>
      </c>
      <c r="AL91" s="272">
        <f t="shared" si="160"/>
        <v>4</v>
      </c>
      <c r="AM91" s="272">
        <f t="shared" si="160"/>
        <v>0</v>
      </c>
      <c r="AN91" s="272">
        <f t="shared" si="160"/>
        <v>0</v>
      </c>
      <c r="AO91" s="272">
        <f t="shared" si="160"/>
        <v>0</v>
      </c>
      <c r="AP91" s="272">
        <f t="shared" si="160"/>
        <v>0</v>
      </c>
      <c r="AQ91" s="272">
        <f t="shared" si="160"/>
        <v>0</v>
      </c>
      <c r="AR91" s="272">
        <f t="shared" si="160"/>
        <v>0</v>
      </c>
      <c r="AS91" s="272">
        <f t="shared" si="160"/>
        <v>0</v>
      </c>
      <c r="AT91" s="272">
        <f t="shared" si="160"/>
        <v>0</v>
      </c>
      <c r="AU91" s="272">
        <f t="shared" si="160"/>
        <v>0</v>
      </c>
      <c r="AV91" s="272">
        <f t="shared" si="160"/>
        <v>0</v>
      </c>
      <c r="AW91" s="272">
        <f t="shared" si="160"/>
        <v>0</v>
      </c>
      <c r="AX91" s="272">
        <f t="shared" si="160"/>
        <v>0</v>
      </c>
      <c r="AY91" s="272">
        <f t="shared" si="160"/>
        <v>0</v>
      </c>
      <c r="AZ91" s="529">
        <f t="shared" si="160"/>
        <v>0</v>
      </c>
      <c r="BA91" s="529">
        <f t="shared" si="112"/>
        <v>36</v>
      </c>
      <c r="BB91" s="529">
        <f>BA91</f>
        <v>36</v>
      </c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82"/>
      <c r="EW91" s="182"/>
      <c r="EX91" s="7"/>
      <c r="EY91" s="7"/>
      <c r="EZ91" s="7"/>
      <c r="FA91" s="7"/>
      <c r="FB91" s="7"/>
      <c r="FC91" s="7"/>
      <c r="FD91" s="7"/>
      <c r="FE91" s="7"/>
    </row>
    <row r="92" spans="1:161" ht="18" hidden="1" customHeight="1" x14ac:dyDescent="0.25">
      <c r="A92" s="524" t="s">
        <v>677</v>
      </c>
      <c r="B92" s="524"/>
      <c r="C92" s="524"/>
      <c r="D92" s="272">
        <f t="shared" ref="D92:Z92" si="161">COUNTIF(D12:D64,"G.42")</f>
        <v>0</v>
      </c>
      <c r="E92" s="272">
        <f t="shared" si="161"/>
        <v>0</v>
      </c>
      <c r="F92" s="272">
        <f t="shared" si="161"/>
        <v>0</v>
      </c>
      <c r="G92" s="272">
        <f t="shared" si="161"/>
        <v>0</v>
      </c>
      <c r="H92" s="272">
        <f t="shared" si="161"/>
        <v>0</v>
      </c>
      <c r="I92" s="272">
        <f t="shared" si="161"/>
        <v>0</v>
      </c>
      <c r="J92" s="272">
        <f t="shared" si="161"/>
        <v>0</v>
      </c>
      <c r="K92" s="272">
        <f t="shared" si="161"/>
        <v>0</v>
      </c>
      <c r="L92" s="272">
        <f t="shared" si="161"/>
        <v>0</v>
      </c>
      <c r="M92" s="272">
        <f t="shared" si="161"/>
        <v>0</v>
      </c>
      <c r="N92" s="272">
        <f t="shared" si="161"/>
        <v>0</v>
      </c>
      <c r="O92" s="272">
        <f t="shared" si="161"/>
        <v>0</v>
      </c>
      <c r="P92" s="272">
        <f t="shared" si="161"/>
        <v>0</v>
      </c>
      <c r="Q92" s="272">
        <f t="shared" si="161"/>
        <v>0</v>
      </c>
      <c r="R92" s="272">
        <f t="shared" si="161"/>
        <v>0</v>
      </c>
      <c r="S92" s="272">
        <f t="shared" si="161"/>
        <v>0</v>
      </c>
      <c r="T92" s="272">
        <f t="shared" si="161"/>
        <v>0</v>
      </c>
      <c r="U92" s="272">
        <f t="shared" si="161"/>
        <v>0</v>
      </c>
      <c r="V92" s="272">
        <f t="shared" si="161"/>
        <v>0</v>
      </c>
      <c r="W92" s="272">
        <f t="shared" si="161"/>
        <v>0</v>
      </c>
      <c r="X92" s="272">
        <f t="shared" si="161"/>
        <v>0</v>
      </c>
      <c r="Y92" s="272">
        <f t="shared" si="161"/>
        <v>0</v>
      </c>
      <c r="Z92" s="272">
        <f t="shared" si="161"/>
        <v>0</v>
      </c>
      <c r="AA92" s="2"/>
      <c r="AB92" s="272">
        <f t="shared" si="109"/>
        <v>0</v>
      </c>
      <c r="AC92" s="528">
        <f>AB92</f>
        <v>0</v>
      </c>
      <c r="AD92" s="272">
        <f t="shared" ref="AD92:AZ92" si="162">COUNTIF(AD12:AD64,"G.42")</f>
        <v>0</v>
      </c>
      <c r="AE92" s="272">
        <f t="shared" si="162"/>
        <v>0</v>
      </c>
      <c r="AF92" s="272">
        <f t="shared" si="162"/>
        <v>0</v>
      </c>
      <c r="AG92" s="272">
        <f t="shared" si="162"/>
        <v>0</v>
      </c>
      <c r="AH92" s="272">
        <f t="shared" si="162"/>
        <v>0</v>
      </c>
      <c r="AI92" s="272">
        <f t="shared" si="162"/>
        <v>0</v>
      </c>
      <c r="AJ92" s="272">
        <f t="shared" si="162"/>
        <v>0</v>
      </c>
      <c r="AK92" s="272">
        <f t="shared" si="162"/>
        <v>0</v>
      </c>
      <c r="AL92" s="272">
        <f t="shared" si="162"/>
        <v>0</v>
      </c>
      <c r="AM92" s="272">
        <f t="shared" si="162"/>
        <v>4</v>
      </c>
      <c r="AN92" s="272">
        <f t="shared" si="162"/>
        <v>4</v>
      </c>
      <c r="AO92" s="272">
        <f t="shared" si="162"/>
        <v>4</v>
      </c>
      <c r="AP92" s="272">
        <f t="shared" si="162"/>
        <v>4</v>
      </c>
      <c r="AQ92" s="272">
        <f t="shared" si="162"/>
        <v>4</v>
      </c>
      <c r="AR92" s="272">
        <f t="shared" si="162"/>
        <v>4</v>
      </c>
      <c r="AS92" s="272">
        <f t="shared" si="162"/>
        <v>0</v>
      </c>
      <c r="AT92" s="272">
        <f t="shared" si="162"/>
        <v>0</v>
      </c>
      <c r="AU92" s="272">
        <f t="shared" si="162"/>
        <v>0</v>
      </c>
      <c r="AV92" s="272">
        <f t="shared" si="162"/>
        <v>0</v>
      </c>
      <c r="AW92" s="272">
        <f t="shared" si="162"/>
        <v>0</v>
      </c>
      <c r="AX92" s="272">
        <f t="shared" si="162"/>
        <v>0</v>
      </c>
      <c r="AY92" s="272">
        <f t="shared" si="162"/>
        <v>0</v>
      </c>
      <c r="AZ92" s="272">
        <f t="shared" si="162"/>
        <v>0</v>
      </c>
      <c r="BA92" s="529">
        <f t="shared" si="112"/>
        <v>24</v>
      </c>
      <c r="BB92" s="529">
        <f>BA92</f>
        <v>24</v>
      </c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82"/>
      <c r="EW92" s="182"/>
      <c r="EX92" s="7"/>
      <c r="EY92" s="7"/>
      <c r="EZ92" s="7"/>
      <c r="FA92" s="7"/>
      <c r="FB92" s="7"/>
      <c r="FC92" s="7"/>
      <c r="FD92" s="7"/>
      <c r="FE92" s="7"/>
    </row>
    <row r="93" spans="1:161" ht="18" hidden="1" customHeight="1" x14ac:dyDescent="0.25">
      <c r="A93" s="524" t="s">
        <v>679</v>
      </c>
      <c r="B93" s="524"/>
      <c r="C93" s="524"/>
      <c r="D93" s="272">
        <f t="shared" ref="D93:Z93" si="163">COUNTIF(D12:D64,"GP.43")</f>
        <v>0</v>
      </c>
      <c r="E93" s="272">
        <f t="shared" si="163"/>
        <v>0</v>
      </c>
      <c r="F93" s="272">
        <f t="shared" si="163"/>
        <v>0</v>
      </c>
      <c r="G93" s="272">
        <f t="shared" si="163"/>
        <v>0</v>
      </c>
      <c r="H93" s="272">
        <f t="shared" si="163"/>
        <v>0</v>
      </c>
      <c r="I93" s="272">
        <f t="shared" si="163"/>
        <v>0</v>
      </c>
      <c r="J93" s="272">
        <f t="shared" si="163"/>
        <v>0</v>
      </c>
      <c r="K93" s="272">
        <f t="shared" si="163"/>
        <v>0</v>
      </c>
      <c r="L93" s="272">
        <f t="shared" si="163"/>
        <v>0</v>
      </c>
      <c r="M93" s="272">
        <f t="shared" si="163"/>
        <v>0</v>
      </c>
      <c r="N93" s="272">
        <f t="shared" si="163"/>
        <v>0</v>
      </c>
      <c r="O93" s="272">
        <f t="shared" si="163"/>
        <v>0</v>
      </c>
      <c r="P93" s="272">
        <f t="shared" si="163"/>
        <v>0</v>
      </c>
      <c r="Q93" s="272">
        <f t="shared" si="163"/>
        <v>0</v>
      </c>
      <c r="R93" s="272">
        <f t="shared" si="163"/>
        <v>0</v>
      </c>
      <c r="S93" s="272">
        <f t="shared" si="163"/>
        <v>0</v>
      </c>
      <c r="T93" s="272">
        <f t="shared" si="163"/>
        <v>0</v>
      </c>
      <c r="U93" s="272">
        <f t="shared" si="163"/>
        <v>0</v>
      </c>
      <c r="V93" s="272">
        <f t="shared" si="163"/>
        <v>0</v>
      </c>
      <c r="W93" s="272">
        <f t="shared" si="163"/>
        <v>0</v>
      </c>
      <c r="X93" s="272">
        <f t="shared" si="163"/>
        <v>0</v>
      </c>
      <c r="Y93" s="272">
        <f t="shared" si="163"/>
        <v>0</v>
      </c>
      <c r="Z93" s="272">
        <f t="shared" si="163"/>
        <v>0</v>
      </c>
      <c r="AA93" s="2"/>
      <c r="AB93" s="272">
        <f t="shared" si="109"/>
        <v>0</v>
      </c>
      <c r="AC93" s="767">
        <f>AB93+AB94</f>
        <v>0</v>
      </c>
      <c r="AD93" s="272">
        <f t="shared" ref="AD93:AZ93" si="164">COUNTIF(AD12:AD64,"GP.43")</f>
        <v>3</v>
      </c>
      <c r="AE93" s="272">
        <f t="shared" si="164"/>
        <v>3</v>
      </c>
      <c r="AF93" s="272">
        <f t="shared" si="164"/>
        <v>3</v>
      </c>
      <c r="AG93" s="272">
        <f t="shared" si="164"/>
        <v>0</v>
      </c>
      <c r="AH93" s="272">
        <f t="shared" si="164"/>
        <v>0</v>
      </c>
      <c r="AI93" s="272">
        <f t="shared" si="164"/>
        <v>0</v>
      </c>
      <c r="AJ93" s="272">
        <f t="shared" si="164"/>
        <v>0</v>
      </c>
      <c r="AK93" s="272">
        <f t="shared" si="164"/>
        <v>0</v>
      </c>
      <c r="AL93" s="272">
        <f t="shared" si="164"/>
        <v>0</v>
      </c>
      <c r="AM93" s="272">
        <f t="shared" si="164"/>
        <v>4</v>
      </c>
      <c r="AN93" s="272">
        <f t="shared" si="164"/>
        <v>4</v>
      </c>
      <c r="AO93" s="272">
        <f t="shared" si="164"/>
        <v>4</v>
      </c>
      <c r="AP93" s="272">
        <f t="shared" si="164"/>
        <v>0</v>
      </c>
      <c r="AQ93" s="272">
        <f t="shared" si="164"/>
        <v>0</v>
      </c>
      <c r="AR93" s="272">
        <f t="shared" si="164"/>
        <v>0</v>
      </c>
      <c r="AS93" s="272">
        <f t="shared" si="164"/>
        <v>0</v>
      </c>
      <c r="AT93" s="272">
        <f t="shared" si="164"/>
        <v>0</v>
      </c>
      <c r="AU93" s="272">
        <f t="shared" si="164"/>
        <v>0</v>
      </c>
      <c r="AV93" s="272">
        <f t="shared" si="164"/>
        <v>0</v>
      </c>
      <c r="AW93" s="272">
        <f t="shared" si="164"/>
        <v>0</v>
      </c>
      <c r="AX93" s="272">
        <f t="shared" si="164"/>
        <v>0</v>
      </c>
      <c r="AY93" s="272">
        <f t="shared" si="164"/>
        <v>0</v>
      </c>
      <c r="AZ93" s="272">
        <f t="shared" si="164"/>
        <v>0</v>
      </c>
      <c r="BA93" s="529">
        <f t="shared" si="112"/>
        <v>21</v>
      </c>
      <c r="BB93" s="766">
        <f>BA93+BA94</f>
        <v>25</v>
      </c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82"/>
      <c r="EW93" s="182"/>
      <c r="EX93" s="7"/>
      <c r="EY93" s="7"/>
      <c r="EZ93" s="7"/>
      <c r="FA93" s="7"/>
      <c r="FB93" s="7"/>
      <c r="FC93" s="7"/>
      <c r="FD93" s="7"/>
      <c r="FE93" s="7"/>
    </row>
    <row r="94" spans="1:161" ht="18" hidden="1" customHeight="1" x14ac:dyDescent="0.25">
      <c r="A94" s="524" t="s">
        <v>678</v>
      </c>
      <c r="B94" s="524"/>
      <c r="C94" s="524"/>
      <c r="D94" s="272">
        <f t="shared" ref="D94:Z94" si="165">COUNTIF(D12:D64,"G.43")</f>
        <v>0</v>
      </c>
      <c r="E94" s="272">
        <f t="shared" si="165"/>
        <v>0</v>
      </c>
      <c r="F94" s="272">
        <f t="shared" si="165"/>
        <v>0</v>
      </c>
      <c r="G94" s="272">
        <f t="shared" si="165"/>
        <v>0</v>
      </c>
      <c r="H94" s="272">
        <f t="shared" si="165"/>
        <v>0</v>
      </c>
      <c r="I94" s="272">
        <f t="shared" si="165"/>
        <v>0</v>
      </c>
      <c r="J94" s="272">
        <f t="shared" si="165"/>
        <v>0</v>
      </c>
      <c r="K94" s="272">
        <f t="shared" si="165"/>
        <v>0</v>
      </c>
      <c r="L94" s="272">
        <f t="shared" si="165"/>
        <v>0</v>
      </c>
      <c r="M94" s="272">
        <f t="shared" si="165"/>
        <v>0</v>
      </c>
      <c r="N94" s="272">
        <f t="shared" si="165"/>
        <v>0</v>
      </c>
      <c r="O94" s="272">
        <f t="shared" si="165"/>
        <v>0</v>
      </c>
      <c r="P94" s="272">
        <f t="shared" si="165"/>
        <v>0</v>
      </c>
      <c r="Q94" s="272">
        <f t="shared" si="165"/>
        <v>0</v>
      </c>
      <c r="R94" s="272">
        <f t="shared" si="165"/>
        <v>0</v>
      </c>
      <c r="S94" s="272">
        <f t="shared" si="165"/>
        <v>0</v>
      </c>
      <c r="T94" s="272">
        <f t="shared" si="165"/>
        <v>0</v>
      </c>
      <c r="U94" s="272">
        <f t="shared" si="165"/>
        <v>0</v>
      </c>
      <c r="V94" s="272">
        <f t="shared" si="165"/>
        <v>0</v>
      </c>
      <c r="W94" s="272">
        <f t="shared" si="165"/>
        <v>0</v>
      </c>
      <c r="X94" s="272">
        <f t="shared" si="165"/>
        <v>0</v>
      </c>
      <c r="Y94" s="272">
        <f t="shared" si="165"/>
        <v>0</v>
      </c>
      <c r="Z94" s="272">
        <f t="shared" si="165"/>
        <v>0</v>
      </c>
      <c r="AA94" s="2"/>
      <c r="AB94" s="272">
        <f t="shared" si="109"/>
        <v>0</v>
      </c>
      <c r="AC94" s="767"/>
      <c r="AD94" s="272">
        <f t="shared" ref="AD94:AZ94" si="166">COUNTIF(AD12:AD64,"G.43")</f>
        <v>0</v>
      </c>
      <c r="AE94" s="272">
        <f t="shared" si="166"/>
        <v>0</v>
      </c>
      <c r="AF94" s="272">
        <f t="shared" si="166"/>
        <v>0</v>
      </c>
      <c r="AG94" s="272">
        <f t="shared" si="166"/>
        <v>0</v>
      </c>
      <c r="AH94" s="272">
        <f t="shared" si="166"/>
        <v>0</v>
      </c>
      <c r="AI94" s="272">
        <f t="shared" si="166"/>
        <v>0</v>
      </c>
      <c r="AJ94" s="272">
        <f t="shared" si="166"/>
        <v>0</v>
      </c>
      <c r="AK94" s="272">
        <f t="shared" si="166"/>
        <v>0</v>
      </c>
      <c r="AL94" s="272">
        <f t="shared" si="166"/>
        <v>0</v>
      </c>
      <c r="AM94" s="272">
        <f t="shared" si="166"/>
        <v>0</v>
      </c>
      <c r="AN94" s="272">
        <f t="shared" si="166"/>
        <v>0</v>
      </c>
      <c r="AO94" s="272">
        <f t="shared" si="166"/>
        <v>0</v>
      </c>
      <c r="AP94" s="272">
        <f t="shared" si="166"/>
        <v>0</v>
      </c>
      <c r="AQ94" s="272">
        <f t="shared" si="166"/>
        <v>0</v>
      </c>
      <c r="AR94" s="272">
        <f t="shared" si="166"/>
        <v>0</v>
      </c>
      <c r="AS94" s="272">
        <f t="shared" si="166"/>
        <v>4</v>
      </c>
      <c r="AT94" s="272">
        <f t="shared" si="166"/>
        <v>0</v>
      </c>
      <c r="AU94" s="272">
        <f t="shared" si="166"/>
        <v>0</v>
      </c>
      <c r="AV94" s="272">
        <f t="shared" si="166"/>
        <v>0</v>
      </c>
      <c r="AW94" s="272">
        <f t="shared" si="166"/>
        <v>0</v>
      </c>
      <c r="AX94" s="272">
        <f t="shared" si="166"/>
        <v>0</v>
      </c>
      <c r="AY94" s="272">
        <f t="shared" si="166"/>
        <v>0</v>
      </c>
      <c r="AZ94" s="272">
        <f t="shared" si="166"/>
        <v>0</v>
      </c>
      <c r="BA94" s="529">
        <f t="shared" si="112"/>
        <v>4</v>
      </c>
      <c r="BB94" s="766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82"/>
      <c r="EW94" s="182"/>
      <c r="EX94" s="7"/>
      <c r="EY94" s="7"/>
      <c r="EZ94" s="7"/>
      <c r="FA94" s="7"/>
      <c r="FB94" s="7"/>
      <c r="FC94" s="7"/>
      <c r="FD94" s="7"/>
      <c r="FE94" s="7"/>
    </row>
    <row r="95" spans="1:161" ht="18" hidden="1" customHeight="1" x14ac:dyDescent="0.25">
      <c r="A95" s="770" t="s">
        <v>470</v>
      </c>
      <c r="B95" s="770"/>
      <c r="C95" s="770"/>
      <c r="D95" s="272">
        <f t="shared" ref="D95:Z95" si="167">COUNTIF(D12:D64,"G.35")</f>
        <v>0</v>
      </c>
      <c r="E95" s="272">
        <f t="shared" si="167"/>
        <v>0</v>
      </c>
      <c r="F95" s="272">
        <f t="shared" si="167"/>
        <v>0</v>
      </c>
      <c r="G95" s="272">
        <f t="shared" si="167"/>
        <v>0</v>
      </c>
      <c r="H95" s="272">
        <f t="shared" si="167"/>
        <v>0</v>
      </c>
      <c r="I95" s="272">
        <f t="shared" si="167"/>
        <v>0</v>
      </c>
      <c r="J95" s="272">
        <f t="shared" si="167"/>
        <v>0</v>
      </c>
      <c r="K95" s="272">
        <f t="shared" si="167"/>
        <v>0</v>
      </c>
      <c r="L95" s="272">
        <f t="shared" si="167"/>
        <v>0</v>
      </c>
      <c r="M95" s="272">
        <f t="shared" si="167"/>
        <v>0</v>
      </c>
      <c r="N95" s="272">
        <f t="shared" si="167"/>
        <v>0</v>
      </c>
      <c r="O95" s="272">
        <f t="shared" si="167"/>
        <v>0</v>
      </c>
      <c r="P95" s="272">
        <f t="shared" si="167"/>
        <v>0</v>
      </c>
      <c r="Q95" s="272">
        <f t="shared" si="167"/>
        <v>0</v>
      </c>
      <c r="R95" s="272">
        <f t="shared" si="167"/>
        <v>0</v>
      </c>
      <c r="S95" s="272">
        <f t="shared" si="167"/>
        <v>0</v>
      </c>
      <c r="T95" s="272">
        <f t="shared" si="167"/>
        <v>0</v>
      </c>
      <c r="U95" s="272">
        <f t="shared" si="167"/>
        <v>0</v>
      </c>
      <c r="V95" s="272">
        <f t="shared" si="167"/>
        <v>0</v>
      </c>
      <c r="W95" s="272">
        <f t="shared" si="167"/>
        <v>0</v>
      </c>
      <c r="X95" s="272">
        <f t="shared" si="167"/>
        <v>0</v>
      </c>
      <c r="Y95" s="272">
        <f t="shared" si="167"/>
        <v>0</v>
      </c>
      <c r="Z95" s="272">
        <f t="shared" si="167"/>
        <v>0</v>
      </c>
      <c r="AA95" s="2"/>
      <c r="AB95" s="272">
        <f t="shared" si="109"/>
        <v>0</v>
      </c>
      <c r="AC95" s="767">
        <f>AB95+AB96</f>
        <v>0</v>
      </c>
      <c r="AD95" s="272">
        <f t="shared" ref="AD95:AZ95" si="168">COUNTIF(AD12:AD64,"G.35")</f>
        <v>0</v>
      </c>
      <c r="AE95" s="272">
        <f t="shared" si="168"/>
        <v>0</v>
      </c>
      <c r="AF95" s="272">
        <f t="shared" si="168"/>
        <v>0</v>
      </c>
      <c r="AG95" s="272">
        <f t="shared" si="168"/>
        <v>0</v>
      </c>
      <c r="AH95" s="272">
        <f t="shared" si="168"/>
        <v>0</v>
      </c>
      <c r="AI95" s="272">
        <f t="shared" si="168"/>
        <v>0</v>
      </c>
      <c r="AJ95" s="272">
        <f t="shared" si="168"/>
        <v>0</v>
      </c>
      <c r="AK95" s="272">
        <f t="shared" si="168"/>
        <v>0</v>
      </c>
      <c r="AL95" s="272">
        <f t="shared" si="168"/>
        <v>0</v>
      </c>
      <c r="AM95" s="272">
        <f t="shared" si="168"/>
        <v>0</v>
      </c>
      <c r="AN95" s="272">
        <f t="shared" si="168"/>
        <v>0</v>
      </c>
      <c r="AO95" s="272">
        <f t="shared" si="168"/>
        <v>0</v>
      </c>
      <c r="AP95" s="272">
        <f t="shared" si="168"/>
        <v>0</v>
      </c>
      <c r="AQ95" s="272">
        <f t="shared" si="168"/>
        <v>0</v>
      </c>
      <c r="AR95" s="272">
        <f t="shared" si="168"/>
        <v>0</v>
      </c>
      <c r="AS95" s="272">
        <f t="shared" si="168"/>
        <v>0</v>
      </c>
      <c r="AT95" s="272">
        <f t="shared" si="168"/>
        <v>4</v>
      </c>
      <c r="AU95" s="272">
        <f t="shared" si="168"/>
        <v>4</v>
      </c>
      <c r="AV95" s="272">
        <f t="shared" si="168"/>
        <v>4</v>
      </c>
      <c r="AW95" s="272">
        <f t="shared" si="168"/>
        <v>0</v>
      </c>
      <c r="AX95" s="272">
        <f t="shared" si="168"/>
        <v>0</v>
      </c>
      <c r="AY95" s="272">
        <f t="shared" si="168"/>
        <v>0</v>
      </c>
      <c r="AZ95" s="529">
        <f t="shared" si="168"/>
        <v>0</v>
      </c>
      <c r="BA95" s="529">
        <f t="shared" si="112"/>
        <v>12</v>
      </c>
      <c r="BB95" s="766">
        <f>BA95+BA96</f>
        <v>28</v>
      </c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82"/>
      <c r="EW95" s="182"/>
      <c r="EX95" s="7"/>
      <c r="EY95" s="7"/>
      <c r="EZ95" s="7"/>
      <c r="FA95" s="7"/>
      <c r="FB95" s="7"/>
      <c r="FC95" s="7"/>
      <c r="FD95" s="7"/>
      <c r="FE95" s="7"/>
    </row>
    <row r="96" spans="1:161" ht="18" hidden="1" customHeight="1" x14ac:dyDescent="0.25">
      <c r="A96" s="524" t="s">
        <v>529</v>
      </c>
      <c r="B96" s="524"/>
      <c r="C96" s="524"/>
      <c r="D96" s="272">
        <f t="shared" ref="D96:Z96" si="169">COUNTIF(D12:D64,"HL.35")</f>
        <v>0</v>
      </c>
      <c r="E96" s="272">
        <f t="shared" si="169"/>
        <v>0</v>
      </c>
      <c r="F96" s="272">
        <f t="shared" si="169"/>
        <v>0</v>
      </c>
      <c r="G96" s="272">
        <f t="shared" si="169"/>
        <v>0</v>
      </c>
      <c r="H96" s="272">
        <f t="shared" si="169"/>
        <v>0</v>
      </c>
      <c r="I96" s="272">
        <f t="shared" si="169"/>
        <v>0</v>
      </c>
      <c r="J96" s="272">
        <f t="shared" si="169"/>
        <v>0</v>
      </c>
      <c r="K96" s="272">
        <f t="shared" si="169"/>
        <v>0</v>
      </c>
      <c r="L96" s="272">
        <f t="shared" si="169"/>
        <v>0</v>
      </c>
      <c r="M96" s="272">
        <f t="shared" si="169"/>
        <v>0</v>
      </c>
      <c r="N96" s="272">
        <f t="shared" si="169"/>
        <v>0</v>
      </c>
      <c r="O96" s="272">
        <f t="shared" si="169"/>
        <v>0</v>
      </c>
      <c r="P96" s="272">
        <f t="shared" si="169"/>
        <v>0</v>
      </c>
      <c r="Q96" s="272">
        <f t="shared" si="169"/>
        <v>0</v>
      </c>
      <c r="R96" s="272">
        <f t="shared" si="169"/>
        <v>0</v>
      </c>
      <c r="S96" s="272">
        <f t="shared" si="169"/>
        <v>0</v>
      </c>
      <c r="T96" s="272">
        <f t="shared" si="169"/>
        <v>0</v>
      </c>
      <c r="U96" s="272">
        <f t="shared" si="169"/>
        <v>0</v>
      </c>
      <c r="V96" s="272">
        <f t="shared" si="169"/>
        <v>0</v>
      </c>
      <c r="W96" s="272">
        <f t="shared" si="169"/>
        <v>0</v>
      </c>
      <c r="X96" s="272">
        <f t="shared" si="169"/>
        <v>0</v>
      </c>
      <c r="Y96" s="272">
        <f t="shared" si="169"/>
        <v>0</v>
      </c>
      <c r="Z96" s="272">
        <f t="shared" si="169"/>
        <v>0</v>
      </c>
      <c r="AA96" s="2"/>
      <c r="AB96" s="272">
        <f t="shared" si="109"/>
        <v>0</v>
      </c>
      <c r="AC96" s="767"/>
      <c r="AD96" s="272">
        <f t="shared" ref="AD96:AZ96" si="170">COUNTIF(AD12:AD64,"HL.35")</f>
        <v>0</v>
      </c>
      <c r="AE96" s="272">
        <f t="shared" si="170"/>
        <v>0</v>
      </c>
      <c r="AF96" s="272">
        <f t="shared" si="170"/>
        <v>0</v>
      </c>
      <c r="AG96" s="272">
        <f t="shared" si="170"/>
        <v>0</v>
      </c>
      <c r="AH96" s="272">
        <f t="shared" si="170"/>
        <v>0</v>
      </c>
      <c r="AI96" s="272">
        <f t="shared" si="170"/>
        <v>0</v>
      </c>
      <c r="AJ96" s="272">
        <f t="shared" si="170"/>
        <v>0</v>
      </c>
      <c r="AK96" s="272">
        <f t="shared" si="170"/>
        <v>0</v>
      </c>
      <c r="AL96" s="272">
        <f t="shared" si="170"/>
        <v>0</v>
      </c>
      <c r="AM96" s="272">
        <f t="shared" si="170"/>
        <v>0</v>
      </c>
      <c r="AN96" s="272">
        <f t="shared" si="170"/>
        <v>0</v>
      </c>
      <c r="AO96" s="272">
        <f t="shared" si="170"/>
        <v>0</v>
      </c>
      <c r="AP96" s="272">
        <f t="shared" si="170"/>
        <v>0</v>
      </c>
      <c r="AQ96" s="272">
        <f t="shared" si="170"/>
        <v>0</v>
      </c>
      <c r="AR96" s="272">
        <f t="shared" si="170"/>
        <v>4</v>
      </c>
      <c r="AS96" s="272">
        <f t="shared" si="170"/>
        <v>4</v>
      </c>
      <c r="AT96" s="272">
        <f t="shared" si="170"/>
        <v>0</v>
      </c>
      <c r="AU96" s="272">
        <f t="shared" si="170"/>
        <v>0</v>
      </c>
      <c r="AV96" s="272">
        <f t="shared" si="170"/>
        <v>0</v>
      </c>
      <c r="AW96" s="272">
        <f t="shared" si="170"/>
        <v>0</v>
      </c>
      <c r="AX96" s="272">
        <f t="shared" si="170"/>
        <v>0</v>
      </c>
      <c r="AY96" s="272">
        <f t="shared" si="170"/>
        <v>4</v>
      </c>
      <c r="AZ96" s="529">
        <f t="shared" si="170"/>
        <v>4</v>
      </c>
      <c r="BA96" s="529">
        <f t="shared" si="112"/>
        <v>16</v>
      </c>
      <c r="BB96" s="766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82"/>
      <c r="EW96" s="182"/>
      <c r="EX96" s="7"/>
      <c r="EY96" s="7"/>
      <c r="EZ96" s="7"/>
      <c r="FA96" s="7"/>
      <c r="FB96" s="7"/>
      <c r="FC96" s="7"/>
      <c r="FD96" s="7"/>
      <c r="FE96" s="7"/>
    </row>
    <row r="97" spans="1:161" ht="18" hidden="1" customHeight="1" x14ac:dyDescent="0.25">
      <c r="A97" s="770" t="s">
        <v>471</v>
      </c>
      <c r="B97" s="770"/>
      <c r="C97" s="770"/>
      <c r="D97" s="272">
        <f t="shared" ref="D97:Z97" si="171">COUNTIF(D12:D64,"D.12")</f>
        <v>0</v>
      </c>
      <c r="E97" s="272">
        <f t="shared" si="171"/>
        <v>0</v>
      </c>
      <c r="F97" s="272">
        <f t="shared" si="171"/>
        <v>0</v>
      </c>
      <c r="G97" s="272">
        <f t="shared" si="171"/>
        <v>0</v>
      </c>
      <c r="H97" s="272">
        <f t="shared" si="171"/>
        <v>0</v>
      </c>
      <c r="I97" s="272">
        <f t="shared" si="171"/>
        <v>0</v>
      </c>
      <c r="J97" s="272">
        <f t="shared" si="171"/>
        <v>0</v>
      </c>
      <c r="K97" s="272">
        <f t="shared" si="171"/>
        <v>0</v>
      </c>
      <c r="L97" s="272">
        <f t="shared" si="171"/>
        <v>0</v>
      </c>
      <c r="M97" s="272">
        <f t="shared" si="171"/>
        <v>0</v>
      </c>
      <c r="N97" s="272">
        <f t="shared" si="171"/>
        <v>0</v>
      </c>
      <c r="O97" s="272">
        <f t="shared" si="171"/>
        <v>0</v>
      </c>
      <c r="P97" s="222">
        <f t="shared" si="171"/>
        <v>0</v>
      </c>
      <c r="Q97" s="222">
        <f t="shared" si="171"/>
        <v>0</v>
      </c>
      <c r="R97" s="272">
        <f t="shared" si="171"/>
        <v>0</v>
      </c>
      <c r="S97" s="272">
        <f t="shared" si="171"/>
        <v>0</v>
      </c>
      <c r="T97" s="272">
        <f t="shared" si="171"/>
        <v>0</v>
      </c>
      <c r="U97" s="272">
        <f t="shared" si="171"/>
        <v>0</v>
      </c>
      <c r="V97" s="272">
        <f t="shared" si="171"/>
        <v>0</v>
      </c>
      <c r="W97" s="272">
        <f t="shared" si="171"/>
        <v>0</v>
      </c>
      <c r="X97" s="272">
        <f t="shared" si="171"/>
        <v>0</v>
      </c>
      <c r="Y97" s="272">
        <f t="shared" si="171"/>
        <v>0</v>
      </c>
      <c r="Z97" s="272">
        <f t="shared" si="171"/>
        <v>0</v>
      </c>
      <c r="AA97" s="2"/>
      <c r="AB97" s="272">
        <f t="shared" si="109"/>
        <v>0</v>
      </c>
      <c r="AC97" s="767">
        <f>AB97+AB98</f>
        <v>0</v>
      </c>
      <c r="AD97" s="272">
        <f t="shared" ref="AD97:AZ97" si="172">COUNTIF(AD11:AD63,"D.12")</f>
        <v>0</v>
      </c>
      <c r="AE97" s="272">
        <f t="shared" si="172"/>
        <v>0</v>
      </c>
      <c r="AF97" s="272">
        <f t="shared" si="172"/>
        <v>0</v>
      </c>
      <c r="AG97" s="272">
        <f t="shared" si="172"/>
        <v>0</v>
      </c>
      <c r="AH97" s="272">
        <f t="shared" si="172"/>
        <v>0</v>
      </c>
      <c r="AI97" s="272">
        <f t="shared" si="172"/>
        <v>0</v>
      </c>
      <c r="AJ97" s="272">
        <f t="shared" si="172"/>
        <v>0</v>
      </c>
      <c r="AK97" s="272">
        <f t="shared" si="172"/>
        <v>0</v>
      </c>
      <c r="AL97" s="272">
        <f t="shared" si="172"/>
        <v>0</v>
      </c>
      <c r="AM97" s="272">
        <f t="shared" si="172"/>
        <v>2</v>
      </c>
      <c r="AN97" s="272">
        <f t="shared" si="172"/>
        <v>2</v>
      </c>
      <c r="AO97" s="272">
        <f t="shared" si="172"/>
        <v>2</v>
      </c>
      <c r="AP97" s="272">
        <f t="shared" si="172"/>
        <v>2</v>
      </c>
      <c r="AQ97" s="272">
        <f t="shared" si="172"/>
        <v>2</v>
      </c>
      <c r="AR97" s="272">
        <f t="shared" si="172"/>
        <v>2</v>
      </c>
      <c r="AS97" s="272">
        <f t="shared" si="172"/>
        <v>2</v>
      </c>
      <c r="AT97" s="272">
        <f t="shared" si="172"/>
        <v>2</v>
      </c>
      <c r="AU97" s="272">
        <f t="shared" si="172"/>
        <v>2</v>
      </c>
      <c r="AV97" s="272">
        <f t="shared" si="172"/>
        <v>2</v>
      </c>
      <c r="AW97" s="272">
        <f t="shared" si="172"/>
        <v>2</v>
      </c>
      <c r="AX97" s="272">
        <f t="shared" si="172"/>
        <v>2</v>
      </c>
      <c r="AY97" s="272">
        <f t="shared" si="172"/>
        <v>2</v>
      </c>
      <c r="AZ97" s="529">
        <f t="shared" si="172"/>
        <v>2</v>
      </c>
      <c r="BA97" s="529">
        <f t="shared" si="112"/>
        <v>28</v>
      </c>
      <c r="BB97" s="766">
        <f>BA97+BA98</f>
        <v>31</v>
      </c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82"/>
      <c r="EW97" s="182"/>
      <c r="EX97" s="7"/>
      <c r="EY97" s="7"/>
      <c r="EZ97" s="7"/>
      <c r="FA97" s="7"/>
      <c r="FB97" s="7"/>
      <c r="FC97" s="7"/>
      <c r="FD97" s="7"/>
      <c r="FE97" s="7"/>
    </row>
    <row r="98" spans="1:161" ht="18" hidden="1" customHeight="1" x14ac:dyDescent="0.25">
      <c r="A98" s="770" t="s">
        <v>489</v>
      </c>
      <c r="B98" s="770"/>
      <c r="C98" s="770"/>
      <c r="D98" s="272">
        <f t="shared" ref="D98:Z98" si="173">COUNTIF(D12:D64,"DP.12")</f>
        <v>0</v>
      </c>
      <c r="E98" s="272">
        <f t="shared" si="173"/>
        <v>0</v>
      </c>
      <c r="F98" s="272">
        <f t="shared" si="173"/>
        <v>0</v>
      </c>
      <c r="G98" s="272">
        <f t="shared" si="173"/>
        <v>0</v>
      </c>
      <c r="H98" s="272">
        <f t="shared" si="173"/>
        <v>0</v>
      </c>
      <c r="I98" s="272">
        <f t="shared" si="173"/>
        <v>0</v>
      </c>
      <c r="J98" s="272">
        <f t="shared" si="173"/>
        <v>0</v>
      </c>
      <c r="K98" s="272">
        <f t="shared" si="173"/>
        <v>0</v>
      </c>
      <c r="L98" s="272">
        <f t="shared" si="173"/>
        <v>0</v>
      </c>
      <c r="M98" s="272">
        <f t="shared" si="173"/>
        <v>0</v>
      </c>
      <c r="N98" s="272">
        <f t="shared" si="173"/>
        <v>0</v>
      </c>
      <c r="O98" s="272">
        <f t="shared" si="173"/>
        <v>0</v>
      </c>
      <c r="P98" s="222">
        <f t="shared" si="173"/>
        <v>0</v>
      </c>
      <c r="Q98" s="222">
        <f t="shared" si="173"/>
        <v>0</v>
      </c>
      <c r="R98" s="272">
        <f t="shared" si="173"/>
        <v>0</v>
      </c>
      <c r="S98" s="272">
        <f t="shared" si="173"/>
        <v>0</v>
      </c>
      <c r="T98" s="272">
        <f t="shared" si="173"/>
        <v>0</v>
      </c>
      <c r="U98" s="272">
        <f t="shared" si="173"/>
        <v>0</v>
      </c>
      <c r="V98" s="272">
        <f t="shared" si="173"/>
        <v>0</v>
      </c>
      <c r="W98" s="272">
        <f t="shared" si="173"/>
        <v>0</v>
      </c>
      <c r="X98" s="272">
        <f t="shared" si="173"/>
        <v>0</v>
      </c>
      <c r="Y98" s="272">
        <f t="shared" si="173"/>
        <v>0</v>
      </c>
      <c r="Z98" s="272">
        <f t="shared" si="173"/>
        <v>0</v>
      </c>
      <c r="AA98" s="2"/>
      <c r="AB98" s="272">
        <f t="shared" si="109"/>
        <v>0</v>
      </c>
      <c r="AC98" s="767"/>
      <c r="AD98" s="272">
        <f t="shared" ref="AD98:AZ98" si="174">COUNTIF(AD11:AD63,"DP.12")</f>
        <v>0</v>
      </c>
      <c r="AE98" s="272">
        <f t="shared" si="174"/>
        <v>0</v>
      </c>
      <c r="AF98" s="272">
        <f t="shared" si="174"/>
        <v>0</v>
      </c>
      <c r="AG98" s="272">
        <f t="shared" si="174"/>
        <v>0</v>
      </c>
      <c r="AH98" s="272">
        <f t="shared" si="174"/>
        <v>0</v>
      </c>
      <c r="AI98" s="272">
        <f t="shared" si="174"/>
        <v>3</v>
      </c>
      <c r="AJ98" s="272">
        <f t="shared" si="174"/>
        <v>0</v>
      </c>
      <c r="AK98" s="272">
        <f t="shared" si="174"/>
        <v>0</v>
      </c>
      <c r="AL98" s="272">
        <f t="shared" si="174"/>
        <v>0</v>
      </c>
      <c r="AM98" s="272">
        <f t="shared" si="174"/>
        <v>0</v>
      </c>
      <c r="AN98" s="272">
        <f t="shared" si="174"/>
        <v>0</v>
      </c>
      <c r="AO98" s="272">
        <f t="shared" si="174"/>
        <v>0</v>
      </c>
      <c r="AP98" s="272">
        <f t="shared" si="174"/>
        <v>0</v>
      </c>
      <c r="AQ98" s="272">
        <f t="shared" si="174"/>
        <v>0</v>
      </c>
      <c r="AR98" s="272">
        <f t="shared" si="174"/>
        <v>0</v>
      </c>
      <c r="AS98" s="272">
        <f t="shared" si="174"/>
        <v>0</v>
      </c>
      <c r="AT98" s="272">
        <f t="shared" si="174"/>
        <v>0</v>
      </c>
      <c r="AU98" s="272">
        <f t="shared" si="174"/>
        <v>0</v>
      </c>
      <c r="AV98" s="272">
        <f t="shared" si="174"/>
        <v>0</v>
      </c>
      <c r="AW98" s="272">
        <f t="shared" si="174"/>
        <v>0</v>
      </c>
      <c r="AX98" s="272">
        <f t="shared" si="174"/>
        <v>0</v>
      </c>
      <c r="AY98" s="272">
        <f t="shared" si="174"/>
        <v>0</v>
      </c>
      <c r="AZ98" s="529">
        <f t="shared" si="174"/>
        <v>0</v>
      </c>
      <c r="BA98" s="529">
        <f t="shared" si="112"/>
        <v>3</v>
      </c>
      <c r="BB98" s="766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82"/>
      <c r="EW98" s="182"/>
      <c r="EX98" s="7"/>
      <c r="EY98" s="7"/>
      <c r="EZ98" s="7"/>
      <c r="FA98" s="7"/>
      <c r="FB98" s="7"/>
      <c r="FC98" s="7"/>
      <c r="FD98" s="7"/>
      <c r="FE98" s="7"/>
    </row>
    <row r="99" spans="1:161" ht="18" hidden="1" customHeight="1" x14ac:dyDescent="0.25">
      <c r="A99" s="524" t="s">
        <v>623</v>
      </c>
      <c r="B99" s="524"/>
      <c r="C99" s="524"/>
      <c r="D99" s="272">
        <f t="shared" ref="D99:Z99" si="175">COUNTIF(D12:D64,"DP.41")</f>
        <v>0</v>
      </c>
      <c r="E99" s="272">
        <f t="shared" si="175"/>
        <v>0</v>
      </c>
      <c r="F99" s="272">
        <f t="shared" si="175"/>
        <v>0</v>
      </c>
      <c r="G99" s="272">
        <f t="shared" si="175"/>
        <v>0</v>
      </c>
      <c r="H99" s="272">
        <f t="shared" si="175"/>
        <v>0</v>
      </c>
      <c r="I99" s="272">
        <f t="shared" si="175"/>
        <v>0</v>
      </c>
      <c r="J99" s="272">
        <f t="shared" si="175"/>
        <v>0</v>
      </c>
      <c r="K99" s="272">
        <f t="shared" si="175"/>
        <v>0</v>
      </c>
      <c r="L99" s="272">
        <f t="shared" si="175"/>
        <v>0</v>
      </c>
      <c r="M99" s="272">
        <f t="shared" si="175"/>
        <v>0</v>
      </c>
      <c r="N99" s="272">
        <f t="shared" si="175"/>
        <v>0</v>
      </c>
      <c r="O99" s="272">
        <f t="shared" si="175"/>
        <v>0</v>
      </c>
      <c r="P99" s="272">
        <f t="shared" si="175"/>
        <v>0</v>
      </c>
      <c r="Q99" s="272">
        <f t="shared" si="175"/>
        <v>0</v>
      </c>
      <c r="R99" s="272">
        <f t="shared" si="175"/>
        <v>0</v>
      </c>
      <c r="S99" s="272">
        <f t="shared" si="175"/>
        <v>0</v>
      </c>
      <c r="T99" s="272">
        <f t="shared" si="175"/>
        <v>0</v>
      </c>
      <c r="U99" s="272">
        <f t="shared" si="175"/>
        <v>0</v>
      </c>
      <c r="V99" s="272">
        <f t="shared" si="175"/>
        <v>0</v>
      </c>
      <c r="W99" s="272">
        <f t="shared" si="175"/>
        <v>0</v>
      </c>
      <c r="X99" s="272">
        <f t="shared" si="175"/>
        <v>0</v>
      </c>
      <c r="Y99" s="272">
        <f t="shared" si="175"/>
        <v>0</v>
      </c>
      <c r="Z99" s="272">
        <f t="shared" si="175"/>
        <v>0</v>
      </c>
      <c r="AA99" s="2"/>
      <c r="AB99" s="272">
        <f t="shared" si="109"/>
        <v>0</v>
      </c>
      <c r="AC99" s="767">
        <f>AB99+AB100</f>
        <v>0</v>
      </c>
      <c r="AD99" s="272">
        <f t="shared" ref="AD99:AZ99" si="176">COUNTIF(AD11:AD63,"D.41")</f>
        <v>2</v>
      </c>
      <c r="AE99" s="272">
        <f t="shared" si="176"/>
        <v>2</v>
      </c>
      <c r="AF99" s="272">
        <f t="shared" si="176"/>
        <v>2</v>
      </c>
      <c r="AG99" s="272">
        <f t="shared" si="176"/>
        <v>2</v>
      </c>
      <c r="AH99" s="272">
        <f t="shared" si="176"/>
        <v>2</v>
      </c>
      <c r="AI99" s="272">
        <f t="shared" si="176"/>
        <v>2</v>
      </c>
      <c r="AJ99" s="272">
        <f t="shared" si="176"/>
        <v>2</v>
      </c>
      <c r="AK99" s="272">
        <f t="shared" si="176"/>
        <v>2</v>
      </c>
      <c r="AL99" s="272">
        <f t="shared" si="176"/>
        <v>2</v>
      </c>
      <c r="AM99" s="272">
        <f t="shared" si="176"/>
        <v>0</v>
      </c>
      <c r="AN99" s="272">
        <f t="shared" si="176"/>
        <v>0</v>
      </c>
      <c r="AO99" s="272">
        <f t="shared" si="176"/>
        <v>0</v>
      </c>
      <c r="AP99" s="272">
        <f t="shared" si="176"/>
        <v>0</v>
      </c>
      <c r="AQ99" s="272">
        <f t="shared" si="176"/>
        <v>0</v>
      </c>
      <c r="AR99" s="272">
        <f t="shared" si="176"/>
        <v>0</v>
      </c>
      <c r="AS99" s="272">
        <f t="shared" si="176"/>
        <v>0</v>
      </c>
      <c r="AT99" s="272">
        <f t="shared" si="176"/>
        <v>0</v>
      </c>
      <c r="AU99" s="272">
        <f t="shared" si="176"/>
        <v>0</v>
      </c>
      <c r="AV99" s="272">
        <f t="shared" si="176"/>
        <v>0</v>
      </c>
      <c r="AW99" s="272">
        <f t="shared" si="176"/>
        <v>0</v>
      </c>
      <c r="AX99" s="272">
        <f t="shared" si="176"/>
        <v>0</v>
      </c>
      <c r="AY99" s="272">
        <f t="shared" si="176"/>
        <v>0</v>
      </c>
      <c r="AZ99" s="272">
        <f t="shared" si="176"/>
        <v>0</v>
      </c>
      <c r="BA99" s="529">
        <f t="shared" si="112"/>
        <v>18</v>
      </c>
      <c r="BB99" s="766">
        <f>BA99+BA100</f>
        <v>40</v>
      </c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82"/>
      <c r="EW99" s="182"/>
      <c r="EX99" s="7"/>
      <c r="EY99" s="7"/>
      <c r="EZ99" s="7"/>
      <c r="FA99" s="7"/>
      <c r="FB99" s="7"/>
      <c r="FC99" s="7"/>
      <c r="FD99" s="7"/>
      <c r="FE99" s="7"/>
    </row>
    <row r="100" spans="1:161" ht="18" hidden="1" customHeight="1" x14ac:dyDescent="0.25">
      <c r="A100" s="524" t="s">
        <v>623</v>
      </c>
      <c r="B100" s="524"/>
      <c r="C100" s="524"/>
      <c r="D100" s="272">
        <f t="shared" ref="D100:Z100" si="177">COUNTIF(D12:D64,"D.41")</f>
        <v>0</v>
      </c>
      <c r="E100" s="272">
        <f t="shared" si="177"/>
        <v>0</v>
      </c>
      <c r="F100" s="272">
        <f t="shared" si="177"/>
        <v>0</v>
      </c>
      <c r="G100" s="272">
        <f t="shared" si="177"/>
        <v>0</v>
      </c>
      <c r="H100" s="272">
        <f t="shared" si="177"/>
        <v>0</v>
      </c>
      <c r="I100" s="272">
        <f t="shared" si="177"/>
        <v>0</v>
      </c>
      <c r="J100" s="272">
        <f t="shared" si="177"/>
        <v>0</v>
      </c>
      <c r="K100" s="272">
        <f t="shared" si="177"/>
        <v>0</v>
      </c>
      <c r="L100" s="272">
        <f t="shared" si="177"/>
        <v>0</v>
      </c>
      <c r="M100" s="272">
        <f t="shared" si="177"/>
        <v>0</v>
      </c>
      <c r="N100" s="272">
        <f t="shared" si="177"/>
        <v>0</v>
      </c>
      <c r="O100" s="272">
        <f t="shared" si="177"/>
        <v>0</v>
      </c>
      <c r="P100" s="272">
        <f t="shared" si="177"/>
        <v>0</v>
      </c>
      <c r="Q100" s="272">
        <f t="shared" si="177"/>
        <v>0</v>
      </c>
      <c r="R100" s="272">
        <f t="shared" si="177"/>
        <v>0</v>
      </c>
      <c r="S100" s="272">
        <f t="shared" si="177"/>
        <v>0</v>
      </c>
      <c r="T100" s="272">
        <f t="shared" si="177"/>
        <v>0</v>
      </c>
      <c r="U100" s="272">
        <f t="shared" si="177"/>
        <v>0</v>
      </c>
      <c r="V100" s="272">
        <f t="shared" si="177"/>
        <v>0</v>
      </c>
      <c r="W100" s="272">
        <f t="shared" si="177"/>
        <v>0</v>
      </c>
      <c r="X100" s="272">
        <f t="shared" si="177"/>
        <v>0</v>
      </c>
      <c r="Y100" s="272">
        <f t="shared" si="177"/>
        <v>0</v>
      </c>
      <c r="Z100" s="272">
        <f t="shared" si="177"/>
        <v>0</v>
      </c>
      <c r="AA100" s="2"/>
      <c r="AB100" s="272">
        <f t="shared" si="109"/>
        <v>0</v>
      </c>
      <c r="AC100" s="767"/>
      <c r="AD100" s="272">
        <f t="shared" ref="AD100:AZ100" si="178">COUNTIF(AD11:AD63,"DP.41")</f>
        <v>0</v>
      </c>
      <c r="AE100" s="272">
        <f t="shared" si="178"/>
        <v>0</v>
      </c>
      <c r="AF100" s="272">
        <f t="shared" si="178"/>
        <v>0</v>
      </c>
      <c r="AG100" s="272">
        <f t="shared" si="178"/>
        <v>3</v>
      </c>
      <c r="AH100" s="272">
        <f t="shared" si="178"/>
        <v>3</v>
      </c>
      <c r="AI100" s="272">
        <f t="shared" si="178"/>
        <v>0</v>
      </c>
      <c r="AJ100" s="272">
        <f t="shared" si="178"/>
        <v>0</v>
      </c>
      <c r="AK100" s="272">
        <f t="shared" si="178"/>
        <v>0</v>
      </c>
      <c r="AL100" s="272">
        <f t="shared" si="178"/>
        <v>0</v>
      </c>
      <c r="AM100" s="272">
        <f t="shared" si="178"/>
        <v>0</v>
      </c>
      <c r="AN100" s="272">
        <f t="shared" si="178"/>
        <v>0</v>
      </c>
      <c r="AO100" s="272">
        <f t="shared" si="178"/>
        <v>0</v>
      </c>
      <c r="AP100" s="272">
        <f t="shared" si="178"/>
        <v>4</v>
      </c>
      <c r="AQ100" s="272">
        <f t="shared" si="178"/>
        <v>4</v>
      </c>
      <c r="AR100" s="272">
        <f t="shared" si="178"/>
        <v>0</v>
      </c>
      <c r="AS100" s="272">
        <f t="shared" si="178"/>
        <v>0</v>
      </c>
      <c r="AT100" s="272">
        <f t="shared" si="178"/>
        <v>0</v>
      </c>
      <c r="AU100" s="272">
        <f t="shared" si="178"/>
        <v>0</v>
      </c>
      <c r="AV100" s="272">
        <f t="shared" si="178"/>
        <v>0</v>
      </c>
      <c r="AW100" s="272">
        <f t="shared" si="178"/>
        <v>4</v>
      </c>
      <c r="AX100" s="272">
        <f t="shared" si="178"/>
        <v>4</v>
      </c>
      <c r="AY100" s="272">
        <f t="shared" si="178"/>
        <v>0</v>
      </c>
      <c r="AZ100" s="272">
        <f t="shared" si="178"/>
        <v>0</v>
      </c>
      <c r="BA100" s="529">
        <f t="shared" si="112"/>
        <v>22</v>
      </c>
      <c r="BB100" s="766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82"/>
      <c r="EW100" s="182"/>
      <c r="EX100" s="7"/>
      <c r="EY100" s="7"/>
      <c r="EZ100" s="7"/>
      <c r="FA100" s="7"/>
      <c r="FB100" s="7"/>
      <c r="FC100" s="7"/>
      <c r="FD100" s="7"/>
      <c r="FE100" s="7"/>
    </row>
    <row r="101" spans="1:161" ht="18" hidden="1" customHeight="1" x14ac:dyDescent="0.25">
      <c r="A101" s="524" t="s">
        <v>757</v>
      </c>
      <c r="B101" s="524"/>
      <c r="C101" s="524"/>
      <c r="D101" s="272">
        <f t="shared" ref="D101:Z101" si="179">COUNTIF(D12:D64,"O.30")</f>
        <v>0</v>
      </c>
      <c r="E101" s="272">
        <f t="shared" si="179"/>
        <v>0</v>
      </c>
      <c r="F101" s="272">
        <f t="shared" si="179"/>
        <v>0</v>
      </c>
      <c r="G101" s="272">
        <f t="shared" si="179"/>
        <v>0</v>
      </c>
      <c r="H101" s="272">
        <f t="shared" si="179"/>
        <v>0</v>
      </c>
      <c r="I101" s="272">
        <f t="shared" si="179"/>
        <v>0</v>
      </c>
      <c r="J101" s="272">
        <f t="shared" si="179"/>
        <v>0</v>
      </c>
      <c r="K101" s="272">
        <f t="shared" si="179"/>
        <v>0</v>
      </c>
      <c r="L101" s="272">
        <f t="shared" si="179"/>
        <v>0</v>
      </c>
      <c r="M101" s="272">
        <f t="shared" si="179"/>
        <v>0</v>
      </c>
      <c r="N101" s="272">
        <f t="shared" si="179"/>
        <v>0</v>
      </c>
      <c r="O101" s="272">
        <f t="shared" si="179"/>
        <v>0</v>
      </c>
      <c r="P101" s="272">
        <f t="shared" si="179"/>
        <v>0</v>
      </c>
      <c r="Q101" s="272">
        <f t="shared" si="179"/>
        <v>0</v>
      </c>
      <c r="R101" s="272">
        <f t="shared" si="179"/>
        <v>0</v>
      </c>
      <c r="S101" s="272">
        <f t="shared" si="179"/>
        <v>0</v>
      </c>
      <c r="T101" s="272">
        <f t="shared" si="179"/>
        <v>0</v>
      </c>
      <c r="U101" s="272">
        <f t="shared" si="179"/>
        <v>0</v>
      </c>
      <c r="V101" s="272">
        <f t="shared" si="179"/>
        <v>0</v>
      </c>
      <c r="W101" s="272">
        <f t="shared" si="179"/>
        <v>0</v>
      </c>
      <c r="X101" s="272">
        <f t="shared" si="179"/>
        <v>0</v>
      </c>
      <c r="Y101" s="272">
        <f t="shared" si="179"/>
        <v>0</v>
      </c>
      <c r="Z101" s="272">
        <f t="shared" si="179"/>
        <v>0</v>
      </c>
      <c r="AA101" s="2"/>
      <c r="AB101" s="272">
        <f t="shared" si="109"/>
        <v>0</v>
      </c>
      <c r="AC101" s="528">
        <f>AB101</f>
        <v>0</v>
      </c>
      <c r="AD101" s="272">
        <f t="shared" ref="AD101:AZ101" si="180">COUNTIF(AD11:AD63,"O.30")</f>
        <v>0</v>
      </c>
      <c r="AE101" s="272">
        <f t="shared" si="180"/>
        <v>0</v>
      </c>
      <c r="AF101" s="272">
        <f t="shared" si="180"/>
        <v>0</v>
      </c>
      <c r="AG101" s="272">
        <f t="shared" si="180"/>
        <v>3</v>
      </c>
      <c r="AH101" s="272">
        <f t="shared" si="180"/>
        <v>3</v>
      </c>
      <c r="AI101" s="272">
        <f t="shared" si="180"/>
        <v>3</v>
      </c>
      <c r="AJ101" s="272">
        <f t="shared" si="180"/>
        <v>0</v>
      </c>
      <c r="AK101" s="272">
        <f t="shared" si="180"/>
        <v>0</v>
      </c>
      <c r="AL101" s="272">
        <f t="shared" si="180"/>
        <v>0</v>
      </c>
      <c r="AM101" s="272">
        <f t="shared" si="180"/>
        <v>0</v>
      </c>
      <c r="AN101" s="272">
        <f t="shared" si="180"/>
        <v>0</v>
      </c>
      <c r="AO101" s="272">
        <f t="shared" si="180"/>
        <v>0</v>
      </c>
      <c r="AP101" s="272">
        <f t="shared" si="180"/>
        <v>4</v>
      </c>
      <c r="AQ101" s="272">
        <f t="shared" si="180"/>
        <v>4</v>
      </c>
      <c r="AR101" s="272">
        <f t="shared" si="180"/>
        <v>0</v>
      </c>
      <c r="AS101" s="272">
        <f t="shared" si="180"/>
        <v>0</v>
      </c>
      <c r="AT101" s="272">
        <f t="shared" si="180"/>
        <v>0</v>
      </c>
      <c r="AU101" s="272">
        <f t="shared" si="180"/>
        <v>0</v>
      </c>
      <c r="AV101" s="272">
        <f t="shared" si="180"/>
        <v>0</v>
      </c>
      <c r="AW101" s="272">
        <f t="shared" si="180"/>
        <v>4</v>
      </c>
      <c r="AX101" s="272">
        <f t="shared" si="180"/>
        <v>4</v>
      </c>
      <c r="AY101" s="272">
        <f t="shared" si="180"/>
        <v>0</v>
      </c>
      <c r="AZ101" s="272">
        <f t="shared" si="180"/>
        <v>0</v>
      </c>
      <c r="BA101" s="529">
        <f t="shared" si="112"/>
        <v>25</v>
      </c>
      <c r="BB101" s="529">
        <f>BA101</f>
        <v>25</v>
      </c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82"/>
      <c r="EW101" s="182"/>
      <c r="EX101" s="7"/>
      <c r="EY101" s="7"/>
      <c r="EZ101" s="7"/>
      <c r="FA101" s="7"/>
      <c r="FB101" s="7"/>
      <c r="FC101" s="7"/>
      <c r="FD101" s="7"/>
      <c r="FE101" s="7"/>
    </row>
    <row r="102" spans="1:161" ht="18" hidden="1" customHeight="1" x14ac:dyDescent="0.25">
      <c r="A102" s="770" t="s">
        <v>473</v>
      </c>
      <c r="B102" s="770"/>
      <c r="C102" s="770"/>
      <c r="D102" s="272">
        <f t="shared" ref="D102:Z102" si="181">COUNTIF(D12:D64,"H.6")</f>
        <v>0</v>
      </c>
      <c r="E102" s="272">
        <f t="shared" si="181"/>
        <v>0</v>
      </c>
      <c r="F102" s="272">
        <f t="shared" si="181"/>
        <v>0</v>
      </c>
      <c r="G102" s="272">
        <f t="shared" si="181"/>
        <v>0</v>
      </c>
      <c r="H102" s="272">
        <f t="shared" si="181"/>
        <v>0</v>
      </c>
      <c r="I102" s="272">
        <f t="shared" si="181"/>
        <v>0</v>
      </c>
      <c r="J102" s="272">
        <f t="shared" si="181"/>
        <v>0</v>
      </c>
      <c r="K102" s="272">
        <f t="shared" si="181"/>
        <v>0</v>
      </c>
      <c r="L102" s="272">
        <f t="shared" si="181"/>
        <v>0</v>
      </c>
      <c r="M102" s="272">
        <f t="shared" si="181"/>
        <v>0</v>
      </c>
      <c r="N102" s="272">
        <f t="shared" si="181"/>
        <v>0</v>
      </c>
      <c r="O102" s="272">
        <f t="shared" si="181"/>
        <v>0</v>
      </c>
      <c r="P102" s="222">
        <f t="shared" si="181"/>
        <v>0</v>
      </c>
      <c r="Q102" s="222">
        <f t="shared" si="181"/>
        <v>0</v>
      </c>
      <c r="R102" s="272">
        <f t="shared" si="181"/>
        <v>0</v>
      </c>
      <c r="S102" s="272">
        <f t="shared" si="181"/>
        <v>0</v>
      </c>
      <c r="T102" s="272">
        <f t="shared" si="181"/>
        <v>0</v>
      </c>
      <c r="U102" s="272">
        <f t="shared" si="181"/>
        <v>0</v>
      </c>
      <c r="V102" s="272">
        <f t="shared" si="181"/>
        <v>0</v>
      </c>
      <c r="W102" s="272">
        <f t="shared" si="181"/>
        <v>0</v>
      </c>
      <c r="X102" s="272">
        <f t="shared" si="181"/>
        <v>0</v>
      </c>
      <c r="Y102" s="272">
        <f t="shared" si="181"/>
        <v>0</v>
      </c>
      <c r="Z102" s="272">
        <f t="shared" si="181"/>
        <v>0</v>
      </c>
      <c r="AA102" s="2"/>
      <c r="AB102" s="272">
        <f t="shared" si="109"/>
        <v>0</v>
      </c>
      <c r="AC102" s="528">
        <f>AB102</f>
        <v>0</v>
      </c>
      <c r="AD102" s="272">
        <f t="shared" ref="AD102:AZ102" si="182">COUNTIF(AD11:AD63,"H.6")</f>
        <v>0</v>
      </c>
      <c r="AE102" s="272">
        <f t="shared" si="182"/>
        <v>0</v>
      </c>
      <c r="AF102" s="272">
        <f t="shared" si="182"/>
        <v>0</v>
      </c>
      <c r="AG102" s="272">
        <f t="shared" si="182"/>
        <v>0</v>
      </c>
      <c r="AH102" s="272">
        <f t="shared" si="182"/>
        <v>0</v>
      </c>
      <c r="AI102" s="272">
        <f t="shared" si="182"/>
        <v>0</v>
      </c>
      <c r="AJ102" s="272">
        <f t="shared" si="182"/>
        <v>0</v>
      </c>
      <c r="AK102" s="272">
        <f t="shared" si="182"/>
        <v>0</v>
      </c>
      <c r="AL102" s="272">
        <f t="shared" si="182"/>
        <v>0</v>
      </c>
      <c r="AM102" s="272">
        <f t="shared" si="182"/>
        <v>0</v>
      </c>
      <c r="AN102" s="272">
        <f t="shared" si="182"/>
        <v>0</v>
      </c>
      <c r="AO102" s="272">
        <f t="shared" si="182"/>
        <v>0</v>
      </c>
      <c r="AP102" s="272">
        <f t="shared" si="182"/>
        <v>0</v>
      </c>
      <c r="AQ102" s="272">
        <f t="shared" si="182"/>
        <v>0</v>
      </c>
      <c r="AR102" s="272">
        <f t="shared" si="182"/>
        <v>0</v>
      </c>
      <c r="AS102" s="272">
        <f t="shared" si="182"/>
        <v>0</v>
      </c>
      <c r="AT102" s="272">
        <f t="shared" si="182"/>
        <v>4</v>
      </c>
      <c r="AU102" s="272">
        <f t="shared" si="182"/>
        <v>4</v>
      </c>
      <c r="AV102" s="272">
        <f t="shared" si="182"/>
        <v>4</v>
      </c>
      <c r="AW102" s="272">
        <f t="shared" si="182"/>
        <v>0</v>
      </c>
      <c r="AX102" s="272">
        <f t="shared" si="182"/>
        <v>0</v>
      </c>
      <c r="AY102" s="272">
        <f t="shared" si="182"/>
        <v>0</v>
      </c>
      <c r="AZ102" s="529">
        <f t="shared" si="182"/>
        <v>0</v>
      </c>
      <c r="BA102" s="529">
        <f t="shared" si="112"/>
        <v>12</v>
      </c>
      <c r="BB102" s="529">
        <f>BA102</f>
        <v>12</v>
      </c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82"/>
      <c r="EW102" s="182"/>
      <c r="EX102" s="7"/>
      <c r="EY102" s="7"/>
      <c r="EZ102" s="7"/>
      <c r="FA102" s="7"/>
      <c r="FB102" s="7"/>
      <c r="FC102" s="7"/>
      <c r="FD102" s="7"/>
      <c r="FE102" s="7"/>
    </row>
    <row r="103" spans="1:161" ht="18" hidden="1" customHeight="1" x14ac:dyDescent="0.25">
      <c r="A103" s="770" t="s">
        <v>531</v>
      </c>
      <c r="B103" s="770"/>
      <c r="C103" s="770"/>
      <c r="D103" s="272">
        <f t="shared" ref="D103:Z103" si="183">COUNTIF(D12:D64,"HL.17")</f>
        <v>0</v>
      </c>
      <c r="E103" s="272">
        <f t="shared" si="183"/>
        <v>0</v>
      </c>
      <c r="F103" s="272">
        <f t="shared" si="183"/>
        <v>0</v>
      </c>
      <c r="G103" s="272">
        <f t="shared" si="183"/>
        <v>0</v>
      </c>
      <c r="H103" s="272">
        <f t="shared" si="183"/>
        <v>0</v>
      </c>
      <c r="I103" s="272">
        <f t="shared" si="183"/>
        <v>0</v>
      </c>
      <c r="J103" s="272">
        <f t="shared" si="183"/>
        <v>0</v>
      </c>
      <c r="K103" s="272">
        <f t="shared" si="183"/>
        <v>0</v>
      </c>
      <c r="L103" s="272">
        <f t="shared" si="183"/>
        <v>0</v>
      </c>
      <c r="M103" s="272">
        <f t="shared" si="183"/>
        <v>0</v>
      </c>
      <c r="N103" s="272">
        <f t="shared" si="183"/>
        <v>0</v>
      </c>
      <c r="O103" s="272">
        <f t="shared" si="183"/>
        <v>0</v>
      </c>
      <c r="P103" s="272">
        <f t="shared" si="183"/>
        <v>0</v>
      </c>
      <c r="Q103" s="272">
        <f t="shared" si="183"/>
        <v>0</v>
      </c>
      <c r="R103" s="272">
        <f t="shared" si="183"/>
        <v>0</v>
      </c>
      <c r="S103" s="272">
        <f t="shared" si="183"/>
        <v>0</v>
      </c>
      <c r="T103" s="272">
        <f t="shared" si="183"/>
        <v>0</v>
      </c>
      <c r="U103" s="272">
        <f t="shared" si="183"/>
        <v>0</v>
      </c>
      <c r="V103" s="272">
        <f t="shared" si="183"/>
        <v>0</v>
      </c>
      <c r="W103" s="272">
        <f t="shared" si="183"/>
        <v>0</v>
      </c>
      <c r="X103" s="272">
        <f t="shared" si="183"/>
        <v>0</v>
      </c>
      <c r="Y103" s="272">
        <f t="shared" si="183"/>
        <v>0</v>
      </c>
      <c r="Z103" s="272">
        <f t="shared" si="183"/>
        <v>0</v>
      </c>
      <c r="AA103" s="2"/>
      <c r="AB103" s="272">
        <f t="shared" si="109"/>
        <v>0</v>
      </c>
      <c r="AC103" s="767">
        <f>AB104+AB103</f>
        <v>0</v>
      </c>
      <c r="AD103" s="272">
        <f t="shared" ref="AD103:AZ103" si="184">COUNTIF(AD12:AD64,"HL.17")</f>
        <v>0</v>
      </c>
      <c r="AE103" s="272">
        <f t="shared" si="184"/>
        <v>0</v>
      </c>
      <c r="AF103" s="272">
        <f t="shared" si="184"/>
        <v>0</v>
      </c>
      <c r="AG103" s="272">
        <f t="shared" si="184"/>
        <v>0</v>
      </c>
      <c r="AH103" s="272">
        <f t="shared" si="184"/>
        <v>0</v>
      </c>
      <c r="AI103" s="272">
        <f t="shared" si="184"/>
        <v>0</v>
      </c>
      <c r="AJ103" s="272">
        <f t="shared" si="184"/>
        <v>3</v>
      </c>
      <c r="AK103" s="272">
        <f t="shared" si="184"/>
        <v>3</v>
      </c>
      <c r="AL103" s="272">
        <f t="shared" si="184"/>
        <v>3</v>
      </c>
      <c r="AM103" s="272">
        <f t="shared" si="184"/>
        <v>0</v>
      </c>
      <c r="AN103" s="272">
        <f t="shared" si="184"/>
        <v>0</v>
      </c>
      <c r="AO103" s="272">
        <f t="shared" si="184"/>
        <v>0</v>
      </c>
      <c r="AP103" s="272">
        <f t="shared" si="184"/>
        <v>0</v>
      </c>
      <c r="AQ103" s="272">
        <f t="shared" si="184"/>
        <v>0</v>
      </c>
      <c r="AR103" s="272">
        <f t="shared" si="184"/>
        <v>0</v>
      </c>
      <c r="AS103" s="272">
        <f t="shared" si="184"/>
        <v>0</v>
      </c>
      <c r="AT103" s="272">
        <f t="shared" si="184"/>
        <v>0</v>
      </c>
      <c r="AU103" s="272">
        <f t="shared" si="184"/>
        <v>0</v>
      </c>
      <c r="AV103" s="272">
        <f t="shared" si="184"/>
        <v>0</v>
      </c>
      <c r="AW103" s="272">
        <f t="shared" si="184"/>
        <v>0</v>
      </c>
      <c r="AX103" s="272">
        <f t="shared" si="184"/>
        <v>0</v>
      </c>
      <c r="AY103" s="272">
        <f t="shared" si="184"/>
        <v>0</v>
      </c>
      <c r="AZ103" s="529">
        <f t="shared" si="184"/>
        <v>0</v>
      </c>
      <c r="BA103" s="529">
        <f t="shared" si="112"/>
        <v>9</v>
      </c>
      <c r="BB103" s="766">
        <f>BA103+BA104</f>
        <v>30</v>
      </c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82"/>
      <c r="EW103" s="182"/>
      <c r="EX103" s="7"/>
      <c r="EY103" s="7"/>
      <c r="EZ103" s="7"/>
      <c r="FA103" s="7"/>
      <c r="FB103" s="7"/>
      <c r="FC103" s="7"/>
      <c r="FD103" s="7"/>
      <c r="FE103" s="7"/>
    </row>
    <row r="104" spans="1:161" ht="18" hidden="1" customHeight="1" x14ac:dyDescent="0.25">
      <c r="A104" s="770" t="s">
        <v>530</v>
      </c>
      <c r="B104" s="770"/>
      <c r="C104" s="770"/>
      <c r="D104" s="272">
        <f t="shared" ref="D104:Z104" si="185">COUNTIF(D12:D64,"H.17")</f>
        <v>0</v>
      </c>
      <c r="E104" s="272">
        <f t="shared" si="185"/>
        <v>0</v>
      </c>
      <c r="F104" s="272">
        <f t="shared" si="185"/>
        <v>0</v>
      </c>
      <c r="G104" s="272">
        <f t="shared" si="185"/>
        <v>0</v>
      </c>
      <c r="H104" s="272">
        <f t="shared" si="185"/>
        <v>0</v>
      </c>
      <c r="I104" s="272">
        <f t="shared" si="185"/>
        <v>0</v>
      </c>
      <c r="J104" s="272">
        <f t="shared" si="185"/>
        <v>0</v>
      </c>
      <c r="K104" s="272">
        <f t="shared" si="185"/>
        <v>0</v>
      </c>
      <c r="L104" s="272">
        <f t="shared" si="185"/>
        <v>0</v>
      </c>
      <c r="M104" s="272">
        <f t="shared" si="185"/>
        <v>0</v>
      </c>
      <c r="N104" s="272">
        <f t="shared" si="185"/>
        <v>0</v>
      </c>
      <c r="O104" s="272">
        <f t="shared" si="185"/>
        <v>0</v>
      </c>
      <c r="P104" s="272">
        <f t="shared" si="185"/>
        <v>0</v>
      </c>
      <c r="Q104" s="272">
        <f t="shared" si="185"/>
        <v>0</v>
      </c>
      <c r="R104" s="272">
        <f t="shared" si="185"/>
        <v>0</v>
      </c>
      <c r="S104" s="272">
        <f t="shared" si="185"/>
        <v>0</v>
      </c>
      <c r="T104" s="272">
        <f t="shared" si="185"/>
        <v>0</v>
      </c>
      <c r="U104" s="272">
        <f t="shared" si="185"/>
        <v>0</v>
      </c>
      <c r="V104" s="272">
        <f t="shared" si="185"/>
        <v>0</v>
      </c>
      <c r="W104" s="272">
        <f t="shared" si="185"/>
        <v>0</v>
      </c>
      <c r="X104" s="272">
        <f t="shared" si="185"/>
        <v>0</v>
      </c>
      <c r="Y104" s="272">
        <f t="shared" si="185"/>
        <v>0</v>
      </c>
      <c r="Z104" s="272">
        <f t="shared" si="185"/>
        <v>0</v>
      </c>
      <c r="AA104" s="2"/>
      <c r="AB104" s="272">
        <f t="shared" si="109"/>
        <v>0</v>
      </c>
      <c r="AC104" s="767"/>
      <c r="AD104" s="272">
        <f t="shared" ref="AD104:AZ104" si="186">COUNTIF(AD12:AD64,"H.17")</f>
        <v>3</v>
      </c>
      <c r="AE104" s="272">
        <f t="shared" si="186"/>
        <v>3</v>
      </c>
      <c r="AF104" s="272">
        <f t="shared" si="186"/>
        <v>3</v>
      </c>
      <c r="AG104" s="272">
        <f t="shared" si="186"/>
        <v>0</v>
      </c>
      <c r="AH104" s="272">
        <f t="shared" si="186"/>
        <v>0</v>
      </c>
      <c r="AI104" s="272">
        <f t="shared" si="186"/>
        <v>0</v>
      </c>
      <c r="AJ104" s="272">
        <f t="shared" si="186"/>
        <v>0</v>
      </c>
      <c r="AK104" s="272">
        <f t="shared" si="186"/>
        <v>0</v>
      </c>
      <c r="AL104" s="272">
        <f t="shared" si="186"/>
        <v>0</v>
      </c>
      <c r="AM104" s="272">
        <f t="shared" si="186"/>
        <v>4</v>
      </c>
      <c r="AN104" s="272">
        <f t="shared" si="186"/>
        <v>4</v>
      </c>
      <c r="AO104" s="272">
        <f t="shared" si="186"/>
        <v>4</v>
      </c>
      <c r="AP104" s="272">
        <f t="shared" si="186"/>
        <v>0</v>
      </c>
      <c r="AQ104" s="272">
        <f t="shared" si="186"/>
        <v>0</v>
      </c>
      <c r="AR104" s="272">
        <f t="shared" si="186"/>
        <v>0</v>
      </c>
      <c r="AS104" s="272">
        <f t="shared" si="186"/>
        <v>0</v>
      </c>
      <c r="AT104" s="272">
        <f t="shared" si="186"/>
        <v>0</v>
      </c>
      <c r="AU104" s="272">
        <f t="shared" si="186"/>
        <v>0</v>
      </c>
      <c r="AV104" s="272">
        <f t="shared" si="186"/>
        <v>0</v>
      </c>
      <c r="AW104" s="272">
        <f t="shared" si="186"/>
        <v>0</v>
      </c>
      <c r="AX104" s="272">
        <f t="shared" si="186"/>
        <v>0</v>
      </c>
      <c r="AY104" s="272">
        <f t="shared" si="186"/>
        <v>0</v>
      </c>
      <c r="AZ104" s="529">
        <f t="shared" si="186"/>
        <v>0</v>
      </c>
      <c r="BA104" s="529">
        <f t="shared" si="112"/>
        <v>21</v>
      </c>
      <c r="BB104" s="766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82"/>
      <c r="EW104" s="182"/>
      <c r="EX104" s="7"/>
      <c r="EY104" s="7"/>
      <c r="EZ104" s="7"/>
      <c r="FA104" s="7"/>
      <c r="FB104" s="7"/>
      <c r="FC104" s="7"/>
      <c r="FD104" s="7"/>
      <c r="FE104" s="7"/>
    </row>
    <row r="105" spans="1:161" ht="18" hidden="1" customHeight="1" x14ac:dyDescent="0.25">
      <c r="A105" s="770" t="s">
        <v>474</v>
      </c>
      <c r="B105" s="770"/>
      <c r="C105" s="770"/>
      <c r="D105" s="272">
        <f t="shared" ref="D105:Z105" si="187">COUNTIF(D12:D64,"I.2")</f>
        <v>0</v>
      </c>
      <c r="E105" s="272">
        <f t="shared" si="187"/>
        <v>0</v>
      </c>
      <c r="F105" s="272">
        <f t="shared" si="187"/>
        <v>0</v>
      </c>
      <c r="G105" s="272">
        <f t="shared" si="187"/>
        <v>0</v>
      </c>
      <c r="H105" s="272">
        <f t="shared" si="187"/>
        <v>0</v>
      </c>
      <c r="I105" s="272">
        <f t="shared" si="187"/>
        <v>0</v>
      </c>
      <c r="J105" s="272">
        <f t="shared" si="187"/>
        <v>0</v>
      </c>
      <c r="K105" s="272">
        <f t="shared" si="187"/>
        <v>0</v>
      </c>
      <c r="L105" s="272">
        <f t="shared" si="187"/>
        <v>0</v>
      </c>
      <c r="M105" s="272">
        <f t="shared" si="187"/>
        <v>0</v>
      </c>
      <c r="N105" s="272">
        <f t="shared" si="187"/>
        <v>0</v>
      </c>
      <c r="O105" s="272">
        <f t="shared" si="187"/>
        <v>0</v>
      </c>
      <c r="P105" s="222">
        <f t="shared" si="187"/>
        <v>0</v>
      </c>
      <c r="Q105" s="222">
        <f t="shared" si="187"/>
        <v>0</v>
      </c>
      <c r="R105" s="272">
        <f t="shared" si="187"/>
        <v>0</v>
      </c>
      <c r="S105" s="272">
        <f t="shared" si="187"/>
        <v>0</v>
      </c>
      <c r="T105" s="272">
        <f t="shared" si="187"/>
        <v>0</v>
      </c>
      <c r="U105" s="272">
        <f t="shared" si="187"/>
        <v>0</v>
      </c>
      <c r="V105" s="272">
        <f t="shared" si="187"/>
        <v>0</v>
      </c>
      <c r="W105" s="272">
        <f t="shared" si="187"/>
        <v>0</v>
      </c>
      <c r="X105" s="272">
        <f t="shared" si="187"/>
        <v>0</v>
      </c>
      <c r="Y105" s="272">
        <f t="shared" si="187"/>
        <v>0</v>
      </c>
      <c r="Z105" s="272">
        <f t="shared" si="187"/>
        <v>0</v>
      </c>
      <c r="AA105" s="2"/>
      <c r="AB105" s="272">
        <f t="shared" si="109"/>
        <v>0</v>
      </c>
      <c r="AC105" s="528">
        <f>AB105</f>
        <v>0</v>
      </c>
      <c r="AD105" s="272">
        <f t="shared" ref="AD105:AZ105" si="188">COUNTIF(AD11:AD63,"I.2")</f>
        <v>0</v>
      </c>
      <c r="AE105" s="272">
        <f t="shared" si="188"/>
        <v>0</v>
      </c>
      <c r="AF105" s="272">
        <f t="shared" si="188"/>
        <v>0</v>
      </c>
      <c r="AG105" s="272">
        <f t="shared" si="188"/>
        <v>0</v>
      </c>
      <c r="AH105" s="272">
        <f t="shared" si="188"/>
        <v>0</v>
      </c>
      <c r="AI105" s="272">
        <f t="shared" si="188"/>
        <v>0</v>
      </c>
      <c r="AJ105" s="272">
        <f t="shared" si="188"/>
        <v>0</v>
      </c>
      <c r="AK105" s="272">
        <f t="shared" si="188"/>
        <v>0</v>
      </c>
      <c r="AL105" s="272">
        <f t="shared" si="188"/>
        <v>0</v>
      </c>
      <c r="AM105" s="272">
        <f t="shared" si="188"/>
        <v>0</v>
      </c>
      <c r="AN105" s="272">
        <f t="shared" si="188"/>
        <v>0</v>
      </c>
      <c r="AO105" s="272">
        <f t="shared" si="188"/>
        <v>0</v>
      </c>
      <c r="AP105" s="272">
        <f t="shared" si="188"/>
        <v>0</v>
      </c>
      <c r="AQ105" s="272">
        <f t="shared" si="188"/>
        <v>0</v>
      </c>
      <c r="AR105" s="272">
        <f t="shared" si="188"/>
        <v>0</v>
      </c>
      <c r="AS105" s="272">
        <f t="shared" si="188"/>
        <v>0</v>
      </c>
      <c r="AT105" s="272">
        <f t="shared" si="188"/>
        <v>4</v>
      </c>
      <c r="AU105" s="272">
        <f t="shared" si="188"/>
        <v>4</v>
      </c>
      <c r="AV105" s="272">
        <f t="shared" si="188"/>
        <v>4</v>
      </c>
      <c r="AW105" s="272">
        <f t="shared" si="188"/>
        <v>0</v>
      </c>
      <c r="AX105" s="272">
        <f t="shared" si="188"/>
        <v>0</v>
      </c>
      <c r="AY105" s="272">
        <f t="shared" si="188"/>
        <v>0</v>
      </c>
      <c r="AZ105" s="529">
        <f t="shared" si="188"/>
        <v>0</v>
      </c>
      <c r="BA105" s="529">
        <f t="shared" si="112"/>
        <v>12</v>
      </c>
      <c r="BB105" s="529">
        <f>BA105</f>
        <v>12</v>
      </c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82"/>
      <c r="EW105" s="182"/>
      <c r="EX105" s="7"/>
      <c r="EY105" s="7"/>
      <c r="EZ105" s="7"/>
      <c r="FA105" s="7"/>
      <c r="FB105" s="7"/>
      <c r="FC105" s="7"/>
      <c r="FD105" s="7"/>
      <c r="FE105" s="7"/>
    </row>
    <row r="106" spans="1:161" ht="18" hidden="1" customHeight="1" x14ac:dyDescent="0.25">
      <c r="A106" s="770" t="s">
        <v>568</v>
      </c>
      <c r="B106" s="770"/>
      <c r="C106" s="770"/>
      <c r="D106" s="272">
        <f t="shared" ref="D106:Z106" si="189">COUNTIF(D12:D64,"I.21")</f>
        <v>0</v>
      </c>
      <c r="E106" s="272">
        <f t="shared" si="189"/>
        <v>0</v>
      </c>
      <c r="F106" s="272">
        <f t="shared" si="189"/>
        <v>0</v>
      </c>
      <c r="G106" s="272">
        <f t="shared" si="189"/>
        <v>0</v>
      </c>
      <c r="H106" s="272">
        <f t="shared" si="189"/>
        <v>0</v>
      </c>
      <c r="I106" s="272">
        <f t="shared" si="189"/>
        <v>0</v>
      </c>
      <c r="J106" s="272">
        <f t="shared" si="189"/>
        <v>0</v>
      </c>
      <c r="K106" s="272">
        <f t="shared" si="189"/>
        <v>0</v>
      </c>
      <c r="L106" s="272">
        <f t="shared" si="189"/>
        <v>0</v>
      </c>
      <c r="M106" s="272">
        <f t="shared" si="189"/>
        <v>0</v>
      </c>
      <c r="N106" s="272">
        <f t="shared" si="189"/>
        <v>0</v>
      </c>
      <c r="O106" s="272">
        <f t="shared" si="189"/>
        <v>0</v>
      </c>
      <c r="P106" s="272">
        <f t="shared" si="189"/>
        <v>0</v>
      </c>
      <c r="Q106" s="272">
        <f t="shared" si="189"/>
        <v>0</v>
      </c>
      <c r="R106" s="272">
        <f t="shared" si="189"/>
        <v>0</v>
      </c>
      <c r="S106" s="272">
        <f t="shared" si="189"/>
        <v>0</v>
      </c>
      <c r="T106" s="272">
        <f t="shared" si="189"/>
        <v>0</v>
      </c>
      <c r="U106" s="272">
        <f t="shared" si="189"/>
        <v>0</v>
      </c>
      <c r="V106" s="272">
        <f t="shared" si="189"/>
        <v>0</v>
      </c>
      <c r="W106" s="272">
        <f t="shared" si="189"/>
        <v>0</v>
      </c>
      <c r="X106" s="272">
        <f t="shared" si="189"/>
        <v>0</v>
      </c>
      <c r="Y106" s="272">
        <f t="shared" si="189"/>
        <v>0</v>
      </c>
      <c r="Z106" s="272">
        <f t="shared" si="189"/>
        <v>0</v>
      </c>
      <c r="AA106" s="2"/>
      <c r="AB106" s="272">
        <f t="shared" si="109"/>
        <v>0</v>
      </c>
      <c r="AC106" s="528">
        <f>AB106</f>
        <v>0</v>
      </c>
      <c r="AD106" s="272">
        <f t="shared" ref="AD106:AZ106" si="190">COUNTIF(AD12:AD64,"I.21")</f>
        <v>3</v>
      </c>
      <c r="AE106" s="272">
        <f t="shared" si="190"/>
        <v>3</v>
      </c>
      <c r="AF106" s="272">
        <f t="shared" si="190"/>
        <v>3</v>
      </c>
      <c r="AG106" s="272">
        <f t="shared" si="190"/>
        <v>0</v>
      </c>
      <c r="AH106" s="272">
        <f t="shared" si="190"/>
        <v>0</v>
      </c>
      <c r="AI106" s="272">
        <f t="shared" si="190"/>
        <v>0</v>
      </c>
      <c r="AJ106" s="272">
        <f t="shared" si="190"/>
        <v>0</v>
      </c>
      <c r="AK106" s="272">
        <f t="shared" si="190"/>
        <v>0</v>
      </c>
      <c r="AL106" s="272">
        <f t="shared" si="190"/>
        <v>0</v>
      </c>
      <c r="AM106" s="272">
        <f t="shared" si="190"/>
        <v>4</v>
      </c>
      <c r="AN106" s="272">
        <f t="shared" si="190"/>
        <v>4</v>
      </c>
      <c r="AO106" s="272">
        <f t="shared" si="190"/>
        <v>4</v>
      </c>
      <c r="AP106" s="272">
        <f t="shared" si="190"/>
        <v>0</v>
      </c>
      <c r="AQ106" s="272">
        <f t="shared" si="190"/>
        <v>0</v>
      </c>
      <c r="AR106" s="272">
        <f t="shared" si="190"/>
        <v>0</v>
      </c>
      <c r="AS106" s="272">
        <f t="shared" si="190"/>
        <v>0</v>
      </c>
      <c r="AT106" s="272">
        <f t="shared" si="190"/>
        <v>0</v>
      </c>
      <c r="AU106" s="272">
        <f t="shared" si="190"/>
        <v>0</v>
      </c>
      <c r="AV106" s="272">
        <f t="shared" si="190"/>
        <v>0</v>
      </c>
      <c r="AW106" s="272">
        <f t="shared" si="190"/>
        <v>0</v>
      </c>
      <c r="AX106" s="272">
        <f t="shared" si="190"/>
        <v>0</v>
      </c>
      <c r="AY106" s="272">
        <f t="shared" si="190"/>
        <v>0</v>
      </c>
      <c r="AZ106" s="529">
        <f t="shared" si="190"/>
        <v>0</v>
      </c>
      <c r="BA106" s="529">
        <f t="shared" si="112"/>
        <v>21</v>
      </c>
      <c r="BB106" s="529">
        <f>BA106</f>
        <v>21</v>
      </c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82"/>
      <c r="EW106" s="182"/>
      <c r="EX106" s="7"/>
      <c r="EY106" s="7"/>
      <c r="EZ106" s="7"/>
      <c r="FA106" s="7"/>
      <c r="FB106" s="7"/>
      <c r="FC106" s="7"/>
      <c r="FD106" s="7"/>
      <c r="FE106" s="7"/>
    </row>
    <row r="107" spans="1:161" ht="18" hidden="1" customHeight="1" x14ac:dyDescent="0.25">
      <c r="A107" s="770" t="s">
        <v>475</v>
      </c>
      <c r="B107" s="770"/>
      <c r="C107" s="770"/>
      <c r="D107" s="272">
        <f t="shared" ref="D107:Z107" si="191">COUNTIF(D12:D64,"J.4")</f>
        <v>0</v>
      </c>
      <c r="E107" s="272">
        <f t="shared" si="191"/>
        <v>0</v>
      </c>
      <c r="F107" s="272">
        <f t="shared" si="191"/>
        <v>0</v>
      </c>
      <c r="G107" s="272">
        <f t="shared" si="191"/>
        <v>0</v>
      </c>
      <c r="H107" s="272">
        <f t="shared" si="191"/>
        <v>0</v>
      </c>
      <c r="I107" s="272">
        <f t="shared" si="191"/>
        <v>0</v>
      </c>
      <c r="J107" s="272">
        <f t="shared" si="191"/>
        <v>0</v>
      </c>
      <c r="K107" s="272">
        <f t="shared" si="191"/>
        <v>0</v>
      </c>
      <c r="L107" s="272">
        <f t="shared" si="191"/>
        <v>0</v>
      </c>
      <c r="M107" s="272">
        <f t="shared" si="191"/>
        <v>0</v>
      </c>
      <c r="N107" s="272">
        <f t="shared" si="191"/>
        <v>0</v>
      </c>
      <c r="O107" s="272">
        <f t="shared" si="191"/>
        <v>0</v>
      </c>
      <c r="P107" s="222">
        <f t="shared" si="191"/>
        <v>0</v>
      </c>
      <c r="Q107" s="222">
        <f t="shared" si="191"/>
        <v>0</v>
      </c>
      <c r="R107" s="272">
        <f t="shared" si="191"/>
        <v>0</v>
      </c>
      <c r="S107" s="272">
        <f t="shared" si="191"/>
        <v>0</v>
      </c>
      <c r="T107" s="272">
        <f t="shared" si="191"/>
        <v>0</v>
      </c>
      <c r="U107" s="272">
        <f t="shared" si="191"/>
        <v>0</v>
      </c>
      <c r="V107" s="272">
        <f t="shared" si="191"/>
        <v>0</v>
      </c>
      <c r="W107" s="272">
        <f t="shared" si="191"/>
        <v>0</v>
      </c>
      <c r="X107" s="272">
        <f t="shared" si="191"/>
        <v>0</v>
      </c>
      <c r="Y107" s="272">
        <f t="shared" si="191"/>
        <v>0</v>
      </c>
      <c r="Z107" s="272">
        <f t="shared" si="191"/>
        <v>0</v>
      </c>
      <c r="AA107" s="2"/>
      <c r="AB107" s="272">
        <f t="shared" si="109"/>
        <v>0</v>
      </c>
      <c r="AC107" s="767">
        <f>AB107+AB108</f>
        <v>0</v>
      </c>
      <c r="AD107" s="272">
        <f t="shared" ref="AD107:AZ107" si="192">COUNTIF(AD11:AD63,"J.4")</f>
        <v>3</v>
      </c>
      <c r="AE107" s="272">
        <f t="shared" si="192"/>
        <v>3</v>
      </c>
      <c r="AF107" s="272">
        <f t="shared" si="192"/>
        <v>3</v>
      </c>
      <c r="AG107" s="272">
        <f t="shared" si="192"/>
        <v>0</v>
      </c>
      <c r="AH107" s="272">
        <f t="shared" si="192"/>
        <v>0</v>
      </c>
      <c r="AI107" s="272">
        <f t="shared" si="192"/>
        <v>0</v>
      </c>
      <c r="AJ107" s="272">
        <f t="shared" si="192"/>
        <v>0</v>
      </c>
      <c r="AK107" s="272">
        <f t="shared" si="192"/>
        <v>0</v>
      </c>
      <c r="AL107" s="272">
        <f t="shared" si="192"/>
        <v>0</v>
      </c>
      <c r="AM107" s="272">
        <f t="shared" si="192"/>
        <v>0</v>
      </c>
      <c r="AN107" s="272">
        <f t="shared" si="192"/>
        <v>0</v>
      </c>
      <c r="AO107" s="272">
        <f t="shared" si="192"/>
        <v>0</v>
      </c>
      <c r="AP107" s="272">
        <f t="shared" si="192"/>
        <v>0</v>
      </c>
      <c r="AQ107" s="272">
        <f t="shared" si="192"/>
        <v>0</v>
      </c>
      <c r="AR107" s="272">
        <f t="shared" si="192"/>
        <v>0</v>
      </c>
      <c r="AS107" s="272">
        <f t="shared" si="192"/>
        <v>0</v>
      </c>
      <c r="AT107" s="272">
        <f t="shared" si="192"/>
        <v>4</v>
      </c>
      <c r="AU107" s="272">
        <f t="shared" si="192"/>
        <v>4</v>
      </c>
      <c r="AV107" s="272">
        <f t="shared" si="192"/>
        <v>4</v>
      </c>
      <c r="AW107" s="272">
        <f t="shared" si="192"/>
        <v>0</v>
      </c>
      <c r="AX107" s="272">
        <f t="shared" si="192"/>
        <v>0</v>
      </c>
      <c r="AY107" s="272">
        <f t="shared" si="192"/>
        <v>0</v>
      </c>
      <c r="AZ107" s="529">
        <f t="shared" si="192"/>
        <v>0</v>
      </c>
      <c r="BA107" s="529">
        <f t="shared" si="112"/>
        <v>21</v>
      </c>
      <c r="BB107" s="766">
        <f>BA107+BA108</f>
        <v>24</v>
      </c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82"/>
      <c r="EW107" s="182"/>
      <c r="EX107" s="7"/>
      <c r="EY107" s="7"/>
      <c r="EZ107" s="7"/>
      <c r="FA107" s="7"/>
      <c r="FB107" s="7"/>
      <c r="FC107" s="7"/>
      <c r="FD107" s="7"/>
      <c r="FE107" s="7"/>
    </row>
    <row r="108" spans="1:161" ht="18" hidden="1" customHeight="1" x14ac:dyDescent="0.25">
      <c r="A108" s="524" t="s">
        <v>599</v>
      </c>
      <c r="B108" s="524"/>
      <c r="C108" s="524"/>
      <c r="D108" s="272">
        <f>COUNTIF(D12:D64,"JL.4")</f>
        <v>0</v>
      </c>
      <c r="E108" s="272">
        <f t="shared" ref="E108:Z108" si="193">COUNTIF(E12:E64,"JL.4")</f>
        <v>0</v>
      </c>
      <c r="F108" s="272">
        <f t="shared" si="193"/>
        <v>0</v>
      </c>
      <c r="G108" s="272">
        <f t="shared" si="193"/>
        <v>0</v>
      </c>
      <c r="H108" s="272">
        <f>COUNTIF(H12:H64,"JL.4")</f>
        <v>0</v>
      </c>
      <c r="I108" s="272">
        <f>COUNTIF(I12:I64,"JL.4")</f>
        <v>0</v>
      </c>
      <c r="J108" s="272">
        <f>COUNTIF(J12:J64,"JL.4")</f>
        <v>0</v>
      </c>
      <c r="K108" s="272">
        <f>COUNTIF(K12:K64,"JL.4")</f>
        <v>0</v>
      </c>
      <c r="L108" s="272">
        <f>COUNTIF(L12:L64,"JL.4")</f>
        <v>0</v>
      </c>
      <c r="M108" s="272">
        <f t="shared" si="193"/>
        <v>0</v>
      </c>
      <c r="N108" s="272">
        <f t="shared" si="193"/>
        <v>0</v>
      </c>
      <c r="O108" s="272">
        <f t="shared" si="193"/>
        <v>0</v>
      </c>
      <c r="P108" s="272">
        <f t="shared" si="193"/>
        <v>0</v>
      </c>
      <c r="Q108" s="272">
        <f t="shared" si="193"/>
        <v>0</v>
      </c>
      <c r="R108" s="272">
        <f t="shared" si="193"/>
        <v>0</v>
      </c>
      <c r="S108" s="272">
        <f t="shared" si="193"/>
        <v>0</v>
      </c>
      <c r="T108" s="272">
        <f t="shared" si="193"/>
        <v>0</v>
      </c>
      <c r="U108" s="272">
        <f t="shared" si="193"/>
        <v>0</v>
      </c>
      <c r="V108" s="272">
        <f t="shared" si="193"/>
        <v>0</v>
      </c>
      <c r="W108" s="272">
        <f t="shared" si="193"/>
        <v>0</v>
      </c>
      <c r="X108" s="272">
        <f t="shared" si="193"/>
        <v>0</v>
      </c>
      <c r="Y108" s="272">
        <f t="shared" si="193"/>
        <v>0</v>
      </c>
      <c r="Z108" s="272">
        <f t="shared" si="193"/>
        <v>0</v>
      </c>
      <c r="AA108" s="2"/>
      <c r="AB108" s="272">
        <f t="shared" si="109"/>
        <v>0</v>
      </c>
      <c r="AC108" s="767"/>
      <c r="AD108" s="272">
        <f t="shared" ref="AD108:AZ108" si="194">COUNTIF(AD12:AD64,"JL.4")</f>
        <v>0</v>
      </c>
      <c r="AE108" s="272">
        <f t="shared" si="194"/>
        <v>0</v>
      </c>
      <c r="AF108" s="272">
        <f t="shared" si="194"/>
        <v>0</v>
      </c>
      <c r="AG108" s="272">
        <f t="shared" si="194"/>
        <v>3</v>
      </c>
      <c r="AH108" s="272">
        <f t="shared" si="194"/>
        <v>0</v>
      </c>
      <c r="AI108" s="272">
        <f t="shared" si="194"/>
        <v>0</v>
      </c>
      <c r="AJ108" s="272">
        <f t="shared" si="194"/>
        <v>0</v>
      </c>
      <c r="AK108" s="272">
        <f t="shared" si="194"/>
        <v>0</v>
      </c>
      <c r="AL108" s="272">
        <f t="shared" si="194"/>
        <v>0</v>
      </c>
      <c r="AM108" s="272">
        <f t="shared" si="194"/>
        <v>0</v>
      </c>
      <c r="AN108" s="272">
        <f t="shared" si="194"/>
        <v>0</v>
      </c>
      <c r="AO108" s="272">
        <f t="shared" si="194"/>
        <v>0</v>
      </c>
      <c r="AP108" s="272">
        <f t="shared" si="194"/>
        <v>0</v>
      </c>
      <c r="AQ108" s="272">
        <f t="shared" si="194"/>
        <v>0</v>
      </c>
      <c r="AR108" s="272">
        <f t="shared" si="194"/>
        <v>0</v>
      </c>
      <c r="AS108" s="272">
        <f t="shared" si="194"/>
        <v>0</v>
      </c>
      <c r="AT108" s="272">
        <f t="shared" si="194"/>
        <v>0</v>
      </c>
      <c r="AU108" s="272">
        <f t="shared" si="194"/>
        <v>0</v>
      </c>
      <c r="AV108" s="272">
        <f t="shared" si="194"/>
        <v>0</v>
      </c>
      <c r="AW108" s="272">
        <f t="shared" si="194"/>
        <v>0</v>
      </c>
      <c r="AX108" s="272">
        <f t="shared" si="194"/>
        <v>0</v>
      </c>
      <c r="AY108" s="272">
        <f t="shared" si="194"/>
        <v>0</v>
      </c>
      <c r="AZ108" s="529">
        <f t="shared" si="194"/>
        <v>0</v>
      </c>
      <c r="BA108" s="529">
        <f t="shared" si="112"/>
        <v>3</v>
      </c>
      <c r="BB108" s="766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82"/>
      <c r="EW108" s="182"/>
      <c r="EX108" s="7"/>
      <c r="EY108" s="7"/>
      <c r="EZ108" s="7"/>
      <c r="FA108" s="7"/>
      <c r="FB108" s="7"/>
      <c r="FC108" s="7"/>
      <c r="FD108" s="7"/>
      <c r="FE108" s="7"/>
    </row>
    <row r="109" spans="1:161" ht="18" hidden="1" customHeight="1" x14ac:dyDescent="0.25">
      <c r="A109" s="770" t="s">
        <v>476</v>
      </c>
      <c r="B109" s="770"/>
      <c r="C109" s="770"/>
      <c r="D109" s="272">
        <f t="shared" ref="D109:Z109" si="195">COUNTIF(D12:D64,"J.11")</f>
        <v>0</v>
      </c>
      <c r="E109" s="272">
        <f t="shared" si="195"/>
        <v>0</v>
      </c>
      <c r="F109" s="272">
        <f t="shared" si="195"/>
        <v>0</v>
      </c>
      <c r="G109" s="272">
        <f t="shared" si="195"/>
        <v>0</v>
      </c>
      <c r="H109" s="272">
        <f t="shared" si="195"/>
        <v>0</v>
      </c>
      <c r="I109" s="272">
        <f t="shared" si="195"/>
        <v>0</v>
      </c>
      <c r="J109" s="272">
        <f t="shared" si="195"/>
        <v>0</v>
      </c>
      <c r="K109" s="272">
        <f t="shared" si="195"/>
        <v>0</v>
      </c>
      <c r="L109" s="272">
        <f t="shared" si="195"/>
        <v>0</v>
      </c>
      <c r="M109" s="272">
        <f t="shared" si="195"/>
        <v>0</v>
      </c>
      <c r="N109" s="272">
        <f t="shared" si="195"/>
        <v>0</v>
      </c>
      <c r="O109" s="272">
        <f t="shared" si="195"/>
        <v>0</v>
      </c>
      <c r="P109" s="272">
        <f t="shared" si="195"/>
        <v>0</v>
      </c>
      <c r="Q109" s="272">
        <f t="shared" si="195"/>
        <v>0</v>
      </c>
      <c r="R109" s="272">
        <f t="shared" si="195"/>
        <v>0</v>
      </c>
      <c r="S109" s="272">
        <f t="shared" si="195"/>
        <v>0</v>
      </c>
      <c r="T109" s="272">
        <f t="shared" si="195"/>
        <v>0</v>
      </c>
      <c r="U109" s="272">
        <f t="shared" si="195"/>
        <v>0</v>
      </c>
      <c r="V109" s="272">
        <f t="shared" si="195"/>
        <v>0</v>
      </c>
      <c r="W109" s="272">
        <f t="shared" si="195"/>
        <v>0</v>
      </c>
      <c r="X109" s="272">
        <f t="shared" si="195"/>
        <v>0</v>
      </c>
      <c r="Y109" s="272">
        <f t="shared" si="195"/>
        <v>0</v>
      </c>
      <c r="Z109" s="272">
        <f t="shared" si="195"/>
        <v>0</v>
      </c>
      <c r="AA109" s="2"/>
      <c r="AB109" s="272">
        <f t="shared" si="109"/>
        <v>0</v>
      </c>
      <c r="AC109" s="767">
        <f>AB109+AB110</f>
        <v>0</v>
      </c>
      <c r="AD109" s="272">
        <f t="shared" ref="AD109:AZ109" si="196">COUNTIF(AD11:AD63,"J.11")</f>
        <v>0</v>
      </c>
      <c r="AE109" s="272">
        <f t="shared" si="196"/>
        <v>0</v>
      </c>
      <c r="AF109" s="272">
        <f t="shared" si="196"/>
        <v>0</v>
      </c>
      <c r="AG109" s="272">
        <f t="shared" si="196"/>
        <v>0</v>
      </c>
      <c r="AH109" s="272">
        <f t="shared" si="196"/>
        <v>0</v>
      </c>
      <c r="AI109" s="272">
        <f t="shared" si="196"/>
        <v>0</v>
      </c>
      <c r="AJ109" s="272">
        <f t="shared" si="196"/>
        <v>0</v>
      </c>
      <c r="AK109" s="272">
        <f t="shared" si="196"/>
        <v>0</v>
      </c>
      <c r="AL109" s="272">
        <f t="shared" si="196"/>
        <v>0</v>
      </c>
      <c r="AM109" s="272">
        <f t="shared" si="196"/>
        <v>4</v>
      </c>
      <c r="AN109" s="272">
        <f t="shared" si="196"/>
        <v>4</v>
      </c>
      <c r="AO109" s="272">
        <f t="shared" si="196"/>
        <v>4</v>
      </c>
      <c r="AP109" s="272">
        <f t="shared" si="196"/>
        <v>0</v>
      </c>
      <c r="AQ109" s="272">
        <f t="shared" si="196"/>
        <v>0</v>
      </c>
      <c r="AR109" s="272">
        <f t="shared" si="196"/>
        <v>0</v>
      </c>
      <c r="AS109" s="272">
        <f t="shared" si="196"/>
        <v>0</v>
      </c>
      <c r="AT109" s="272">
        <f t="shared" si="196"/>
        <v>0</v>
      </c>
      <c r="AU109" s="272">
        <f t="shared" si="196"/>
        <v>0</v>
      </c>
      <c r="AV109" s="272">
        <f t="shared" si="196"/>
        <v>0</v>
      </c>
      <c r="AW109" s="272">
        <f t="shared" si="196"/>
        <v>0</v>
      </c>
      <c r="AX109" s="272">
        <f t="shared" si="196"/>
        <v>0</v>
      </c>
      <c r="AY109" s="272">
        <f t="shared" si="196"/>
        <v>0</v>
      </c>
      <c r="AZ109" s="529">
        <f t="shared" si="196"/>
        <v>0</v>
      </c>
      <c r="BA109" s="529">
        <f t="shared" si="112"/>
        <v>12</v>
      </c>
      <c r="BB109" s="766">
        <f>BA109+BA110</f>
        <v>12</v>
      </c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82"/>
      <c r="EW109" s="182"/>
      <c r="EX109" s="7"/>
      <c r="EY109" s="7"/>
      <c r="EZ109" s="7"/>
      <c r="FA109" s="7"/>
      <c r="FB109" s="7"/>
      <c r="FC109" s="7"/>
      <c r="FD109" s="7"/>
      <c r="FE109" s="7"/>
    </row>
    <row r="110" spans="1:161" ht="18" hidden="1" customHeight="1" x14ac:dyDescent="0.25">
      <c r="A110" s="770" t="s">
        <v>482</v>
      </c>
      <c r="B110" s="770"/>
      <c r="C110" s="770"/>
      <c r="D110" s="272">
        <f t="shared" ref="D110:Z110" si="197">COUNTIF(D12:D64,"JL.11")</f>
        <v>0</v>
      </c>
      <c r="E110" s="272">
        <f t="shared" si="197"/>
        <v>0</v>
      </c>
      <c r="F110" s="272">
        <f t="shared" si="197"/>
        <v>0</v>
      </c>
      <c r="G110" s="272">
        <f t="shared" si="197"/>
        <v>0</v>
      </c>
      <c r="H110" s="272">
        <f t="shared" si="197"/>
        <v>0</v>
      </c>
      <c r="I110" s="272">
        <f t="shared" si="197"/>
        <v>0</v>
      </c>
      <c r="J110" s="272">
        <f t="shared" si="197"/>
        <v>0</v>
      </c>
      <c r="K110" s="272">
        <f t="shared" si="197"/>
        <v>0</v>
      </c>
      <c r="L110" s="272">
        <f t="shared" si="197"/>
        <v>0</v>
      </c>
      <c r="M110" s="272">
        <f t="shared" si="197"/>
        <v>0</v>
      </c>
      <c r="N110" s="272">
        <f t="shared" si="197"/>
        <v>0</v>
      </c>
      <c r="O110" s="272">
        <f t="shared" si="197"/>
        <v>0</v>
      </c>
      <c r="P110" s="272">
        <f t="shared" si="197"/>
        <v>0</v>
      </c>
      <c r="Q110" s="272">
        <f t="shared" si="197"/>
        <v>0</v>
      </c>
      <c r="R110" s="272">
        <f t="shared" si="197"/>
        <v>0</v>
      </c>
      <c r="S110" s="272">
        <f t="shared" si="197"/>
        <v>0</v>
      </c>
      <c r="T110" s="272">
        <f t="shared" si="197"/>
        <v>0</v>
      </c>
      <c r="U110" s="272">
        <f t="shared" si="197"/>
        <v>0</v>
      </c>
      <c r="V110" s="272">
        <f t="shared" si="197"/>
        <v>0</v>
      </c>
      <c r="W110" s="272">
        <f t="shared" si="197"/>
        <v>0</v>
      </c>
      <c r="X110" s="272">
        <f t="shared" si="197"/>
        <v>0</v>
      </c>
      <c r="Y110" s="272">
        <f t="shared" si="197"/>
        <v>0</v>
      </c>
      <c r="Z110" s="272">
        <f t="shared" si="197"/>
        <v>0</v>
      </c>
      <c r="AA110" s="2"/>
      <c r="AB110" s="272">
        <f t="shared" si="109"/>
        <v>0</v>
      </c>
      <c r="AC110" s="767"/>
      <c r="AD110" s="272">
        <f t="shared" ref="AD110:AZ110" si="198">COUNTIF(AD11:AD63,"JL.11")</f>
        <v>0</v>
      </c>
      <c r="AE110" s="272">
        <f t="shared" si="198"/>
        <v>0</v>
      </c>
      <c r="AF110" s="272">
        <f t="shared" si="198"/>
        <v>0</v>
      </c>
      <c r="AG110" s="272">
        <f t="shared" si="198"/>
        <v>0</v>
      </c>
      <c r="AH110" s="272">
        <f t="shared" si="198"/>
        <v>0</v>
      </c>
      <c r="AI110" s="272">
        <f t="shared" si="198"/>
        <v>0</v>
      </c>
      <c r="AJ110" s="272">
        <f t="shared" si="198"/>
        <v>0</v>
      </c>
      <c r="AK110" s="272">
        <f t="shared" si="198"/>
        <v>0</v>
      </c>
      <c r="AL110" s="272">
        <f t="shared" si="198"/>
        <v>0</v>
      </c>
      <c r="AM110" s="272">
        <f t="shared" si="198"/>
        <v>0</v>
      </c>
      <c r="AN110" s="272">
        <f t="shared" si="198"/>
        <v>0</v>
      </c>
      <c r="AO110" s="272">
        <f t="shared" si="198"/>
        <v>0</v>
      </c>
      <c r="AP110" s="272">
        <f t="shared" si="198"/>
        <v>0</v>
      </c>
      <c r="AQ110" s="272">
        <f t="shared" si="198"/>
        <v>0</v>
      </c>
      <c r="AR110" s="272">
        <f t="shared" si="198"/>
        <v>0</v>
      </c>
      <c r="AS110" s="272">
        <f t="shared" si="198"/>
        <v>0</v>
      </c>
      <c r="AT110" s="272">
        <f t="shared" si="198"/>
        <v>0</v>
      </c>
      <c r="AU110" s="272">
        <f t="shared" si="198"/>
        <v>0</v>
      </c>
      <c r="AV110" s="272">
        <f t="shared" si="198"/>
        <v>0</v>
      </c>
      <c r="AW110" s="272">
        <f t="shared" si="198"/>
        <v>0</v>
      </c>
      <c r="AX110" s="272">
        <f t="shared" si="198"/>
        <v>0</v>
      </c>
      <c r="AY110" s="272">
        <f t="shared" si="198"/>
        <v>0</v>
      </c>
      <c r="AZ110" s="529">
        <f t="shared" si="198"/>
        <v>0</v>
      </c>
      <c r="BA110" s="529">
        <f t="shared" si="112"/>
        <v>0</v>
      </c>
      <c r="BB110" s="766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82"/>
      <c r="EW110" s="182"/>
      <c r="EX110" s="7"/>
      <c r="EY110" s="7"/>
      <c r="EZ110" s="7"/>
      <c r="FA110" s="7"/>
      <c r="FB110" s="7"/>
      <c r="FC110" s="7"/>
      <c r="FD110" s="7"/>
      <c r="FE110" s="7"/>
    </row>
    <row r="111" spans="1:161" ht="18" hidden="1" customHeight="1" x14ac:dyDescent="0.25">
      <c r="A111" s="524" t="s">
        <v>566</v>
      </c>
      <c r="B111" s="524"/>
      <c r="C111" s="524"/>
      <c r="D111" s="272">
        <f>COUNTIF(D12:D64,"JL.16")</f>
        <v>0</v>
      </c>
      <c r="E111" s="272">
        <f t="shared" ref="E111:Z111" si="199">COUNTIF(E12:E64,"JL.16")</f>
        <v>0</v>
      </c>
      <c r="F111" s="272">
        <f t="shared" si="199"/>
        <v>0</v>
      </c>
      <c r="G111" s="272">
        <f t="shared" si="199"/>
        <v>0</v>
      </c>
      <c r="H111" s="272">
        <f>COUNTIF(H12:H64,"JL.16")</f>
        <v>0</v>
      </c>
      <c r="I111" s="272">
        <f>COUNTIF(I12:I64,"JL.16")</f>
        <v>0</v>
      </c>
      <c r="J111" s="272">
        <f>COUNTIF(J12:J64,"JL.16")</f>
        <v>0</v>
      </c>
      <c r="K111" s="272">
        <f>COUNTIF(K12:K64,"JL.16")</f>
        <v>0</v>
      </c>
      <c r="L111" s="272">
        <f>COUNTIF(L12:L64,"JL.16")</f>
        <v>0</v>
      </c>
      <c r="M111" s="272">
        <f t="shared" si="199"/>
        <v>0</v>
      </c>
      <c r="N111" s="272">
        <f t="shared" si="199"/>
        <v>0</v>
      </c>
      <c r="O111" s="272">
        <f t="shared" si="199"/>
        <v>0</v>
      </c>
      <c r="P111" s="272">
        <f t="shared" si="199"/>
        <v>0</v>
      </c>
      <c r="Q111" s="272">
        <f t="shared" si="199"/>
        <v>0</v>
      </c>
      <c r="R111" s="272">
        <f t="shared" si="199"/>
        <v>0</v>
      </c>
      <c r="S111" s="272">
        <f t="shared" si="199"/>
        <v>0</v>
      </c>
      <c r="T111" s="272">
        <f t="shared" si="199"/>
        <v>0</v>
      </c>
      <c r="U111" s="272">
        <f t="shared" si="199"/>
        <v>0</v>
      </c>
      <c r="V111" s="272">
        <f t="shared" si="199"/>
        <v>0</v>
      </c>
      <c r="W111" s="272">
        <f t="shared" si="199"/>
        <v>0</v>
      </c>
      <c r="X111" s="272">
        <f t="shared" si="199"/>
        <v>0</v>
      </c>
      <c r="Y111" s="272">
        <f t="shared" si="199"/>
        <v>0</v>
      </c>
      <c r="Z111" s="272">
        <f t="shared" si="199"/>
        <v>0</v>
      </c>
      <c r="AA111" s="2"/>
      <c r="AB111" s="272">
        <f t="shared" si="109"/>
        <v>0</v>
      </c>
      <c r="AC111" s="767">
        <f>AB111+AB112</f>
        <v>0</v>
      </c>
      <c r="AD111" s="272">
        <f>COUNTIF(AD12:AD64,"JL.16")</f>
        <v>0</v>
      </c>
      <c r="AE111" s="272">
        <f t="shared" ref="AE111:AZ111" si="200">COUNTIF(AE12:AE64,"JL.16")</f>
        <v>0</v>
      </c>
      <c r="AF111" s="272">
        <f t="shared" si="200"/>
        <v>0</v>
      </c>
      <c r="AG111" s="272">
        <f t="shared" si="200"/>
        <v>0</v>
      </c>
      <c r="AH111" s="272">
        <f t="shared" si="200"/>
        <v>0</v>
      </c>
      <c r="AI111" s="272">
        <f t="shared" si="200"/>
        <v>0</v>
      </c>
      <c r="AJ111" s="272">
        <f t="shared" si="200"/>
        <v>0</v>
      </c>
      <c r="AK111" s="272">
        <f t="shared" si="200"/>
        <v>0</v>
      </c>
      <c r="AL111" s="272">
        <f t="shared" si="200"/>
        <v>0</v>
      </c>
      <c r="AM111" s="272">
        <f t="shared" si="200"/>
        <v>0</v>
      </c>
      <c r="AN111" s="272">
        <f t="shared" si="200"/>
        <v>0</v>
      </c>
      <c r="AO111" s="272">
        <f t="shared" si="200"/>
        <v>0</v>
      </c>
      <c r="AP111" s="272">
        <f t="shared" si="200"/>
        <v>0</v>
      </c>
      <c r="AQ111" s="272">
        <f t="shared" si="200"/>
        <v>0</v>
      </c>
      <c r="AR111" s="272">
        <f t="shared" si="200"/>
        <v>0</v>
      </c>
      <c r="AS111" s="272">
        <f t="shared" si="200"/>
        <v>0</v>
      </c>
      <c r="AT111" s="272">
        <f t="shared" si="200"/>
        <v>0</v>
      </c>
      <c r="AU111" s="272">
        <f t="shared" si="200"/>
        <v>0</v>
      </c>
      <c r="AV111" s="272">
        <f t="shared" si="200"/>
        <v>0</v>
      </c>
      <c r="AW111" s="272">
        <f t="shared" si="200"/>
        <v>4</v>
      </c>
      <c r="AX111" s="272">
        <f t="shared" si="200"/>
        <v>4</v>
      </c>
      <c r="AY111" s="272">
        <f t="shared" si="200"/>
        <v>0</v>
      </c>
      <c r="AZ111" s="272">
        <f t="shared" si="200"/>
        <v>0</v>
      </c>
      <c r="BA111" s="529">
        <f t="shared" si="112"/>
        <v>8</v>
      </c>
      <c r="BB111" s="766">
        <f>BA111+BA112</f>
        <v>28</v>
      </c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82"/>
      <c r="EW111" s="182"/>
      <c r="EX111" s="7"/>
      <c r="EY111" s="7"/>
      <c r="EZ111" s="7"/>
      <c r="FA111" s="7"/>
      <c r="FB111" s="7"/>
      <c r="FC111" s="7"/>
      <c r="FD111" s="7"/>
      <c r="FE111" s="7"/>
    </row>
    <row r="112" spans="1:161" ht="18" hidden="1" customHeight="1" x14ac:dyDescent="0.25">
      <c r="A112" s="524" t="s">
        <v>567</v>
      </c>
      <c r="B112" s="524"/>
      <c r="C112" s="524"/>
      <c r="D112" s="272">
        <f t="shared" ref="D112:Z112" si="201">COUNTIF(D12:D64,"T.16")</f>
        <v>0</v>
      </c>
      <c r="E112" s="272">
        <f t="shared" si="201"/>
        <v>0</v>
      </c>
      <c r="F112" s="272">
        <f t="shared" si="201"/>
        <v>0</v>
      </c>
      <c r="G112" s="272">
        <f t="shared" si="201"/>
        <v>0</v>
      </c>
      <c r="H112" s="272">
        <f t="shared" si="201"/>
        <v>0</v>
      </c>
      <c r="I112" s="272">
        <f t="shared" si="201"/>
        <v>0</v>
      </c>
      <c r="J112" s="272">
        <f t="shared" si="201"/>
        <v>0</v>
      </c>
      <c r="K112" s="272">
        <f t="shared" si="201"/>
        <v>0</v>
      </c>
      <c r="L112" s="272">
        <f t="shared" si="201"/>
        <v>0</v>
      </c>
      <c r="M112" s="272">
        <f t="shared" si="201"/>
        <v>0</v>
      </c>
      <c r="N112" s="272">
        <f t="shared" si="201"/>
        <v>0</v>
      </c>
      <c r="O112" s="272">
        <f t="shared" si="201"/>
        <v>0</v>
      </c>
      <c r="P112" s="272">
        <f t="shared" si="201"/>
        <v>0</v>
      </c>
      <c r="Q112" s="272">
        <f t="shared" si="201"/>
        <v>0</v>
      </c>
      <c r="R112" s="272">
        <f t="shared" si="201"/>
        <v>0</v>
      </c>
      <c r="S112" s="272">
        <f t="shared" si="201"/>
        <v>0</v>
      </c>
      <c r="T112" s="272">
        <f t="shared" si="201"/>
        <v>0</v>
      </c>
      <c r="U112" s="272">
        <f t="shared" si="201"/>
        <v>0</v>
      </c>
      <c r="V112" s="272">
        <f t="shared" si="201"/>
        <v>0</v>
      </c>
      <c r="W112" s="272">
        <f t="shared" si="201"/>
        <v>0</v>
      </c>
      <c r="X112" s="272">
        <f t="shared" si="201"/>
        <v>0</v>
      </c>
      <c r="Y112" s="272">
        <f t="shared" si="201"/>
        <v>0</v>
      </c>
      <c r="Z112" s="272">
        <f t="shared" si="201"/>
        <v>0</v>
      </c>
      <c r="AA112" s="2"/>
      <c r="AB112" s="272">
        <f>SUM(D112:AA112)</f>
        <v>0</v>
      </c>
      <c r="AC112" s="767"/>
      <c r="AD112" s="272">
        <f t="shared" ref="AD112:AZ112" si="202">COUNTIF(AD12:AD64,"T.16")</f>
        <v>0</v>
      </c>
      <c r="AE112" s="272">
        <f t="shared" si="202"/>
        <v>0</v>
      </c>
      <c r="AF112" s="272">
        <f t="shared" si="202"/>
        <v>0</v>
      </c>
      <c r="AG112" s="272">
        <f t="shared" si="202"/>
        <v>0</v>
      </c>
      <c r="AH112" s="272">
        <f t="shared" si="202"/>
        <v>0</v>
      </c>
      <c r="AI112" s="272">
        <f t="shared" si="202"/>
        <v>0</v>
      </c>
      <c r="AJ112" s="272">
        <f t="shared" si="202"/>
        <v>2</v>
      </c>
      <c r="AK112" s="272">
        <f t="shared" si="202"/>
        <v>2</v>
      </c>
      <c r="AL112" s="272">
        <f t="shared" si="202"/>
        <v>2</v>
      </c>
      <c r="AM112" s="272">
        <f t="shared" si="202"/>
        <v>0</v>
      </c>
      <c r="AN112" s="272">
        <f t="shared" si="202"/>
        <v>0</v>
      </c>
      <c r="AO112" s="272">
        <f t="shared" si="202"/>
        <v>0</v>
      </c>
      <c r="AP112" s="272">
        <f t="shared" si="202"/>
        <v>0</v>
      </c>
      <c r="AQ112" s="272">
        <f t="shared" si="202"/>
        <v>0</v>
      </c>
      <c r="AR112" s="272">
        <f t="shared" si="202"/>
        <v>0</v>
      </c>
      <c r="AS112" s="272">
        <f t="shared" si="202"/>
        <v>0</v>
      </c>
      <c r="AT112" s="272">
        <f t="shared" si="202"/>
        <v>2</v>
      </c>
      <c r="AU112" s="272">
        <f t="shared" si="202"/>
        <v>2</v>
      </c>
      <c r="AV112" s="272">
        <f t="shared" si="202"/>
        <v>2</v>
      </c>
      <c r="AW112" s="272">
        <f t="shared" si="202"/>
        <v>2</v>
      </c>
      <c r="AX112" s="272">
        <f t="shared" si="202"/>
        <v>2</v>
      </c>
      <c r="AY112" s="272">
        <f t="shared" si="202"/>
        <v>2</v>
      </c>
      <c r="AZ112" s="529">
        <f t="shared" si="202"/>
        <v>2</v>
      </c>
      <c r="BA112" s="529">
        <f t="shared" si="112"/>
        <v>20</v>
      </c>
      <c r="BB112" s="766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82"/>
      <c r="EW112" s="182"/>
      <c r="EX112" s="7"/>
      <c r="EY112" s="7"/>
      <c r="EZ112" s="7"/>
      <c r="FA112" s="7"/>
      <c r="FB112" s="7"/>
      <c r="FC112" s="7"/>
      <c r="FD112" s="7"/>
      <c r="FE112" s="7"/>
    </row>
    <row r="113" spans="1:161" ht="18" hidden="1" customHeight="1" x14ac:dyDescent="0.25">
      <c r="A113" s="524" t="s">
        <v>776</v>
      </c>
      <c r="B113" s="524"/>
      <c r="C113" s="524"/>
      <c r="D113" s="272">
        <f t="shared" ref="D113:Z113" si="203">COUNTIF(D12:D64,"T.26")</f>
        <v>0</v>
      </c>
      <c r="E113" s="272">
        <f t="shared" si="203"/>
        <v>0</v>
      </c>
      <c r="F113" s="272">
        <f t="shared" si="203"/>
        <v>0</v>
      </c>
      <c r="G113" s="272">
        <f t="shared" si="203"/>
        <v>0</v>
      </c>
      <c r="H113" s="272">
        <f t="shared" si="203"/>
        <v>0</v>
      </c>
      <c r="I113" s="272">
        <f t="shared" si="203"/>
        <v>0</v>
      </c>
      <c r="J113" s="272">
        <f t="shared" si="203"/>
        <v>0</v>
      </c>
      <c r="K113" s="272">
        <f t="shared" si="203"/>
        <v>0</v>
      </c>
      <c r="L113" s="272">
        <f t="shared" si="203"/>
        <v>0</v>
      </c>
      <c r="M113" s="272">
        <f t="shared" si="203"/>
        <v>0</v>
      </c>
      <c r="N113" s="272">
        <f t="shared" si="203"/>
        <v>0</v>
      </c>
      <c r="O113" s="272">
        <f t="shared" si="203"/>
        <v>0</v>
      </c>
      <c r="P113" s="272">
        <f t="shared" si="203"/>
        <v>0</v>
      </c>
      <c r="Q113" s="272">
        <f t="shared" si="203"/>
        <v>0</v>
      </c>
      <c r="R113" s="272">
        <f t="shared" si="203"/>
        <v>0</v>
      </c>
      <c r="S113" s="272">
        <f t="shared" si="203"/>
        <v>0</v>
      </c>
      <c r="T113" s="272">
        <f t="shared" si="203"/>
        <v>0</v>
      </c>
      <c r="U113" s="272">
        <f t="shared" si="203"/>
        <v>0</v>
      </c>
      <c r="V113" s="272">
        <f t="shared" si="203"/>
        <v>0</v>
      </c>
      <c r="W113" s="272">
        <f t="shared" si="203"/>
        <v>0</v>
      </c>
      <c r="X113" s="272">
        <f t="shared" si="203"/>
        <v>0</v>
      </c>
      <c r="Y113" s="272">
        <f t="shared" si="203"/>
        <v>0</v>
      </c>
      <c r="Z113" s="272">
        <f t="shared" si="203"/>
        <v>0</v>
      </c>
      <c r="AA113" s="272"/>
      <c r="AB113" s="272">
        <f>SUM(D113:AA113)</f>
        <v>0</v>
      </c>
      <c r="AC113" s="767">
        <f>AB113+AB114</f>
        <v>0</v>
      </c>
      <c r="AD113" s="272">
        <f t="shared" ref="AD113:AZ113" si="204">COUNTIF(AD12:AD64,"T.26")</f>
        <v>0</v>
      </c>
      <c r="AE113" s="272">
        <f t="shared" si="204"/>
        <v>0</v>
      </c>
      <c r="AF113" s="272">
        <f t="shared" si="204"/>
        <v>0</v>
      </c>
      <c r="AG113" s="272">
        <f t="shared" si="204"/>
        <v>0</v>
      </c>
      <c r="AH113" s="272">
        <f t="shared" si="204"/>
        <v>0</v>
      </c>
      <c r="AI113" s="272">
        <f t="shared" si="204"/>
        <v>0</v>
      </c>
      <c r="AJ113" s="272">
        <f t="shared" si="204"/>
        <v>0</v>
      </c>
      <c r="AK113" s="272">
        <f t="shared" si="204"/>
        <v>0</v>
      </c>
      <c r="AL113" s="272">
        <f t="shared" si="204"/>
        <v>0</v>
      </c>
      <c r="AM113" s="272">
        <f t="shared" si="204"/>
        <v>2</v>
      </c>
      <c r="AN113" s="272">
        <f t="shared" si="204"/>
        <v>2</v>
      </c>
      <c r="AO113" s="272">
        <f t="shared" si="204"/>
        <v>2</v>
      </c>
      <c r="AP113" s="272">
        <f t="shared" si="204"/>
        <v>2</v>
      </c>
      <c r="AQ113" s="272">
        <f t="shared" si="204"/>
        <v>2</v>
      </c>
      <c r="AR113" s="272">
        <f t="shared" si="204"/>
        <v>2</v>
      </c>
      <c r="AS113" s="272">
        <f t="shared" si="204"/>
        <v>2</v>
      </c>
      <c r="AT113" s="272">
        <f t="shared" si="204"/>
        <v>0</v>
      </c>
      <c r="AU113" s="272">
        <f t="shared" si="204"/>
        <v>0</v>
      </c>
      <c r="AV113" s="272">
        <f t="shared" si="204"/>
        <v>0</v>
      </c>
      <c r="AW113" s="272">
        <f t="shared" si="204"/>
        <v>0</v>
      </c>
      <c r="AX113" s="272">
        <f t="shared" si="204"/>
        <v>0</v>
      </c>
      <c r="AY113" s="272">
        <f t="shared" si="204"/>
        <v>0</v>
      </c>
      <c r="AZ113" s="272">
        <f t="shared" si="204"/>
        <v>0</v>
      </c>
      <c r="BA113" s="529">
        <f t="shared" si="112"/>
        <v>14</v>
      </c>
      <c r="BB113" s="766">
        <f>BA113+BA114</f>
        <v>28</v>
      </c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82"/>
      <c r="EW113" s="182"/>
      <c r="EX113" s="7"/>
      <c r="EY113" s="7"/>
      <c r="EZ113" s="7"/>
      <c r="FA113" s="7"/>
      <c r="FB113" s="7"/>
      <c r="FC113" s="7"/>
      <c r="FD113" s="7"/>
      <c r="FE113" s="7"/>
    </row>
    <row r="114" spans="1:161" ht="18" hidden="1" customHeight="1" x14ac:dyDescent="0.25">
      <c r="A114" s="524" t="s">
        <v>777</v>
      </c>
      <c r="B114" s="524"/>
      <c r="C114" s="524"/>
      <c r="D114" s="272">
        <f t="shared" ref="D114:Z114" si="205">COUNTIF(D12:D64,"JL.26")</f>
        <v>0</v>
      </c>
      <c r="E114" s="272">
        <f t="shared" si="205"/>
        <v>0</v>
      </c>
      <c r="F114" s="272">
        <f t="shared" si="205"/>
        <v>0</v>
      </c>
      <c r="G114" s="272">
        <f t="shared" si="205"/>
        <v>0</v>
      </c>
      <c r="H114" s="272">
        <f t="shared" si="205"/>
        <v>0</v>
      </c>
      <c r="I114" s="272">
        <f t="shared" si="205"/>
        <v>0</v>
      </c>
      <c r="J114" s="272">
        <f t="shared" si="205"/>
        <v>0</v>
      </c>
      <c r="K114" s="272">
        <f t="shared" si="205"/>
        <v>0</v>
      </c>
      <c r="L114" s="272">
        <f t="shared" si="205"/>
        <v>0</v>
      </c>
      <c r="M114" s="272">
        <f t="shared" si="205"/>
        <v>0</v>
      </c>
      <c r="N114" s="272">
        <f t="shared" si="205"/>
        <v>0</v>
      </c>
      <c r="O114" s="272">
        <f t="shared" si="205"/>
        <v>0</v>
      </c>
      <c r="P114" s="272">
        <f t="shared" si="205"/>
        <v>0</v>
      </c>
      <c r="Q114" s="272">
        <f t="shared" si="205"/>
        <v>0</v>
      </c>
      <c r="R114" s="272">
        <f t="shared" si="205"/>
        <v>0</v>
      </c>
      <c r="S114" s="272">
        <f t="shared" si="205"/>
        <v>0</v>
      </c>
      <c r="T114" s="272">
        <f t="shared" si="205"/>
        <v>0</v>
      </c>
      <c r="U114" s="272">
        <f t="shared" si="205"/>
        <v>0</v>
      </c>
      <c r="V114" s="272">
        <f t="shared" si="205"/>
        <v>0</v>
      </c>
      <c r="W114" s="272">
        <f t="shared" si="205"/>
        <v>0</v>
      </c>
      <c r="X114" s="272">
        <f t="shared" si="205"/>
        <v>0</v>
      </c>
      <c r="Y114" s="272">
        <f t="shared" si="205"/>
        <v>0</v>
      </c>
      <c r="Z114" s="272">
        <f t="shared" si="205"/>
        <v>0</v>
      </c>
      <c r="AA114" s="272"/>
      <c r="AB114" s="272">
        <f>SUM(D114:AA114)</f>
        <v>0</v>
      </c>
      <c r="AC114" s="767"/>
      <c r="AD114" s="272">
        <f t="shared" ref="AD114:AZ114" si="206">COUNTIF(AD12:AD64,"JL.26")</f>
        <v>0</v>
      </c>
      <c r="AE114" s="272">
        <f t="shared" si="206"/>
        <v>0</v>
      </c>
      <c r="AF114" s="272">
        <f t="shared" si="206"/>
        <v>0</v>
      </c>
      <c r="AG114" s="272">
        <f t="shared" si="206"/>
        <v>0</v>
      </c>
      <c r="AH114" s="272">
        <f t="shared" si="206"/>
        <v>3</v>
      </c>
      <c r="AI114" s="272">
        <f t="shared" si="206"/>
        <v>3</v>
      </c>
      <c r="AJ114" s="272">
        <f t="shared" si="206"/>
        <v>0</v>
      </c>
      <c r="AK114" s="272">
        <f t="shared" si="206"/>
        <v>0</v>
      </c>
      <c r="AL114" s="272">
        <f t="shared" si="206"/>
        <v>0</v>
      </c>
      <c r="AM114" s="272">
        <f t="shared" si="206"/>
        <v>0</v>
      </c>
      <c r="AN114" s="272">
        <f t="shared" si="206"/>
        <v>0</v>
      </c>
      <c r="AO114" s="272">
        <f t="shared" si="206"/>
        <v>0</v>
      </c>
      <c r="AP114" s="272">
        <f t="shared" si="206"/>
        <v>4</v>
      </c>
      <c r="AQ114" s="272">
        <f t="shared" si="206"/>
        <v>4</v>
      </c>
      <c r="AR114" s="272">
        <f t="shared" si="206"/>
        <v>0</v>
      </c>
      <c r="AS114" s="272">
        <f t="shared" si="206"/>
        <v>0</v>
      </c>
      <c r="AT114" s="272">
        <f t="shared" si="206"/>
        <v>0</v>
      </c>
      <c r="AU114" s="272">
        <f t="shared" si="206"/>
        <v>0</v>
      </c>
      <c r="AV114" s="272">
        <f t="shared" si="206"/>
        <v>0</v>
      </c>
      <c r="AW114" s="272">
        <f t="shared" si="206"/>
        <v>0</v>
      </c>
      <c r="AX114" s="272">
        <f t="shared" si="206"/>
        <v>0</v>
      </c>
      <c r="AY114" s="272">
        <f t="shared" si="206"/>
        <v>0</v>
      </c>
      <c r="AZ114" s="272">
        <f t="shared" si="206"/>
        <v>0</v>
      </c>
      <c r="BA114" s="529">
        <f t="shared" si="112"/>
        <v>14</v>
      </c>
      <c r="BB114" s="766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82"/>
      <c r="EW114" s="182"/>
      <c r="EX114" s="7"/>
      <c r="EY114" s="7"/>
      <c r="EZ114" s="7"/>
      <c r="FA114" s="7"/>
      <c r="FB114" s="7"/>
      <c r="FC114" s="7"/>
      <c r="FD114" s="7"/>
      <c r="FE114" s="7"/>
    </row>
    <row r="115" spans="1:161" ht="18" hidden="1" customHeight="1" x14ac:dyDescent="0.25">
      <c r="A115" s="770" t="s">
        <v>478</v>
      </c>
      <c r="B115" s="770"/>
      <c r="C115" s="770"/>
      <c r="D115" s="272">
        <f t="shared" ref="D115:Z115" si="207">COUNTIF(D12:D64,"K.5")</f>
        <v>0</v>
      </c>
      <c r="E115" s="272">
        <f t="shared" si="207"/>
        <v>0</v>
      </c>
      <c r="F115" s="272">
        <f t="shared" si="207"/>
        <v>0</v>
      </c>
      <c r="G115" s="272">
        <f t="shared" si="207"/>
        <v>0</v>
      </c>
      <c r="H115" s="272">
        <f t="shared" si="207"/>
        <v>0</v>
      </c>
      <c r="I115" s="272">
        <f t="shared" si="207"/>
        <v>0</v>
      </c>
      <c r="J115" s="272">
        <f t="shared" si="207"/>
        <v>0</v>
      </c>
      <c r="K115" s="272">
        <f t="shared" si="207"/>
        <v>0</v>
      </c>
      <c r="L115" s="272">
        <f t="shared" si="207"/>
        <v>0</v>
      </c>
      <c r="M115" s="272">
        <f t="shared" si="207"/>
        <v>0</v>
      </c>
      <c r="N115" s="272">
        <f t="shared" si="207"/>
        <v>0</v>
      </c>
      <c r="O115" s="272">
        <f t="shared" si="207"/>
        <v>0</v>
      </c>
      <c r="P115" s="222">
        <f t="shared" si="207"/>
        <v>0</v>
      </c>
      <c r="Q115" s="222">
        <f t="shared" si="207"/>
        <v>0</v>
      </c>
      <c r="R115" s="272">
        <f t="shared" si="207"/>
        <v>0</v>
      </c>
      <c r="S115" s="272">
        <f t="shared" si="207"/>
        <v>0</v>
      </c>
      <c r="T115" s="272">
        <f t="shared" si="207"/>
        <v>0</v>
      </c>
      <c r="U115" s="272">
        <f t="shared" si="207"/>
        <v>0</v>
      </c>
      <c r="V115" s="272">
        <f t="shared" si="207"/>
        <v>0</v>
      </c>
      <c r="W115" s="272">
        <f t="shared" si="207"/>
        <v>0</v>
      </c>
      <c r="X115" s="272">
        <f t="shared" si="207"/>
        <v>0</v>
      </c>
      <c r="Y115" s="272">
        <f t="shared" si="207"/>
        <v>0</v>
      </c>
      <c r="Z115" s="272">
        <f t="shared" si="207"/>
        <v>0</v>
      </c>
      <c r="AA115" s="2"/>
      <c r="AB115" s="272">
        <f t="shared" si="109"/>
        <v>0</v>
      </c>
      <c r="AC115" s="528">
        <f>AB115</f>
        <v>0</v>
      </c>
      <c r="AD115" s="272">
        <f t="shared" ref="AD115:AZ115" si="208">COUNTIF(AD11:AD63,"K.5")</f>
        <v>0</v>
      </c>
      <c r="AE115" s="272">
        <f t="shared" si="208"/>
        <v>0</v>
      </c>
      <c r="AF115" s="272">
        <f t="shared" si="208"/>
        <v>0</v>
      </c>
      <c r="AG115" s="272">
        <f t="shared" si="208"/>
        <v>0</v>
      </c>
      <c r="AH115" s="272">
        <f t="shared" si="208"/>
        <v>0</v>
      </c>
      <c r="AI115" s="272">
        <f t="shared" si="208"/>
        <v>0</v>
      </c>
      <c r="AJ115" s="272">
        <f t="shared" si="208"/>
        <v>0</v>
      </c>
      <c r="AK115" s="272">
        <f t="shared" si="208"/>
        <v>0</v>
      </c>
      <c r="AL115" s="272">
        <f t="shared" si="208"/>
        <v>0</v>
      </c>
      <c r="AM115" s="272">
        <f t="shared" si="208"/>
        <v>0</v>
      </c>
      <c r="AN115" s="272">
        <f t="shared" si="208"/>
        <v>0</v>
      </c>
      <c r="AO115" s="272">
        <f t="shared" si="208"/>
        <v>0</v>
      </c>
      <c r="AP115" s="272">
        <f t="shared" si="208"/>
        <v>4</v>
      </c>
      <c r="AQ115" s="272">
        <f t="shared" si="208"/>
        <v>4</v>
      </c>
      <c r="AR115" s="272">
        <f t="shared" si="208"/>
        <v>0</v>
      </c>
      <c r="AS115" s="272">
        <f t="shared" si="208"/>
        <v>0</v>
      </c>
      <c r="AT115" s="272">
        <f t="shared" si="208"/>
        <v>0</v>
      </c>
      <c r="AU115" s="272">
        <f t="shared" si="208"/>
        <v>0</v>
      </c>
      <c r="AV115" s="272">
        <f t="shared" si="208"/>
        <v>0</v>
      </c>
      <c r="AW115" s="272">
        <f t="shared" si="208"/>
        <v>4</v>
      </c>
      <c r="AX115" s="272">
        <f t="shared" si="208"/>
        <v>4</v>
      </c>
      <c r="AY115" s="272">
        <f t="shared" si="208"/>
        <v>0</v>
      </c>
      <c r="AZ115" s="529">
        <f t="shared" si="208"/>
        <v>0</v>
      </c>
      <c r="BA115" s="529">
        <f t="shared" si="112"/>
        <v>16</v>
      </c>
      <c r="BB115" s="529">
        <f>BA115</f>
        <v>16</v>
      </c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82"/>
      <c r="EW115" s="182"/>
      <c r="EX115" s="7"/>
      <c r="EY115" s="7"/>
      <c r="EZ115" s="7"/>
      <c r="FA115" s="7"/>
      <c r="FB115" s="7"/>
      <c r="FC115" s="7"/>
      <c r="FD115" s="7"/>
      <c r="FE115" s="7"/>
    </row>
    <row r="116" spans="1:161" ht="18" hidden="1" customHeight="1" x14ac:dyDescent="0.25">
      <c r="A116" s="770" t="s">
        <v>618</v>
      </c>
      <c r="B116" s="770"/>
      <c r="C116" s="770"/>
      <c r="D116" s="272">
        <f t="shared" ref="D116:Z116" si="209">COUNTIF(D12:D64,"KL.40")</f>
        <v>0</v>
      </c>
      <c r="E116" s="272">
        <f t="shared" si="209"/>
        <v>0</v>
      </c>
      <c r="F116" s="272">
        <f t="shared" si="209"/>
        <v>0</v>
      </c>
      <c r="G116" s="272">
        <f t="shared" si="209"/>
        <v>0</v>
      </c>
      <c r="H116" s="272">
        <f t="shared" si="209"/>
        <v>0</v>
      </c>
      <c r="I116" s="272">
        <f t="shared" si="209"/>
        <v>0</v>
      </c>
      <c r="J116" s="272">
        <f t="shared" si="209"/>
        <v>0</v>
      </c>
      <c r="K116" s="272">
        <f t="shared" si="209"/>
        <v>0</v>
      </c>
      <c r="L116" s="272">
        <f t="shared" si="209"/>
        <v>0</v>
      </c>
      <c r="M116" s="272">
        <f t="shared" si="209"/>
        <v>0</v>
      </c>
      <c r="N116" s="272">
        <f t="shared" si="209"/>
        <v>0</v>
      </c>
      <c r="O116" s="272">
        <f t="shared" si="209"/>
        <v>0</v>
      </c>
      <c r="P116" s="272">
        <f t="shared" si="209"/>
        <v>0</v>
      </c>
      <c r="Q116" s="272">
        <f t="shared" si="209"/>
        <v>0</v>
      </c>
      <c r="R116" s="272">
        <f t="shared" si="209"/>
        <v>0</v>
      </c>
      <c r="S116" s="272">
        <f t="shared" si="209"/>
        <v>0</v>
      </c>
      <c r="T116" s="272">
        <f t="shared" si="209"/>
        <v>0</v>
      </c>
      <c r="U116" s="272">
        <f t="shared" si="209"/>
        <v>0</v>
      </c>
      <c r="V116" s="272">
        <f t="shared" si="209"/>
        <v>0</v>
      </c>
      <c r="W116" s="272">
        <f t="shared" si="209"/>
        <v>0</v>
      </c>
      <c r="X116" s="272">
        <f t="shared" si="209"/>
        <v>0</v>
      </c>
      <c r="Y116" s="272">
        <f t="shared" si="209"/>
        <v>0</v>
      </c>
      <c r="Z116" s="272">
        <f t="shared" si="209"/>
        <v>0</v>
      </c>
      <c r="AA116" s="2"/>
      <c r="AB116" s="272">
        <f t="shared" si="109"/>
        <v>0</v>
      </c>
      <c r="AC116" s="767">
        <f>AB116+AB117</f>
        <v>0</v>
      </c>
      <c r="AD116" s="272">
        <f t="shared" ref="AD116:AZ116" si="210">COUNTIF(AD11:AD63,"KL.40")</f>
        <v>3</v>
      </c>
      <c r="AE116" s="272">
        <f t="shared" si="210"/>
        <v>3</v>
      </c>
      <c r="AF116" s="272">
        <f t="shared" si="210"/>
        <v>3</v>
      </c>
      <c r="AG116" s="272">
        <f t="shared" si="210"/>
        <v>0</v>
      </c>
      <c r="AH116" s="272">
        <f t="shared" si="210"/>
        <v>0</v>
      </c>
      <c r="AI116" s="272">
        <f t="shared" si="210"/>
        <v>0</v>
      </c>
      <c r="AJ116" s="272">
        <f t="shared" si="210"/>
        <v>0</v>
      </c>
      <c r="AK116" s="272">
        <f t="shared" si="210"/>
        <v>0</v>
      </c>
      <c r="AL116" s="272">
        <f t="shared" si="210"/>
        <v>0</v>
      </c>
      <c r="AM116" s="272">
        <f t="shared" si="210"/>
        <v>0</v>
      </c>
      <c r="AN116" s="272">
        <f t="shared" si="210"/>
        <v>0</v>
      </c>
      <c r="AO116" s="272">
        <f t="shared" si="210"/>
        <v>0</v>
      </c>
      <c r="AP116" s="272">
        <f t="shared" si="210"/>
        <v>0</v>
      </c>
      <c r="AQ116" s="272">
        <f t="shared" si="210"/>
        <v>0</v>
      </c>
      <c r="AR116" s="272">
        <f t="shared" si="210"/>
        <v>0</v>
      </c>
      <c r="AS116" s="272">
        <f t="shared" si="210"/>
        <v>0</v>
      </c>
      <c r="AT116" s="272">
        <f t="shared" si="210"/>
        <v>0</v>
      </c>
      <c r="AU116" s="272">
        <f t="shared" si="210"/>
        <v>0</v>
      </c>
      <c r="AV116" s="272">
        <f t="shared" si="210"/>
        <v>0</v>
      </c>
      <c r="AW116" s="272">
        <f t="shared" si="210"/>
        <v>0</v>
      </c>
      <c r="AX116" s="272">
        <f t="shared" si="210"/>
        <v>0</v>
      </c>
      <c r="AY116" s="272">
        <f t="shared" si="210"/>
        <v>0</v>
      </c>
      <c r="AZ116" s="272">
        <f t="shared" si="210"/>
        <v>0</v>
      </c>
      <c r="BA116" s="529">
        <f t="shared" si="112"/>
        <v>9</v>
      </c>
      <c r="BB116" s="766">
        <f>BA117+BA116</f>
        <v>18</v>
      </c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82"/>
      <c r="EW116" s="182"/>
      <c r="EX116" s="7"/>
      <c r="EY116" s="7"/>
      <c r="EZ116" s="7"/>
      <c r="FA116" s="7"/>
      <c r="FB116" s="7"/>
      <c r="FC116" s="7"/>
      <c r="FD116" s="7"/>
      <c r="FE116" s="7"/>
    </row>
    <row r="117" spans="1:161" ht="18" hidden="1" customHeight="1" x14ac:dyDescent="0.25">
      <c r="A117" s="770" t="s">
        <v>619</v>
      </c>
      <c r="B117" s="770"/>
      <c r="C117" s="770"/>
      <c r="D117" s="272">
        <f t="shared" ref="D117:Z117" si="211">COUNTIF(D12:D64,"K.40")</f>
        <v>0</v>
      </c>
      <c r="E117" s="272">
        <f t="shared" si="211"/>
        <v>0</v>
      </c>
      <c r="F117" s="272">
        <f t="shared" si="211"/>
        <v>0</v>
      </c>
      <c r="G117" s="272">
        <f t="shared" si="211"/>
        <v>0</v>
      </c>
      <c r="H117" s="272">
        <f t="shared" si="211"/>
        <v>0</v>
      </c>
      <c r="I117" s="272">
        <f t="shared" si="211"/>
        <v>0</v>
      </c>
      <c r="J117" s="272">
        <f t="shared" si="211"/>
        <v>0</v>
      </c>
      <c r="K117" s="272">
        <f t="shared" si="211"/>
        <v>0</v>
      </c>
      <c r="L117" s="272">
        <f t="shared" si="211"/>
        <v>0</v>
      </c>
      <c r="M117" s="272">
        <f t="shared" si="211"/>
        <v>0</v>
      </c>
      <c r="N117" s="272">
        <f t="shared" si="211"/>
        <v>0</v>
      </c>
      <c r="O117" s="272">
        <f t="shared" si="211"/>
        <v>0</v>
      </c>
      <c r="P117" s="272">
        <f t="shared" si="211"/>
        <v>0</v>
      </c>
      <c r="Q117" s="272">
        <f t="shared" si="211"/>
        <v>0</v>
      </c>
      <c r="R117" s="272">
        <f t="shared" si="211"/>
        <v>0</v>
      </c>
      <c r="S117" s="272">
        <f t="shared" si="211"/>
        <v>0</v>
      </c>
      <c r="T117" s="272">
        <f t="shared" si="211"/>
        <v>0</v>
      </c>
      <c r="U117" s="272">
        <f t="shared" si="211"/>
        <v>0</v>
      </c>
      <c r="V117" s="272">
        <f t="shared" si="211"/>
        <v>0</v>
      </c>
      <c r="W117" s="272">
        <f t="shared" si="211"/>
        <v>0</v>
      </c>
      <c r="X117" s="272">
        <f t="shared" si="211"/>
        <v>0</v>
      </c>
      <c r="Y117" s="272">
        <f t="shared" si="211"/>
        <v>0</v>
      </c>
      <c r="Z117" s="272">
        <f t="shared" si="211"/>
        <v>0</v>
      </c>
      <c r="AA117" s="2"/>
      <c r="AB117" s="272">
        <f t="shared" si="109"/>
        <v>0</v>
      </c>
      <c r="AC117" s="767"/>
      <c r="AD117" s="272">
        <f t="shared" ref="AD117:AZ117" si="212">COUNTIF(AD11:AD63,"K.40")</f>
        <v>0</v>
      </c>
      <c r="AE117" s="272">
        <f t="shared" si="212"/>
        <v>0</v>
      </c>
      <c r="AF117" s="272">
        <f t="shared" si="212"/>
        <v>0</v>
      </c>
      <c r="AG117" s="272">
        <f t="shared" si="212"/>
        <v>3</v>
      </c>
      <c r="AH117" s="272">
        <f t="shared" si="212"/>
        <v>3</v>
      </c>
      <c r="AI117" s="272">
        <f t="shared" si="212"/>
        <v>3</v>
      </c>
      <c r="AJ117" s="272">
        <f t="shared" si="212"/>
        <v>0</v>
      </c>
      <c r="AK117" s="272">
        <f t="shared" si="212"/>
        <v>0</v>
      </c>
      <c r="AL117" s="272">
        <f t="shared" si="212"/>
        <v>0</v>
      </c>
      <c r="AM117" s="272">
        <f t="shared" si="212"/>
        <v>0</v>
      </c>
      <c r="AN117" s="272">
        <f t="shared" si="212"/>
        <v>0</v>
      </c>
      <c r="AO117" s="272">
        <f t="shared" si="212"/>
        <v>0</v>
      </c>
      <c r="AP117" s="272">
        <f t="shared" si="212"/>
        <v>0</v>
      </c>
      <c r="AQ117" s="272">
        <f t="shared" si="212"/>
        <v>0</v>
      </c>
      <c r="AR117" s="272">
        <f t="shared" si="212"/>
        <v>0</v>
      </c>
      <c r="AS117" s="272">
        <f t="shared" si="212"/>
        <v>0</v>
      </c>
      <c r="AT117" s="272">
        <f t="shared" si="212"/>
        <v>0</v>
      </c>
      <c r="AU117" s="272">
        <f t="shared" si="212"/>
        <v>0</v>
      </c>
      <c r="AV117" s="272">
        <f t="shared" si="212"/>
        <v>0</v>
      </c>
      <c r="AW117" s="272">
        <f t="shared" si="212"/>
        <v>0</v>
      </c>
      <c r="AX117" s="272">
        <f t="shared" si="212"/>
        <v>0</v>
      </c>
      <c r="AY117" s="272">
        <f t="shared" si="212"/>
        <v>0</v>
      </c>
      <c r="AZ117" s="529">
        <f t="shared" si="212"/>
        <v>0</v>
      </c>
      <c r="BA117" s="529">
        <f t="shared" si="112"/>
        <v>9</v>
      </c>
      <c r="BB117" s="766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82"/>
      <c r="EW117" s="182"/>
      <c r="EX117" s="7"/>
      <c r="EY117" s="7"/>
      <c r="EZ117" s="7"/>
      <c r="FA117" s="7"/>
      <c r="FB117" s="7"/>
      <c r="FC117" s="7"/>
      <c r="FD117" s="7"/>
      <c r="FE117" s="7"/>
    </row>
    <row r="118" spans="1:161" ht="18" hidden="1" customHeight="1" x14ac:dyDescent="0.25">
      <c r="A118" s="770" t="s">
        <v>484</v>
      </c>
      <c r="B118" s="770"/>
      <c r="C118" s="770"/>
      <c r="D118" s="272">
        <f>COUNTIF(D12:D64,"L.9")</f>
        <v>0</v>
      </c>
      <c r="E118" s="272">
        <f t="shared" ref="E118:Z118" si="213">COUNTIF(E12:E64,"L.9")</f>
        <v>0</v>
      </c>
      <c r="F118" s="272">
        <f t="shared" si="213"/>
        <v>0</v>
      </c>
      <c r="G118" s="272">
        <f t="shared" si="213"/>
        <v>0</v>
      </c>
      <c r="H118" s="272">
        <f>COUNTIF(H12:H64,"L.9")</f>
        <v>0</v>
      </c>
      <c r="I118" s="272">
        <f>COUNTIF(I12:I64,"L.9")</f>
        <v>0</v>
      </c>
      <c r="J118" s="272">
        <f>COUNTIF(J12:J64,"L.9")</f>
        <v>0</v>
      </c>
      <c r="K118" s="272">
        <f>COUNTIF(K12:K64,"L.9")</f>
        <v>0</v>
      </c>
      <c r="L118" s="272">
        <f>COUNTIF(L12:L64,"L.9")</f>
        <v>0</v>
      </c>
      <c r="M118" s="272">
        <f t="shared" si="213"/>
        <v>0</v>
      </c>
      <c r="N118" s="272">
        <f t="shared" si="213"/>
        <v>0</v>
      </c>
      <c r="O118" s="272">
        <f t="shared" si="213"/>
        <v>0</v>
      </c>
      <c r="P118" s="272">
        <f t="shared" si="213"/>
        <v>0</v>
      </c>
      <c r="Q118" s="272">
        <f t="shared" si="213"/>
        <v>0</v>
      </c>
      <c r="R118" s="272">
        <f t="shared" si="213"/>
        <v>0</v>
      </c>
      <c r="S118" s="272">
        <f t="shared" si="213"/>
        <v>0</v>
      </c>
      <c r="T118" s="272">
        <f t="shared" si="213"/>
        <v>0</v>
      </c>
      <c r="U118" s="272">
        <f t="shared" si="213"/>
        <v>0</v>
      </c>
      <c r="V118" s="272">
        <f t="shared" si="213"/>
        <v>0</v>
      </c>
      <c r="W118" s="272">
        <f t="shared" si="213"/>
        <v>0</v>
      </c>
      <c r="X118" s="272">
        <f t="shared" si="213"/>
        <v>0</v>
      </c>
      <c r="Y118" s="272">
        <f t="shared" si="213"/>
        <v>0</v>
      </c>
      <c r="Z118" s="272">
        <f t="shared" si="213"/>
        <v>0</v>
      </c>
      <c r="AA118" s="2"/>
      <c r="AB118" s="272">
        <f t="shared" si="109"/>
        <v>0</v>
      </c>
      <c r="AC118" s="767">
        <f>AB118+AB119</f>
        <v>0</v>
      </c>
      <c r="AD118" s="272">
        <f t="shared" ref="AD118:AZ118" si="214">COUNTIF(AD11:AD63,"L.9")</f>
        <v>0</v>
      </c>
      <c r="AE118" s="272">
        <f t="shared" si="214"/>
        <v>0</v>
      </c>
      <c r="AF118" s="272">
        <f t="shared" si="214"/>
        <v>0</v>
      </c>
      <c r="AG118" s="272">
        <f t="shared" si="214"/>
        <v>0</v>
      </c>
      <c r="AH118" s="272">
        <f t="shared" si="214"/>
        <v>0</v>
      </c>
      <c r="AI118" s="272">
        <f t="shared" si="214"/>
        <v>0</v>
      </c>
      <c r="AJ118" s="272">
        <f t="shared" si="214"/>
        <v>0</v>
      </c>
      <c r="AK118" s="272">
        <f t="shared" si="214"/>
        <v>0</v>
      </c>
      <c r="AL118" s="272">
        <f t="shared" si="214"/>
        <v>0</v>
      </c>
      <c r="AM118" s="272">
        <f t="shared" si="214"/>
        <v>0</v>
      </c>
      <c r="AN118" s="272">
        <f t="shared" si="214"/>
        <v>0</v>
      </c>
      <c r="AO118" s="272">
        <f t="shared" si="214"/>
        <v>0</v>
      </c>
      <c r="AP118" s="272">
        <f t="shared" si="214"/>
        <v>4</v>
      </c>
      <c r="AQ118" s="272">
        <f t="shared" si="214"/>
        <v>4</v>
      </c>
      <c r="AR118" s="272">
        <f t="shared" si="214"/>
        <v>0</v>
      </c>
      <c r="AS118" s="272">
        <f t="shared" si="214"/>
        <v>0</v>
      </c>
      <c r="AT118" s="272">
        <f t="shared" si="214"/>
        <v>0</v>
      </c>
      <c r="AU118" s="272">
        <f t="shared" si="214"/>
        <v>0</v>
      </c>
      <c r="AV118" s="272">
        <f t="shared" si="214"/>
        <v>0</v>
      </c>
      <c r="AW118" s="272">
        <f t="shared" si="214"/>
        <v>4</v>
      </c>
      <c r="AX118" s="272">
        <f t="shared" si="214"/>
        <v>4</v>
      </c>
      <c r="AY118" s="272">
        <f t="shared" si="214"/>
        <v>0</v>
      </c>
      <c r="AZ118" s="529">
        <f t="shared" si="214"/>
        <v>0</v>
      </c>
      <c r="BA118" s="529">
        <f t="shared" si="112"/>
        <v>16</v>
      </c>
      <c r="BB118" s="766">
        <f>BA118+BA119</f>
        <v>22</v>
      </c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82"/>
      <c r="EW118" s="182"/>
      <c r="EX118" s="7"/>
      <c r="EY118" s="7"/>
      <c r="EZ118" s="7"/>
      <c r="FA118" s="7"/>
      <c r="FB118" s="7"/>
      <c r="FC118" s="7"/>
      <c r="FD118" s="7"/>
      <c r="FE118" s="7"/>
    </row>
    <row r="119" spans="1:161" ht="18" hidden="1" customHeight="1" x14ac:dyDescent="0.25">
      <c r="A119" s="770" t="s">
        <v>477</v>
      </c>
      <c r="B119" s="770"/>
      <c r="C119" s="770"/>
      <c r="D119" s="272">
        <f>COUNTIF(D12:D64,"LL.9")</f>
        <v>0</v>
      </c>
      <c r="E119" s="272">
        <f t="shared" ref="E119:Z119" si="215">COUNTIF(E12:E64,"LL.9")</f>
        <v>0</v>
      </c>
      <c r="F119" s="272">
        <f t="shared" si="215"/>
        <v>0</v>
      </c>
      <c r="G119" s="272">
        <f t="shared" si="215"/>
        <v>0</v>
      </c>
      <c r="H119" s="272">
        <f>COUNTIF(H12:H64,"LL.9")</f>
        <v>0</v>
      </c>
      <c r="I119" s="272">
        <f>COUNTIF(I12:I64,"LL.9")</f>
        <v>0</v>
      </c>
      <c r="J119" s="272">
        <f>COUNTIF(J12:J64,"LL.9")</f>
        <v>0</v>
      </c>
      <c r="K119" s="272">
        <f>COUNTIF(K12:K64,"LL.9")</f>
        <v>0</v>
      </c>
      <c r="L119" s="272">
        <f>COUNTIF(L12:L64,"LL.9")</f>
        <v>0</v>
      </c>
      <c r="M119" s="272">
        <f t="shared" si="215"/>
        <v>0</v>
      </c>
      <c r="N119" s="272">
        <f t="shared" si="215"/>
        <v>0</v>
      </c>
      <c r="O119" s="272">
        <f t="shared" si="215"/>
        <v>0</v>
      </c>
      <c r="P119" s="272">
        <f t="shared" si="215"/>
        <v>0</v>
      </c>
      <c r="Q119" s="272">
        <f t="shared" si="215"/>
        <v>0</v>
      </c>
      <c r="R119" s="272">
        <f t="shared" si="215"/>
        <v>0</v>
      </c>
      <c r="S119" s="272">
        <f t="shared" si="215"/>
        <v>0</v>
      </c>
      <c r="T119" s="272">
        <f t="shared" si="215"/>
        <v>0</v>
      </c>
      <c r="U119" s="272">
        <f t="shared" si="215"/>
        <v>0</v>
      </c>
      <c r="V119" s="272">
        <f t="shared" si="215"/>
        <v>0</v>
      </c>
      <c r="W119" s="272">
        <f t="shared" si="215"/>
        <v>0</v>
      </c>
      <c r="X119" s="272">
        <f t="shared" si="215"/>
        <v>0</v>
      </c>
      <c r="Y119" s="272">
        <f t="shared" si="215"/>
        <v>0</v>
      </c>
      <c r="Z119" s="272">
        <f t="shared" si="215"/>
        <v>0</v>
      </c>
      <c r="AA119" s="2"/>
      <c r="AB119" s="272">
        <f>SUM(D119:AA119)</f>
        <v>0</v>
      </c>
      <c r="AC119" s="767"/>
      <c r="AD119" s="272">
        <f t="shared" ref="AD119:AZ119" si="216">COUNTIF(AD11:AD63,"LL.9")</f>
        <v>0</v>
      </c>
      <c r="AE119" s="272">
        <f t="shared" si="216"/>
        <v>0</v>
      </c>
      <c r="AF119" s="272">
        <f t="shared" si="216"/>
        <v>0</v>
      </c>
      <c r="AG119" s="272">
        <f t="shared" si="216"/>
        <v>0</v>
      </c>
      <c r="AH119" s="272">
        <f t="shared" si="216"/>
        <v>0</v>
      </c>
      <c r="AI119" s="272">
        <f t="shared" si="216"/>
        <v>0</v>
      </c>
      <c r="AJ119" s="272">
        <f t="shared" si="216"/>
        <v>0</v>
      </c>
      <c r="AK119" s="272">
        <f t="shared" si="216"/>
        <v>3</v>
      </c>
      <c r="AL119" s="272">
        <f t="shared" si="216"/>
        <v>3</v>
      </c>
      <c r="AM119" s="272">
        <f t="shared" si="216"/>
        <v>0</v>
      </c>
      <c r="AN119" s="272">
        <f t="shared" si="216"/>
        <v>0</v>
      </c>
      <c r="AO119" s="272">
        <f t="shared" si="216"/>
        <v>0</v>
      </c>
      <c r="AP119" s="272">
        <f t="shared" si="216"/>
        <v>0</v>
      </c>
      <c r="AQ119" s="272">
        <f t="shared" si="216"/>
        <v>0</v>
      </c>
      <c r="AR119" s="272">
        <f t="shared" si="216"/>
        <v>0</v>
      </c>
      <c r="AS119" s="272">
        <f t="shared" si="216"/>
        <v>0</v>
      </c>
      <c r="AT119" s="272">
        <f t="shared" si="216"/>
        <v>0</v>
      </c>
      <c r="AU119" s="272">
        <f t="shared" si="216"/>
        <v>0</v>
      </c>
      <c r="AV119" s="272">
        <f t="shared" si="216"/>
        <v>0</v>
      </c>
      <c r="AW119" s="272">
        <f t="shared" si="216"/>
        <v>0</v>
      </c>
      <c r="AX119" s="272">
        <f t="shared" si="216"/>
        <v>0</v>
      </c>
      <c r="AY119" s="272">
        <f t="shared" si="216"/>
        <v>0</v>
      </c>
      <c r="AZ119" s="529">
        <f t="shared" si="216"/>
        <v>0</v>
      </c>
      <c r="BA119" s="529">
        <f t="shared" si="112"/>
        <v>6</v>
      </c>
      <c r="BB119" s="766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82"/>
      <c r="EW119" s="182"/>
      <c r="EX119" s="7"/>
      <c r="EY119" s="7"/>
      <c r="EZ119" s="7"/>
      <c r="FA119" s="7"/>
      <c r="FB119" s="7"/>
      <c r="FC119" s="7"/>
      <c r="FD119" s="7"/>
      <c r="FE119" s="7"/>
    </row>
    <row r="120" spans="1:161" ht="18" hidden="1" customHeight="1" x14ac:dyDescent="0.25">
      <c r="A120" s="524" t="s">
        <v>758</v>
      </c>
      <c r="B120" s="524"/>
      <c r="C120" s="524"/>
      <c r="D120" s="272">
        <f t="shared" ref="D120:Z120" si="217">COUNTIF(D12:D64,"L.27")</f>
        <v>0</v>
      </c>
      <c r="E120" s="272">
        <f t="shared" si="217"/>
        <v>0</v>
      </c>
      <c r="F120" s="272">
        <f t="shared" si="217"/>
        <v>0</v>
      </c>
      <c r="G120" s="272">
        <f t="shared" si="217"/>
        <v>0</v>
      </c>
      <c r="H120" s="272">
        <f t="shared" si="217"/>
        <v>0</v>
      </c>
      <c r="I120" s="272">
        <f t="shared" si="217"/>
        <v>0</v>
      </c>
      <c r="J120" s="272">
        <f t="shared" si="217"/>
        <v>0</v>
      </c>
      <c r="K120" s="272">
        <f t="shared" si="217"/>
        <v>0</v>
      </c>
      <c r="L120" s="272">
        <f t="shared" si="217"/>
        <v>0</v>
      </c>
      <c r="M120" s="272">
        <f t="shared" si="217"/>
        <v>0</v>
      </c>
      <c r="N120" s="272">
        <f t="shared" si="217"/>
        <v>0</v>
      </c>
      <c r="O120" s="272">
        <f t="shared" si="217"/>
        <v>0</v>
      </c>
      <c r="P120" s="272">
        <f t="shared" si="217"/>
        <v>0</v>
      </c>
      <c r="Q120" s="272">
        <f t="shared" si="217"/>
        <v>0</v>
      </c>
      <c r="R120" s="272">
        <f t="shared" si="217"/>
        <v>0</v>
      </c>
      <c r="S120" s="272">
        <f t="shared" si="217"/>
        <v>0</v>
      </c>
      <c r="T120" s="272">
        <f t="shared" si="217"/>
        <v>0</v>
      </c>
      <c r="U120" s="272">
        <f t="shared" si="217"/>
        <v>0</v>
      </c>
      <c r="V120" s="272">
        <f t="shared" si="217"/>
        <v>0</v>
      </c>
      <c r="W120" s="272">
        <f t="shared" si="217"/>
        <v>0</v>
      </c>
      <c r="X120" s="272">
        <f t="shared" si="217"/>
        <v>0</v>
      </c>
      <c r="Y120" s="272">
        <f t="shared" si="217"/>
        <v>0</v>
      </c>
      <c r="Z120" s="272">
        <f t="shared" si="217"/>
        <v>0</v>
      </c>
      <c r="AA120" s="2"/>
      <c r="AB120" s="272">
        <f>SUM(D120:AA120)</f>
        <v>0</v>
      </c>
      <c r="AC120" s="767">
        <f>AB120+AB121</f>
        <v>0</v>
      </c>
      <c r="AD120" s="272">
        <f t="shared" ref="AD120:AZ120" si="218">COUNTIF(AD11:AD63,"L.27")</f>
        <v>0</v>
      </c>
      <c r="AE120" s="272">
        <f t="shared" si="218"/>
        <v>0</v>
      </c>
      <c r="AF120" s="272">
        <f t="shared" si="218"/>
        <v>0</v>
      </c>
      <c r="AG120" s="272">
        <f t="shared" si="218"/>
        <v>3</v>
      </c>
      <c r="AH120" s="272">
        <f t="shared" si="218"/>
        <v>3</v>
      </c>
      <c r="AI120" s="272">
        <f t="shared" si="218"/>
        <v>3</v>
      </c>
      <c r="AJ120" s="272">
        <f t="shared" si="218"/>
        <v>0</v>
      </c>
      <c r="AK120" s="272">
        <f t="shared" si="218"/>
        <v>0</v>
      </c>
      <c r="AL120" s="272">
        <f t="shared" si="218"/>
        <v>0</v>
      </c>
      <c r="AM120" s="272">
        <f t="shared" si="218"/>
        <v>0</v>
      </c>
      <c r="AN120" s="272">
        <f t="shared" si="218"/>
        <v>0</v>
      </c>
      <c r="AO120" s="272">
        <f t="shared" si="218"/>
        <v>0</v>
      </c>
      <c r="AP120" s="272">
        <f t="shared" si="218"/>
        <v>0</v>
      </c>
      <c r="AQ120" s="272">
        <f t="shared" si="218"/>
        <v>0</v>
      </c>
      <c r="AR120" s="272">
        <f t="shared" si="218"/>
        <v>0</v>
      </c>
      <c r="AS120" s="272">
        <f t="shared" si="218"/>
        <v>0</v>
      </c>
      <c r="AT120" s="272">
        <f t="shared" si="218"/>
        <v>0</v>
      </c>
      <c r="AU120" s="272">
        <f t="shared" si="218"/>
        <v>0</v>
      </c>
      <c r="AV120" s="272">
        <f t="shared" si="218"/>
        <v>0</v>
      </c>
      <c r="AW120" s="272">
        <f t="shared" si="218"/>
        <v>0</v>
      </c>
      <c r="AX120" s="272">
        <f t="shared" si="218"/>
        <v>0</v>
      </c>
      <c r="AY120" s="272">
        <f t="shared" si="218"/>
        <v>0</v>
      </c>
      <c r="AZ120" s="272">
        <f t="shared" si="218"/>
        <v>0</v>
      </c>
      <c r="BA120" s="529">
        <f>SUM(AD120:AZ120)</f>
        <v>9</v>
      </c>
      <c r="BB120" s="766">
        <f>BA120+BA121</f>
        <v>12</v>
      </c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82"/>
      <c r="EW120" s="182"/>
      <c r="EX120" s="7"/>
      <c r="EY120" s="7"/>
      <c r="EZ120" s="7"/>
      <c r="FA120" s="7"/>
      <c r="FB120" s="7"/>
      <c r="FC120" s="7"/>
      <c r="FD120" s="7"/>
      <c r="FE120" s="7"/>
    </row>
    <row r="121" spans="1:161" ht="18" hidden="1" customHeight="1" x14ac:dyDescent="0.25">
      <c r="A121" s="524" t="s">
        <v>758</v>
      </c>
      <c r="B121" s="524"/>
      <c r="C121" s="524"/>
      <c r="D121" s="272">
        <f t="shared" ref="D121:Z121" si="219">COUNTIF(D12:D64,"LL.27")</f>
        <v>0</v>
      </c>
      <c r="E121" s="272">
        <f t="shared" si="219"/>
        <v>0</v>
      </c>
      <c r="F121" s="272">
        <f t="shared" si="219"/>
        <v>0</v>
      </c>
      <c r="G121" s="272">
        <f t="shared" si="219"/>
        <v>0</v>
      </c>
      <c r="H121" s="272">
        <f t="shared" si="219"/>
        <v>0</v>
      </c>
      <c r="I121" s="272">
        <f t="shared" si="219"/>
        <v>0</v>
      </c>
      <c r="J121" s="272">
        <f t="shared" si="219"/>
        <v>0</v>
      </c>
      <c r="K121" s="272">
        <f t="shared" si="219"/>
        <v>0</v>
      </c>
      <c r="L121" s="272">
        <f t="shared" si="219"/>
        <v>0</v>
      </c>
      <c r="M121" s="272">
        <f t="shared" si="219"/>
        <v>0</v>
      </c>
      <c r="N121" s="272">
        <f t="shared" si="219"/>
        <v>0</v>
      </c>
      <c r="O121" s="272">
        <f t="shared" si="219"/>
        <v>0</v>
      </c>
      <c r="P121" s="272">
        <f t="shared" si="219"/>
        <v>0</v>
      </c>
      <c r="Q121" s="272">
        <f t="shared" si="219"/>
        <v>0</v>
      </c>
      <c r="R121" s="272">
        <f t="shared" si="219"/>
        <v>0</v>
      </c>
      <c r="S121" s="272">
        <f t="shared" si="219"/>
        <v>0</v>
      </c>
      <c r="T121" s="272">
        <f t="shared" si="219"/>
        <v>0</v>
      </c>
      <c r="U121" s="272">
        <f t="shared" si="219"/>
        <v>0</v>
      </c>
      <c r="V121" s="272">
        <f t="shared" si="219"/>
        <v>0</v>
      </c>
      <c r="W121" s="272">
        <f t="shared" si="219"/>
        <v>0</v>
      </c>
      <c r="X121" s="272">
        <f t="shared" si="219"/>
        <v>0</v>
      </c>
      <c r="Y121" s="272">
        <f t="shared" si="219"/>
        <v>0</v>
      </c>
      <c r="Z121" s="272">
        <f t="shared" si="219"/>
        <v>0</v>
      </c>
      <c r="AA121" s="2"/>
      <c r="AB121" s="272">
        <f>SUM(D121:AA121)</f>
        <v>0</v>
      </c>
      <c r="AC121" s="767"/>
      <c r="AD121" s="272">
        <f t="shared" ref="AD121:AZ121" si="220">COUNTIF(AD11:AD63,"LL.27")</f>
        <v>0</v>
      </c>
      <c r="AE121" s="272">
        <f t="shared" si="220"/>
        <v>0</v>
      </c>
      <c r="AF121" s="272">
        <f t="shared" si="220"/>
        <v>0</v>
      </c>
      <c r="AG121" s="272">
        <f t="shared" si="220"/>
        <v>0</v>
      </c>
      <c r="AH121" s="272">
        <f t="shared" si="220"/>
        <v>0</v>
      </c>
      <c r="AI121" s="272">
        <f t="shared" si="220"/>
        <v>0</v>
      </c>
      <c r="AJ121" s="272">
        <f t="shared" si="220"/>
        <v>3</v>
      </c>
      <c r="AK121" s="272">
        <f t="shared" si="220"/>
        <v>0</v>
      </c>
      <c r="AL121" s="272">
        <f t="shared" si="220"/>
        <v>0</v>
      </c>
      <c r="AM121" s="272">
        <f t="shared" si="220"/>
        <v>0</v>
      </c>
      <c r="AN121" s="272">
        <f t="shared" si="220"/>
        <v>0</v>
      </c>
      <c r="AO121" s="272">
        <f t="shared" si="220"/>
        <v>0</v>
      </c>
      <c r="AP121" s="272">
        <f t="shared" si="220"/>
        <v>0</v>
      </c>
      <c r="AQ121" s="272">
        <f t="shared" si="220"/>
        <v>0</v>
      </c>
      <c r="AR121" s="272">
        <f t="shared" si="220"/>
        <v>0</v>
      </c>
      <c r="AS121" s="272">
        <f t="shared" si="220"/>
        <v>0</v>
      </c>
      <c r="AT121" s="272">
        <f t="shared" si="220"/>
        <v>0</v>
      </c>
      <c r="AU121" s="272">
        <f t="shared" si="220"/>
        <v>0</v>
      </c>
      <c r="AV121" s="272">
        <f t="shared" si="220"/>
        <v>0</v>
      </c>
      <c r="AW121" s="272">
        <f t="shared" si="220"/>
        <v>0</v>
      </c>
      <c r="AX121" s="272">
        <f t="shared" si="220"/>
        <v>0</v>
      </c>
      <c r="AY121" s="272">
        <f t="shared" si="220"/>
        <v>0</v>
      </c>
      <c r="AZ121" s="272">
        <f t="shared" si="220"/>
        <v>0</v>
      </c>
      <c r="BA121" s="529">
        <f>SUM(AD121:AZ121)</f>
        <v>3</v>
      </c>
      <c r="BB121" s="766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82"/>
      <c r="EW121" s="182"/>
      <c r="EX121" s="7"/>
      <c r="EY121" s="7"/>
      <c r="EZ121" s="7"/>
      <c r="FA121" s="7"/>
      <c r="FB121" s="7"/>
      <c r="FC121" s="7"/>
      <c r="FD121" s="7"/>
      <c r="FE121" s="7"/>
    </row>
    <row r="122" spans="1:161" ht="18" hidden="1" customHeight="1" x14ac:dyDescent="0.25">
      <c r="A122" s="770" t="s">
        <v>480</v>
      </c>
      <c r="B122" s="770"/>
      <c r="C122" s="770"/>
      <c r="D122" s="272">
        <f t="shared" ref="D122:Z122" si="221">COUNTIF(D12:D64,"P.15")</f>
        <v>0</v>
      </c>
      <c r="E122" s="272">
        <f t="shared" si="221"/>
        <v>0</v>
      </c>
      <c r="F122" s="272">
        <f t="shared" si="221"/>
        <v>0</v>
      </c>
      <c r="G122" s="272">
        <f t="shared" si="221"/>
        <v>0</v>
      </c>
      <c r="H122" s="272">
        <f t="shared" si="221"/>
        <v>0</v>
      </c>
      <c r="I122" s="272">
        <f t="shared" si="221"/>
        <v>0</v>
      </c>
      <c r="J122" s="272">
        <f t="shared" si="221"/>
        <v>0</v>
      </c>
      <c r="K122" s="272">
        <f t="shared" si="221"/>
        <v>0</v>
      </c>
      <c r="L122" s="272">
        <f t="shared" si="221"/>
        <v>0</v>
      </c>
      <c r="M122" s="272">
        <f t="shared" si="221"/>
        <v>0</v>
      </c>
      <c r="N122" s="272">
        <f t="shared" si="221"/>
        <v>0</v>
      </c>
      <c r="O122" s="272">
        <f t="shared" si="221"/>
        <v>0</v>
      </c>
      <c r="P122" s="222">
        <f t="shared" si="221"/>
        <v>0</v>
      </c>
      <c r="Q122" s="222">
        <f t="shared" si="221"/>
        <v>0</v>
      </c>
      <c r="R122" s="272">
        <f t="shared" si="221"/>
        <v>0</v>
      </c>
      <c r="S122" s="272">
        <f t="shared" si="221"/>
        <v>0</v>
      </c>
      <c r="T122" s="272">
        <f t="shared" si="221"/>
        <v>0</v>
      </c>
      <c r="U122" s="272">
        <f t="shared" si="221"/>
        <v>0</v>
      </c>
      <c r="V122" s="272">
        <f t="shared" si="221"/>
        <v>0</v>
      </c>
      <c r="W122" s="272">
        <f t="shared" si="221"/>
        <v>0</v>
      </c>
      <c r="X122" s="272">
        <f t="shared" si="221"/>
        <v>0</v>
      </c>
      <c r="Y122" s="272">
        <f t="shared" si="221"/>
        <v>0</v>
      </c>
      <c r="Z122" s="272">
        <f t="shared" si="221"/>
        <v>0</v>
      </c>
      <c r="AA122" s="2"/>
      <c r="AB122" s="272">
        <f t="shared" si="109"/>
        <v>0</v>
      </c>
      <c r="AC122" s="528">
        <f>AB122</f>
        <v>0</v>
      </c>
      <c r="AD122" s="272">
        <f t="shared" ref="AD122:AZ122" si="222">COUNTIF(AD11:AD63,"P.15")</f>
        <v>0</v>
      </c>
      <c r="AE122" s="272">
        <f t="shared" si="222"/>
        <v>0</v>
      </c>
      <c r="AF122" s="272">
        <f t="shared" si="222"/>
        <v>0</v>
      </c>
      <c r="AG122" s="272">
        <f t="shared" si="222"/>
        <v>0</v>
      </c>
      <c r="AH122" s="272">
        <f t="shared" si="222"/>
        <v>0</v>
      </c>
      <c r="AI122" s="272">
        <f t="shared" si="222"/>
        <v>0</v>
      </c>
      <c r="AJ122" s="272">
        <f t="shared" si="222"/>
        <v>3</v>
      </c>
      <c r="AK122" s="272">
        <f t="shared" si="222"/>
        <v>3</v>
      </c>
      <c r="AL122" s="272">
        <f t="shared" si="222"/>
        <v>3</v>
      </c>
      <c r="AM122" s="272">
        <f t="shared" si="222"/>
        <v>0</v>
      </c>
      <c r="AN122" s="272">
        <f t="shared" si="222"/>
        <v>0</v>
      </c>
      <c r="AO122" s="272">
        <f t="shared" si="222"/>
        <v>0</v>
      </c>
      <c r="AP122" s="272">
        <f t="shared" si="222"/>
        <v>0</v>
      </c>
      <c r="AQ122" s="272">
        <f t="shared" si="222"/>
        <v>0</v>
      </c>
      <c r="AR122" s="272">
        <f t="shared" si="222"/>
        <v>4</v>
      </c>
      <c r="AS122" s="272">
        <f t="shared" si="222"/>
        <v>4</v>
      </c>
      <c r="AT122" s="272">
        <f t="shared" si="222"/>
        <v>0</v>
      </c>
      <c r="AU122" s="272">
        <f t="shared" si="222"/>
        <v>0</v>
      </c>
      <c r="AV122" s="272">
        <f t="shared" si="222"/>
        <v>0</v>
      </c>
      <c r="AW122" s="272">
        <f t="shared" si="222"/>
        <v>0</v>
      </c>
      <c r="AX122" s="272">
        <f t="shared" si="222"/>
        <v>0</v>
      </c>
      <c r="AY122" s="272">
        <f t="shared" si="222"/>
        <v>4</v>
      </c>
      <c r="AZ122" s="529">
        <f t="shared" si="222"/>
        <v>4</v>
      </c>
      <c r="BA122" s="529">
        <f t="shared" si="112"/>
        <v>25</v>
      </c>
      <c r="BB122" s="529">
        <f>BA122</f>
        <v>25</v>
      </c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82"/>
      <c r="EW122" s="182"/>
      <c r="EX122" s="7"/>
      <c r="EY122" s="7"/>
      <c r="EZ122" s="7"/>
      <c r="FA122" s="7"/>
      <c r="FB122" s="7"/>
      <c r="FC122" s="7"/>
      <c r="FD122" s="7"/>
      <c r="FE122" s="7"/>
    </row>
    <row r="123" spans="1:161" ht="18" hidden="1" customHeight="1" x14ac:dyDescent="0.25">
      <c r="A123" s="770" t="s">
        <v>481</v>
      </c>
      <c r="B123" s="770"/>
      <c r="C123" s="770"/>
      <c r="D123" s="272">
        <f t="shared" ref="D123:Z123" si="223">COUNTIF(D12:D64,"R.14")</f>
        <v>0</v>
      </c>
      <c r="E123" s="272">
        <f t="shared" si="223"/>
        <v>0</v>
      </c>
      <c r="F123" s="272">
        <f t="shared" si="223"/>
        <v>0</v>
      </c>
      <c r="G123" s="272">
        <f t="shared" si="223"/>
        <v>0</v>
      </c>
      <c r="H123" s="272">
        <f t="shared" si="223"/>
        <v>0</v>
      </c>
      <c r="I123" s="272">
        <f t="shared" si="223"/>
        <v>0</v>
      </c>
      <c r="J123" s="272">
        <f t="shared" si="223"/>
        <v>0</v>
      </c>
      <c r="K123" s="272">
        <f t="shared" si="223"/>
        <v>0</v>
      </c>
      <c r="L123" s="272">
        <f t="shared" si="223"/>
        <v>0</v>
      </c>
      <c r="M123" s="272">
        <f t="shared" si="223"/>
        <v>0</v>
      </c>
      <c r="N123" s="272">
        <f t="shared" si="223"/>
        <v>0</v>
      </c>
      <c r="O123" s="272">
        <f t="shared" si="223"/>
        <v>0</v>
      </c>
      <c r="P123" s="222">
        <f t="shared" si="223"/>
        <v>0</v>
      </c>
      <c r="Q123" s="222">
        <f t="shared" si="223"/>
        <v>0</v>
      </c>
      <c r="R123" s="272">
        <f t="shared" si="223"/>
        <v>0</v>
      </c>
      <c r="S123" s="272">
        <f t="shared" si="223"/>
        <v>0</v>
      </c>
      <c r="T123" s="272">
        <f t="shared" si="223"/>
        <v>0</v>
      </c>
      <c r="U123" s="272">
        <f t="shared" si="223"/>
        <v>0</v>
      </c>
      <c r="V123" s="272">
        <f t="shared" si="223"/>
        <v>0</v>
      </c>
      <c r="W123" s="272">
        <f t="shared" si="223"/>
        <v>0</v>
      </c>
      <c r="X123" s="272">
        <f t="shared" si="223"/>
        <v>0</v>
      </c>
      <c r="Y123" s="272">
        <f t="shared" si="223"/>
        <v>0</v>
      </c>
      <c r="Z123" s="272">
        <f t="shared" si="223"/>
        <v>0</v>
      </c>
      <c r="AA123" s="2"/>
      <c r="AB123" s="272">
        <f t="shared" si="109"/>
        <v>0</v>
      </c>
      <c r="AC123" s="767">
        <f>AB123+AB124</f>
        <v>0</v>
      </c>
      <c r="AD123" s="272">
        <f t="shared" ref="AD123:AZ123" si="224">COUNTIF(AD11:AD63,"R.14")</f>
        <v>0</v>
      </c>
      <c r="AE123" s="272">
        <f t="shared" si="224"/>
        <v>0</v>
      </c>
      <c r="AF123" s="272">
        <f t="shared" si="224"/>
        <v>0</v>
      </c>
      <c r="AG123" s="272">
        <f t="shared" si="224"/>
        <v>0</v>
      </c>
      <c r="AH123" s="272">
        <f t="shared" si="224"/>
        <v>0</v>
      </c>
      <c r="AI123" s="272">
        <f t="shared" si="224"/>
        <v>0</v>
      </c>
      <c r="AJ123" s="272">
        <f t="shared" si="224"/>
        <v>3</v>
      </c>
      <c r="AK123" s="272">
        <f t="shared" si="224"/>
        <v>3</v>
      </c>
      <c r="AL123" s="272">
        <f t="shared" si="224"/>
        <v>3</v>
      </c>
      <c r="AM123" s="272">
        <f t="shared" si="224"/>
        <v>0</v>
      </c>
      <c r="AN123" s="272">
        <f t="shared" si="224"/>
        <v>0</v>
      </c>
      <c r="AO123" s="272">
        <f t="shared" si="224"/>
        <v>0</v>
      </c>
      <c r="AP123" s="272">
        <f t="shared" si="224"/>
        <v>0</v>
      </c>
      <c r="AQ123" s="272">
        <f t="shared" si="224"/>
        <v>0</v>
      </c>
      <c r="AR123" s="272">
        <f t="shared" si="224"/>
        <v>4</v>
      </c>
      <c r="AS123" s="272">
        <f t="shared" si="224"/>
        <v>4</v>
      </c>
      <c r="AT123" s="272">
        <f t="shared" si="224"/>
        <v>0</v>
      </c>
      <c r="AU123" s="272">
        <f t="shared" si="224"/>
        <v>0</v>
      </c>
      <c r="AV123" s="272">
        <f t="shared" si="224"/>
        <v>0</v>
      </c>
      <c r="AW123" s="272">
        <f t="shared" si="224"/>
        <v>0</v>
      </c>
      <c r="AX123" s="272">
        <f t="shared" si="224"/>
        <v>0</v>
      </c>
      <c r="AY123" s="272">
        <f t="shared" si="224"/>
        <v>4</v>
      </c>
      <c r="AZ123" s="529">
        <f t="shared" si="224"/>
        <v>4</v>
      </c>
      <c r="BA123" s="529">
        <f t="shared" si="112"/>
        <v>25</v>
      </c>
      <c r="BB123" s="766">
        <f>BA123+BA124</f>
        <v>34</v>
      </c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82"/>
      <c r="EW123" s="182"/>
      <c r="EX123" s="7"/>
      <c r="EY123" s="7"/>
      <c r="EZ123" s="7"/>
      <c r="FA123" s="7"/>
      <c r="FB123" s="7"/>
      <c r="FC123" s="7"/>
      <c r="FD123" s="7"/>
      <c r="FE123" s="7"/>
    </row>
    <row r="124" spans="1:161" ht="18" hidden="1" customHeight="1" x14ac:dyDescent="0.25">
      <c r="A124" s="770" t="s">
        <v>492</v>
      </c>
      <c r="B124" s="770"/>
      <c r="C124" s="770"/>
      <c r="D124" s="272">
        <f t="shared" ref="D124:Z124" si="225">COUNTIF(D12:D64,"RL.14")</f>
        <v>0</v>
      </c>
      <c r="E124" s="272">
        <f t="shared" si="225"/>
        <v>0</v>
      </c>
      <c r="F124" s="272">
        <f t="shared" si="225"/>
        <v>0</v>
      </c>
      <c r="G124" s="272">
        <f t="shared" si="225"/>
        <v>0</v>
      </c>
      <c r="H124" s="272">
        <f t="shared" si="225"/>
        <v>0</v>
      </c>
      <c r="I124" s="272">
        <f t="shared" si="225"/>
        <v>0</v>
      </c>
      <c r="J124" s="272">
        <f t="shared" si="225"/>
        <v>0</v>
      </c>
      <c r="K124" s="272">
        <f t="shared" si="225"/>
        <v>0</v>
      </c>
      <c r="L124" s="272">
        <f t="shared" si="225"/>
        <v>0</v>
      </c>
      <c r="M124" s="272">
        <f t="shared" si="225"/>
        <v>0</v>
      </c>
      <c r="N124" s="272">
        <f t="shared" si="225"/>
        <v>0</v>
      </c>
      <c r="O124" s="272">
        <f t="shared" si="225"/>
        <v>0</v>
      </c>
      <c r="P124" s="222">
        <f t="shared" si="225"/>
        <v>0</v>
      </c>
      <c r="Q124" s="222">
        <f t="shared" si="225"/>
        <v>0</v>
      </c>
      <c r="R124" s="272">
        <f t="shared" si="225"/>
        <v>0</v>
      </c>
      <c r="S124" s="272">
        <f t="shared" si="225"/>
        <v>0</v>
      </c>
      <c r="T124" s="272">
        <f t="shared" si="225"/>
        <v>0</v>
      </c>
      <c r="U124" s="272">
        <f t="shared" si="225"/>
        <v>0</v>
      </c>
      <c r="V124" s="272">
        <f t="shared" si="225"/>
        <v>0</v>
      </c>
      <c r="W124" s="272">
        <f t="shared" si="225"/>
        <v>0</v>
      </c>
      <c r="X124" s="272">
        <f t="shared" si="225"/>
        <v>0</v>
      </c>
      <c r="Y124" s="272">
        <f t="shared" si="225"/>
        <v>0</v>
      </c>
      <c r="Z124" s="272">
        <f t="shared" si="225"/>
        <v>0</v>
      </c>
      <c r="AA124" s="2"/>
      <c r="AB124" s="272">
        <f t="shared" si="109"/>
        <v>0</v>
      </c>
      <c r="AC124" s="767"/>
      <c r="AD124" s="272">
        <f t="shared" ref="AD124:AZ124" si="226">COUNTIF(AD11:AD63,"RL.14")</f>
        <v>0</v>
      </c>
      <c r="AE124" s="272">
        <f t="shared" si="226"/>
        <v>0</v>
      </c>
      <c r="AF124" s="272">
        <f t="shared" si="226"/>
        <v>0</v>
      </c>
      <c r="AG124" s="272">
        <f t="shared" si="226"/>
        <v>3</v>
      </c>
      <c r="AH124" s="272">
        <f t="shared" si="226"/>
        <v>3</v>
      </c>
      <c r="AI124" s="272">
        <f t="shared" si="226"/>
        <v>3</v>
      </c>
      <c r="AJ124" s="272">
        <f t="shared" si="226"/>
        <v>0</v>
      </c>
      <c r="AK124" s="272">
        <f t="shared" si="226"/>
        <v>0</v>
      </c>
      <c r="AL124" s="272">
        <f t="shared" si="226"/>
        <v>0</v>
      </c>
      <c r="AM124" s="272">
        <f t="shared" si="226"/>
        <v>0</v>
      </c>
      <c r="AN124" s="272">
        <f t="shared" si="226"/>
        <v>0</v>
      </c>
      <c r="AO124" s="272">
        <f t="shared" si="226"/>
        <v>0</v>
      </c>
      <c r="AP124" s="272">
        <f t="shared" si="226"/>
        <v>0</v>
      </c>
      <c r="AQ124" s="272">
        <f t="shared" si="226"/>
        <v>0</v>
      </c>
      <c r="AR124" s="272">
        <f t="shared" si="226"/>
        <v>0</v>
      </c>
      <c r="AS124" s="272">
        <f t="shared" si="226"/>
        <v>0</v>
      </c>
      <c r="AT124" s="272">
        <f t="shared" si="226"/>
        <v>0</v>
      </c>
      <c r="AU124" s="272">
        <f t="shared" si="226"/>
        <v>0</v>
      </c>
      <c r="AV124" s="272">
        <f t="shared" si="226"/>
        <v>0</v>
      </c>
      <c r="AW124" s="272">
        <f t="shared" si="226"/>
        <v>0</v>
      </c>
      <c r="AX124" s="272">
        <f t="shared" si="226"/>
        <v>0</v>
      </c>
      <c r="AY124" s="272">
        <f t="shared" si="226"/>
        <v>0</v>
      </c>
      <c r="AZ124" s="529">
        <f t="shared" si="226"/>
        <v>0</v>
      </c>
      <c r="BA124" s="529">
        <f t="shared" si="112"/>
        <v>9</v>
      </c>
      <c r="BB124" s="766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82"/>
      <c r="EW124" s="182"/>
      <c r="EX124" s="7"/>
      <c r="EY124" s="7"/>
      <c r="EZ124" s="7"/>
      <c r="FA124" s="7"/>
      <c r="FB124" s="7"/>
      <c r="FC124" s="7"/>
      <c r="FD124" s="7"/>
      <c r="FE124" s="7"/>
    </row>
    <row r="125" spans="1:161" ht="18" hidden="1" customHeight="1" x14ac:dyDescent="0.25">
      <c r="A125" s="770" t="s">
        <v>493</v>
      </c>
      <c r="B125" s="770"/>
      <c r="C125" s="770"/>
      <c r="D125" s="272">
        <f t="shared" ref="D125:Z125" si="227">COUNTIF(D12:D64,"F.32")</f>
        <v>0</v>
      </c>
      <c r="E125" s="272">
        <f t="shared" si="227"/>
        <v>0</v>
      </c>
      <c r="F125" s="272">
        <f t="shared" si="227"/>
        <v>0</v>
      </c>
      <c r="G125" s="272">
        <f t="shared" si="227"/>
        <v>0</v>
      </c>
      <c r="H125" s="272">
        <f t="shared" si="227"/>
        <v>0</v>
      </c>
      <c r="I125" s="272">
        <f t="shared" si="227"/>
        <v>0</v>
      </c>
      <c r="J125" s="272">
        <f t="shared" si="227"/>
        <v>0</v>
      </c>
      <c r="K125" s="272">
        <f t="shared" si="227"/>
        <v>0</v>
      </c>
      <c r="L125" s="272">
        <f t="shared" si="227"/>
        <v>0</v>
      </c>
      <c r="M125" s="272">
        <f t="shared" si="227"/>
        <v>0</v>
      </c>
      <c r="N125" s="272">
        <f t="shared" si="227"/>
        <v>0</v>
      </c>
      <c r="O125" s="272">
        <f t="shared" si="227"/>
        <v>0</v>
      </c>
      <c r="P125" s="272">
        <f t="shared" si="227"/>
        <v>0</v>
      </c>
      <c r="Q125" s="272">
        <f t="shared" si="227"/>
        <v>0</v>
      </c>
      <c r="R125" s="272">
        <f t="shared" si="227"/>
        <v>0</v>
      </c>
      <c r="S125" s="272">
        <f t="shared" si="227"/>
        <v>0</v>
      </c>
      <c r="T125" s="272">
        <f t="shared" si="227"/>
        <v>0</v>
      </c>
      <c r="U125" s="272">
        <f t="shared" si="227"/>
        <v>0</v>
      </c>
      <c r="V125" s="272">
        <f t="shared" si="227"/>
        <v>0</v>
      </c>
      <c r="W125" s="272">
        <f t="shared" si="227"/>
        <v>0</v>
      </c>
      <c r="X125" s="272">
        <f t="shared" si="227"/>
        <v>0</v>
      </c>
      <c r="Y125" s="272">
        <f t="shared" si="227"/>
        <v>0</v>
      </c>
      <c r="Z125" s="272">
        <f t="shared" si="227"/>
        <v>0</v>
      </c>
      <c r="AA125" s="2"/>
      <c r="AB125" s="272">
        <f t="shared" si="109"/>
        <v>0</v>
      </c>
      <c r="AC125" s="528">
        <f t="shared" ref="AC125:AC134" si="228">AB125</f>
        <v>0</v>
      </c>
      <c r="AD125" s="272">
        <f t="shared" ref="AD125:AZ125" si="229">COUNTIF(AD11:AD63,"F.32")</f>
        <v>0</v>
      </c>
      <c r="AE125" s="272">
        <f t="shared" si="229"/>
        <v>0</v>
      </c>
      <c r="AF125" s="272">
        <f t="shared" si="229"/>
        <v>0</v>
      </c>
      <c r="AG125" s="272">
        <f t="shared" si="229"/>
        <v>0</v>
      </c>
      <c r="AH125" s="272">
        <f t="shared" si="229"/>
        <v>0</v>
      </c>
      <c r="AI125" s="272">
        <f t="shared" si="229"/>
        <v>0</v>
      </c>
      <c r="AJ125" s="272">
        <f t="shared" si="229"/>
        <v>0</v>
      </c>
      <c r="AK125" s="272">
        <f t="shared" si="229"/>
        <v>0</v>
      </c>
      <c r="AL125" s="272">
        <f t="shared" si="229"/>
        <v>0</v>
      </c>
      <c r="AM125" s="272">
        <f t="shared" si="229"/>
        <v>0</v>
      </c>
      <c r="AN125" s="272">
        <f t="shared" si="229"/>
        <v>0</v>
      </c>
      <c r="AO125" s="272">
        <f t="shared" si="229"/>
        <v>0</v>
      </c>
      <c r="AP125" s="272">
        <f t="shared" si="229"/>
        <v>3</v>
      </c>
      <c r="AQ125" s="272">
        <f t="shared" si="229"/>
        <v>3</v>
      </c>
      <c r="AR125" s="272">
        <f t="shared" si="229"/>
        <v>3</v>
      </c>
      <c r="AS125" s="272">
        <f t="shared" si="229"/>
        <v>3</v>
      </c>
      <c r="AT125" s="272">
        <f t="shared" si="229"/>
        <v>3</v>
      </c>
      <c r="AU125" s="272">
        <f t="shared" si="229"/>
        <v>3</v>
      </c>
      <c r="AV125" s="272">
        <f t="shared" si="229"/>
        <v>3</v>
      </c>
      <c r="AW125" s="272">
        <f t="shared" si="229"/>
        <v>3</v>
      </c>
      <c r="AX125" s="272">
        <f t="shared" si="229"/>
        <v>3</v>
      </c>
      <c r="AY125" s="272">
        <f t="shared" si="229"/>
        <v>3</v>
      </c>
      <c r="AZ125" s="529">
        <f t="shared" si="229"/>
        <v>3</v>
      </c>
      <c r="BA125" s="529">
        <f t="shared" si="112"/>
        <v>33</v>
      </c>
      <c r="BB125" s="529">
        <f t="shared" ref="BB125:BB134" si="230">BA125</f>
        <v>33</v>
      </c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82"/>
      <c r="EW125" s="182"/>
      <c r="EX125" s="7"/>
      <c r="EY125" s="7"/>
      <c r="EZ125" s="7"/>
      <c r="FA125" s="7"/>
      <c r="FB125" s="7"/>
      <c r="FC125" s="7"/>
      <c r="FD125" s="7"/>
      <c r="FE125" s="7"/>
    </row>
    <row r="126" spans="1:161" ht="18" hidden="1" customHeight="1" x14ac:dyDescent="0.25">
      <c r="A126" s="770" t="s">
        <v>494</v>
      </c>
      <c r="B126" s="770"/>
      <c r="C126" s="770"/>
      <c r="D126" s="272">
        <f t="shared" ref="D126:Z126" si="231">COUNTIF(D12:D64,"F.37")</f>
        <v>0</v>
      </c>
      <c r="E126" s="272">
        <f t="shared" si="231"/>
        <v>0</v>
      </c>
      <c r="F126" s="272">
        <f t="shared" si="231"/>
        <v>0</v>
      </c>
      <c r="G126" s="272">
        <f t="shared" si="231"/>
        <v>0</v>
      </c>
      <c r="H126" s="272">
        <f t="shared" si="231"/>
        <v>0</v>
      </c>
      <c r="I126" s="272">
        <f t="shared" si="231"/>
        <v>0</v>
      </c>
      <c r="J126" s="272">
        <f t="shared" si="231"/>
        <v>0</v>
      </c>
      <c r="K126" s="272">
        <f t="shared" si="231"/>
        <v>0</v>
      </c>
      <c r="L126" s="272">
        <f t="shared" si="231"/>
        <v>0</v>
      </c>
      <c r="M126" s="272">
        <f t="shared" si="231"/>
        <v>0</v>
      </c>
      <c r="N126" s="272">
        <f t="shared" si="231"/>
        <v>0</v>
      </c>
      <c r="O126" s="272">
        <f t="shared" si="231"/>
        <v>0</v>
      </c>
      <c r="P126" s="272">
        <f t="shared" si="231"/>
        <v>0</v>
      </c>
      <c r="Q126" s="272">
        <f t="shared" si="231"/>
        <v>0</v>
      </c>
      <c r="R126" s="272">
        <f t="shared" si="231"/>
        <v>0</v>
      </c>
      <c r="S126" s="272">
        <f t="shared" si="231"/>
        <v>0</v>
      </c>
      <c r="T126" s="272">
        <f t="shared" si="231"/>
        <v>0</v>
      </c>
      <c r="U126" s="272">
        <f t="shared" si="231"/>
        <v>0</v>
      </c>
      <c r="V126" s="272">
        <f t="shared" si="231"/>
        <v>0</v>
      </c>
      <c r="W126" s="272">
        <f t="shared" si="231"/>
        <v>0</v>
      </c>
      <c r="X126" s="272">
        <f t="shared" si="231"/>
        <v>0</v>
      </c>
      <c r="Y126" s="272">
        <f t="shared" si="231"/>
        <v>0</v>
      </c>
      <c r="Z126" s="272">
        <f t="shared" si="231"/>
        <v>0</v>
      </c>
      <c r="AA126" s="2"/>
      <c r="AB126" s="272">
        <f t="shared" si="109"/>
        <v>0</v>
      </c>
      <c r="AC126" s="528">
        <f t="shared" si="228"/>
        <v>0</v>
      </c>
      <c r="AD126" s="272">
        <f t="shared" ref="AD126:AZ126" si="232">COUNTIF(AD11:AD63,"F.37")</f>
        <v>3</v>
      </c>
      <c r="AE126" s="272">
        <f t="shared" si="232"/>
        <v>3</v>
      </c>
      <c r="AF126" s="272">
        <f t="shared" si="232"/>
        <v>3</v>
      </c>
      <c r="AG126" s="272">
        <f t="shared" si="232"/>
        <v>3</v>
      </c>
      <c r="AH126" s="272">
        <f t="shared" si="232"/>
        <v>3</v>
      </c>
      <c r="AI126" s="272">
        <f t="shared" si="232"/>
        <v>3</v>
      </c>
      <c r="AJ126" s="272">
        <f t="shared" si="232"/>
        <v>3</v>
      </c>
      <c r="AK126" s="272">
        <f t="shared" si="232"/>
        <v>3</v>
      </c>
      <c r="AL126" s="272">
        <f t="shared" si="232"/>
        <v>3</v>
      </c>
      <c r="AM126" s="272">
        <f t="shared" si="232"/>
        <v>3</v>
      </c>
      <c r="AN126" s="272">
        <f t="shared" si="232"/>
        <v>3</v>
      </c>
      <c r="AO126" s="272">
        <f t="shared" si="232"/>
        <v>3</v>
      </c>
      <c r="AP126" s="272">
        <f t="shared" si="232"/>
        <v>0</v>
      </c>
      <c r="AQ126" s="272">
        <f t="shared" si="232"/>
        <v>0</v>
      </c>
      <c r="AR126" s="272">
        <f t="shared" si="232"/>
        <v>0</v>
      </c>
      <c r="AS126" s="272">
        <f t="shared" si="232"/>
        <v>0</v>
      </c>
      <c r="AT126" s="272">
        <f t="shared" si="232"/>
        <v>0</v>
      </c>
      <c r="AU126" s="272">
        <f t="shared" si="232"/>
        <v>0</v>
      </c>
      <c r="AV126" s="272">
        <f t="shared" si="232"/>
        <v>0</v>
      </c>
      <c r="AW126" s="272">
        <f t="shared" si="232"/>
        <v>0</v>
      </c>
      <c r="AX126" s="272">
        <f t="shared" si="232"/>
        <v>0</v>
      </c>
      <c r="AY126" s="272">
        <f t="shared" si="232"/>
        <v>0</v>
      </c>
      <c r="AZ126" s="529">
        <f t="shared" si="232"/>
        <v>0</v>
      </c>
      <c r="BA126" s="529">
        <f t="shared" si="112"/>
        <v>36</v>
      </c>
      <c r="BB126" s="529">
        <f t="shared" si="230"/>
        <v>36</v>
      </c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82"/>
      <c r="EW126" s="182"/>
      <c r="EX126" s="7"/>
      <c r="EY126" s="7"/>
      <c r="EZ126" s="7"/>
      <c r="FA126" s="7"/>
      <c r="FB126" s="7"/>
      <c r="FC126" s="7"/>
      <c r="FD126" s="7"/>
      <c r="FE126" s="7"/>
    </row>
    <row r="127" spans="1:161" ht="18" hidden="1" customHeight="1" x14ac:dyDescent="0.25">
      <c r="A127" s="770" t="s">
        <v>495</v>
      </c>
      <c r="B127" s="770"/>
      <c r="C127" s="770"/>
      <c r="D127" s="272">
        <f t="shared" ref="D127:Z127" si="233">COUNTIF(D12:D64,"M.36")</f>
        <v>0</v>
      </c>
      <c r="E127" s="272">
        <f t="shared" si="233"/>
        <v>0</v>
      </c>
      <c r="F127" s="272">
        <f t="shared" si="233"/>
        <v>0</v>
      </c>
      <c r="G127" s="272">
        <f t="shared" si="233"/>
        <v>0</v>
      </c>
      <c r="H127" s="272">
        <f t="shared" si="233"/>
        <v>0</v>
      </c>
      <c r="I127" s="272">
        <f t="shared" si="233"/>
        <v>0</v>
      </c>
      <c r="J127" s="272">
        <f t="shared" si="233"/>
        <v>0</v>
      </c>
      <c r="K127" s="272">
        <f t="shared" si="233"/>
        <v>0</v>
      </c>
      <c r="L127" s="272">
        <f t="shared" si="233"/>
        <v>0</v>
      </c>
      <c r="M127" s="272">
        <f t="shared" si="233"/>
        <v>0</v>
      </c>
      <c r="N127" s="272">
        <f t="shared" si="233"/>
        <v>0</v>
      </c>
      <c r="O127" s="272">
        <f t="shared" si="233"/>
        <v>0</v>
      </c>
      <c r="P127" s="272">
        <f t="shared" si="233"/>
        <v>0</v>
      </c>
      <c r="Q127" s="272">
        <f t="shared" si="233"/>
        <v>0</v>
      </c>
      <c r="R127" s="272">
        <f t="shared" si="233"/>
        <v>0</v>
      </c>
      <c r="S127" s="272">
        <f t="shared" si="233"/>
        <v>0</v>
      </c>
      <c r="T127" s="272">
        <f t="shared" si="233"/>
        <v>0</v>
      </c>
      <c r="U127" s="272">
        <f t="shared" si="233"/>
        <v>0</v>
      </c>
      <c r="V127" s="272">
        <f t="shared" si="233"/>
        <v>0</v>
      </c>
      <c r="W127" s="272">
        <f t="shared" si="233"/>
        <v>0</v>
      </c>
      <c r="X127" s="272">
        <f t="shared" si="233"/>
        <v>0</v>
      </c>
      <c r="Y127" s="272">
        <f t="shared" si="233"/>
        <v>0</v>
      </c>
      <c r="Z127" s="272">
        <f t="shared" si="233"/>
        <v>0</v>
      </c>
      <c r="AA127" s="2"/>
      <c r="AB127" s="272">
        <f t="shared" si="109"/>
        <v>0</v>
      </c>
      <c r="AC127" s="528">
        <f t="shared" si="228"/>
        <v>0</v>
      </c>
      <c r="AD127" s="272">
        <f t="shared" ref="AD127:AZ127" si="234">COUNTIF(AD11:AD63,"M.36")</f>
        <v>0</v>
      </c>
      <c r="AE127" s="272">
        <f t="shared" si="234"/>
        <v>0</v>
      </c>
      <c r="AF127" s="272">
        <f t="shared" si="234"/>
        <v>0</v>
      </c>
      <c r="AG127" s="272">
        <f t="shared" si="234"/>
        <v>0</v>
      </c>
      <c r="AH127" s="272">
        <f t="shared" si="234"/>
        <v>0</v>
      </c>
      <c r="AI127" s="272">
        <f t="shared" si="234"/>
        <v>0</v>
      </c>
      <c r="AJ127" s="272">
        <f t="shared" si="234"/>
        <v>0</v>
      </c>
      <c r="AK127" s="272">
        <f t="shared" si="234"/>
        <v>0</v>
      </c>
      <c r="AL127" s="272">
        <f t="shared" si="234"/>
        <v>0</v>
      </c>
      <c r="AM127" s="272">
        <f t="shared" si="234"/>
        <v>2</v>
      </c>
      <c r="AN127" s="272">
        <f t="shared" si="234"/>
        <v>2</v>
      </c>
      <c r="AO127" s="272">
        <f t="shared" si="234"/>
        <v>2</v>
      </c>
      <c r="AP127" s="272">
        <f t="shared" si="234"/>
        <v>2</v>
      </c>
      <c r="AQ127" s="272">
        <f t="shared" si="234"/>
        <v>2</v>
      </c>
      <c r="AR127" s="272">
        <f t="shared" si="234"/>
        <v>0</v>
      </c>
      <c r="AS127" s="272">
        <f t="shared" si="234"/>
        <v>0</v>
      </c>
      <c r="AT127" s="272">
        <f t="shared" si="234"/>
        <v>2</v>
      </c>
      <c r="AU127" s="272">
        <f t="shared" si="234"/>
        <v>2</v>
      </c>
      <c r="AV127" s="272">
        <f t="shared" si="234"/>
        <v>2</v>
      </c>
      <c r="AW127" s="272">
        <f t="shared" si="234"/>
        <v>2</v>
      </c>
      <c r="AX127" s="272">
        <f t="shared" si="234"/>
        <v>2</v>
      </c>
      <c r="AY127" s="272">
        <f t="shared" si="234"/>
        <v>2</v>
      </c>
      <c r="AZ127" s="529">
        <f t="shared" si="234"/>
        <v>2</v>
      </c>
      <c r="BA127" s="529">
        <f t="shared" si="112"/>
        <v>24</v>
      </c>
      <c r="BB127" s="529">
        <f t="shared" si="230"/>
        <v>24</v>
      </c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82"/>
      <c r="EW127" s="182"/>
      <c r="EX127" s="7"/>
      <c r="EY127" s="7"/>
      <c r="EZ127" s="7"/>
      <c r="FA127" s="7"/>
      <c r="FB127" s="7"/>
      <c r="FC127" s="7"/>
      <c r="FD127" s="7"/>
      <c r="FE127" s="7"/>
    </row>
    <row r="128" spans="1:161" ht="18" hidden="1" customHeight="1" x14ac:dyDescent="0.25">
      <c r="A128" s="770" t="s">
        <v>496</v>
      </c>
      <c r="B128" s="770"/>
      <c r="C128" s="770"/>
      <c r="D128" s="272">
        <f t="shared" ref="D128:Z128" si="235">COUNTIF(D12:D64,"M.24")</f>
        <v>0</v>
      </c>
      <c r="E128" s="272">
        <f t="shared" si="235"/>
        <v>0</v>
      </c>
      <c r="F128" s="272">
        <f t="shared" si="235"/>
        <v>0</v>
      </c>
      <c r="G128" s="272">
        <f t="shared" si="235"/>
        <v>0</v>
      </c>
      <c r="H128" s="272">
        <f t="shared" si="235"/>
        <v>0</v>
      </c>
      <c r="I128" s="272">
        <f t="shared" si="235"/>
        <v>0</v>
      </c>
      <c r="J128" s="272">
        <f t="shared" si="235"/>
        <v>0</v>
      </c>
      <c r="K128" s="272">
        <f t="shared" si="235"/>
        <v>0</v>
      </c>
      <c r="L128" s="272">
        <f t="shared" si="235"/>
        <v>0</v>
      </c>
      <c r="M128" s="272">
        <f t="shared" si="235"/>
        <v>0</v>
      </c>
      <c r="N128" s="272">
        <f t="shared" si="235"/>
        <v>0</v>
      </c>
      <c r="O128" s="272">
        <f t="shared" si="235"/>
        <v>0</v>
      </c>
      <c r="P128" s="272">
        <f t="shared" si="235"/>
        <v>0</v>
      </c>
      <c r="Q128" s="272">
        <f t="shared" si="235"/>
        <v>0</v>
      </c>
      <c r="R128" s="272">
        <f t="shared" si="235"/>
        <v>0</v>
      </c>
      <c r="S128" s="272">
        <f t="shared" si="235"/>
        <v>0</v>
      </c>
      <c r="T128" s="272">
        <f t="shared" si="235"/>
        <v>0</v>
      </c>
      <c r="U128" s="272">
        <f t="shared" si="235"/>
        <v>0</v>
      </c>
      <c r="V128" s="272">
        <f t="shared" si="235"/>
        <v>0</v>
      </c>
      <c r="W128" s="272">
        <f t="shared" si="235"/>
        <v>0</v>
      </c>
      <c r="X128" s="272">
        <f t="shared" si="235"/>
        <v>0</v>
      </c>
      <c r="Y128" s="272">
        <f t="shared" si="235"/>
        <v>0</v>
      </c>
      <c r="Z128" s="272">
        <f t="shared" si="235"/>
        <v>0</v>
      </c>
      <c r="AA128" s="2"/>
      <c r="AB128" s="272">
        <f t="shared" si="109"/>
        <v>0</v>
      </c>
      <c r="AC128" s="528">
        <f t="shared" si="228"/>
        <v>0</v>
      </c>
      <c r="AD128" s="272">
        <f t="shared" ref="AD128:AZ128" si="236">COUNTIF(AD11:AD63,"M.24")</f>
        <v>2</v>
      </c>
      <c r="AE128" s="272">
        <f t="shared" si="236"/>
        <v>2</v>
      </c>
      <c r="AF128" s="272">
        <f t="shared" si="236"/>
        <v>2</v>
      </c>
      <c r="AG128" s="272">
        <f t="shared" si="236"/>
        <v>2</v>
      </c>
      <c r="AH128" s="272">
        <f t="shared" si="236"/>
        <v>2</v>
      </c>
      <c r="AI128" s="272">
        <f t="shared" si="236"/>
        <v>2</v>
      </c>
      <c r="AJ128" s="272">
        <f t="shared" si="236"/>
        <v>2</v>
      </c>
      <c r="AK128" s="272">
        <f t="shared" si="236"/>
        <v>2</v>
      </c>
      <c r="AL128" s="272">
        <f t="shared" si="236"/>
        <v>2</v>
      </c>
      <c r="AM128" s="272">
        <f t="shared" si="236"/>
        <v>0</v>
      </c>
      <c r="AN128" s="272">
        <f t="shared" si="236"/>
        <v>0</v>
      </c>
      <c r="AO128" s="272">
        <f t="shared" si="236"/>
        <v>0</v>
      </c>
      <c r="AP128" s="272">
        <f t="shared" si="236"/>
        <v>0</v>
      </c>
      <c r="AQ128" s="272">
        <f t="shared" si="236"/>
        <v>0</v>
      </c>
      <c r="AR128" s="272">
        <f t="shared" si="236"/>
        <v>2</v>
      </c>
      <c r="AS128" s="272">
        <f t="shared" si="236"/>
        <v>2</v>
      </c>
      <c r="AT128" s="272">
        <f t="shared" si="236"/>
        <v>0</v>
      </c>
      <c r="AU128" s="272">
        <f t="shared" si="236"/>
        <v>0</v>
      </c>
      <c r="AV128" s="272">
        <f t="shared" si="236"/>
        <v>0</v>
      </c>
      <c r="AW128" s="272">
        <f t="shared" si="236"/>
        <v>0</v>
      </c>
      <c r="AX128" s="272">
        <f t="shared" si="236"/>
        <v>0</v>
      </c>
      <c r="AY128" s="272">
        <f t="shared" si="236"/>
        <v>0</v>
      </c>
      <c r="AZ128" s="529">
        <f t="shared" si="236"/>
        <v>0</v>
      </c>
      <c r="BA128" s="529">
        <f t="shared" si="112"/>
        <v>22</v>
      </c>
      <c r="BB128" s="529">
        <f t="shared" si="230"/>
        <v>22</v>
      </c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82"/>
      <c r="EW128" s="182"/>
      <c r="EX128" s="7"/>
      <c r="EY128" s="7"/>
      <c r="EZ128" s="7"/>
      <c r="FA128" s="7"/>
      <c r="FB128" s="7"/>
      <c r="FC128" s="7"/>
      <c r="FD128" s="7"/>
      <c r="FE128" s="7"/>
    </row>
    <row r="129" spans="1:161" ht="18" hidden="1" customHeight="1" x14ac:dyDescent="0.25">
      <c r="A129" s="770" t="s">
        <v>759</v>
      </c>
      <c r="B129" s="770"/>
      <c r="C129" s="770"/>
      <c r="D129" s="272">
        <f t="shared" ref="D129:Z129" si="237">COUNTIF(D12:D64,"M.36")</f>
        <v>0</v>
      </c>
      <c r="E129" s="272">
        <f t="shared" si="237"/>
        <v>0</v>
      </c>
      <c r="F129" s="272">
        <f t="shared" si="237"/>
        <v>0</v>
      </c>
      <c r="G129" s="272">
        <f t="shared" si="237"/>
        <v>0</v>
      </c>
      <c r="H129" s="272">
        <f t="shared" si="237"/>
        <v>0</v>
      </c>
      <c r="I129" s="272">
        <f t="shared" si="237"/>
        <v>0</v>
      </c>
      <c r="J129" s="272">
        <f t="shared" si="237"/>
        <v>0</v>
      </c>
      <c r="K129" s="272">
        <f t="shared" si="237"/>
        <v>0</v>
      </c>
      <c r="L129" s="272">
        <f t="shared" si="237"/>
        <v>0</v>
      </c>
      <c r="M129" s="272">
        <f t="shared" si="237"/>
        <v>0</v>
      </c>
      <c r="N129" s="272">
        <f t="shared" si="237"/>
        <v>0</v>
      </c>
      <c r="O129" s="272">
        <f t="shared" si="237"/>
        <v>0</v>
      </c>
      <c r="P129" s="272">
        <f t="shared" si="237"/>
        <v>0</v>
      </c>
      <c r="Q129" s="272">
        <f t="shared" si="237"/>
        <v>0</v>
      </c>
      <c r="R129" s="272">
        <f t="shared" si="237"/>
        <v>0</v>
      </c>
      <c r="S129" s="272">
        <f t="shared" si="237"/>
        <v>0</v>
      </c>
      <c r="T129" s="272">
        <f t="shared" si="237"/>
        <v>0</v>
      </c>
      <c r="U129" s="272">
        <f t="shared" si="237"/>
        <v>0</v>
      </c>
      <c r="V129" s="272">
        <f t="shared" si="237"/>
        <v>0</v>
      </c>
      <c r="W129" s="272">
        <f t="shared" si="237"/>
        <v>0</v>
      </c>
      <c r="X129" s="272">
        <f t="shared" si="237"/>
        <v>0</v>
      </c>
      <c r="Y129" s="272">
        <f t="shared" si="237"/>
        <v>0</v>
      </c>
      <c r="Z129" s="272">
        <f t="shared" si="237"/>
        <v>0</v>
      </c>
      <c r="AA129" s="2"/>
      <c r="AB129" s="272">
        <f t="shared" si="109"/>
        <v>0</v>
      </c>
      <c r="AC129" s="767">
        <f>AB129+AB130</f>
        <v>0</v>
      </c>
      <c r="AD129" s="272">
        <f t="shared" ref="AD129:AZ129" si="238">COUNTIF(AD11:AD63,"M.36")</f>
        <v>0</v>
      </c>
      <c r="AE129" s="272">
        <f t="shared" si="238"/>
        <v>0</v>
      </c>
      <c r="AF129" s="272">
        <f t="shared" si="238"/>
        <v>0</v>
      </c>
      <c r="AG129" s="272">
        <f t="shared" si="238"/>
        <v>0</v>
      </c>
      <c r="AH129" s="272">
        <f t="shared" si="238"/>
        <v>0</v>
      </c>
      <c r="AI129" s="272">
        <f t="shared" si="238"/>
        <v>0</v>
      </c>
      <c r="AJ129" s="272">
        <f t="shared" si="238"/>
        <v>0</v>
      </c>
      <c r="AK129" s="272">
        <f t="shared" si="238"/>
        <v>0</v>
      </c>
      <c r="AL129" s="272">
        <f t="shared" si="238"/>
        <v>0</v>
      </c>
      <c r="AM129" s="272">
        <f t="shared" si="238"/>
        <v>2</v>
      </c>
      <c r="AN129" s="272">
        <f t="shared" si="238"/>
        <v>2</v>
      </c>
      <c r="AO129" s="272">
        <f t="shared" si="238"/>
        <v>2</v>
      </c>
      <c r="AP129" s="272">
        <f t="shared" si="238"/>
        <v>2</v>
      </c>
      <c r="AQ129" s="272">
        <f t="shared" si="238"/>
        <v>2</v>
      </c>
      <c r="AR129" s="272">
        <f t="shared" si="238"/>
        <v>0</v>
      </c>
      <c r="AS129" s="272">
        <f t="shared" si="238"/>
        <v>0</v>
      </c>
      <c r="AT129" s="272">
        <f t="shared" si="238"/>
        <v>2</v>
      </c>
      <c r="AU129" s="272">
        <f t="shared" si="238"/>
        <v>2</v>
      </c>
      <c r="AV129" s="272">
        <f t="shared" si="238"/>
        <v>2</v>
      </c>
      <c r="AW129" s="272">
        <f t="shared" si="238"/>
        <v>2</v>
      </c>
      <c r="AX129" s="272">
        <f t="shared" si="238"/>
        <v>2</v>
      </c>
      <c r="AY129" s="272">
        <f t="shared" si="238"/>
        <v>2</v>
      </c>
      <c r="AZ129" s="272">
        <f t="shared" si="238"/>
        <v>2</v>
      </c>
      <c r="BA129" s="529">
        <f t="shared" si="112"/>
        <v>24</v>
      </c>
      <c r="BB129" s="766">
        <f>BA129+BA130</f>
        <v>30</v>
      </c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82"/>
      <c r="EW129" s="182"/>
      <c r="EX129" s="7"/>
      <c r="EY129" s="7"/>
      <c r="EZ129" s="7"/>
      <c r="FA129" s="7"/>
      <c r="FB129" s="7"/>
      <c r="FC129" s="7"/>
      <c r="FD129" s="7"/>
      <c r="FE129" s="7"/>
    </row>
    <row r="130" spans="1:161" ht="18" hidden="1" customHeight="1" x14ac:dyDescent="0.25">
      <c r="A130" s="770" t="s">
        <v>498</v>
      </c>
      <c r="B130" s="770"/>
      <c r="C130" s="770"/>
      <c r="D130" s="272">
        <f t="shared" ref="D130:Z130" si="239">COUNTIF(D12:D64,"T.36")</f>
        <v>0</v>
      </c>
      <c r="E130" s="272">
        <f t="shared" si="239"/>
        <v>0</v>
      </c>
      <c r="F130" s="272">
        <f t="shared" si="239"/>
        <v>0</v>
      </c>
      <c r="G130" s="272">
        <f t="shared" si="239"/>
        <v>0</v>
      </c>
      <c r="H130" s="272">
        <f t="shared" si="239"/>
        <v>0</v>
      </c>
      <c r="I130" s="272">
        <f t="shared" si="239"/>
        <v>0</v>
      </c>
      <c r="J130" s="272">
        <f t="shared" si="239"/>
        <v>0</v>
      </c>
      <c r="K130" s="272">
        <f t="shared" si="239"/>
        <v>0</v>
      </c>
      <c r="L130" s="272">
        <f t="shared" si="239"/>
        <v>0</v>
      </c>
      <c r="M130" s="272">
        <f t="shared" si="239"/>
        <v>0</v>
      </c>
      <c r="N130" s="272">
        <f t="shared" si="239"/>
        <v>0</v>
      </c>
      <c r="O130" s="272">
        <f t="shared" si="239"/>
        <v>0</v>
      </c>
      <c r="P130" s="272">
        <f t="shared" si="239"/>
        <v>0</v>
      </c>
      <c r="Q130" s="272">
        <f t="shared" si="239"/>
        <v>0</v>
      </c>
      <c r="R130" s="272">
        <f t="shared" si="239"/>
        <v>0</v>
      </c>
      <c r="S130" s="272">
        <f t="shared" si="239"/>
        <v>0</v>
      </c>
      <c r="T130" s="272">
        <f t="shared" si="239"/>
        <v>0</v>
      </c>
      <c r="U130" s="272">
        <f t="shared" si="239"/>
        <v>0</v>
      </c>
      <c r="V130" s="272">
        <f t="shared" si="239"/>
        <v>0</v>
      </c>
      <c r="W130" s="272">
        <f t="shared" si="239"/>
        <v>0</v>
      </c>
      <c r="X130" s="272">
        <f t="shared" si="239"/>
        <v>0</v>
      </c>
      <c r="Y130" s="272">
        <f t="shared" si="239"/>
        <v>0</v>
      </c>
      <c r="Z130" s="272">
        <f t="shared" si="239"/>
        <v>0</v>
      </c>
      <c r="AA130" s="2"/>
      <c r="AB130" s="272">
        <f t="shared" si="109"/>
        <v>0</v>
      </c>
      <c r="AC130" s="767"/>
      <c r="AD130" s="272">
        <f t="shared" ref="AD130:AZ130" si="240">COUNTIF(AD11:AD63,"T.36")</f>
        <v>2</v>
      </c>
      <c r="AE130" s="272">
        <f t="shared" si="240"/>
        <v>2</v>
      </c>
      <c r="AF130" s="272">
        <f t="shared" si="240"/>
        <v>2</v>
      </c>
      <c r="AG130" s="272">
        <f t="shared" si="240"/>
        <v>0</v>
      </c>
      <c r="AH130" s="272">
        <f t="shared" si="240"/>
        <v>0</v>
      </c>
      <c r="AI130" s="272">
        <f t="shared" si="240"/>
        <v>0</v>
      </c>
      <c r="AJ130" s="272">
        <f t="shared" si="240"/>
        <v>0</v>
      </c>
      <c r="AK130" s="272">
        <f t="shared" si="240"/>
        <v>0</v>
      </c>
      <c r="AL130" s="272">
        <f t="shared" si="240"/>
        <v>0</v>
      </c>
      <c r="AM130" s="272">
        <f t="shared" si="240"/>
        <v>0</v>
      </c>
      <c r="AN130" s="272">
        <f t="shared" si="240"/>
        <v>0</v>
      </c>
      <c r="AO130" s="272">
        <f t="shared" si="240"/>
        <v>0</v>
      </c>
      <c r="AP130" s="272">
        <f t="shared" si="240"/>
        <v>0</v>
      </c>
      <c r="AQ130" s="272">
        <f t="shared" si="240"/>
        <v>0</v>
      </c>
      <c r="AR130" s="272">
        <f t="shared" si="240"/>
        <v>0</v>
      </c>
      <c r="AS130" s="272">
        <f t="shared" si="240"/>
        <v>0</v>
      </c>
      <c r="AT130" s="272">
        <f t="shared" si="240"/>
        <v>0</v>
      </c>
      <c r="AU130" s="272">
        <f t="shared" si="240"/>
        <v>0</v>
      </c>
      <c r="AV130" s="272">
        <f t="shared" si="240"/>
        <v>0</v>
      </c>
      <c r="AW130" s="272">
        <f t="shared" si="240"/>
        <v>0</v>
      </c>
      <c r="AX130" s="272">
        <f t="shared" si="240"/>
        <v>0</v>
      </c>
      <c r="AY130" s="272">
        <f t="shared" si="240"/>
        <v>0</v>
      </c>
      <c r="AZ130" s="272">
        <f t="shared" si="240"/>
        <v>0</v>
      </c>
      <c r="BA130" s="529">
        <f t="shared" si="112"/>
        <v>6</v>
      </c>
      <c r="BB130" s="766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82"/>
      <c r="EW130" s="182"/>
      <c r="EX130" s="7"/>
      <c r="EY130" s="7"/>
      <c r="EZ130" s="7"/>
      <c r="FA130" s="7"/>
      <c r="FB130" s="7"/>
      <c r="FC130" s="7"/>
      <c r="FD130" s="7"/>
      <c r="FE130" s="7"/>
    </row>
    <row r="131" spans="1:161" ht="18" hidden="1" customHeight="1" x14ac:dyDescent="0.25">
      <c r="A131" s="524" t="s">
        <v>760</v>
      </c>
      <c r="B131" s="524"/>
      <c r="C131" s="524"/>
      <c r="D131" s="272">
        <f t="shared" ref="D131:Z131" si="241">COUNTIF(D12:D64,"X.28")</f>
        <v>0</v>
      </c>
      <c r="E131" s="272">
        <f t="shared" si="241"/>
        <v>0</v>
      </c>
      <c r="F131" s="272">
        <f t="shared" si="241"/>
        <v>0</v>
      </c>
      <c r="G131" s="272">
        <f t="shared" si="241"/>
        <v>0</v>
      </c>
      <c r="H131" s="272">
        <f t="shared" si="241"/>
        <v>0</v>
      </c>
      <c r="I131" s="272">
        <f t="shared" si="241"/>
        <v>0</v>
      </c>
      <c r="J131" s="272">
        <f t="shared" si="241"/>
        <v>0</v>
      </c>
      <c r="K131" s="272">
        <f t="shared" si="241"/>
        <v>0</v>
      </c>
      <c r="L131" s="272">
        <f t="shared" si="241"/>
        <v>0</v>
      </c>
      <c r="M131" s="272">
        <f t="shared" si="241"/>
        <v>0</v>
      </c>
      <c r="N131" s="272">
        <f t="shared" si="241"/>
        <v>0</v>
      </c>
      <c r="O131" s="272">
        <f t="shared" si="241"/>
        <v>0</v>
      </c>
      <c r="P131" s="272">
        <f t="shared" si="241"/>
        <v>0</v>
      </c>
      <c r="Q131" s="272">
        <f t="shared" si="241"/>
        <v>0</v>
      </c>
      <c r="R131" s="272">
        <f t="shared" si="241"/>
        <v>0</v>
      </c>
      <c r="S131" s="272">
        <f t="shared" si="241"/>
        <v>0</v>
      </c>
      <c r="T131" s="272">
        <f t="shared" si="241"/>
        <v>0</v>
      </c>
      <c r="U131" s="272">
        <f t="shared" si="241"/>
        <v>0</v>
      </c>
      <c r="V131" s="272">
        <f t="shared" si="241"/>
        <v>0</v>
      </c>
      <c r="W131" s="272">
        <f t="shared" si="241"/>
        <v>0</v>
      </c>
      <c r="X131" s="272">
        <f t="shared" si="241"/>
        <v>0</v>
      </c>
      <c r="Y131" s="272">
        <f t="shared" si="241"/>
        <v>0</v>
      </c>
      <c r="Z131" s="272">
        <f t="shared" si="241"/>
        <v>0</v>
      </c>
      <c r="AA131" s="2"/>
      <c r="AB131" s="272">
        <f t="shared" si="109"/>
        <v>0</v>
      </c>
      <c r="AC131" s="528">
        <f>AB131</f>
        <v>0</v>
      </c>
      <c r="AD131" s="272">
        <f t="shared" ref="AD131:AZ131" si="242">COUNTIF(AD11:AD63,"X.28")</f>
        <v>0</v>
      </c>
      <c r="AE131" s="272">
        <f t="shared" si="242"/>
        <v>0</v>
      </c>
      <c r="AF131" s="272">
        <f t="shared" si="242"/>
        <v>0</v>
      </c>
      <c r="AG131" s="272">
        <f t="shared" si="242"/>
        <v>0</v>
      </c>
      <c r="AH131" s="272">
        <f t="shared" si="242"/>
        <v>0</v>
      </c>
      <c r="AI131" s="272">
        <f t="shared" si="242"/>
        <v>2</v>
      </c>
      <c r="AJ131" s="272">
        <f t="shared" si="242"/>
        <v>2</v>
      </c>
      <c r="AK131" s="272">
        <f t="shared" si="242"/>
        <v>2</v>
      </c>
      <c r="AL131" s="272">
        <f t="shared" si="242"/>
        <v>2</v>
      </c>
      <c r="AM131" s="272">
        <f t="shared" si="242"/>
        <v>0</v>
      </c>
      <c r="AN131" s="272">
        <f t="shared" si="242"/>
        <v>0</v>
      </c>
      <c r="AO131" s="272">
        <f t="shared" si="242"/>
        <v>0</v>
      </c>
      <c r="AP131" s="272">
        <f t="shared" si="242"/>
        <v>0</v>
      </c>
      <c r="AQ131" s="272">
        <f t="shared" si="242"/>
        <v>0</v>
      </c>
      <c r="AR131" s="272">
        <f t="shared" si="242"/>
        <v>0</v>
      </c>
      <c r="AS131" s="272">
        <f t="shared" si="242"/>
        <v>0</v>
      </c>
      <c r="AT131" s="272">
        <f t="shared" si="242"/>
        <v>0</v>
      </c>
      <c r="AU131" s="272">
        <f t="shared" si="242"/>
        <v>0</v>
      </c>
      <c r="AV131" s="272">
        <f t="shared" si="242"/>
        <v>0</v>
      </c>
      <c r="AW131" s="272">
        <f t="shared" si="242"/>
        <v>0</v>
      </c>
      <c r="AX131" s="272">
        <f t="shared" si="242"/>
        <v>0</v>
      </c>
      <c r="AY131" s="272">
        <f t="shared" si="242"/>
        <v>0</v>
      </c>
      <c r="AZ131" s="272">
        <f t="shared" si="242"/>
        <v>0</v>
      </c>
      <c r="BA131" s="529">
        <f>SUM(AD131:AZ131)</f>
        <v>8</v>
      </c>
      <c r="BB131" s="529">
        <f>BA131</f>
        <v>8</v>
      </c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82"/>
      <c r="EW131" s="182"/>
      <c r="EX131" s="7"/>
      <c r="EY131" s="7"/>
      <c r="EZ131" s="7"/>
      <c r="FA131" s="7"/>
      <c r="FB131" s="7"/>
      <c r="FC131" s="7"/>
      <c r="FD131" s="7"/>
      <c r="FE131" s="7"/>
    </row>
    <row r="132" spans="1:161" ht="18" hidden="1" customHeight="1" x14ac:dyDescent="0.25">
      <c r="A132" s="770" t="s">
        <v>497</v>
      </c>
      <c r="B132" s="770"/>
      <c r="C132" s="770"/>
      <c r="D132" s="272">
        <f t="shared" ref="D132:Z132" si="243">COUNTIF(D12:D64,"X.38")</f>
        <v>0</v>
      </c>
      <c r="E132" s="272">
        <f t="shared" si="243"/>
        <v>0</v>
      </c>
      <c r="F132" s="272">
        <f t="shared" si="243"/>
        <v>0</v>
      </c>
      <c r="G132" s="272">
        <f t="shared" si="243"/>
        <v>0</v>
      </c>
      <c r="H132" s="272">
        <f t="shared" si="243"/>
        <v>0</v>
      </c>
      <c r="I132" s="272">
        <f t="shared" si="243"/>
        <v>0</v>
      </c>
      <c r="J132" s="272">
        <f t="shared" si="243"/>
        <v>0</v>
      </c>
      <c r="K132" s="272">
        <f t="shared" si="243"/>
        <v>0</v>
      </c>
      <c r="L132" s="272">
        <f t="shared" si="243"/>
        <v>0</v>
      </c>
      <c r="M132" s="272">
        <f t="shared" si="243"/>
        <v>0</v>
      </c>
      <c r="N132" s="272">
        <f t="shared" si="243"/>
        <v>0</v>
      </c>
      <c r="O132" s="272">
        <f t="shared" si="243"/>
        <v>0</v>
      </c>
      <c r="P132" s="272">
        <f t="shared" si="243"/>
        <v>0</v>
      </c>
      <c r="Q132" s="272">
        <f t="shared" si="243"/>
        <v>0</v>
      </c>
      <c r="R132" s="272">
        <f t="shared" si="243"/>
        <v>0</v>
      </c>
      <c r="S132" s="272">
        <f t="shared" si="243"/>
        <v>0</v>
      </c>
      <c r="T132" s="272">
        <f t="shared" si="243"/>
        <v>0</v>
      </c>
      <c r="U132" s="272">
        <f t="shared" si="243"/>
        <v>0</v>
      </c>
      <c r="V132" s="272">
        <f t="shared" si="243"/>
        <v>0</v>
      </c>
      <c r="W132" s="272">
        <f t="shared" si="243"/>
        <v>0</v>
      </c>
      <c r="X132" s="272">
        <f t="shared" si="243"/>
        <v>0</v>
      </c>
      <c r="Y132" s="272">
        <f t="shared" si="243"/>
        <v>0</v>
      </c>
      <c r="Z132" s="272">
        <f t="shared" si="243"/>
        <v>0</v>
      </c>
      <c r="AA132" s="2"/>
      <c r="AB132" s="272">
        <f t="shared" si="109"/>
        <v>0</v>
      </c>
      <c r="AC132" s="528">
        <f t="shared" si="228"/>
        <v>0</v>
      </c>
      <c r="AD132" s="272">
        <f t="shared" ref="AD132:AZ132" si="244">COUNTIF(AD11:AD63,"X.38")</f>
        <v>2</v>
      </c>
      <c r="AE132" s="272">
        <f t="shared" si="244"/>
        <v>2</v>
      </c>
      <c r="AF132" s="272">
        <f t="shared" si="244"/>
        <v>2</v>
      </c>
      <c r="AG132" s="272">
        <f t="shared" si="244"/>
        <v>2</v>
      </c>
      <c r="AH132" s="272">
        <f t="shared" si="244"/>
        <v>2</v>
      </c>
      <c r="AI132" s="272">
        <f t="shared" si="244"/>
        <v>0</v>
      </c>
      <c r="AJ132" s="272">
        <f t="shared" si="244"/>
        <v>0</v>
      </c>
      <c r="AK132" s="272">
        <f t="shared" si="244"/>
        <v>0</v>
      </c>
      <c r="AL132" s="272">
        <f t="shared" si="244"/>
        <v>0</v>
      </c>
      <c r="AM132" s="272">
        <f t="shared" si="244"/>
        <v>0</v>
      </c>
      <c r="AN132" s="272">
        <f t="shared" si="244"/>
        <v>0</v>
      </c>
      <c r="AO132" s="272">
        <f t="shared" si="244"/>
        <v>0</v>
      </c>
      <c r="AP132" s="272">
        <f t="shared" si="244"/>
        <v>0</v>
      </c>
      <c r="AQ132" s="272">
        <f t="shared" si="244"/>
        <v>0</v>
      </c>
      <c r="AR132" s="272">
        <f t="shared" si="244"/>
        <v>0</v>
      </c>
      <c r="AS132" s="272">
        <f t="shared" si="244"/>
        <v>0</v>
      </c>
      <c r="AT132" s="272">
        <f t="shared" si="244"/>
        <v>0</v>
      </c>
      <c r="AU132" s="272">
        <f t="shared" si="244"/>
        <v>0</v>
      </c>
      <c r="AV132" s="272">
        <f t="shared" si="244"/>
        <v>0</v>
      </c>
      <c r="AW132" s="272">
        <f t="shared" si="244"/>
        <v>0</v>
      </c>
      <c r="AX132" s="272">
        <f t="shared" si="244"/>
        <v>0</v>
      </c>
      <c r="AY132" s="272">
        <f t="shared" si="244"/>
        <v>0</v>
      </c>
      <c r="AZ132" s="529">
        <f t="shared" si="244"/>
        <v>0</v>
      </c>
      <c r="BA132" s="529">
        <f t="shared" si="112"/>
        <v>10</v>
      </c>
      <c r="BB132" s="529">
        <f t="shared" si="230"/>
        <v>10</v>
      </c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82"/>
      <c r="EW132" s="182"/>
      <c r="EX132" s="7"/>
      <c r="EY132" s="7"/>
      <c r="EZ132" s="7"/>
      <c r="FA132" s="7"/>
      <c r="FB132" s="7"/>
      <c r="FC132" s="7"/>
      <c r="FD132" s="7"/>
      <c r="FE132" s="7"/>
    </row>
    <row r="133" spans="1:161" ht="18" hidden="1" customHeight="1" x14ac:dyDescent="0.25">
      <c r="A133" s="770" t="s">
        <v>499</v>
      </c>
      <c r="B133" s="770"/>
      <c r="C133" s="770"/>
      <c r="D133" s="272">
        <f t="shared" ref="D133:Z133" si="245">COUNTIF(D12:D64,"N.34")</f>
        <v>0</v>
      </c>
      <c r="E133" s="272">
        <f t="shared" si="245"/>
        <v>0</v>
      </c>
      <c r="F133" s="272">
        <f t="shared" si="245"/>
        <v>0</v>
      </c>
      <c r="G133" s="272">
        <f t="shared" si="245"/>
        <v>0</v>
      </c>
      <c r="H133" s="272">
        <f t="shared" si="245"/>
        <v>0</v>
      </c>
      <c r="I133" s="272">
        <f t="shared" si="245"/>
        <v>0</v>
      </c>
      <c r="J133" s="272">
        <f t="shared" si="245"/>
        <v>0</v>
      </c>
      <c r="K133" s="272">
        <f t="shared" si="245"/>
        <v>0</v>
      </c>
      <c r="L133" s="272">
        <f t="shared" si="245"/>
        <v>0</v>
      </c>
      <c r="M133" s="272">
        <f t="shared" si="245"/>
        <v>0</v>
      </c>
      <c r="N133" s="272">
        <f t="shared" si="245"/>
        <v>0</v>
      </c>
      <c r="O133" s="272">
        <f t="shared" si="245"/>
        <v>0</v>
      </c>
      <c r="P133" s="272">
        <f t="shared" si="245"/>
        <v>0</v>
      </c>
      <c r="Q133" s="272">
        <f t="shared" si="245"/>
        <v>0</v>
      </c>
      <c r="R133" s="272">
        <f t="shared" si="245"/>
        <v>0</v>
      </c>
      <c r="S133" s="272">
        <f t="shared" si="245"/>
        <v>0</v>
      </c>
      <c r="T133" s="272">
        <f t="shared" si="245"/>
        <v>0</v>
      </c>
      <c r="U133" s="272">
        <f t="shared" si="245"/>
        <v>0</v>
      </c>
      <c r="V133" s="272">
        <f t="shared" si="245"/>
        <v>0</v>
      </c>
      <c r="W133" s="272">
        <f t="shared" si="245"/>
        <v>0</v>
      </c>
      <c r="X133" s="272">
        <f t="shared" si="245"/>
        <v>0</v>
      </c>
      <c r="Y133" s="272">
        <f t="shared" si="245"/>
        <v>0</v>
      </c>
      <c r="Z133" s="272">
        <f t="shared" si="245"/>
        <v>0</v>
      </c>
      <c r="AA133" s="2"/>
      <c r="AB133" s="272">
        <f t="shared" si="109"/>
        <v>0</v>
      </c>
      <c r="AC133" s="528">
        <f t="shared" si="228"/>
        <v>0</v>
      </c>
      <c r="AD133" s="272">
        <f t="shared" ref="AD133:AZ133" si="246">COUNTIF(AD11:AD63,"N.34")</f>
        <v>0</v>
      </c>
      <c r="AE133" s="272">
        <f t="shared" si="246"/>
        <v>0</v>
      </c>
      <c r="AF133" s="272">
        <f t="shared" si="246"/>
        <v>0</v>
      </c>
      <c r="AG133" s="272">
        <f t="shared" si="246"/>
        <v>0</v>
      </c>
      <c r="AH133" s="272">
        <f t="shared" si="246"/>
        <v>0</v>
      </c>
      <c r="AI133" s="272">
        <f t="shared" si="246"/>
        <v>0</v>
      </c>
      <c r="AJ133" s="272">
        <f t="shared" si="246"/>
        <v>0</v>
      </c>
      <c r="AK133" s="272">
        <f t="shared" si="246"/>
        <v>0</v>
      </c>
      <c r="AL133" s="272">
        <f t="shared" si="246"/>
        <v>0</v>
      </c>
      <c r="AM133" s="272">
        <f t="shared" si="246"/>
        <v>2</v>
      </c>
      <c r="AN133" s="272">
        <f t="shared" si="246"/>
        <v>2</v>
      </c>
      <c r="AO133" s="272">
        <f t="shared" si="246"/>
        <v>2</v>
      </c>
      <c r="AP133" s="272">
        <f t="shared" si="246"/>
        <v>2</v>
      </c>
      <c r="AQ133" s="272">
        <f t="shared" si="246"/>
        <v>2</v>
      </c>
      <c r="AR133" s="272">
        <f t="shared" si="246"/>
        <v>0</v>
      </c>
      <c r="AS133" s="272">
        <f t="shared" si="246"/>
        <v>0</v>
      </c>
      <c r="AT133" s="272">
        <f t="shared" si="246"/>
        <v>2</v>
      </c>
      <c r="AU133" s="272">
        <f t="shared" si="246"/>
        <v>2</v>
      </c>
      <c r="AV133" s="272">
        <f t="shared" si="246"/>
        <v>2</v>
      </c>
      <c r="AW133" s="272">
        <f t="shared" si="246"/>
        <v>2</v>
      </c>
      <c r="AX133" s="272">
        <f t="shared" si="246"/>
        <v>2</v>
      </c>
      <c r="AY133" s="272">
        <f t="shared" si="246"/>
        <v>2</v>
      </c>
      <c r="AZ133" s="529">
        <f t="shared" si="246"/>
        <v>2</v>
      </c>
      <c r="BA133" s="529">
        <f t="shared" si="112"/>
        <v>24</v>
      </c>
      <c r="BB133" s="529">
        <f t="shared" si="230"/>
        <v>24</v>
      </c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82"/>
      <c r="EW133" s="182"/>
      <c r="EX133" s="7"/>
      <c r="EY133" s="7"/>
      <c r="EZ133" s="7"/>
      <c r="FA133" s="7"/>
      <c r="FB133" s="7"/>
      <c r="FC133" s="7"/>
      <c r="FD133" s="7"/>
      <c r="FE133" s="7"/>
    </row>
    <row r="134" spans="1:161" ht="18" hidden="1" customHeight="1" x14ac:dyDescent="0.25">
      <c r="A134" s="524" t="s">
        <v>680</v>
      </c>
      <c r="B134" s="524"/>
      <c r="C134" s="524"/>
      <c r="D134" s="272">
        <f t="shared" ref="D134:Z134" si="247">COUNTIF(D12:D64,"N.44")</f>
        <v>0</v>
      </c>
      <c r="E134" s="272">
        <f t="shared" si="247"/>
        <v>0</v>
      </c>
      <c r="F134" s="272">
        <f t="shared" si="247"/>
        <v>0</v>
      </c>
      <c r="G134" s="272">
        <f t="shared" si="247"/>
        <v>0</v>
      </c>
      <c r="H134" s="272">
        <f t="shared" si="247"/>
        <v>0</v>
      </c>
      <c r="I134" s="272">
        <f t="shared" si="247"/>
        <v>0</v>
      </c>
      <c r="J134" s="272">
        <f t="shared" si="247"/>
        <v>0</v>
      </c>
      <c r="K134" s="272">
        <f t="shared" si="247"/>
        <v>0</v>
      </c>
      <c r="L134" s="272">
        <f t="shared" si="247"/>
        <v>0</v>
      </c>
      <c r="M134" s="272">
        <f t="shared" si="247"/>
        <v>0</v>
      </c>
      <c r="N134" s="272">
        <f t="shared" si="247"/>
        <v>0</v>
      </c>
      <c r="O134" s="272">
        <f t="shared" si="247"/>
        <v>0</v>
      </c>
      <c r="P134" s="272">
        <f t="shared" si="247"/>
        <v>0</v>
      </c>
      <c r="Q134" s="272">
        <f t="shared" si="247"/>
        <v>0</v>
      </c>
      <c r="R134" s="272">
        <f t="shared" si="247"/>
        <v>0</v>
      </c>
      <c r="S134" s="272">
        <f t="shared" si="247"/>
        <v>0</v>
      </c>
      <c r="T134" s="272">
        <f t="shared" si="247"/>
        <v>0</v>
      </c>
      <c r="U134" s="272">
        <f t="shared" si="247"/>
        <v>0</v>
      </c>
      <c r="V134" s="272">
        <f t="shared" si="247"/>
        <v>0</v>
      </c>
      <c r="W134" s="272">
        <f t="shared" si="247"/>
        <v>0</v>
      </c>
      <c r="X134" s="272">
        <f t="shared" si="247"/>
        <v>0</v>
      </c>
      <c r="Y134" s="272">
        <f t="shared" si="247"/>
        <v>0</v>
      </c>
      <c r="Z134" s="272">
        <f t="shared" si="247"/>
        <v>0</v>
      </c>
      <c r="AA134" s="2"/>
      <c r="AB134" s="272">
        <f t="shared" si="109"/>
        <v>0</v>
      </c>
      <c r="AC134" s="528">
        <f t="shared" si="228"/>
        <v>0</v>
      </c>
      <c r="AD134" s="272">
        <f t="shared" ref="AD134:AZ134" si="248">COUNTIF(AD11:AD63,"N.44")</f>
        <v>2</v>
      </c>
      <c r="AE134" s="272">
        <f t="shared" si="248"/>
        <v>2</v>
      </c>
      <c r="AF134" s="272">
        <f t="shared" si="248"/>
        <v>2</v>
      </c>
      <c r="AG134" s="272">
        <f t="shared" si="248"/>
        <v>2</v>
      </c>
      <c r="AH134" s="272">
        <f t="shared" si="248"/>
        <v>2</v>
      </c>
      <c r="AI134" s="272">
        <f t="shared" si="248"/>
        <v>2</v>
      </c>
      <c r="AJ134" s="272">
        <f t="shared" si="248"/>
        <v>2</v>
      </c>
      <c r="AK134" s="272">
        <f t="shared" si="248"/>
        <v>2</v>
      </c>
      <c r="AL134" s="272">
        <f t="shared" si="248"/>
        <v>2</v>
      </c>
      <c r="AM134" s="272">
        <f t="shared" si="248"/>
        <v>0</v>
      </c>
      <c r="AN134" s="272">
        <f t="shared" si="248"/>
        <v>0</v>
      </c>
      <c r="AO134" s="272">
        <f t="shared" si="248"/>
        <v>0</v>
      </c>
      <c r="AP134" s="272">
        <f t="shared" si="248"/>
        <v>0</v>
      </c>
      <c r="AQ134" s="272">
        <f t="shared" si="248"/>
        <v>0</v>
      </c>
      <c r="AR134" s="272">
        <f t="shared" si="248"/>
        <v>2</v>
      </c>
      <c r="AS134" s="272">
        <f t="shared" si="248"/>
        <v>2</v>
      </c>
      <c r="AT134" s="272">
        <f t="shared" si="248"/>
        <v>0</v>
      </c>
      <c r="AU134" s="272">
        <f t="shared" si="248"/>
        <v>0</v>
      </c>
      <c r="AV134" s="272">
        <f t="shared" si="248"/>
        <v>0</v>
      </c>
      <c r="AW134" s="272">
        <f t="shared" si="248"/>
        <v>0</v>
      </c>
      <c r="AX134" s="272">
        <f t="shared" si="248"/>
        <v>0</v>
      </c>
      <c r="AY134" s="272">
        <f t="shared" si="248"/>
        <v>0</v>
      </c>
      <c r="AZ134" s="272">
        <f t="shared" si="248"/>
        <v>0</v>
      </c>
      <c r="BA134" s="529">
        <f t="shared" si="112"/>
        <v>22</v>
      </c>
      <c r="BB134" s="529">
        <f t="shared" si="230"/>
        <v>22</v>
      </c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82"/>
      <c r="EW134" s="182"/>
      <c r="EX134" s="7"/>
      <c r="EY134" s="7"/>
      <c r="EZ134" s="7"/>
      <c r="FA134" s="7"/>
      <c r="FB134" s="7"/>
      <c r="FC134" s="7"/>
      <c r="FD134" s="7"/>
      <c r="FE134" s="7"/>
    </row>
    <row r="135" spans="1:161" ht="18" hidden="1" customHeight="1" x14ac:dyDescent="0.25">
      <c r="A135" s="770" t="s">
        <v>500</v>
      </c>
      <c r="B135" s="770"/>
      <c r="C135" s="770"/>
      <c r="D135" s="272">
        <f t="shared" ref="D135:Z135" si="249">SUM(D68:D134)</f>
        <v>0</v>
      </c>
      <c r="E135" s="272">
        <f t="shared" si="249"/>
        <v>0</v>
      </c>
      <c r="F135" s="272">
        <f t="shared" si="249"/>
        <v>0</v>
      </c>
      <c r="G135" s="272">
        <f t="shared" si="249"/>
        <v>0</v>
      </c>
      <c r="H135" s="272">
        <f t="shared" si="249"/>
        <v>0</v>
      </c>
      <c r="I135" s="272">
        <f t="shared" si="249"/>
        <v>0</v>
      </c>
      <c r="J135" s="272">
        <f t="shared" si="249"/>
        <v>0</v>
      </c>
      <c r="K135" s="272">
        <f t="shared" si="249"/>
        <v>0</v>
      </c>
      <c r="L135" s="272">
        <f t="shared" si="249"/>
        <v>0</v>
      </c>
      <c r="M135" s="272">
        <f t="shared" si="249"/>
        <v>0</v>
      </c>
      <c r="N135" s="272">
        <f t="shared" si="249"/>
        <v>0</v>
      </c>
      <c r="O135" s="272">
        <f t="shared" si="249"/>
        <v>0</v>
      </c>
      <c r="P135" s="272">
        <f t="shared" si="249"/>
        <v>0</v>
      </c>
      <c r="Q135" s="272">
        <f t="shared" si="249"/>
        <v>0</v>
      </c>
      <c r="R135" s="272">
        <f t="shared" si="249"/>
        <v>0</v>
      </c>
      <c r="S135" s="272">
        <f t="shared" si="249"/>
        <v>0</v>
      </c>
      <c r="T135" s="272">
        <f t="shared" si="249"/>
        <v>0</v>
      </c>
      <c r="U135" s="272">
        <f t="shared" si="249"/>
        <v>0</v>
      </c>
      <c r="V135" s="272">
        <f t="shared" si="249"/>
        <v>0</v>
      </c>
      <c r="W135" s="272">
        <f t="shared" si="249"/>
        <v>0</v>
      </c>
      <c r="X135" s="272">
        <f t="shared" si="249"/>
        <v>0</v>
      </c>
      <c r="Y135" s="272">
        <f t="shared" si="249"/>
        <v>0</v>
      </c>
      <c r="Z135" s="272">
        <f t="shared" si="249"/>
        <v>0</v>
      </c>
      <c r="AA135" s="272"/>
      <c r="AB135" s="272">
        <f>SUM(D135:Z135)</f>
        <v>0</v>
      </c>
      <c r="AC135" s="272">
        <f t="shared" ref="AC135:BB135" si="250">SUM(AC68:AC134)</f>
        <v>0</v>
      </c>
      <c r="AD135" s="272">
        <f t="shared" si="250"/>
        <v>46</v>
      </c>
      <c r="AE135" s="272">
        <f t="shared" si="250"/>
        <v>46</v>
      </c>
      <c r="AF135" s="272">
        <f t="shared" si="250"/>
        <v>46</v>
      </c>
      <c r="AG135" s="272">
        <f t="shared" si="250"/>
        <v>44</v>
      </c>
      <c r="AH135" s="272">
        <f t="shared" si="250"/>
        <v>44</v>
      </c>
      <c r="AI135" s="272">
        <f t="shared" si="250"/>
        <v>44</v>
      </c>
      <c r="AJ135" s="272">
        <f t="shared" si="250"/>
        <v>46</v>
      </c>
      <c r="AK135" s="272">
        <f t="shared" si="250"/>
        <v>46</v>
      </c>
      <c r="AL135" s="272">
        <f t="shared" si="250"/>
        <v>46</v>
      </c>
      <c r="AM135" s="272">
        <f t="shared" si="250"/>
        <v>48</v>
      </c>
      <c r="AN135" s="272">
        <f t="shared" si="250"/>
        <v>48</v>
      </c>
      <c r="AO135" s="272">
        <f t="shared" si="250"/>
        <v>48</v>
      </c>
      <c r="AP135" s="272">
        <f t="shared" si="250"/>
        <v>48</v>
      </c>
      <c r="AQ135" s="272">
        <f t="shared" si="250"/>
        <v>48</v>
      </c>
      <c r="AR135" s="272">
        <f t="shared" si="250"/>
        <v>46</v>
      </c>
      <c r="AS135" s="272">
        <f t="shared" si="250"/>
        <v>46</v>
      </c>
      <c r="AT135" s="272">
        <f t="shared" si="250"/>
        <v>48</v>
      </c>
      <c r="AU135" s="272">
        <f t="shared" si="250"/>
        <v>48</v>
      </c>
      <c r="AV135" s="272">
        <f t="shared" si="250"/>
        <v>48</v>
      </c>
      <c r="AW135" s="272">
        <f t="shared" si="250"/>
        <v>48</v>
      </c>
      <c r="AX135" s="272">
        <f t="shared" si="250"/>
        <v>48</v>
      </c>
      <c r="AY135" s="272">
        <f t="shared" si="250"/>
        <v>48</v>
      </c>
      <c r="AZ135" s="272">
        <f t="shared" si="250"/>
        <v>48</v>
      </c>
      <c r="BA135" s="272">
        <f t="shared" si="250"/>
        <v>1052</v>
      </c>
      <c r="BB135" s="272">
        <f t="shared" si="250"/>
        <v>1052</v>
      </c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82"/>
      <c r="EW135" s="182"/>
      <c r="EX135" s="7"/>
      <c r="EY135" s="7"/>
      <c r="EZ135" s="7"/>
      <c r="FA135" s="7"/>
      <c r="FB135" s="7"/>
      <c r="FC135" s="7"/>
      <c r="FD135" s="7"/>
      <c r="FE135" s="7"/>
    </row>
    <row r="136" spans="1:161" ht="21" customHeight="1" thickBot="1" x14ac:dyDescent="0.3">
      <c r="A136" s="25" t="s">
        <v>852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U136" s="225" t="s">
        <v>853</v>
      </c>
      <c r="V136" s="530"/>
      <c r="W136" s="530"/>
      <c r="X136" s="530"/>
      <c r="Y136" s="530"/>
      <c r="Z136" s="530"/>
      <c r="AA136" s="530"/>
      <c r="AB136" s="265" t="s">
        <v>422</v>
      </c>
      <c r="AC136" s="27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82"/>
      <c r="EW136" s="182"/>
      <c r="EX136" s="7"/>
      <c r="EY136" s="7"/>
      <c r="EZ136" s="7"/>
      <c r="FA136" s="7"/>
      <c r="FB136" s="7"/>
      <c r="FC136" s="7"/>
      <c r="FD136" s="7"/>
      <c r="FE136" s="7"/>
    </row>
    <row r="137" spans="1:161" ht="17.100000000000001" customHeight="1" thickTop="1" x14ac:dyDescent="0.25">
      <c r="A137" s="22">
        <v>1</v>
      </c>
      <c r="B137" s="21" t="s">
        <v>818</v>
      </c>
      <c r="C137" s="23"/>
      <c r="D137" s="23"/>
      <c r="E137" s="23"/>
      <c r="G137" s="22">
        <v>17</v>
      </c>
      <c r="H137" s="21" t="s">
        <v>97</v>
      </c>
      <c r="N137" s="6"/>
      <c r="O137" s="22">
        <v>33</v>
      </c>
      <c r="P137" s="23" t="s">
        <v>501</v>
      </c>
      <c r="Q137" s="21"/>
      <c r="S137" s="227"/>
      <c r="T137" s="227"/>
      <c r="V137" s="37"/>
      <c r="W137" s="779" t="s">
        <v>14</v>
      </c>
      <c r="X137" s="779"/>
      <c r="Y137" s="779" t="s">
        <v>129</v>
      </c>
      <c r="Z137" s="779"/>
      <c r="AA137" s="779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82"/>
      <c r="EW137" s="182"/>
      <c r="EX137" s="7"/>
      <c r="EY137" s="7"/>
      <c r="EZ137" s="7"/>
      <c r="FA137" s="7"/>
      <c r="FB137" s="7"/>
      <c r="FC137" s="7"/>
      <c r="FD137" s="7"/>
      <c r="FE137" s="7"/>
    </row>
    <row r="138" spans="1:161" ht="17.100000000000001" customHeight="1" thickBot="1" x14ac:dyDescent="0.3">
      <c r="A138" s="22">
        <v>2</v>
      </c>
      <c r="B138" s="21" t="s">
        <v>87</v>
      </c>
      <c r="C138" s="23"/>
      <c r="D138" s="23"/>
      <c r="E138" s="23"/>
      <c r="G138" s="22">
        <v>18</v>
      </c>
      <c r="H138" s="21" t="s">
        <v>729</v>
      </c>
      <c r="J138" s="23"/>
      <c r="K138" s="23"/>
      <c r="M138" s="23"/>
      <c r="N138" s="6"/>
      <c r="O138" s="22">
        <v>34</v>
      </c>
      <c r="P138" s="21" t="s">
        <v>184</v>
      </c>
      <c r="Q138" s="21"/>
      <c r="S138" s="37"/>
      <c r="T138" s="37"/>
      <c r="U138" s="37"/>
      <c r="W138" s="780"/>
      <c r="X138" s="780"/>
      <c r="Y138" s="780"/>
      <c r="Z138" s="780"/>
      <c r="AA138" s="780"/>
      <c r="AB138" s="226" t="s">
        <v>838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82"/>
      <c r="EW138" s="182"/>
      <c r="EX138" s="7"/>
      <c r="EY138" s="7"/>
      <c r="EZ138" s="7"/>
      <c r="FA138" s="7"/>
      <c r="FB138" s="7"/>
      <c r="FC138" s="7"/>
      <c r="FD138" s="7"/>
      <c r="FE138" s="7"/>
    </row>
    <row r="139" spans="1:161" ht="17.100000000000001" customHeight="1" thickTop="1" x14ac:dyDescent="0.25">
      <c r="A139" s="22">
        <v>3</v>
      </c>
      <c r="B139" s="23" t="s">
        <v>81</v>
      </c>
      <c r="C139" s="23"/>
      <c r="D139" s="23"/>
      <c r="E139" s="23"/>
      <c r="G139" s="22">
        <v>19</v>
      </c>
      <c r="H139" s="21" t="s">
        <v>730</v>
      </c>
      <c r="J139" s="23"/>
      <c r="K139" s="23"/>
      <c r="L139" s="23"/>
      <c r="M139" s="23"/>
      <c r="N139" s="6"/>
      <c r="O139" s="22">
        <v>35</v>
      </c>
      <c r="P139" s="21" t="s">
        <v>185</v>
      </c>
      <c r="Q139" s="21"/>
      <c r="W139" s="768">
        <v>0</v>
      </c>
      <c r="X139" s="768"/>
      <c r="Y139" s="768" t="s">
        <v>550</v>
      </c>
      <c r="Z139" s="768"/>
      <c r="AA139" s="768"/>
      <c r="AB139" s="231" t="s">
        <v>103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529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82"/>
      <c r="EV139" s="182"/>
      <c r="EW139" s="7"/>
      <c r="EX139" s="7"/>
      <c r="EY139" s="7"/>
      <c r="EZ139" s="7"/>
      <c r="FA139" s="7"/>
      <c r="FB139" s="7"/>
      <c r="FC139" s="7"/>
      <c r="FD139" s="7"/>
    </row>
    <row r="140" spans="1:161" ht="17.100000000000001" customHeight="1" x14ac:dyDescent="0.25">
      <c r="A140" s="22">
        <v>4</v>
      </c>
      <c r="B140" s="23" t="s">
        <v>82</v>
      </c>
      <c r="C140" s="23"/>
      <c r="D140" s="23"/>
      <c r="E140" s="23"/>
      <c r="G140" s="22">
        <v>20</v>
      </c>
      <c r="H140" s="23" t="s">
        <v>731</v>
      </c>
      <c r="J140" s="23"/>
      <c r="K140" s="23"/>
      <c r="L140" s="23"/>
      <c r="M140" s="23"/>
      <c r="N140" s="6"/>
      <c r="O140" s="22">
        <v>36</v>
      </c>
      <c r="P140" s="21" t="s">
        <v>186</v>
      </c>
      <c r="Q140" s="21"/>
      <c r="W140" s="769">
        <v>1</v>
      </c>
      <c r="X140" s="769"/>
      <c r="Y140" s="769" t="s">
        <v>553</v>
      </c>
      <c r="Z140" s="769"/>
      <c r="AA140" s="769"/>
      <c r="AB140" s="225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529"/>
      <c r="BB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82"/>
      <c r="EV140" s="182"/>
      <c r="EW140" s="7"/>
      <c r="EX140" s="7"/>
      <c r="EY140" s="7"/>
      <c r="EZ140" s="7"/>
      <c r="FA140" s="7"/>
      <c r="FB140" s="7"/>
      <c r="FC140" s="7"/>
      <c r="FD140" s="7"/>
    </row>
    <row r="141" spans="1:161" ht="17.100000000000001" customHeight="1" x14ac:dyDescent="0.25">
      <c r="A141" s="22">
        <v>5</v>
      </c>
      <c r="B141" s="23" t="s">
        <v>86</v>
      </c>
      <c r="C141" s="23"/>
      <c r="D141" s="23"/>
      <c r="E141" s="23"/>
      <c r="G141" s="22">
        <v>21</v>
      </c>
      <c r="H141" s="21" t="s">
        <v>732</v>
      </c>
      <c r="J141" s="23"/>
      <c r="K141" s="23"/>
      <c r="L141" s="23"/>
      <c r="M141" s="23"/>
      <c r="N141" s="6"/>
      <c r="O141" s="22">
        <v>37</v>
      </c>
      <c r="P141" s="21" t="s">
        <v>421</v>
      </c>
      <c r="Q141" s="21"/>
      <c r="W141" s="769">
        <v>2</v>
      </c>
      <c r="X141" s="769"/>
      <c r="Y141" s="769" t="s">
        <v>608</v>
      </c>
      <c r="Z141" s="769"/>
      <c r="AA141" s="769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529"/>
      <c r="AY141" s="529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82"/>
      <c r="EU141" s="182"/>
      <c r="EV141" s="7"/>
      <c r="EW141" s="7"/>
      <c r="EX141" s="7"/>
      <c r="EY141" s="7"/>
      <c r="EZ141" s="7"/>
      <c r="FA141" s="7"/>
      <c r="FB141" s="7"/>
      <c r="FC141" s="7"/>
    </row>
    <row r="142" spans="1:161" ht="17.100000000000001" customHeight="1" x14ac:dyDescent="0.25">
      <c r="A142" s="22">
        <v>6</v>
      </c>
      <c r="B142" s="21" t="s">
        <v>125</v>
      </c>
      <c r="C142" s="23"/>
      <c r="D142" s="23"/>
      <c r="E142" s="23"/>
      <c r="G142" s="22">
        <v>22</v>
      </c>
      <c r="H142" s="21" t="s">
        <v>733</v>
      </c>
      <c r="L142" s="23"/>
      <c r="M142" s="23"/>
      <c r="N142" s="6"/>
      <c r="O142" s="22">
        <v>38</v>
      </c>
      <c r="P142" s="21" t="s">
        <v>449</v>
      </c>
      <c r="Q142" s="21"/>
      <c r="W142" s="769">
        <v>3</v>
      </c>
      <c r="X142" s="769"/>
      <c r="Y142" s="769" t="s">
        <v>609</v>
      </c>
      <c r="Z142" s="769"/>
      <c r="AA142" s="769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529"/>
      <c r="AY142" s="529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82"/>
      <c r="EU142" s="182"/>
      <c r="EV142" s="7"/>
      <c r="EW142" s="7"/>
      <c r="EX142" s="7"/>
      <c r="EY142" s="7"/>
      <c r="EZ142" s="7"/>
      <c r="FA142" s="7"/>
      <c r="FB142" s="7"/>
      <c r="FC142" s="7"/>
    </row>
    <row r="143" spans="1:161" ht="17.100000000000001" customHeight="1" x14ac:dyDescent="0.25">
      <c r="A143" s="22">
        <v>7</v>
      </c>
      <c r="B143" s="21" t="s">
        <v>126</v>
      </c>
      <c r="C143" s="23"/>
      <c r="D143" s="23"/>
      <c r="E143" s="23"/>
      <c r="G143" s="22">
        <v>23</v>
      </c>
      <c r="H143" s="1" t="s">
        <v>819</v>
      </c>
      <c r="J143" s="23"/>
      <c r="K143" s="23"/>
      <c r="L143" s="23"/>
      <c r="M143" s="23"/>
      <c r="N143" s="6"/>
      <c r="O143" s="22">
        <v>39</v>
      </c>
      <c r="P143" s="21" t="s">
        <v>412</v>
      </c>
      <c r="Q143" s="21"/>
      <c r="W143" s="769">
        <v>4</v>
      </c>
      <c r="X143" s="769"/>
      <c r="Y143" s="769" t="s">
        <v>610</v>
      </c>
      <c r="Z143" s="769"/>
      <c r="AA143" s="769"/>
      <c r="AB143" s="226" t="s">
        <v>235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529"/>
      <c r="AY143" s="529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82"/>
      <c r="EU143" s="182"/>
      <c r="EV143" s="7"/>
      <c r="EW143" s="7"/>
      <c r="EX143" s="7"/>
      <c r="EY143" s="7"/>
      <c r="EZ143" s="7"/>
      <c r="FA143" s="7"/>
      <c r="FB143" s="7"/>
      <c r="FC143" s="7"/>
    </row>
    <row r="144" spans="1:161" ht="17.100000000000001" customHeight="1" x14ac:dyDescent="0.25">
      <c r="A144" s="22">
        <v>8</v>
      </c>
      <c r="B144" s="21" t="s">
        <v>92</v>
      </c>
      <c r="C144" s="21"/>
      <c r="D144" s="23"/>
      <c r="E144" s="23"/>
      <c r="G144" s="22">
        <v>24</v>
      </c>
      <c r="H144" s="1" t="s">
        <v>820</v>
      </c>
      <c r="J144" s="23"/>
      <c r="K144" s="23"/>
      <c r="L144" s="23"/>
      <c r="M144" s="23"/>
      <c r="N144" s="6"/>
      <c r="O144" s="22">
        <v>40</v>
      </c>
      <c r="P144" s="21" t="s">
        <v>622</v>
      </c>
      <c r="Q144" s="21"/>
      <c r="W144" s="697" t="s">
        <v>27</v>
      </c>
      <c r="X144" s="698"/>
      <c r="Y144" s="698"/>
      <c r="Z144" s="698"/>
      <c r="AA144" s="699"/>
      <c r="AB144" s="226" t="s">
        <v>302</v>
      </c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529"/>
      <c r="AY144" s="529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82"/>
      <c r="EU144" s="182"/>
      <c r="EV144" s="7"/>
      <c r="EW144" s="7"/>
      <c r="EX144" s="7"/>
      <c r="EY144" s="7"/>
      <c r="EZ144" s="7"/>
      <c r="FA144" s="7"/>
      <c r="FB144" s="7"/>
      <c r="FC144" s="7"/>
    </row>
    <row r="145" spans="1:161" ht="17.100000000000001" customHeight="1" x14ac:dyDescent="0.25">
      <c r="A145" s="22">
        <v>9</v>
      </c>
      <c r="B145" s="21" t="s">
        <v>628</v>
      </c>
      <c r="C145" s="21"/>
      <c r="D145" s="23"/>
      <c r="E145" s="23"/>
      <c r="G145" s="22">
        <v>25</v>
      </c>
      <c r="H145" s="21" t="s">
        <v>821</v>
      </c>
      <c r="J145" s="23"/>
      <c r="K145" s="23"/>
      <c r="L145" s="23"/>
      <c r="M145" s="23"/>
      <c r="N145" s="6"/>
      <c r="O145" s="22">
        <v>41</v>
      </c>
      <c r="P145" s="21" t="s">
        <v>669</v>
      </c>
      <c r="Q145" s="21"/>
      <c r="W145" s="769">
        <v>5</v>
      </c>
      <c r="X145" s="769"/>
      <c r="Y145" s="769" t="s">
        <v>611</v>
      </c>
      <c r="Z145" s="769"/>
      <c r="AA145" s="769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529"/>
      <c r="AY145" s="529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82"/>
      <c r="EU145" s="182"/>
      <c r="EV145" s="7"/>
      <c r="EW145" s="7"/>
      <c r="EX145" s="7"/>
      <c r="EY145" s="7"/>
      <c r="EZ145" s="7"/>
      <c r="FA145" s="7"/>
      <c r="FB145" s="7"/>
      <c r="FC145" s="7"/>
    </row>
    <row r="146" spans="1:161" ht="17.100000000000001" customHeight="1" x14ac:dyDescent="0.25">
      <c r="A146" s="22">
        <v>10</v>
      </c>
      <c r="B146" s="21" t="s">
        <v>124</v>
      </c>
      <c r="C146" s="21"/>
      <c r="D146" s="21"/>
      <c r="E146" s="21"/>
      <c r="G146" s="22">
        <v>26</v>
      </c>
      <c r="H146" s="21" t="s">
        <v>670</v>
      </c>
      <c r="J146" s="23"/>
      <c r="K146" s="23"/>
      <c r="L146" s="23"/>
      <c r="M146" s="21"/>
      <c r="N146" s="7"/>
      <c r="O146" s="22">
        <v>42</v>
      </c>
      <c r="P146" s="21" t="s">
        <v>672</v>
      </c>
      <c r="Q146" s="21"/>
      <c r="W146" s="769">
        <v>6</v>
      </c>
      <c r="X146" s="769"/>
      <c r="Y146" s="769" t="s">
        <v>612</v>
      </c>
      <c r="Z146" s="769"/>
      <c r="AA146" s="769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529"/>
      <c r="AY146" s="529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82"/>
      <c r="EU146" s="182"/>
      <c r="EV146" s="7"/>
      <c r="EW146" s="7"/>
      <c r="EX146" s="7"/>
      <c r="EY146" s="7"/>
      <c r="EZ146" s="7"/>
      <c r="FA146" s="7"/>
      <c r="FB146" s="7"/>
      <c r="FC146" s="7"/>
    </row>
    <row r="147" spans="1:161" ht="17.100000000000001" customHeight="1" x14ac:dyDescent="0.25">
      <c r="A147" s="22">
        <v>11</v>
      </c>
      <c r="B147" s="23" t="s">
        <v>94</v>
      </c>
      <c r="C147" s="21"/>
      <c r="D147" s="21"/>
      <c r="E147" s="21"/>
      <c r="G147" s="22">
        <v>27</v>
      </c>
      <c r="H147" s="1" t="s">
        <v>822</v>
      </c>
      <c r="J147" s="21"/>
      <c r="K147" s="21"/>
      <c r="L147" s="21"/>
      <c r="M147" s="21"/>
      <c r="N147" s="7"/>
      <c r="O147" s="22">
        <v>43</v>
      </c>
      <c r="P147" s="21" t="s">
        <v>686</v>
      </c>
      <c r="Q147" s="21"/>
      <c r="W147" s="769">
        <v>7</v>
      </c>
      <c r="X147" s="769"/>
      <c r="Y147" s="769" t="s">
        <v>613</v>
      </c>
      <c r="Z147" s="769"/>
      <c r="AA147" s="769"/>
      <c r="AX147" s="529"/>
      <c r="AY147" s="529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82"/>
      <c r="EU147" s="182"/>
      <c r="EV147" s="7"/>
      <c r="EW147" s="7"/>
      <c r="EX147" s="7"/>
      <c r="EY147" s="7"/>
      <c r="EZ147" s="7"/>
      <c r="FA147" s="7"/>
      <c r="FB147" s="7"/>
      <c r="FC147" s="7"/>
    </row>
    <row r="148" spans="1:161" ht="17.100000000000001" customHeight="1" x14ac:dyDescent="0.25">
      <c r="A148" s="348">
        <v>12</v>
      </c>
      <c r="B148" s="21" t="s">
        <v>114</v>
      </c>
      <c r="C148" s="347"/>
      <c r="D148" s="347"/>
      <c r="E148" s="347"/>
      <c r="G148" s="22">
        <v>28</v>
      </c>
      <c r="H148" s="1" t="s">
        <v>823</v>
      </c>
      <c r="J148" s="21"/>
      <c r="K148" s="21"/>
      <c r="L148" s="21"/>
      <c r="M148" s="21"/>
      <c r="N148" s="7"/>
      <c r="O148" s="22">
        <v>44</v>
      </c>
      <c r="P148" s="1" t="s">
        <v>781</v>
      </c>
      <c r="Q148" s="21"/>
      <c r="W148" s="769">
        <v>8</v>
      </c>
      <c r="X148" s="769"/>
      <c r="Y148" s="769" t="s">
        <v>614</v>
      </c>
      <c r="Z148" s="769"/>
      <c r="AA148" s="769"/>
      <c r="AX148" s="529"/>
      <c r="AY148" s="529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82"/>
      <c r="EU148" s="182"/>
      <c r="EV148" s="7"/>
      <c r="EW148" s="7"/>
      <c r="EX148" s="7"/>
      <c r="EY148" s="7"/>
      <c r="EZ148" s="7"/>
      <c r="FA148" s="7"/>
      <c r="FB148" s="7"/>
      <c r="FC148" s="7"/>
    </row>
    <row r="149" spans="1:161" ht="17.100000000000001" customHeight="1" x14ac:dyDescent="0.25">
      <c r="A149" s="22">
        <v>13</v>
      </c>
      <c r="B149" s="21" t="s">
        <v>848</v>
      </c>
      <c r="C149" s="21"/>
      <c r="D149" s="21"/>
      <c r="E149" s="21"/>
      <c r="G149" s="22">
        <v>29</v>
      </c>
      <c r="H149" s="1" t="s">
        <v>824</v>
      </c>
      <c r="J149" s="21"/>
      <c r="K149" s="21"/>
      <c r="L149" s="21"/>
      <c r="M149" s="21"/>
      <c r="O149" s="22">
        <v>45</v>
      </c>
      <c r="P149" s="1" t="s">
        <v>826</v>
      </c>
      <c r="W149" s="697" t="s">
        <v>27</v>
      </c>
      <c r="X149" s="698"/>
      <c r="Y149" s="698"/>
      <c r="Z149" s="698"/>
      <c r="AA149" s="699"/>
      <c r="AX149" s="529"/>
      <c r="AY149" s="529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</row>
    <row r="150" spans="1:161" ht="17.100000000000001" customHeight="1" x14ac:dyDescent="0.25">
      <c r="A150" s="22">
        <v>14</v>
      </c>
      <c r="B150" s="21" t="s">
        <v>452</v>
      </c>
      <c r="C150" s="21"/>
      <c r="D150" s="21"/>
      <c r="E150" s="21"/>
      <c r="G150" s="22">
        <v>30</v>
      </c>
      <c r="H150" s="1" t="s">
        <v>825</v>
      </c>
      <c r="J150" s="21"/>
      <c r="K150" s="21"/>
      <c r="L150" s="21"/>
      <c r="M150" s="21"/>
      <c r="O150" s="22">
        <v>46</v>
      </c>
      <c r="P150" s="531" t="s">
        <v>827</v>
      </c>
      <c r="W150" s="769">
        <v>9</v>
      </c>
      <c r="X150" s="769"/>
      <c r="Y150" s="769" t="s">
        <v>615</v>
      </c>
      <c r="Z150" s="769"/>
      <c r="AA150" s="769"/>
      <c r="AX150" s="529"/>
      <c r="AY150" s="529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</row>
    <row r="151" spans="1:161" ht="17.100000000000001" customHeight="1" thickBot="1" x14ac:dyDescent="0.3">
      <c r="A151" s="22">
        <v>15</v>
      </c>
      <c r="B151" s="21" t="s">
        <v>107</v>
      </c>
      <c r="C151" s="21"/>
      <c r="D151" s="21"/>
      <c r="E151" s="21"/>
      <c r="G151" s="22">
        <v>31</v>
      </c>
      <c r="H151" s="21" t="s">
        <v>427</v>
      </c>
      <c r="J151" s="21"/>
      <c r="K151" s="21"/>
      <c r="L151" s="21"/>
      <c r="M151" s="21"/>
      <c r="O151" s="22">
        <v>47</v>
      </c>
      <c r="P151" s="531" t="s">
        <v>828</v>
      </c>
      <c r="W151" s="821">
        <v>10</v>
      </c>
      <c r="X151" s="821"/>
      <c r="Y151" s="821" t="s">
        <v>616</v>
      </c>
      <c r="Z151" s="821"/>
      <c r="AA151" s="821"/>
      <c r="AX151" s="529"/>
      <c r="AY151" s="529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</row>
    <row r="152" spans="1:161" ht="17.100000000000001" customHeight="1" thickTop="1" x14ac:dyDescent="0.25">
      <c r="A152" s="22">
        <v>16</v>
      </c>
      <c r="B152" s="21" t="s">
        <v>109</v>
      </c>
      <c r="C152" s="21"/>
      <c r="D152" s="21"/>
      <c r="E152" s="21"/>
      <c r="G152" s="22">
        <v>32</v>
      </c>
      <c r="H152" s="21" t="s">
        <v>142</v>
      </c>
      <c r="J152" s="21"/>
      <c r="K152" s="21"/>
      <c r="L152" s="21"/>
      <c r="M152" s="21"/>
      <c r="O152" s="22">
        <v>48</v>
      </c>
      <c r="P152" s="532" t="s">
        <v>829</v>
      </c>
      <c r="R152" s="383"/>
      <c r="S152" s="383"/>
      <c r="T152" s="223"/>
      <c r="U152" s="223"/>
      <c r="W152" s="223"/>
      <c r="X152" s="223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</row>
    <row r="153" spans="1:161" ht="17.100000000000001" customHeight="1" x14ac:dyDescent="0.25">
      <c r="A153" s="22"/>
      <c r="C153" s="21"/>
      <c r="D153" s="21"/>
      <c r="E153" s="21"/>
      <c r="F153" s="22"/>
      <c r="J153" s="21"/>
      <c r="K153" s="21"/>
      <c r="L153" s="21"/>
      <c r="M153" s="21"/>
      <c r="O153" s="22">
        <v>49</v>
      </c>
      <c r="P153" s="531" t="s">
        <v>830</v>
      </c>
      <c r="R153" s="383"/>
      <c r="S153" s="383"/>
      <c r="T153" s="223"/>
      <c r="U153" s="223"/>
      <c r="V153" s="223"/>
      <c r="W153" s="223"/>
      <c r="X153" s="223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</row>
    <row r="154" spans="1:161" ht="17.100000000000001" customHeight="1" x14ac:dyDescent="0.25">
      <c r="C154" s="21"/>
      <c r="D154" s="21"/>
      <c r="E154" s="21"/>
      <c r="J154" s="21"/>
      <c r="K154" s="21"/>
      <c r="L154" s="21"/>
      <c r="M154" s="21"/>
      <c r="O154" s="529"/>
      <c r="R154" s="383"/>
      <c r="S154" s="383"/>
      <c r="T154" s="223"/>
      <c r="U154" s="223"/>
      <c r="V154" s="223"/>
      <c r="W154" s="223"/>
      <c r="X154" s="223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</row>
    <row r="155" spans="1:161" ht="17.100000000000001" customHeight="1" x14ac:dyDescent="0.25">
      <c r="C155" s="21"/>
      <c r="D155" s="21"/>
      <c r="E155" s="21"/>
      <c r="J155" s="21"/>
      <c r="K155" s="21"/>
      <c r="L155" s="21"/>
      <c r="M155" s="21"/>
      <c r="R155" s="631"/>
      <c r="S155" s="631"/>
      <c r="T155" s="223"/>
      <c r="U155" s="223"/>
      <c r="V155" s="223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</row>
    <row r="156" spans="1:161" ht="17.100000000000001" customHeight="1" x14ac:dyDescent="0.25">
      <c r="C156" s="23"/>
      <c r="D156" s="21"/>
      <c r="E156" s="21"/>
      <c r="J156" s="21"/>
      <c r="K156" s="21"/>
      <c r="L156" s="21"/>
      <c r="M156" s="21"/>
      <c r="R156" s="631"/>
      <c r="S156" s="631"/>
      <c r="T156" s="223"/>
      <c r="U156" s="223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83"/>
      <c r="BW156" s="183"/>
      <c r="BX156" s="183"/>
      <c r="BY156" s="183"/>
      <c r="BZ156" s="183"/>
      <c r="CA156" s="183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5"/>
      <c r="CS156" s="185"/>
      <c r="CT156" s="7"/>
      <c r="CU156" s="7"/>
      <c r="CV156" s="7"/>
      <c r="CW156" s="7"/>
      <c r="CX156" s="7"/>
      <c r="CY156" s="7"/>
      <c r="CZ156" s="185"/>
      <c r="DA156" s="185"/>
      <c r="DB156" s="185"/>
      <c r="DC156" s="185"/>
      <c r="DD156" s="185"/>
      <c r="DE156" s="185"/>
      <c r="DF156" s="185" t="s">
        <v>854</v>
      </c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185"/>
      <c r="EA156" s="185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</row>
    <row r="157" spans="1:161" ht="17.100000000000001" customHeight="1" x14ac:dyDescent="0.25">
      <c r="D157" s="21"/>
      <c r="E157" s="21"/>
      <c r="J157" s="21"/>
      <c r="K157" s="21"/>
      <c r="L157" s="21"/>
      <c r="M157" s="21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18"/>
      <c r="BZ157" s="118"/>
      <c r="CA157" s="118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 t="s">
        <v>134</v>
      </c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</row>
    <row r="158" spans="1:161" ht="17.100000000000001" customHeight="1" x14ac:dyDescent="0.25">
      <c r="A158" s="22"/>
      <c r="B158" s="21"/>
      <c r="D158" s="23"/>
      <c r="E158" s="21"/>
      <c r="F158" s="21"/>
      <c r="G158" s="22"/>
      <c r="H158" s="22"/>
      <c r="M158" s="21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527"/>
      <c r="CS158" s="527"/>
      <c r="CT158" s="527"/>
      <c r="CU158" s="527"/>
      <c r="CV158" s="527"/>
      <c r="CW158" s="527"/>
      <c r="CX158" s="527"/>
      <c r="CY158" s="527"/>
      <c r="CZ158" s="527"/>
      <c r="DA158" s="527"/>
      <c r="DB158" s="527"/>
      <c r="DC158" s="527"/>
      <c r="DD158" s="527"/>
      <c r="DE158" s="527"/>
      <c r="DF158" s="527" t="s">
        <v>451</v>
      </c>
      <c r="DG158" s="527"/>
      <c r="DH158" s="527"/>
      <c r="DI158" s="527"/>
      <c r="DJ158" s="527"/>
      <c r="DK158" s="527"/>
      <c r="DL158" s="527"/>
      <c r="DM158" s="527"/>
      <c r="DN158" s="527"/>
      <c r="DO158" s="527"/>
      <c r="DP158" s="527"/>
      <c r="DQ158" s="527"/>
      <c r="DR158" s="527"/>
      <c r="DS158" s="527"/>
      <c r="DT158" s="527"/>
      <c r="DU158" s="527"/>
      <c r="DV158" s="527"/>
      <c r="DW158" s="527"/>
      <c r="DX158" s="527"/>
      <c r="DY158" s="527"/>
      <c r="DZ158" s="527"/>
      <c r="EA158" s="52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</row>
    <row r="159" spans="1:161" ht="17.100000000000001" customHeight="1" x14ac:dyDescent="0.25">
      <c r="A159" s="24"/>
      <c r="G159" s="24"/>
      <c r="H159" s="24"/>
      <c r="I159" s="21"/>
      <c r="J159" s="21"/>
      <c r="K159" s="21"/>
      <c r="L159" s="21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 t="s">
        <v>855</v>
      </c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</row>
    <row r="160" spans="1:161" ht="15.95" customHeight="1" x14ac:dyDescent="0.25"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</row>
    <row r="161" spans="2:161" ht="15.95" customHeight="1" x14ac:dyDescent="0.25"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18"/>
      <c r="CS161" s="118"/>
      <c r="CT161" s="118"/>
      <c r="CU161" s="118"/>
      <c r="CV161" s="118"/>
      <c r="CW161" s="118"/>
      <c r="CX161" s="118"/>
      <c r="CY161" s="118"/>
      <c r="CZ161" s="118"/>
      <c r="DA161" s="118"/>
      <c r="DB161" s="118"/>
      <c r="DC161" s="118"/>
      <c r="DD161" s="118"/>
      <c r="DE161" s="118"/>
      <c r="DF161" s="187" t="s">
        <v>856</v>
      </c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18"/>
      <c r="DU161" s="118"/>
      <c r="DV161" s="118"/>
      <c r="DW161" s="118"/>
      <c r="DX161" s="118"/>
      <c r="DY161" s="118"/>
      <c r="DZ161" s="118"/>
      <c r="EA161" s="118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</row>
    <row r="162" spans="2:161" ht="15.95" customHeight="1" x14ac:dyDescent="0.25"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18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85" t="s">
        <v>134</v>
      </c>
      <c r="DG162" s="185"/>
      <c r="DH162" s="185"/>
      <c r="DI162" s="185"/>
      <c r="DJ162" s="185"/>
      <c r="DK162" s="185"/>
      <c r="DL162" s="187"/>
      <c r="DM162" s="187"/>
      <c r="DN162" s="187"/>
      <c r="DO162" s="187"/>
      <c r="DP162" s="187"/>
      <c r="DQ162" s="187"/>
      <c r="DR162" s="187"/>
      <c r="DS162" s="187"/>
      <c r="DT162" s="118"/>
      <c r="DU162" s="118"/>
      <c r="DV162" s="118"/>
      <c r="DW162" s="118"/>
      <c r="DX162" s="118"/>
      <c r="DY162" s="118"/>
      <c r="DZ162" s="118"/>
      <c r="EA162" s="118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</row>
    <row r="163" spans="2:161" ht="15.95" customHeight="1" x14ac:dyDescent="0.25"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18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18"/>
      <c r="DH163" s="118"/>
      <c r="DI163" s="118"/>
      <c r="DJ163" s="118"/>
      <c r="DK163" s="118"/>
      <c r="DL163" s="118"/>
      <c r="DM163" s="118"/>
      <c r="DN163" s="118"/>
      <c r="DO163" s="118"/>
      <c r="DP163" s="118"/>
      <c r="DQ163" s="118"/>
      <c r="DR163" s="118"/>
      <c r="DS163" s="118"/>
      <c r="DT163" s="118"/>
      <c r="DU163" s="118"/>
      <c r="DV163" s="118"/>
      <c r="DW163" s="118"/>
      <c r="DX163" s="118"/>
      <c r="DY163" s="118"/>
      <c r="DZ163" s="118"/>
      <c r="EA163" s="118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</row>
    <row r="164" spans="2:161" ht="15.95" customHeight="1" x14ac:dyDescent="0.25"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18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18"/>
      <c r="DU164" s="118"/>
      <c r="DV164" s="118"/>
      <c r="DW164" s="118"/>
      <c r="DX164" s="118"/>
      <c r="DY164" s="118"/>
      <c r="DZ164" s="118"/>
      <c r="EA164" s="118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</row>
    <row r="165" spans="2:161" ht="15.95" customHeight="1" x14ac:dyDescent="0.25"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18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87" t="s">
        <v>857</v>
      </c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18"/>
      <c r="DU165" s="118"/>
      <c r="DV165" s="118"/>
      <c r="DW165" s="118"/>
      <c r="DX165" s="118"/>
      <c r="DY165" s="118"/>
      <c r="DZ165" s="118"/>
      <c r="EA165" s="118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</row>
    <row r="166" spans="2:161" ht="15.95" customHeight="1" x14ac:dyDescent="0.25"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18"/>
      <c r="DU166" s="118"/>
      <c r="DV166" s="118"/>
      <c r="DW166" s="118"/>
      <c r="DX166" s="118"/>
      <c r="DY166" s="118"/>
      <c r="DZ166" s="118"/>
      <c r="EA166" s="118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</row>
    <row r="167" spans="2:161" ht="15.95" customHeight="1" x14ac:dyDescent="0.25"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187"/>
      <c r="DU167" s="187"/>
      <c r="DV167" s="187"/>
      <c r="DW167" s="187"/>
      <c r="DX167" s="187"/>
      <c r="DY167" s="187"/>
      <c r="DZ167" s="187"/>
      <c r="EA167" s="18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</row>
    <row r="168" spans="2:161" ht="15.95" customHeight="1" x14ac:dyDescent="0.25"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</row>
    <row r="169" spans="2:161" ht="15.95" customHeight="1" x14ac:dyDescent="0.25"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18"/>
      <c r="DU169" s="118"/>
      <c r="DV169" s="118"/>
      <c r="DW169" s="118"/>
      <c r="DX169" s="118"/>
      <c r="DY169" s="118"/>
      <c r="DZ169" s="118"/>
      <c r="EA169" s="118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</row>
    <row r="170" spans="2:161" ht="15.95" customHeight="1" x14ac:dyDescent="0.25">
      <c r="B170" s="105"/>
      <c r="C170" s="105"/>
      <c r="D170" s="105"/>
      <c r="E170" s="105"/>
      <c r="F170" s="105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</row>
    <row r="171" spans="2:161" ht="15.95" customHeight="1" x14ac:dyDescent="0.25">
      <c r="B171" s="105"/>
      <c r="C171" s="105"/>
      <c r="E171" s="105"/>
      <c r="F171" s="105"/>
      <c r="G171" s="105"/>
      <c r="H171" s="105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</row>
    <row r="172" spans="2:161" ht="15.95" customHeight="1" x14ac:dyDescent="0.25">
      <c r="B172" s="105"/>
      <c r="C172" s="105"/>
      <c r="E172" s="105"/>
      <c r="F172" s="105"/>
      <c r="G172" s="105"/>
      <c r="H172" s="105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</row>
    <row r="173" spans="2:161" ht="15.95" customHeight="1" x14ac:dyDescent="0.25">
      <c r="B173" s="105"/>
      <c r="C173" s="105"/>
      <c r="E173" s="105"/>
      <c r="F173" s="105"/>
      <c r="G173" s="105"/>
      <c r="H173" s="105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</row>
    <row r="174" spans="2:161" ht="15.95" customHeight="1" x14ac:dyDescent="0.25">
      <c r="B174" s="105"/>
      <c r="C174" s="105"/>
      <c r="E174" s="105"/>
      <c r="F174" s="105"/>
      <c r="G174" s="105"/>
      <c r="H174" s="105"/>
    </row>
    <row r="175" spans="2:161" ht="15.95" customHeight="1" x14ac:dyDescent="0.25">
      <c r="B175" s="105"/>
      <c r="C175" s="105"/>
      <c r="E175" s="105"/>
      <c r="F175" s="105"/>
      <c r="G175" s="105"/>
      <c r="H175" s="105"/>
    </row>
    <row r="176" spans="2:161" ht="15.95" customHeight="1" x14ac:dyDescent="0.25">
      <c r="B176" s="105"/>
      <c r="C176" s="105"/>
      <c r="E176" s="105"/>
      <c r="F176" s="105"/>
      <c r="G176" s="105"/>
      <c r="H176" s="105"/>
    </row>
    <row r="177" spans="2:6" ht="15.95" customHeight="1" x14ac:dyDescent="0.25">
      <c r="B177" s="105"/>
      <c r="C177" s="105"/>
      <c r="D177" s="105"/>
      <c r="E177" s="105"/>
      <c r="F177" s="105"/>
    </row>
    <row r="178" spans="2:6" ht="15.95" customHeight="1" x14ac:dyDescent="0.25">
      <c r="B178" s="105"/>
      <c r="C178" s="105"/>
      <c r="D178" s="105"/>
      <c r="E178" s="105"/>
      <c r="F178" s="105"/>
    </row>
    <row r="179" spans="2:6" ht="15.95" customHeight="1" x14ac:dyDescent="0.25">
      <c r="B179" s="105"/>
      <c r="C179" s="105"/>
      <c r="E179" s="105"/>
      <c r="F179" s="105"/>
    </row>
    <row r="180" spans="2:6" ht="15.95" customHeight="1" x14ac:dyDescent="0.25">
      <c r="B180" s="105"/>
      <c r="C180" s="105"/>
      <c r="E180" s="105"/>
      <c r="F180" s="105"/>
    </row>
    <row r="181" spans="2:6" ht="15.95" customHeight="1" x14ac:dyDescent="0.25">
      <c r="B181" s="105"/>
      <c r="C181" s="105"/>
      <c r="E181" s="105"/>
      <c r="F181" s="105"/>
    </row>
  </sheetData>
  <mergeCells count="167">
    <mergeCell ref="W151:X151"/>
    <mergeCell ref="Y151:AA151"/>
    <mergeCell ref="R155:S155"/>
    <mergeCell ref="R156:S156"/>
    <mergeCell ref="W147:X147"/>
    <mergeCell ref="Y147:AA147"/>
    <mergeCell ref="W148:X148"/>
    <mergeCell ref="Y148:AA148"/>
    <mergeCell ref="W149:AA149"/>
    <mergeCell ref="W150:X150"/>
    <mergeCell ref="Y150:AA150"/>
    <mergeCell ref="W143:X143"/>
    <mergeCell ref="Y143:AA143"/>
    <mergeCell ref="W144:AA144"/>
    <mergeCell ref="W145:X145"/>
    <mergeCell ref="Y145:AA145"/>
    <mergeCell ref="W146:X146"/>
    <mergeCell ref="Y146:AA146"/>
    <mergeCell ref="W140:X140"/>
    <mergeCell ref="Y140:AA140"/>
    <mergeCell ref="W141:X141"/>
    <mergeCell ref="Y141:AA141"/>
    <mergeCell ref="W142:X142"/>
    <mergeCell ref="Y142:AA142"/>
    <mergeCell ref="A132:C132"/>
    <mergeCell ref="A133:C133"/>
    <mergeCell ref="A135:C135"/>
    <mergeCell ref="W137:X138"/>
    <mergeCell ref="Y137:AA138"/>
    <mergeCell ref="W139:X139"/>
    <mergeCell ref="Y139:AA139"/>
    <mergeCell ref="A126:C126"/>
    <mergeCell ref="A127:C127"/>
    <mergeCell ref="A128:C128"/>
    <mergeCell ref="A129:C129"/>
    <mergeCell ref="AC129:AC130"/>
    <mergeCell ref="BB129:BB130"/>
    <mergeCell ref="A130:C130"/>
    <mergeCell ref="A122:C122"/>
    <mergeCell ref="A123:C123"/>
    <mergeCell ref="AC123:AC124"/>
    <mergeCell ref="BB123:BB124"/>
    <mergeCell ref="A124:C124"/>
    <mergeCell ref="A125:C125"/>
    <mergeCell ref="A118:C118"/>
    <mergeCell ref="AC118:AC119"/>
    <mergeCell ref="BB118:BB119"/>
    <mergeCell ref="A119:C119"/>
    <mergeCell ref="AC120:AC121"/>
    <mergeCell ref="BB120:BB121"/>
    <mergeCell ref="AC111:AC112"/>
    <mergeCell ref="BB111:BB112"/>
    <mergeCell ref="AC113:AC114"/>
    <mergeCell ref="BB113:BB114"/>
    <mergeCell ref="A115:C115"/>
    <mergeCell ref="A116:C116"/>
    <mergeCell ref="AC116:AC117"/>
    <mergeCell ref="BB116:BB117"/>
    <mergeCell ref="A117:C117"/>
    <mergeCell ref="A105:C105"/>
    <mergeCell ref="A106:C106"/>
    <mergeCell ref="A107:C107"/>
    <mergeCell ref="AC107:AC108"/>
    <mergeCell ref="BB107:BB108"/>
    <mergeCell ref="A109:C109"/>
    <mergeCell ref="AC109:AC110"/>
    <mergeCell ref="BB109:BB110"/>
    <mergeCell ref="A110:C110"/>
    <mergeCell ref="AC99:AC100"/>
    <mergeCell ref="BB99:BB100"/>
    <mergeCell ref="A102:C102"/>
    <mergeCell ref="A103:C103"/>
    <mergeCell ref="AC103:AC104"/>
    <mergeCell ref="BB103:BB104"/>
    <mergeCell ref="A104:C104"/>
    <mergeCell ref="A95:C95"/>
    <mergeCell ref="AC95:AC96"/>
    <mergeCell ref="BB95:BB96"/>
    <mergeCell ref="A97:C97"/>
    <mergeCell ref="AC97:AC98"/>
    <mergeCell ref="BB97:BB98"/>
    <mergeCell ref="A98:C98"/>
    <mergeCell ref="A89:C89"/>
    <mergeCell ref="AC89:AC90"/>
    <mergeCell ref="BB89:BB90"/>
    <mergeCell ref="A90:C90"/>
    <mergeCell ref="A91:C91"/>
    <mergeCell ref="AC93:AC94"/>
    <mergeCell ref="BB93:BB94"/>
    <mergeCell ref="A85:C85"/>
    <mergeCell ref="AC85:AC86"/>
    <mergeCell ref="BB85:BB86"/>
    <mergeCell ref="A86:C86"/>
    <mergeCell ref="AC87:AC88"/>
    <mergeCell ref="BB87:BB88"/>
    <mergeCell ref="A81:C81"/>
    <mergeCell ref="AC81:AC82"/>
    <mergeCell ref="BB81:BB82"/>
    <mergeCell ref="A83:C83"/>
    <mergeCell ref="AC83:AC84"/>
    <mergeCell ref="BB83:BB84"/>
    <mergeCell ref="A77:C77"/>
    <mergeCell ref="AC77:AC78"/>
    <mergeCell ref="BB77:BB78"/>
    <mergeCell ref="A78:C78"/>
    <mergeCell ref="AC79:AC80"/>
    <mergeCell ref="BB79:BB80"/>
    <mergeCell ref="BB73:BB74"/>
    <mergeCell ref="A74:C74"/>
    <mergeCell ref="A75:C75"/>
    <mergeCell ref="AC75:AC76"/>
    <mergeCell ref="BB75:BB76"/>
    <mergeCell ref="A76:C76"/>
    <mergeCell ref="A67:C67"/>
    <mergeCell ref="A68:C68"/>
    <mergeCell ref="A70:C70"/>
    <mergeCell ref="A71:C71"/>
    <mergeCell ref="A73:C73"/>
    <mergeCell ref="AC73:AC74"/>
    <mergeCell ref="A54:A64"/>
    <mergeCell ref="B54:B64"/>
    <mergeCell ref="D61:Z62"/>
    <mergeCell ref="D63:Z64"/>
    <mergeCell ref="A65:C65"/>
    <mergeCell ref="AA65:AB65"/>
    <mergeCell ref="A21:A31"/>
    <mergeCell ref="B21:B31"/>
    <mergeCell ref="AA23:AB23"/>
    <mergeCell ref="A33:A42"/>
    <mergeCell ref="B33:B42"/>
    <mergeCell ref="A43:A53"/>
    <mergeCell ref="B43:B53"/>
    <mergeCell ref="A10:A20"/>
    <mergeCell ref="B10:B20"/>
    <mergeCell ref="D10:Z11"/>
    <mergeCell ref="AA10:AB10"/>
    <mergeCell ref="AA18:AB18"/>
    <mergeCell ref="Y8:Z8"/>
    <mergeCell ref="AM8:AO8"/>
    <mergeCell ref="AP8:AQ8"/>
    <mergeCell ref="AD7:AL7"/>
    <mergeCell ref="AM7:AS7"/>
    <mergeCell ref="AR8:AS8"/>
    <mergeCell ref="AT7:AZ7"/>
    <mergeCell ref="AT8:AV8"/>
    <mergeCell ref="AW8:AX8"/>
    <mergeCell ref="AY8:AZ8"/>
    <mergeCell ref="AJ8:AL8"/>
    <mergeCell ref="A1:AB1"/>
    <mergeCell ref="A6:A9"/>
    <mergeCell ref="B6:B9"/>
    <mergeCell ref="C6:C9"/>
    <mergeCell ref="D6:Z6"/>
    <mergeCell ref="AA6:AB9"/>
    <mergeCell ref="D7:L7"/>
    <mergeCell ref="D8:F8"/>
    <mergeCell ref="G8:I8"/>
    <mergeCell ref="J8:L8"/>
    <mergeCell ref="M7:S7"/>
    <mergeCell ref="T7:Z7"/>
    <mergeCell ref="W8:X8"/>
    <mergeCell ref="T8:V8"/>
    <mergeCell ref="AD8:AF8"/>
    <mergeCell ref="AG8:AI8"/>
    <mergeCell ref="M8:O8"/>
    <mergeCell ref="P8:Q8"/>
    <mergeCell ref="R8:S8"/>
  </mergeCells>
  <conditionalFormatting sqref="BC12:FB64">
    <cfRule type="cellIs" dxfId="3" priority="1" stopIfTrue="1" operator="greaterThan">
      <formula>1</formula>
    </cfRule>
  </conditionalFormatting>
  <pageMargins left="0.12" right="0.16" top="0.23" bottom="0.17" header="0.24" footer="0.24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81921" r:id="rId4">
          <objectPr defaultSize="0" autoPict="0" r:id="rId5">
            <anchor moveWithCells="1" sizeWithCells="1">
              <from>
                <xdr:col>27</xdr:col>
                <xdr:colOff>323850</xdr:colOff>
                <xdr:row>139</xdr:row>
                <xdr:rowOff>104775</xdr:rowOff>
              </from>
              <to>
                <xdr:col>27</xdr:col>
                <xdr:colOff>1095375</xdr:colOff>
                <xdr:row>141</xdr:row>
                <xdr:rowOff>142875</xdr:rowOff>
              </to>
            </anchor>
          </objectPr>
        </oleObject>
      </mc:Choice>
      <mc:Fallback>
        <oleObject progId="PBrush" shapeId="8192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H181"/>
  <sheetViews>
    <sheetView topLeftCell="B1" zoomScale="60" zoomScaleNormal="60" workbookViewId="0">
      <pane xSplit="27" ySplit="9" topLeftCell="EU22" activePane="bottomRight" state="frozen"/>
      <selection activeCell="B1" sqref="B1"/>
      <selection pane="topRight" activeCell="AC1" sqref="AC1"/>
      <selection pane="bottomLeft" activeCell="B10" sqref="B10"/>
      <selection pane="bottomRight" activeCell="L39" sqref="L39"/>
    </sheetView>
  </sheetViews>
  <sheetFormatPr defaultRowHeight="15.95" customHeight="1" x14ac:dyDescent="0.25"/>
  <cols>
    <col min="1" max="1" width="4.85546875" style="1" customWidth="1"/>
    <col min="2" max="2" width="6.28515625" style="1" customWidth="1"/>
    <col min="3" max="3" width="6.140625" style="1" customWidth="1"/>
    <col min="4" max="4" width="5.140625" style="1" customWidth="1"/>
    <col min="5" max="5" width="5.7109375" style="1" customWidth="1"/>
    <col min="6" max="6" width="5.42578125" style="1" customWidth="1"/>
    <col min="7" max="9" width="5.7109375" style="1" customWidth="1"/>
    <col min="10" max="10" width="5.42578125" style="1" customWidth="1"/>
    <col min="11" max="11" width="5.7109375" style="1" customWidth="1"/>
    <col min="12" max="12" width="6.5703125" style="1" customWidth="1"/>
    <col min="13" max="17" width="5.7109375" style="1" customWidth="1"/>
    <col min="18" max="18" width="6" style="1" customWidth="1"/>
    <col min="19" max="19" width="5.5703125" style="1" customWidth="1"/>
    <col min="20" max="23" width="5.7109375" style="1" customWidth="1"/>
    <col min="24" max="24" width="5.85546875" style="1" customWidth="1"/>
    <col min="25" max="26" width="5.7109375" style="1" customWidth="1"/>
    <col min="27" max="27" width="3.7109375" style="1" customWidth="1"/>
    <col min="28" max="28" width="30.42578125" style="1" customWidth="1"/>
    <col min="29" max="29" width="7.85546875" style="1" hidden="1" customWidth="1"/>
    <col min="30" max="51" width="6.7109375" style="1" hidden="1" customWidth="1"/>
    <col min="52" max="59" width="6.7109375" style="374" hidden="1" customWidth="1"/>
    <col min="60" max="60" width="6.7109375" style="377" hidden="1" customWidth="1"/>
    <col min="61" max="70" width="6.7109375" style="374" hidden="1" customWidth="1"/>
    <col min="71" max="73" width="6.7109375" style="386" hidden="1" customWidth="1"/>
    <col min="74" max="157" width="6.7109375" style="1" hidden="1" customWidth="1"/>
    <col min="158" max="158" width="6.7109375" style="1" customWidth="1"/>
    <col min="159" max="159" width="11.28515625" style="1" customWidth="1"/>
    <col min="160" max="178" width="5.28515625" style="1" customWidth="1"/>
    <col min="179" max="16384" width="9.140625" style="1"/>
  </cols>
  <sheetData>
    <row r="1" spans="1:190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367"/>
      <c r="AD1" s="367"/>
      <c r="AE1" s="367"/>
      <c r="AF1" s="367"/>
      <c r="AG1" s="367"/>
      <c r="AH1" s="389"/>
      <c r="AI1" s="367"/>
      <c r="AJ1" s="367"/>
      <c r="AK1" s="389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</row>
    <row r="2" spans="1:190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74"/>
      <c r="AD2" s="374"/>
      <c r="AE2" s="374"/>
      <c r="AF2" s="374"/>
      <c r="AG2" s="374"/>
      <c r="AH2" s="390"/>
      <c r="AI2" s="374"/>
      <c r="AJ2" s="374"/>
      <c r="AK2" s="390"/>
      <c r="AL2" s="374"/>
      <c r="AM2" s="374"/>
      <c r="AN2" s="374"/>
      <c r="AO2" s="374"/>
      <c r="AP2" s="374"/>
      <c r="AQ2" s="374"/>
      <c r="AR2" s="374"/>
      <c r="AS2" s="374"/>
      <c r="AT2" s="374"/>
      <c r="AU2" s="374"/>
      <c r="AV2" s="374"/>
      <c r="AW2" s="374"/>
      <c r="AX2" s="374"/>
      <c r="AY2" s="374"/>
    </row>
    <row r="3" spans="1:190" ht="18" customHeight="1" x14ac:dyDescent="0.25">
      <c r="A3" s="35" t="s">
        <v>734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374"/>
      <c r="AD3" s="374"/>
      <c r="AE3" s="374"/>
      <c r="AF3" s="374"/>
      <c r="AG3" s="374"/>
      <c r="AH3" s="390"/>
      <c r="AI3" s="374"/>
      <c r="AJ3" s="374"/>
      <c r="AK3" s="390"/>
      <c r="AL3" s="374"/>
      <c r="AM3" s="374"/>
      <c r="AN3" s="374"/>
      <c r="AO3" s="374"/>
      <c r="AP3" s="374"/>
      <c r="AQ3" s="374"/>
      <c r="AR3" s="374"/>
      <c r="AS3" s="374"/>
      <c r="AT3" s="374"/>
      <c r="AU3" s="374"/>
      <c r="AV3" s="374"/>
      <c r="AW3" s="374"/>
      <c r="AX3" s="374"/>
      <c r="AY3" s="374"/>
    </row>
    <row r="4" spans="1:190" ht="15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374"/>
      <c r="AD4" s="374"/>
      <c r="AE4" s="374"/>
      <c r="AF4" s="374"/>
      <c r="AG4" s="374"/>
      <c r="AH4" s="390"/>
      <c r="AI4" s="374"/>
      <c r="AJ4" s="374"/>
      <c r="AK4" s="390"/>
      <c r="AL4" s="374"/>
      <c r="AM4" s="374"/>
      <c r="AN4" s="374"/>
      <c r="AO4" s="374"/>
      <c r="AP4" s="374"/>
      <c r="AQ4" s="374"/>
      <c r="AR4" s="374"/>
      <c r="AS4" s="374"/>
      <c r="AT4" s="374"/>
      <c r="AU4" s="374"/>
      <c r="AV4" s="374"/>
      <c r="AW4" s="374"/>
      <c r="AX4" s="374"/>
      <c r="AY4" s="374"/>
    </row>
    <row r="5" spans="1:190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190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19"/>
      <c r="Y6" s="819"/>
      <c r="Z6" s="820"/>
      <c r="AA6" s="844" t="s">
        <v>15</v>
      </c>
      <c r="AB6" s="845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190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7"/>
      <c r="K7" s="807"/>
      <c r="L7" s="808"/>
      <c r="M7" s="807" t="s">
        <v>404</v>
      </c>
      <c r="N7" s="807"/>
      <c r="O7" s="807"/>
      <c r="P7" s="807"/>
      <c r="Q7" s="807"/>
      <c r="R7" s="807"/>
      <c r="S7" s="807"/>
      <c r="T7" s="806" t="s">
        <v>405</v>
      </c>
      <c r="U7" s="807"/>
      <c r="V7" s="807"/>
      <c r="W7" s="807"/>
      <c r="X7" s="807"/>
      <c r="Y7" s="807"/>
      <c r="Z7" s="808"/>
      <c r="AA7" s="846"/>
      <c r="AB7" s="847"/>
      <c r="AC7" s="189"/>
      <c r="AD7" s="806" t="s">
        <v>199</v>
      </c>
      <c r="AE7" s="807"/>
      <c r="AF7" s="807"/>
      <c r="AG7" s="807"/>
      <c r="AH7" s="807"/>
      <c r="AI7" s="807"/>
      <c r="AJ7" s="807"/>
      <c r="AK7" s="807"/>
      <c r="AL7" s="808"/>
      <c r="AM7" s="807" t="s">
        <v>404</v>
      </c>
      <c r="AN7" s="807"/>
      <c r="AO7" s="807"/>
      <c r="AP7" s="807"/>
      <c r="AQ7" s="807"/>
      <c r="AR7" s="807"/>
      <c r="AS7" s="807"/>
      <c r="AT7" s="806" t="s">
        <v>405</v>
      </c>
      <c r="AU7" s="807"/>
      <c r="AV7" s="807"/>
      <c r="AW7" s="807"/>
      <c r="AX7" s="807"/>
      <c r="AY7" s="807"/>
      <c r="AZ7" s="808"/>
      <c r="BA7" s="277"/>
      <c r="BB7" s="277"/>
    </row>
    <row r="8" spans="1:190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807"/>
      <c r="I8" s="784"/>
      <c r="J8" s="809" t="s">
        <v>425</v>
      </c>
      <c r="K8" s="807"/>
      <c r="L8" s="810"/>
      <c r="M8" s="797" t="s">
        <v>423</v>
      </c>
      <c r="N8" s="798"/>
      <c r="O8" s="799"/>
      <c r="P8" s="783" t="s">
        <v>424</v>
      </c>
      <c r="Q8" s="784"/>
      <c r="R8" s="809" t="s">
        <v>425</v>
      </c>
      <c r="S8" s="810"/>
      <c r="T8" s="806" t="s">
        <v>426</v>
      </c>
      <c r="U8" s="807"/>
      <c r="V8" s="786"/>
      <c r="W8" s="785" t="s">
        <v>424</v>
      </c>
      <c r="X8" s="786"/>
      <c r="Y8" s="787" t="s">
        <v>425</v>
      </c>
      <c r="Z8" s="788"/>
      <c r="AA8" s="846"/>
      <c r="AB8" s="847"/>
      <c r="AC8" s="189"/>
      <c r="AD8" s="797" t="s">
        <v>423</v>
      </c>
      <c r="AE8" s="798"/>
      <c r="AF8" s="799"/>
      <c r="AG8" s="783" t="s">
        <v>424</v>
      </c>
      <c r="AH8" s="807"/>
      <c r="AI8" s="784"/>
      <c r="AJ8" s="809" t="s">
        <v>425</v>
      </c>
      <c r="AK8" s="807"/>
      <c r="AL8" s="810"/>
      <c r="AM8" s="797" t="s">
        <v>423</v>
      </c>
      <c r="AN8" s="798"/>
      <c r="AO8" s="799"/>
      <c r="AP8" s="783" t="s">
        <v>424</v>
      </c>
      <c r="AQ8" s="784"/>
      <c r="AR8" s="809" t="s">
        <v>425</v>
      </c>
      <c r="AS8" s="810"/>
      <c r="AT8" s="806" t="s">
        <v>423</v>
      </c>
      <c r="AU8" s="807"/>
      <c r="AV8" s="786"/>
      <c r="AW8" s="785" t="s">
        <v>424</v>
      </c>
      <c r="AX8" s="786"/>
      <c r="AY8" s="787" t="s">
        <v>425</v>
      </c>
      <c r="AZ8" s="788"/>
      <c r="BA8" s="277"/>
      <c r="BB8" s="277"/>
    </row>
    <row r="9" spans="1:190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209">
        <v>2</v>
      </c>
      <c r="I9" s="179">
        <v>3</v>
      </c>
      <c r="J9" s="180">
        <v>1</v>
      </c>
      <c r="K9" s="209">
        <v>2</v>
      </c>
      <c r="L9" s="181">
        <v>3</v>
      </c>
      <c r="M9" s="175">
        <v>1</v>
      </c>
      <c r="N9" s="176">
        <v>2</v>
      </c>
      <c r="O9" s="177">
        <v>3</v>
      </c>
      <c r="P9" s="178">
        <v>1</v>
      </c>
      <c r="Q9" s="179">
        <v>2</v>
      </c>
      <c r="R9" s="180">
        <v>1</v>
      </c>
      <c r="S9" s="181">
        <v>2</v>
      </c>
      <c r="T9" s="175">
        <v>1</v>
      </c>
      <c r="U9" s="177">
        <v>2</v>
      </c>
      <c r="V9" s="210">
        <v>3</v>
      </c>
      <c r="W9" s="178">
        <v>1</v>
      </c>
      <c r="X9" s="179">
        <v>2</v>
      </c>
      <c r="Y9" s="180">
        <v>1</v>
      </c>
      <c r="Z9" s="181">
        <v>2</v>
      </c>
      <c r="AA9" s="848"/>
      <c r="AB9" s="849"/>
      <c r="AC9" s="189"/>
      <c r="AD9" s="175">
        <v>1</v>
      </c>
      <c r="AE9" s="176">
        <v>2</v>
      </c>
      <c r="AF9" s="177">
        <v>3</v>
      </c>
      <c r="AG9" s="178">
        <v>1</v>
      </c>
      <c r="AH9" s="209">
        <v>2</v>
      </c>
      <c r="AI9" s="179">
        <v>3</v>
      </c>
      <c r="AJ9" s="180">
        <v>1</v>
      </c>
      <c r="AK9" s="209">
        <v>2</v>
      </c>
      <c r="AL9" s="181">
        <v>3</v>
      </c>
      <c r="AM9" s="175">
        <v>1</v>
      </c>
      <c r="AN9" s="176">
        <v>2</v>
      </c>
      <c r="AO9" s="177">
        <v>3</v>
      </c>
      <c r="AP9" s="178">
        <v>1</v>
      </c>
      <c r="AQ9" s="179">
        <v>2</v>
      </c>
      <c r="AR9" s="180">
        <v>1</v>
      </c>
      <c r="AS9" s="181">
        <v>2</v>
      </c>
      <c r="AT9" s="175">
        <v>1</v>
      </c>
      <c r="AU9" s="177">
        <v>2</v>
      </c>
      <c r="AV9" s="209">
        <v>3</v>
      </c>
      <c r="AW9" s="178">
        <v>1</v>
      </c>
      <c r="AX9" s="179">
        <v>2</v>
      </c>
      <c r="AY9" s="180">
        <v>1</v>
      </c>
      <c r="AZ9" s="181">
        <v>2</v>
      </c>
      <c r="BA9" s="195"/>
      <c r="BB9" s="195"/>
      <c r="BC9" s="118" t="s">
        <v>603</v>
      </c>
      <c r="BD9" s="118" t="s">
        <v>735</v>
      </c>
      <c r="BE9" s="197" t="s">
        <v>453</v>
      </c>
      <c r="BF9" s="118" t="s">
        <v>651</v>
      </c>
      <c r="BG9" s="118" t="s">
        <v>275</v>
      </c>
      <c r="BH9" s="118" t="s">
        <v>746</v>
      </c>
      <c r="BI9" s="197" t="s">
        <v>453</v>
      </c>
      <c r="BJ9" s="118" t="s">
        <v>341</v>
      </c>
      <c r="BK9" s="118" t="s">
        <v>301</v>
      </c>
      <c r="BL9" s="197" t="s">
        <v>453</v>
      </c>
      <c r="BM9" s="118" t="s">
        <v>274</v>
      </c>
      <c r="BN9" s="118" t="s">
        <v>510</v>
      </c>
      <c r="BO9" s="197" t="s">
        <v>453</v>
      </c>
      <c r="BP9" s="118" t="s">
        <v>645</v>
      </c>
      <c r="BQ9" s="118" t="s">
        <v>646</v>
      </c>
      <c r="BR9" s="197" t="s">
        <v>453</v>
      </c>
      <c r="BS9" s="388" t="s">
        <v>751</v>
      </c>
      <c r="BT9" s="388" t="s">
        <v>752</v>
      </c>
      <c r="BU9" s="197" t="s">
        <v>453</v>
      </c>
      <c r="BV9" s="118" t="s">
        <v>632</v>
      </c>
      <c r="BW9" s="118" t="s">
        <v>683</v>
      </c>
      <c r="BX9" s="197" t="s">
        <v>453</v>
      </c>
      <c r="BY9" s="118" t="s">
        <v>736</v>
      </c>
      <c r="BZ9" s="118" t="s">
        <v>737</v>
      </c>
      <c r="CA9" s="197" t="s">
        <v>453</v>
      </c>
      <c r="CB9" s="118" t="s">
        <v>695</v>
      </c>
      <c r="CC9" s="118" t="s">
        <v>772</v>
      </c>
      <c r="CD9" s="197" t="s">
        <v>453</v>
      </c>
      <c r="CE9" s="118" t="s">
        <v>255</v>
      </c>
      <c r="CF9" s="118" t="s">
        <v>256</v>
      </c>
      <c r="CG9" s="197" t="s">
        <v>453</v>
      </c>
      <c r="CH9" s="118" t="s">
        <v>643</v>
      </c>
      <c r="CI9" s="118" t="s">
        <v>682</v>
      </c>
      <c r="CJ9" s="118" t="s">
        <v>644</v>
      </c>
      <c r="CK9" s="197" t="s">
        <v>453</v>
      </c>
      <c r="CL9" s="118" t="s">
        <v>755</v>
      </c>
      <c r="CM9" s="118" t="s">
        <v>756</v>
      </c>
      <c r="CN9" s="197" t="s">
        <v>453</v>
      </c>
      <c r="CO9" s="118" t="s">
        <v>763</v>
      </c>
      <c r="CP9" s="118" t="s">
        <v>764</v>
      </c>
      <c r="CQ9" s="197" t="s">
        <v>453</v>
      </c>
      <c r="CR9" s="118" t="s">
        <v>569</v>
      </c>
      <c r="CS9" s="118" t="s">
        <v>415</v>
      </c>
      <c r="CT9" s="118" t="s">
        <v>237</v>
      </c>
      <c r="CU9" s="118" t="s">
        <v>514</v>
      </c>
      <c r="CV9" s="197" t="s">
        <v>453</v>
      </c>
      <c r="CW9" s="118" t="s">
        <v>647</v>
      </c>
      <c r="CX9" s="118" t="s">
        <v>743</v>
      </c>
      <c r="CY9" s="118" t="s">
        <v>744</v>
      </c>
      <c r="CZ9" s="118" t="s">
        <v>775</v>
      </c>
      <c r="DA9" s="197" t="s">
        <v>453</v>
      </c>
      <c r="DB9" s="118" t="s">
        <v>413</v>
      </c>
      <c r="DC9" s="118" t="s">
        <v>582</v>
      </c>
      <c r="DD9" s="118" t="s">
        <v>742</v>
      </c>
      <c r="DE9" s="197" t="s">
        <v>453</v>
      </c>
      <c r="DF9" s="118" t="s">
        <v>241</v>
      </c>
      <c r="DG9" s="118" t="s">
        <v>244</v>
      </c>
      <c r="DH9" s="197" t="s">
        <v>453</v>
      </c>
      <c r="DI9" s="118" t="s">
        <v>640</v>
      </c>
      <c r="DJ9" s="118" t="s">
        <v>641</v>
      </c>
      <c r="DK9" s="197" t="s">
        <v>453</v>
      </c>
      <c r="DL9" s="118" t="s">
        <v>515</v>
      </c>
      <c r="DM9" s="118" t="s">
        <v>649</v>
      </c>
      <c r="DN9" s="118" t="s">
        <v>516</v>
      </c>
      <c r="DO9" s="118" t="s">
        <v>587</v>
      </c>
      <c r="DP9" s="197" t="s">
        <v>453</v>
      </c>
      <c r="DQ9" s="118" t="s">
        <v>517</v>
      </c>
      <c r="DR9" s="118" t="s">
        <v>518</v>
      </c>
      <c r="DS9" s="197" t="s">
        <v>453</v>
      </c>
      <c r="DT9" s="118" t="s">
        <v>747</v>
      </c>
      <c r="DU9" s="118" t="s">
        <v>741</v>
      </c>
      <c r="DV9" s="403" t="s">
        <v>453</v>
      </c>
      <c r="DW9" s="118" t="s">
        <v>638</v>
      </c>
      <c r="DX9" s="118" t="s">
        <v>639</v>
      </c>
      <c r="DY9" s="403" t="s">
        <v>453</v>
      </c>
      <c r="DZ9" s="118" t="s">
        <v>519</v>
      </c>
      <c r="EA9" s="118" t="s">
        <v>520</v>
      </c>
      <c r="EB9" s="197" t="s">
        <v>453</v>
      </c>
      <c r="EC9" s="118" t="s">
        <v>380</v>
      </c>
      <c r="ED9" s="118" t="s">
        <v>745</v>
      </c>
      <c r="EE9" s="197" t="s">
        <v>453</v>
      </c>
      <c r="EF9" s="118" t="s">
        <v>268</v>
      </c>
      <c r="EG9" s="118" t="s">
        <v>267</v>
      </c>
      <c r="EH9" s="197" t="s">
        <v>453</v>
      </c>
      <c r="EI9" s="388" t="s">
        <v>749</v>
      </c>
      <c r="EJ9" s="388" t="s">
        <v>750</v>
      </c>
      <c r="EK9" s="197" t="s">
        <v>453</v>
      </c>
      <c r="EL9" s="118" t="s">
        <v>642</v>
      </c>
      <c r="EM9" s="118" t="s">
        <v>652</v>
      </c>
      <c r="EN9" s="118" t="s">
        <v>196</v>
      </c>
      <c r="EO9" s="118" t="s">
        <v>739</v>
      </c>
      <c r="EP9" s="118" t="s">
        <v>738</v>
      </c>
      <c r="EQ9" s="118" t="s">
        <v>636</v>
      </c>
      <c r="ER9" s="118" t="s">
        <v>637</v>
      </c>
      <c r="ES9" s="197" t="s">
        <v>453</v>
      </c>
      <c r="ET9" s="118" t="s">
        <v>633</v>
      </c>
      <c r="EU9" s="118" t="s">
        <v>634</v>
      </c>
      <c r="EV9" s="197" t="s">
        <v>453</v>
      </c>
      <c r="EW9" s="118" t="s">
        <v>748</v>
      </c>
      <c r="EX9" s="118" t="s">
        <v>754</v>
      </c>
      <c r="EY9" s="197" t="s">
        <v>453</v>
      </c>
      <c r="EZ9" s="118" t="s">
        <v>740</v>
      </c>
      <c r="FA9" s="118" t="s">
        <v>753</v>
      </c>
      <c r="FB9" s="118"/>
      <c r="FC9" s="118"/>
      <c r="FD9" s="118"/>
      <c r="FE9" s="374"/>
      <c r="FF9" s="374"/>
      <c r="FG9" s="374"/>
      <c r="FH9" s="374"/>
      <c r="FI9" s="374"/>
      <c r="FJ9" s="374"/>
      <c r="FK9" s="374"/>
      <c r="FL9" s="374"/>
      <c r="FM9" s="374"/>
      <c r="FN9" s="374"/>
      <c r="FO9" s="374"/>
      <c r="FP9" s="374"/>
      <c r="FQ9" s="374"/>
      <c r="FR9" s="374"/>
      <c r="FS9" s="374"/>
      <c r="FT9" s="374"/>
      <c r="FU9" s="374"/>
      <c r="FV9" s="374"/>
      <c r="FW9" s="374"/>
      <c r="FX9" s="374"/>
      <c r="FY9" s="374"/>
      <c r="FZ9" s="374"/>
      <c r="GA9" s="374"/>
      <c r="GB9" s="374"/>
      <c r="GC9" s="374"/>
      <c r="GD9" s="374"/>
      <c r="GE9" s="374"/>
      <c r="GF9" s="374"/>
      <c r="GG9" s="374"/>
      <c r="GH9" s="374"/>
    </row>
    <row r="10" spans="1:190" ht="20.25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4"/>
      <c r="AA10" s="836" t="s">
        <v>685</v>
      </c>
      <c r="AB10" s="837"/>
      <c r="AC10" s="189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18"/>
      <c r="BD10" s="118"/>
      <c r="BE10" s="118"/>
      <c r="BF10" s="118"/>
      <c r="BG10" s="118"/>
      <c r="BH10" s="118"/>
      <c r="BI10" s="118"/>
      <c r="BJ10" s="118"/>
      <c r="BK10" s="118"/>
      <c r="BL10" s="197"/>
      <c r="BM10" s="118"/>
      <c r="BN10" s="118"/>
      <c r="BO10" s="197"/>
      <c r="BP10" s="118"/>
      <c r="BQ10" s="196"/>
      <c r="BR10" s="197"/>
      <c r="BS10" s="197"/>
      <c r="BT10" s="197"/>
      <c r="BU10" s="197"/>
      <c r="BV10" s="118"/>
      <c r="BW10" s="118"/>
      <c r="BX10" s="197"/>
      <c r="BY10" s="197"/>
      <c r="BZ10" s="197"/>
      <c r="CA10" s="197"/>
      <c r="CB10" s="118"/>
      <c r="CC10" s="118"/>
      <c r="CD10" s="197"/>
      <c r="CE10" s="197"/>
      <c r="CF10" s="197"/>
      <c r="CG10" s="197"/>
      <c r="CH10" s="118"/>
      <c r="CI10" s="118"/>
      <c r="CJ10" s="118"/>
      <c r="CK10" s="197"/>
      <c r="CL10" s="118"/>
      <c r="CM10" s="118"/>
      <c r="CN10" s="197"/>
      <c r="CO10" s="197"/>
      <c r="CP10" s="197"/>
      <c r="CQ10" s="197"/>
      <c r="CR10" s="118"/>
      <c r="CS10" s="118"/>
      <c r="CT10" s="118"/>
      <c r="CU10" s="118"/>
      <c r="CV10" s="197"/>
      <c r="CW10" s="118"/>
      <c r="CX10" s="118"/>
      <c r="CY10" s="118"/>
      <c r="CZ10" s="118"/>
      <c r="DA10" s="197"/>
      <c r="DB10" s="118"/>
      <c r="DC10" s="118"/>
      <c r="DD10" s="118"/>
      <c r="DE10" s="197"/>
      <c r="DF10" s="118"/>
      <c r="DG10" s="118"/>
      <c r="DH10" s="197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97"/>
      <c r="DT10" s="24"/>
      <c r="DU10" s="24"/>
      <c r="DV10" s="24"/>
      <c r="DW10" s="24"/>
      <c r="DX10" s="24"/>
      <c r="DY10" s="24"/>
      <c r="DZ10" s="118"/>
      <c r="EA10" s="118"/>
      <c r="EB10" s="197"/>
      <c r="EC10" s="118"/>
      <c r="ED10" s="118"/>
      <c r="EE10" s="118"/>
      <c r="EF10" s="118"/>
      <c r="EG10" s="118"/>
      <c r="EH10" s="197"/>
      <c r="EI10" s="197"/>
      <c r="EJ10" s="197"/>
      <c r="EK10" s="197"/>
      <c r="EL10" s="118"/>
      <c r="EM10" s="118"/>
      <c r="EN10" s="118"/>
      <c r="EO10" s="118"/>
      <c r="EP10" s="118"/>
      <c r="EQ10" s="118"/>
      <c r="ER10" s="118"/>
      <c r="ES10" s="197"/>
      <c r="ET10" s="118"/>
      <c r="EU10" s="118"/>
      <c r="EV10" s="197"/>
      <c r="EW10" s="118"/>
      <c r="EX10" s="118"/>
      <c r="EY10" s="118"/>
      <c r="EZ10" s="118"/>
      <c r="FA10" s="118"/>
      <c r="FB10" s="118"/>
      <c r="FC10" s="118"/>
      <c r="FD10" s="118"/>
      <c r="FE10" s="374"/>
      <c r="FF10" s="374"/>
      <c r="FG10" s="374"/>
      <c r="FH10" s="374"/>
      <c r="FI10" s="374"/>
      <c r="FJ10" s="374"/>
      <c r="FK10" s="374"/>
      <c r="FL10" s="374"/>
      <c r="FM10" s="374"/>
      <c r="FN10" s="374"/>
      <c r="FO10" s="374"/>
      <c r="FP10" s="374"/>
      <c r="FQ10" s="374"/>
      <c r="FR10" s="374"/>
      <c r="FS10" s="374"/>
      <c r="FT10" s="374"/>
      <c r="FU10" s="374"/>
      <c r="FV10" s="374"/>
      <c r="FW10" s="374"/>
      <c r="FX10" s="374"/>
      <c r="FY10" s="374"/>
      <c r="FZ10" s="374"/>
      <c r="GA10" s="374"/>
      <c r="GB10" s="374"/>
      <c r="GC10" s="374"/>
      <c r="GD10" s="374"/>
      <c r="GE10" s="374"/>
      <c r="GF10" s="374"/>
      <c r="GG10" s="374"/>
      <c r="GH10" s="374"/>
    </row>
    <row r="11" spans="1:190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6"/>
      <c r="Y11" s="826"/>
      <c r="Z11" s="827"/>
      <c r="AA11" s="47" t="s">
        <v>127</v>
      </c>
      <c r="AB11" s="32"/>
      <c r="AC11" s="2"/>
      <c r="AD11" s="279" t="s">
        <v>735</v>
      </c>
      <c r="AE11" s="279" t="s">
        <v>735</v>
      </c>
      <c r="AF11" s="279" t="s">
        <v>735</v>
      </c>
      <c r="AG11" s="279" t="s">
        <v>735</v>
      </c>
      <c r="AH11" s="279" t="s">
        <v>735</v>
      </c>
      <c r="AI11" s="279" t="s">
        <v>735</v>
      </c>
      <c r="AJ11" s="279" t="s">
        <v>735</v>
      </c>
      <c r="AK11" s="279" t="s">
        <v>735</v>
      </c>
      <c r="AL11" s="279" t="s">
        <v>735</v>
      </c>
      <c r="AM11" s="279" t="s">
        <v>603</v>
      </c>
      <c r="AN11" s="279" t="s">
        <v>603</v>
      </c>
      <c r="AO11" s="279" t="s">
        <v>735</v>
      </c>
      <c r="AP11" s="279" t="s">
        <v>735</v>
      </c>
      <c r="AQ11" s="279" t="s">
        <v>735</v>
      </c>
      <c r="AR11" s="279" t="s">
        <v>603</v>
      </c>
      <c r="AS11" s="279" t="s">
        <v>603</v>
      </c>
      <c r="AT11" s="279" t="s">
        <v>603</v>
      </c>
      <c r="AU11" s="279" t="s">
        <v>603</v>
      </c>
      <c r="AV11" s="279" t="s">
        <v>603</v>
      </c>
      <c r="AW11" s="279" t="s">
        <v>603</v>
      </c>
      <c r="AX11" s="279" t="s">
        <v>603</v>
      </c>
      <c r="AY11" s="279" t="s">
        <v>603</v>
      </c>
      <c r="AZ11" s="279" t="s">
        <v>603</v>
      </c>
      <c r="BC11" s="118"/>
      <c r="BD11" s="118"/>
      <c r="BE11" s="118"/>
      <c r="BF11" s="118"/>
      <c r="BG11" s="118"/>
      <c r="BH11" s="118"/>
      <c r="BI11" s="118"/>
      <c r="BJ11" s="118"/>
      <c r="BK11" s="7"/>
      <c r="BL11" s="118"/>
      <c r="BM11" s="118"/>
      <c r="BN11" s="7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27"/>
      <c r="EM11" s="118"/>
      <c r="EN11" s="27"/>
      <c r="EO11" s="27"/>
      <c r="EP11" s="118"/>
      <c r="EQ11" s="27"/>
      <c r="ER11" s="27"/>
      <c r="ES11" s="27"/>
      <c r="ET11" s="27"/>
      <c r="EU11" s="27"/>
      <c r="EV11" s="27"/>
      <c r="EW11" s="7"/>
      <c r="EX11" s="7"/>
      <c r="EY11" s="7"/>
      <c r="EZ11" s="7"/>
      <c r="FA11" s="7"/>
      <c r="FB11" s="7"/>
      <c r="FC11" s="7"/>
      <c r="FD11" s="7"/>
    </row>
    <row r="12" spans="1:190" ht="17.100000000000001" customHeight="1" x14ac:dyDescent="0.25">
      <c r="A12" s="774"/>
      <c r="B12" s="777"/>
      <c r="C12" s="172">
        <v>2</v>
      </c>
      <c r="D12" s="157" t="s">
        <v>640</v>
      </c>
      <c r="E12" s="150" t="s">
        <v>256</v>
      </c>
      <c r="F12" s="161" t="s">
        <v>775</v>
      </c>
      <c r="G12" s="163" t="s">
        <v>736</v>
      </c>
      <c r="H12" s="391" t="s">
        <v>380</v>
      </c>
      <c r="I12" s="160" t="s">
        <v>755</v>
      </c>
      <c r="J12" s="159" t="s">
        <v>749</v>
      </c>
      <c r="K12" s="391" t="s">
        <v>647</v>
      </c>
      <c r="L12" s="151" t="s">
        <v>633</v>
      </c>
      <c r="M12" s="149" t="s">
        <v>743</v>
      </c>
      <c r="N12" s="150" t="s">
        <v>603</v>
      </c>
      <c r="O12" s="160" t="s">
        <v>649</v>
      </c>
      <c r="P12" s="163" t="s">
        <v>738</v>
      </c>
      <c r="Q12" s="160" t="s">
        <v>735</v>
      </c>
      <c r="R12" s="159" t="s">
        <v>751</v>
      </c>
      <c r="S12" s="151" t="s">
        <v>632</v>
      </c>
      <c r="T12" s="157" t="s">
        <v>274</v>
      </c>
      <c r="U12" s="166" t="s">
        <v>764</v>
      </c>
      <c r="V12" s="160" t="s">
        <v>241</v>
      </c>
      <c r="W12" s="163" t="s">
        <v>237</v>
      </c>
      <c r="X12" s="160" t="s">
        <v>268</v>
      </c>
      <c r="Y12" s="159" t="s">
        <v>643</v>
      </c>
      <c r="Z12" s="151" t="s">
        <v>636</v>
      </c>
      <c r="AA12" s="26" t="s">
        <v>541</v>
      </c>
      <c r="AB12" s="8"/>
      <c r="AC12" s="2"/>
      <c r="AD12" s="279" t="s">
        <v>735</v>
      </c>
      <c r="AE12" s="279" t="s">
        <v>735</v>
      </c>
      <c r="AF12" s="279" t="s">
        <v>735</v>
      </c>
      <c r="AG12" s="279" t="s">
        <v>735</v>
      </c>
      <c r="AH12" s="279" t="s">
        <v>735</v>
      </c>
      <c r="AI12" s="279" t="s">
        <v>735</v>
      </c>
      <c r="AJ12" s="279" t="s">
        <v>735</v>
      </c>
      <c r="AK12" s="279" t="s">
        <v>735</v>
      </c>
      <c r="AL12" s="279" t="s">
        <v>735</v>
      </c>
      <c r="AM12" s="279" t="s">
        <v>603</v>
      </c>
      <c r="AN12" s="279" t="s">
        <v>603</v>
      </c>
      <c r="AO12" s="279" t="s">
        <v>735</v>
      </c>
      <c r="AP12" s="279" t="s">
        <v>735</v>
      </c>
      <c r="AQ12" s="279" t="s">
        <v>735</v>
      </c>
      <c r="AR12" s="279" t="s">
        <v>603</v>
      </c>
      <c r="AS12" s="279" t="s">
        <v>603</v>
      </c>
      <c r="AT12" s="279" t="s">
        <v>603</v>
      </c>
      <c r="AU12" s="279" t="s">
        <v>603</v>
      </c>
      <c r="AV12" s="279" t="s">
        <v>603</v>
      </c>
      <c r="AW12" s="279" t="s">
        <v>603</v>
      </c>
      <c r="AX12" s="279" t="s">
        <v>603</v>
      </c>
      <c r="AY12" s="279" t="s">
        <v>603</v>
      </c>
      <c r="AZ12" s="279" t="s">
        <v>603</v>
      </c>
      <c r="BC12" s="118">
        <f t="shared" ref="BC12:BC43" si="0">COUNTIF(D12:Z12,"A.40")</f>
        <v>1</v>
      </c>
      <c r="BD12" s="118">
        <f t="shared" ref="BD12:BD43" si="1">COUNTIF(D12:Z12,"A.46")</f>
        <v>1</v>
      </c>
      <c r="BE12" s="118">
        <f t="shared" ref="BE12:BE64" si="2">SUM(BD12:BD12)</f>
        <v>1</v>
      </c>
      <c r="BF12" s="118">
        <f t="shared" ref="BF12:BF64" si="3">COUNTIF(D12:Z12,"B.23")</f>
        <v>0</v>
      </c>
      <c r="BG12" s="118">
        <f t="shared" ref="BG12:BG64" si="4">COUNTIF(D12:Z12,"B.26")</f>
        <v>0</v>
      </c>
      <c r="BH12" s="118">
        <f>COUNTIF(D12:Z12,"B.30")</f>
        <v>0</v>
      </c>
      <c r="BI12" s="118">
        <f t="shared" ref="BI12:BI43" si="5">SUM(BG12:BG12)</f>
        <v>0</v>
      </c>
      <c r="BJ12" s="118">
        <f t="shared" ref="BJ12:BJ64" si="6">COUNTIF(D12:Z12,"C.7")</f>
        <v>0</v>
      </c>
      <c r="BK12" s="117">
        <f>COUNTIF(D12:Z12,"CP.7")</f>
        <v>0</v>
      </c>
      <c r="BL12" s="118">
        <f t="shared" ref="BL12:BL64" si="7">SUM(BJ12:BK12)</f>
        <v>0</v>
      </c>
      <c r="BM12" s="118">
        <f t="shared" ref="BM12:BM64" si="8">COUNTIF(D12:Z12,"C.13")</f>
        <v>1</v>
      </c>
      <c r="BN12" s="117">
        <f t="shared" ref="BN12:BN64" si="9">COUNTIF(D12:Z12,"CP.13")</f>
        <v>0</v>
      </c>
      <c r="BO12" s="118">
        <f t="shared" ref="BO12:BO64" si="10">SUM(BM12:BN12)</f>
        <v>1</v>
      </c>
      <c r="BP12" s="118">
        <f t="shared" ref="BP12:BP64" si="11">COUNTIF(D12:Z12,"C.20")</f>
        <v>0</v>
      </c>
      <c r="BQ12" s="118">
        <f t="shared" ref="BQ12:BQ64" si="12">COUNTIF(D12:Z12,"CP.20")</f>
        <v>0</v>
      </c>
      <c r="BR12" s="118">
        <f t="shared" ref="BR12:BR64" si="13">SUM(BP12:BQ12)</f>
        <v>0</v>
      </c>
      <c r="BS12" s="118">
        <f>COUNTIF(D12:Z12,"C.32")</f>
        <v>1</v>
      </c>
      <c r="BT12" s="118">
        <f>COUNTIF(D12:Z12,"CP.32")</f>
        <v>0</v>
      </c>
      <c r="BU12" s="118">
        <f>SUM(BS12:BT12)</f>
        <v>1</v>
      </c>
      <c r="BV12" s="117">
        <f t="shared" ref="BV12:BV64" si="14">COUNTIF(D12:Z12,"D.12")</f>
        <v>1</v>
      </c>
      <c r="BW12" s="117">
        <f t="shared" ref="BW12:BW64" si="15">COUNTIF(D12:Z12,"DP.12")</f>
        <v>0</v>
      </c>
      <c r="BX12" s="117">
        <f t="shared" ref="BX12:BX64" si="16">SUM(BV12:BW12)</f>
        <v>1</v>
      </c>
      <c r="BY12" s="117">
        <f t="shared" ref="BY12:BY43" si="17">COUNTIF(D12:Z12,"D.42")</f>
        <v>1</v>
      </c>
      <c r="BZ12" s="117">
        <f t="shared" ref="BZ12:BZ43" si="18">COUNTIF(D12:Z12,"DP.42")</f>
        <v>0</v>
      </c>
      <c r="CA12" s="117">
        <f>SUM(BY12:BZ12)</f>
        <v>1</v>
      </c>
      <c r="CB12" s="117">
        <f t="shared" ref="CB12:CB64" si="19">COUNTIF(D12:Z12,"E.43")</f>
        <v>0</v>
      </c>
      <c r="CC12" s="117">
        <f t="shared" ref="CC12:CC43" si="20">COUNTIF(D12:Z12,"EL.43")</f>
        <v>0</v>
      </c>
      <c r="CD12" s="117">
        <f t="shared" ref="CD12:CD64" si="21">SUM(CB12:CC12)</f>
        <v>0</v>
      </c>
      <c r="CE12" s="117">
        <f>COUNTIF(D12:Z12,"E.10")</f>
        <v>0</v>
      </c>
      <c r="CF12" s="117">
        <f>COUNTIF(D12:Z12,"EL.10")</f>
        <v>1</v>
      </c>
      <c r="CG12" s="117">
        <f>SUM(CE12:CF12)</f>
        <v>1</v>
      </c>
      <c r="CH12" s="117">
        <f t="shared" ref="CH12:CH64" si="22">COUNTIF(D12:Z12,"E.19")</f>
        <v>1</v>
      </c>
      <c r="CI12" s="117">
        <f t="shared" ref="CI12:CI64" si="23">COUNTIF(D12:Z12,"EL.19")</f>
        <v>0</v>
      </c>
      <c r="CJ12" s="117">
        <f t="shared" ref="CJ12:CJ64" si="24">COUNTIF(D12:Z12,"EP.19")</f>
        <v>0</v>
      </c>
      <c r="CK12" s="117">
        <f t="shared" ref="CK12:CK64" si="25">SUM(CH12:CJ12)</f>
        <v>1</v>
      </c>
      <c r="CL12" s="117">
        <f t="shared" ref="CL12:CL43" si="26">COUNTIF(D12:Z12,"E.34")</f>
        <v>1</v>
      </c>
      <c r="CM12" s="117">
        <f t="shared" ref="CM12:CM43" si="27">COUNTIF(D12:Z12,"EL.34")</f>
        <v>0</v>
      </c>
      <c r="CN12" s="117">
        <f t="shared" ref="CN12:CN64" si="28">SUM(CL12:CM12)</f>
        <v>1</v>
      </c>
      <c r="CO12" s="117">
        <f>COUNTIF(D12:Z12,"EP.48")</f>
        <v>0</v>
      </c>
      <c r="CP12" s="117">
        <f>COUNTIF(D12:Z12,"EL.48")</f>
        <v>1</v>
      </c>
      <c r="CQ12" s="117">
        <f>SUM(CO12:CP12)</f>
        <v>1</v>
      </c>
      <c r="CR12" s="117">
        <f t="shared" ref="CR12:CR43" si="29">COUNTIF(D12:Z12,"F.33")</f>
        <v>0</v>
      </c>
      <c r="CS12" s="117">
        <f t="shared" ref="CS12:CS43" si="30">COUNTIF(D12:Z12,"F.38")</f>
        <v>0</v>
      </c>
      <c r="CT12" s="117">
        <f t="shared" ref="CT12:CT64" si="31">COUNTIF(D12:Z12,"G.3")</f>
        <v>1</v>
      </c>
      <c r="CU12" s="117">
        <f t="shared" ref="CU12:CU64" si="32">COUNTIF(D12:Z12,"GP.3")</f>
        <v>0</v>
      </c>
      <c r="CV12" s="117">
        <f t="shared" ref="CV12:CV64" si="33">SUM(CT12:CU12)</f>
        <v>1</v>
      </c>
      <c r="CW12" s="117">
        <f t="shared" ref="CW12:CW64" si="34">COUNTIF(D12:Z12,"G.21")</f>
        <v>1</v>
      </c>
      <c r="CX12" s="117">
        <f t="shared" ref="CX12:CX43" si="35">COUNTIF(D12:Z12,"G.43")</f>
        <v>1</v>
      </c>
      <c r="CY12" s="117">
        <f t="shared" ref="CY12:CY43" si="36">COUNTIF(D12:Z12,"G.44")</f>
        <v>0</v>
      </c>
      <c r="CZ12" s="117">
        <f t="shared" ref="CZ12:CZ43" si="37">COUNTIF(D12:Z12,"GP.44")</f>
        <v>1</v>
      </c>
      <c r="DA12" s="117">
        <f>SUM(CY12:CZ12)</f>
        <v>1</v>
      </c>
      <c r="DB12" s="117">
        <f t="shared" ref="DB12:DB43" si="38">COUNTIF(D12:Z12,"G.36")</f>
        <v>0</v>
      </c>
      <c r="DC12" s="117">
        <f>COUNTIF(D12:Z12,"GP.31")</f>
        <v>0</v>
      </c>
      <c r="DD12" s="117">
        <f t="shared" ref="DD12:DD43" si="39">COUNTIF(D12:Z12,"HL.36")</f>
        <v>0</v>
      </c>
      <c r="DE12" s="117">
        <f>SUM(DB12:DD12)</f>
        <v>0</v>
      </c>
      <c r="DF12" s="117">
        <f t="shared" ref="DF12:DF64" si="40">COUNTIF(D12:Z12,"H.6")</f>
        <v>1</v>
      </c>
      <c r="DG12" s="117">
        <f t="shared" ref="DG12:DG64" si="41">COUNTIF(D12:Z12,"HL.6")</f>
        <v>0</v>
      </c>
      <c r="DH12" s="117">
        <f t="shared" ref="DH12:DH64" si="42">SUM(DF12:DG12)</f>
        <v>1</v>
      </c>
      <c r="DI12" s="117">
        <f t="shared" ref="DI12:DI64" si="43">COUNTIF(D12:Z12,"H.17")</f>
        <v>1</v>
      </c>
      <c r="DJ12" s="117">
        <f t="shared" ref="DJ12:DJ64" si="44">COUNTIF(D12:Z12,"HL.17")</f>
        <v>0</v>
      </c>
      <c r="DK12" s="117">
        <f t="shared" ref="DK12:DK64" si="45">SUM(DI12:DJ12)</f>
        <v>1</v>
      </c>
      <c r="DL12" s="117">
        <f t="shared" ref="DL12:DL64" si="46">COUNTIF(D12:Z12,"I.2")</f>
        <v>0</v>
      </c>
      <c r="DM12" s="117">
        <f t="shared" ref="DM12:DM64" si="47">COUNTIF(D12:Z12,"I.22")</f>
        <v>1</v>
      </c>
      <c r="DN12" s="117">
        <f t="shared" ref="DN12:DN64" si="48">COUNTIF(D12:Z12,"J.4")</f>
        <v>0</v>
      </c>
      <c r="DO12" s="117">
        <f>COUNTIF(D12:Z12,"JL.4")</f>
        <v>0</v>
      </c>
      <c r="DP12" s="117">
        <f>SUM(DN12:DO12)</f>
        <v>0</v>
      </c>
      <c r="DQ12" s="117">
        <f t="shared" ref="DQ12:DQ64" si="49">COUNTIF(D12:Z12,"J.11")</f>
        <v>0</v>
      </c>
      <c r="DR12" s="117">
        <f t="shared" ref="DR12:DR64" si="50">COUNTIF(D12:Z12,"JL.11")</f>
        <v>0</v>
      </c>
      <c r="DS12" s="117">
        <f t="shared" ref="DS12:DS64" si="51">SUM(DQ12:DR12)</f>
        <v>0</v>
      </c>
      <c r="DT12" s="117">
        <f t="shared" ref="DT12:DT43" si="52">COUNTIF(D12:Z12,"JL.27")</f>
        <v>0</v>
      </c>
      <c r="DU12" s="117">
        <f>COUNTIF(D12:Z12,"T.27")</f>
        <v>0</v>
      </c>
      <c r="DV12" s="117">
        <f t="shared" ref="DV12:DV64" si="53">SUM(DT12:DU12)</f>
        <v>0</v>
      </c>
      <c r="DW12" s="117">
        <f>COUNTIF(D12:Z12,"JL.16")</f>
        <v>0</v>
      </c>
      <c r="DX12" s="117">
        <f t="shared" ref="DX12:DX64" si="54">COUNTIF(D12:Z12,"T.16")</f>
        <v>0</v>
      </c>
      <c r="DY12" s="117">
        <f>SUM(DW12:DX12)</f>
        <v>0</v>
      </c>
      <c r="DZ12" s="117">
        <f t="shared" ref="DZ12:DZ64" si="55">COUNTIF(D12:Z12,"K.5")</f>
        <v>0</v>
      </c>
      <c r="EA12" s="117">
        <f t="shared" ref="EA12:EA64" si="56">COUNTIF(D12:Z12,"KL.5")</f>
        <v>0</v>
      </c>
      <c r="EB12" s="117">
        <f t="shared" ref="EB12:EB64" si="57">SUM(DZ12:EA12)</f>
        <v>0</v>
      </c>
      <c r="EC12" s="117">
        <f t="shared" ref="EC12:EC43" si="58">COUNTIF(D12:Z12,"K.41")</f>
        <v>1</v>
      </c>
      <c r="ED12" s="117">
        <f t="shared" ref="ED12:ED43" si="59">COUNTIF(D12:Z12,"KL.41")</f>
        <v>0</v>
      </c>
      <c r="EE12" s="117">
        <f>SUM(EC12:ED12)</f>
        <v>1</v>
      </c>
      <c r="EF12" s="117">
        <f t="shared" ref="EF12:EF64" si="60">COUNTIF(D12:Z12,"L.9")</f>
        <v>1</v>
      </c>
      <c r="EG12" s="117">
        <f t="shared" ref="EG12:EG64" si="61">COUNTIF(D12:Z12,"LL.9")</f>
        <v>0</v>
      </c>
      <c r="EH12" s="117">
        <f t="shared" ref="EH12:EH64" si="62">SUM(EF12:EG12)</f>
        <v>1</v>
      </c>
      <c r="EI12" s="117">
        <f>COUNTIF(D12:Z12,"L.28")</f>
        <v>1</v>
      </c>
      <c r="EJ12" s="117">
        <f>COUNTIF(D12:Z12,"LL.28")</f>
        <v>0</v>
      </c>
      <c r="EK12" s="117">
        <f>SUM(EI12:EJ12)</f>
        <v>1</v>
      </c>
      <c r="EL12" s="117">
        <f t="shared" ref="EL12:EL64" si="63">COUNTIF(D12:Z12,"M.18")</f>
        <v>0</v>
      </c>
      <c r="EM12" s="117">
        <f t="shared" ref="EM12:EM64" si="64">COUNTIF(D12:Z12,"M.25")</f>
        <v>0</v>
      </c>
      <c r="EN12" s="117">
        <f t="shared" ref="EN12:EN43" si="65">COUNTIF(D12:Z12,"N.35")</f>
        <v>0</v>
      </c>
      <c r="EO12" s="117">
        <f t="shared" ref="EO12:EO43" si="66">COUNTIF(D12:Z12,"N.45")</f>
        <v>0</v>
      </c>
      <c r="EP12" s="118">
        <f t="shared" ref="EP12:EP43" si="67">COUNTIF(D12:Z12,"O.31")</f>
        <v>1</v>
      </c>
      <c r="EQ12" s="117">
        <f t="shared" ref="EQ12:EQ64" si="68">COUNTIF(D12:Z12,"P.15")</f>
        <v>1</v>
      </c>
      <c r="ER12" s="117">
        <f t="shared" ref="ER12:ER64" si="69">COUNTIF(D12:Z12,"PL.15")</f>
        <v>0</v>
      </c>
      <c r="ES12" s="117">
        <f t="shared" ref="ES12:ES64" si="70">SUM(EQ12:ER12)</f>
        <v>1</v>
      </c>
      <c r="ET12" s="117">
        <f t="shared" ref="ET12:ET64" si="71">COUNTIF(D12:Z12,"R.14")</f>
        <v>1</v>
      </c>
      <c r="EU12" s="117">
        <f t="shared" ref="EU12:EU64" si="72">COUNTIF(D12:Z12,"RL.14")</f>
        <v>0</v>
      </c>
      <c r="EV12" s="117">
        <f t="shared" ref="EV12:EV64" si="73">SUM(ET12:EU12)</f>
        <v>1</v>
      </c>
      <c r="EW12" s="118">
        <f>COUNTIF(D12:Z12,"T.37")</f>
        <v>0</v>
      </c>
      <c r="EX12" s="118">
        <f>COUNTIF(D12:Z12,"M.37")</f>
        <v>0</v>
      </c>
      <c r="EY12" s="117">
        <f>SUM(EW12:EX12)</f>
        <v>0</v>
      </c>
      <c r="EZ12" s="118">
        <f t="shared" ref="EZ12:EZ43" si="74">COUNTIF(D12:Z12,"X.39")</f>
        <v>0</v>
      </c>
      <c r="FA12" s="118">
        <f>COUNTIF(D12:Z12,"X.29")</f>
        <v>0</v>
      </c>
      <c r="FB12" s="7"/>
      <c r="FC12" s="7"/>
      <c r="FD12" s="7"/>
    </row>
    <row r="13" spans="1:190" ht="17.100000000000001" customHeight="1" x14ac:dyDescent="0.25">
      <c r="A13" s="774"/>
      <c r="B13" s="777"/>
      <c r="C13" s="172">
        <v>3</v>
      </c>
      <c r="D13" s="127" t="s">
        <v>640</v>
      </c>
      <c r="E13" s="72" t="s">
        <v>256</v>
      </c>
      <c r="F13" s="161" t="s">
        <v>775</v>
      </c>
      <c r="G13" s="211" t="s">
        <v>736</v>
      </c>
      <c r="H13" s="392" t="s">
        <v>380</v>
      </c>
      <c r="I13" s="201" t="s">
        <v>755</v>
      </c>
      <c r="J13" s="145" t="s">
        <v>749</v>
      </c>
      <c r="K13" s="392" t="s">
        <v>647</v>
      </c>
      <c r="L13" s="91" t="s">
        <v>633</v>
      </c>
      <c r="M13" s="61" t="s">
        <v>743</v>
      </c>
      <c r="N13" s="72" t="s">
        <v>603</v>
      </c>
      <c r="O13" s="201" t="s">
        <v>649</v>
      </c>
      <c r="P13" s="211" t="s">
        <v>738</v>
      </c>
      <c r="Q13" s="201" t="s">
        <v>735</v>
      </c>
      <c r="R13" s="145" t="s">
        <v>751</v>
      </c>
      <c r="S13" s="91" t="s">
        <v>632</v>
      </c>
      <c r="T13" s="127" t="s">
        <v>274</v>
      </c>
      <c r="U13" s="153" t="s">
        <v>764</v>
      </c>
      <c r="V13" s="201" t="s">
        <v>241</v>
      </c>
      <c r="W13" s="211" t="s">
        <v>237</v>
      </c>
      <c r="X13" s="201" t="s">
        <v>268</v>
      </c>
      <c r="Y13" s="145" t="s">
        <v>643</v>
      </c>
      <c r="Z13" s="91" t="s">
        <v>636</v>
      </c>
      <c r="AA13" s="368" t="s">
        <v>118</v>
      </c>
      <c r="AB13" s="20" t="s">
        <v>561</v>
      </c>
      <c r="AC13" s="23"/>
      <c r="AD13" s="279" t="s">
        <v>735</v>
      </c>
      <c r="AE13" s="279" t="s">
        <v>735</v>
      </c>
      <c r="AF13" s="279" t="s">
        <v>735</v>
      </c>
      <c r="AG13" s="279" t="s">
        <v>735</v>
      </c>
      <c r="AH13" s="279" t="s">
        <v>735</v>
      </c>
      <c r="AI13" s="279" t="s">
        <v>735</v>
      </c>
      <c r="AJ13" s="279" t="s">
        <v>735</v>
      </c>
      <c r="AK13" s="279" t="s">
        <v>735</v>
      </c>
      <c r="AL13" s="279" t="s">
        <v>735</v>
      </c>
      <c r="AM13" s="279" t="s">
        <v>603</v>
      </c>
      <c r="AN13" s="279" t="s">
        <v>603</v>
      </c>
      <c r="AO13" s="279" t="s">
        <v>735</v>
      </c>
      <c r="AP13" s="279" t="s">
        <v>735</v>
      </c>
      <c r="AQ13" s="279" t="s">
        <v>735</v>
      </c>
      <c r="AR13" s="279" t="s">
        <v>603</v>
      </c>
      <c r="AS13" s="279" t="s">
        <v>603</v>
      </c>
      <c r="AT13" s="279" t="s">
        <v>603</v>
      </c>
      <c r="AU13" s="279" t="s">
        <v>603</v>
      </c>
      <c r="AV13" s="279" t="s">
        <v>603</v>
      </c>
      <c r="AW13" s="279" t="s">
        <v>603</v>
      </c>
      <c r="AX13" s="279" t="s">
        <v>603</v>
      </c>
      <c r="AY13" s="279" t="s">
        <v>603</v>
      </c>
      <c r="AZ13" s="279" t="s">
        <v>603</v>
      </c>
      <c r="BB13" s="273"/>
      <c r="BC13" s="118">
        <f t="shared" si="0"/>
        <v>1</v>
      </c>
      <c r="BD13" s="118">
        <f t="shared" si="1"/>
        <v>1</v>
      </c>
      <c r="BE13" s="118">
        <f t="shared" si="2"/>
        <v>1</v>
      </c>
      <c r="BF13" s="118">
        <f t="shared" si="3"/>
        <v>0</v>
      </c>
      <c r="BG13" s="118">
        <f t="shared" si="4"/>
        <v>0</v>
      </c>
      <c r="BH13" s="118">
        <f t="shared" ref="BH13:BH64" si="75">COUNTIF(D13:Z13,"B.30")</f>
        <v>0</v>
      </c>
      <c r="BI13" s="118">
        <f t="shared" si="5"/>
        <v>0</v>
      </c>
      <c r="BJ13" s="118">
        <f t="shared" si="6"/>
        <v>0</v>
      </c>
      <c r="BK13" s="117">
        <f t="shared" ref="BK13:BK64" si="76">COUNTIF(D13:Z13,"CP.7")</f>
        <v>0</v>
      </c>
      <c r="BL13" s="118">
        <f t="shared" si="7"/>
        <v>0</v>
      </c>
      <c r="BM13" s="118">
        <f t="shared" si="8"/>
        <v>1</v>
      </c>
      <c r="BN13" s="117">
        <f t="shared" si="9"/>
        <v>0</v>
      </c>
      <c r="BO13" s="118">
        <f t="shared" si="10"/>
        <v>1</v>
      </c>
      <c r="BP13" s="118">
        <f t="shared" si="11"/>
        <v>0</v>
      </c>
      <c r="BQ13" s="118">
        <f t="shared" si="12"/>
        <v>0</v>
      </c>
      <c r="BR13" s="118">
        <f t="shared" si="13"/>
        <v>0</v>
      </c>
      <c r="BS13" s="118">
        <f t="shared" ref="BS13:BS64" si="77">COUNTIF(D13:Z13,"C.32")</f>
        <v>1</v>
      </c>
      <c r="BT13" s="118">
        <f t="shared" ref="BT13:BT64" si="78">COUNTIF(D13:Z13,"CP.32")</f>
        <v>0</v>
      </c>
      <c r="BU13" s="118">
        <f t="shared" ref="BU13:BU64" si="79">SUM(BS13:BT13)</f>
        <v>1</v>
      </c>
      <c r="BV13" s="117">
        <f t="shared" si="14"/>
        <v>1</v>
      </c>
      <c r="BW13" s="117">
        <f t="shared" si="15"/>
        <v>0</v>
      </c>
      <c r="BX13" s="117">
        <f t="shared" si="16"/>
        <v>1</v>
      </c>
      <c r="BY13" s="117">
        <f t="shared" si="17"/>
        <v>1</v>
      </c>
      <c r="BZ13" s="117">
        <f t="shared" si="18"/>
        <v>0</v>
      </c>
      <c r="CA13" s="117">
        <f t="shared" ref="CA13:CA64" si="80">SUM(BY13:BZ13)</f>
        <v>1</v>
      </c>
      <c r="CB13" s="117">
        <f t="shared" si="19"/>
        <v>0</v>
      </c>
      <c r="CC13" s="117">
        <f t="shared" si="20"/>
        <v>0</v>
      </c>
      <c r="CD13" s="117">
        <f t="shared" si="21"/>
        <v>0</v>
      </c>
      <c r="CE13" s="117">
        <f t="shared" ref="CE13:CE64" si="81">COUNTIF(D13:Z13,"E.10")</f>
        <v>0</v>
      </c>
      <c r="CF13" s="117">
        <f t="shared" ref="CF13:CF64" si="82">COUNTIF(D13:Z13,"EL.10")</f>
        <v>1</v>
      </c>
      <c r="CG13" s="117">
        <f t="shared" ref="CG13:CG64" si="83">SUM(CE13:CF13)</f>
        <v>1</v>
      </c>
      <c r="CH13" s="117">
        <f t="shared" si="22"/>
        <v>1</v>
      </c>
      <c r="CI13" s="117">
        <f t="shared" si="23"/>
        <v>0</v>
      </c>
      <c r="CJ13" s="117">
        <f t="shared" si="24"/>
        <v>0</v>
      </c>
      <c r="CK13" s="117">
        <f t="shared" si="25"/>
        <v>1</v>
      </c>
      <c r="CL13" s="117">
        <f t="shared" si="26"/>
        <v>1</v>
      </c>
      <c r="CM13" s="117">
        <f t="shared" si="27"/>
        <v>0</v>
      </c>
      <c r="CN13" s="117">
        <f t="shared" si="28"/>
        <v>1</v>
      </c>
      <c r="CO13" s="117">
        <f t="shared" ref="CO13:CO64" si="84">COUNTIF(D13:Z13,"EP.48")</f>
        <v>0</v>
      </c>
      <c r="CP13" s="117">
        <f t="shared" ref="CP13:CP64" si="85">COUNTIF(D13:Z13,"EL.48")</f>
        <v>1</v>
      </c>
      <c r="CQ13" s="117">
        <f t="shared" ref="CQ13:CQ64" si="86">SUM(CO13:CP13)</f>
        <v>1</v>
      </c>
      <c r="CR13" s="117">
        <f t="shared" si="29"/>
        <v>0</v>
      </c>
      <c r="CS13" s="117">
        <f t="shared" si="30"/>
        <v>0</v>
      </c>
      <c r="CT13" s="117">
        <f t="shared" si="31"/>
        <v>1</v>
      </c>
      <c r="CU13" s="117">
        <f t="shared" si="32"/>
        <v>0</v>
      </c>
      <c r="CV13" s="117">
        <f t="shared" si="33"/>
        <v>1</v>
      </c>
      <c r="CW13" s="117">
        <f t="shared" si="34"/>
        <v>1</v>
      </c>
      <c r="CX13" s="117">
        <f t="shared" si="35"/>
        <v>1</v>
      </c>
      <c r="CY13" s="117">
        <f t="shared" si="36"/>
        <v>0</v>
      </c>
      <c r="CZ13" s="117">
        <f t="shared" si="37"/>
        <v>1</v>
      </c>
      <c r="DA13" s="117">
        <f t="shared" ref="DA13:DA64" si="87">SUM(CY13:CZ13)</f>
        <v>1</v>
      </c>
      <c r="DB13" s="117">
        <f t="shared" si="38"/>
        <v>0</v>
      </c>
      <c r="DC13" s="117">
        <f t="shared" ref="DC13:DC64" si="88">COUNTIF(D13:Z13,"GP.31")</f>
        <v>0</v>
      </c>
      <c r="DD13" s="117">
        <f t="shared" si="39"/>
        <v>0</v>
      </c>
      <c r="DE13" s="117">
        <f t="shared" ref="DE13:DE64" si="89">SUM(DB13:DD13)</f>
        <v>0</v>
      </c>
      <c r="DF13" s="117">
        <f t="shared" si="40"/>
        <v>1</v>
      </c>
      <c r="DG13" s="117">
        <f t="shared" si="41"/>
        <v>0</v>
      </c>
      <c r="DH13" s="117">
        <f t="shared" si="42"/>
        <v>1</v>
      </c>
      <c r="DI13" s="117">
        <f t="shared" si="43"/>
        <v>1</v>
      </c>
      <c r="DJ13" s="117">
        <f t="shared" si="44"/>
        <v>0</v>
      </c>
      <c r="DK13" s="117">
        <f t="shared" si="45"/>
        <v>1</v>
      </c>
      <c r="DL13" s="117">
        <f t="shared" si="46"/>
        <v>0</v>
      </c>
      <c r="DM13" s="117">
        <f t="shared" si="47"/>
        <v>1</v>
      </c>
      <c r="DN13" s="117">
        <f t="shared" si="48"/>
        <v>0</v>
      </c>
      <c r="DO13" s="117">
        <f t="shared" ref="DO13:DO64" si="90">COUNTIF(D13:Z13,"JL.4")</f>
        <v>0</v>
      </c>
      <c r="DP13" s="117">
        <f t="shared" ref="DP13:DP64" si="91">SUM(DN13:DO13)</f>
        <v>0</v>
      </c>
      <c r="DQ13" s="117">
        <f t="shared" si="49"/>
        <v>0</v>
      </c>
      <c r="DR13" s="117">
        <f t="shared" si="50"/>
        <v>0</v>
      </c>
      <c r="DS13" s="117">
        <f t="shared" si="51"/>
        <v>0</v>
      </c>
      <c r="DT13" s="117">
        <f t="shared" si="52"/>
        <v>0</v>
      </c>
      <c r="DU13" s="117">
        <f t="shared" ref="DU13:DU64" si="92">COUNTIF(D13:Z13,"T.27")</f>
        <v>0</v>
      </c>
      <c r="DV13" s="117">
        <f t="shared" si="53"/>
        <v>0</v>
      </c>
      <c r="DW13" s="117">
        <f t="shared" ref="DW13:DW64" si="93">COUNTIF(D13:Z13,"JL.16")</f>
        <v>0</v>
      </c>
      <c r="DX13" s="117">
        <f t="shared" si="54"/>
        <v>0</v>
      </c>
      <c r="DY13" s="117">
        <f t="shared" ref="DY13:DY64" si="94">SUM(DW13:DX13)</f>
        <v>0</v>
      </c>
      <c r="DZ13" s="117">
        <f t="shared" si="55"/>
        <v>0</v>
      </c>
      <c r="EA13" s="117">
        <f t="shared" si="56"/>
        <v>0</v>
      </c>
      <c r="EB13" s="117">
        <f t="shared" si="57"/>
        <v>0</v>
      </c>
      <c r="EC13" s="117">
        <f t="shared" si="58"/>
        <v>1</v>
      </c>
      <c r="ED13" s="117">
        <f t="shared" si="59"/>
        <v>0</v>
      </c>
      <c r="EE13" s="117">
        <f t="shared" ref="EE13:EE64" si="95">SUM(EC13:ED13)</f>
        <v>1</v>
      </c>
      <c r="EF13" s="117">
        <f t="shared" si="60"/>
        <v>1</v>
      </c>
      <c r="EG13" s="117">
        <f t="shared" si="61"/>
        <v>0</v>
      </c>
      <c r="EH13" s="117">
        <f t="shared" si="62"/>
        <v>1</v>
      </c>
      <c r="EI13" s="117">
        <f t="shared" ref="EI13:EI64" si="96">COUNTIF(D13:Z13,"L.28")</f>
        <v>1</v>
      </c>
      <c r="EJ13" s="117">
        <f t="shared" ref="EJ13:EJ64" si="97">COUNTIF(D13:Z13,"LL.28")</f>
        <v>0</v>
      </c>
      <c r="EK13" s="117">
        <f t="shared" ref="EK13:EK64" si="98">SUM(EI13:EJ13)</f>
        <v>1</v>
      </c>
      <c r="EL13" s="117">
        <f t="shared" si="63"/>
        <v>0</v>
      </c>
      <c r="EM13" s="117">
        <f t="shared" si="64"/>
        <v>0</v>
      </c>
      <c r="EN13" s="117">
        <f t="shared" si="65"/>
        <v>0</v>
      </c>
      <c r="EO13" s="117">
        <f t="shared" si="66"/>
        <v>0</v>
      </c>
      <c r="EP13" s="118">
        <f t="shared" si="67"/>
        <v>1</v>
      </c>
      <c r="EQ13" s="117">
        <f t="shared" si="68"/>
        <v>1</v>
      </c>
      <c r="ER13" s="117">
        <f t="shared" si="69"/>
        <v>0</v>
      </c>
      <c r="ES13" s="117">
        <f t="shared" si="70"/>
        <v>1</v>
      </c>
      <c r="ET13" s="117">
        <f t="shared" si="71"/>
        <v>1</v>
      </c>
      <c r="EU13" s="117">
        <f t="shared" si="72"/>
        <v>0</v>
      </c>
      <c r="EV13" s="117">
        <f t="shared" si="73"/>
        <v>1</v>
      </c>
      <c r="EW13" s="118">
        <f t="shared" ref="EW13:EW64" si="99">COUNTIF(D13:Z13,"T.37")</f>
        <v>0</v>
      </c>
      <c r="EX13" s="118">
        <f t="shared" ref="EX13:EX64" si="100">COUNTIF(D13:Z13,"M.37")</f>
        <v>0</v>
      </c>
      <c r="EY13" s="117">
        <f t="shared" ref="EY13:EY64" si="101">SUM(EW13:EX13)</f>
        <v>0</v>
      </c>
      <c r="EZ13" s="118">
        <f t="shared" si="74"/>
        <v>0</v>
      </c>
      <c r="FA13" s="118">
        <f t="shared" ref="FA13:FA64" si="102">COUNTIF(D13:Z13,"X.29")</f>
        <v>0</v>
      </c>
      <c r="FB13" s="7"/>
      <c r="FC13" s="7"/>
      <c r="FD13" s="7"/>
    </row>
    <row r="14" spans="1:190" ht="17.100000000000001" customHeight="1" x14ac:dyDescent="0.25">
      <c r="A14" s="774"/>
      <c r="B14" s="777"/>
      <c r="C14" s="172">
        <v>4</v>
      </c>
      <c r="D14" s="78" t="s">
        <v>640</v>
      </c>
      <c r="E14" s="65" t="s">
        <v>256</v>
      </c>
      <c r="F14" s="161" t="s">
        <v>775</v>
      </c>
      <c r="G14" s="164" t="s">
        <v>755</v>
      </c>
      <c r="H14" s="258" t="s">
        <v>380</v>
      </c>
      <c r="I14" s="161" t="s">
        <v>647</v>
      </c>
      <c r="J14" s="146" t="s">
        <v>736</v>
      </c>
      <c r="K14" s="258" t="s">
        <v>652</v>
      </c>
      <c r="L14" s="85" t="s">
        <v>633</v>
      </c>
      <c r="M14" s="63" t="s">
        <v>517</v>
      </c>
      <c r="N14" s="65" t="s">
        <v>603</v>
      </c>
      <c r="O14" s="161" t="s">
        <v>632</v>
      </c>
      <c r="P14" s="211" t="s">
        <v>738</v>
      </c>
      <c r="Q14" s="161" t="s">
        <v>735</v>
      </c>
      <c r="R14" s="146" t="s">
        <v>743</v>
      </c>
      <c r="S14" s="85" t="s">
        <v>301</v>
      </c>
      <c r="T14" s="78" t="s">
        <v>413</v>
      </c>
      <c r="U14" s="154" t="s">
        <v>514</v>
      </c>
      <c r="V14" s="161" t="s">
        <v>764</v>
      </c>
      <c r="W14" s="164" t="s">
        <v>638</v>
      </c>
      <c r="X14" s="161" t="s">
        <v>642</v>
      </c>
      <c r="Y14" s="146" t="s">
        <v>274</v>
      </c>
      <c r="Z14" s="85" t="s">
        <v>643</v>
      </c>
      <c r="AA14" s="368" t="s">
        <v>22</v>
      </c>
      <c r="AB14" s="20" t="s">
        <v>502</v>
      </c>
      <c r="AC14" s="23"/>
      <c r="AD14" s="279" t="s">
        <v>275</v>
      </c>
      <c r="AE14" s="279" t="s">
        <v>275</v>
      </c>
      <c r="AF14" s="279" t="s">
        <v>275</v>
      </c>
      <c r="AG14" s="279" t="s">
        <v>275</v>
      </c>
      <c r="AH14" s="279" t="s">
        <v>275</v>
      </c>
      <c r="AI14" s="279" t="s">
        <v>275</v>
      </c>
      <c r="AJ14" s="279" t="s">
        <v>746</v>
      </c>
      <c r="AK14" s="279" t="s">
        <v>746</v>
      </c>
      <c r="AL14" s="279" t="s">
        <v>746</v>
      </c>
      <c r="AM14" s="279" t="s">
        <v>746</v>
      </c>
      <c r="AN14" s="279" t="s">
        <v>746</v>
      </c>
      <c r="AO14" s="279" t="s">
        <v>746</v>
      </c>
      <c r="AP14" s="279" t="s">
        <v>651</v>
      </c>
      <c r="AQ14" s="279" t="s">
        <v>651</v>
      </c>
      <c r="AR14" s="279" t="s">
        <v>651</v>
      </c>
      <c r="AS14" s="279" t="s">
        <v>651</v>
      </c>
      <c r="AT14" s="279" t="s">
        <v>651</v>
      </c>
      <c r="AU14" s="279" t="s">
        <v>651</v>
      </c>
      <c r="AV14" s="279" t="s">
        <v>651</v>
      </c>
      <c r="AW14" s="279" t="s">
        <v>651</v>
      </c>
      <c r="AX14" s="279" t="s">
        <v>651</v>
      </c>
      <c r="AY14" s="279" t="s">
        <v>651</v>
      </c>
      <c r="AZ14" s="279" t="s">
        <v>651</v>
      </c>
      <c r="BB14" s="273"/>
      <c r="BC14" s="118">
        <f t="shared" si="0"/>
        <v>1</v>
      </c>
      <c r="BD14" s="118">
        <f t="shared" si="1"/>
        <v>1</v>
      </c>
      <c r="BE14" s="118">
        <f t="shared" si="2"/>
        <v>1</v>
      </c>
      <c r="BF14" s="118">
        <f t="shared" si="3"/>
        <v>0</v>
      </c>
      <c r="BG14" s="118">
        <f t="shared" si="4"/>
        <v>0</v>
      </c>
      <c r="BH14" s="118">
        <f t="shared" si="75"/>
        <v>0</v>
      </c>
      <c r="BI14" s="118">
        <f t="shared" si="5"/>
        <v>0</v>
      </c>
      <c r="BJ14" s="118">
        <f t="shared" si="6"/>
        <v>0</v>
      </c>
      <c r="BK14" s="117">
        <f t="shared" si="76"/>
        <v>1</v>
      </c>
      <c r="BL14" s="118">
        <f t="shared" si="7"/>
        <v>1</v>
      </c>
      <c r="BM14" s="118">
        <f t="shared" si="8"/>
        <v>1</v>
      </c>
      <c r="BN14" s="117">
        <f t="shared" si="9"/>
        <v>0</v>
      </c>
      <c r="BO14" s="118">
        <f t="shared" si="10"/>
        <v>1</v>
      </c>
      <c r="BP14" s="118">
        <f t="shared" si="11"/>
        <v>0</v>
      </c>
      <c r="BQ14" s="118">
        <f t="shared" si="12"/>
        <v>0</v>
      </c>
      <c r="BR14" s="118">
        <f t="shared" si="13"/>
        <v>0</v>
      </c>
      <c r="BS14" s="118">
        <f t="shared" si="77"/>
        <v>0</v>
      </c>
      <c r="BT14" s="118">
        <f t="shared" si="78"/>
        <v>0</v>
      </c>
      <c r="BU14" s="118">
        <f t="shared" si="79"/>
        <v>0</v>
      </c>
      <c r="BV14" s="117">
        <f t="shared" si="14"/>
        <v>1</v>
      </c>
      <c r="BW14" s="117">
        <f t="shared" si="15"/>
        <v>0</v>
      </c>
      <c r="BX14" s="117">
        <f t="shared" si="16"/>
        <v>1</v>
      </c>
      <c r="BY14" s="117">
        <f t="shared" si="17"/>
        <v>1</v>
      </c>
      <c r="BZ14" s="117">
        <f t="shared" si="18"/>
        <v>0</v>
      </c>
      <c r="CA14" s="117">
        <f t="shared" si="80"/>
        <v>1</v>
      </c>
      <c r="CB14" s="117">
        <f t="shared" si="19"/>
        <v>0</v>
      </c>
      <c r="CC14" s="117">
        <f t="shared" si="20"/>
        <v>0</v>
      </c>
      <c r="CD14" s="117">
        <f t="shared" si="21"/>
        <v>0</v>
      </c>
      <c r="CE14" s="117">
        <f t="shared" si="81"/>
        <v>0</v>
      </c>
      <c r="CF14" s="117">
        <f t="shared" si="82"/>
        <v>1</v>
      </c>
      <c r="CG14" s="117">
        <f t="shared" si="83"/>
        <v>1</v>
      </c>
      <c r="CH14" s="117">
        <f t="shared" si="22"/>
        <v>1</v>
      </c>
      <c r="CI14" s="117">
        <f t="shared" si="23"/>
        <v>0</v>
      </c>
      <c r="CJ14" s="117">
        <f t="shared" si="24"/>
        <v>0</v>
      </c>
      <c r="CK14" s="117">
        <f t="shared" si="25"/>
        <v>1</v>
      </c>
      <c r="CL14" s="117">
        <f t="shared" si="26"/>
        <v>1</v>
      </c>
      <c r="CM14" s="117">
        <f t="shared" si="27"/>
        <v>0</v>
      </c>
      <c r="CN14" s="117">
        <f t="shared" si="28"/>
        <v>1</v>
      </c>
      <c r="CO14" s="117">
        <f t="shared" si="84"/>
        <v>0</v>
      </c>
      <c r="CP14" s="117">
        <f t="shared" si="85"/>
        <v>1</v>
      </c>
      <c r="CQ14" s="117">
        <f t="shared" si="86"/>
        <v>1</v>
      </c>
      <c r="CR14" s="117">
        <f t="shared" si="29"/>
        <v>0</v>
      </c>
      <c r="CS14" s="117">
        <f t="shared" si="30"/>
        <v>0</v>
      </c>
      <c r="CT14" s="117">
        <f t="shared" si="31"/>
        <v>0</v>
      </c>
      <c r="CU14" s="117">
        <f t="shared" si="32"/>
        <v>1</v>
      </c>
      <c r="CV14" s="117">
        <f t="shared" si="33"/>
        <v>1</v>
      </c>
      <c r="CW14" s="117">
        <f t="shared" si="34"/>
        <v>1</v>
      </c>
      <c r="CX14" s="117">
        <f t="shared" si="35"/>
        <v>1</v>
      </c>
      <c r="CY14" s="117">
        <f t="shared" si="36"/>
        <v>0</v>
      </c>
      <c r="CZ14" s="117">
        <f t="shared" si="37"/>
        <v>1</v>
      </c>
      <c r="DA14" s="117">
        <f t="shared" si="87"/>
        <v>1</v>
      </c>
      <c r="DB14" s="117">
        <f t="shared" si="38"/>
        <v>1</v>
      </c>
      <c r="DC14" s="117">
        <f t="shared" si="88"/>
        <v>0</v>
      </c>
      <c r="DD14" s="117">
        <f t="shared" si="39"/>
        <v>0</v>
      </c>
      <c r="DE14" s="117">
        <f t="shared" si="89"/>
        <v>1</v>
      </c>
      <c r="DF14" s="117">
        <f t="shared" si="40"/>
        <v>0</v>
      </c>
      <c r="DG14" s="117">
        <f t="shared" si="41"/>
        <v>0</v>
      </c>
      <c r="DH14" s="117">
        <f t="shared" si="42"/>
        <v>0</v>
      </c>
      <c r="DI14" s="117">
        <f t="shared" si="43"/>
        <v>1</v>
      </c>
      <c r="DJ14" s="117">
        <f t="shared" si="44"/>
        <v>0</v>
      </c>
      <c r="DK14" s="117">
        <f t="shared" si="45"/>
        <v>1</v>
      </c>
      <c r="DL14" s="117">
        <f t="shared" si="46"/>
        <v>0</v>
      </c>
      <c r="DM14" s="117">
        <f t="shared" si="47"/>
        <v>0</v>
      </c>
      <c r="DN14" s="117">
        <f t="shared" si="48"/>
        <v>0</v>
      </c>
      <c r="DO14" s="117">
        <f t="shared" si="90"/>
        <v>0</v>
      </c>
      <c r="DP14" s="117">
        <f t="shared" si="91"/>
        <v>0</v>
      </c>
      <c r="DQ14" s="117">
        <f t="shared" si="49"/>
        <v>1</v>
      </c>
      <c r="DR14" s="117">
        <f t="shared" si="50"/>
        <v>0</v>
      </c>
      <c r="DS14" s="117">
        <f t="shared" si="51"/>
        <v>1</v>
      </c>
      <c r="DT14" s="117">
        <f t="shared" si="52"/>
        <v>0</v>
      </c>
      <c r="DU14" s="117">
        <f t="shared" si="92"/>
        <v>0</v>
      </c>
      <c r="DV14" s="117">
        <f t="shared" si="53"/>
        <v>0</v>
      </c>
      <c r="DW14" s="117">
        <f t="shared" si="93"/>
        <v>1</v>
      </c>
      <c r="DX14" s="117">
        <f t="shared" si="54"/>
        <v>0</v>
      </c>
      <c r="DY14" s="117">
        <f t="shared" si="94"/>
        <v>1</v>
      </c>
      <c r="DZ14" s="117">
        <f t="shared" si="55"/>
        <v>0</v>
      </c>
      <c r="EA14" s="117">
        <f t="shared" si="56"/>
        <v>0</v>
      </c>
      <c r="EB14" s="117">
        <f t="shared" si="57"/>
        <v>0</v>
      </c>
      <c r="EC14" s="117">
        <f t="shared" si="58"/>
        <v>1</v>
      </c>
      <c r="ED14" s="117">
        <f t="shared" si="59"/>
        <v>0</v>
      </c>
      <c r="EE14" s="117">
        <f t="shared" si="95"/>
        <v>1</v>
      </c>
      <c r="EF14" s="117">
        <f t="shared" si="60"/>
        <v>0</v>
      </c>
      <c r="EG14" s="117">
        <f t="shared" si="61"/>
        <v>0</v>
      </c>
      <c r="EH14" s="117">
        <f t="shared" si="62"/>
        <v>0</v>
      </c>
      <c r="EI14" s="117">
        <f t="shared" si="96"/>
        <v>0</v>
      </c>
      <c r="EJ14" s="117">
        <f t="shared" si="97"/>
        <v>0</v>
      </c>
      <c r="EK14" s="117">
        <f t="shared" si="98"/>
        <v>0</v>
      </c>
      <c r="EL14" s="117">
        <f t="shared" si="63"/>
        <v>1</v>
      </c>
      <c r="EM14" s="117">
        <f t="shared" si="64"/>
        <v>1</v>
      </c>
      <c r="EN14" s="117">
        <f t="shared" si="65"/>
        <v>0</v>
      </c>
      <c r="EO14" s="117">
        <f t="shared" si="66"/>
        <v>0</v>
      </c>
      <c r="EP14" s="118">
        <f t="shared" si="67"/>
        <v>1</v>
      </c>
      <c r="EQ14" s="117">
        <f t="shared" si="68"/>
        <v>0</v>
      </c>
      <c r="ER14" s="117">
        <f t="shared" si="69"/>
        <v>0</v>
      </c>
      <c r="ES14" s="117">
        <f t="shared" si="70"/>
        <v>0</v>
      </c>
      <c r="ET14" s="117">
        <f t="shared" si="71"/>
        <v>1</v>
      </c>
      <c r="EU14" s="117">
        <f t="shared" si="72"/>
        <v>0</v>
      </c>
      <c r="EV14" s="117">
        <f t="shared" si="73"/>
        <v>1</v>
      </c>
      <c r="EW14" s="118">
        <f t="shared" si="99"/>
        <v>0</v>
      </c>
      <c r="EX14" s="118">
        <f t="shared" si="100"/>
        <v>0</v>
      </c>
      <c r="EY14" s="117">
        <f t="shared" si="101"/>
        <v>0</v>
      </c>
      <c r="EZ14" s="118">
        <f t="shared" si="74"/>
        <v>0</v>
      </c>
      <c r="FA14" s="118">
        <f t="shared" si="102"/>
        <v>0</v>
      </c>
      <c r="FB14" s="7"/>
      <c r="FC14" s="7"/>
      <c r="FD14" s="7"/>
    </row>
    <row r="15" spans="1:190" ht="17.100000000000001" customHeight="1" x14ac:dyDescent="0.25">
      <c r="A15" s="774"/>
      <c r="B15" s="777"/>
      <c r="C15" s="172">
        <v>5</v>
      </c>
      <c r="D15" s="78" t="s">
        <v>775</v>
      </c>
      <c r="E15" s="65" t="s">
        <v>745</v>
      </c>
      <c r="F15" s="161" t="s">
        <v>256</v>
      </c>
      <c r="G15" s="164" t="s">
        <v>755</v>
      </c>
      <c r="H15" s="258" t="s">
        <v>751</v>
      </c>
      <c r="I15" s="161" t="s">
        <v>647</v>
      </c>
      <c r="J15" s="146" t="s">
        <v>736</v>
      </c>
      <c r="K15" s="258" t="s">
        <v>652</v>
      </c>
      <c r="L15" s="85" t="s">
        <v>753</v>
      </c>
      <c r="M15" s="63" t="s">
        <v>517</v>
      </c>
      <c r="N15" s="65" t="s">
        <v>640</v>
      </c>
      <c r="O15" s="161" t="s">
        <v>632</v>
      </c>
      <c r="P15" s="164" t="s">
        <v>735</v>
      </c>
      <c r="Q15" s="161" t="s">
        <v>741</v>
      </c>
      <c r="R15" s="146" t="s">
        <v>743</v>
      </c>
      <c r="S15" s="85" t="s">
        <v>301</v>
      </c>
      <c r="T15" s="78" t="s">
        <v>413</v>
      </c>
      <c r="U15" s="154" t="s">
        <v>241</v>
      </c>
      <c r="V15" s="161" t="s">
        <v>764</v>
      </c>
      <c r="W15" s="164" t="s">
        <v>638</v>
      </c>
      <c r="X15" s="161" t="s">
        <v>642</v>
      </c>
      <c r="Y15" s="146" t="s">
        <v>274</v>
      </c>
      <c r="Z15" s="85" t="s">
        <v>643</v>
      </c>
      <c r="AA15" s="368" t="s">
        <v>28</v>
      </c>
      <c r="AB15" s="20" t="s">
        <v>503</v>
      </c>
      <c r="AC15" s="23"/>
      <c r="AD15" s="279" t="s">
        <v>275</v>
      </c>
      <c r="AE15" s="279" t="s">
        <v>275</v>
      </c>
      <c r="AF15" s="279" t="s">
        <v>275</v>
      </c>
      <c r="AG15" s="279" t="s">
        <v>275</v>
      </c>
      <c r="AH15" s="279" t="s">
        <v>275</v>
      </c>
      <c r="AI15" s="279" t="s">
        <v>275</v>
      </c>
      <c r="AJ15" s="279" t="s">
        <v>746</v>
      </c>
      <c r="AK15" s="279" t="s">
        <v>746</v>
      </c>
      <c r="AL15" s="279" t="s">
        <v>746</v>
      </c>
      <c r="AM15" s="279" t="s">
        <v>746</v>
      </c>
      <c r="AN15" s="279" t="s">
        <v>746</v>
      </c>
      <c r="AO15" s="279" t="s">
        <v>746</v>
      </c>
      <c r="AP15" s="279" t="s">
        <v>651</v>
      </c>
      <c r="AQ15" s="279" t="s">
        <v>651</v>
      </c>
      <c r="AR15" s="279" t="s">
        <v>651</v>
      </c>
      <c r="AS15" s="279" t="s">
        <v>651</v>
      </c>
      <c r="AT15" s="279" t="s">
        <v>651</v>
      </c>
      <c r="AU15" s="279" t="s">
        <v>651</v>
      </c>
      <c r="AV15" s="279" t="s">
        <v>651</v>
      </c>
      <c r="AW15" s="279" t="s">
        <v>651</v>
      </c>
      <c r="AX15" s="279" t="s">
        <v>651</v>
      </c>
      <c r="AY15" s="279" t="s">
        <v>651</v>
      </c>
      <c r="AZ15" s="279" t="s">
        <v>651</v>
      </c>
      <c r="BB15" s="273"/>
      <c r="BC15" s="118">
        <f t="shared" si="0"/>
        <v>0</v>
      </c>
      <c r="BD15" s="118">
        <f t="shared" si="1"/>
        <v>1</v>
      </c>
      <c r="BE15" s="118">
        <f t="shared" si="2"/>
        <v>1</v>
      </c>
      <c r="BF15" s="118">
        <f t="shared" si="3"/>
        <v>0</v>
      </c>
      <c r="BG15" s="118">
        <f t="shared" si="4"/>
        <v>0</v>
      </c>
      <c r="BH15" s="118">
        <f t="shared" si="75"/>
        <v>0</v>
      </c>
      <c r="BI15" s="118">
        <f t="shared" si="5"/>
        <v>0</v>
      </c>
      <c r="BJ15" s="118">
        <f t="shared" si="6"/>
        <v>0</v>
      </c>
      <c r="BK15" s="117">
        <f t="shared" si="76"/>
        <v>1</v>
      </c>
      <c r="BL15" s="118">
        <f t="shared" si="7"/>
        <v>1</v>
      </c>
      <c r="BM15" s="118">
        <f t="shared" si="8"/>
        <v>1</v>
      </c>
      <c r="BN15" s="117">
        <f t="shared" si="9"/>
        <v>0</v>
      </c>
      <c r="BO15" s="118">
        <f t="shared" si="10"/>
        <v>1</v>
      </c>
      <c r="BP15" s="118">
        <f t="shared" si="11"/>
        <v>0</v>
      </c>
      <c r="BQ15" s="118">
        <f t="shared" si="12"/>
        <v>0</v>
      </c>
      <c r="BR15" s="118">
        <f t="shared" si="13"/>
        <v>0</v>
      </c>
      <c r="BS15" s="118">
        <f t="shared" si="77"/>
        <v>1</v>
      </c>
      <c r="BT15" s="118">
        <f t="shared" si="78"/>
        <v>0</v>
      </c>
      <c r="BU15" s="118">
        <f t="shared" si="79"/>
        <v>1</v>
      </c>
      <c r="BV15" s="117">
        <f t="shared" si="14"/>
        <v>1</v>
      </c>
      <c r="BW15" s="117">
        <f t="shared" si="15"/>
        <v>0</v>
      </c>
      <c r="BX15" s="117">
        <f t="shared" si="16"/>
        <v>1</v>
      </c>
      <c r="BY15" s="117">
        <f t="shared" si="17"/>
        <v>1</v>
      </c>
      <c r="BZ15" s="117">
        <f t="shared" si="18"/>
        <v>0</v>
      </c>
      <c r="CA15" s="117">
        <f t="shared" si="80"/>
        <v>1</v>
      </c>
      <c r="CB15" s="117">
        <f t="shared" si="19"/>
        <v>0</v>
      </c>
      <c r="CC15" s="117">
        <f t="shared" si="20"/>
        <v>0</v>
      </c>
      <c r="CD15" s="117">
        <f t="shared" si="21"/>
        <v>0</v>
      </c>
      <c r="CE15" s="117">
        <f t="shared" si="81"/>
        <v>0</v>
      </c>
      <c r="CF15" s="117">
        <f t="shared" si="82"/>
        <v>1</v>
      </c>
      <c r="CG15" s="117">
        <f t="shared" si="83"/>
        <v>1</v>
      </c>
      <c r="CH15" s="117">
        <f t="shared" si="22"/>
        <v>1</v>
      </c>
      <c r="CI15" s="117">
        <f t="shared" si="23"/>
        <v>0</v>
      </c>
      <c r="CJ15" s="117">
        <f t="shared" si="24"/>
        <v>0</v>
      </c>
      <c r="CK15" s="117">
        <f t="shared" si="25"/>
        <v>1</v>
      </c>
      <c r="CL15" s="117">
        <f t="shared" si="26"/>
        <v>1</v>
      </c>
      <c r="CM15" s="117">
        <f t="shared" si="27"/>
        <v>0</v>
      </c>
      <c r="CN15" s="117">
        <f t="shared" si="28"/>
        <v>1</v>
      </c>
      <c r="CO15" s="117">
        <f t="shared" si="84"/>
        <v>0</v>
      </c>
      <c r="CP15" s="117">
        <f t="shared" si="85"/>
        <v>1</v>
      </c>
      <c r="CQ15" s="117">
        <f t="shared" si="86"/>
        <v>1</v>
      </c>
      <c r="CR15" s="117">
        <f t="shared" si="29"/>
        <v>0</v>
      </c>
      <c r="CS15" s="117">
        <f t="shared" si="30"/>
        <v>0</v>
      </c>
      <c r="CT15" s="117">
        <f t="shared" si="31"/>
        <v>0</v>
      </c>
      <c r="CU15" s="117">
        <f t="shared" si="32"/>
        <v>0</v>
      </c>
      <c r="CV15" s="117">
        <f t="shared" si="33"/>
        <v>0</v>
      </c>
      <c r="CW15" s="117">
        <f t="shared" si="34"/>
        <v>1</v>
      </c>
      <c r="CX15" s="117">
        <f t="shared" si="35"/>
        <v>1</v>
      </c>
      <c r="CY15" s="117">
        <f t="shared" si="36"/>
        <v>0</v>
      </c>
      <c r="CZ15" s="117">
        <f t="shared" si="37"/>
        <v>1</v>
      </c>
      <c r="DA15" s="117">
        <f t="shared" si="87"/>
        <v>1</v>
      </c>
      <c r="DB15" s="117">
        <f t="shared" si="38"/>
        <v>1</v>
      </c>
      <c r="DC15" s="117">
        <f t="shared" si="88"/>
        <v>0</v>
      </c>
      <c r="DD15" s="117">
        <f t="shared" si="39"/>
        <v>0</v>
      </c>
      <c r="DE15" s="117">
        <f t="shared" si="89"/>
        <v>1</v>
      </c>
      <c r="DF15" s="117">
        <f t="shared" si="40"/>
        <v>1</v>
      </c>
      <c r="DG15" s="117">
        <f t="shared" si="41"/>
        <v>0</v>
      </c>
      <c r="DH15" s="117">
        <f t="shared" si="42"/>
        <v>1</v>
      </c>
      <c r="DI15" s="117">
        <f t="shared" si="43"/>
        <v>1</v>
      </c>
      <c r="DJ15" s="117">
        <f t="shared" si="44"/>
        <v>0</v>
      </c>
      <c r="DK15" s="117">
        <f t="shared" si="45"/>
        <v>1</v>
      </c>
      <c r="DL15" s="117">
        <f t="shared" si="46"/>
        <v>0</v>
      </c>
      <c r="DM15" s="117">
        <f t="shared" si="47"/>
        <v>0</v>
      </c>
      <c r="DN15" s="117">
        <f t="shared" si="48"/>
        <v>0</v>
      </c>
      <c r="DO15" s="117">
        <f t="shared" si="90"/>
        <v>0</v>
      </c>
      <c r="DP15" s="117">
        <f t="shared" si="91"/>
        <v>0</v>
      </c>
      <c r="DQ15" s="117">
        <f t="shared" si="49"/>
        <v>1</v>
      </c>
      <c r="DR15" s="117">
        <f t="shared" si="50"/>
        <v>0</v>
      </c>
      <c r="DS15" s="117">
        <f t="shared" si="51"/>
        <v>1</v>
      </c>
      <c r="DT15" s="117">
        <f t="shared" si="52"/>
        <v>0</v>
      </c>
      <c r="DU15" s="117">
        <f t="shared" si="92"/>
        <v>1</v>
      </c>
      <c r="DV15" s="117">
        <f t="shared" si="53"/>
        <v>1</v>
      </c>
      <c r="DW15" s="117">
        <f t="shared" si="93"/>
        <v>1</v>
      </c>
      <c r="DX15" s="117">
        <f t="shared" si="54"/>
        <v>0</v>
      </c>
      <c r="DY15" s="117">
        <f t="shared" si="94"/>
        <v>1</v>
      </c>
      <c r="DZ15" s="117">
        <f t="shared" si="55"/>
        <v>0</v>
      </c>
      <c r="EA15" s="117">
        <f t="shared" si="56"/>
        <v>0</v>
      </c>
      <c r="EB15" s="117">
        <f t="shared" si="57"/>
        <v>0</v>
      </c>
      <c r="EC15" s="117">
        <f t="shared" si="58"/>
        <v>0</v>
      </c>
      <c r="ED15" s="117">
        <f t="shared" si="59"/>
        <v>1</v>
      </c>
      <c r="EE15" s="117">
        <f t="shared" si="95"/>
        <v>1</v>
      </c>
      <c r="EF15" s="117">
        <f t="shared" si="60"/>
        <v>0</v>
      </c>
      <c r="EG15" s="117">
        <f t="shared" si="61"/>
        <v>0</v>
      </c>
      <c r="EH15" s="117">
        <f t="shared" si="62"/>
        <v>0</v>
      </c>
      <c r="EI15" s="117">
        <f t="shared" si="96"/>
        <v>0</v>
      </c>
      <c r="EJ15" s="117">
        <f t="shared" si="97"/>
        <v>0</v>
      </c>
      <c r="EK15" s="117">
        <f t="shared" si="98"/>
        <v>0</v>
      </c>
      <c r="EL15" s="117">
        <f t="shared" si="63"/>
        <v>1</v>
      </c>
      <c r="EM15" s="117">
        <f t="shared" si="64"/>
        <v>1</v>
      </c>
      <c r="EN15" s="117">
        <f t="shared" si="65"/>
        <v>0</v>
      </c>
      <c r="EO15" s="117">
        <f t="shared" si="66"/>
        <v>0</v>
      </c>
      <c r="EP15" s="118">
        <f t="shared" si="67"/>
        <v>0</v>
      </c>
      <c r="EQ15" s="117">
        <f t="shared" si="68"/>
        <v>0</v>
      </c>
      <c r="ER15" s="117">
        <f t="shared" si="69"/>
        <v>0</v>
      </c>
      <c r="ES15" s="117">
        <f t="shared" si="70"/>
        <v>0</v>
      </c>
      <c r="ET15" s="117">
        <f t="shared" si="71"/>
        <v>0</v>
      </c>
      <c r="EU15" s="117">
        <f t="shared" si="72"/>
        <v>0</v>
      </c>
      <c r="EV15" s="117">
        <f t="shared" si="73"/>
        <v>0</v>
      </c>
      <c r="EW15" s="118">
        <f t="shared" si="99"/>
        <v>0</v>
      </c>
      <c r="EX15" s="118">
        <f t="shared" si="100"/>
        <v>0</v>
      </c>
      <c r="EY15" s="117">
        <f t="shared" si="101"/>
        <v>0</v>
      </c>
      <c r="EZ15" s="118">
        <f t="shared" si="74"/>
        <v>0</v>
      </c>
      <c r="FA15" s="118">
        <f t="shared" si="102"/>
        <v>1</v>
      </c>
      <c r="FB15" s="7"/>
      <c r="FC15" s="7"/>
      <c r="FD15" s="7"/>
    </row>
    <row r="16" spans="1:190" ht="17.100000000000001" customHeight="1" x14ac:dyDescent="0.25">
      <c r="A16" s="774"/>
      <c r="B16" s="777"/>
      <c r="C16" s="172">
        <v>6</v>
      </c>
      <c r="D16" s="78" t="s">
        <v>775</v>
      </c>
      <c r="E16" s="65" t="s">
        <v>745</v>
      </c>
      <c r="F16" s="161" t="s">
        <v>256</v>
      </c>
      <c r="G16" s="164" t="s">
        <v>738</v>
      </c>
      <c r="H16" s="258" t="s">
        <v>751</v>
      </c>
      <c r="I16" s="161" t="s">
        <v>683</v>
      </c>
      <c r="J16" s="146" t="s">
        <v>652</v>
      </c>
      <c r="K16" s="258" t="s">
        <v>736</v>
      </c>
      <c r="L16" s="85" t="s">
        <v>753</v>
      </c>
      <c r="M16" s="63" t="s">
        <v>603</v>
      </c>
      <c r="N16" s="65" t="s">
        <v>640</v>
      </c>
      <c r="O16" s="161" t="s">
        <v>743</v>
      </c>
      <c r="P16" s="164" t="s">
        <v>735</v>
      </c>
      <c r="Q16" s="161" t="s">
        <v>741</v>
      </c>
      <c r="R16" s="146" t="s">
        <v>301</v>
      </c>
      <c r="S16" s="85" t="s">
        <v>633</v>
      </c>
      <c r="T16" s="158" t="s">
        <v>764</v>
      </c>
      <c r="U16" s="154" t="s">
        <v>241</v>
      </c>
      <c r="V16" s="161" t="s">
        <v>413</v>
      </c>
      <c r="W16" s="164" t="s">
        <v>639</v>
      </c>
      <c r="X16" s="161" t="s">
        <v>274</v>
      </c>
      <c r="Y16" s="146" t="s">
        <v>651</v>
      </c>
      <c r="Z16" s="85" t="s">
        <v>237</v>
      </c>
      <c r="AA16" s="368" t="s">
        <v>29</v>
      </c>
      <c r="AB16" s="20" t="s">
        <v>504</v>
      </c>
      <c r="AC16" s="23"/>
      <c r="AD16" s="279" t="s">
        <v>645</v>
      </c>
      <c r="AE16" s="279" t="s">
        <v>645</v>
      </c>
      <c r="AF16" s="279" t="s">
        <v>645</v>
      </c>
      <c r="AG16" s="279" t="s">
        <v>645</v>
      </c>
      <c r="AH16" s="279" t="s">
        <v>751</v>
      </c>
      <c r="AI16" s="279" t="s">
        <v>751</v>
      </c>
      <c r="AJ16" s="279" t="s">
        <v>645</v>
      </c>
      <c r="AK16" s="279" t="s">
        <v>645</v>
      </c>
      <c r="AL16" s="279" t="s">
        <v>645</v>
      </c>
      <c r="AM16" s="279" t="s">
        <v>341</v>
      </c>
      <c r="AN16" s="279" t="s">
        <v>341</v>
      </c>
      <c r="AO16" s="279" t="s">
        <v>341</v>
      </c>
      <c r="AP16" s="279" t="s">
        <v>751</v>
      </c>
      <c r="AQ16" s="279" t="s">
        <v>751</v>
      </c>
      <c r="AR16" s="279" t="s">
        <v>751</v>
      </c>
      <c r="AS16" s="279" t="s">
        <v>751</v>
      </c>
      <c r="AT16" s="279" t="s">
        <v>274</v>
      </c>
      <c r="AU16" s="279" t="s">
        <v>274</v>
      </c>
      <c r="AV16" s="279" t="s">
        <v>274</v>
      </c>
      <c r="AW16" s="279" t="s">
        <v>274</v>
      </c>
      <c r="AX16" s="279" t="s">
        <v>274</v>
      </c>
      <c r="AY16" s="279" t="s">
        <v>274</v>
      </c>
      <c r="AZ16" s="279" t="s">
        <v>274</v>
      </c>
      <c r="BB16" s="273"/>
      <c r="BC16" s="118">
        <f t="shared" si="0"/>
        <v>1</v>
      </c>
      <c r="BD16" s="118">
        <f t="shared" si="1"/>
        <v>1</v>
      </c>
      <c r="BE16" s="118">
        <f t="shared" si="2"/>
        <v>1</v>
      </c>
      <c r="BF16" s="118">
        <f t="shared" si="3"/>
        <v>1</v>
      </c>
      <c r="BG16" s="118">
        <f t="shared" si="4"/>
        <v>0</v>
      </c>
      <c r="BH16" s="118">
        <f t="shared" si="75"/>
        <v>0</v>
      </c>
      <c r="BI16" s="118">
        <f t="shared" si="5"/>
        <v>0</v>
      </c>
      <c r="BJ16" s="118">
        <f t="shared" si="6"/>
        <v>0</v>
      </c>
      <c r="BK16" s="117">
        <f t="shared" si="76"/>
        <v>1</v>
      </c>
      <c r="BL16" s="118">
        <f t="shared" si="7"/>
        <v>1</v>
      </c>
      <c r="BM16" s="118">
        <f t="shared" si="8"/>
        <v>1</v>
      </c>
      <c r="BN16" s="117">
        <f t="shared" si="9"/>
        <v>0</v>
      </c>
      <c r="BO16" s="118">
        <f t="shared" si="10"/>
        <v>1</v>
      </c>
      <c r="BP16" s="118">
        <f t="shared" si="11"/>
        <v>0</v>
      </c>
      <c r="BQ16" s="118">
        <f t="shared" si="12"/>
        <v>0</v>
      </c>
      <c r="BR16" s="118">
        <f t="shared" si="13"/>
        <v>0</v>
      </c>
      <c r="BS16" s="118">
        <f t="shared" si="77"/>
        <v>1</v>
      </c>
      <c r="BT16" s="118">
        <f t="shared" si="78"/>
        <v>0</v>
      </c>
      <c r="BU16" s="118">
        <f t="shared" si="79"/>
        <v>1</v>
      </c>
      <c r="BV16" s="117">
        <f t="shared" si="14"/>
        <v>0</v>
      </c>
      <c r="BW16" s="117">
        <f t="shared" si="15"/>
        <v>1</v>
      </c>
      <c r="BX16" s="117">
        <f t="shared" si="16"/>
        <v>1</v>
      </c>
      <c r="BY16" s="117">
        <f t="shared" si="17"/>
        <v>1</v>
      </c>
      <c r="BZ16" s="117">
        <f t="shared" si="18"/>
        <v>0</v>
      </c>
      <c r="CA16" s="117">
        <f t="shared" si="80"/>
        <v>1</v>
      </c>
      <c r="CB16" s="117">
        <f t="shared" si="19"/>
        <v>0</v>
      </c>
      <c r="CC16" s="117">
        <f t="shared" si="20"/>
        <v>0</v>
      </c>
      <c r="CD16" s="117">
        <f t="shared" si="21"/>
        <v>0</v>
      </c>
      <c r="CE16" s="117">
        <f t="shared" si="81"/>
        <v>0</v>
      </c>
      <c r="CF16" s="117">
        <f t="shared" si="82"/>
        <v>1</v>
      </c>
      <c r="CG16" s="117">
        <f t="shared" si="83"/>
        <v>1</v>
      </c>
      <c r="CH16" s="117">
        <f t="shared" si="22"/>
        <v>0</v>
      </c>
      <c r="CI16" s="117">
        <f t="shared" si="23"/>
        <v>0</v>
      </c>
      <c r="CJ16" s="117">
        <f t="shared" si="24"/>
        <v>0</v>
      </c>
      <c r="CK16" s="117">
        <f t="shared" si="25"/>
        <v>0</v>
      </c>
      <c r="CL16" s="117">
        <f t="shared" si="26"/>
        <v>0</v>
      </c>
      <c r="CM16" s="117">
        <f t="shared" si="27"/>
        <v>0</v>
      </c>
      <c r="CN16" s="117">
        <f t="shared" si="28"/>
        <v>0</v>
      </c>
      <c r="CO16" s="117">
        <f t="shared" si="84"/>
        <v>0</v>
      </c>
      <c r="CP16" s="117">
        <f t="shared" si="85"/>
        <v>1</v>
      </c>
      <c r="CQ16" s="117">
        <f t="shared" si="86"/>
        <v>1</v>
      </c>
      <c r="CR16" s="117">
        <f t="shared" si="29"/>
        <v>0</v>
      </c>
      <c r="CS16" s="117">
        <f t="shared" si="30"/>
        <v>0</v>
      </c>
      <c r="CT16" s="117">
        <f t="shared" si="31"/>
        <v>1</v>
      </c>
      <c r="CU16" s="117">
        <f t="shared" si="32"/>
        <v>0</v>
      </c>
      <c r="CV16" s="117">
        <f t="shared" si="33"/>
        <v>1</v>
      </c>
      <c r="CW16" s="117">
        <f t="shared" si="34"/>
        <v>0</v>
      </c>
      <c r="CX16" s="117">
        <f t="shared" si="35"/>
        <v>1</v>
      </c>
      <c r="CY16" s="117">
        <f t="shared" si="36"/>
        <v>0</v>
      </c>
      <c r="CZ16" s="117">
        <f t="shared" si="37"/>
        <v>1</v>
      </c>
      <c r="DA16" s="117">
        <f t="shared" si="87"/>
        <v>1</v>
      </c>
      <c r="DB16" s="117">
        <f t="shared" si="38"/>
        <v>1</v>
      </c>
      <c r="DC16" s="117">
        <f t="shared" si="88"/>
        <v>0</v>
      </c>
      <c r="DD16" s="117">
        <f t="shared" si="39"/>
        <v>0</v>
      </c>
      <c r="DE16" s="117">
        <f t="shared" si="89"/>
        <v>1</v>
      </c>
      <c r="DF16" s="117">
        <f t="shared" si="40"/>
        <v>1</v>
      </c>
      <c r="DG16" s="117">
        <f t="shared" si="41"/>
        <v>0</v>
      </c>
      <c r="DH16" s="117">
        <f t="shared" si="42"/>
        <v>1</v>
      </c>
      <c r="DI16" s="117">
        <f t="shared" si="43"/>
        <v>1</v>
      </c>
      <c r="DJ16" s="117">
        <f t="shared" si="44"/>
        <v>0</v>
      </c>
      <c r="DK16" s="117">
        <f t="shared" si="45"/>
        <v>1</v>
      </c>
      <c r="DL16" s="117">
        <f t="shared" si="46"/>
        <v>0</v>
      </c>
      <c r="DM16" s="117">
        <f t="shared" si="47"/>
        <v>0</v>
      </c>
      <c r="DN16" s="117">
        <f t="shared" si="48"/>
        <v>0</v>
      </c>
      <c r="DO16" s="117">
        <f t="shared" si="90"/>
        <v>0</v>
      </c>
      <c r="DP16" s="117">
        <f t="shared" si="91"/>
        <v>0</v>
      </c>
      <c r="DQ16" s="117">
        <f t="shared" si="49"/>
        <v>0</v>
      </c>
      <c r="DR16" s="117">
        <f t="shared" si="50"/>
        <v>0</v>
      </c>
      <c r="DS16" s="117">
        <f t="shared" si="51"/>
        <v>0</v>
      </c>
      <c r="DT16" s="117">
        <f t="shared" si="52"/>
        <v>0</v>
      </c>
      <c r="DU16" s="117">
        <f t="shared" si="92"/>
        <v>1</v>
      </c>
      <c r="DV16" s="117">
        <f t="shared" si="53"/>
        <v>1</v>
      </c>
      <c r="DW16" s="117">
        <f t="shared" si="93"/>
        <v>0</v>
      </c>
      <c r="DX16" s="117">
        <f t="shared" si="54"/>
        <v>1</v>
      </c>
      <c r="DY16" s="117">
        <f t="shared" si="94"/>
        <v>1</v>
      </c>
      <c r="DZ16" s="117">
        <f t="shared" si="55"/>
        <v>0</v>
      </c>
      <c r="EA16" s="117">
        <f t="shared" si="56"/>
        <v>0</v>
      </c>
      <c r="EB16" s="117">
        <f t="shared" si="57"/>
        <v>0</v>
      </c>
      <c r="EC16" s="117">
        <f t="shared" si="58"/>
        <v>0</v>
      </c>
      <c r="ED16" s="117">
        <f t="shared" si="59"/>
        <v>1</v>
      </c>
      <c r="EE16" s="117">
        <f t="shared" si="95"/>
        <v>1</v>
      </c>
      <c r="EF16" s="117">
        <f t="shared" si="60"/>
        <v>0</v>
      </c>
      <c r="EG16" s="117">
        <f t="shared" si="61"/>
        <v>0</v>
      </c>
      <c r="EH16" s="117">
        <f t="shared" si="62"/>
        <v>0</v>
      </c>
      <c r="EI16" s="117">
        <f t="shared" si="96"/>
        <v>0</v>
      </c>
      <c r="EJ16" s="117">
        <f t="shared" si="97"/>
        <v>0</v>
      </c>
      <c r="EK16" s="117">
        <f t="shared" si="98"/>
        <v>0</v>
      </c>
      <c r="EL16" s="117">
        <f t="shared" si="63"/>
        <v>0</v>
      </c>
      <c r="EM16" s="117">
        <f t="shared" si="64"/>
        <v>1</v>
      </c>
      <c r="EN16" s="117">
        <f t="shared" si="65"/>
        <v>0</v>
      </c>
      <c r="EO16" s="117">
        <f t="shared" si="66"/>
        <v>0</v>
      </c>
      <c r="EP16" s="118">
        <f t="shared" si="67"/>
        <v>1</v>
      </c>
      <c r="EQ16" s="117">
        <f t="shared" si="68"/>
        <v>0</v>
      </c>
      <c r="ER16" s="117">
        <f t="shared" si="69"/>
        <v>0</v>
      </c>
      <c r="ES16" s="117">
        <f t="shared" si="70"/>
        <v>0</v>
      </c>
      <c r="ET16" s="117">
        <f t="shared" si="71"/>
        <v>1</v>
      </c>
      <c r="EU16" s="117">
        <f t="shared" si="72"/>
        <v>0</v>
      </c>
      <c r="EV16" s="117">
        <f t="shared" si="73"/>
        <v>1</v>
      </c>
      <c r="EW16" s="118">
        <f t="shared" si="99"/>
        <v>0</v>
      </c>
      <c r="EX16" s="118">
        <f t="shared" si="100"/>
        <v>0</v>
      </c>
      <c r="EY16" s="117">
        <f t="shared" si="101"/>
        <v>0</v>
      </c>
      <c r="EZ16" s="118">
        <f t="shared" si="74"/>
        <v>0</v>
      </c>
      <c r="FA16" s="118">
        <f t="shared" si="102"/>
        <v>1</v>
      </c>
      <c r="FB16" s="7"/>
      <c r="FC16" s="7"/>
      <c r="FD16" s="7"/>
    </row>
    <row r="17" spans="1:160" ht="17.100000000000001" customHeight="1" x14ac:dyDescent="0.25">
      <c r="A17" s="774"/>
      <c r="B17" s="777"/>
      <c r="C17" s="172">
        <v>7</v>
      </c>
      <c r="D17" s="78" t="s">
        <v>775</v>
      </c>
      <c r="E17" s="65" t="s">
        <v>745</v>
      </c>
      <c r="F17" s="161" t="s">
        <v>256</v>
      </c>
      <c r="G17" s="164" t="s">
        <v>738</v>
      </c>
      <c r="H17" s="258" t="s">
        <v>748</v>
      </c>
      <c r="I17" s="161" t="s">
        <v>683</v>
      </c>
      <c r="J17" s="146" t="s">
        <v>652</v>
      </c>
      <c r="K17" s="258" t="s">
        <v>736</v>
      </c>
      <c r="L17" s="85" t="s">
        <v>755</v>
      </c>
      <c r="M17" s="63" t="s">
        <v>642</v>
      </c>
      <c r="N17" s="65" t="s">
        <v>741</v>
      </c>
      <c r="O17" s="161" t="s">
        <v>743</v>
      </c>
      <c r="P17" s="164" t="s">
        <v>735</v>
      </c>
      <c r="Q17" s="161" t="s">
        <v>751</v>
      </c>
      <c r="R17" s="146" t="s">
        <v>301</v>
      </c>
      <c r="S17" s="85" t="s">
        <v>633</v>
      </c>
      <c r="T17" s="78" t="s">
        <v>764</v>
      </c>
      <c r="U17" s="154" t="s">
        <v>516</v>
      </c>
      <c r="V17" s="161" t="s">
        <v>413</v>
      </c>
      <c r="W17" s="164" t="s">
        <v>639</v>
      </c>
      <c r="X17" s="161" t="s">
        <v>274</v>
      </c>
      <c r="Y17" s="146" t="s">
        <v>651</v>
      </c>
      <c r="Z17" s="85" t="s">
        <v>237</v>
      </c>
      <c r="AA17" s="368" t="s">
        <v>30</v>
      </c>
      <c r="AB17" s="20" t="s">
        <v>505</v>
      </c>
      <c r="AC17" s="23"/>
      <c r="AD17" s="279" t="s">
        <v>645</v>
      </c>
      <c r="AE17" s="279" t="s">
        <v>645</v>
      </c>
      <c r="AF17" s="279" t="s">
        <v>645</v>
      </c>
      <c r="AG17" s="279" t="s">
        <v>645</v>
      </c>
      <c r="AH17" s="279" t="s">
        <v>751</v>
      </c>
      <c r="AI17" s="279" t="s">
        <v>751</v>
      </c>
      <c r="AJ17" s="279" t="s">
        <v>645</v>
      </c>
      <c r="AK17" s="279" t="s">
        <v>645</v>
      </c>
      <c r="AL17" s="279" t="s">
        <v>645</v>
      </c>
      <c r="AM17" s="279" t="s">
        <v>341</v>
      </c>
      <c r="AN17" s="279" t="s">
        <v>341</v>
      </c>
      <c r="AO17" s="279" t="s">
        <v>341</v>
      </c>
      <c r="AP17" s="279" t="s">
        <v>751</v>
      </c>
      <c r="AQ17" s="279" t="s">
        <v>751</v>
      </c>
      <c r="AR17" s="279" t="s">
        <v>751</v>
      </c>
      <c r="AS17" s="279" t="s">
        <v>751</v>
      </c>
      <c r="AT17" s="279" t="s">
        <v>274</v>
      </c>
      <c r="AU17" s="279" t="s">
        <v>274</v>
      </c>
      <c r="AV17" s="279" t="s">
        <v>274</v>
      </c>
      <c r="AW17" s="279" t="s">
        <v>274</v>
      </c>
      <c r="AX17" s="279" t="s">
        <v>274</v>
      </c>
      <c r="AY17" s="279" t="s">
        <v>274</v>
      </c>
      <c r="AZ17" s="279" t="s">
        <v>274</v>
      </c>
      <c r="BB17" s="118"/>
      <c r="BC17" s="118">
        <f t="shared" si="0"/>
        <v>0</v>
      </c>
      <c r="BD17" s="118">
        <f t="shared" si="1"/>
        <v>1</v>
      </c>
      <c r="BE17" s="118">
        <f t="shared" si="2"/>
        <v>1</v>
      </c>
      <c r="BF17" s="118">
        <f t="shared" si="3"/>
        <v>1</v>
      </c>
      <c r="BG17" s="118">
        <f t="shared" si="4"/>
        <v>0</v>
      </c>
      <c r="BH17" s="118">
        <f t="shared" si="75"/>
        <v>0</v>
      </c>
      <c r="BI17" s="118">
        <f t="shared" si="5"/>
        <v>0</v>
      </c>
      <c r="BJ17" s="118">
        <f t="shared" si="6"/>
        <v>0</v>
      </c>
      <c r="BK17" s="117">
        <f t="shared" si="76"/>
        <v>1</v>
      </c>
      <c r="BL17" s="118">
        <f t="shared" si="7"/>
        <v>1</v>
      </c>
      <c r="BM17" s="118">
        <f t="shared" si="8"/>
        <v>1</v>
      </c>
      <c r="BN17" s="117">
        <f t="shared" si="9"/>
        <v>0</v>
      </c>
      <c r="BO17" s="118">
        <f t="shared" si="10"/>
        <v>1</v>
      </c>
      <c r="BP17" s="118">
        <f t="shared" si="11"/>
        <v>0</v>
      </c>
      <c r="BQ17" s="118">
        <f t="shared" si="12"/>
        <v>0</v>
      </c>
      <c r="BR17" s="118">
        <f t="shared" si="13"/>
        <v>0</v>
      </c>
      <c r="BS17" s="118">
        <f t="shared" si="77"/>
        <v>1</v>
      </c>
      <c r="BT17" s="118">
        <f t="shared" si="78"/>
        <v>0</v>
      </c>
      <c r="BU17" s="118">
        <f t="shared" si="79"/>
        <v>1</v>
      </c>
      <c r="BV17" s="117">
        <f t="shared" si="14"/>
        <v>0</v>
      </c>
      <c r="BW17" s="117">
        <f t="shared" si="15"/>
        <v>1</v>
      </c>
      <c r="BX17" s="117">
        <f t="shared" si="16"/>
        <v>1</v>
      </c>
      <c r="BY17" s="117">
        <f t="shared" si="17"/>
        <v>1</v>
      </c>
      <c r="BZ17" s="117">
        <f t="shared" si="18"/>
        <v>0</v>
      </c>
      <c r="CA17" s="117">
        <f t="shared" si="80"/>
        <v>1</v>
      </c>
      <c r="CB17" s="117">
        <f t="shared" si="19"/>
        <v>0</v>
      </c>
      <c r="CC17" s="117">
        <f t="shared" si="20"/>
        <v>0</v>
      </c>
      <c r="CD17" s="117">
        <f t="shared" si="21"/>
        <v>0</v>
      </c>
      <c r="CE17" s="117">
        <f t="shared" si="81"/>
        <v>0</v>
      </c>
      <c r="CF17" s="117">
        <f t="shared" si="82"/>
        <v>1</v>
      </c>
      <c r="CG17" s="117">
        <f t="shared" si="83"/>
        <v>1</v>
      </c>
      <c r="CH17" s="117">
        <f t="shared" si="22"/>
        <v>0</v>
      </c>
      <c r="CI17" s="117">
        <f t="shared" si="23"/>
        <v>0</v>
      </c>
      <c r="CJ17" s="117">
        <f t="shared" si="24"/>
        <v>0</v>
      </c>
      <c r="CK17" s="117">
        <f t="shared" si="25"/>
        <v>0</v>
      </c>
      <c r="CL17" s="117">
        <f t="shared" si="26"/>
        <v>1</v>
      </c>
      <c r="CM17" s="117">
        <f t="shared" si="27"/>
        <v>0</v>
      </c>
      <c r="CN17" s="117">
        <f t="shared" si="28"/>
        <v>1</v>
      </c>
      <c r="CO17" s="117">
        <f t="shared" si="84"/>
        <v>0</v>
      </c>
      <c r="CP17" s="117">
        <f t="shared" si="85"/>
        <v>1</v>
      </c>
      <c r="CQ17" s="117">
        <f t="shared" si="86"/>
        <v>1</v>
      </c>
      <c r="CR17" s="117">
        <f t="shared" si="29"/>
        <v>0</v>
      </c>
      <c r="CS17" s="117">
        <f t="shared" si="30"/>
        <v>0</v>
      </c>
      <c r="CT17" s="117">
        <f t="shared" si="31"/>
        <v>1</v>
      </c>
      <c r="CU17" s="117">
        <f t="shared" si="32"/>
        <v>0</v>
      </c>
      <c r="CV17" s="117">
        <f t="shared" si="33"/>
        <v>1</v>
      </c>
      <c r="CW17" s="117">
        <f t="shared" si="34"/>
        <v>0</v>
      </c>
      <c r="CX17" s="117">
        <f t="shared" si="35"/>
        <v>1</v>
      </c>
      <c r="CY17" s="117">
        <f t="shared" si="36"/>
        <v>0</v>
      </c>
      <c r="CZ17" s="117">
        <f t="shared" si="37"/>
        <v>1</v>
      </c>
      <c r="DA17" s="117">
        <f t="shared" si="87"/>
        <v>1</v>
      </c>
      <c r="DB17" s="117">
        <f t="shared" si="38"/>
        <v>1</v>
      </c>
      <c r="DC17" s="117">
        <f t="shared" si="88"/>
        <v>0</v>
      </c>
      <c r="DD17" s="117">
        <f t="shared" si="39"/>
        <v>0</v>
      </c>
      <c r="DE17" s="117">
        <f t="shared" si="89"/>
        <v>1</v>
      </c>
      <c r="DF17" s="117">
        <f t="shared" si="40"/>
        <v>0</v>
      </c>
      <c r="DG17" s="117">
        <f t="shared" si="41"/>
        <v>0</v>
      </c>
      <c r="DH17" s="117">
        <f t="shared" si="42"/>
        <v>0</v>
      </c>
      <c r="DI17" s="117">
        <f t="shared" si="43"/>
        <v>0</v>
      </c>
      <c r="DJ17" s="117">
        <f t="shared" si="44"/>
        <v>0</v>
      </c>
      <c r="DK17" s="117">
        <f t="shared" si="45"/>
        <v>0</v>
      </c>
      <c r="DL17" s="117">
        <f t="shared" si="46"/>
        <v>0</v>
      </c>
      <c r="DM17" s="117">
        <f t="shared" si="47"/>
        <v>0</v>
      </c>
      <c r="DN17" s="117">
        <f t="shared" si="48"/>
        <v>1</v>
      </c>
      <c r="DO17" s="117">
        <f t="shared" si="90"/>
        <v>0</v>
      </c>
      <c r="DP17" s="117">
        <f t="shared" si="91"/>
        <v>1</v>
      </c>
      <c r="DQ17" s="117">
        <f t="shared" si="49"/>
        <v>0</v>
      </c>
      <c r="DR17" s="117">
        <f t="shared" si="50"/>
        <v>0</v>
      </c>
      <c r="DS17" s="117">
        <f t="shared" si="51"/>
        <v>0</v>
      </c>
      <c r="DT17" s="117">
        <f t="shared" si="52"/>
        <v>0</v>
      </c>
      <c r="DU17" s="117">
        <f t="shared" si="92"/>
        <v>1</v>
      </c>
      <c r="DV17" s="117">
        <f t="shared" si="53"/>
        <v>1</v>
      </c>
      <c r="DW17" s="117">
        <f t="shared" si="93"/>
        <v>0</v>
      </c>
      <c r="DX17" s="117">
        <f t="shared" si="54"/>
        <v>1</v>
      </c>
      <c r="DY17" s="117">
        <f t="shared" si="94"/>
        <v>1</v>
      </c>
      <c r="DZ17" s="117">
        <f t="shared" si="55"/>
        <v>0</v>
      </c>
      <c r="EA17" s="117">
        <f t="shared" si="56"/>
        <v>0</v>
      </c>
      <c r="EB17" s="117">
        <f t="shared" si="57"/>
        <v>0</v>
      </c>
      <c r="EC17" s="117">
        <f t="shared" si="58"/>
        <v>0</v>
      </c>
      <c r="ED17" s="117">
        <f t="shared" si="59"/>
        <v>1</v>
      </c>
      <c r="EE17" s="117">
        <f t="shared" si="95"/>
        <v>1</v>
      </c>
      <c r="EF17" s="117">
        <f t="shared" si="60"/>
        <v>0</v>
      </c>
      <c r="EG17" s="117">
        <f t="shared" si="61"/>
        <v>0</v>
      </c>
      <c r="EH17" s="117">
        <f t="shared" si="62"/>
        <v>0</v>
      </c>
      <c r="EI17" s="117">
        <f t="shared" si="96"/>
        <v>0</v>
      </c>
      <c r="EJ17" s="117">
        <f t="shared" si="97"/>
        <v>0</v>
      </c>
      <c r="EK17" s="117">
        <f t="shared" si="98"/>
        <v>0</v>
      </c>
      <c r="EL17" s="117">
        <f t="shared" si="63"/>
        <v>1</v>
      </c>
      <c r="EM17" s="117">
        <f t="shared" si="64"/>
        <v>1</v>
      </c>
      <c r="EN17" s="117">
        <f t="shared" si="65"/>
        <v>0</v>
      </c>
      <c r="EO17" s="117">
        <f t="shared" si="66"/>
        <v>0</v>
      </c>
      <c r="EP17" s="118">
        <f t="shared" si="67"/>
        <v>1</v>
      </c>
      <c r="EQ17" s="117">
        <f t="shared" si="68"/>
        <v>0</v>
      </c>
      <c r="ER17" s="117">
        <f t="shared" si="69"/>
        <v>0</v>
      </c>
      <c r="ES17" s="117">
        <f t="shared" si="70"/>
        <v>0</v>
      </c>
      <c r="ET17" s="117">
        <f t="shared" si="71"/>
        <v>1</v>
      </c>
      <c r="EU17" s="117">
        <f t="shared" si="72"/>
        <v>0</v>
      </c>
      <c r="EV17" s="117">
        <f t="shared" si="73"/>
        <v>1</v>
      </c>
      <c r="EW17" s="118">
        <f t="shared" si="99"/>
        <v>1</v>
      </c>
      <c r="EX17" s="118">
        <f t="shared" si="100"/>
        <v>0</v>
      </c>
      <c r="EY17" s="117">
        <f t="shared" si="101"/>
        <v>1</v>
      </c>
      <c r="EZ17" s="118">
        <f t="shared" si="74"/>
        <v>0</v>
      </c>
      <c r="FA17" s="118">
        <f t="shared" si="102"/>
        <v>0</v>
      </c>
      <c r="FB17" s="7"/>
      <c r="FC17" s="7"/>
      <c r="FD17" s="7"/>
    </row>
    <row r="18" spans="1:160" ht="17.100000000000001" customHeight="1" x14ac:dyDescent="0.25">
      <c r="A18" s="774"/>
      <c r="B18" s="777"/>
      <c r="C18" s="172">
        <v>8</v>
      </c>
      <c r="D18" s="130" t="s">
        <v>745</v>
      </c>
      <c r="E18" s="76" t="s">
        <v>775</v>
      </c>
      <c r="F18" s="170" t="s">
        <v>640</v>
      </c>
      <c r="G18" s="171" t="s">
        <v>738</v>
      </c>
      <c r="H18" s="393" t="s">
        <v>748</v>
      </c>
      <c r="I18" s="170" t="s">
        <v>683</v>
      </c>
      <c r="J18" s="148" t="s">
        <v>633</v>
      </c>
      <c r="K18" s="393" t="s">
        <v>763</v>
      </c>
      <c r="L18" s="113" t="s">
        <v>755</v>
      </c>
      <c r="M18" s="112" t="s">
        <v>642</v>
      </c>
      <c r="N18" s="76" t="s">
        <v>741</v>
      </c>
      <c r="O18" s="170" t="s">
        <v>735</v>
      </c>
      <c r="P18" s="171" t="s">
        <v>268</v>
      </c>
      <c r="Q18" s="170" t="s">
        <v>751</v>
      </c>
      <c r="R18" s="148" t="s">
        <v>603</v>
      </c>
      <c r="S18" s="113" t="s">
        <v>644</v>
      </c>
      <c r="T18" s="130" t="s">
        <v>514</v>
      </c>
      <c r="U18" s="156" t="s">
        <v>516</v>
      </c>
      <c r="V18" s="161" t="s">
        <v>515</v>
      </c>
      <c r="W18" s="171" t="s">
        <v>651</v>
      </c>
      <c r="X18" s="170" t="s">
        <v>638</v>
      </c>
      <c r="Y18" s="148" t="s">
        <v>636</v>
      </c>
      <c r="Z18" s="113" t="s">
        <v>301</v>
      </c>
      <c r="AA18" s="733" t="s">
        <v>27</v>
      </c>
      <c r="AB18" s="732"/>
      <c r="AC18" s="23"/>
      <c r="AD18" s="279" t="s">
        <v>645</v>
      </c>
      <c r="AE18" s="279" t="s">
        <v>645</v>
      </c>
      <c r="AF18" s="279" t="s">
        <v>645</v>
      </c>
      <c r="AG18" s="279" t="s">
        <v>645</v>
      </c>
      <c r="AH18" s="279" t="s">
        <v>751</v>
      </c>
      <c r="AI18" s="279" t="s">
        <v>751</v>
      </c>
      <c r="AJ18" s="279" t="s">
        <v>645</v>
      </c>
      <c r="AK18" s="279" t="s">
        <v>645</v>
      </c>
      <c r="AL18" s="279" t="s">
        <v>645</v>
      </c>
      <c r="AM18" s="279" t="s">
        <v>341</v>
      </c>
      <c r="AN18" s="279" t="s">
        <v>341</v>
      </c>
      <c r="AO18" s="279" t="s">
        <v>341</v>
      </c>
      <c r="AP18" s="279" t="s">
        <v>751</v>
      </c>
      <c r="AQ18" s="279" t="s">
        <v>751</v>
      </c>
      <c r="AR18" s="279" t="s">
        <v>751</v>
      </c>
      <c r="AS18" s="279" t="s">
        <v>751</v>
      </c>
      <c r="AT18" s="279" t="s">
        <v>274</v>
      </c>
      <c r="AU18" s="279" t="s">
        <v>274</v>
      </c>
      <c r="AV18" s="279" t="s">
        <v>274</v>
      </c>
      <c r="AW18" s="279" t="s">
        <v>274</v>
      </c>
      <c r="AX18" s="279" t="s">
        <v>274</v>
      </c>
      <c r="AY18" s="279" t="s">
        <v>274</v>
      </c>
      <c r="AZ18" s="279" t="s">
        <v>274</v>
      </c>
      <c r="BB18" s="118"/>
      <c r="BC18" s="118">
        <f t="shared" si="0"/>
        <v>1</v>
      </c>
      <c r="BD18" s="118">
        <f t="shared" si="1"/>
        <v>1</v>
      </c>
      <c r="BE18" s="118">
        <f t="shared" si="2"/>
        <v>1</v>
      </c>
      <c r="BF18" s="118">
        <f t="shared" si="3"/>
        <v>1</v>
      </c>
      <c r="BG18" s="118">
        <f t="shared" si="4"/>
        <v>0</v>
      </c>
      <c r="BH18" s="118">
        <f t="shared" si="75"/>
        <v>0</v>
      </c>
      <c r="BI18" s="118">
        <f t="shared" si="5"/>
        <v>0</v>
      </c>
      <c r="BJ18" s="118">
        <f t="shared" si="6"/>
        <v>0</v>
      </c>
      <c r="BK18" s="117">
        <f t="shared" si="76"/>
        <v>1</v>
      </c>
      <c r="BL18" s="118">
        <f t="shared" si="7"/>
        <v>1</v>
      </c>
      <c r="BM18" s="118">
        <f t="shared" si="8"/>
        <v>0</v>
      </c>
      <c r="BN18" s="117">
        <f t="shared" si="9"/>
        <v>0</v>
      </c>
      <c r="BO18" s="118">
        <f t="shared" si="10"/>
        <v>0</v>
      </c>
      <c r="BP18" s="118">
        <f t="shared" si="11"/>
        <v>0</v>
      </c>
      <c r="BQ18" s="118">
        <f t="shared" si="12"/>
        <v>0</v>
      </c>
      <c r="BR18" s="118">
        <f t="shared" si="13"/>
        <v>0</v>
      </c>
      <c r="BS18" s="118">
        <f t="shared" si="77"/>
        <v>1</v>
      </c>
      <c r="BT18" s="118">
        <f t="shared" si="78"/>
        <v>0</v>
      </c>
      <c r="BU18" s="118">
        <f t="shared" si="79"/>
        <v>1</v>
      </c>
      <c r="BV18" s="117">
        <f t="shared" si="14"/>
        <v>0</v>
      </c>
      <c r="BW18" s="117">
        <f t="shared" si="15"/>
        <v>1</v>
      </c>
      <c r="BX18" s="117">
        <f t="shared" si="16"/>
        <v>1</v>
      </c>
      <c r="BY18" s="117">
        <f t="shared" si="17"/>
        <v>0</v>
      </c>
      <c r="BZ18" s="117">
        <f t="shared" si="18"/>
        <v>0</v>
      </c>
      <c r="CA18" s="117">
        <f t="shared" si="80"/>
        <v>0</v>
      </c>
      <c r="CB18" s="117">
        <f t="shared" si="19"/>
        <v>0</v>
      </c>
      <c r="CC18" s="117">
        <f t="shared" si="20"/>
        <v>0</v>
      </c>
      <c r="CD18" s="117">
        <f t="shared" si="21"/>
        <v>0</v>
      </c>
      <c r="CE18" s="117">
        <f t="shared" si="81"/>
        <v>0</v>
      </c>
      <c r="CF18" s="117">
        <f t="shared" si="82"/>
        <v>0</v>
      </c>
      <c r="CG18" s="117">
        <f t="shared" si="83"/>
        <v>0</v>
      </c>
      <c r="CH18" s="117">
        <f t="shared" si="22"/>
        <v>0</v>
      </c>
      <c r="CI18" s="117">
        <f t="shared" si="23"/>
        <v>0</v>
      </c>
      <c r="CJ18" s="117">
        <f t="shared" si="24"/>
        <v>1</v>
      </c>
      <c r="CK18" s="117">
        <f t="shared" si="25"/>
        <v>1</v>
      </c>
      <c r="CL18" s="117">
        <f t="shared" si="26"/>
        <v>1</v>
      </c>
      <c r="CM18" s="117">
        <f t="shared" si="27"/>
        <v>0</v>
      </c>
      <c r="CN18" s="117">
        <f t="shared" si="28"/>
        <v>1</v>
      </c>
      <c r="CO18" s="117">
        <f t="shared" si="84"/>
        <v>1</v>
      </c>
      <c r="CP18" s="117">
        <f t="shared" si="85"/>
        <v>0</v>
      </c>
      <c r="CQ18" s="117">
        <f t="shared" si="86"/>
        <v>1</v>
      </c>
      <c r="CR18" s="117">
        <f t="shared" si="29"/>
        <v>0</v>
      </c>
      <c r="CS18" s="117">
        <f t="shared" si="30"/>
        <v>0</v>
      </c>
      <c r="CT18" s="117">
        <f t="shared" si="31"/>
        <v>0</v>
      </c>
      <c r="CU18" s="117">
        <f t="shared" si="32"/>
        <v>1</v>
      </c>
      <c r="CV18" s="117">
        <f t="shared" si="33"/>
        <v>1</v>
      </c>
      <c r="CW18" s="117">
        <f t="shared" si="34"/>
        <v>0</v>
      </c>
      <c r="CX18" s="117">
        <f t="shared" si="35"/>
        <v>0</v>
      </c>
      <c r="CY18" s="117">
        <f t="shared" si="36"/>
        <v>0</v>
      </c>
      <c r="CZ18" s="117">
        <f t="shared" si="37"/>
        <v>1</v>
      </c>
      <c r="DA18" s="117">
        <f t="shared" si="87"/>
        <v>1</v>
      </c>
      <c r="DB18" s="117">
        <f t="shared" si="38"/>
        <v>0</v>
      </c>
      <c r="DC18" s="117">
        <f t="shared" si="88"/>
        <v>0</v>
      </c>
      <c r="DD18" s="117">
        <f t="shared" si="39"/>
        <v>0</v>
      </c>
      <c r="DE18" s="117">
        <f t="shared" si="89"/>
        <v>0</v>
      </c>
      <c r="DF18" s="117">
        <f t="shared" si="40"/>
        <v>0</v>
      </c>
      <c r="DG18" s="117">
        <f t="shared" si="41"/>
        <v>0</v>
      </c>
      <c r="DH18" s="117">
        <f t="shared" si="42"/>
        <v>0</v>
      </c>
      <c r="DI18" s="117">
        <f t="shared" si="43"/>
        <v>1</v>
      </c>
      <c r="DJ18" s="117">
        <f t="shared" si="44"/>
        <v>0</v>
      </c>
      <c r="DK18" s="117">
        <f t="shared" si="45"/>
        <v>1</v>
      </c>
      <c r="DL18" s="117">
        <f t="shared" si="46"/>
        <v>1</v>
      </c>
      <c r="DM18" s="117">
        <f t="shared" si="47"/>
        <v>0</v>
      </c>
      <c r="DN18" s="117">
        <f t="shared" si="48"/>
        <v>1</v>
      </c>
      <c r="DO18" s="117">
        <f t="shared" si="90"/>
        <v>0</v>
      </c>
      <c r="DP18" s="117">
        <f t="shared" si="91"/>
        <v>1</v>
      </c>
      <c r="DQ18" s="117">
        <f t="shared" si="49"/>
        <v>0</v>
      </c>
      <c r="DR18" s="117">
        <f t="shared" si="50"/>
        <v>0</v>
      </c>
      <c r="DS18" s="117">
        <f t="shared" si="51"/>
        <v>0</v>
      </c>
      <c r="DT18" s="117">
        <f t="shared" si="52"/>
        <v>0</v>
      </c>
      <c r="DU18" s="117">
        <f t="shared" si="92"/>
        <v>1</v>
      </c>
      <c r="DV18" s="117">
        <f t="shared" si="53"/>
        <v>1</v>
      </c>
      <c r="DW18" s="117">
        <f t="shared" si="93"/>
        <v>1</v>
      </c>
      <c r="DX18" s="117">
        <f t="shared" si="54"/>
        <v>0</v>
      </c>
      <c r="DY18" s="117">
        <f t="shared" si="94"/>
        <v>1</v>
      </c>
      <c r="DZ18" s="117">
        <f t="shared" si="55"/>
        <v>0</v>
      </c>
      <c r="EA18" s="117">
        <f t="shared" si="56"/>
        <v>0</v>
      </c>
      <c r="EB18" s="117">
        <f t="shared" si="57"/>
        <v>0</v>
      </c>
      <c r="EC18" s="117">
        <f t="shared" si="58"/>
        <v>0</v>
      </c>
      <c r="ED18" s="117">
        <f t="shared" si="59"/>
        <v>1</v>
      </c>
      <c r="EE18" s="117">
        <f t="shared" si="95"/>
        <v>1</v>
      </c>
      <c r="EF18" s="117">
        <f t="shared" si="60"/>
        <v>1</v>
      </c>
      <c r="EG18" s="117">
        <f t="shared" si="61"/>
        <v>0</v>
      </c>
      <c r="EH18" s="117">
        <f t="shared" si="62"/>
        <v>1</v>
      </c>
      <c r="EI18" s="117">
        <f t="shared" si="96"/>
        <v>0</v>
      </c>
      <c r="EJ18" s="117">
        <f t="shared" si="97"/>
        <v>0</v>
      </c>
      <c r="EK18" s="117">
        <f t="shared" si="98"/>
        <v>0</v>
      </c>
      <c r="EL18" s="117">
        <f t="shared" si="63"/>
        <v>1</v>
      </c>
      <c r="EM18" s="117">
        <f t="shared" si="64"/>
        <v>0</v>
      </c>
      <c r="EN18" s="117">
        <f t="shared" si="65"/>
        <v>0</v>
      </c>
      <c r="EO18" s="117">
        <f t="shared" si="66"/>
        <v>0</v>
      </c>
      <c r="EP18" s="118">
        <f t="shared" si="67"/>
        <v>1</v>
      </c>
      <c r="EQ18" s="117">
        <f t="shared" si="68"/>
        <v>1</v>
      </c>
      <c r="ER18" s="117">
        <f t="shared" si="69"/>
        <v>0</v>
      </c>
      <c r="ES18" s="117">
        <f t="shared" si="70"/>
        <v>1</v>
      </c>
      <c r="ET18" s="117">
        <f t="shared" si="71"/>
        <v>1</v>
      </c>
      <c r="EU18" s="117">
        <f t="shared" si="72"/>
        <v>0</v>
      </c>
      <c r="EV18" s="117">
        <f t="shared" si="73"/>
        <v>1</v>
      </c>
      <c r="EW18" s="118">
        <f t="shared" si="99"/>
        <v>1</v>
      </c>
      <c r="EX18" s="118">
        <f t="shared" si="100"/>
        <v>0</v>
      </c>
      <c r="EY18" s="117">
        <f t="shared" si="101"/>
        <v>1</v>
      </c>
      <c r="EZ18" s="118">
        <f t="shared" si="74"/>
        <v>0</v>
      </c>
      <c r="FA18" s="118">
        <f t="shared" si="102"/>
        <v>0</v>
      </c>
      <c r="FB18" s="7"/>
      <c r="FC18" s="7"/>
      <c r="FD18" s="7"/>
    </row>
    <row r="19" spans="1:160" ht="17.100000000000001" customHeight="1" x14ac:dyDescent="0.25">
      <c r="A19" s="774"/>
      <c r="B19" s="777"/>
      <c r="C19" s="172">
        <v>9</v>
      </c>
      <c r="D19" s="130" t="s">
        <v>745</v>
      </c>
      <c r="E19" s="76" t="s">
        <v>775</v>
      </c>
      <c r="F19" s="170" t="s">
        <v>640</v>
      </c>
      <c r="G19" s="171" t="s">
        <v>652</v>
      </c>
      <c r="H19" s="393" t="s">
        <v>755</v>
      </c>
      <c r="I19" s="170" t="s">
        <v>751</v>
      </c>
      <c r="J19" s="148" t="s">
        <v>633</v>
      </c>
      <c r="K19" s="393" t="s">
        <v>763</v>
      </c>
      <c r="L19" s="113" t="s">
        <v>647</v>
      </c>
      <c r="M19" s="112" t="s">
        <v>746</v>
      </c>
      <c r="N19" s="76" t="s">
        <v>649</v>
      </c>
      <c r="O19" s="170" t="s">
        <v>735</v>
      </c>
      <c r="P19" s="171" t="s">
        <v>268</v>
      </c>
      <c r="Q19" s="170" t="s">
        <v>747</v>
      </c>
      <c r="R19" s="148" t="s">
        <v>603</v>
      </c>
      <c r="S19" s="113" t="s">
        <v>644</v>
      </c>
      <c r="T19" s="130" t="s">
        <v>241</v>
      </c>
      <c r="U19" s="156" t="s">
        <v>413</v>
      </c>
      <c r="V19" s="161" t="s">
        <v>515</v>
      </c>
      <c r="W19" s="171" t="s">
        <v>651</v>
      </c>
      <c r="X19" s="170" t="s">
        <v>638</v>
      </c>
      <c r="Y19" s="148" t="s">
        <v>636</v>
      </c>
      <c r="Z19" s="113" t="s">
        <v>274</v>
      </c>
      <c r="AA19" s="368" t="s">
        <v>31</v>
      </c>
      <c r="AB19" s="20" t="s">
        <v>506</v>
      </c>
      <c r="AC19" s="23"/>
      <c r="AD19" s="279" t="s">
        <v>645</v>
      </c>
      <c r="AE19" s="279" t="s">
        <v>645</v>
      </c>
      <c r="AF19" s="279" t="s">
        <v>645</v>
      </c>
      <c r="AG19" s="279" t="s">
        <v>645</v>
      </c>
      <c r="AH19" s="279" t="s">
        <v>751</v>
      </c>
      <c r="AI19" s="279" t="s">
        <v>751</v>
      </c>
      <c r="AJ19" s="279" t="s">
        <v>645</v>
      </c>
      <c r="AK19" s="279" t="s">
        <v>645</v>
      </c>
      <c r="AL19" s="279" t="s">
        <v>645</v>
      </c>
      <c r="AM19" s="279" t="s">
        <v>341</v>
      </c>
      <c r="AN19" s="279" t="s">
        <v>341</v>
      </c>
      <c r="AO19" s="279" t="s">
        <v>341</v>
      </c>
      <c r="AP19" s="279" t="s">
        <v>751</v>
      </c>
      <c r="AQ19" s="279" t="s">
        <v>751</v>
      </c>
      <c r="AR19" s="279" t="s">
        <v>751</v>
      </c>
      <c r="AS19" s="279" t="s">
        <v>751</v>
      </c>
      <c r="AT19" s="279" t="s">
        <v>274</v>
      </c>
      <c r="AU19" s="279" t="s">
        <v>274</v>
      </c>
      <c r="AV19" s="279" t="s">
        <v>274</v>
      </c>
      <c r="AW19" s="279" t="s">
        <v>274</v>
      </c>
      <c r="AX19" s="279" t="s">
        <v>274</v>
      </c>
      <c r="AY19" s="279" t="s">
        <v>274</v>
      </c>
      <c r="AZ19" s="279" t="s">
        <v>274</v>
      </c>
      <c r="BB19" s="118"/>
      <c r="BC19" s="118">
        <f t="shared" si="0"/>
        <v>1</v>
      </c>
      <c r="BD19" s="118">
        <f t="shared" si="1"/>
        <v>1</v>
      </c>
      <c r="BE19" s="118">
        <f t="shared" si="2"/>
        <v>1</v>
      </c>
      <c r="BF19" s="118">
        <f t="shared" si="3"/>
        <v>1</v>
      </c>
      <c r="BG19" s="118">
        <f t="shared" si="4"/>
        <v>0</v>
      </c>
      <c r="BH19" s="118">
        <f t="shared" si="75"/>
        <v>1</v>
      </c>
      <c r="BI19" s="118">
        <f t="shared" si="5"/>
        <v>0</v>
      </c>
      <c r="BJ19" s="118">
        <f t="shared" si="6"/>
        <v>0</v>
      </c>
      <c r="BK19" s="117">
        <f t="shared" si="76"/>
        <v>0</v>
      </c>
      <c r="BL19" s="118">
        <f t="shared" si="7"/>
        <v>0</v>
      </c>
      <c r="BM19" s="118">
        <f t="shared" si="8"/>
        <v>1</v>
      </c>
      <c r="BN19" s="117">
        <f t="shared" si="9"/>
        <v>0</v>
      </c>
      <c r="BO19" s="118">
        <f t="shared" si="10"/>
        <v>1</v>
      </c>
      <c r="BP19" s="118">
        <f t="shared" si="11"/>
        <v>0</v>
      </c>
      <c r="BQ19" s="118">
        <f t="shared" si="12"/>
        <v>0</v>
      </c>
      <c r="BR19" s="118">
        <f t="shared" si="13"/>
        <v>0</v>
      </c>
      <c r="BS19" s="118">
        <f t="shared" si="77"/>
        <v>1</v>
      </c>
      <c r="BT19" s="118">
        <f t="shared" si="78"/>
        <v>0</v>
      </c>
      <c r="BU19" s="118">
        <f t="shared" si="79"/>
        <v>1</v>
      </c>
      <c r="BV19" s="117">
        <f t="shared" si="14"/>
        <v>0</v>
      </c>
      <c r="BW19" s="117">
        <f t="shared" si="15"/>
        <v>0</v>
      </c>
      <c r="BX19" s="117">
        <f t="shared" si="16"/>
        <v>0</v>
      </c>
      <c r="BY19" s="117">
        <f t="shared" si="17"/>
        <v>0</v>
      </c>
      <c r="BZ19" s="117">
        <f t="shared" si="18"/>
        <v>0</v>
      </c>
      <c r="CA19" s="117">
        <f t="shared" si="80"/>
        <v>0</v>
      </c>
      <c r="CB19" s="117">
        <f t="shared" si="19"/>
        <v>0</v>
      </c>
      <c r="CC19" s="117">
        <f t="shared" si="20"/>
        <v>0</v>
      </c>
      <c r="CD19" s="117">
        <f t="shared" si="21"/>
        <v>0</v>
      </c>
      <c r="CE19" s="117">
        <f t="shared" si="81"/>
        <v>0</v>
      </c>
      <c r="CF19" s="117">
        <f t="shared" si="82"/>
        <v>0</v>
      </c>
      <c r="CG19" s="117">
        <f t="shared" si="83"/>
        <v>0</v>
      </c>
      <c r="CH19" s="117">
        <f t="shared" si="22"/>
        <v>0</v>
      </c>
      <c r="CI19" s="117">
        <f t="shared" si="23"/>
        <v>0</v>
      </c>
      <c r="CJ19" s="117">
        <f t="shared" si="24"/>
        <v>1</v>
      </c>
      <c r="CK19" s="117">
        <f t="shared" si="25"/>
        <v>1</v>
      </c>
      <c r="CL19" s="117">
        <f t="shared" si="26"/>
        <v>1</v>
      </c>
      <c r="CM19" s="117">
        <f t="shared" si="27"/>
        <v>0</v>
      </c>
      <c r="CN19" s="117">
        <f t="shared" si="28"/>
        <v>1</v>
      </c>
      <c r="CO19" s="117">
        <f t="shared" si="84"/>
        <v>1</v>
      </c>
      <c r="CP19" s="117">
        <f t="shared" si="85"/>
        <v>0</v>
      </c>
      <c r="CQ19" s="117">
        <f t="shared" si="86"/>
        <v>1</v>
      </c>
      <c r="CR19" s="117">
        <f t="shared" si="29"/>
        <v>0</v>
      </c>
      <c r="CS19" s="117">
        <f t="shared" si="30"/>
        <v>0</v>
      </c>
      <c r="CT19" s="117">
        <f t="shared" si="31"/>
        <v>0</v>
      </c>
      <c r="CU19" s="117">
        <f t="shared" si="32"/>
        <v>0</v>
      </c>
      <c r="CV19" s="117">
        <f t="shared" si="33"/>
        <v>0</v>
      </c>
      <c r="CW19" s="117">
        <f t="shared" si="34"/>
        <v>1</v>
      </c>
      <c r="CX19" s="117">
        <f t="shared" si="35"/>
        <v>0</v>
      </c>
      <c r="CY19" s="117">
        <f t="shared" si="36"/>
        <v>0</v>
      </c>
      <c r="CZ19" s="117">
        <f t="shared" si="37"/>
        <v>1</v>
      </c>
      <c r="DA19" s="117">
        <f t="shared" si="87"/>
        <v>1</v>
      </c>
      <c r="DB19" s="117">
        <f t="shared" si="38"/>
        <v>1</v>
      </c>
      <c r="DC19" s="117">
        <f t="shared" si="88"/>
        <v>0</v>
      </c>
      <c r="DD19" s="117">
        <f t="shared" si="39"/>
        <v>0</v>
      </c>
      <c r="DE19" s="117">
        <f t="shared" si="89"/>
        <v>1</v>
      </c>
      <c r="DF19" s="117">
        <f t="shared" si="40"/>
        <v>1</v>
      </c>
      <c r="DG19" s="117">
        <f t="shared" si="41"/>
        <v>0</v>
      </c>
      <c r="DH19" s="117">
        <f t="shared" si="42"/>
        <v>1</v>
      </c>
      <c r="DI19" s="117">
        <f t="shared" si="43"/>
        <v>1</v>
      </c>
      <c r="DJ19" s="117">
        <f t="shared" si="44"/>
        <v>0</v>
      </c>
      <c r="DK19" s="117">
        <f t="shared" si="45"/>
        <v>1</v>
      </c>
      <c r="DL19" s="117">
        <f t="shared" si="46"/>
        <v>1</v>
      </c>
      <c r="DM19" s="117">
        <f t="shared" si="47"/>
        <v>1</v>
      </c>
      <c r="DN19" s="117">
        <f t="shared" si="48"/>
        <v>0</v>
      </c>
      <c r="DO19" s="117">
        <f t="shared" si="90"/>
        <v>0</v>
      </c>
      <c r="DP19" s="117">
        <f t="shared" si="91"/>
        <v>0</v>
      </c>
      <c r="DQ19" s="117">
        <f t="shared" si="49"/>
        <v>0</v>
      </c>
      <c r="DR19" s="117">
        <f t="shared" si="50"/>
        <v>0</v>
      </c>
      <c r="DS19" s="117">
        <f t="shared" si="51"/>
        <v>0</v>
      </c>
      <c r="DT19" s="117">
        <f t="shared" si="52"/>
        <v>1</v>
      </c>
      <c r="DU19" s="117">
        <f t="shared" si="92"/>
        <v>0</v>
      </c>
      <c r="DV19" s="117">
        <f t="shared" si="53"/>
        <v>1</v>
      </c>
      <c r="DW19" s="117">
        <f t="shared" si="93"/>
        <v>1</v>
      </c>
      <c r="DX19" s="117">
        <f t="shared" si="54"/>
        <v>0</v>
      </c>
      <c r="DY19" s="117">
        <f t="shared" si="94"/>
        <v>1</v>
      </c>
      <c r="DZ19" s="117">
        <f t="shared" si="55"/>
        <v>0</v>
      </c>
      <c r="EA19" s="117">
        <f t="shared" si="56"/>
        <v>0</v>
      </c>
      <c r="EB19" s="117">
        <f t="shared" si="57"/>
        <v>0</v>
      </c>
      <c r="EC19" s="117">
        <f t="shared" si="58"/>
        <v>0</v>
      </c>
      <c r="ED19" s="117">
        <f t="shared" si="59"/>
        <v>1</v>
      </c>
      <c r="EE19" s="117">
        <f t="shared" si="95"/>
        <v>1</v>
      </c>
      <c r="EF19" s="117">
        <f t="shared" si="60"/>
        <v>1</v>
      </c>
      <c r="EG19" s="117">
        <f t="shared" si="61"/>
        <v>0</v>
      </c>
      <c r="EH19" s="117">
        <f t="shared" si="62"/>
        <v>1</v>
      </c>
      <c r="EI19" s="117">
        <f t="shared" si="96"/>
        <v>0</v>
      </c>
      <c r="EJ19" s="117">
        <f t="shared" si="97"/>
        <v>0</v>
      </c>
      <c r="EK19" s="117">
        <f t="shared" si="98"/>
        <v>0</v>
      </c>
      <c r="EL19" s="117">
        <f t="shared" si="63"/>
        <v>0</v>
      </c>
      <c r="EM19" s="117">
        <f t="shared" si="64"/>
        <v>1</v>
      </c>
      <c r="EN19" s="117">
        <f t="shared" si="65"/>
        <v>0</v>
      </c>
      <c r="EO19" s="117">
        <f t="shared" si="66"/>
        <v>0</v>
      </c>
      <c r="EP19" s="118">
        <f t="shared" si="67"/>
        <v>0</v>
      </c>
      <c r="EQ19" s="117">
        <f t="shared" si="68"/>
        <v>1</v>
      </c>
      <c r="ER19" s="117">
        <f t="shared" si="69"/>
        <v>0</v>
      </c>
      <c r="ES19" s="117">
        <f t="shared" si="70"/>
        <v>1</v>
      </c>
      <c r="ET19" s="117">
        <f t="shared" si="71"/>
        <v>1</v>
      </c>
      <c r="EU19" s="117">
        <f t="shared" si="72"/>
        <v>0</v>
      </c>
      <c r="EV19" s="117">
        <f t="shared" si="73"/>
        <v>1</v>
      </c>
      <c r="EW19" s="118">
        <f t="shared" si="99"/>
        <v>0</v>
      </c>
      <c r="EX19" s="118">
        <f t="shared" si="100"/>
        <v>0</v>
      </c>
      <c r="EY19" s="117">
        <f t="shared" si="101"/>
        <v>0</v>
      </c>
      <c r="EZ19" s="118">
        <f t="shared" si="74"/>
        <v>0</v>
      </c>
      <c r="FA19" s="118">
        <f t="shared" si="102"/>
        <v>0</v>
      </c>
      <c r="FB19" s="7"/>
      <c r="FC19" s="7"/>
      <c r="FD19" s="7"/>
    </row>
    <row r="20" spans="1:160" ht="17.100000000000001" customHeight="1" thickBot="1" x14ac:dyDescent="0.3">
      <c r="A20" s="775"/>
      <c r="B20" s="778"/>
      <c r="C20" s="173">
        <v>10</v>
      </c>
      <c r="D20" s="129" t="s">
        <v>745</v>
      </c>
      <c r="E20" s="73" t="s">
        <v>775</v>
      </c>
      <c r="F20" s="162" t="s">
        <v>640</v>
      </c>
      <c r="G20" s="165" t="s">
        <v>652</v>
      </c>
      <c r="H20" s="394" t="s">
        <v>755</v>
      </c>
      <c r="I20" s="162" t="s">
        <v>751</v>
      </c>
      <c r="J20" s="147" t="s">
        <v>633</v>
      </c>
      <c r="K20" s="394" t="s">
        <v>763</v>
      </c>
      <c r="L20" s="86" t="s">
        <v>647</v>
      </c>
      <c r="M20" s="108" t="s">
        <v>746</v>
      </c>
      <c r="N20" s="73" t="s">
        <v>649</v>
      </c>
      <c r="O20" s="203" t="s">
        <v>735</v>
      </c>
      <c r="P20" s="165" t="s">
        <v>268</v>
      </c>
      <c r="Q20" s="162" t="s">
        <v>747</v>
      </c>
      <c r="R20" s="147" t="s">
        <v>603</v>
      </c>
      <c r="S20" s="86" t="s">
        <v>644</v>
      </c>
      <c r="T20" s="129" t="s">
        <v>241</v>
      </c>
      <c r="U20" s="155" t="s">
        <v>413</v>
      </c>
      <c r="V20" s="162" t="s">
        <v>514</v>
      </c>
      <c r="W20" s="165" t="s">
        <v>738</v>
      </c>
      <c r="X20" s="162" t="s">
        <v>638</v>
      </c>
      <c r="Y20" s="147" t="s">
        <v>301</v>
      </c>
      <c r="Z20" s="86" t="s">
        <v>274</v>
      </c>
      <c r="AA20" s="45" t="s">
        <v>32</v>
      </c>
      <c r="AB20" s="33" t="s">
        <v>507</v>
      </c>
      <c r="AC20" s="190"/>
      <c r="AD20" s="279" t="s">
        <v>736</v>
      </c>
      <c r="AE20" s="279" t="s">
        <v>736</v>
      </c>
      <c r="AF20" s="279" t="s">
        <v>736</v>
      </c>
      <c r="AG20" s="279" t="s">
        <v>736</v>
      </c>
      <c r="AH20" s="279" t="s">
        <v>736</v>
      </c>
      <c r="AI20" s="279" t="s">
        <v>736</v>
      </c>
      <c r="AJ20" s="279" t="s">
        <v>752</v>
      </c>
      <c r="AK20" s="279" t="s">
        <v>752</v>
      </c>
      <c r="AL20" s="279" t="s">
        <v>752</v>
      </c>
      <c r="AM20" s="279" t="s">
        <v>632</v>
      </c>
      <c r="AN20" s="279" t="s">
        <v>632</v>
      </c>
      <c r="AO20" s="279" t="s">
        <v>632</v>
      </c>
      <c r="AP20" s="279" t="s">
        <v>632</v>
      </c>
      <c r="AQ20" s="279" t="s">
        <v>632</v>
      </c>
      <c r="AR20" s="279" t="s">
        <v>301</v>
      </c>
      <c r="AS20" s="279" t="s">
        <v>301</v>
      </c>
      <c r="AT20" s="279" t="s">
        <v>632</v>
      </c>
      <c r="AU20" s="279" t="s">
        <v>632</v>
      </c>
      <c r="AV20" s="279" t="s">
        <v>632</v>
      </c>
      <c r="AW20" s="279" t="s">
        <v>632</v>
      </c>
      <c r="AX20" s="279" t="s">
        <v>632</v>
      </c>
      <c r="AY20" s="279" t="s">
        <v>301</v>
      </c>
      <c r="AZ20" s="279" t="s">
        <v>301</v>
      </c>
      <c r="BB20" s="118"/>
      <c r="BC20" s="118">
        <f t="shared" si="0"/>
        <v>1</v>
      </c>
      <c r="BD20" s="118">
        <f t="shared" si="1"/>
        <v>1</v>
      </c>
      <c r="BE20" s="118">
        <f t="shared" si="2"/>
        <v>1</v>
      </c>
      <c r="BF20" s="118">
        <f t="shared" si="3"/>
        <v>0</v>
      </c>
      <c r="BG20" s="118">
        <f t="shared" si="4"/>
        <v>0</v>
      </c>
      <c r="BH20" s="118">
        <f t="shared" si="75"/>
        <v>1</v>
      </c>
      <c r="BI20" s="118">
        <f t="shared" si="5"/>
        <v>0</v>
      </c>
      <c r="BJ20" s="118">
        <f t="shared" si="6"/>
        <v>0</v>
      </c>
      <c r="BK20" s="117">
        <f t="shared" si="76"/>
        <v>1</v>
      </c>
      <c r="BL20" s="118">
        <f t="shared" si="7"/>
        <v>1</v>
      </c>
      <c r="BM20" s="118">
        <f t="shared" si="8"/>
        <v>1</v>
      </c>
      <c r="BN20" s="117">
        <f t="shared" si="9"/>
        <v>0</v>
      </c>
      <c r="BO20" s="118">
        <f t="shared" si="10"/>
        <v>1</v>
      </c>
      <c r="BP20" s="118">
        <f t="shared" si="11"/>
        <v>0</v>
      </c>
      <c r="BQ20" s="118">
        <f t="shared" si="12"/>
        <v>0</v>
      </c>
      <c r="BR20" s="118">
        <f t="shared" si="13"/>
        <v>0</v>
      </c>
      <c r="BS20" s="118">
        <f t="shared" si="77"/>
        <v>1</v>
      </c>
      <c r="BT20" s="118">
        <f t="shared" si="78"/>
        <v>0</v>
      </c>
      <c r="BU20" s="118">
        <f t="shared" si="79"/>
        <v>1</v>
      </c>
      <c r="BV20" s="117">
        <f t="shared" si="14"/>
        <v>0</v>
      </c>
      <c r="BW20" s="117">
        <f t="shared" si="15"/>
        <v>0</v>
      </c>
      <c r="BX20" s="117">
        <f t="shared" si="16"/>
        <v>0</v>
      </c>
      <c r="BY20" s="117">
        <f t="shared" si="17"/>
        <v>0</v>
      </c>
      <c r="BZ20" s="117">
        <f t="shared" si="18"/>
        <v>0</v>
      </c>
      <c r="CA20" s="117">
        <f t="shared" si="80"/>
        <v>0</v>
      </c>
      <c r="CB20" s="117">
        <f t="shared" si="19"/>
        <v>0</v>
      </c>
      <c r="CC20" s="117">
        <f t="shared" si="20"/>
        <v>0</v>
      </c>
      <c r="CD20" s="117">
        <f t="shared" si="21"/>
        <v>0</v>
      </c>
      <c r="CE20" s="117">
        <f t="shared" si="81"/>
        <v>0</v>
      </c>
      <c r="CF20" s="117">
        <f t="shared" si="82"/>
        <v>0</v>
      </c>
      <c r="CG20" s="117">
        <f t="shared" si="83"/>
        <v>0</v>
      </c>
      <c r="CH20" s="117">
        <f t="shared" si="22"/>
        <v>0</v>
      </c>
      <c r="CI20" s="117">
        <f t="shared" si="23"/>
        <v>0</v>
      </c>
      <c r="CJ20" s="117">
        <f t="shared" si="24"/>
        <v>1</v>
      </c>
      <c r="CK20" s="117">
        <f t="shared" si="25"/>
        <v>1</v>
      </c>
      <c r="CL20" s="117">
        <f t="shared" si="26"/>
        <v>1</v>
      </c>
      <c r="CM20" s="117">
        <f t="shared" si="27"/>
        <v>0</v>
      </c>
      <c r="CN20" s="117">
        <f t="shared" si="28"/>
        <v>1</v>
      </c>
      <c r="CO20" s="117">
        <f t="shared" si="84"/>
        <v>1</v>
      </c>
      <c r="CP20" s="117">
        <f t="shared" si="85"/>
        <v>0</v>
      </c>
      <c r="CQ20" s="117">
        <f t="shared" si="86"/>
        <v>1</v>
      </c>
      <c r="CR20" s="117">
        <f t="shared" si="29"/>
        <v>0</v>
      </c>
      <c r="CS20" s="117">
        <f t="shared" si="30"/>
        <v>0</v>
      </c>
      <c r="CT20" s="117">
        <f t="shared" si="31"/>
        <v>0</v>
      </c>
      <c r="CU20" s="117">
        <f t="shared" si="32"/>
        <v>1</v>
      </c>
      <c r="CV20" s="117">
        <f t="shared" si="33"/>
        <v>1</v>
      </c>
      <c r="CW20" s="117">
        <f t="shared" si="34"/>
        <v>1</v>
      </c>
      <c r="CX20" s="117">
        <f t="shared" si="35"/>
        <v>0</v>
      </c>
      <c r="CY20" s="117">
        <f t="shared" si="36"/>
        <v>0</v>
      </c>
      <c r="CZ20" s="117">
        <f t="shared" si="37"/>
        <v>1</v>
      </c>
      <c r="DA20" s="117">
        <f t="shared" si="87"/>
        <v>1</v>
      </c>
      <c r="DB20" s="117">
        <f t="shared" si="38"/>
        <v>1</v>
      </c>
      <c r="DC20" s="117">
        <f t="shared" si="88"/>
        <v>0</v>
      </c>
      <c r="DD20" s="117">
        <f t="shared" si="39"/>
        <v>0</v>
      </c>
      <c r="DE20" s="117">
        <f t="shared" si="89"/>
        <v>1</v>
      </c>
      <c r="DF20" s="117">
        <f t="shared" si="40"/>
        <v>1</v>
      </c>
      <c r="DG20" s="117">
        <f t="shared" si="41"/>
        <v>0</v>
      </c>
      <c r="DH20" s="117">
        <f t="shared" si="42"/>
        <v>1</v>
      </c>
      <c r="DI20" s="117">
        <f t="shared" si="43"/>
        <v>1</v>
      </c>
      <c r="DJ20" s="117">
        <f t="shared" si="44"/>
        <v>0</v>
      </c>
      <c r="DK20" s="117">
        <f t="shared" si="45"/>
        <v>1</v>
      </c>
      <c r="DL20" s="117">
        <f t="shared" si="46"/>
        <v>0</v>
      </c>
      <c r="DM20" s="117">
        <f t="shared" si="47"/>
        <v>1</v>
      </c>
      <c r="DN20" s="117">
        <f t="shared" si="48"/>
        <v>0</v>
      </c>
      <c r="DO20" s="117">
        <f t="shared" si="90"/>
        <v>0</v>
      </c>
      <c r="DP20" s="117">
        <f t="shared" si="91"/>
        <v>0</v>
      </c>
      <c r="DQ20" s="117">
        <f t="shared" si="49"/>
        <v>0</v>
      </c>
      <c r="DR20" s="117">
        <f t="shared" si="50"/>
        <v>0</v>
      </c>
      <c r="DS20" s="117">
        <f t="shared" si="51"/>
        <v>0</v>
      </c>
      <c r="DT20" s="117">
        <f t="shared" si="52"/>
        <v>1</v>
      </c>
      <c r="DU20" s="117">
        <f t="shared" si="92"/>
        <v>0</v>
      </c>
      <c r="DV20" s="117">
        <f t="shared" si="53"/>
        <v>1</v>
      </c>
      <c r="DW20" s="117">
        <f t="shared" si="93"/>
        <v>1</v>
      </c>
      <c r="DX20" s="117">
        <f t="shared" si="54"/>
        <v>0</v>
      </c>
      <c r="DY20" s="117">
        <f t="shared" si="94"/>
        <v>1</v>
      </c>
      <c r="DZ20" s="117">
        <f t="shared" si="55"/>
        <v>0</v>
      </c>
      <c r="EA20" s="117">
        <f t="shared" si="56"/>
        <v>0</v>
      </c>
      <c r="EB20" s="117">
        <f t="shared" si="57"/>
        <v>0</v>
      </c>
      <c r="EC20" s="117">
        <f t="shared" si="58"/>
        <v>0</v>
      </c>
      <c r="ED20" s="117">
        <f t="shared" si="59"/>
        <v>1</v>
      </c>
      <c r="EE20" s="117">
        <f t="shared" si="95"/>
        <v>1</v>
      </c>
      <c r="EF20" s="117">
        <f t="shared" si="60"/>
        <v>1</v>
      </c>
      <c r="EG20" s="117">
        <f t="shared" si="61"/>
        <v>0</v>
      </c>
      <c r="EH20" s="117">
        <f t="shared" si="62"/>
        <v>1</v>
      </c>
      <c r="EI20" s="117">
        <f t="shared" si="96"/>
        <v>0</v>
      </c>
      <c r="EJ20" s="117">
        <f t="shared" si="97"/>
        <v>0</v>
      </c>
      <c r="EK20" s="117">
        <f t="shared" si="98"/>
        <v>0</v>
      </c>
      <c r="EL20" s="117">
        <f t="shared" si="63"/>
        <v>0</v>
      </c>
      <c r="EM20" s="117">
        <f t="shared" si="64"/>
        <v>1</v>
      </c>
      <c r="EN20" s="117">
        <f t="shared" si="65"/>
        <v>0</v>
      </c>
      <c r="EO20" s="117">
        <f t="shared" si="66"/>
        <v>0</v>
      </c>
      <c r="EP20" s="118">
        <f t="shared" si="67"/>
        <v>1</v>
      </c>
      <c r="EQ20" s="117">
        <f t="shared" si="68"/>
        <v>0</v>
      </c>
      <c r="ER20" s="117">
        <f t="shared" si="69"/>
        <v>0</v>
      </c>
      <c r="ES20" s="117">
        <f t="shared" si="70"/>
        <v>0</v>
      </c>
      <c r="ET20" s="117">
        <f t="shared" si="71"/>
        <v>1</v>
      </c>
      <c r="EU20" s="117">
        <f t="shared" si="72"/>
        <v>0</v>
      </c>
      <c r="EV20" s="117">
        <f t="shared" si="73"/>
        <v>1</v>
      </c>
      <c r="EW20" s="118">
        <f t="shared" si="99"/>
        <v>0</v>
      </c>
      <c r="EX20" s="118">
        <f t="shared" si="100"/>
        <v>0</v>
      </c>
      <c r="EY20" s="117">
        <f t="shared" si="101"/>
        <v>0</v>
      </c>
      <c r="EZ20" s="118">
        <f t="shared" si="74"/>
        <v>0</v>
      </c>
      <c r="FA20" s="118">
        <f t="shared" si="102"/>
        <v>0</v>
      </c>
      <c r="FB20" s="7"/>
      <c r="FC20" s="7"/>
      <c r="FD20" s="7"/>
    </row>
    <row r="21" spans="1:160" ht="16.5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95"/>
      <c r="I21" s="312"/>
      <c r="J21" s="313"/>
      <c r="K21" s="396"/>
      <c r="L21" s="314"/>
      <c r="M21" s="308" t="s">
        <v>415</v>
      </c>
      <c r="N21" s="315" t="s">
        <v>415</v>
      </c>
      <c r="O21" s="310" t="s">
        <v>415</v>
      </c>
      <c r="P21" s="316"/>
      <c r="Q21" s="312"/>
      <c r="R21" s="313"/>
      <c r="S21" s="314"/>
      <c r="T21" s="317" t="s">
        <v>569</v>
      </c>
      <c r="U21" s="318"/>
      <c r="V21" s="312" t="s">
        <v>569</v>
      </c>
      <c r="W21" s="316" t="s">
        <v>569</v>
      </c>
      <c r="X21" s="312"/>
      <c r="Y21" s="313" t="s">
        <v>569</v>
      </c>
      <c r="Z21" s="314"/>
      <c r="AA21" s="368" t="s">
        <v>33</v>
      </c>
      <c r="AB21" s="20" t="s">
        <v>546</v>
      </c>
      <c r="AC21" s="190"/>
      <c r="AD21" s="279" t="s">
        <v>736</v>
      </c>
      <c r="AE21" s="279" t="s">
        <v>736</v>
      </c>
      <c r="AF21" s="279" t="s">
        <v>736</v>
      </c>
      <c r="AG21" s="279" t="s">
        <v>736</v>
      </c>
      <c r="AH21" s="279" t="s">
        <v>736</v>
      </c>
      <c r="AI21" s="279" t="s">
        <v>736</v>
      </c>
      <c r="AJ21" s="279" t="s">
        <v>752</v>
      </c>
      <c r="AK21" s="279" t="s">
        <v>752</v>
      </c>
      <c r="AL21" s="279" t="s">
        <v>752</v>
      </c>
      <c r="AM21" s="279" t="s">
        <v>632</v>
      </c>
      <c r="AN21" s="279" t="s">
        <v>632</v>
      </c>
      <c r="AO21" s="279" t="s">
        <v>632</v>
      </c>
      <c r="AP21" s="279" t="s">
        <v>632</v>
      </c>
      <c r="AQ21" s="279" t="s">
        <v>632</v>
      </c>
      <c r="AR21" s="279" t="s">
        <v>301</v>
      </c>
      <c r="AS21" s="279" t="s">
        <v>301</v>
      </c>
      <c r="AT21" s="279" t="s">
        <v>632</v>
      </c>
      <c r="AU21" s="279" t="s">
        <v>632</v>
      </c>
      <c r="AV21" s="279" t="s">
        <v>632</v>
      </c>
      <c r="AW21" s="279" t="s">
        <v>632</v>
      </c>
      <c r="AX21" s="279" t="s">
        <v>632</v>
      </c>
      <c r="AY21" s="279" t="s">
        <v>301</v>
      </c>
      <c r="AZ21" s="279" t="s">
        <v>301</v>
      </c>
      <c r="BB21" s="118"/>
      <c r="BC21" s="118">
        <f t="shared" si="0"/>
        <v>0</v>
      </c>
      <c r="BD21" s="118">
        <f t="shared" si="1"/>
        <v>0</v>
      </c>
      <c r="BE21" s="118">
        <f t="shared" si="2"/>
        <v>0</v>
      </c>
      <c r="BF21" s="118">
        <f t="shared" si="3"/>
        <v>0</v>
      </c>
      <c r="BG21" s="118">
        <f t="shared" si="4"/>
        <v>0</v>
      </c>
      <c r="BH21" s="118">
        <f t="shared" si="75"/>
        <v>0</v>
      </c>
      <c r="BI21" s="118">
        <f t="shared" si="5"/>
        <v>0</v>
      </c>
      <c r="BJ21" s="118">
        <f t="shared" si="6"/>
        <v>0</v>
      </c>
      <c r="BK21" s="117">
        <f t="shared" si="76"/>
        <v>0</v>
      </c>
      <c r="BL21" s="118">
        <f t="shared" si="7"/>
        <v>0</v>
      </c>
      <c r="BM21" s="118">
        <f t="shared" si="8"/>
        <v>0</v>
      </c>
      <c r="BN21" s="117">
        <f t="shared" si="9"/>
        <v>0</v>
      </c>
      <c r="BO21" s="118">
        <f t="shared" si="10"/>
        <v>0</v>
      </c>
      <c r="BP21" s="118">
        <f t="shared" si="11"/>
        <v>0</v>
      </c>
      <c r="BQ21" s="118">
        <f t="shared" si="12"/>
        <v>0</v>
      </c>
      <c r="BR21" s="118">
        <f t="shared" si="13"/>
        <v>0</v>
      </c>
      <c r="BS21" s="118">
        <f t="shared" si="77"/>
        <v>0</v>
      </c>
      <c r="BT21" s="118">
        <f t="shared" si="78"/>
        <v>0</v>
      </c>
      <c r="BU21" s="118">
        <f t="shared" si="79"/>
        <v>0</v>
      </c>
      <c r="BV21" s="117">
        <f t="shared" si="14"/>
        <v>0</v>
      </c>
      <c r="BW21" s="117">
        <f t="shared" si="15"/>
        <v>0</v>
      </c>
      <c r="BX21" s="117">
        <f t="shared" si="16"/>
        <v>0</v>
      </c>
      <c r="BY21" s="117">
        <f t="shared" si="17"/>
        <v>0</v>
      </c>
      <c r="BZ21" s="117">
        <f t="shared" si="18"/>
        <v>0</v>
      </c>
      <c r="CA21" s="117">
        <f t="shared" si="80"/>
        <v>0</v>
      </c>
      <c r="CB21" s="117">
        <f t="shared" si="19"/>
        <v>0</v>
      </c>
      <c r="CC21" s="117">
        <f t="shared" si="20"/>
        <v>0</v>
      </c>
      <c r="CD21" s="117">
        <f t="shared" si="21"/>
        <v>0</v>
      </c>
      <c r="CE21" s="117">
        <f t="shared" si="81"/>
        <v>0</v>
      </c>
      <c r="CF21" s="117">
        <f t="shared" si="82"/>
        <v>0</v>
      </c>
      <c r="CG21" s="117">
        <f t="shared" si="83"/>
        <v>0</v>
      </c>
      <c r="CH21" s="117">
        <f t="shared" si="22"/>
        <v>0</v>
      </c>
      <c r="CI21" s="117">
        <f t="shared" si="23"/>
        <v>0</v>
      </c>
      <c r="CJ21" s="117">
        <f t="shared" si="24"/>
        <v>0</v>
      </c>
      <c r="CK21" s="117">
        <f t="shared" si="25"/>
        <v>0</v>
      </c>
      <c r="CL21" s="117">
        <f t="shared" si="26"/>
        <v>0</v>
      </c>
      <c r="CM21" s="117">
        <f t="shared" si="27"/>
        <v>0</v>
      </c>
      <c r="CN21" s="117">
        <f t="shared" si="28"/>
        <v>0</v>
      </c>
      <c r="CO21" s="117">
        <f t="shared" si="84"/>
        <v>0</v>
      </c>
      <c r="CP21" s="117">
        <f t="shared" si="85"/>
        <v>0</v>
      </c>
      <c r="CQ21" s="117">
        <f t="shared" si="86"/>
        <v>0</v>
      </c>
      <c r="CR21" s="117">
        <f t="shared" si="29"/>
        <v>4</v>
      </c>
      <c r="CS21" s="117">
        <f t="shared" si="30"/>
        <v>3</v>
      </c>
      <c r="CT21" s="117">
        <f t="shared" si="31"/>
        <v>0</v>
      </c>
      <c r="CU21" s="117">
        <f t="shared" si="32"/>
        <v>0</v>
      </c>
      <c r="CV21" s="117">
        <f t="shared" si="33"/>
        <v>0</v>
      </c>
      <c r="CW21" s="117">
        <f t="shared" si="34"/>
        <v>0</v>
      </c>
      <c r="CX21" s="117">
        <f t="shared" si="35"/>
        <v>0</v>
      </c>
      <c r="CY21" s="117">
        <f t="shared" si="36"/>
        <v>0</v>
      </c>
      <c r="CZ21" s="117">
        <f t="shared" si="37"/>
        <v>0</v>
      </c>
      <c r="DA21" s="117">
        <f t="shared" si="87"/>
        <v>0</v>
      </c>
      <c r="DB21" s="117">
        <f t="shared" si="38"/>
        <v>0</v>
      </c>
      <c r="DC21" s="117">
        <f t="shared" si="88"/>
        <v>0</v>
      </c>
      <c r="DD21" s="117">
        <f t="shared" si="39"/>
        <v>0</v>
      </c>
      <c r="DE21" s="117">
        <f t="shared" si="89"/>
        <v>0</v>
      </c>
      <c r="DF21" s="117">
        <f t="shared" si="40"/>
        <v>0</v>
      </c>
      <c r="DG21" s="117">
        <f t="shared" si="41"/>
        <v>0</v>
      </c>
      <c r="DH21" s="117">
        <f t="shared" si="42"/>
        <v>0</v>
      </c>
      <c r="DI21" s="117">
        <f t="shared" si="43"/>
        <v>0</v>
      </c>
      <c r="DJ21" s="117">
        <f t="shared" si="44"/>
        <v>0</v>
      </c>
      <c r="DK21" s="117">
        <f t="shared" si="45"/>
        <v>0</v>
      </c>
      <c r="DL21" s="117">
        <f t="shared" si="46"/>
        <v>0</v>
      </c>
      <c r="DM21" s="117">
        <f t="shared" si="47"/>
        <v>0</v>
      </c>
      <c r="DN21" s="117">
        <f t="shared" si="48"/>
        <v>0</v>
      </c>
      <c r="DO21" s="117">
        <f t="shared" si="90"/>
        <v>0</v>
      </c>
      <c r="DP21" s="117">
        <f t="shared" si="91"/>
        <v>0</v>
      </c>
      <c r="DQ21" s="117">
        <f t="shared" si="49"/>
        <v>0</v>
      </c>
      <c r="DR21" s="117">
        <f t="shared" si="50"/>
        <v>0</v>
      </c>
      <c r="DS21" s="117">
        <f t="shared" si="51"/>
        <v>0</v>
      </c>
      <c r="DT21" s="117">
        <f t="shared" si="52"/>
        <v>0</v>
      </c>
      <c r="DU21" s="117">
        <f t="shared" si="92"/>
        <v>0</v>
      </c>
      <c r="DV21" s="117">
        <f t="shared" si="53"/>
        <v>0</v>
      </c>
      <c r="DW21" s="117">
        <f t="shared" si="93"/>
        <v>0</v>
      </c>
      <c r="DX21" s="117">
        <f t="shared" si="54"/>
        <v>0</v>
      </c>
      <c r="DY21" s="117">
        <f t="shared" si="94"/>
        <v>0</v>
      </c>
      <c r="DZ21" s="117">
        <f t="shared" si="55"/>
        <v>0</v>
      </c>
      <c r="EA21" s="117">
        <f t="shared" si="56"/>
        <v>0</v>
      </c>
      <c r="EB21" s="117">
        <f t="shared" si="57"/>
        <v>0</v>
      </c>
      <c r="EC21" s="117">
        <f t="shared" si="58"/>
        <v>0</v>
      </c>
      <c r="ED21" s="117">
        <f t="shared" si="59"/>
        <v>0</v>
      </c>
      <c r="EE21" s="117">
        <f t="shared" si="95"/>
        <v>0</v>
      </c>
      <c r="EF21" s="117">
        <f t="shared" si="60"/>
        <v>0</v>
      </c>
      <c r="EG21" s="117">
        <f t="shared" si="61"/>
        <v>0</v>
      </c>
      <c r="EH21" s="117">
        <f t="shared" si="62"/>
        <v>0</v>
      </c>
      <c r="EI21" s="117">
        <f t="shared" si="96"/>
        <v>0</v>
      </c>
      <c r="EJ21" s="117">
        <f t="shared" si="97"/>
        <v>0</v>
      </c>
      <c r="EK21" s="117">
        <f t="shared" si="98"/>
        <v>0</v>
      </c>
      <c r="EL21" s="117">
        <f t="shared" si="63"/>
        <v>0</v>
      </c>
      <c r="EM21" s="117">
        <f t="shared" si="64"/>
        <v>0</v>
      </c>
      <c r="EN21" s="117">
        <f t="shared" si="65"/>
        <v>0</v>
      </c>
      <c r="EO21" s="117">
        <f t="shared" si="66"/>
        <v>0</v>
      </c>
      <c r="EP21" s="118">
        <f t="shared" si="67"/>
        <v>0</v>
      </c>
      <c r="EQ21" s="117">
        <f t="shared" si="68"/>
        <v>0</v>
      </c>
      <c r="ER21" s="117">
        <f t="shared" si="69"/>
        <v>0</v>
      </c>
      <c r="ES21" s="117">
        <f t="shared" si="70"/>
        <v>0</v>
      </c>
      <c r="ET21" s="117">
        <f t="shared" si="71"/>
        <v>0</v>
      </c>
      <c r="EU21" s="117">
        <f t="shared" si="72"/>
        <v>0</v>
      </c>
      <c r="EV21" s="117">
        <f t="shared" si="73"/>
        <v>0</v>
      </c>
      <c r="EW21" s="118">
        <f t="shared" si="99"/>
        <v>0</v>
      </c>
      <c r="EX21" s="118">
        <f t="shared" si="100"/>
        <v>0</v>
      </c>
      <c r="EY21" s="117">
        <f t="shared" si="101"/>
        <v>0</v>
      </c>
      <c r="EZ21" s="118">
        <f t="shared" si="74"/>
        <v>0</v>
      </c>
      <c r="FA21" s="118">
        <f t="shared" si="102"/>
        <v>0</v>
      </c>
      <c r="FB21" s="7"/>
      <c r="FC21" s="7"/>
      <c r="FD21" s="7"/>
    </row>
    <row r="22" spans="1:160" ht="17.100000000000001" customHeight="1" x14ac:dyDescent="0.25">
      <c r="A22" s="774"/>
      <c r="B22" s="777"/>
      <c r="C22" s="174">
        <v>1</v>
      </c>
      <c r="D22" s="127" t="s">
        <v>735</v>
      </c>
      <c r="E22" s="72" t="s">
        <v>736</v>
      </c>
      <c r="F22" s="201" t="s">
        <v>739</v>
      </c>
      <c r="G22" s="211" t="s">
        <v>587</v>
      </c>
      <c r="H22" s="392" t="s">
        <v>652</v>
      </c>
      <c r="I22" s="201" t="s">
        <v>275</v>
      </c>
      <c r="J22" s="145" t="s">
        <v>641</v>
      </c>
      <c r="K22" s="392" t="s">
        <v>748</v>
      </c>
      <c r="L22" s="91" t="s">
        <v>647</v>
      </c>
      <c r="M22" s="61" t="s">
        <v>415</v>
      </c>
      <c r="N22" s="72" t="s">
        <v>415</v>
      </c>
      <c r="O22" s="201" t="s">
        <v>415</v>
      </c>
      <c r="P22" s="211" t="s">
        <v>743</v>
      </c>
      <c r="Q22" s="201" t="s">
        <v>519</v>
      </c>
      <c r="R22" s="145" t="s">
        <v>633</v>
      </c>
      <c r="S22" s="91" t="s">
        <v>603</v>
      </c>
      <c r="T22" s="127" t="s">
        <v>569</v>
      </c>
      <c r="U22" s="153" t="s">
        <v>515</v>
      </c>
      <c r="V22" s="201" t="s">
        <v>569</v>
      </c>
      <c r="W22" s="211" t="s">
        <v>569</v>
      </c>
      <c r="X22" s="201" t="s">
        <v>738</v>
      </c>
      <c r="Y22" s="146" t="s">
        <v>569</v>
      </c>
      <c r="Z22" s="91" t="s">
        <v>632</v>
      </c>
      <c r="AA22" s="45" t="s">
        <v>34</v>
      </c>
      <c r="AB22" s="33" t="s">
        <v>547</v>
      </c>
      <c r="AC22" s="23"/>
      <c r="AD22" s="279" t="s">
        <v>755</v>
      </c>
      <c r="AE22" s="279" t="s">
        <v>755</v>
      </c>
      <c r="AF22" s="279" t="s">
        <v>755</v>
      </c>
      <c r="AG22" s="279" t="s">
        <v>737</v>
      </c>
      <c r="AH22" s="279" t="s">
        <v>737</v>
      </c>
      <c r="AI22" s="279" t="s">
        <v>683</v>
      </c>
      <c r="AJ22" s="279" t="s">
        <v>752</v>
      </c>
      <c r="AK22" s="279" t="s">
        <v>752</v>
      </c>
      <c r="AL22" s="279" t="s">
        <v>752</v>
      </c>
      <c r="AM22" s="279" t="s">
        <v>255</v>
      </c>
      <c r="AN22" s="279" t="s">
        <v>255</v>
      </c>
      <c r="AO22" s="279" t="s">
        <v>255</v>
      </c>
      <c r="AP22" s="279" t="s">
        <v>737</v>
      </c>
      <c r="AQ22" s="279" t="s">
        <v>737</v>
      </c>
      <c r="AR22" s="279" t="s">
        <v>301</v>
      </c>
      <c r="AS22" s="279" t="s">
        <v>301</v>
      </c>
      <c r="AT22" s="279" t="s">
        <v>643</v>
      </c>
      <c r="AU22" s="279" t="s">
        <v>643</v>
      </c>
      <c r="AV22" s="279" t="s">
        <v>643</v>
      </c>
      <c r="AW22" s="279" t="s">
        <v>737</v>
      </c>
      <c r="AX22" s="279" t="s">
        <v>737</v>
      </c>
      <c r="AY22" s="279" t="s">
        <v>301</v>
      </c>
      <c r="AZ22" s="279" t="s">
        <v>301</v>
      </c>
      <c r="BB22" s="118"/>
      <c r="BC22" s="118">
        <f t="shared" si="0"/>
        <v>1</v>
      </c>
      <c r="BD22" s="118">
        <f t="shared" si="1"/>
        <v>1</v>
      </c>
      <c r="BE22" s="118">
        <f t="shared" si="2"/>
        <v>1</v>
      </c>
      <c r="BF22" s="118">
        <f t="shared" si="3"/>
        <v>0</v>
      </c>
      <c r="BG22" s="118">
        <f t="shared" si="4"/>
        <v>1</v>
      </c>
      <c r="BH22" s="118">
        <f t="shared" si="75"/>
        <v>0</v>
      </c>
      <c r="BI22" s="118">
        <f t="shared" si="5"/>
        <v>1</v>
      </c>
      <c r="BJ22" s="118">
        <f t="shared" si="6"/>
        <v>0</v>
      </c>
      <c r="BK22" s="117">
        <f t="shared" si="76"/>
        <v>0</v>
      </c>
      <c r="BL22" s="118">
        <f t="shared" si="7"/>
        <v>0</v>
      </c>
      <c r="BM22" s="118">
        <f t="shared" si="8"/>
        <v>0</v>
      </c>
      <c r="BN22" s="117">
        <f t="shared" si="9"/>
        <v>0</v>
      </c>
      <c r="BO22" s="118">
        <f t="shared" si="10"/>
        <v>0</v>
      </c>
      <c r="BP22" s="118">
        <f t="shared" si="11"/>
        <v>0</v>
      </c>
      <c r="BQ22" s="118">
        <f t="shared" si="12"/>
        <v>0</v>
      </c>
      <c r="BR22" s="118">
        <f t="shared" si="13"/>
        <v>0</v>
      </c>
      <c r="BS22" s="118">
        <f t="shared" si="77"/>
        <v>0</v>
      </c>
      <c r="BT22" s="118">
        <f t="shared" si="78"/>
        <v>0</v>
      </c>
      <c r="BU22" s="118">
        <f t="shared" si="79"/>
        <v>0</v>
      </c>
      <c r="BV22" s="117">
        <f t="shared" si="14"/>
        <v>1</v>
      </c>
      <c r="BW22" s="117">
        <f t="shared" si="15"/>
        <v>0</v>
      </c>
      <c r="BX22" s="117">
        <f t="shared" si="16"/>
        <v>1</v>
      </c>
      <c r="BY22" s="117">
        <f t="shared" si="17"/>
        <v>1</v>
      </c>
      <c r="BZ22" s="117">
        <f t="shared" si="18"/>
        <v>0</v>
      </c>
      <c r="CA22" s="117">
        <f t="shared" si="80"/>
        <v>1</v>
      </c>
      <c r="CB22" s="117">
        <f t="shared" si="19"/>
        <v>0</v>
      </c>
      <c r="CC22" s="117">
        <f t="shared" si="20"/>
        <v>0</v>
      </c>
      <c r="CD22" s="117">
        <f t="shared" si="21"/>
        <v>0</v>
      </c>
      <c r="CE22" s="117">
        <f t="shared" si="81"/>
        <v>0</v>
      </c>
      <c r="CF22" s="117">
        <f t="shared" si="82"/>
        <v>0</v>
      </c>
      <c r="CG22" s="117">
        <f t="shared" si="83"/>
        <v>0</v>
      </c>
      <c r="CH22" s="117">
        <f t="shared" si="22"/>
        <v>0</v>
      </c>
      <c r="CI22" s="117">
        <f t="shared" si="23"/>
        <v>0</v>
      </c>
      <c r="CJ22" s="117">
        <f t="shared" si="24"/>
        <v>0</v>
      </c>
      <c r="CK22" s="117">
        <f t="shared" si="25"/>
        <v>0</v>
      </c>
      <c r="CL22" s="117">
        <f t="shared" si="26"/>
        <v>0</v>
      </c>
      <c r="CM22" s="117">
        <f t="shared" si="27"/>
        <v>0</v>
      </c>
      <c r="CN22" s="117">
        <f t="shared" si="28"/>
        <v>0</v>
      </c>
      <c r="CO22" s="117">
        <f t="shared" si="84"/>
        <v>0</v>
      </c>
      <c r="CP22" s="117">
        <f t="shared" si="85"/>
        <v>0</v>
      </c>
      <c r="CQ22" s="117">
        <f t="shared" si="86"/>
        <v>0</v>
      </c>
      <c r="CR22" s="117">
        <f t="shared" si="29"/>
        <v>4</v>
      </c>
      <c r="CS22" s="117">
        <f t="shared" si="30"/>
        <v>3</v>
      </c>
      <c r="CT22" s="117">
        <f t="shared" si="31"/>
        <v>0</v>
      </c>
      <c r="CU22" s="117">
        <f t="shared" si="32"/>
        <v>0</v>
      </c>
      <c r="CV22" s="117">
        <f t="shared" si="33"/>
        <v>0</v>
      </c>
      <c r="CW22" s="117">
        <f t="shared" si="34"/>
        <v>1</v>
      </c>
      <c r="CX22" s="117">
        <f t="shared" si="35"/>
        <v>1</v>
      </c>
      <c r="CY22" s="117">
        <f t="shared" si="36"/>
        <v>0</v>
      </c>
      <c r="CZ22" s="117">
        <f t="shared" si="37"/>
        <v>0</v>
      </c>
      <c r="DA22" s="117">
        <f t="shared" si="87"/>
        <v>0</v>
      </c>
      <c r="DB22" s="117">
        <f t="shared" si="38"/>
        <v>0</v>
      </c>
      <c r="DC22" s="117">
        <f t="shared" si="88"/>
        <v>0</v>
      </c>
      <c r="DD22" s="117">
        <f t="shared" si="39"/>
        <v>0</v>
      </c>
      <c r="DE22" s="117">
        <f t="shared" si="89"/>
        <v>0</v>
      </c>
      <c r="DF22" s="117">
        <f t="shared" si="40"/>
        <v>0</v>
      </c>
      <c r="DG22" s="117">
        <f t="shared" si="41"/>
        <v>0</v>
      </c>
      <c r="DH22" s="117">
        <f t="shared" si="42"/>
        <v>0</v>
      </c>
      <c r="DI22" s="117">
        <f t="shared" si="43"/>
        <v>0</v>
      </c>
      <c r="DJ22" s="117">
        <f t="shared" si="44"/>
        <v>1</v>
      </c>
      <c r="DK22" s="117">
        <f t="shared" si="45"/>
        <v>1</v>
      </c>
      <c r="DL22" s="117">
        <f t="shared" si="46"/>
        <v>1</v>
      </c>
      <c r="DM22" s="117">
        <f t="shared" si="47"/>
        <v>0</v>
      </c>
      <c r="DN22" s="117">
        <f t="shared" si="48"/>
        <v>0</v>
      </c>
      <c r="DO22" s="117">
        <f t="shared" si="90"/>
        <v>1</v>
      </c>
      <c r="DP22" s="117">
        <f t="shared" si="91"/>
        <v>1</v>
      </c>
      <c r="DQ22" s="117">
        <f t="shared" si="49"/>
        <v>0</v>
      </c>
      <c r="DR22" s="117">
        <f t="shared" si="50"/>
        <v>0</v>
      </c>
      <c r="DS22" s="117">
        <f t="shared" si="51"/>
        <v>0</v>
      </c>
      <c r="DT22" s="117">
        <f t="shared" si="52"/>
        <v>0</v>
      </c>
      <c r="DU22" s="117">
        <f t="shared" si="92"/>
        <v>0</v>
      </c>
      <c r="DV22" s="117">
        <f t="shared" si="53"/>
        <v>0</v>
      </c>
      <c r="DW22" s="117">
        <f t="shared" si="93"/>
        <v>0</v>
      </c>
      <c r="DX22" s="117">
        <f t="shared" si="54"/>
        <v>0</v>
      </c>
      <c r="DY22" s="117">
        <f t="shared" si="94"/>
        <v>0</v>
      </c>
      <c r="DZ22" s="117">
        <f t="shared" si="55"/>
        <v>1</v>
      </c>
      <c r="EA22" s="117">
        <f t="shared" si="56"/>
        <v>0</v>
      </c>
      <c r="EB22" s="117">
        <f t="shared" si="57"/>
        <v>1</v>
      </c>
      <c r="EC22" s="117">
        <f t="shared" si="58"/>
        <v>0</v>
      </c>
      <c r="ED22" s="117">
        <f t="shared" si="59"/>
        <v>0</v>
      </c>
      <c r="EE22" s="117">
        <f t="shared" si="95"/>
        <v>0</v>
      </c>
      <c r="EF22" s="117">
        <f t="shared" si="60"/>
        <v>0</v>
      </c>
      <c r="EG22" s="117">
        <f t="shared" si="61"/>
        <v>0</v>
      </c>
      <c r="EH22" s="117">
        <f t="shared" si="62"/>
        <v>0</v>
      </c>
      <c r="EI22" s="117">
        <f t="shared" si="96"/>
        <v>0</v>
      </c>
      <c r="EJ22" s="117">
        <f t="shared" si="97"/>
        <v>0</v>
      </c>
      <c r="EK22" s="117">
        <f t="shared" si="98"/>
        <v>0</v>
      </c>
      <c r="EL22" s="117">
        <f t="shared" si="63"/>
        <v>0</v>
      </c>
      <c r="EM22" s="117">
        <f t="shared" si="64"/>
        <v>1</v>
      </c>
      <c r="EN22" s="117">
        <f t="shared" si="65"/>
        <v>0</v>
      </c>
      <c r="EO22" s="117">
        <f t="shared" si="66"/>
        <v>1</v>
      </c>
      <c r="EP22" s="118">
        <f t="shared" si="67"/>
        <v>1</v>
      </c>
      <c r="EQ22" s="117">
        <f t="shared" si="68"/>
        <v>0</v>
      </c>
      <c r="ER22" s="117">
        <f t="shared" si="69"/>
        <v>0</v>
      </c>
      <c r="ES22" s="117">
        <f t="shared" si="70"/>
        <v>0</v>
      </c>
      <c r="ET22" s="117">
        <f t="shared" si="71"/>
        <v>1</v>
      </c>
      <c r="EU22" s="117">
        <f t="shared" si="72"/>
        <v>0</v>
      </c>
      <c r="EV22" s="117">
        <f t="shared" si="73"/>
        <v>1</v>
      </c>
      <c r="EW22" s="118">
        <f t="shared" si="99"/>
        <v>1</v>
      </c>
      <c r="EX22" s="118">
        <f t="shared" si="100"/>
        <v>0</v>
      </c>
      <c r="EY22" s="117">
        <f t="shared" si="101"/>
        <v>1</v>
      </c>
      <c r="EZ22" s="118">
        <f t="shared" si="74"/>
        <v>0</v>
      </c>
      <c r="FA22" s="118">
        <f t="shared" si="102"/>
        <v>0</v>
      </c>
      <c r="FB22" s="7"/>
      <c r="FC22" s="7"/>
      <c r="FD22" s="7"/>
    </row>
    <row r="23" spans="1:160" ht="17.100000000000001" customHeight="1" x14ac:dyDescent="0.25">
      <c r="A23" s="774"/>
      <c r="B23" s="777"/>
      <c r="C23" s="172">
        <v>2</v>
      </c>
      <c r="D23" s="78" t="s">
        <v>735</v>
      </c>
      <c r="E23" s="65" t="s">
        <v>736</v>
      </c>
      <c r="F23" s="161" t="s">
        <v>739</v>
      </c>
      <c r="G23" s="164" t="s">
        <v>587</v>
      </c>
      <c r="H23" s="258" t="s">
        <v>652</v>
      </c>
      <c r="I23" s="161" t="s">
        <v>275</v>
      </c>
      <c r="J23" s="146" t="s">
        <v>641</v>
      </c>
      <c r="K23" s="258" t="s">
        <v>748</v>
      </c>
      <c r="L23" s="85" t="s">
        <v>647</v>
      </c>
      <c r="M23" s="63" t="s">
        <v>415</v>
      </c>
      <c r="N23" s="65" t="s">
        <v>415</v>
      </c>
      <c r="O23" s="161" t="s">
        <v>415</v>
      </c>
      <c r="P23" s="164" t="s">
        <v>743</v>
      </c>
      <c r="Q23" s="161" t="s">
        <v>519</v>
      </c>
      <c r="R23" s="146" t="s">
        <v>633</v>
      </c>
      <c r="S23" s="85" t="s">
        <v>603</v>
      </c>
      <c r="T23" s="78" t="s">
        <v>569</v>
      </c>
      <c r="U23" s="154" t="s">
        <v>515</v>
      </c>
      <c r="V23" s="161" t="s">
        <v>569</v>
      </c>
      <c r="W23" s="164" t="s">
        <v>569</v>
      </c>
      <c r="X23" s="161" t="s">
        <v>738</v>
      </c>
      <c r="Y23" s="146" t="s">
        <v>569</v>
      </c>
      <c r="Z23" s="85" t="s">
        <v>632</v>
      </c>
      <c r="AA23" s="733" t="s">
        <v>27</v>
      </c>
      <c r="AB23" s="732"/>
      <c r="AC23" s="23"/>
      <c r="AD23" s="279" t="s">
        <v>755</v>
      </c>
      <c r="AE23" s="279" t="s">
        <v>755</v>
      </c>
      <c r="AF23" s="279" t="s">
        <v>755</v>
      </c>
      <c r="AG23" s="279" t="s">
        <v>737</v>
      </c>
      <c r="AH23" s="279" t="s">
        <v>737</v>
      </c>
      <c r="AI23" s="279" t="s">
        <v>683</v>
      </c>
      <c r="AJ23" s="279" t="s">
        <v>736</v>
      </c>
      <c r="AK23" s="279" t="s">
        <v>736</v>
      </c>
      <c r="AL23" s="279" t="s">
        <v>736</v>
      </c>
      <c r="AM23" s="279" t="s">
        <v>255</v>
      </c>
      <c r="AN23" s="279" t="s">
        <v>255</v>
      </c>
      <c r="AO23" s="279" t="s">
        <v>255</v>
      </c>
      <c r="AP23" s="279" t="s">
        <v>737</v>
      </c>
      <c r="AQ23" s="279" t="s">
        <v>737</v>
      </c>
      <c r="AR23" s="279" t="s">
        <v>301</v>
      </c>
      <c r="AS23" s="279" t="s">
        <v>301</v>
      </c>
      <c r="AT23" s="279" t="s">
        <v>643</v>
      </c>
      <c r="AU23" s="279" t="s">
        <v>643</v>
      </c>
      <c r="AV23" s="279" t="s">
        <v>643</v>
      </c>
      <c r="AW23" s="279" t="s">
        <v>737</v>
      </c>
      <c r="AX23" s="279" t="s">
        <v>737</v>
      </c>
      <c r="AY23" s="279" t="s">
        <v>301</v>
      </c>
      <c r="AZ23" s="279" t="s">
        <v>301</v>
      </c>
      <c r="BB23" s="118"/>
      <c r="BC23" s="118">
        <f t="shared" si="0"/>
        <v>1</v>
      </c>
      <c r="BD23" s="118">
        <f t="shared" si="1"/>
        <v>1</v>
      </c>
      <c r="BE23" s="118">
        <f t="shared" si="2"/>
        <v>1</v>
      </c>
      <c r="BF23" s="118">
        <f t="shared" si="3"/>
        <v>0</v>
      </c>
      <c r="BG23" s="118">
        <f t="shared" si="4"/>
        <v>1</v>
      </c>
      <c r="BH23" s="118">
        <f t="shared" si="75"/>
        <v>0</v>
      </c>
      <c r="BI23" s="118">
        <f t="shared" si="5"/>
        <v>1</v>
      </c>
      <c r="BJ23" s="118">
        <f t="shared" si="6"/>
        <v>0</v>
      </c>
      <c r="BK23" s="117">
        <f t="shared" si="76"/>
        <v>0</v>
      </c>
      <c r="BL23" s="118">
        <f t="shared" si="7"/>
        <v>0</v>
      </c>
      <c r="BM23" s="118">
        <f t="shared" si="8"/>
        <v>0</v>
      </c>
      <c r="BN23" s="117">
        <f t="shared" si="9"/>
        <v>0</v>
      </c>
      <c r="BO23" s="118">
        <f t="shared" si="10"/>
        <v>0</v>
      </c>
      <c r="BP23" s="118">
        <f t="shared" si="11"/>
        <v>0</v>
      </c>
      <c r="BQ23" s="118">
        <f t="shared" si="12"/>
        <v>0</v>
      </c>
      <c r="BR23" s="118">
        <f t="shared" si="13"/>
        <v>0</v>
      </c>
      <c r="BS23" s="118">
        <f t="shared" si="77"/>
        <v>0</v>
      </c>
      <c r="BT23" s="118">
        <f t="shared" si="78"/>
        <v>0</v>
      </c>
      <c r="BU23" s="118">
        <f t="shared" si="79"/>
        <v>0</v>
      </c>
      <c r="BV23" s="117">
        <f t="shared" si="14"/>
        <v>1</v>
      </c>
      <c r="BW23" s="117">
        <f t="shared" si="15"/>
        <v>0</v>
      </c>
      <c r="BX23" s="117">
        <f t="shared" si="16"/>
        <v>1</v>
      </c>
      <c r="BY23" s="117">
        <f t="shared" si="17"/>
        <v>1</v>
      </c>
      <c r="BZ23" s="117">
        <f t="shared" si="18"/>
        <v>0</v>
      </c>
      <c r="CA23" s="117">
        <f t="shared" si="80"/>
        <v>1</v>
      </c>
      <c r="CB23" s="117">
        <f t="shared" si="19"/>
        <v>0</v>
      </c>
      <c r="CC23" s="117">
        <f t="shared" si="20"/>
        <v>0</v>
      </c>
      <c r="CD23" s="117">
        <f t="shared" si="21"/>
        <v>0</v>
      </c>
      <c r="CE23" s="117">
        <f t="shared" si="81"/>
        <v>0</v>
      </c>
      <c r="CF23" s="117">
        <f t="shared" si="82"/>
        <v>0</v>
      </c>
      <c r="CG23" s="117">
        <f t="shared" si="83"/>
        <v>0</v>
      </c>
      <c r="CH23" s="117">
        <f t="shared" si="22"/>
        <v>0</v>
      </c>
      <c r="CI23" s="117">
        <f t="shared" si="23"/>
        <v>0</v>
      </c>
      <c r="CJ23" s="117">
        <f t="shared" si="24"/>
        <v>0</v>
      </c>
      <c r="CK23" s="117">
        <f t="shared" si="25"/>
        <v>0</v>
      </c>
      <c r="CL23" s="117">
        <f t="shared" si="26"/>
        <v>0</v>
      </c>
      <c r="CM23" s="117">
        <f t="shared" si="27"/>
        <v>0</v>
      </c>
      <c r="CN23" s="117">
        <f t="shared" si="28"/>
        <v>0</v>
      </c>
      <c r="CO23" s="117">
        <f t="shared" si="84"/>
        <v>0</v>
      </c>
      <c r="CP23" s="117">
        <f t="shared" si="85"/>
        <v>0</v>
      </c>
      <c r="CQ23" s="117">
        <f t="shared" si="86"/>
        <v>0</v>
      </c>
      <c r="CR23" s="117">
        <f t="shared" si="29"/>
        <v>4</v>
      </c>
      <c r="CS23" s="117">
        <f t="shared" si="30"/>
        <v>3</v>
      </c>
      <c r="CT23" s="117">
        <f t="shared" si="31"/>
        <v>0</v>
      </c>
      <c r="CU23" s="117">
        <f t="shared" si="32"/>
        <v>0</v>
      </c>
      <c r="CV23" s="117">
        <f t="shared" si="33"/>
        <v>0</v>
      </c>
      <c r="CW23" s="117">
        <f t="shared" si="34"/>
        <v>1</v>
      </c>
      <c r="CX23" s="117">
        <f t="shared" si="35"/>
        <v>1</v>
      </c>
      <c r="CY23" s="117">
        <f t="shared" si="36"/>
        <v>0</v>
      </c>
      <c r="CZ23" s="117">
        <f t="shared" si="37"/>
        <v>0</v>
      </c>
      <c r="DA23" s="117">
        <f t="shared" si="87"/>
        <v>0</v>
      </c>
      <c r="DB23" s="117">
        <f t="shared" si="38"/>
        <v>0</v>
      </c>
      <c r="DC23" s="117">
        <f t="shared" si="88"/>
        <v>0</v>
      </c>
      <c r="DD23" s="117">
        <f t="shared" si="39"/>
        <v>0</v>
      </c>
      <c r="DE23" s="117">
        <f t="shared" si="89"/>
        <v>0</v>
      </c>
      <c r="DF23" s="117">
        <f t="shared" si="40"/>
        <v>0</v>
      </c>
      <c r="DG23" s="117">
        <f t="shared" si="41"/>
        <v>0</v>
      </c>
      <c r="DH23" s="117">
        <f t="shared" si="42"/>
        <v>0</v>
      </c>
      <c r="DI23" s="117">
        <f t="shared" si="43"/>
        <v>0</v>
      </c>
      <c r="DJ23" s="117">
        <f t="shared" si="44"/>
        <v>1</v>
      </c>
      <c r="DK23" s="117">
        <f t="shared" si="45"/>
        <v>1</v>
      </c>
      <c r="DL23" s="117">
        <f t="shared" si="46"/>
        <v>1</v>
      </c>
      <c r="DM23" s="117">
        <f t="shared" si="47"/>
        <v>0</v>
      </c>
      <c r="DN23" s="117">
        <f t="shared" si="48"/>
        <v>0</v>
      </c>
      <c r="DO23" s="117">
        <f t="shared" si="90"/>
        <v>1</v>
      </c>
      <c r="DP23" s="117">
        <f t="shared" si="91"/>
        <v>1</v>
      </c>
      <c r="DQ23" s="117">
        <f t="shared" si="49"/>
        <v>0</v>
      </c>
      <c r="DR23" s="117">
        <f t="shared" si="50"/>
        <v>0</v>
      </c>
      <c r="DS23" s="117">
        <f t="shared" si="51"/>
        <v>0</v>
      </c>
      <c r="DT23" s="117">
        <f t="shared" si="52"/>
        <v>0</v>
      </c>
      <c r="DU23" s="117">
        <f t="shared" si="92"/>
        <v>0</v>
      </c>
      <c r="DV23" s="117">
        <f t="shared" si="53"/>
        <v>0</v>
      </c>
      <c r="DW23" s="117">
        <f t="shared" si="93"/>
        <v>0</v>
      </c>
      <c r="DX23" s="117">
        <f t="shared" si="54"/>
        <v>0</v>
      </c>
      <c r="DY23" s="117">
        <f t="shared" si="94"/>
        <v>0</v>
      </c>
      <c r="DZ23" s="117">
        <f t="shared" si="55"/>
        <v>1</v>
      </c>
      <c r="EA23" s="117">
        <f t="shared" si="56"/>
        <v>0</v>
      </c>
      <c r="EB23" s="117">
        <f t="shared" si="57"/>
        <v>1</v>
      </c>
      <c r="EC23" s="117">
        <f t="shared" si="58"/>
        <v>0</v>
      </c>
      <c r="ED23" s="117">
        <f t="shared" si="59"/>
        <v>0</v>
      </c>
      <c r="EE23" s="117">
        <f t="shared" si="95"/>
        <v>0</v>
      </c>
      <c r="EF23" s="117">
        <f t="shared" si="60"/>
        <v>0</v>
      </c>
      <c r="EG23" s="117">
        <f t="shared" si="61"/>
        <v>0</v>
      </c>
      <c r="EH23" s="117">
        <f t="shared" si="62"/>
        <v>0</v>
      </c>
      <c r="EI23" s="117">
        <f t="shared" si="96"/>
        <v>0</v>
      </c>
      <c r="EJ23" s="117">
        <f t="shared" si="97"/>
        <v>0</v>
      </c>
      <c r="EK23" s="117">
        <f t="shared" si="98"/>
        <v>0</v>
      </c>
      <c r="EL23" s="117">
        <f t="shared" si="63"/>
        <v>0</v>
      </c>
      <c r="EM23" s="117">
        <f t="shared" si="64"/>
        <v>1</v>
      </c>
      <c r="EN23" s="117">
        <f t="shared" si="65"/>
        <v>0</v>
      </c>
      <c r="EO23" s="117">
        <f t="shared" si="66"/>
        <v>1</v>
      </c>
      <c r="EP23" s="118">
        <f t="shared" si="67"/>
        <v>1</v>
      </c>
      <c r="EQ23" s="117">
        <f t="shared" si="68"/>
        <v>0</v>
      </c>
      <c r="ER23" s="117">
        <f t="shared" si="69"/>
        <v>0</v>
      </c>
      <c r="ES23" s="117">
        <f t="shared" si="70"/>
        <v>0</v>
      </c>
      <c r="ET23" s="117">
        <f t="shared" si="71"/>
        <v>1</v>
      </c>
      <c r="EU23" s="117">
        <f t="shared" si="72"/>
        <v>0</v>
      </c>
      <c r="EV23" s="117">
        <f t="shared" si="73"/>
        <v>1</v>
      </c>
      <c r="EW23" s="118">
        <f t="shared" si="99"/>
        <v>1</v>
      </c>
      <c r="EX23" s="118">
        <f t="shared" si="100"/>
        <v>0</v>
      </c>
      <c r="EY23" s="117">
        <f t="shared" si="101"/>
        <v>1</v>
      </c>
      <c r="EZ23" s="118">
        <f t="shared" si="74"/>
        <v>0</v>
      </c>
      <c r="FA23" s="118">
        <f t="shared" si="102"/>
        <v>0</v>
      </c>
      <c r="FB23" s="7"/>
      <c r="FC23" s="7"/>
      <c r="FD23" s="7"/>
    </row>
    <row r="24" spans="1:160" ht="17.100000000000001" customHeight="1" x14ac:dyDescent="0.25">
      <c r="A24" s="774"/>
      <c r="B24" s="777"/>
      <c r="C24" s="172">
        <v>3</v>
      </c>
      <c r="D24" s="78" t="s">
        <v>735</v>
      </c>
      <c r="E24" s="65" t="s">
        <v>649</v>
      </c>
      <c r="F24" s="161" t="s">
        <v>736</v>
      </c>
      <c r="G24" s="164" t="s">
        <v>587</v>
      </c>
      <c r="H24" s="258" t="s">
        <v>738</v>
      </c>
      <c r="I24" s="161" t="s">
        <v>652</v>
      </c>
      <c r="J24" s="146" t="s">
        <v>641</v>
      </c>
      <c r="K24" s="258" t="s">
        <v>647</v>
      </c>
      <c r="L24" s="85" t="s">
        <v>739</v>
      </c>
      <c r="M24" s="63" t="s">
        <v>775</v>
      </c>
      <c r="N24" s="65" t="s">
        <v>517</v>
      </c>
      <c r="O24" s="161" t="s">
        <v>756</v>
      </c>
      <c r="P24" s="153" t="s">
        <v>519</v>
      </c>
      <c r="Q24" s="161" t="s">
        <v>743</v>
      </c>
      <c r="R24" s="146" t="s">
        <v>636</v>
      </c>
      <c r="S24" s="85" t="s">
        <v>603</v>
      </c>
      <c r="T24" s="78" t="s">
        <v>515</v>
      </c>
      <c r="U24" s="154" t="s">
        <v>764</v>
      </c>
      <c r="V24" s="161" t="s">
        <v>413</v>
      </c>
      <c r="W24" s="164" t="s">
        <v>268</v>
      </c>
      <c r="X24" s="161" t="s">
        <v>632</v>
      </c>
      <c r="Y24" s="146" t="s">
        <v>633</v>
      </c>
      <c r="Z24" s="85" t="s">
        <v>642</v>
      </c>
      <c r="AA24" s="368" t="s">
        <v>537</v>
      </c>
      <c r="AB24" s="20" t="s">
        <v>548</v>
      </c>
      <c r="AC24" s="190"/>
      <c r="AD24" s="279" t="s">
        <v>256</v>
      </c>
      <c r="AE24" s="279" t="s">
        <v>256</v>
      </c>
      <c r="AF24" s="279" t="s">
        <v>256</v>
      </c>
      <c r="AG24" s="279" t="s">
        <v>737</v>
      </c>
      <c r="AH24" s="279" t="s">
        <v>737</v>
      </c>
      <c r="AI24" s="279" t="s">
        <v>683</v>
      </c>
      <c r="AJ24" s="279" t="s">
        <v>736</v>
      </c>
      <c r="AK24" s="279" t="s">
        <v>736</v>
      </c>
      <c r="AL24" s="279" t="s">
        <v>736</v>
      </c>
      <c r="AM24" s="279" t="s">
        <v>756</v>
      </c>
      <c r="AN24" s="279" t="s">
        <v>756</v>
      </c>
      <c r="AO24" s="279" t="s">
        <v>756</v>
      </c>
      <c r="AP24" s="279" t="s">
        <v>737</v>
      </c>
      <c r="AQ24" s="279" t="s">
        <v>737</v>
      </c>
      <c r="AR24" s="279" t="s">
        <v>632</v>
      </c>
      <c r="AS24" s="279" t="s">
        <v>632</v>
      </c>
      <c r="AT24" s="279" t="s">
        <v>764</v>
      </c>
      <c r="AU24" s="279" t="s">
        <v>764</v>
      </c>
      <c r="AV24" s="279" t="s">
        <v>764</v>
      </c>
      <c r="AW24" s="279" t="s">
        <v>737</v>
      </c>
      <c r="AX24" s="279" t="s">
        <v>737</v>
      </c>
      <c r="AY24" s="279" t="s">
        <v>632</v>
      </c>
      <c r="AZ24" s="279" t="s">
        <v>632</v>
      </c>
      <c r="BB24" s="118"/>
      <c r="BC24" s="118">
        <f t="shared" si="0"/>
        <v>1</v>
      </c>
      <c r="BD24" s="118">
        <f t="shared" si="1"/>
        <v>1</v>
      </c>
      <c r="BE24" s="118">
        <f t="shared" si="2"/>
        <v>1</v>
      </c>
      <c r="BF24" s="118">
        <f t="shared" si="3"/>
        <v>0</v>
      </c>
      <c r="BG24" s="118">
        <f t="shared" si="4"/>
        <v>0</v>
      </c>
      <c r="BH24" s="118">
        <f t="shared" si="75"/>
        <v>0</v>
      </c>
      <c r="BI24" s="118">
        <f t="shared" si="5"/>
        <v>0</v>
      </c>
      <c r="BJ24" s="118">
        <f t="shared" si="6"/>
        <v>0</v>
      </c>
      <c r="BK24" s="117">
        <f t="shared" si="76"/>
        <v>0</v>
      </c>
      <c r="BL24" s="118">
        <f t="shared" si="7"/>
        <v>0</v>
      </c>
      <c r="BM24" s="118">
        <f t="shared" si="8"/>
        <v>0</v>
      </c>
      <c r="BN24" s="117">
        <f t="shared" si="9"/>
        <v>0</v>
      </c>
      <c r="BO24" s="118">
        <f t="shared" si="10"/>
        <v>0</v>
      </c>
      <c r="BP24" s="118">
        <f t="shared" si="11"/>
        <v>0</v>
      </c>
      <c r="BQ24" s="118">
        <f t="shared" si="12"/>
        <v>0</v>
      </c>
      <c r="BR24" s="118">
        <f t="shared" si="13"/>
        <v>0</v>
      </c>
      <c r="BS24" s="118">
        <f t="shared" si="77"/>
        <v>0</v>
      </c>
      <c r="BT24" s="118">
        <f t="shared" si="78"/>
        <v>0</v>
      </c>
      <c r="BU24" s="118">
        <f t="shared" si="79"/>
        <v>0</v>
      </c>
      <c r="BV24" s="117">
        <f t="shared" si="14"/>
        <v>1</v>
      </c>
      <c r="BW24" s="117">
        <f t="shared" si="15"/>
        <v>0</v>
      </c>
      <c r="BX24" s="117">
        <f t="shared" si="16"/>
        <v>1</v>
      </c>
      <c r="BY24" s="117">
        <f t="shared" si="17"/>
        <v>1</v>
      </c>
      <c r="BZ24" s="117">
        <f t="shared" si="18"/>
        <v>0</v>
      </c>
      <c r="CA24" s="117">
        <f t="shared" si="80"/>
        <v>1</v>
      </c>
      <c r="CB24" s="117">
        <f t="shared" si="19"/>
        <v>0</v>
      </c>
      <c r="CC24" s="117">
        <f t="shared" si="20"/>
        <v>0</v>
      </c>
      <c r="CD24" s="117">
        <f t="shared" si="21"/>
        <v>0</v>
      </c>
      <c r="CE24" s="117">
        <f t="shared" si="81"/>
        <v>0</v>
      </c>
      <c r="CF24" s="117">
        <f t="shared" si="82"/>
        <v>0</v>
      </c>
      <c r="CG24" s="117">
        <f t="shared" si="83"/>
        <v>0</v>
      </c>
      <c r="CH24" s="117">
        <f t="shared" si="22"/>
        <v>0</v>
      </c>
      <c r="CI24" s="117">
        <f t="shared" si="23"/>
        <v>0</v>
      </c>
      <c r="CJ24" s="117">
        <f t="shared" si="24"/>
        <v>0</v>
      </c>
      <c r="CK24" s="117">
        <f t="shared" si="25"/>
        <v>0</v>
      </c>
      <c r="CL24" s="117">
        <f t="shared" si="26"/>
        <v>0</v>
      </c>
      <c r="CM24" s="117">
        <f t="shared" si="27"/>
        <v>1</v>
      </c>
      <c r="CN24" s="117">
        <f t="shared" si="28"/>
        <v>1</v>
      </c>
      <c r="CO24" s="117">
        <f t="shared" si="84"/>
        <v>0</v>
      </c>
      <c r="CP24" s="117">
        <f t="shared" si="85"/>
        <v>1</v>
      </c>
      <c r="CQ24" s="117">
        <f t="shared" si="86"/>
        <v>1</v>
      </c>
      <c r="CR24" s="117">
        <f t="shared" si="29"/>
        <v>0</v>
      </c>
      <c r="CS24" s="117">
        <f t="shared" si="30"/>
        <v>0</v>
      </c>
      <c r="CT24" s="117">
        <f t="shared" si="31"/>
        <v>0</v>
      </c>
      <c r="CU24" s="117">
        <f t="shared" si="32"/>
        <v>0</v>
      </c>
      <c r="CV24" s="117">
        <f t="shared" si="33"/>
        <v>0</v>
      </c>
      <c r="CW24" s="117">
        <f t="shared" si="34"/>
        <v>1</v>
      </c>
      <c r="CX24" s="117">
        <f t="shared" si="35"/>
        <v>1</v>
      </c>
      <c r="CY24" s="117">
        <f t="shared" si="36"/>
        <v>0</v>
      </c>
      <c r="CZ24" s="117">
        <f t="shared" si="37"/>
        <v>1</v>
      </c>
      <c r="DA24" s="117">
        <f t="shared" si="87"/>
        <v>1</v>
      </c>
      <c r="DB24" s="117">
        <f t="shared" si="38"/>
        <v>1</v>
      </c>
      <c r="DC24" s="117">
        <f t="shared" si="88"/>
        <v>0</v>
      </c>
      <c r="DD24" s="117">
        <f t="shared" si="39"/>
        <v>0</v>
      </c>
      <c r="DE24" s="117">
        <f t="shared" si="89"/>
        <v>1</v>
      </c>
      <c r="DF24" s="117">
        <f t="shared" si="40"/>
        <v>0</v>
      </c>
      <c r="DG24" s="117">
        <f t="shared" si="41"/>
        <v>0</v>
      </c>
      <c r="DH24" s="117">
        <f t="shared" si="42"/>
        <v>0</v>
      </c>
      <c r="DI24" s="117">
        <f t="shared" si="43"/>
        <v>0</v>
      </c>
      <c r="DJ24" s="117">
        <f t="shared" si="44"/>
        <v>1</v>
      </c>
      <c r="DK24" s="117">
        <f t="shared" si="45"/>
        <v>1</v>
      </c>
      <c r="DL24" s="117">
        <f t="shared" si="46"/>
        <v>1</v>
      </c>
      <c r="DM24" s="117">
        <f t="shared" si="47"/>
        <v>1</v>
      </c>
      <c r="DN24" s="117">
        <f t="shared" si="48"/>
        <v>0</v>
      </c>
      <c r="DO24" s="117">
        <f t="shared" si="90"/>
        <v>1</v>
      </c>
      <c r="DP24" s="117">
        <f t="shared" si="91"/>
        <v>1</v>
      </c>
      <c r="DQ24" s="117">
        <f t="shared" si="49"/>
        <v>1</v>
      </c>
      <c r="DR24" s="117">
        <f t="shared" si="50"/>
        <v>0</v>
      </c>
      <c r="DS24" s="117">
        <f t="shared" si="51"/>
        <v>1</v>
      </c>
      <c r="DT24" s="117">
        <f t="shared" si="52"/>
        <v>0</v>
      </c>
      <c r="DU24" s="117">
        <f t="shared" si="92"/>
        <v>0</v>
      </c>
      <c r="DV24" s="117">
        <f t="shared" si="53"/>
        <v>0</v>
      </c>
      <c r="DW24" s="117">
        <f t="shared" si="93"/>
        <v>0</v>
      </c>
      <c r="DX24" s="117">
        <f t="shared" si="54"/>
        <v>0</v>
      </c>
      <c r="DY24" s="117">
        <f t="shared" si="94"/>
        <v>0</v>
      </c>
      <c r="DZ24" s="117">
        <f t="shared" si="55"/>
        <v>1</v>
      </c>
      <c r="EA24" s="117">
        <f t="shared" si="56"/>
        <v>0</v>
      </c>
      <c r="EB24" s="117">
        <f t="shared" si="57"/>
        <v>1</v>
      </c>
      <c r="EC24" s="117">
        <f t="shared" si="58"/>
        <v>0</v>
      </c>
      <c r="ED24" s="117">
        <f t="shared" si="59"/>
        <v>0</v>
      </c>
      <c r="EE24" s="117">
        <f t="shared" si="95"/>
        <v>0</v>
      </c>
      <c r="EF24" s="117">
        <f t="shared" si="60"/>
        <v>1</v>
      </c>
      <c r="EG24" s="117">
        <f t="shared" si="61"/>
        <v>0</v>
      </c>
      <c r="EH24" s="117">
        <f t="shared" si="62"/>
        <v>1</v>
      </c>
      <c r="EI24" s="117">
        <f t="shared" si="96"/>
        <v>0</v>
      </c>
      <c r="EJ24" s="117">
        <f t="shared" si="97"/>
        <v>0</v>
      </c>
      <c r="EK24" s="117">
        <f t="shared" si="98"/>
        <v>0</v>
      </c>
      <c r="EL24" s="117">
        <f t="shared" si="63"/>
        <v>1</v>
      </c>
      <c r="EM24" s="117">
        <f t="shared" si="64"/>
        <v>1</v>
      </c>
      <c r="EN24" s="117">
        <f t="shared" si="65"/>
        <v>0</v>
      </c>
      <c r="EO24" s="117">
        <f t="shared" si="66"/>
        <v>1</v>
      </c>
      <c r="EP24" s="118">
        <f t="shared" si="67"/>
        <v>1</v>
      </c>
      <c r="EQ24" s="117">
        <f t="shared" si="68"/>
        <v>1</v>
      </c>
      <c r="ER24" s="117">
        <f t="shared" si="69"/>
        <v>0</v>
      </c>
      <c r="ES24" s="117">
        <f t="shared" si="70"/>
        <v>1</v>
      </c>
      <c r="ET24" s="117">
        <f t="shared" si="71"/>
        <v>1</v>
      </c>
      <c r="EU24" s="117">
        <f t="shared" si="72"/>
        <v>0</v>
      </c>
      <c r="EV24" s="117">
        <f t="shared" si="73"/>
        <v>1</v>
      </c>
      <c r="EW24" s="118">
        <f t="shared" si="99"/>
        <v>0</v>
      </c>
      <c r="EX24" s="118">
        <f t="shared" si="100"/>
        <v>0</v>
      </c>
      <c r="EY24" s="117">
        <f t="shared" si="101"/>
        <v>0</v>
      </c>
      <c r="EZ24" s="118">
        <f t="shared" si="74"/>
        <v>0</v>
      </c>
      <c r="FA24" s="118">
        <f t="shared" si="102"/>
        <v>0</v>
      </c>
      <c r="FB24" s="7"/>
      <c r="FC24" s="7"/>
      <c r="FD24" s="7"/>
    </row>
    <row r="25" spans="1:160" ht="17.100000000000001" customHeight="1" x14ac:dyDescent="0.25">
      <c r="A25" s="774"/>
      <c r="B25" s="777"/>
      <c r="C25" s="172">
        <v>4</v>
      </c>
      <c r="D25" s="78" t="s">
        <v>516</v>
      </c>
      <c r="E25" s="65" t="s">
        <v>735</v>
      </c>
      <c r="F25" s="161" t="s">
        <v>736</v>
      </c>
      <c r="G25" s="164" t="s">
        <v>645</v>
      </c>
      <c r="H25" s="258" t="s">
        <v>738</v>
      </c>
      <c r="I25" s="161" t="s">
        <v>652</v>
      </c>
      <c r="J25" s="146" t="s">
        <v>749</v>
      </c>
      <c r="K25" s="258" t="s">
        <v>647</v>
      </c>
      <c r="L25" s="85" t="s">
        <v>739</v>
      </c>
      <c r="M25" s="63" t="s">
        <v>775</v>
      </c>
      <c r="N25" s="65" t="s">
        <v>517</v>
      </c>
      <c r="O25" s="161" t="s">
        <v>756</v>
      </c>
      <c r="P25" s="154" t="s">
        <v>519</v>
      </c>
      <c r="Q25" s="161" t="s">
        <v>743</v>
      </c>
      <c r="R25" s="146" t="s">
        <v>636</v>
      </c>
      <c r="S25" s="85" t="s">
        <v>741</v>
      </c>
      <c r="T25" s="78" t="s">
        <v>515</v>
      </c>
      <c r="U25" s="154" t="s">
        <v>764</v>
      </c>
      <c r="V25" s="161" t="s">
        <v>413</v>
      </c>
      <c r="W25" s="164" t="s">
        <v>268</v>
      </c>
      <c r="X25" s="161" t="s">
        <v>632</v>
      </c>
      <c r="Y25" s="164" t="s">
        <v>633</v>
      </c>
      <c r="Z25" s="85" t="s">
        <v>642</v>
      </c>
      <c r="AA25" s="368" t="s">
        <v>538</v>
      </c>
      <c r="AB25" s="20" t="s">
        <v>549</v>
      </c>
      <c r="AC25" s="23"/>
      <c r="AD25" s="279" t="s">
        <v>256</v>
      </c>
      <c r="AE25" s="279" t="s">
        <v>256</v>
      </c>
      <c r="AF25" s="279" t="s">
        <v>256</v>
      </c>
      <c r="AG25" s="279" t="s">
        <v>755</v>
      </c>
      <c r="AH25" s="279" t="s">
        <v>755</v>
      </c>
      <c r="AI25" s="279" t="s">
        <v>755</v>
      </c>
      <c r="AJ25" s="279" t="s">
        <v>755</v>
      </c>
      <c r="AK25" s="279" t="s">
        <v>755</v>
      </c>
      <c r="AL25" s="279" t="s">
        <v>755</v>
      </c>
      <c r="AM25" s="279" t="s">
        <v>756</v>
      </c>
      <c r="AN25" s="279" t="s">
        <v>756</v>
      </c>
      <c r="AO25" s="279" t="s">
        <v>756</v>
      </c>
      <c r="AP25" s="279" t="s">
        <v>737</v>
      </c>
      <c r="AQ25" s="279" t="s">
        <v>737</v>
      </c>
      <c r="AR25" s="279" t="s">
        <v>632</v>
      </c>
      <c r="AS25" s="279" t="s">
        <v>632</v>
      </c>
      <c r="AT25" s="279" t="s">
        <v>764</v>
      </c>
      <c r="AU25" s="279" t="s">
        <v>764</v>
      </c>
      <c r="AV25" s="279" t="s">
        <v>764</v>
      </c>
      <c r="AW25" s="279" t="s">
        <v>737</v>
      </c>
      <c r="AX25" s="279" t="s">
        <v>737</v>
      </c>
      <c r="AY25" s="279" t="s">
        <v>632</v>
      </c>
      <c r="AZ25" s="279" t="s">
        <v>632</v>
      </c>
      <c r="BB25" s="118"/>
      <c r="BC25" s="118">
        <f t="shared" si="0"/>
        <v>0</v>
      </c>
      <c r="BD25" s="118">
        <f t="shared" si="1"/>
        <v>1</v>
      </c>
      <c r="BE25" s="118">
        <f t="shared" si="2"/>
        <v>1</v>
      </c>
      <c r="BF25" s="118">
        <f t="shared" si="3"/>
        <v>0</v>
      </c>
      <c r="BG25" s="118">
        <f t="shared" si="4"/>
        <v>0</v>
      </c>
      <c r="BH25" s="118">
        <f t="shared" si="75"/>
        <v>0</v>
      </c>
      <c r="BI25" s="118">
        <f t="shared" si="5"/>
        <v>0</v>
      </c>
      <c r="BJ25" s="118">
        <f t="shared" si="6"/>
        <v>0</v>
      </c>
      <c r="BK25" s="117">
        <f t="shared" si="76"/>
        <v>0</v>
      </c>
      <c r="BL25" s="118">
        <f t="shared" si="7"/>
        <v>0</v>
      </c>
      <c r="BM25" s="118">
        <f t="shared" si="8"/>
        <v>0</v>
      </c>
      <c r="BN25" s="117">
        <f t="shared" si="9"/>
        <v>0</v>
      </c>
      <c r="BO25" s="118">
        <f t="shared" si="10"/>
        <v>0</v>
      </c>
      <c r="BP25" s="118">
        <f t="shared" si="11"/>
        <v>1</v>
      </c>
      <c r="BQ25" s="118">
        <f t="shared" si="12"/>
        <v>0</v>
      </c>
      <c r="BR25" s="118">
        <f t="shared" si="13"/>
        <v>1</v>
      </c>
      <c r="BS25" s="118">
        <f t="shared" si="77"/>
        <v>0</v>
      </c>
      <c r="BT25" s="118">
        <f t="shared" si="78"/>
        <v>0</v>
      </c>
      <c r="BU25" s="118">
        <f t="shared" si="79"/>
        <v>0</v>
      </c>
      <c r="BV25" s="117">
        <f t="shared" si="14"/>
        <v>1</v>
      </c>
      <c r="BW25" s="117">
        <f t="shared" si="15"/>
        <v>0</v>
      </c>
      <c r="BX25" s="117">
        <f t="shared" si="16"/>
        <v>1</v>
      </c>
      <c r="BY25" s="117">
        <f t="shared" si="17"/>
        <v>1</v>
      </c>
      <c r="BZ25" s="117">
        <f t="shared" si="18"/>
        <v>0</v>
      </c>
      <c r="CA25" s="117">
        <f t="shared" si="80"/>
        <v>1</v>
      </c>
      <c r="CB25" s="117">
        <f t="shared" si="19"/>
        <v>0</v>
      </c>
      <c r="CC25" s="117">
        <f t="shared" si="20"/>
        <v>0</v>
      </c>
      <c r="CD25" s="117">
        <f t="shared" si="21"/>
        <v>0</v>
      </c>
      <c r="CE25" s="117">
        <f t="shared" si="81"/>
        <v>0</v>
      </c>
      <c r="CF25" s="117">
        <f t="shared" si="82"/>
        <v>0</v>
      </c>
      <c r="CG25" s="117">
        <f t="shared" si="83"/>
        <v>0</v>
      </c>
      <c r="CH25" s="117">
        <f t="shared" si="22"/>
        <v>0</v>
      </c>
      <c r="CI25" s="117">
        <f t="shared" si="23"/>
        <v>0</v>
      </c>
      <c r="CJ25" s="117">
        <f t="shared" si="24"/>
        <v>0</v>
      </c>
      <c r="CK25" s="117">
        <f t="shared" si="25"/>
        <v>0</v>
      </c>
      <c r="CL25" s="117">
        <f t="shared" si="26"/>
        <v>0</v>
      </c>
      <c r="CM25" s="117">
        <f t="shared" si="27"/>
        <v>1</v>
      </c>
      <c r="CN25" s="117">
        <f t="shared" si="28"/>
        <v>1</v>
      </c>
      <c r="CO25" s="117">
        <f t="shared" si="84"/>
        <v>0</v>
      </c>
      <c r="CP25" s="117">
        <f t="shared" si="85"/>
        <v>1</v>
      </c>
      <c r="CQ25" s="117">
        <f t="shared" si="86"/>
        <v>1</v>
      </c>
      <c r="CR25" s="117">
        <f t="shared" si="29"/>
        <v>0</v>
      </c>
      <c r="CS25" s="117">
        <f t="shared" si="30"/>
        <v>0</v>
      </c>
      <c r="CT25" s="117">
        <f t="shared" si="31"/>
        <v>0</v>
      </c>
      <c r="CU25" s="117">
        <f t="shared" si="32"/>
        <v>0</v>
      </c>
      <c r="CV25" s="117">
        <f t="shared" si="33"/>
        <v>0</v>
      </c>
      <c r="CW25" s="117">
        <f t="shared" si="34"/>
        <v>1</v>
      </c>
      <c r="CX25" s="117">
        <f t="shared" si="35"/>
        <v>1</v>
      </c>
      <c r="CY25" s="117">
        <f t="shared" si="36"/>
        <v>0</v>
      </c>
      <c r="CZ25" s="117">
        <f t="shared" si="37"/>
        <v>1</v>
      </c>
      <c r="DA25" s="117">
        <f t="shared" si="87"/>
        <v>1</v>
      </c>
      <c r="DB25" s="117">
        <f t="shared" si="38"/>
        <v>1</v>
      </c>
      <c r="DC25" s="117">
        <f t="shared" si="88"/>
        <v>0</v>
      </c>
      <c r="DD25" s="117">
        <f t="shared" si="39"/>
        <v>0</v>
      </c>
      <c r="DE25" s="117">
        <f t="shared" si="89"/>
        <v>1</v>
      </c>
      <c r="DF25" s="117">
        <f t="shared" si="40"/>
        <v>0</v>
      </c>
      <c r="DG25" s="117">
        <f t="shared" si="41"/>
        <v>0</v>
      </c>
      <c r="DH25" s="117">
        <f t="shared" si="42"/>
        <v>0</v>
      </c>
      <c r="DI25" s="117">
        <f t="shared" si="43"/>
        <v>0</v>
      </c>
      <c r="DJ25" s="117">
        <f t="shared" si="44"/>
        <v>0</v>
      </c>
      <c r="DK25" s="117">
        <f t="shared" si="45"/>
        <v>0</v>
      </c>
      <c r="DL25" s="117">
        <f t="shared" si="46"/>
        <v>1</v>
      </c>
      <c r="DM25" s="117">
        <f t="shared" si="47"/>
        <v>0</v>
      </c>
      <c r="DN25" s="117">
        <f t="shared" si="48"/>
        <v>1</v>
      </c>
      <c r="DO25" s="117">
        <f t="shared" si="90"/>
        <v>0</v>
      </c>
      <c r="DP25" s="117">
        <f t="shared" si="91"/>
        <v>1</v>
      </c>
      <c r="DQ25" s="117">
        <f t="shared" si="49"/>
        <v>1</v>
      </c>
      <c r="DR25" s="117">
        <f t="shared" si="50"/>
        <v>0</v>
      </c>
      <c r="DS25" s="117">
        <f t="shared" si="51"/>
        <v>1</v>
      </c>
      <c r="DT25" s="117">
        <f t="shared" si="52"/>
        <v>0</v>
      </c>
      <c r="DU25" s="117">
        <f t="shared" si="92"/>
        <v>1</v>
      </c>
      <c r="DV25" s="117">
        <f t="shared" si="53"/>
        <v>1</v>
      </c>
      <c r="DW25" s="117">
        <f t="shared" si="93"/>
        <v>0</v>
      </c>
      <c r="DX25" s="117">
        <f t="shared" si="54"/>
        <v>0</v>
      </c>
      <c r="DY25" s="117">
        <f t="shared" si="94"/>
        <v>0</v>
      </c>
      <c r="DZ25" s="117">
        <f t="shared" si="55"/>
        <v>1</v>
      </c>
      <c r="EA25" s="117">
        <f t="shared" si="56"/>
        <v>0</v>
      </c>
      <c r="EB25" s="117">
        <f t="shared" si="57"/>
        <v>1</v>
      </c>
      <c r="EC25" s="117">
        <f t="shared" si="58"/>
        <v>0</v>
      </c>
      <c r="ED25" s="117">
        <f t="shared" si="59"/>
        <v>0</v>
      </c>
      <c r="EE25" s="117">
        <f t="shared" si="95"/>
        <v>0</v>
      </c>
      <c r="EF25" s="117">
        <f t="shared" si="60"/>
        <v>1</v>
      </c>
      <c r="EG25" s="117">
        <f t="shared" si="61"/>
        <v>0</v>
      </c>
      <c r="EH25" s="117">
        <f t="shared" si="62"/>
        <v>1</v>
      </c>
      <c r="EI25" s="117">
        <f t="shared" si="96"/>
        <v>1</v>
      </c>
      <c r="EJ25" s="117">
        <f t="shared" si="97"/>
        <v>0</v>
      </c>
      <c r="EK25" s="117">
        <f t="shared" si="98"/>
        <v>1</v>
      </c>
      <c r="EL25" s="117">
        <f t="shared" si="63"/>
        <v>1</v>
      </c>
      <c r="EM25" s="117">
        <f t="shared" si="64"/>
        <v>1</v>
      </c>
      <c r="EN25" s="117">
        <f t="shared" si="65"/>
        <v>0</v>
      </c>
      <c r="EO25" s="117">
        <f t="shared" si="66"/>
        <v>1</v>
      </c>
      <c r="EP25" s="118">
        <f t="shared" si="67"/>
        <v>1</v>
      </c>
      <c r="EQ25" s="117">
        <f t="shared" si="68"/>
        <v>1</v>
      </c>
      <c r="ER25" s="117">
        <f t="shared" si="69"/>
        <v>0</v>
      </c>
      <c r="ES25" s="117">
        <f t="shared" si="70"/>
        <v>1</v>
      </c>
      <c r="ET25" s="117">
        <f t="shared" si="71"/>
        <v>1</v>
      </c>
      <c r="EU25" s="117">
        <f t="shared" si="72"/>
        <v>0</v>
      </c>
      <c r="EV25" s="117">
        <f t="shared" si="73"/>
        <v>1</v>
      </c>
      <c r="EW25" s="118">
        <f t="shared" si="99"/>
        <v>0</v>
      </c>
      <c r="EX25" s="118">
        <f t="shared" si="100"/>
        <v>0</v>
      </c>
      <c r="EY25" s="117">
        <f t="shared" si="101"/>
        <v>0</v>
      </c>
      <c r="EZ25" s="118">
        <f t="shared" si="74"/>
        <v>0</v>
      </c>
      <c r="FA25" s="118">
        <f t="shared" si="102"/>
        <v>0</v>
      </c>
      <c r="FB25" s="7"/>
      <c r="FC25" s="7"/>
      <c r="FD25" s="7"/>
    </row>
    <row r="26" spans="1:160" ht="17.100000000000001" customHeight="1" x14ac:dyDescent="0.25">
      <c r="A26" s="774"/>
      <c r="B26" s="777"/>
      <c r="C26" s="172">
        <v>5</v>
      </c>
      <c r="D26" s="78" t="s">
        <v>516</v>
      </c>
      <c r="E26" s="65" t="s">
        <v>735</v>
      </c>
      <c r="F26" s="161" t="s">
        <v>649</v>
      </c>
      <c r="G26" s="164" t="s">
        <v>645</v>
      </c>
      <c r="H26" s="258" t="s">
        <v>739</v>
      </c>
      <c r="I26" s="161" t="s">
        <v>748</v>
      </c>
      <c r="J26" s="146" t="s">
        <v>647</v>
      </c>
      <c r="K26" s="258" t="s">
        <v>641</v>
      </c>
      <c r="L26" s="91" t="s">
        <v>736</v>
      </c>
      <c r="M26" s="63" t="s">
        <v>756</v>
      </c>
      <c r="N26" s="65" t="s">
        <v>743</v>
      </c>
      <c r="O26" s="161" t="s">
        <v>775</v>
      </c>
      <c r="P26" s="164" t="s">
        <v>751</v>
      </c>
      <c r="Q26" s="153" t="s">
        <v>268</v>
      </c>
      <c r="R26" s="164" t="s">
        <v>652</v>
      </c>
      <c r="S26" s="85" t="s">
        <v>741</v>
      </c>
      <c r="T26" s="164" t="s">
        <v>764</v>
      </c>
      <c r="U26" s="154" t="s">
        <v>632</v>
      </c>
      <c r="V26" s="161" t="s">
        <v>241</v>
      </c>
      <c r="W26" s="164" t="s">
        <v>519</v>
      </c>
      <c r="X26" s="161" t="s">
        <v>196</v>
      </c>
      <c r="Y26" s="146" t="s">
        <v>301</v>
      </c>
      <c r="Z26" s="85" t="s">
        <v>603</v>
      </c>
      <c r="AA26" s="141"/>
      <c r="AB26" s="9"/>
      <c r="AC26" s="23"/>
      <c r="AD26" s="279" t="s">
        <v>256</v>
      </c>
      <c r="AE26" s="279" t="s">
        <v>256</v>
      </c>
      <c r="AF26" s="279" t="s">
        <v>256</v>
      </c>
      <c r="AG26" s="279" t="s">
        <v>755</v>
      </c>
      <c r="AH26" s="279" t="s">
        <v>755</v>
      </c>
      <c r="AI26" s="279" t="s">
        <v>755</v>
      </c>
      <c r="AJ26" s="279" t="s">
        <v>755</v>
      </c>
      <c r="AK26" s="279" t="s">
        <v>755</v>
      </c>
      <c r="AL26" s="279" t="s">
        <v>755</v>
      </c>
      <c r="AM26" s="279" t="s">
        <v>756</v>
      </c>
      <c r="AN26" s="279" t="s">
        <v>756</v>
      </c>
      <c r="AO26" s="279" t="s">
        <v>756</v>
      </c>
      <c r="AP26" s="279" t="s">
        <v>255</v>
      </c>
      <c r="AQ26" s="279" t="s">
        <v>255</v>
      </c>
      <c r="AR26" s="279" t="s">
        <v>255</v>
      </c>
      <c r="AS26" s="279" t="s">
        <v>255</v>
      </c>
      <c r="AT26" s="279" t="s">
        <v>764</v>
      </c>
      <c r="AU26" s="279" t="s">
        <v>764</v>
      </c>
      <c r="AV26" s="279" t="s">
        <v>764</v>
      </c>
      <c r="AW26" s="279" t="s">
        <v>643</v>
      </c>
      <c r="AX26" s="279" t="s">
        <v>643</v>
      </c>
      <c r="AY26" s="279" t="s">
        <v>643</v>
      </c>
      <c r="AZ26" s="279" t="s">
        <v>643</v>
      </c>
      <c r="BB26" s="118"/>
      <c r="BC26" s="118">
        <f t="shared" si="0"/>
        <v>1</v>
      </c>
      <c r="BD26" s="118">
        <f t="shared" si="1"/>
        <v>1</v>
      </c>
      <c r="BE26" s="118">
        <f t="shared" si="2"/>
        <v>1</v>
      </c>
      <c r="BF26" s="118">
        <f t="shared" si="3"/>
        <v>0</v>
      </c>
      <c r="BG26" s="118">
        <f t="shared" si="4"/>
        <v>0</v>
      </c>
      <c r="BH26" s="118">
        <f t="shared" si="75"/>
        <v>0</v>
      </c>
      <c r="BI26" s="118">
        <f t="shared" si="5"/>
        <v>0</v>
      </c>
      <c r="BJ26" s="118">
        <f t="shared" si="6"/>
        <v>0</v>
      </c>
      <c r="BK26" s="117">
        <f t="shared" si="76"/>
        <v>1</v>
      </c>
      <c r="BL26" s="118">
        <f t="shared" si="7"/>
        <v>1</v>
      </c>
      <c r="BM26" s="118">
        <f t="shared" si="8"/>
        <v>0</v>
      </c>
      <c r="BN26" s="117">
        <f t="shared" si="9"/>
        <v>0</v>
      </c>
      <c r="BO26" s="118">
        <f t="shared" si="10"/>
        <v>0</v>
      </c>
      <c r="BP26" s="118">
        <f t="shared" si="11"/>
        <v>1</v>
      </c>
      <c r="BQ26" s="118">
        <f t="shared" si="12"/>
        <v>0</v>
      </c>
      <c r="BR26" s="118">
        <f t="shared" si="13"/>
        <v>1</v>
      </c>
      <c r="BS26" s="118">
        <f t="shared" si="77"/>
        <v>1</v>
      </c>
      <c r="BT26" s="118">
        <f t="shared" si="78"/>
        <v>0</v>
      </c>
      <c r="BU26" s="118">
        <f t="shared" si="79"/>
        <v>1</v>
      </c>
      <c r="BV26" s="117">
        <f t="shared" si="14"/>
        <v>1</v>
      </c>
      <c r="BW26" s="117">
        <f t="shared" si="15"/>
        <v>0</v>
      </c>
      <c r="BX26" s="117">
        <f t="shared" si="16"/>
        <v>1</v>
      </c>
      <c r="BY26" s="117">
        <f t="shared" si="17"/>
        <v>1</v>
      </c>
      <c r="BZ26" s="117">
        <f t="shared" si="18"/>
        <v>0</v>
      </c>
      <c r="CA26" s="117">
        <f t="shared" si="80"/>
        <v>1</v>
      </c>
      <c r="CB26" s="117">
        <f t="shared" si="19"/>
        <v>0</v>
      </c>
      <c r="CC26" s="117">
        <f t="shared" si="20"/>
        <v>0</v>
      </c>
      <c r="CD26" s="117">
        <f t="shared" si="21"/>
        <v>0</v>
      </c>
      <c r="CE26" s="117">
        <f t="shared" si="81"/>
        <v>0</v>
      </c>
      <c r="CF26" s="117">
        <f t="shared" si="82"/>
        <v>0</v>
      </c>
      <c r="CG26" s="117">
        <f t="shared" si="83"/>
        <v>0</v>
      </c>
      <c r="CH26" s="117">
        <f t="shared" si="22"/>
        <v>0</v>
      </c>
      <c r="CI26" s="117">
        <f t="shared" si="23"/>
        <v>0</v>
      </c>
      <c r="CJ26" s="117">
        <f t="shared" si="24"/>
        <v>0</v>
      </c>
      <c r="CK26" s="117">
        <f t="shared" si="25"/>
        <v>0</v>
      </c>
      <c r="CL26" s="117">
        <f t="shared" si="26"/>
        <v>0</v>
      </c>
      <c r="CM26" s="117">
        <f t="shared" si="27"/>
        <v>1</v>
      </c>
      <c r="CN26" s="117">
        <f t="shared" si="28"/>
        <v>1</v>
      </c>
      <c r="CO26" s="117">
        <f t="shared" si="84"/>
        <v>0</v>
      </c>
      <c r="CP26" s="117">
        <f t="shared" si="85"/>
        <v>1</v>
      </c>
      <c r="CQ26" s="117">
        <f t="shared" si="86"/>
        <v>1</v>
      </c>
      <c r="CR26" s="117">
        <f t="shared" si="29"/>
        <v>0</v>
      </c>
      <c r="CS26" s="117">
        <f t="shared" si="30"/>
        <v>0</v>
      </c>
      <c r="CT26" s="117">
        <f t="shared" si="31"/>
        <v>0</v>
      </c>
      <c r="CU26" s="117">
        <f t="shared" si="32"/>
        <v>0</v>
      </c>
      <c r="CV26" s="117">
        <f t="shared" si="33"/>
        <v>0</v>
      </c>
      <c r="CW26" s="117">
        <f t="shared" si="34"/>
        <v>1</v>
      </c>
      <c r="CX26" s="117">
        <f t="shared" si="35"/>
        <v>1</v>
      </c>
      <c r="CY26" s="117">
        <f t="shared" si="36"/>
        <v>0</v>
      </c>
      <c r="CZ26" s="117">
        <f t="shared" si="37"/>
        <v>1</v>
      </c>
      <c r="DA26" s="117">
        <f t="shared" si="87"/>
        <v>1</v>
      </c>
      <c r="DB26" s="117">
        <f t="shared" si="38"/>
        <v>0</v>
      </c>
      <c r="DC26" s="117">
        <f t="shared" si="88"/>
        <v>0</v>
      </c>
      <c r="DD26" s="117">
        <f t="shared" si="39"/>
        <v>0</v>
      </c>
      <c r="DE26" s="117">
        <f t="shared" si="89"/>
        <v>0</v>
      </c>
      <c r="DF26" s="117">
        <f t="shared" si="40"/>
        <v>1</v>
      </c>
      <c r="DG26" s="117">
        <f t="shared" si="41"/>
        <v>0</v>
      </c>
      <c r="DH26" s="117">
        <f t="shared" si="42"/>
        <v>1</v>
      </c>
      <c r="DI26" s="117">
        <f t="shared" si="43"/>
        <v>0</v>
      </c>
      <c r="DJ26" s="117">
        <f t="shared" si="44"/>
        <v>1</v>
      </c>
      <c r="DK26" s="117">
        <f t="shared" si="45"/>
        <v>1</v>
      </c>
      <c r="DL26" s="117">
        <f t="shared" si="46"/>
        <v>0</v>
      </c>
      <c r="DM26" s="117">
        <f t="shared" si="47"/>
        <v>1</v>
      </c>
      <c r="DN26" s="117">
        <f t="shared" si="48"/>
        <v>1</v>
      </c>
      <c r="DO26" s="117">
        <f t="shared" si="90"/>
        <v>0</v>
      </c>
      <c r="DP26" s="117">
        <f t="shared" si="91"/>
        <v>1</v>
      </c>
      <c r="DQ26" s="117">
        <f t="shared" si="49"/>
        <v>0</v>
      </c>
      <c r="DR26" s="117">
        <f t="shared" si="50"/>
        <v>0</v>
      </c>
      <c r="DS26" s="117">
        <f t="shared" si="51"/>
        <v>0</v>
      </c>
      <c r="DT26" s="117">
        <f t="shared" si="52"/>
        <v>0</v>
      </c>
      <c r="DU26" s="117">
        <f t="shared" si="92"/>
        <v>1</v>
      </c>
      <c r="DV26" s="117">
        <f t="shared" si="53"/>
        <v>1</v>
      </c>
      <c r="DW26" s="117">
        <f t="shared" si="93"/>
        <v>0</v>
      </c>
      <c r="DX26" s="117">
        <f t="shared" si="54"/>
        <v>0</v>
      </c>
      <c r="DY26" s="117">
        <f t="shared" si="94"/>
        <v>0</v>
      </c>
      <c r="DZ26" s="117">
        <f t="shared" si="55"/>
        <v>1</v>
      </c>
      <c r="EA26" s="117">
        <f t="shared" si="56"/>
        <v>0</v>
      </c>
      <c r="EB26" s="117">
        <f t="shared" si="57"/>
        <v>1</v>
      </c>
      <c r="EC26" s="117">
        <f t="shared" si="58"/>
        <v>0</v>
      </c>
      <c r="ED26" s="117">
        <f t="shared" si="59"/>
        <v>0</v>
      </c>
      <c r="EE26" s="117">
        <f t="shared" si="95"/>
        <v>0</v>
      </c>
      <c r="EF26" s="117">
        <f t="shared" si="60"/>
        <v>1</v>
      </c>
      <c r="EG26" s="117">
        <f t="shared" si="61"/>
        <v>0</v>
      </c>
      <c r="EH26" s="117">
        <f t="shared" si="62"/>
        <v>1</v>
      </c>
      <c r="EI26" s="117">
        <f t="shared" si="96"/>
        <v>0</v>
      </c>
      <c r="EJ26" s="117">
        <f t="shared" si="97"/>
        <v>0</v>
      </c>
      <c r="EK26" s="117">
        <f t="shared" si="98"/>
        <v>0</v>
      </c>
      <c r="EL26" s="117">
        <f t="shared" si="63"/>
        <v>0</v>
      </c>
      <c r="EM26" s="117">
        <f t="shared" si="64"/>
        <v>1</v>
      </c>
      <c r="EN26" s="117">
        <f t="shared" si="65"/>
        <v>1</v>
      </c>
      <c r="EO26" s="117">
        <f t="shared" si="66"/>
        <v>1</v>
      </c>
      <c r="EP26" s="118">
        <f t="shared" si="67"/>
        <v>0</v>
      </c>
      <c r="EQ26" s="117">
        <f t="shared" si="68"/>
        <v>0</v>
      </c>
      <c r="ER26" s="117">
        <f t="shared" si="69"/>
        <v>0</v>
      </c>
      <c r="ES26" s="117">
        <f t="shared" si="70"/>
        <v>0</v>
      </c>
      <c r="ET26" s="117">
        <f t="shared" si="71"/>
        <v>0</v>
      </c>
      <c r="EU26" s="117">
        <f t="shared" si="72"/>
        <v>0</v>
      </c>
      <c r="EV26" s="117">
        <f t="shared" si="73"/>
        <v>0</v>
      </c>
      <c r="EW26" s="118">
        <f t="shared" si="99"/>
        <v>1</v>
      </c>
      <c r="EX26" s="118">
        <f t="shared" si="100"/>
        <v>0</v>
      </c>
      <c r="EY26" s="117">
        <f t="shared" si="101"/>
        <v>1</v>
      </c>
      <c r="EZ26" s="118">
        <f t="shared" si="74"/>
        <v>0</v>
      </c>
      <c r="FA26" s="118">
        <f t="shared" si="102"/>
        <v>0</v>
      </c>
      <c r="FB26" s="7"/>
      <c r="FC26" s="7"/>
      <c r="FD26" s="7"/>
    </row>
    <row r="27" spans="1:160" ht="17.100000000000001" customHeight="1" x14ac:dyDescent="0.25">
      <c r="A27" s="774"/>
      <c r="B27" s="777"/>
      <c r="C27" s="172">
        <v>6</v>
      </c>
      <c r="D27" s="78" t="s">
        <v>516</v>
      </c>
      <c r="E27" s="65" t="s">
        <v>735</v>
      </c>
      <c r="F27" s="161" t="s">
        <v>649</v>
      </c>
      <c r="G27" s="164" t="s">
        <v>645</v>
      </c>
      <c r="H27" s="258" t="s">
        <v>739</v>
      </c>
      <c r="I27" s="161" t="s">
        <v>748</v>
      </c>
      <c r="J27" s="146" t="s">
        <v>647</v>
      </c>
      <c r="K27" s="258" t="s">
        <v>641</v>
      </c>
      <c r="L27" s="85" t="s">
        <v>736</v>
      </c>
      <c r="M27" s="63" t="s">
        <v>756</v>
      </c>
      <c r="N27" s="65" t="s">
        <v>743</v>
      </c>
      <c r="O27" s="161" t="s">
        <v>775</v>
      </c>
      <c r="P27" s="164" t="s">
        <v>751</v>
      </c>
      <c r="Q27" s="154" t="s">
        <v>268</v>
      </c>
      <c r="R27" s="164" t="s">
        <v>652</v>
      </c>
      <c r="S27" s="85" t="s">
        <v>633</v>
      </c>
      <c r="T27" s="78" t="s">
        <v>764</v>
      </c>
      <c r="U27" s="154" t="s">
        <v>632</v>
      </c>
      <c r="V27" s="161" t="s">
        <v>241</v>
      </c>
      <c r="W27" s="164" t="s">
        <v>519</v>
      </c>
      <c r="X27" s="202" t="s">
        <v>196</v>
      </c>
      <c r="Y27" s="258" t="s">
        <v>301</v>
      </c>
      <c r="Z27" s="85" t="s">
        <v>603</v>
      </c>
      <c r="AA27" s="141"/>
      <c r="AB27" s="9"/>
      <c r="AC27" s="2"/>
      <c r="AD27" s="279" t="s">
        <v>647</v>
      </c>
      <c r="AE27" s="279" t="s">
        <v>647</v>
      </c>
      <c r="AF27" s="279" t="s">
        <v>647</v>
      </c>
      <c r="AG27" s="279" t="s">
        <v>647</v>
      </c>
      <c r="AH27" s="279" t="s">
        <v>647</v>
      </c>
      <c r="AI27" s="279" t="s">
        <v>647</v>
      </c>
      <c r="AJ27" s="279" t="s">
        <v>763</v>
      </c>
      <c r="AK27" s="279" t="s">
        <v>763</v>
      </c>
      <c r="AL27" s="279" t="s">
        <v>763</v>
      </c>
      <c r="AM27" s="279" t="s">
        <v>756</v>
      </c>
      <c r="AN27" s="279" t="s">
        <v>756</v>
      </c>
      <c r="AO27" s="279" t="s">
        <v>756</v>
      </c>
      <c r="AP27" s="279" t="s">
        <v>255</v>
      </c>
      <c r="AQ27" s="279" t="s">
        <v>255</v>
      </c>
      <c r="AR27" s="279" t="s">
        <v>255</v>
      </c>
      <c r="AS27" s="279" t="s">
        <v>255</v>
      </c>
      <c r="AT27" s="279" t="s">
        <v>764</v>
      </c>
      <c r="AU27" s="279" t="s">
        <v>764</v>
      </c>
      <c r="AV27" s="279" t="s">
        <v>764</v>
      </c>
      <c r="AW27" s="279" t="s">
        <v>643</v>
      </c>
      <c r="AX27" s="279" t="s">
        <v>643</v>
      </c>
      <c r="AY27" s="279" t="s">
        <v>643</v>
      </c>
      <c r="AZ27" s="279" t="s">
        <v>643</v>
      </c>
      <c r="BB27" s="118"/>
      <c r="BC27" s="118">
        <f t="shared" si="0"/>
        <v>1</v>
      </c>
      <c r="BD27" s="118">
        <f t="shared" si="1"/>
        <v>1</v>
      </c>
      <c r="BE27" s="118">
        <f t="shared" si="2"/>
        <v>1</v>
      </c>
      <c r="BF27" s="118">
        <f t="shared" si="3"/>
        <v>0</v>
      </c>
      <c r="BG27" s="118">
        <f t="shared" si="4"/>
        <v>0</v>
      </c>
      <c r="BH27" s="118">
        <f t="shared" si="75"/>
        <v>0</v>
      </c>
      <c r="BI27" s="118">
        <f t="shared" si="5"/>
        <v>0</v>
      </c>
      <c r="BJ27" s="118">
        <f t="shared" si="6"/>
        <v>0</v>
      </c>
      <c r="BK27" s="117">
        <f t="shared" si="76"/>
        <v>1</v>
      </c>
      <c r="BL27" s="118">
        <f t="shared" si="7"/>
        <v>1</v>
      </c>
      <c r="BM27" s="118">
        <f t="shared" si="8"/>
        <v>0</v>
      </c>
      <c r="BN27" s="117">
        <f t="shared" si="9"/>
        <v>0</v>
      </c>
      <c r="BO27" s="118">
        <f t="shared" si="10"/>
        <v>0</v>
      </c>
      <c r="BP27" s="118">
        <f t="shared" si="11"/>
        <v>1</v>
      </c>
      <c r="BQ27" s="118">
        <f t="shared" si="12"/>
        <v>0</v>
      </c>
      <c r="BR27" s="118">
        <f t="shared" si="13"/>
        <v>1</v>
      </c>
      <c r="BS27" s="118">
        <f t="shared" si="77"/>
        <v>1</v>
      </c>
      <c r="BT27" s="118">
        <f t="shared" si="78"/>
        <v>0</v>
      </c>
      <c r="BU27" s="118">
        <f t="shared" si="79"/>
        <v>1</v>
      </c>
      <c r="BV27" s="117">
        <f t="shared" si="14"/>
        <v>1</v>
      </c>
      <c r="BW27" s="117">
        <f t="shared" si="15"/>
        <v>0</v>
      </c>
      <c r="BX27" s="117">
        <f t="shared" si="16"/>
        <v>1</v>
      </c>
      <c r="BY27" s="117">
        <f t="shared" si="17"/>
        <v>1</v>
      </c>
      <c r="BZ27" s="117">
        <f t="shared" si="18"/>
        <v>0</v>
      </c>
      <c r="CA27" s="117">
        <f t="shared" si="80"/>
        <v>1</v>
      </c>
      <c r="CB27" s="117">
        <f t="shared" si="19"/>
        <v>0</v>
      </c>
      <c r="CC27" s="117">
        <f t="shared" si="20"/>
        <v>0</v>
      </c>
      <c r="CD27" s="117">
        <f t="shared" si="21"/>
        <v>0</v>
      </c>
      <c r="CE27" s="117">
        <f t="shared" si="81"/>
        <v>0</v>
      </c>
      <c r="CF27" s="117">
        <f t="shared" si="82"/>
        <v>0</v>
      </c>
      <c r="CG27" s="117">
        <f t="shared" si="83"/>
        <v>0</v>
      </c>
      <c r="CH27" s="117">
        <f t="shared" si="22"/>
        <v>0</v>
      </c>
      <c r="CI27" s="117">
        <f t="shared" si="23"/>
        <v>0</v>
      </c>
      <c r="CJ27" s="117">
        <f t="shared" si="24"/>
        <v>0</v>
      </c>
      <c r="CK27" s="117">
        <f t="shared" si="25"/>
        <v>0</v>
      </c>
      <c r="CL27" s="117">
        <f t="shared" si="26"/>
        <v>0</v>
      </c>
      <c r="CM27" s="117">
        <f t="shared" si="27"/>
        <v>1</v>
      </c>
      <c r="CN27" s="117">
        <f t="shared" si="28"/>
        <v>1</v>
      </c>
      <c r="CO27" s="117">
        <f t="shared" si="84"/>
        <v>0</v>
      </c>
      <c r="CP27" s="117">
        <f t="shared" si="85"/>
        <v>1</v>
      </c>
      <c r="CQ27" s="117">
        <f t="shared" si="86"/>
        <v>1</v>
      </c>
      <c r="CR27" s="117">
        <f t="shared" si="29"/>
        <v>0</v>
      </c>
      <c r="CS27" s="117">
        <f t="shared" si="30"/>
        <v>0</v>
      </c>
      <c r="CT27" s="117">
        <f t="shared" si="31"/>
        <v>0</v>
      </c>
      <c r="CU27" s="117">
        <f t="shared" si="32"/>
        <v>0</v>
      </c>
      <c r="CV27" s="117">
        <f t="shared" si="33"/>
        <v>0</v>
      </c>
      <c r="CW27" s="117">
        <f t="shared" si="34"/>
        <v>1</v>
      </c>
      <c r="CX27" s="117">
        <f t="shared" si="35"/>
        <v>1</v>
      </c>
      <c r="CY27" s="117">
        <f t="shared" si="36"/>
        <v>0</v>
      </c>
      <c r="CZ27" s="117">
        <f t="shared" si="37"/>
        <v>1</v>
      </c>
      <c r="DA27" s="117">
        <f t="shared" si="87"/>
        <v>1</v>
      </c>
      <c r="DB27" s="117">
        <f t="shared" si="38"/>
        <v>0</v>
      </c>
      <c r="DC27" s="117">
        <f t="shared" si="88"/>
        <v>0</v>
      </c>
      <c r="DD27" s="117">
        <f t="shared" si="39"/>
        <v>0</v>
      </c>
      <c r="DE27" s="117">
        <f t="shared" si="89"/>
        <v>0</v>
      </c>
      <c r="DF27" s="117">
        <f t="shared" si="40"/>
        <v>1</v>
      </c>
      <c r="DG27" s="117">
        <f t="shared" si="41"/>
        <v>0</v>
      </c>
      <c r="DH27" s="117">
        <f t="shared" si="42"/>
        <v>1</v>
      </c>
      <c r="DI27" s="117">
        <f t="shared" si="43"/>
        <v>0</v>
      </c>
      <c r="DJ27" s="117">
        <f t="shared" si="44"/>
        <v>1</v>
      </c>
      <c r="DK27" s="117">
        <f t="shared" si="45"/>
        <v>1</v>
      </c>
      <c r="DL27" s="117">
        <f t="shared" si="46"/>
        <v>0</v>
      </c>
      <c r="DM27" s="117">
        <f t="shared" si="47"/>
        <v>1</v>
      </c>
      <c r="DN27" s="117">
        <f t="shared" si="48"/>
        <v>1</v>
      </c>
      <c r="DO27" s="117">
        <f t="shared" si="90"/>
        <v>0</v>
      </c>
      <c r="DP27" s="117">
        <f t="shared" si="91"/>
        <v>1</v>
      </c>
      <c r="DQ27" s="117">
        <f t="shared" si="49"/>
        <v>0</v>
      </c>
      <c r="DR27" s="117">
        <f t="shared" si="50"/>
        <v>0</v>
      </c>
      <c r="DS27" s="117">
        <f t="shared" si="51"/>
        <v>0</v>
      </c>
      <c r="DT27" s="117">
        <f t="shared" si="52"/>
        <v>0</v>
      </c>
      <c r="DU27" s="117">
        <f t="shared" si="92"/>
        <v>0</v>
      </c>
      <c r="DV27" s="117">
        <f t="shared" si="53"/>
        <v>0</v>
      </c>
      <c r="DW27" s="117">
        <f t="shared" si="93"/>
        <v>0</v>
      </c>
      <c r="DX27" s="117">
        <f t="shared" si="54"/>
        <v>0</v>
      </c>
      <c r="DY27" s="117">
        <f t="shared" si="94"/>
        <v>0</v>
      </c>
      <c r="DZ27" s="117">
        <f t="shared" si="55"/>
        <v>1</v>
      </c>
      <c r="EA27" s="117">
        <f t="shared" si="56"/>
        <v>0</v>
      </c>
      <c r="EB27" s="117">
        <f t="shared" si="57"/>
        <v>1</v>
      </c>
      <c r="EC27" s="117">
        <f t="shared" si="58"/>
        <v>0</v>
      </c>
      <c r="ED27" s="117">
        <f t="shared" si="59"/>
        <v>0</v>
      </c>
      <c r="EE27" s="117">
        <f t="shared" si="95"/>
        <v>0</v>
      </c>
      <c r="EF27" s="117">
        <f t="shared" si="60"/>
        <v>1</v>
      </c>
      <c r="EG27" s="117">
        <f t="shared" si="61"/>
        <v>0</v>
      </c>
      <c r="EH27" s="117">
        <f t="shared" si="62"/>
        <v>1</v>
      </c>
      <c r="EI27" s="117">
        <f t="shared" si="96"/>
        <v>0</v>
      </c>
      <c r="EJ27" s="117">
        <f t="shared" si="97"/>
        <v>0</v>
      </c>
      <c r="EK27" s="117">
        <f t="shared" si="98"/>
        <v>0</v>
      </c>
      <c r="EL27" s="117">
        <f t="shared" si="63"/>
        <v>0</v>
      </c>
      <c r="EM27" s="117">
        <f t="shared" si="64"/>
        <v>1</v>
      </c>
      <c r="EN27" s="117">
        <f t="shared" si="65"/>
        <v>1</v>
      </c>
      <c r="EO27" s="117">
        <f t="shared" si="66"/>
        <v>1</v>
      </c>
      <c r="EP27" s="118">
        <f t="shared" si="67"/>
        <v>0</v>
      </c>
      <c r="EQ27" s="117">
        <f t="shared" si="68"/>
        <v>0</v>
      </c>
      <c r="ER27" s="117">
        <f t="shared" si="69"/>
        <v>0</v>
      </c>
      <c r="ES27" s="117">
        <f t="shared" si="70"/>
        <v>0</v>
      </c>
      <c r="ET27" s="117">
        <f t="shared" si="71"/>
        <v>1</v>
      </c>
      <c r="EU27" s="117">
        <f t="shared" si="72"/>
        <v>0</v>
      </c>
      <c r="EV27" s="117">
        <f t="shared" si="73"/>
        <v>1</v>
      </c>
      <c r="EW27" s="118">
        <f t="shared" si="99"/>
        <v>1</v>
      </c>
      <c r="EX27" s="118">
        <f t="shared" si="100"/>
        <v>0</v>
      </c>
      <c r="EY27" s="117">
        <f t="shared" si="101"/>
        <v>1</v>
      </c>
      <c r="EZ27" s="118">
        <f t="shared" si="74"/>
        <v>0</v>
      </c>
      <c r="FA27" s="118">
        <f t="shared" si="102"/>
        <v>0</v>
      </c>
      <c r="FB27" s="7"/>
      <c r="FC27" s="7"/>
      <c r="FD27" s="7"/>
    </row>
    <row r="28" spans="1:160" ht="17.100000000000001" customHeight="1" x14ac:dyDescent="0.25">
      <c r="A28" s="774"/>
      <c r="B28" s="777"/>
      <c r="C28" s="172">
        <v>7</v>
      </c>
      <c r="D28" s="78" t="s">
        <v>652</v>
      </c>
      <c r="E28" s="65" t="s">
        <v>645</v>
      </c>
      <c r="F28" s="161" t="s">
        <v>649</v>
      </c>
      <c r="G28" s="164" t="s">
        <v>275</v>
      </c>
      <c r="H28" s="258" t="s">
        <v>647</v>
      </c>
      <c r="I28" s="161" t="s">
        <v>739</v>
      </c>
      <c r="J28" s="146" t="s">
        <v>753</v>
      </c>
      <c r="K28" s="258" t="s">
        <v>641</v>
      </c>
      <c r="L28" s="85" t="s">
        <v>748</v>
      </c>
      <c r="M28" s="63" t="s">
        <v>517</v>
      </c>
      <c r="N28" s="65" t="s">
        <v>642</v>
      </c>
      <c r="O28" s="161" t="s">
        <v>741</v>
      </c>
      <c r="P28" s="164" t="s">
        <v>651</v>
      </c>
      <c r="Q28" s="153" t="s">
        <v>737</v>
      </c>
      <c r="R28" s="153" t="s">
        <v>751</v>
      </c>
      <c r="S28" s="85" t="s">
        <v>633</v>
      </c>
      <c r="T28" s="78" t="s">
        <v>632</v>
      </c>
      <c r="U28" s="154" t="s">
        <v>413</v>
      </c>
      <c r="V28" s="161" t="s">
        <v>764</v>
      </c>
      <c r="W28" s="164" t="s">
        <v>274</v>
      </c>
      <c r="X28" s="161" t="s">
        <v>519</v>
      </c>
      <c r="Y28" s="146" t="s">
        <v>301</v>
      </c>
      <c r="Z28" s="85" t="s">
        <v>603</v>
      </c>
      <c r="AA28" s="141"/>
      <c r="AB28" s="9"/>
      <c r="AC28" s="6"/>
      <c r="AD28" s="279" t="s">
        <v>647</v>
      </c>
      <c r="AE28" s="279" t="s">
        <v>647</v>
      </c>
      <c r="AF28" s="279" t="s">
        <v>647</v>
      </c>
      <c r="AG28" s="279" t="s">
        <v>647</v>
      </c>
      <c r="AH28" s="279" t="s">
        <v>647</v>
      </c>
      <c r="AI28" s="279" t="s">
        <v>647</v>
      </c>
      <c r="AJ28" s="279" t="s">
        <v>763</v>
      </c>
      <c r="AK28" s="279" t="s">
        <v>763</v>
      </c>
      <c r="AL28" s="279" t="s">
        <v>763</v>
      </c>
      <c r="AM28" s="279" t="s">
        <v>775</v>
      </c>
      <c r="AN28" s="279" t="s">
        <v>775</v>
      </c>
      <c r="AO28" s="279" t="s">
        <v>775</v>
      </c>
      <c r="AP28" s="279" t="s">
        <v>743</v>
      </c>
      <c r="AQ28" s="279" t="s">
        <v>743</v>
      </c>
      <c r="AR28" s="279" t="s">
        <v>644</v>
      </c>
      <c r="AS28" s="279" t="s">
        <v>644</v>
      </c>
      <c r="AT28" s="279" t="s">
        <v>514</v>
      </c>
      <c r="AU28" s="279" t="s">
        <v>514</v>
      </c>
      <c r="AV28" s="279" t="s">
        <v>514</v>
      </c>
      <c r="AW28" s="279" t="s">
        <v>237</v>
      </c>
      <c r="AX28" s="279" t="s">
        <v>237</v>
      </c>
      <c r="AY28" s="279" t="s">
        <v>763</v>
      </c>
      <c r="AZ28" s="279" t="s">
        <v>763</v>
      </c>
      <c r="BB28" s="118"/>
      <c r="BC28" s="118">
        <f t="shared" si="0"/>
        <v>1</v>
      </c>
      <c r="BD28" s="118">
        <f t="shared" si="1"/>
        <v>0</v>
      </c>
      <c r="BE28" s="118">
        <f t="shared" si="2"/>
        <v>0</v>
      </c>
      <c r="BF28" s="118">
        <f t="shared" si="3"/>
        <v>1</v>
      </c>
      <c r="BG28" s="118">
        <f t="shared" si="4"/>
        <v>1</v>
      </c>
      <c r="BH28" s="118">
        <f t="shared" si="75"/>
        <v>0</v>
      </c>
      <c r="BI28" s="118">
        <f t="shared" si="5"/>
        <v>1</v>
      </c>
      <c r="BJ28" s="118">
        <f t="shared" si="6"/>
        <v>0</v>
      </c>
      <c r="BK28" s="117">
        <f t="shared" si="76"/>
        <v>1</v>
      </c>
      <c r="BL28" s="118">
        <f t="shared" si="7"/>
        <v>1</v>
      </c>
      <c r="BM28" s="118">
        <f t="shared" si="8"/>
        <v>1</v>
      </c>
      <c r="BN28" s="117">
        <f t="shared" si="9"/>
        <v>0</v>
      </c>
      <c r="BO28" s="118">
        <f t="shared" si="10"/>
        <v>1</v>
      </c>
      <c r="BP28" s="118">
        <f t="shared" si="11"/>
        <v>1</v>
      </c>
      <c r="BQ28" s="118">
        <f t="shared" si="12"/>
        <v>0</v>
      </c>
      <c r="BR28" s="118">
        <f t="shared" si="13"/>
        <v>1</v>
      </c>
      <c r="BS28" s="118">
        <f t="shared" si="77"/>
        <v>1</v>
      </c>
      <c r="BT28" s="118">
        <f t="shared" si="78"/>
        <v>0</v>
      </c>
      <c r="BU28" s="118">
        <f t="shared" si="79"/>
        <v>1</v>
      </c>
      <c r="BV28" s="117">
        <f t="shared" si="14"/>
        <v>1</v>
      </c>
      <c r="BW28" s="117">
        <f t="shared" si="15"/>
        <v>0</v>
      </c>
      <c r="BX28" s="117">
        <f t="shared" si="16"/>
        <v>1</v>
      </c>
      <c r="BY28" s="117">
        <f t="shared" si="17"/>
        <v>0</v>
      </c>
      <c r="BZ28" s="117">
        <f t="shared" si="18"/>
        <v>1</v>
      </c>
      <c r="CA28" s="117">
        <f t="shared" si="80"/>
        <v>1</v>
      </c>
      <c r="CB28" s="117">
        <f t="shared" si="19"/>
        <v>0</v>
      </c>
      <c r="CC28" s="117">
        <f t="shared" si="20"/>
        <v>0</v>
      </c>
      <c r="CD28" s="117">
        <f t="shared" si="21"/>
        <v>0</v>
      </c>
      <c r="CE28" s="117">
        <f t="shared" si="81"/>
        <v>0</v>
      </c>
      <c r="CF28" s="117">
        <f t="shared" si="82"/>
        <v>0</v>
      </c>
      <c r="CG28" s="117">
        <f t="shared" si="83"/>
        <v>0</v>
      </c>
      <c r="CH28" s="117">
        <f t="shared" si="22"/>
        <v>0</v>
      </c>
      <c r="CI28" s="117">
        <f t="shared" si="23"/>
        <v>0</v>
      </c>
      <c r="CJ28" s="117">
        <f t="shared" si="24"/>
        <v>0</v>
      </c>
      <c r="CK28" s="117">
        <f t="shared" si="25"/>
        <v>0</v>
      </c>
      <c r="CL28" s="117">
        <f t="shared" si="26"/>
        <v>0</v>
      </c>
      <c r="CM28" s="117">
        <f t="shared" si="27"/>
        <v>0</v>
      </c>
      <c r="CN28" s="117">
        <f t="shared" si="28"/>
        <v>0</v>
      </c>
      <c r="CO28" s="117">
        <f t="shared" si="84"/>
        <v>0</v>
      </c>
      <c r="CP28" s="117">
        <f t="shared" si="85"/>
        <v>1</v>
      </c>
      <c r="CQ28" s="117">
        <f t="shared" si="86"/>
        <v>1</v>
      </c>
      <c r="CR28" s="117">
        <f t="shared" si="29"/>
        <v>0</v>
      </c>
      <c r="CS28" s="117">
        <f t="shared" si="30"/>
        <v>0</v>
      </c>
      <c r="CT28" s="117">
        <f t="shared" si="31"/>
        <v>0</v>
      </c>
      <c r="CU28" s="117">
        <f t="shared" si="32"/>
        <v>0</v>
      </c>
      <c r="CV28" s="117">
        <f t="shared" si="33"/>
        <v>0</v>
      </c>
      <c r="CW28" s="117">
        <f t="shared" si="34"/>
        <v>1</v>
      </c>
      <c r="CX28" s="117">
        <f t="shared" si="35"/>
        <v>0</v>
      </c>
      <c r="CY28" s="117">
        <f t="shared" si="36"/>
        <v>0</v>
      </c>
      <c r="CZ28" s="117">
        <f t="shared" si="37"/>
        <v>0</v>
      </c>
      <c r="DA28" s="117">
        <f t="shared" si="87"/>
        <v>0</v>
      </c>
      <c r="DB28" s="117">
        <f t="shared" si="38"/>
        <v>1</v>
      </c>
      <c r="DC28" s="117">
        <f t="shared" si="88"/>
        <v>0</v>
      </c>
      <c r="DD28" s="117">
        <f t="shared" si="39"/>
        <v>0</v>
      </c>
      <c r="DE28" s="117">
        <f t="shared" si="89"/>
        <v>1</v>
      </c>
      <c r="DF28" s="117">
        <f t="shared" si="40"/>
        <v>0</v>
      </c>
      <c r="DG28" s="117">
        <f t="shared" si="41"/>
        <v>0</v>
      </c>
      <c r="DH28" s="117">
        <f t="shared" si="42"/>
        <v>0</v>
      </c>
      <c r="DI28" s="117">
        <f t="shared" si="43"/>
        <v>0</v>
      </c>
      <c r="DJ28" s="117">
        <f t="shared" si="44"/>
        <v>1</v>
      </c>
      <c r="DK28" s="117">
        <f t="shared" si="45"/>
        <v>1</v>
      </c>
      <c r="DL28" s="117">
        <f t="shared" si="46"/>
        <v>0</v>
      </c>
      <c r="DM28" s="117">
        <f t="shared" si="47"/>
        <v>1</v>
      </c>
      <c r="DN28" s="117">
        <f t="shared" si="48"/>
        <v>0</v>
      </c>
      <c r="DO28" s="117">
        <f t="shared" si="90"/>
        <v>0</v>
      </c>
      <c r="DP28" s="117">
        <f t="shared" si="91"/>
        <v>0</v>
      </c>
      <c r="DQ28" s="117">
        <f t="shared" si="49"/>
        <v>1</v>
      </c>
      <c r="DR28" s="117">
        <f t="shared" si="50"/>
        <v>0</v>
      </c>
      <c r="DS28" s="117">
        <f t="shared" si="51"/>
        <v>1</v>
      </c>
      <c r="DT28" s="117">
        <f t="shared" si="52"/>
        <v>0</v>
      </c>
      <c r="DU28" s="117">
        <f t="shared" si="92"/>
        <v>1</v>
      </c>
      <c r="DV28" s="117">
        <f t="shared" si="53"/>
        <v>1</v>
      </c>
      <c r="DW28" s="117">
        <f t="shared" si="93"/>
        <v>0</v>
      </c>
      <c r="DX28" s="117">
        <f t="shared" si="54"/>
        <v>0</v>
      </c>
      <c r="DY28" s="117">
        <f t="shared" si="94"/>
        <v>0</v>
      </c>
      <c r="DZ28" s="117">
        <f t="shared" si="55"/>
        <v>1</v>
      </c>
      <c r="EA28" s="117">
        <f t="shared" si="56"/>
        <v>0</v>
      </c>
      <c r="EB28" s="117">
        <f t="shared" si="57"/>
        <v>1</v>
      </c>
      <c r="EC28" s="117">
        <f t="shared" si="58"/>
        <v>0</v>
      </c>
      <c r="ED28" s="117">
        <f t="shared" si="59"/>
        <v>0</v>
      </c>
      <c r="EE28" s="117">
        <f t="shared" si="95"/>
        <v>0</v>
      </c>
      <c r="EF28" s="117">
        <f t="shared" si="60"/>
        <v>0</v>
      </c>
      <c r="EG28" s="117">
        <f t="shared" si="61"/>
        <v>0</v>
      </c>
      <c r="EH28" s="117">
        <f t="shared" si="62"/>
        <v>0</v>
      </c>
      <c r="EI28" s="117">
        <f t="shared" si="96"/>
        <v>0</v>
      </c>
      <c r="EJ28" s="117">
        <f t="shared" si="97"/>
        <v>0</v>
      </c>
      <c r="EK28" s="117">
        <f t="shared" si="98"/>
        <v>0</v>
      </c>
      <c r="EL28" s="117">
        <f t="shared" si="63"/>
        <v>1</v>
      </c>
      <c r="EM28" s="117">
        <f t="shared" si="64"/>
        <v>1</v>
      </c>
      <c r="EN28" s="117">
        <f t="shared" si="65"/>
        <v>0</v>
      </c>
      <c r="EO28" s="117">
        <f t="shared" si="66"/>
        <v>1</v>
      </c>
      <c r="EP28" s="118">
        <f t="shared" si="67"/>
        <v>0</v>
      </c>
      <c r="EQ28" s="117">
        <f t="shared" si="68"/>
        <v>0</v>
      </c>
      <c r="ER28" s="117">
        <f t="shared" si="69"/>
        <v>0</v>
      </c>
      <c r="ES28" s="117">
        <f t="shared" si="70"/>
        <v>0</v>
      </c>
      <c r="ET28" s="117">
        <f t="shared" si="71"/>
        <v>1</v>
      </c>
      <c r="EU28" s="117">
        <f t="shared" si="72"/>
        <v>0</v>
      </c>
      <c r="EV28" s="117">
        <f t="shared" si="73"/>
        <v>1</v>
      </c>
      <c r="EW28" s="118">
        <f t="shared" si="99"/>
        <v>1</v>
      </c>
      <c r="EX28" s="118">
        <f t="shared" si="100"/>
        <v>0</v>
      </c>
      <c r="EY28" s="117">
        <f t="shared" si="101"/>
        <v>1</v>
      </c>
      <c r="EZ28" s="118">
        <f t="shared" si="74"/>
        <v>0</v>
      </c>
      <c r="FA28" s="118">
        <f t="shared" si="102"/>
        <v>1</v>
      </c>
      <c r="FB28" s="7"/>
      <c r="FC28" s="7"/>
      <c r="FD28" s="7"/>
    </row>
    <row r="29" spans="1:160" ht="17.100000000000001" customHeight="1" x14ac:dyDescent="0.25">
      <c r="A29" s="774"/>
      <c r="B29" s="777"/>
      <c r="C29" s="172">
        <v>8</v>
      </c>
      <c r="D29" s="130" t="s">
        <v>652</v>
      </c>
      <c r="E29" s="76" t="s">
        <v>645</v>
      </c>
      <c r="F29" s="170" t="s">
        <v>735</v>
      </c>
      <c r="G29" s="171" t="s">
        <v>275</v>
      </c>
      <c r="H29" s="393" t="s">
        <v>647</v>
      </c>
      <c r="I29" s="170" t="s">
        <v>739</v>
      </c>
      <c r="J29" s="148" t="s">
        <v>753</v>
      </c>
      <c r="K29" s="393" t="s">
        <v>633</v>
      </c>
      <c r="L29" s="113" t="s">
        <v>748</v>
      </c>
      <c r="M29" s="112" t="s">
        <v>517</v>
      </c>
      <c r="N29" s="76" t="s">
        <v>642</v>
      </c>
      <c r="O29" s="170" t="s">
        <v>741</v>
      </c>
      <c r="P29" s="171" t="s">
        <v>651</v>
      </c>
      <c r="Q29" s="154" t="s">
        <v>737</v>
      </c>
      <c r="R29" s="153" t="s">
        <v>751</v>
      </c>
      <c r="S29" s="113" t="s">
        <v>644</v>
      </c>
      <c r="T29" s="130" t="s">
        <v>632</v>
      </c>
      <c r="U29" s="156" t="s">
        <v>413</v>
      </c>
      <c r="V29" s="170" t="s">
        <v>764</v>
      </c>
      <c r="W29" s="164" t="s">
        <v>274</v>
      </c>
      <c r="X29" s="170" t="s">
        <v>519</v>
      </c>
      <c r="Y29" s="148" t="s">
        <v>603</v>
      </c>
      <c r="Z29" s="113" t="s">
        <v>301</v>
      </c>
      <c r="AA29" s="141" t="s">
        <v>157</v>
      </c>
      <c r="AB29" s="9"/>
      <c r="AC29" s="6"/>
      <c r="AD29" s="279" t="s">
        <v>647</v>
      </c>
      <c r="AE29" s="279" t="s">
        <v>647</v>
      </c>
      <c r="AF29" s="279" t="s">
        <v>647</v>
      </c>
      <c r="AG29" s="279" t="s">
        <v>647</v>
      </c>
      <c r="AH29" s="279" t="s">
        <v>647</v>
      </c>
      <c r="AI29" s="279" t="s">
        <v>647</v>
      </c>
      <c r="AJ29" s="279" t="s">
        <v>763</v>
      </c>
      <c r="AK29" s="279" t="s">
        <v>763</v>
      </c>
      <c r="AL29" s="279" t="s">
        <v>763</v>
      </c>
      <c r="AM29" s="279" t="s">
        <v>775</v>
      </c>
      <c r="AN29" s="279" t="s">
        <v>775</v>
      </c>
      <c r="AO29" s="279" t="s">
        <v>775</v>
      </c>
      <c r="AP29" s="279" t="s">
        <v>743</v>
      </c>
      <c r="AQ29" s="279" t="s">
        <v>743</v>
      </c>
      <c r="AR29" s="279" t="s">
        <v>644</v>
      </c>
      <c r="AS29" s="279" t="s">
        <v>644</v>
      </c>
      <c r="AT29" s="279" t="s">
        <v>514</v>
      </c>
      <c r="AU29" s="279" t="s">
        <v>514</v>
      </c>
      <c r="AV29" s="279" t="s">
        <v>514</v>
      </c>
      <c r="AW29" s="279" t="s">
        <v>237</v>
      </c>
      <c r="AX29" s="279" t="s">
        <v>237</v>
      </c>
      <c r="AY29" s="279" t="s">
        <v>763</v>
      </c>
      <c r="AZ29" s="279" t="s">
        <v>763</v>
      </c>
      <c r="BB29" s="118"/>
      <c r="BC29" s="118">
        <f t="shared" si="0"/>
        <v>1</v>
      </c>
      <c r="BD29" s="118">
        <f t="shared" si="1"/>
        <v>1</v>
      </c>
      <c r="BE29" s="118">
        <f t="shared" si="2"/>
        <v>1</v>
      </c>
      <c r="BF29" s="118">
        <f t="shared" si="3"/>
        <v>1</v>
      </c>
      <c r="BG29" s="118">
        <f t="shared" si="4"/>
        <v>1</v>
      </c>
      <c r="BH29" s="118">
        <f t="shared" si="75"/>
        <v>0</v>
      </c>
      <c r="BI29" s="118">
        <f t="shared" si="5"/>
        <v>1</v>
      </c>
      <c r="BJ29" s="118">
        <f t="shared" si="6"/>
        <v>0</v>
      </c>
      <c r="BK29" s="117">
        <f t="shared" si="76"/>
        <v>1</v>
      </c>
      <c r="BL29" s="118">
        <f t="shared" si="7"/>
        <v>1</v>
      </c>
      <c r="BM29" s="118">
        <f t="shared" si="8"/>
        <v>1</v>
      </c>
      <c r="BN29" s="117">
        <f t="shared" si="9"/>
        <v>0</v>
      </c>
      <c r="BO29" s="118">
        <f t="shared" si="10"/>
        <v>1</v>
      </c>
      <c r="BP29" s="118">
        <f t="shared" si="11"/>
        <v>1</v>
      </c>
      <c r="BQ29" s="118">
        <f t="shared" si="12"/>
        <v>0</v>
      </c>
      <c r="BR29" s="118">
        <f t="shared" si="13"/>
        <v>1</v>
      </c>
      <c r="BS29" s="118">
        <f t="shared" si="77"/>
        <v>1</v>
      </c>
      <c r="BT29" s="118">
        <f t="shared" si="78"/>
        <v>0</v>
      </c>
      <c r="BU29" s="118">
        <f t="shared" si="79"/>
        <v>1</v>
      </c>
      <c r="BV29" s="117">
        <f t="shared" si="14"/>
        <v>1</v>
      </c>
      <c r="BW29" s="117">
        <f t="shared" si="15"/>
        <v>0</v>
      </c>
      <c r="BX29" s="117">
        <f t="shared" si="16"/>
        <v>1</v>
      </c>
      <c r="BY29" s="117">
        <f t="shared" si="17"/>
        <v>0</v>
      </c>
      <c r="BZ29" s="117">
        <f t="shared" si="18"/>
        <v>1</v>
      </c>
      <c r="CA29" s="117">
        <f t="shared" si="80"/>
        <v>1</v>
      </c>
      <c r="CB29" s="117">
        <f t="shared" si="19"/>
        <v>0</v>
      </c>
      <c r="CC29" s="117">
        <f t="shared" si="20"/>
        <v>0</v>
      </c>
      <c r="CD29" s="117">
        <f t="shared" si="21"/>
        <v>0</v>
      </c>
      <c r="CE29" s="117">
        <f t="shared" si="81"/>
        <v>0</v>
      </c>
      <c r="CF29" s="117">
        <f t="shared" si="82"/>
        <v>0</v>
      </c>
      <c r="CG29" s="117">
        <f t="shared" si="83"/>
        <v>0</v>
      </c>
      <c r="CH29" s="117">
        <f t="shared" si="22"/>
        <v>0</v>
      </c>
      <c r="CI29" s="117">
        <f t="shared" si="23"/>
        <v>0</v>
      </c>
      <c r="CJ29" s="117">
        <f t="shared" si="24"/>
        <v>1</v>
      </c>
      <c r="CK29" s="117">
        <f t="shared" si="25"/>
        <v>1</v>
      </c>
      <c r="CL29" s="117">
        <f t="shared" si="26"/>
        <v>0</v>
      </c>
      <c r="CM29" s="117">
        <f t="shared" si="27"/>
        <v>0</v>
      </c>
      <c r="CN29" s="117">
        <f t="shared" si="28"/>
        <v>0</v>
      </c>
      <c r="CO29" s="117">
        <f t="shared" si="84"/>
        <v>0</v>
      </c>
      <c r="CP29" s="117">
        <f t="shared" si="85"/>
        <v>1</v>
      </c>
      <c r="CQ29" s="117">
        <f t="shared" si="86"/>
        <v>1</v>
      </c>
      <c r="CR29" s="117">
        <f t="shared" si="29"/>
        <v>0</v>
      </c>
      <c r="CS29" s="117">
        <f t="shared" si="30"/>
        <v>0</v>
      </c>
      <c r="CT29" s="117">
        <f t="shared" si="31"/>
        <v>0</v>
      </c>
      <c r="CU29" s="117">
        <f t="shared" si="32"/>
        <v>0</v>
      </c>
      <c r="CV29" s="117">
        <f t="shared" si="33"/>
        <v>0</v>
      </c>
      <c r="CW29" s="117">
        <f t="shared" si="34"/>
        <v>1</v>
      </c>
      <c r="CX29" s="117">
        <f t="shared" si="35"/>
        <v>0</v>
      </c>
      <c r="CY29" s="117">
        <f t="shared" si="36"/>
        <v>0</v>
      </c>
      <c r="CZ29" s="117">
        <f t="shared" si="37"/>
        <v>0</v>
      </c>
      <c r="DA29" s="117">
        <f t="shared" si="87"/>
        <v>0</v>
      </c>
      <c r="DB29" s="117">
        <f t="shared" si="38"/>
        <v>1</v>
      </c>
      <c r="DC29" s="117">
        <f t="shared" si="88"/>
        <v>0</v>
      </c>
      <c r="DD29" s="117">
        <f t="shared" si="39"/>
        <v>0</v>
      </c>
      <c r="DE29" s="117">
        <f t="shared" si="89"/>
        <v>1</v>
      </c>
      <c r="DF29" s="117">
        <f t="shared" si="40"/>
        <v>0</v>
      </c>
      <c r="DG29" s="117">
        <f t="shared" si="41"/>
        <v>0</v>
      </c>
      <c r="DH29" s="117">
        <f t="shared" si="42"/>
        <v>0</v>
      </c>
      <c r="DI29" s="117">
        <f t="shared" si="43"/>
        <v>0</v>
      </c>
      <c r="DJ29" s="117">
        <f t="shared" si="44"/>
        <v>0</v>
      </c>
      <c r="DK29" s="117">
        <f t="shared" si="45"/>
        <v>0</v>
      </c>
      <c r="DL29" s="117">
        <f t="shared" si="46"/>
        <v>0</v>
      </c>
      <c r="DM29" s="117">
        <f t="shared" si="47"/>
        <v>0</v>
      </c>
      <c r="DN29" s="117">
        <f t="shared" si="48"/>
        <v>0</v>
      </c>
      <c r="DO29" s="117">
        <f t="shared" si="90"/>
        <v>0</v>
      </c>
      <c r="DP29" s="117">
        <f t="shared" si="91"/>
        <v>0</v>
      </c>
      <c r="DQ29" s="117">
        <f t="shared" si="49"/>
        <v>1</v>
      </c>
      <c r="DR29" s="117">
        <f t="shared" si="50"/>
        <v>0</v>
      </c>
      <c r="DS29" s="117">
        <f t="shared" si="51"/>
        <v>1</v>
      </c>
      <c r="DT29" s="117">
        <f t="shared" si="52"/>
        <v>0</v>
      </c>
      <c r="DU29" s="117">
        <f t="shared" si="92"/>
        <v>1</v>
      </c>
      <c r="DV29" s="117">
        <f t="shared" si="53"/>
        <v>1</v>
      </c>
      <c r="DW29" s="117">
        <f t="shared" si="93"/>
        <v>0</v>
      </c>
      <c r="DX29" s="117">
        <f t="shared" si="54"/>
        <v>0</v>
      </c>
      <c r="DY29" s="117">
        <f t="shared" si="94"/>
        <v>0</v>
      </c>
      <c r="DZ29" s="117">
        <f t="shared" si="55"/>
        <v>1</v>
      </c>
      <c r="EA29" s="117">
        <f t="shared" si="56"/>
        <v>0</v>
      </c>
      <c r="EB29" s="117">
        <f t="shared" si="57"/>
        <v>1</v>
      </c>
      <c r="EC29" s="117">
        <f t="shared" si="58"/>
        <v>0</v>
      </c>
      <c r="ED29" s="117">
        <f t="shared" si="59"/>
        <v>0</v>
      </c>
      <c r="EE29" s="117">
        <f t="shared" si="95"/>
        <v>0</v>
      </c>
      <c r="EF29" s="117">
        <f t="shared" si="60"/>
        <v>0</v>
      </c>
      <c r="EG29" s="117">
        <f t="shared" si="61"/>
        <v>0</v>
      </c>
      <c r="EH29" s="117">
        <f t="shared" si="62"/>
        <v>0</v>
      </c>
      <c r="EI29" s="117">
        <f t="shared" si="96"/>
        <v>0</v>
      </c>
      <c r="EJ29" s="117">
        <f t="shared" si="97"/>
        <v>0</v>
      </c>
      <c r="EK29" s="117">
        <f t="shared" si="98"/>
        <v>0</v>
      </c>
      <c r="EL29" s="117">
        <f t="shared" si="63"/>
        <v>1</v>
      </c>
      <c r="EM29" s="117">
        <f t="shared" si="64"/>
        <v>1</v>
      </c>
      <c r="EN29" s="117">
        <f t="shared" si="65"/>
        <v>0</v>
      </c>
      <c r="EO29" s="117">
        <f t="shared" si="66"/>
        <v>1</v>
      </c>
      <c r="EP29" s="118">
        <f t="shared" si="67"/>
        <v>0</v>
      </c>
      <c r="EQ29" s="117">
        <f t="shared" si="68"/>
        <v>0</v>
      </c>
      <c r="ER29" s="117">
        <f t="shared" si="69"/>
        <v>0</v>
      </c>
      <c r="ES29" s="117">
        <f t="shared" si="70"/>
        <v>0</v>
      </c>
      <c r="ET29" s="117">
        <f t="shared" si="71"/>
        <v>1</v>
      </c>
      <c r="EU29" s="117">
        <f t="shared" si="72"/>
        <v>0</v>
      </c>
      <c r="EV29" s="117">
        <f t="shared" si="73"/>
        <v>1</v>
      </c>
      <c r="EW29" s="118">
        <f t="shared" si="99"/>
        <v>1</v>
      </c>
      <c r="EX29" s="118">
        <f t="shared" si="100"/>
        <v>0</v>
      </c>
      <c r="EY29" s="117">
        <f t="shared" si="101"/>
        <v>1</v>
      </c>
      <c r="EZ29" s="118">
        <f t="shared" si="74"/>
        <v>0</v>
      </c>
      <c r="FA29" s="118">
        <f t="shared" si="102"/>
        <v>1</v>
      </c>
      <c r="FB29" s="7"/>
      <c r="FC29" s="7"/>
      <c r="FD29" s="7"/>
    </row>
    <row r="30" spans="1:160" ht="17.100000000000001" customHeight="1" x14ac:dyDescent="0.25">
      <c r="A30" s="774"/>
      <c r="B30" s="777"/>
      <c r="C30" s="172">
        <v>9</v>
      </c>
      <c r="D30" s="130" t="s">
        <v>645</v>
      </c>
      <c r="E30" s="76" t="s">
        <v>739</v>
      </c>
      <c r="F30" s="170" t="s">
        <v>735</v>
      </c>
      <c r="G30" s="171" t="s">
        <v>647</v>
      </c>
      <c r="H30" s="393" t="s">
        <v>275</v>
      </c>
      <c r="I30" s="170" t="s">
        <v>736</v>
      </c>
      <c r="J30" s="148" t="s">
        <v>748</v>
      </c>
      <c r="K30" s="393" t="s">
        <v>633</v>
      </c>
      <c r="L30" s="113" t="s">
        <v>652</v>
      </c>
      <c r="M30" s="112" t="s">
        <v>649</v>
      </c>
      <c r="N30" s="76" t="s">
        <v>775</v>
      </c>
      <c r="O30" s="170" t="s">
        <v>517</v>
      </c>
      <c r="P30" s="164" t="s">
        <v>747</v>
      </c>
      <c r="Q30" s="170" t="s">
        <v>751</v>
      </c>
      <c r="R30" s="153" t="s">
        <v>644</v>
      </c>
      <c r="S30" s="113" t="s">
        <v>636</v>
      </c>
      <c r="T30" s="130" t="s">
        <v>413</v>
      </c>
      <c r="U30" s="156" t="s">
        <v>651</v>
      </c>
      <c r="V30" s="170" t="s">
        <v>196</v>
      </c>
      <c r="W30" s="171" t="s">
        <v>632</v>
      </c>
      <c r="X30" s="170" t="s">
        <v>237</v>
      </c>
      <c r="Y30" s="148" t="s">
        <v>603</v>
      </c>
      <c r="Z30" s="113" t="s">
        <v>301</v>
      </c>
      <c r="AA30" s="141"/>
      <c r="AB30" s="9"/>
      <c r="AC30" s="6"/>
      <c r="AD30" s="279" t="s">
        <v>647</v>
      </c>
      <c r="AE30" s="279" t="s">
        <v>647</v>
      </c>
      <c r="AF30" s="279" t="s">
        <v>647</v>
      </c>
      <c r="AG30" s="279" t="s">
        <v>647</v>
      </c>
      <c r="AH30" s="279" t="s">
        <v>647</v>
      </c>
      <c r="AI30" s="279" t="s">
        <v>647</v>
      </c>
      <c r="AJ30" s="279" t="s">
        <v>647</v>
      </c>
      <c r="AK30" s="279" t="s">
        <v>647</v>
      </c>
      <c r="AL30" s="279" t="s">
        <v>647</v>
      </c>
      <c r="AM30" s="279" t="s">
        <v>775</v>
      </c>
      <c r="AN30" s="279" t="s">
        <v>775</v>
      </c>
      <c r="AO30" s="279" t="s">
        <v>775</v>
      </c>
      <c r="AP30" s="279" t="s">
        <v>743</v>
      </c>
      <c r="AQ30" s="279" t="s">
        <v>743</v>
      </c>
      <c r="AR30" s="279" t="s">
        <v>644</v>
      </c>
      <c r="AS30" s="279" t="s">
        <v>644</v>
      </c>
      <c r="AT30" s="279" t="s">
        <v>514</v>
      </c>
      <c r="AU30" s="279" t="s">
        <v>514</v>
      </c>
      <c r="AV30" s="279" t="s">
        <v>514</v>
      </c>
      <c r="AW30" s="279" t="s">
        <v>237</v>
      </c>
      <c r="AX30" s="279" t="s">
        <v>237</v>
      </c>
      <c r="AY30" s="279" t="s">
        <v>763</v>
      </c>
      <c r="AZ30" s="279" t="s">
        <v>763</v>
      </c>
      <c r="BB30" s="118"/>
      <c r="BC30" s="118">
        <f t="shared" si="0"/>
        <v>1</v>
      </c>
      <c r="BD30" s="118">
        <f t="shared" si="1"/>
        <v>1</v>
      </c>
      <c r="BE30" s="118">
        <f t="shared" si="2"/>
        <v>1</v>
      </c>
      <c r="BF30" s="118">
        <f t="shared" si="3"/>
        <v>1</v>
      </c>
      <c r="BG30" s="118">
        <f t="shared" si="4"/>
        <v>1</v>
      </c>
      <c r="BH30" s="118">
        <f t="shared" si="75"/>
        <v>0</v>
      </c>
      <c r="BI30" s="118">
        <f t="shared" si="5"/>
        <v>1</v>
      </c>
      <c r="BJ30" s="118">
        <f t="shared" si="6"/>
        <v>0</v>
      </c>
      <c r="BK30" s="117">
        <f t="shared" si="76"/>
        <v>1</v>
      </c>
      <c r="BL30" s="118">
        <f t="shared" si="7"/>
        <v>1</v>
      </c>
      <c r="BM30" s="118">
        <f t="shared" si="8"/>
        <v>0</v>
      </c>
      <c r="BN30" s="117">
        <f t="shared" si="9"/>
        <v>0</v>
      </c>
      <c r="BO30" s="118">
        <f t="shared" si="10"/>
        <v>0</v>
      </c>
      <c r="BP30" s="118">
        <f t="shared" si="11"/>
        <v>1</v>
      </c>
      <c r="BQ30" s="118">
        <f t="shared" si="12"/>
        <v>0</v>
      </c>
      <c r="BR30" s="118">
        <f t="shared" si="13"/>
        <v>1</v>
      </c>
      <c r="BS30" s="118">
        <f t="shared" si="77"/>
        <v>1</v>
      </c>
      <c r="BT30" s="118">
        <f t="shared" si="78"/>
        <v>0</v>
      </c>
      <c r="BU30" s="118">
        <f t="shared" si="79"/>
        <v>1</v>
      </c>
      <c r="BV30" s="117">
        <f t="shared" si="14"/>
        <v>1</v>
      </c>
      <c r="BW30" s="117">
        <f t="shared" si="15"/>
        <v>0</v>
      </c>
      <c r="BX30" s="117">
        <f t="shared" si="16"/>
        <v>1</v>
      </c>
      <c r="BY30" s="117">
        <f t="shared" si="17"/>
        <v>1</v>
      </c>
      <c r="BZ30" s="117">
        <f t="shared" si="18"/>
        <v>0</v>
      </c>
      <c r="CA30" s="117">
        <f t="shared" si="80"/>
        <v>1</v>
      </c>
      <c r="CB30" s="117">
        <f t="shared" si="19"/>
        <v>0</v>
      </c>
      <c r="CC30" s="117">
        <f t="shared" si="20"/>
        <v>0</v>
      </c>
      <c r="CD30" s="117">
        <f t="shared" si="21"/>
        <v>0</v>
      </c>
      <c r="CE30" s="117">
        <f t="shared" si="81"/>
        <v>0</v>
      </c>
      <c r="CF30" s="117">
        <f t="shared" si="82"/>
        <v>0</v>
      </c>
      <c r="CG30" s="117">
        <f t="shared" si="83"/>
        <v>0</v>
      </c>
      <c r="CH30" s="117">
        <f t="shared" si="22"/>
        <v>0</v>
      </c>
      <c r="CI30" s="117">
        <f t="shared" si="23"/>
        <v>0</v>
      </c>
      <c r="CJ30" s="117">
        <f t="shared" si="24"/>
        <v>1</v>
      </c>
      <c r="CK30" s="117">
        <f t="shared" si="25"/>
        <v>1</v>
      </c>
      <c r="CL30" s="117">
        <f t="shared" si="26"/>
        <v>0</v>
      </c>
      <c r="CM30" s="117">
        <f t="shared" si="27"/>
        <v>0</v>
      </c>
      <c r="CN30" s="117">
        <f t="shared" si="28"/>
        <v>0</v>
      </c>
      <c r="CO30" s="117">
        <f t="shared" si="84"/>
        <v>0</v>
      </c>
      <c r="CP30" s="117">
        <f t="shared" si="85"/>
        <v>0</v>
      </c>
      <c r="CQ30" s="117">
        <f t="shared" si="86"/>
        <v>0</v>
      </c>
      <c r="CR30" s="117">
        <f t="shared" si="29"/>
        <v>0</v>
      </c>
      <c r="CS30" s="117">
        <f t="shared" si="30"/>
        <v>0</v>
      </c>
      <c r="CT30" s="117">
        <f t="shared" si="31"/>
        <v>1</v>
      </c>
      <c r="CU30" s="117">
        <f t="shared" si="32"/>
        <v>0</v>
      </c>
      <c r="CV30" s="117">
        <f t="shared" si="33"/>
        <v>1</v>
      </c>
      <c r="CW30" s="117">
        <f t="shared" si="34"/>
        <v>1</v>
      </c>
      <c r="CX30" s="117">
        <f t="shared" si="35"/>
        <v>0</v>
      </c>
      <c r="CY30" s="117">
        <f t="shared" si="36"/>
        <v>0</v>
      </c>
      <c r="CZ30" s="117">
        <f t="shared" si="37"/>
        <v>1</v>
      </c>
      <c r="DA30" s="117">
        <f t="shared" si="87"/>
        <v>1</v>
      </c>
      <c r="DB30" s="117">
        <f t="shared" si="38"/>
        <v>1</v>
      </c>
      <c r="DC30" s="117">
        <f t="shared" si="88"/>
        <v>0</v>
      </c>
      <c r="DD30" s="117">
        <f t="shared" si="39"/>
        <v>0</v>
      </c>
      <c r="DE30" s="117">
        <f t="shared" si="89"/>
        <v>1</v>
      </c>
      <c r="DF30" s="117">
        <f t="shared" si="40"/>
        <v>0</v>
      </c>
      <c r="DG30" s="117">
        <f t="shared" si="41"/>
        <v>0</v>
      </c>
      <c r="DH30" s="117">
        <f t="shared" si="42"/>
        <v>0</v>
      </c>
      <c r="DI30" s="117">
        <f t="shared" si="43"/>
        <v>0</v>
      </c>
      <c r="DJ30" s="117">
        <f t="shared" si="44"/>
        <v>0</v>
      </c>
      <c r="DK30" s="117">
        <f t="shared" si="45"/>
        <v>0</v>
      </c>
      <c r="DL30" s="117">
        <f t="shared" si="46"/>
        <v>0</v>
      </c>
      <c r="DM30" s="117">
        <f t="shared" si="47"/>
        <v>1</v>
      </c>
      <c r="DN30" s="117">
        <f t="shared" si="48"/>
        <v>0</v>
      </c>
      <c r="DO30" s="117">
        <f t="shared" si="90"/>
        <v>0</v>
      </c>
      <c r="DP30" s="117">
        <f t="shared" si="91"/>
        <v>0</v>
      </c>
      <c r="DQ30" s="117">
        <f t="shared" si="49"/>
        <v>1</v>
      </c>
      <c r="DR30" s="117">
        <f t="shared" si="50"/>
        <v>0</v>
      </c>
      <c r="DS30" s="117">
        <f t="shared" si="51"/>
        <v>1</v>
      </c>
      <c r="DT30" s="117">
        <f t="shared" si="52"/>
        <v>1</v>
      </c>
      <c r="DU30" s="117">
        <f t="shared" si="92"/>
        <v>0</v>
      </c>
      <c r="DV30" s="117">
        <f t="shared" si="53"/>
        <v>1</v>
      </c>
      <c r="DW30" s="117">
        <f t="shared" si="93"/>
        <v>0</v>
      </c>
      <c r="DX30" s="117">
        <f t="shared" si="54"/>
        <v>0</v>
      </c>
      <c r="DY30" s="117">
        <f t="shared" si="94"/>
        <v>0</v>
      </c>
      <c r="DZ30" s="117">
        <f t="shared" si="55"/>
        <v>0</v>
      </c>
      <c r="EA30" s="117">
        <f t="shared" si="56"/>
        <v>0</v>
      </c>
      <c r="EB30" s="117">
        <f t="shared" si="57"/>
        <v>0</v>
      </c>
      <c r="EC30" s="117">
        <f t="shared" si="58"/>
        <v>0</v>
      </c>
      <c r="ED30" s="117">
        <f t="shared" si="59"/>
        <v>0</v>
      </c>
      <c r="EE30" s="117">
        <f t="shared" si="95"/>
        <v>0</v>
      </c>
      <c r="EF30" s="117">
        <f t="shared" si="60"/>
        <v>0</v>
      </c>
      <c r="EG30" s="117">
        <f t="shared" si="61"/>
        <v>0</v>
      </c>
      <c r="EH30" s="117">
        <f t="shared" si="62"/>
        <v>0</v>
      </c>
      <c r="EI30" s="117">
        <f t="shared" si="96"/>
        <v>0</v>
      </c>
      <c r="EJ30" s="117">
        <f t="shared" si="97"/>
        <v>0</v>
      </c>
      <c r="EK30" s="117">
        <f t="shared" si="98"/>
        <v>0</v>
      </c>
      <c r="EL30" s="117">
        <f t="shared" si="63"/>
        <v>0</v>
      </c>
      <c r="EM30" s="117">
        <f t="shared" si="64"/>
        <v>1</v>
      </c>
      <c r="EN30" s="117">
        <f t="shared" si="65"/>
        <v>1</v>
      </c>
      <c r="EO30" s="117">
        <f t="shared" si="66"/>
        <v>1</v>
      </c>
      <c r="EP30" s="118">
        <f t="shared" si="67"/>
        <v>0</v>
      </c>
      <c r="EQ30" s="117">
        <f t="shared" si="68"/>
        <v>1</v>
      </c>
      <c r="ER30" s="117">
        <f t="shared" si="69"/>
        <v>0</v>
      </c>
      <c r="ES30" s="117">
        <f t="shared" si="70"/>
        <v>1</v>
      </c>
      <c r="ET30" s="117">
        <f t="shared" si="71"/>
        <v>1</v>
      </c>
      <c r="EU30" s="117">
        <f t="shared" si="72"/>
        <v>0</v>
      </c>
      <c r="EV30" s="117">
        <f t="shared" si="73"/>
        <v>1</v>
      </c>
      <c r="EW30" s="118">
        <f t="shared" si="99"/>
        <v>1</v>
      </c>
      <c r="EX30" s="118">
        <f t="shared" si="100"/>
        <v>0</v>
      </c>
      <c r="EY30" s="117">
        <f t="shared" si="101"/>
        <v>1</v>
      </c>
      <c r="EZ30" s="118">
        <f t="shared" si="74"/>
        <v>0</v>
      </c>
      <c r="FA30" s="118">
        <f t="shared" si="102"/>
        <v>0</v>
      </c>
      <c r="FB30" s="7"/>
      <c r="FC30" s="7"/>
      <c r="FD30" s="7"/>
    </row>
    <row r="31" spans="1:160" ht="17.100000000000001" customHeight="1" thickBot="1" x14ac:dyDescent="0.3">
      <c r="A31" s="775"/>
      <c r="B31" s="778"/>
      <c r="C31" s="173">
        <v>10</v>
      </c>
      <c r="D31" s="129" t="s">
        <v>645</v>
      </c>
      <c r="E31" s="73" t="s">
        <v>739</v>
      </c>
      <c r="F31" s="162" t="s">
        <v>735</v>
      </c>
      <c r="G31" s="165" t="s">
        <v>647</v>
      </c>
      <c r="H31" s="394" t="s">
        <v>275</v>
      </c>
      <c r="I31" s="162" t="s">
        <v>736</v>
      </c>
      <c r="J31" s="147" t="s">
        <v>748</v>
      </c>
      <c r="K31" s="394" t="s">
        <v>633</v>
      </c>
      <c r="L31" s="86" t="s">
        <v>652</v>
      </c>
      <c r="M31" s="108" t="s">
        <v>649</v>
      </c>
      <c r="N31" s="73" t="s">
        <v>775</v>
      </c>
      <c r="O31" s="162" t="s">
        <v>517</v>
      </c>
      <c r="P31" s="171" t="s">
        <v>747</v>
      </c>
      <c r="Q31" s="162" t="s">
        <v>751</v>
      </c>
      <c r="R31" s="154" t="s">
        <v>644</v>
      </c>
      <c r="S31" s="86" t="s">
        <v>636</v>
      </c>
      <c r="T31" s="129" t="s">
        <v>413</v>
      </c>
      <c r="U31" s="155" t="s">
        <v>651</v>
      </c>
      <c r="V31" s="162" t="s">
        <v>196</v>
      </c>
      <c r="W31" s="165" t="s">
        <v>632</v>
      </c>
      <c r="X31" s="162" t="s">
        <v>237</v>
      </c>
      <c r="Y31" s="147" t="s">
        <v>603</v>
      </c>
      <c r="Z31" s="86" t="s">
        <v>301</v>
      </c>
      <c r="AA31" s="230" t="s">
        <v>39</v>
      </c>
      <c r="AB31" s="9" t="s">
        <v>429</v>
      </c>
      <c r="AC31" s="191"/>
      <c r="AD31" s="279" t="s">
        <v>775</v>
      </c>
      <c r="AE31" s="279" t="s">
        <v>775</v>
      </c>
      <c r="AF31" s="279" t="s">
        <v>775</v>
      </c>
      <c r="AG31" s="279" t="s">
        <v>415</v>
      </c>
      <c r="AH31" s="279" t="s">
        <v>415</v>
      </c>
      <c r="AI31" s="279" t="s">
        <v>415</v>
      </c>
      <c r="AJ31" s="279" t="s">
        <v>647</v>
      </c>
      <c r="AK31" s="279" t="s">
        <v>647</v>
      </c>
      <c r="AL31" s="279" t="s">
        <v>647</v>
      </c>
      <c r="AM31" s="279" t="s">
        <v>775</v>
      </c>
      <c r="AN31" s="279" t="s">
        <v>775</v>
      </c>
      <c r="AO31" s="279" t="s">
        <v>775</v>
      </c>
      <c r="AP31" s="279" t="s">
        <v>743</v>
      </c>
      <c r="AQ31" s="279" t="s">
        <v>743</v>
      </c>
      <c r="AR31" s="279" t="s">
        <v>644</v>
      </c>
      <c r="AS31" s="279" t="s">
        <v>644</v>
      </c>
      <c r="AT31" s="279" t="s">
        <v>514</v>
      </c>
      <c r="AU31" s="279" t="s">
        <v>514</v>
      </c>
      <c r="AV31" s="279" t="s">
        <v>514</v>
      </c>
      <c r="AW31" s="279" t="s">
        <v>237</v>
      </c>
      <c r="AX31" s="279" t="s">
        <v>237</v>
      </c>
      <c r="AY31" s="279" t="s">
        <v>763</v>
      </c>
      <c r="AZ31" s="279" t="s">
        <v>763</v>
      </c>
      <c r="BB31" s="118"/>
      <c r="BC31" s="118">
        <f t="shared" si="0"/>
        <v>1</v>
      </c>
      <c r="BD31" s="118">
        <f t="shared" si="1"/>
        <v>1</v>
      </c>
      <c r="BE31" s="118">
        <f t="shared" si="2"/>
        <v>1</v>
      </c>
      <c r="BF31" s="118">
        <f t="shared" si="3"/>
        <v>1</v>
      </c>
      <c r="BG31" s="118">
        <f t="shared" si="4"/>
        <v>1</v>
      </c>
      <c r="BH31" s="118">
        <f t="shared" si="75"/>
        <v>0</v>
      </c>
      <c r="BI31" s="118">
        <f t="shared" si="5"/>
        <v>1</v>
      </c>
      <c r="BJ31" s="118">
        <f t="shared" si="6"/>
        <v>0</v>
      </c>
      <c r="BK31" s="117">
        <f t="shared" si="76"/>
        <v>1</v>
      </c>
      <c r="BL31" s="118">
        <f t="shared" si="7"/>
        <v>1</v>
      </c>
      <c r="BM31" s="118">
        <f t="shared" si="8"/>
        <v>0</v>
      </c>
      <c r="BN31" s="117">
        <f t="shared" si="9"/>
        <v>0</v>
      </c>
      <c r="BO31" s="118">
        <f t="shared" si="10"/>
        <v>0</v>
      </c>
      <c r="BP31" s="118">
        <f t="shared" si="11"/>
        <v>1</v>
      </c>
      <c r="BQ31" s="118">
        <f t="shared" si="12"/>
        <v>0</v>
      </c>
      <c r="BR31" s="118">
        <f t="shared" si="13"/>
        <v>1</v>
      </c>
      <c r="BS31" s="118">
        <f t="shared" si="77"/>
        <v>1</v>
      </c>
      <c r="BT31" s="118">
        <f t="shared" si="78"/>
        <v>0</v>
      </c>
      <c r="BU31" s="118">
        <f t="shared" si="79"/>
        <v>1</v>
      </c>
      <c r="BV31" s="117">
        <f t="shared" si="14"/>
        <v>1</v>
      </c>
      <c r="BW31" s="117">
        <f t="shared" si="15"/>
        <v>0</v>
      </c>
      <c r="BX31" s="117">
        <f t="shared" si="16"/>
        <v>1</v>
      </c>
      <c r="BY31" s="117">
        <f t="shared" si="17"/>
        <v>1</v>
      </c>
      <c r="BZ31" s="117">
        <f t="shared" si="18"/>
        <v>0</v>
      </c>
      <c r="CA31" s="117">
        <f t="shared" si="80"/>
        <v>1</v>
      </c>
      <c r="CB31" s="117">
        <f t="shared" si="19"/>
        <v>0</v>
      </c>
      <c r="CC31" s="117">
        <f t="shared" si="20"/>
        <v>0</v>
      </c>
      <c r="CD31" s="117">
        <f t="shared" si="21"/>
        <v>0</v>
      </c>
      <c r="CE31" s="117">
        <f t="shared" si="81"/>
        <v>0</v>
      </c>
      <c r="CF31" s="117">
        <f t="shared" si="82"/>
        <v>0</v>
      </c>
      <c r="CG31" s="117">
        <f t="shared" si="83"/>
        <v>0</v>
      </c>
      <c r="CH31" s="117">
        <f t="shared" si="22"/>
        <v>0</v>
      </c>
      <c r="CI31" s="117">
        <f t="shared" si="23"/>
        <v>0</v>
      </c>
      <c r="CJ31" s="117">
        <f t="shared" si="24"/>
        <v>1</v>
      </c>
      <c r="CK31" s="117">
        <f t="shared" si="25"/>
        <v>1</v>
      </c>
      <c r="CL31" s="117">
        <f t="shared" si="26"/>
        <v>0</v>
      </c>
      <c r="CM31" s="117">
        <f t="shared" si="27"/>
        <v>0</v>
      </c>
      <c r="CN31" s="117">
        <f t="shared" si="28"/>
        <v>0</v>
      </c>
      <c r="CO31" s="117">
        <f t="shared" si="84"/>
        <v>0</v>
      </c>
      <c r="CP31" s="117">
        <f t="shared" si="85"/>
        <v>0</v>
      </c>
      <c r="CQ31" s="117">
        <f t="shared" si="86"/>
        <v>0</v>
      </c>
      <c r="CR31" s="117">
        <f t="shared" si="29"/>
        <v>0</v>
      </c>
      <c r="CS31" s="117">
        <f t="shared" si="30"/>
        <v>0</v>
      </c>
      <c r="CT31" s="117">
        <f t="shared" si="31"/>
        <v>1</v>
      </c>
      <c r="CU31" s="117">
        <f t="shared" si="32"/>
        <v>0</v>
      </c>
      <c r="CV31" s="117">
        <f t="shared" si="33"/>
        <v>1</v>
      </c>
      <c r="CW31" s="117">
        <f t="shared" si="34"/>
        <v>1</v>
      </c>
      <c r="CX31" s="117">
        <f t="shared" si="35"/>
        <v>0</v>
      </c>
      <c r="CY31" s="117">
        <f t="shared" si="36"/>
        <v>0</v>
      </c>
      <c r="CZ31" s="117">
        <f t="shared" si="37"/>
        <v>1</v>
      </c>
      <c r="DA31" s="117">
        <f t="shared" si="87"/>
        <v>1</v>
      </c>
      <c r="DB31" s="117">
        <f t="shared" si="38"/>
        <v>1</v>
      </c>
      <c r="DC31" s="117">
        <f t="shared" si="88"/>
        <v>0</v>
      </c>
      <c r="DD31" s="117">
        <f t="shared" si="39"/>
        <v>0</v>
      </c>
      <c r="DE31" s="117">
        <f t="shared" si="89"/>
        <v>1</v>
      </c>
      <c r="DF31" s="117">
        <f t="shared" si="40"/>
        <v>0</v>
      </c>
      <c r="DG31" s="117">
        <f t="shared" si="41"/>
        <v>0</v>
      </c>
      <c r="DH31" s="117">
        <f t="shared" si="42"/>
        <v>0</v>
      </c>
      <c r="DI31" s="117">
        <f t="shared" si="43"/>
        <v>0</v>
      </c>
      <c r="DJ31" s="117">
        <f t="shared" si="44"/>
        <v>0</v>
      </c>
      <c r="DK31" s="117">
        <f t="shared" si="45"/>
        <v>0</v>
      </c>
      <c r="DL31" s="117">
        <f t="shared" si="46"/>
        <v>0</v>
      </c>
      <c r="DM31" s="117">
        <f t="shared" si="47"/>
        <v>1</v>
      </c>
      <c r="DN31" s="117">
        <f t="shared" si="48"/>
        <v>0</v>
      </c>
      <c r="DO31" s="117">
        <f t="shared" si="90"/>
        <v>0</v>
      </c>
      <c r="DP31" s="117">
        <f t="shared" si="91"/>
        <v>0</v>
      </c>
      <c r="DQ31" s="117">
        <f t="shared" si="49"/>
        <v>1</v>
      </c>
      <c r="DR31" s="117">
        <f t="shared" si="50"/>
        <v>0</v>
      </c>
      <c r="DS31" s="117">
        <f t="shared" si="51"/>
        <v>1</v>
      </c>
      <c r="DT31" s="117">
        <f t="shared" si="52"/>
        <v>1</v>
      </c>
      <c r="DU31" s="117">
        <f t="shared" si="92"/>
        <v>0</v>
      </c>
      <c r="DV31" s="117">
        <f t="shared" si="53"/>
        <v>1</v>
      </c>
      <c r="DW31" s="117">
        <f t="shared" si="93"/>
        <v>0</v>
      </c>
      <c r="DX31" s="117">
        <f t="shared" si="54"/>
        <v>0</v>
      </c>
      <c r="DY31" s="117">
        <f t="shared" si="94"/>
        <v>0</v>
      </c>
      <c r="DZ31" s="117">
        <f t="shared" si="55"/>
        <v>0</v>
      </c>
      <c r="EA31" s="117">
        <f t="shared" si="56"/>
        <v>0</v>
      </c>
      <c r="EB31" s="117">
        <f t="shared" si="57"/>
        <v>0</v>
      </c>
      <c r="EC31" s="117">
        <f t="shared" si="58"/>
        <v>0</v>
      </c>
      <c r="ED31" s="117">
        <f t="shared" si="59"/>
        <v>0</v>
      </c>
      <c r="EE31" s="117">
        <f t="shared" si="95"/>
        <v>0</v>
      </c>
      <c r="EF31" s="117">
        <f t="shared" si="60"/>
        <v>0</v>
      </c>
      <c r="EG31" s="117">
        <f t="shared" si="61"/>
        <v>0</v>
      </c>
      <c r="EH31" s="117">
        <f t="shared" si="62"/>
        <v>0</v>
      </c>
      <c r="EI31" s="117">
        <f t="shared" si="96"/>
        <v>0</v>
      </c>
      <c r="EJ31" s="117">
        <f t="shared" si="97"/>
        <v>0</v>
      </c>
      <c r="EK31" s="117">
        <f t="shared" si="98"/>
        <v>0</v>
      </c>
      <c r="EL31" s="117">
        <f t="shared" si="63"/>
        <v>0</v>
      </c>
      <c r="EM31" s="117">
        <f t="shared" si="64"/>
        <v>1</v>
      </c>
      <c r="EN31" s="117">
        <f t="shared" si="65"/>
        <v>1</v>
      </c>
      <c r="EO31" s="117">
        <f t="shared" si="66"/>
        <v>1</v>
      </c>
      <c r="EP31" s="118">
        <f t="shared" si="67"/>
        <v>0</v>
      </c>
      <c r="EQ31" s="117">
        <f t="shared" si="68"/>
        <v>1</v>
      </c>
      <c r="ER31" s="117">
        <f t="shared" si="69"/>
        <v>0</v>
      </c>
      <c r="ES31" s="117">
        <f t="shared" si="70"/>
        <v>1</v>
      </c>
      <c r="ET31" s="117">
        <f t="shared" si="71"/>
        <v>1</v>
      </c>
      <c r="EU31" s="117">
        <f t="shared" si="72"/>
        <v>0</v>
      </c>
      <c r="EV31" s="117">
        <f t="shared" si="73"/>
        <v>1</v>
      </c>
      <c r="EW31" s="118">
        <f t="shared" si="99"/>
        <v>1</v>
      </c>
      <c r="EX31" s="118">
        <f t="shared" si="100"/>
        <v>0</v>
      </c>
      <c r="EY31" s="117">
        <f t="shared" si="101"/>
        <v>1</v>
      </c>
      <c r="EZ31" s="118">
        <f t="shared" si="74"/>
        <v>0</v>
      </c>
      <c r="FA31" s="118">
        <f t="shared" si="102"/>
        <v>0</v>
      </c>
      <c r="FB31" s="7"/>
      <c r="FC31" s="7"/>
      <c r="FD31" s="7"/>
    </row>
    <row r="32" spans="1:160" ht="17.100000000000001" customHeight="1" thickTop="1" x14ac:dyDescent="0.25">
      <c r="A32" s="370"/>
      <c r="B32" s="371"/>
      <c r="C32" s="221">
        <v>0</v>
      </c>
      <c r="D32" s="317" t="s">
        <v>415</v>
      </c>
      <c r="E32" s="315"/>
      <c r="F32" s="312"/>
      <c r="G32" s="419" t="s">
        <v>415</v>
      </c>
      <c r="H32" s="315" t="s">
        <v>415</v>
      </c>
      <c r="I32" s="312"/>
      <c r="J32" s="313"/>
      <c r="K32" s="396"/>
      <c r="L32" s="314"/>
      <c r="M32" s="308"/>
      <c r="N32" s="315"/>
      <c r="O32" s="312"/>
      <c r="P32" s="316"/>
      <c r="Q32" s="312"/>
      <c r="R32" s="313"/>
      <c r="S32" s="314"/>
      <c r="T32" s="317"/>
      <c r="U32" s="318" t="s">
        <v>569</v>
      </c>
      <c r="V32" s="312"/>
      <c r="W32" s="316"/>
      <c r="X32" s="312" t="s">
        <v>569</v>
      </c>
      <c r="Y32" s="313"/>
      <c r="Z32" s="314" t="s">
        <v>569</v>
      </c>
      <c r="AA32" s="42" t="s">
        <v>40</v>
      </c>
      <c r="AB32" s="10" t="s">
        <v>430</v>
      </c>
      <c r="AC32" s="191"/>
      <c r="AD32" s="279" t="s">
        <v>775</v>
      </c>
      <c r="AE32" s="279" t="s">
        <v>775</v>
      </c>
      <c r="AF32" s="279" t="s">
        <v>775</v>
      </c>
      <c r="AG32" s="279" t="s">
        <v>415</v>
      </c>
      <c r="AH32" s="279" t="s">
        <v>415</v>
      </c>
      <c r="AI32" s="279" t="s">
        <v>415</v>
      </c>
      <c r="AJ32" s="279" t="s">
        <v>647</v>
      </c>
      <c r="AK32" s="279" t="s">
        <v>647</v>
      </c>
      <c r="AL32" s="279" t="s">
        <v>647</v>
      </c>
      <c r="AM32" s="279" t="s">
        <v>743</v>
      </c>
      <c r="AN32" s="279" t="s">
        <v>743</v>
      </c>
      <c r="AO32" s="279" t="s">
        <v>743</v>
      </c>
      <c r="AP32" s="279" t="s">
        <v>569</v>
      </c>
      <c r="AQ32" s="279" t="s">
        <v>569</v>
      </c>
      <c r="AR32" s="279" t="s">
        <v>743</v>
      </c>
      <c r="AS32" s="279" t="s">
        <v>744</v>
      </c>
      <c r="AT32" s="279" t="s">
        <v>413</v>
      </c>
      <c r="AU32" s="279" t="s">
        <v>413</v>
      </c>
      <c r="AV32" s="279" t="s">
        <v>413</v>
      </c>
      <c r="AW32" s="279" t="s">
        <v>569</v>
      </c>
      <c r="AX32" s="279" t="s">
        <v>569</v>
      </c>
      <c r="AY32" s="279" t="s">
        <v>237</v>
      </c>
      <c r="AZ32" s="279" t="s">
        <v>237</v>
      </c>
      <c r="BB32" s="118"/>
      <c r="BC32" s="118">
        <f t="shared" si="0"/>
        <v>0</v>
      </c>
      <c r="BD32" s="118">
        <f t="shared" si="1"/>
        <v>0</v>
      </c>
      <c r="BE32" s="118">
        <f t="shared" si="2"/>
        <v>0</v>
      </c>
      <c r="BF32" s="118">
        <f t="shared" si="3"/>
        <v>0</v>
      </c>
      <c r="BG32" s="118">
        <f t="shared" si="4"/>
        <v>0</v>
      </c>
      <c r="BH32" s="118">
        <f t="shared" si="75"/>
        <v>0</v>
      </c>
      <c r="BI32" s="118">
        <f t="shared" si="5"/>
        <v>0</v>
      </c>
      <c r="BJ32" s="118">
        <f t="shared" si="6"/>
        <v>0</v>
      </c>
      <c r="BK32" s="117">
        <f t="shared" si="76"/>
        <v>0</v>
      </c>
      <c r="BL32" s="118">
        <f t="shared" si="7"/>
        <v>0</v>
      </c>
      <c r="BM32" s="118">
        <f t="shared" si="8"/>
        <v>0</v>
      </c>
      <c r="BN32" s="117">
        <f t="shared" si="9"/>
        <v>0</v>
      </c>
      <c r="BO32" s="118">
        <f t="shared" si="10"/>
        <v>0</v>
      </c>
      <c r="BP32" s="118">
        <f t="shared" si="11"/>
        <v>0</v>
      </c>
      <c r="BQ32" s="118">
        <f t="shared" si="12"/>
        <v>0</v>
      </c>
      <c r="BR32" s="118">
        <f t="shared" si="13"/>
        <v>0</v>
      </c>
      <c r="BS32" s="118">
        <f t="shared" si="77"/>
        <v>0</v>
      </c>
      <c r="BT32" s="118">
        <f t="shared" si="78"/>
        <v>0</v>
      </c>
      <c r="BU32" s="118">
        <f t="shared" si="79"/>
        <v>0</v>
      </c>
      <c r="BV32" s="117">
        <f t="shared" si="14"/>
        <v>0</v>
      </c>
      <c r="BW32" s="117">
        <f t="shared" si="15"/>
        <v>0</v>
      </c>
      <c r="BX32" s="117">
        <f t="shared" si="16"/>
        <v>0</v>
      </c>
      <c r="BY32" s="117">
        <f t="shared" si="17"/>
        <v>0</v>
      </c>
      <c r="BZ32" s="117">
        <f t="shared" si="18"/>
        <v>0</v>
      </c>
      <c r="CA32" s="117">
        <f t="shared" si="80"/>
        <v>0</v>
      </c>
      <c r="CB32" s="117">
        <f t="shared" si="19"/>
        <v>0</v>
      </c>
      <c r="CC32" s="117">
        <f t="shared" si="20"/>
        <v>0</v>
      </c>
      <c r="CD32" s="117">
        <f t="shared" si="21"/>
        <v>0</v>
      </c>
      <c r="CE32" s="117">
        <f t="shared" si="81"/>
        <v>0</v>
      </c>
      <c r="CF32" s="117">
        <f t="shared" si="82"/>
        <v>0</v>
      </c>
      <c r="CG32" s="117">
        <f t="shared" si="83"/>
        <v>0</v>
      </c>
      <c r="CH32" s="117">
        <f t="shared" si="22"/>
        <v>0</v>
      </c>
      <c r="CI32" s="117">
        <f t="shared" si="23"/>
        <v>0</v>
      </c>
      <c r="CJ32" s="117">
        <f t="shared" si="24"/>
        <v>0</v>
      </c>
      <c r="CK32" s="117">
        <f t="shared" si="25"/>
        <v>0</v>
      </c>
      <c r="CL32" s="117">
        <f t="shared" si="26"/>
        <v>0</v>
      </c>
      <c r="CM32" s="117">
        <f t="shared" si="27"/>
        <v>0</v>
      </c>
      <c r="CN32" s="117">
        <f t="shared" si="28"/>
        <v>0</v>
      </c>
      <c r="CO32" s="117">
        <f t="shared" si="84"/>
        <v>0</v>
      </c>
      <c r="CP32" s="117">
        <f t="shared" si="85"/>
        <v>0</v>
      </c>
      <c r="CQ32" s="117">
        <f t="shared" si="86"/>
        <v>0</v>
      </c>
      <c r="CR32" s="117">
        <f t="shared" si="29"/>
        <v>3</v>
      </c>
      <c r="CS32" s="117">
        <f t="shared" si="30"/>
        <v>3</v>
      </c>
      <c r="CT32" s="117">
        <f t="shared" si="31"/>
        <v>0</v>
      </c>
      <c r="CU32" s="117">
        <f t="shared" si="32"/>
        <v>0</v>
      </c>
      <c r="CV32" s="117">
        <f t="shared" si="33"/>
        <v>0</v>
      </c>
      <c r="CW32" s="117">
        <f t="shared" si="34"/>
        <v>0</v>
      </c>
      <c r="CX32" s="117">
        <f t="shared" si="35"/>
        <v>0</v>
      </c>
      <c r="CY32" s="117">
        <f t="shared" si="36"/>
        <v>0</v>
      </c>
      <c r="CZ32" s="117">
        <f t="shared" si="37"/>
        <v>0</v>
      </c>
      <c r="DA32" s="117">
        <f t="shared" si="87"/>
        <v>0</v>
      </c>
      <c r="DB32" s="117">
        <f t="shared" si="38"/>
        <v>0</v>
      </c>
      <c r="DC32" s="117">
        <f t="shared" si="88"/>
        <v>0</v>
      </c>
      <c r="DD32" s="117">
        <f t="shared" si="39"/>
        <v>0</v>
      </c>
      <c r="DE32" s="117">
        <f t="shared" si="89"/>
        <v>0</v>
      </c>
      <c r="DF32" s="117">
        <f t="shared" si="40"/>
        <v>0</v>
      </c>
      <c r="DG32" s="117">
        <f t="shared" si="41"/>
        <v>0</v>
      </c>
      <c r="DH32" s="117">
        <f t="shared" si="42"/>
        <v>0</v>
      </c>
      <c r="DI32" s="117">
        <f t="shared" si="43"/>
        <v>0</v>
      </c>
      <c r="DJ32" s="117">
        <f t="shared" si="44"/>
        <v>0</v>
      </c>
      <c r="DK32" s="117">
        <f t="shared" si="45"/>
        <v>0</v>
      </c>
      <c r="DL32" s="117">
        <f t="shared" si="46"/>
        <v>0</v>
      </c>
      <c r="DM32" s="117">
        <f t="shared" si="47"/>
        <v>0</v>
      </c>
      <c r="DN32" s="117">
        <f t="shared" si="48"/>
        <v>0</v>
      </c>
      <c r="DO32" s="117">
        <f t="shared" si="90"/>
        <v>0</v>
      </c>
      <c r="DP32" s="117">
        <f t="shared" si="91"/>
        <v>0</v>
      </c>
      <c r="DQ32" s="117">
        <f t="shared" si="49"/>
        <v>0</v>
      </c>
      <c r="DR32" s="117">
        <f t="shared" si="50"/>
        <v>0</v>
      </c>
      <c r="DS32" s="117">
        <f t="shared" si="51"/>
        <v>0</v>
      </c>
      <c r="DT32" s="117">
        <f t="shared" si="52"/>
        <v>0</v>
      </c>
      <c r="DU32" s="117">
        <f t="shared" si="92"/>
        <v>0</v>
      </c>
      <c r="DV32" s="117">
        <f t="shared" si="53"/>
        <v>0</v>
      </c>
      <c r="DW32" s="117">
        <f t="shared" si="93"/>
        <v>0</v>
      </c>
      <c r="DX32" s="117">
        <f t="shared" si="54"/>
        <v>0</v>
      </c>
      <c r="DY32" s="117">
        <f t="shared" si="94"/>
        <v>0</v>
      </c>
      <c r="DZ32" s="117">
        <f t="shared" si="55"/>
        <v>0</v>
      </c>
      <c r="EA32" s="117">
        <f t="shared" si="56"/>
        <v>0</v>
      </c>
      <c r="EB32" s="117">
        <f t="shared" si="57"/>
        <v>0</v>
      </c>
      <c r="EC32" s="117">
        <f t="shared" si="58"/>
        <v>0</v>
      </c>
      <c r="ED32" s="117">
        <f t="shared" si="59"/>
        <v>0</v>
      </c>
      <c r="EE32" s="117">
        <f t="shared" si="95"/>
        <v>0</v>
      </c>
      <c r="EF32" s="117">
        <f t="shared" si="60"/>
        <v>0</v>
      </c>
      <c r="EG32" s="117">
        <f t="shared" si="61"/>
        <v>0</v>
      </c>
      <c r="EH32" s="117">
        <f t="shared" si="62"/>
        <v>0</v>
      </c>
      <c r="EI32" s="117">
        <f t="shared" si="96"/>
        <v>0</v>
      </c>
      <c r="EJ32" s="117">
        <f t="shared" si="97"/>
        <v>0</v>
      </c>
      <c r="EK32" s="117">
        <f t="shared" si="98"/>
        <v>0</v>
      </c>
      <c r="EL32" s="117">
        <f t="shared" si="63"/>
        <v>0</v>
      </c>
      <c r="EM32" s="117">
        <f t="shared" si="64"/>
        <v>0</v>
      </c>
      <c r="EN32" s="117">
        <f t="shared" si="65"/>
        <v>0</v>
      </c>
      <c r="EO32" s="117">
        <f t="shared" si="66"/>
        <v>0</v>
      </c>
      <c r="EP32" s="118">
        <f t="shared" si="67"/>
        <v>0</v>
      </c>
      <c r="EQ32" s="117">
        <f t="shared" si="68"/>
        <v>0</v>
      </c>
      <c r="ER32" s="117">
        <f t="shared" si="69"/>
        <v>0</v>
      </c>
      <c r="ES32" s="117">
        <f t="shared" si="70"/>
        <v>0</v>
      </c>
      <c r="ET32" s="117">
        <f t="shared" si="71"/>
        <v>0</v>
      </c>
      <c r="EU32" s="117">
        <f t="shared" si="72"/>
        <v>0</v>
      </c>
      <c r="EV32" s="117">
        <f t="shared" si="73"/>
        <v>0</v>
      </c>
      <c r="EW32" s="118">
        <f t="shared" si="99"/>
        <v>0</v>
      </c>
      <c r="EX32" s="118">
        <f t="shared" si="100"/>
        <v>0</v>
      </c>
      <c r="EY32" s="117">
        <f t="shared" si="101"/>
        <v>0</v>
      </c>
      <c r="EZ32" s="118">
        <f t="shared" si="74"/>
        <v>0</v>
      </c>
      <c r="FA32" s="118">
        <f t="shared" si="102"/>
        <v>0</v>
      </c>
      <c r="FB32" s="7"/>
      <c r="FC32" s="7"/>
      <c r="FD32" s="7"/>
    </row>
    <row r="33" spans="1:160" ht="17.100000000000001" customHeight="1" x14ac:dyDescent="0.25">
      <c r="A33" s="774">
        <v>3</v>
      </c>
      <c r="B33" s="777" t="s">
        <v>18</v>
      </c>
      <c r="C33" s="174">
        <v>1</v>
      </c>
      <c r="D33" s="61" t="s">
        <v>415</v>
      </c>
      <c r="E33" s="72" t="s">
        <v>647</v>
      </c>
      <c r="F33" s="201" t="s">
        <v>652</v>
      </c>
      <c r="G33" s="420" t="s">
        <v>415</v>
      </c>
      <c r="H33" s="72" t="s">
        <v>415</v>
      </c>
      <c r="I33" s="201" t="s">
        <v>735</v>
      </c>
      <c r="J33" s="145" t="s">
        <v>645</v>
      </c>
      <c r="K33" s="392" t="s">
        <v>739</v>
      </c>
      <c r="L33" s="91" t="s">
        <v>636</v>
      </c>
      <c r="M33" s="127" t="s">
        <v>640</v>
      </c>
      <c r="N33" s="72" t="s">
        <v>255</v>
      </c>
      <c r="O33" s="201" t="s">
        <v>743</v>
      </c>
      <c r="P33" s="211" t="s">
        <v>632</v>
      </c>
      <c r="Q33" s="201" t="s">
        <v>737</v>
      </c>
      <c r="R33" s="146" t="s">
        <v>633</v>
      </c>
      <c r="S33" s="91" t="s">
        <v>751</v>
      </c>
      <c r="T33" s="127" t="s">
        <v>603</v>
      </c>
      <c r="U33" s="153" t="s">
        <v>569</v>
      </c>
      <c r="V33" s="201" t="s">
        <v>514</v>
      </c>
      <c r="W33" s="211" t="s">
        <v>642</v>
      </c>
      <c r="X33" s="201" t="s">
        <v>569</v>
      </c>
      <c r="Y33" s="145" t="s">
        <v>763</v>
      </c>
      <c r="Z33" s="91" t="s">
        <v>569</v>
      </c>
      <c r="AA33" s="42" t="s">
        <v>41</v>
      </c>
      <c r="AB33" s="10" t="s">
        <v>58</v>
      </c>
      <c r="AC33" s="6"/>
      <c r="AD33" s="279" t="s">
        <v>775</v>
      </c>
      <c r="AE33" s="279" t="s">
        <v>775</v>
      </c>
      <c r="AF33" s="279" t="s">
        <v>775</v>
      </c>
      <c r="AG33" s="279" t="s">
        <v>415</v>
      </c>
      <c r="AH33" s="279" t="s">
        <v>415</v>
      </c>
      <c r="AI33" s="279" t="s">
        <v>415</v>
      </c>
      <c r="AJ33" s="279" t="s">
        <v>647</v>
      </c>
      <c r="AK33" s="279" t="s">
        <v>647</v>
      </c>
      <c r="AL33" s="279" t="s">
        <v>647</v>
      </c>
      <c r="AM33" s="279" t="s">
        <v>743</v>
      </c>
      <c r="AN33" s="279" t="s">
        <v>743</v>
      </c>
      <c r="AO33" s="279" t="s">
        <v>743</v>
      </c>
      <c r="AP33" s="279" t="s">
        <v>569</v>
      </c>
      <c r="AQ33" s="279" t="s">
        <v>569</v>
      </c>
      <c r="AR33" s="279" t="s">
        <v>743</v>
      </c>
      <c r="AS33" s="279" t="s">
        <v>744</v>
      </c>
      <c r="AT33" s="279" t="s">
        <v>413</v>
      </c>
      <c r="AU33" s="279" t="s">
        <v>413</v>
      </c>
      <c r="AV33" s="279" t="s">
        <v>413</v>
      </c>
      <c r="AW33" s="279" t="s">
        <v>569</v>
      </c>
      <c r="AX33" s="279" t="s">
        <v>569</v>
      </c>
      <c r="AY33" s="279" t="s">
        <v>237</v>
      </c>
      <c r="AZ33" s="279" t="s">
        <v>237</v>
      </c>
      <c r="BB33" s="118"/>
      <c r="BC33" s="118">
        <f t="shared" si="0"/>
        <v>1</v>
      </c>
      <c r="BD33" s="118">
        <f t="shared" si="1"/>
        <v>1</v>
      </c>
      <c r="BE33" s="118">
        <f t="shared" si="2"/>
        <v>1</v>
      </c>
      <c r="BF33" s="118">
        <f t="shared" si="3"/>
        <v>0</v>
      </c>
      <c r="BG33" s="118">
        <f t="shared" si="4"/>
        <v>0</v>
      </c>
      <c r="BH33" s="118">
        <f t="shared" si="75"/>
        <v>0</v>
      </c>
      <c r="BI33" s="118">
        <f t="shared" si="5"/>
        <v>0</v>
      </c>
      <c r="BJ33" s="118">
        <f t="shared" si="6"/>
        <v>0</v>
      </c>
      <c r="BK33" s="117">
        <f t="shared" si="76"/>
        <v>0</v>
      </c>
      <c r="BL33" s="118">
        <f t="shared" si="7"/>
        <v>0</v>
      </c>
      <c r="BM33" s="118">
        <f t="shared" si="8"/>
        <v>0</v>
      </c>
      <c r="BN33" s="117">
        <f t="shared" si="9"/>
        <v>0</v>
      </c>
      <c r="BO33" s="118">
        <f t="shared" si="10"/>
        <v>0</v>
      </c>
      <c r="BP33" s="118">
        <f t="shared" si="11"/>
        <v>1</v>
      </c>
      <c r="BQ33" s="118">
        <f t="shared" si="12"/>
        <v>0</v>
      </c>
      <c r="BR33" s="118">
        <f t="shared" si="13"/>
        <v>1</v>
      </c>
      <c r="BS33" s="118">
        <f t="shared" si="77"/>
        <v>1</v>
      </c>
      <c r="BT33" s="118">
        <f t="shared" si="78"/>
        <v>0</v>
      </c>
      <c r="BU33" s="118">
        <f t="shared" si="79"/>
        <v>1</v>
      </c>
      <c r="BV33" s="117">
        <f t="shared" si="14"/>
        <v>1</v>
      </c>
      <c r="BW33" s="117">
        <f t="shared" si="15"/>
        <v>0</v>
      </c>
      <c r="BX33" s="117">
        <f t="shared" si="16"/>
        <v>1</v>
      </c>
      <c r="BY33" s="117">
        <f t="shared" si="17"/>
        <v>0</v>
      </c>
      <c r="BZ33" s="117">
        <f t="shared" si="18"/>
        <v>1</v>
      </c>
      <c r="CA33" s="117">
        <f t="shared" si="80"/>
        <v>1</v>
      </c>
      <c r="CB33" s="117">
        <f t="shared" si="19"/>
        <v>0</v>
      </c>
      <c r="CC33" s="117">
        <f t="shared" si="20"/>
        <v>0</v>
      </c>
      <c r="CD33" s="117">
        <f t="shared" si="21"/>
        <v>0</v>
      </c>
      <c r="CE33" s="117">
        <f t="shared" si="81"/>
        <v>1</v>
      </c>
      <c r="CF33" s="117">
        <f t="shared" si="82"/>
        <v>0</v>
      </c>
      <c r="CG33" s="117">
        <f t="shared" si="83"/>
        <v>1</v>
      </c>
      <c r="CH33" s="117">
        <f t="shared" si="22"/>
        <v>0</v>
      </c>
      <c r="CI33" s="117">
        <f t="shared" si="23"/>
        <v>0</v>
      </c>
      <c r="CJ33" s="117">
        <f t="shared" si="24"/>
        <v>0</v>
      </c>
      <c r="CK33" s="117">
        <f t="shared" si="25"/>
        <v>0</v>
      </c>
      <c r="CL33" s="117">
        <f t="shared" si="26"/>
        <v>0</v>
      </c>
      <c r="CM33" s="117">
        <f t="shared" si="27"/>
        <v>0</v>
      </c>
      <c r="CN33" s="117">
        <f t="shared" si="28"/>
        <v>0</v>
      </c>
      <c r="CO33" s="117">
        <f t="shared" si="84"/>
        <v>1</v>
      </c>
      <c r="CP33" s="117">
        <f t="shared" si="85"/>
        <v>0</v>
      </c>
      <c r="CQ33" s="117">
        <f t="shared" si="86"/>
        <v>1</v>
      </c>
      <c r="CR33" s="117">
        <f t="shared" si="29"/>
        <v>3</v>
      </c>
      <c r="CS33" s="117">
        <f t="shared" si="30"/>
        <v>3</v>
      </c>
      <c r="CT33" s="117">
        <f t="shared" si="31"/>
        <v>0</v>
      </c>
      <c r="CU33" s="117">
        <f t="shared" si="32"/>
        <v>1</v>
      </c>
      <c r="CV33" s="117">
        <f t="shared" si="33"/>
        <v>1</v>
      </c>
      <c r="CW33" s="117">
        <f t="shared" si="34"/>
        <v>1</v>
      </c>
      <c r="CX33" s="117">
        <f t="shared" si="35"/>
        <v>1</v>
      </c>
      <c r="CY33" s="117">
        <f t="shared" si="36"/>
        <v>0</v>
      </c>
      <c r="CZ33" s="117">
        <f t="shared" si="37"/>
        <v>0</v>
      </c>
      <c r="DA33" s="117">
        <f t="shared" si="87"/>
        <v>0</v>
      </c>
      <c r="DB33" s="117">
        <f t="shared" si="38"/>
        <v>0</v>
      </c>
      <c r="DC33" s="117">
        <f t="shared" si="88"/>
        <v>0</v>
      </c>
      <c r="DD33" s="117">
        <f t="shared" si="39"/>
        <v>0</v>
      </c>
      <c r="DE33" s="117">
        <f t="shared" si="89"/>
        <v>0</v>
      </c>
      <c r="DF33" s="117">
        <f t="shared" si="40"/>
        <v>0</v>
      </c>
      <c r="DG33" s="117">
        <f t="shared" si="41"/>
        <v>0</v>
      </c>
      <c r="DH33" s="117">
        <f t="shared" si="42"/>
        <v>0</v>
      </c>
      <c r="DI33" s="117">
        <f t="shared" si="43"/>
        <v>1</v>
      </c>
      <c r="DJ33" s="117">
        <f t="shared" si="44"/>
        <v>0</v>
      </c>
      <c r="DK33" s="117">
        <f t="shared" si="45"/>
        <v>1</v>
      </c>
      <c r="DL33" s="117">
        <f t="shared" si="46"/>
        <v>0</v>
      </c>
      <c r="DM33" s="117">
        <f t="shared" si="47"/>
        <v>0</v>
      </c>
      <c r="DN33" s="117">
        <f t="shared" si="48"/>
        <v>0</v>
      </c>
      <c r="DO33" s="117">
        <f t="shared" si="90"/>
        <v>0</v>
      </c>
      <c r="DP33" s="117">
        <f t="shared" si="91"/>
        <v>0</v>
      </c>
      <c r="DQ33" s="117">
        <f t="shared" si="49"/>
        <v>0</v>
      </c>
      <c r="DR33" s="117">
        <f t="shared" si="50"/>
        <v>0</v>
      </c>
      <c r="DS33" s="117">
        <f t="shared" si="51"/>
        <v>0</v>
      </c>
      <c r="DT33" s="117">
        <f t="shared" si="52"/>
        <v>0</v>
      </c>
      <c r="DU33" s="117">
        <f t="shared" si="92"/>
        <v>0</v>
      </c>
      <c r="DV33" s="117">
        <f t="shared" si="53"/>
        <v>0</v>
      </c>
      <c r="DW33" s="117">
        <f t="shared" si="93"/>
        <v>0</v>
      </c>
      <c r="DX33" s="117">
        <f t="shared" si="54"/>
        <v>0</v>
      </c>
      <c r="DY33" s="117">
        <f t="shared" si="94"/>
        <v>0</v>
      </c>
      <c r="DZ33" s="117">
        <f t="shared" si="55"/>
        <v>0</v>
      </c>
      <c r="EA33" s="117">
        <f t="shared" si="56"/>
        <v>0</v>
      </c>
      <c r="EB33" s="117">
        <f t="shared" si="57"/>
        <v>0</v>
      </c>
      <c r="EC33" s="117">
        <f t="shared" si="58"/>
        <v>0</v>
      </c>
      <c r="ED33" s="117">
        <f t="shared" si="59"/>
        <v>0</v>
      </c>
      <c r="EE33" s="117">
        <f t="shared" si="95"/>
        <v>0</v>
      </c>
      <c r="EF33" s="117">
        <f t="shared" si="60"/>
        <v>0</v>
      </c>
      <c r="EG33" s="117">
        <f t="shared" si="61"/>
        <v>0</v>
      </c>
      <c r="EH33" s="117">
        <f t="shared" si="62"/>
        <v>0</v>
      </c>
      <c r="EI33" s="117">
        <f t="shared" si="96"/>
        <v>0</v>
      </c>
      <c r="EJ33" s="117">
        <f t="shared" si="97"/>
        <v>0</v>
      </c>
      <c r="EK33" s="117">
        <f t="shared" si="98"/>
        <v>0</v>
      </c>
      <c r="EL33" s="117">
        <f t="shared" si="63"/>
        <v>1</v>
      </c>
      <c r="EM33" s="117">
        <f t="shared" si="64"/>
        <v>1</v>
      </c>
      <c r="EN33" s="117">
        <f t="shared" si="65"/>
        <v>0</v>
      </c>
      <c r="EO33" s="117">
        <f t="shared" si="66"/>
        <v>1</v>
      </c>
      <c r="EP33" s="118">
        <f t="shared" si="67"/>
        <v>0</v>
      </c>
      <c r="EQ33" s="117">
        <f t="shared" si="68"/>
        <v>1</v>
      </c>
      <c r="ER33" s="117">
        <f t="shared" si="69"/>
        <v>0</v>
      </c>
      <c r="ES33" s="117">
        <f t="shared" si="70"/>
        <v>1</v>
      </c>
      <c r="ET33" s="117">
        <f t="shared" si="71"/>
        <v>1</v>
      </c>
      <c r="EU33" s="117">
        <f t="shared" si="72"/>
        <v>0</v>
      </c>
      <c r="EV33" s="117">
        <f t="shared" si="73"/>
        <v>1</v>
      </c>
      <c r="EW33" s="118">
        <f t="shared" si="99"/>
        <v>0</v>
      </c>
      <c r="EX33" s="118">
        <f t="shared" si="100"/>
        <v>0</v>
      </c>
      <c r="EY33" s="117">
        <f t="shared" si="101"/>
        <v>0</v>
      </c>
      <c r="EZ33" s="118">
        <f t="shared" si="74"/>
        <v>0</v>
      </c>
      <c r="FA33" s="118">
        <f t="shared" si="102"/>
        <v>0</v>
      </c>
      <c r="FB33" s="7"/>
      <c r="FC33" s="7"/>
      <c r="FD33" s="7"/>
    </row>
    <row r="34" spans="1:160" ht="17.100000000000001" customHeight="1" x14ac:dyDescent="0.25">
      <c r="A34" s="774"/>
      <c r="B34" s="777"/>
      <c r="C34" s="172">
        <v>2</v>
      </c>
      <c r="D34" s="63" t="s">
        <v>415</v>
      </c>
      <c r="E34" s="65" t="s">
        <v>647</v>
      </c>
      <c r="F34" s="161" t="s">
        <v>652</v>
      </c>
      <c r="G34" s="260" t="s">
        <v>415</v>
      </c>
      <c r="H34" s="65" t="s">
        <v>415</v>
      </c>
      <c r="I34" s="161" t="s">
        <v>735</v>
      </c>
      <c r="J34" s="146" t="s">
        <v>645</v>
      </c>
      <c r="K34" s="258" t="s">
        <v>739</v>
      </c>
      <c r="L34" s="85" t="s">
        <v>636</v>
      </c>
      <c r="M34" s="78" t="s">
        <v>640</v>
      </c>
      <c r="N34" s="76" t="s">
        <v>255</v>
      </c>
      <c r="O34" s="161" t="s">
        <v>743</v>
      </c>
      <c r="P34" s="164" t="s">
        <v>632</v>
      </c>
      <c r="Q34" s="161" t="s">
        <v>737</v>
      </c>
      <c r="R34" s="146" t="s">
        <v>633</v>
      </c>
      <c r="S34" s="85" t="s">
        <v>751</v>
      </c>
      <c r="T34" s="78" t="s">
        <v>603</v>
      </c>
      <c r="U34" s="154" t="s">
        <v>569</v>
      </c>
      <c r="V34" s="161" t="s">
        <v>514</v>
      </c>
      <c r="W34" s="164" t="s">
        <v>642</v>
      </c>
      <c r="X34" s="161" t="s">
        <v>569</v>
      </c>
      <c r="Y34" s="146" t="s">
        <v>763</v>
      </c>
      <c r="Z34" s="85" t="s">
        <v>569</v>
      </c>
      <c r="AA34" s="42" t="s">
        <v>42</v>
      </c>
      <c r="AB34" s="10" t="s">
        <v>59</v>
      </c>
      <c r="AC34" s="6"/>
      <c r="AD34" s="279" t="s">
        <v>415</v>
      </c>
      <c r="AE34" s="279" t="s">
        <v>415</v>
      </c>
      <c r="AF34" s="279" t="s">
        <v>415</v>
      </c>
      <c r="AG34" s="279" t="s">
        <v>587</v>
      </c>
      <c r="AH34" s="279" t="s">
        <v>747</v>
      </c>
      <c r="AI34" s="279" t="s">
        <v>747</v>
      </c>
      <c r="AJ34" s="279" t="s">
        <v>415</v>
      </c>
      <c r="AK34" s="279" t="s">
        <v>415</v>
      </c>
      <c r="AL34" s="279" t="s">
        <v>415</v>
      </c>
      <c r="AM34" s="279" t="s">
        <v>743</v>
      </c>
      <c r="AN34" s="279" t="s">
        <v>743</v>
      </c>
      <c r="AO34" s="279" t="s">
        <v>743</v>
      </c>
      <c r="AP34" s="279" t="s">
        <v>569</v>
      </c>
      <c r="AQ34" s="279" t="s">
        <v>569</v>
      </c>
      <c r="AR34" s="279" t="s">
        <v>743</v>
      </c>
      <c r="AS34" s="279" t="s">
        <v>744</v>
      </c>
      <c r="AT34" s="279" t="s">
        <v>413</v>
      </c>
      <c r="AU34" s="279" t="s">
        <v>413</v>
      </c>
      <c r="AV34" s="279" t="s">
        <v>413</v>
      </c>
      <c r="AW34" s="279" t="s">
        <v>569</v>
      </c>
      <c r="AX34" s="279" t="s">
        <v>569</v>
      </c>
      <c r="AY34" s="279" t="s">
        <v>237</v>
      </c>
      <c r="AZ34" s="279" t="s">
        <v>237</v>
      </c>
      <c r="BB34" s="118"/>
      <c r="BC34" s="118">
        <f t="shared" si="0"/>
        <v>1</v>
      </c>
      <c r="BD34" s="118">
        <f t="shared" si="1"/>
        <v>1</v>
      </c>
      <c r="BE34" s="118">
        <f t="shared" si="2"/>
        <v>1</v>
      </c>
      <c r="BF34" s="118">
        <f t="shared" si="3"/>
        <v>0</v>
      </c>
      <c r="BG34" s="118">
        <f t="shared" si="4"/>
        <v>0</v>
      </c>
      <c r="BH34" s="118">
        <f t="shared" si="75"/>
        <v>0</v>
      </c>
      <c r="BI34" s="118">
        <f t="shared" si="5"/>
        <v>0</v>
      </c>
      <c r="BJ34" s="118">
        <f t="shared" si="6"/>
        <v>0</v>
      </c>
      <c r="BK34" s="117">
        <f t="shared" si="76"/>
        <v>0</v>
      </c>
      <c r="BL34" s="118">
        <f t="shared" si="7"/>
        <v>0</v>
      </c>
      <c r="BM34" s="118">
        <f t="shared" si="8"/>
        <v>0</v>
      </c>
      <c r="BN34" s="117">
        <f t="shared" si="9"/>
        <v>0</v>
      </c>
      <c r="BO34" s="118">
        <f t="shared" si="10"/>
        <v>0</v>
      </c>
      <c r="BP34" s="118">
        <f t="shared" si="11"/>
        <v>1</v>
      </c>
      <c r="BQ34" s="118">
        <f t="shared" si="12"/>
        <v>0</v>
      </c>
      <c r="BR34" s="118">
        <f t="shared" si="13"/>
        <v>1</v>
      </c>
      <c r="BS34" s="118">
        <f t="shared" si="77"/>
        <v>1</v>
      </c>
      <c r="BT34" s="118">
        <f t="shared" si="78"/>
        <v>0</v>
      </c>
      <c r="BU34" s="118">
        <f t="shared" si="79"/>
        <v>1</v>
      </c>
      <c r="BV34" s="117">
        <f t="shared" si="14"/>
        <v>1</v>
      </c>
      <c r="BW34" s="117">
        <f t="shared" si="15"/>
        <v>0</v>
      </c>
      <c r="BX34" s="117">
        <f t="shared" si="16"/>
        <v>1</v>
      </c>
      <c r="BY34" s="117">
        <f t="shared" si="17"/>
        <v>0</v>
      </c>
      <c r="BZ34" s="117">
        <f t="shared" si="18"/>
        <v>1</v>
      </c>
      <c r="CA34" s="117">
        <f t="shared" si="80"/>
        <v>1</v>
      </c>
      <c r="CB34" s="117">
        <f t="shared" si="19"/>
        <v>0</v>
      </c>
      <c r="CC34" s="117">
        <f t="shared" si="20"/>
        <v>0</v>
      </c>
      <c r="CD34" s="117">
        <f t="shared" si="21"/>
        <v>0</v>
      </c>
      <c r="CE34" s="117">
        <f t="shared" si="81"/>
        <v>1</v>
      </c>
      <c r="CF34" s="117">
        <f t="shared" si="82"/>
        <v>0</v>
      </c>
      <c r="CG34" s="117">
        <f t="shared" si="83"/>
        <v>1</v>
      </c>
      <c r="CH34" s="117">
        <f t="shared" si="22"/>
        <v>0</v>
      </c>
      <c r="CI34" s="117">
        <f t="shared" si="23"/>
        <v>0</v>
      </c>
      <c r="CJ34" s="117">
        <f t="shared" si="24"/>
        <v>0</v>
      </c>
      <c r="CK34" s="117">
        <f t="shared" si="25"/>
        <v>0</v>
      </c>
      <c r="CL34" s="117">
        <f t="shared" si="26"/>
        <v>0</v>
      </c>
      <c r="CM34" s="117">
        <f t="shared" si="27"/>
        <v>0</v>
      </c>
      <c r="CN34" s="117">
        <f t="shared" si="28"/>
        <v>0</v>
      </c>
      <c r="CO34" s="117">
        <f t="shared" si="84"/>
        <v>1</v>
      </c>
      <c r="CP34" s="117">
        <f t="shared" si="85"/>
        <v>0</v>
      </c>
      <c r="CQ34" s="117">
        <f t="shared" si="86"/>
        <v>1</v>
      </c>
      <c r="CR34" s="117">
        <f t="shared" si="29"/>
        <v>3</v>
      </c>
      <c r="CS34" s="117">
        <f t="shared" si="30"/>
        <v>3</v>
      </c>
      <c r="CT34" s="117">
        <f t="shared" si="31"/>
        <v>0</v>
      </c>
      <c r="CU34" s="117">
        <f t="shared" si="32"/>
        <v>1</v>
      </c>
      <c r="CV34" s="117">
        <f t="shared" si="33"/>
        <v>1</v>
      </c>
      <c r="CW34" s="117">
        <f t="shared" si="34"/>
        <v>1</v>
      </c>
      <c r="CX34" s="117">
        <f t="shared" si="35"/>
        <v>1</v>
      </c>
      <c r="CY34" s="117">
        <f t="shared" si="36"/>
        <v>0</v>
      </c>
      <c r="CZ34" s="117">
        <f t="shared" si="37"/>
        <v>0</v>
      </c>
      <c r="DA34" s="117">
        <f t="shared" si="87"/>
        <v>0</v>
      </c>
      <c r="DB34" s="117">
        <f t="shared" si="38"/>
        <v>0</v>
      </c>
      <c r="DC34" s="117">
        <f t="shared" si="88"/>
        <v>0</v>
      </c>
      <c r="DD34" s="117">
        <f t="shared" si="39"/>
        <v>0</v>
      </c>
      <c r="DE34" s="117">
        <f t="shared" si="89"/>
        <v>0</v>
      </c>
      <c r="DF34" s="117">
        <f t="shared" si="40"/>
        <v>0</v>
      </c>
      <c r="DG34" s="117">
        <f t="shared" si="41"/>
        <v>0</v>
      </c>
      <c r="DH34" s="117">
        <f t="shared" si="42"/>
        <v>0</v>
      </c>
      <c r="DI34" s="117">
        <f t="shared" si="43"/>
        <v>1</v>
      </c>
      <c r="DJ34" s="117">
        <f t="shared" si="44"/>
        <v>0</v>
      </c>
      <c r="DK34" s="117">
        <f t="shared" si="45"/>
        <v>1</v>
      </c>
      <c r="DL34" s="117">
        <f t="shared" si="46"/>
        <v>0</v>
      </c>
      <c r="DM34" s="117">
        <f t="shared" si="47"/>
        <v>0</v>
      </c>
      <c r="DN34" s="117">
        <f t="shared" si="48"/>
        <v>0</v>
      </c>
      <c r="DO34" s="117">
        <f t="shared" si="90"/>
        <v>0</v>
      </c>
      <c r="DP34" s="117">
        <f t="shared" si="91"/>
        <v>0</v>
      </c>
      <c r="DQ34" s="117">
        <f t="shared" si="49"/>
        <v>0</v>
      </c>
      <c r="DR34" s="117">
        <f t="shared" si="50"/>
        <v>0</v>
      </c>
      <c r="DS34" s="117">
        <f t="shared" si="51"/>
        <v>0</v>
      </c>
      <c r="DT34" s="117">
        <f t="shared" si="52"/>
        <v>0</v>
      </c>
      <c r="DU34" s="117">
        <f t="shared" si="92"/>
        <v>0</v>
      </c>
      <c r="DV34" s="117">
        <f t="shared" si="53"/>
        <v>0</v>
      </c>
      <c r="DW34" s="117">
        <f t="shared" si="93"/>
        <v>0</v>
      </c>
      <c r="DX34" s="117">
        <f t="shared" si="54"/>
        <v>0</v>
      </c>
      <c r="DY34" s="117">
        <f t="shared" si="94"/>
        <v>0</v>
      </c>
      <c r="DZ34" s="117">
        <f t="shared" si="55"/>
        <v>0</v>
      </c>
      <c r="EA34" s="117">
        <f t="shared" si="56"/>
        <v>0</v>
      </c>
      <c r="EB34" s="117">
        <f t="shared" si="57"/>
        <v>0</v>
      </c>
      <c r="EC34" s="117">
        <f t="shared" si="58"/>
        <v>0</v>
      </c>
      <c r="ED34" s="117">
        <f t="shared" si="59"/>
        <v>0</v>
      </c>
      <c r="EE34" s="117">
        <f t="shared" si="95"/>
        <v>0</v>
      </c>
      <c r="EF34" s="117">
        <f t="shared" si="60"/>
        <v>0</v>
      </c>
      <c r="EG34" s="117">
        <f t="shared" si="61"/>
        <v>0</v>
      </c>
      <c r="EH34" s="117">
        <f t="shared" si="62"/>
        <v>0</v>
      </c>
      <c r="EI34" s="117">
        <f t="shared" si="96"/>
        <v>0</v>
      </c>
      <c r="EJ34" s="117">
        <f t="shared" si="97"/>
        <v>0</v>
      </c>
      <c r="EK34" s="117">
        <f t="shared" si="98"/>
        <v>0</v>
      </c>
      <c r="EL34" s="117">
        <f t="shared" si="63"/>
        <v>1</v>
      </c>
      <c r="EM34" s="117">
        <f t="shared" si="64"/>
        <v>1</v>
      </c>
      <c r="EN34" s="117">
        <f t="shared" si="65"/>
        <v>0</v>
      </c>
      <c r="EO34" s="117">
        <f t="shared" si="66"/>
        <v>1</v>
      </c>
      <c r="EP34" s="118">
        <f t="shared" si="67"/>
        <v>0</v>
      </c>
      <c r="EQ34" s="117">
        <f t="shared" si="68"/>
        <v>1</v>
      </c>
      <c r="ER34" s="117">
        <f t="shared" si="69"/>
        <v>0</v>
      </c>
      <c r="ES34" s="117">
        <f t="shared" si="70"/>
        <v>1</v>
      </c>
      <c r="ET34" s="117">
        <f t="shared" si="71"/>
        <v>1</v>
      </c>
      <c r="EU34" s="117">
        <f t="shared" si="72"/>
        <v>0</v>
      </c>
      <c r="EV34" s="117">
        <f t="shared" si="73"/>
        <v>1</v>
      </c>
      <c r="EW34" s="118">
        <f t="shared" si="99"/>
        <v>0</v>
      </c>
      <c r="EX34" s="118">
        <f t="shared" si="100"/>
        <v>0</v>
      </c>
      <c r="EY34" s="117">
        <f t="shared" si="101"/>
        <v>0</v>
      </c>
      <c r="EZ34" s="118">
        <f t="shared" si="74"/>
        <v>0</v>
      </c>
      <c r="FA34" s="118">
        <f t="shared" si="102"/>
        <v>0</v>
      </c>
      <c r="FB34" s="7"/>
      <c r="FC34" s="7"/>
      <c r="FD34" s="7"/>
    </row>
    <row r="35" spans="1:160" ht="17.100000000000001" customHeight="1" x14ac:dyDescent="0.25">
      <c r="A35" s="774"/>
      <c r="B35" s="777"/>
      <c r="C35" s="172">
        <v>3</v>
      </c>
      <c r="D35" s="63" t="s">
        <v>275</v>
      </c>
      <c r="E35" s="65" t="s">
        <v>652</v>
      </c>
      <c r="F35" s="161" t="s">
        <v>647</v>
      </c>
      <c r="G35" s="164" t="s">
        <v>737</v>
      </c>
      <c r="H35" s="258" t="s">
        <v>634</v>
      </c>
      <c r="I35" s="201" t="s">
        <v>735</v>
      </c>
      <c r="J35" s="146" t="s">
        <v>739</v>
      </c>
      <c r="K35" s="258" t="s">
        <v>645</v>
      </c>
      <c r="L35" s="85" t="s">
        <v>267</v>
      </c>
      <c r="M35" s="259" t="s">
        <v>632</v>
      </c>
      <c r="N35" s="65" t="s">
        <v>743</v>
      </c>
      <c r="O35" s="161" t="s">
        <v>640</v>
      </c>
      <c r="P35" s="164" t="s">
        <v>196</v>
      </c>
      <c r="Q35" s="161" t="s">
        <v>519</v>
      </c>
      <c r="R35" s="146" t="s">
        <v>255</v>
      </c>
      <c r="S35" s="85" t="s">
        <v>742</v>
      </c>
      <c r="T35" s="78" t="s">
        <v>603</v>
      </c>
      <c r="U35" s="154" t="s">
        <v>754</v>
      </c>
      <c r="V35" s="201" t="s">
        <v>514</v>
      </c>
      <c r="W35" s="164" t="s">
        <v>643</v>
      </c>
      <c r="X35" s="161" t="s">
        <v>274</v>
      </c>
      <c r="Y35" s="146" t="s">
        <v>642</v>
      </c>
      <c r="Z35" s="91" t="s">
        <v>763</v>
      </c>
      <c r="AA35" s="42" t="s">
        <v>317</v>
      </c>
      <c r="AB35" s="10" t="s">
        <v>60</v>
      </c>
      <c r="AC35" s="6"/>
      <c r="AD35" s="279" t="s">
        <v>415</v>
      </c>
      <c r="AE35" s="279" t="s">
        <v>415</v>
      </c>
      <c r="AF35" s="279" t="s">
        <v>415</v>
      </c>
      <c r="AG35" s="279" t="s">
        <v>587</v>
      </c>
      <c r="AH35" s="279" t="s">
        <v>747</v>
      </c>
      <c r="AI35" s="279" t="s">
        <v>747</v>
      </c>
      <c r="AJ35" s="279" t="s">
        <v>415</v>
      </c>
      <c r="AK35" s="279" t="s">
        <v>415</v>
      </c>
      <c r="AL35" s="279" t="s">
        <v>415</v>
      </c>
      <c r="AM35" s="279" t="s">
        <v>743</v>
      </c>
      <c r="AN35" s="279" t="s">
        <v>743</v>
      </c>
      <c r="AO35" s="279" t="s">
        <v>743</v>
      </c>
      <c r="AP35" s="279" t="s">
        <v>747</v>
      </c>
      <c r="AQ35" s="279" t="s">
        <v>747</v>
      </c>
      <c r="AR35" s="279" t="s">
        <v>743</v>
      </c>
      <c r="AS35" s="279" t="s">
        <v>744</v>
      </c>
      <c r="AT35" s="279" t="s">
        <v>413</v>
      </c>
      <c r="AU35" s="279" t="s">
        <v>413</v>
      </c>
      <c r="AV35" s="279" t="s">
        <v>413</v>
      </c>
      <c r="AW35" s="279" t="s">
        <v>638</v>
      </c>
      <c r="AX35" s="279" t="s">
        <v>638</v>
      </c>
      <c r="AY35" s="279" t="s">
        <v>237</v>
      </c>
      <c r="AZ35" s="279" t="s">
        <v>237</v>
      </c>
      <c r="BB35" s="118"/>
      <c r="BC35" s="118">
        <f t="shared" si="0"/>
        <v>1</v>
      </c>
      <c r="BD35" s="118">
        <f t="shared" si="1"/>
        <v>1</v>
      </c>
      <c r="BE35" s="118">
        <f t="shared" si="2"/>
        <v>1</v>
      </c>
      <c r="BF35" s="118">
        <f t="shared" si="3"/>
        <v>0</v>
      </c>
      <c r="BG35" s="118">
        <f t="shared" si="4"/>
        <v>1</v>
      </c>
      <c r="BH35" s="118">
        <f t="shared" si="75"/>
        <v>0</v>
      </c>
      <c r="BI35" s="118">
        <f t="shared" si="5"/>
        <v>1</v>
      </c>
      <c r="BJ35" s="118">
        <f t="shared" si="6"/>
        <v>0</v>
      </c>
      <c r="BK35" s="117">
        <f t="shared" si="76"/>
        <v>0</v>
      </c>
      <c r="BL35" s="118">
        <f t="shared" si="7"/>
        <v>0</v>
      </c>
      <c r="BM35" s="118">
        <f t="shared" si="8"/>
        <v>1</v>
      </c>
      <c r="BN35" s="117">
        <f t="shared" si="9"/>
        <v>0</v>
      </c>
      <c r="BO35" s="118">
        <f t="shared" si="10"/>
        <v>1</v>
      </c>
      <c r="BP35" s="118">
        <f t="shared" si="11"/>
        <v>1</v>
      </c>
      <c r="BQ35" s="118">
        <f t="shared" si="12"/>
        <v>0</v>
      </c>
      <c r="BR35" s="118">
        <f t="shared" si="13"/>
        <v>1</v>
      </c>
      <c r="BS35" s="118">
        <f t="shared" si="77"/>
        <v>0</v>
      </c>
      <c r="BT35" s="118">
        <f t="shared" si="78"/>
        <v>0</v>
      </c>
      <c r="BU35" s="118">
        <f t="shared" si="79"/>
        <v>0</v>
      </c>
      <c r="BV35" s="117">
        <f t="shared" si="14"/>
        <v>1</v>
      </c>
      <c r="BW35" s="117">
        <f t="shared" si="15"/>
        <v>0</v>
      </c>
      <c r="BX35" s="117">
        <f t="shared" si="16"/>
        <v>1</v>
      </c>
      <c r="BY35" s="117">
        <f t="shared" si="17"/>
        <v>0</v>
      </c>
      <c r="BZ35" s="117">
        <f t="shared" si="18"/>
        <v>1</v>
      </c>
      <c r="CA35" s="117">
        <f t="shared" si="80"/>
        <v>1</v>
      </c>
      <c r="CB35" s="117">
        <f t="shared" si="19"/>
        <v>0</v>
      </c>
      <c r="CC35" s="117">
        <f t="shared" si="20"/>
        <v>0</v>
      </c>
      <c r="CD35" s="117">
        <f t="shared" si="21"/>
        <v>0</v>
      </c>
      <c r="CE35" s="117">
        <f t="shared" si="81"/>
        <v>1</v>
      </c>
      <c r="CF35" s="117">
        <f t="shared" si="82"/>
        <v>0</v>
      </c>
      <c r="CG35" s="117">
        <f t="shared" si="83"/>
        <v>1</v>
      </c>
      <c r="CH35" s="117">
        <f t="shared" si="22"/>
        <v>1</v>
      </c>
      <c r="CI35" s="117">
        <f t="shared" si="23"/>
        <v>0</v>
      </c>
      <c r="CJ35" s="117">
        <f t="shared" si="24"/>
        <v>0</v>
      </c>
      <c r="CK35" s="117">
        <f t="shared" si="25"/>
        <v>1</v>
      </c>
      <c r="CL35" s="117">
        <f t="shared" si="26"/>
        <v>0</v>
      </c>
      <c r="CM35" s="117">
        <f t="shared" si="27"/>
        <v>0</v>
      </c>
      <c r="CN35" s="117">
        <f t="shared" si="28"/>
        <v>0</v>
      </c>
      <c r="CO35" s="117">
        <f t="shared" si="84"/>
        <v>1</v>
      </c>
      <c r="CP35" s="117">
        <f t="shared" si="85"/>
        <v>0</v>
      </c>
      <c r="CQ35" s="117">
        <f t="shared" si="86"/>
        <v>1</v>
      </c>
      <c r="CR35" s="117">
        <f t="shared" si="29"/>
        <v>0</v>
      </c>
      <c r="CS35" s="117">
        <f t="shared" si="30"/>
        <v>0</v>
      </c>
      <c r="CT35" s="117">
        <f t="shared" si="31"/>
        <v>0</v>
      </c>
      <c r="CU35" s="117">
        <f t="shared" si="32"/>
        <v>1</v>
      </c>
      <c r="CV35" s="117">
        <f t="shared" si="33"/>
        <v>1</v>
      </c>
      <c r="CW35" s="117">
        <f t="shared" si="34"/>
        <v>1</v>
      </c>
      <c r="CX35" s="117">
        <f t="shared" si="35"/>
        <v>1</v>
      </c>
      <c r="CY35" s="117">
        <f t="shared" si="36"/>
        <v>0</v>
      </c>
      <c r="CZ35" s="117">
        <f t="shared" si="37"/>
        <v>0</v>
      </c>
      <c r="DA35" s="117">
        <f t="shared" si="87"/>
        <v>0</v>
      </c>
      <c r="DB35" s="117">
        <f t="shared" si="38"/>
        <v>0</v>
      </c>
      <c r="DC35" s="117">
        <f t="shared" si="88"/>
        <v>0</v>
      </c>
      <c r="DD35" s="117">
        <f t="shared" si="39"/>
        <v>1</v>
      </c>
      <c r="DE35" s="117">
        <f t="shared" si="89"/>
        <v>1</v>
      </c>
      <c r="DF35" s="117">
        <f t="shared" si="40"/>
        <v>0</v>
      </c>
      <c r="DG35" s="117">
        <f t="shared" si="41"/>
        <v>0</v>
      </c>
      <c r="DH35" s="117">
        <f t="shared" si="42"/>
        <v>0</v>
      </c>
      <c r="DI35" s="117">
        <f t="shared" si="43"/>
        <v>1</v>
      </c>
      <c r="DJ35" s="117">
        <f t="shared" si="44"/>
        <v>0</v>
      </c>
      <c r="DK35" s="117">
        <f t="shared" si="45"/>
        <v>1</v>
      </c>
      <c r="DL35" s="117">
        <f t="shared" si="46"/>
        <v>0</v>
      </c>
      <c r="DM35" s="117">
        <f t="shared" si="47"/>
        <v>0</v>
      </c>
      <c r="DN35" s="117">
        <f t="shared" si="48"/>
        <v>0</v>
      </c>
      <c r="DO35" s="117">
        <f t="shared" si="90"/>
        <v>0</v>
      </c>
      <c r="DP35" s="117">
        <f t="shared" si="91"/>
        <v>0</v>
      </c>
      <c r="DQ35" s="117">
        <f t="shared" si="49"/>
        <v>0</v>
      </c>
      <c r="DR35" s="117">
        <f t="shared" si="50"/>
        <v>0</v>
      </c>
      <c r="DS35" s="117">
        <f t="shared" si="51"/>
        <v>0</v>
      </c>
      <c r="DT35" s="117">
        <f t="shared" si="52"/>
        <v>0</v>
      </c>
      <c r="DU35" s="117">
        <f t="shared" si="92"/>
        <v>0</v>
      </c>
      <c r="DV35" s="117">
        <f t="shared" si="53"/>
        <v>0</v>
      </c>
      <c r="DW35" s="117">
        <f t="shared" si="93"/>
        <v>0</v>
      </c>
      <c r="DX35" s="117">
        <f t="shared" si="54"/>
        <v>0</v>
      </c>
      <c r="DY35" s="117">
        <f t="shared" si="94"/>
        <v>0</v>
      </c>
      <c r="DZ35" s="117">
        <f t="shared" si="55"/>
        <v>1</v>
      </c>
      <c r="EA35" s="117">
        <f t="shared" si="56"/>
        <v>0</v>
      </c>
      <c r="EB35" s="117">
        <f t="shared" si="57"/>
        <v>1</v>
      </c>
      <c r="EC35" s="117">
        <f t="shared" si="58"/>
        <v>0</v>
      </c>
      <c r="ED35" s="117">
        <f t="shared" si="59"/>
        <v>0</v>
      </c>
      <c r="EE35" s="117">
        <f t="shared" si="95"/>
        <v>0</v>
      </c>
      <c r="EF35" s="117">
        <f t="shared" si="60"/>
        <v>0</v>
      </c>
      <c r="EG35" s="117">
        <f t="shared" si="61"/>
        <v>1</v>
      </c>
      <c r="EH35" s="117">
        <f t="shared" si="62"/>
        <v>1</v>
      </c>
      <c r="EI35" s="117">
        <f t="shared" si="96"/>
        <v>0</v>
      </c>
      <c r="EJ35" s="117">
        <f t="shared" si="97"/>
        <v>0</v>
      </c>
      <c r="EK35" s="117">
        <f t="shared" si="98"/>
        <v>0</v>
      </c>
      <c r="EL35" s="117">
        <f t="shared" si="63"/>
        <v>1</v>
      </c>
      <c r="EM35" s="117">
        <f t="shared" si="64"/>
        <v>1</v>
      </c>
      <c r="EN35" s="117">
        <f t="shared" si="65"/>
        <v>1</v>
      </c>
      <c r="EO35" s="117">
        <f t="shared" si="66"/>
        <v>1</v>
      </c>
      <c r="EP35" s="118">
        <f t="shared" si="67"/>
        <v>0</v>
      </c>
      <c r="EQ35" s="117">
        <f t="shared" si="68"/>
        <v>0</v>
      </c>
      <c r="ER35" s="117">
        <f t="shared" si="69"/>
        <v>0</v>
      </c>
      <c r="ES35" s="117">
        <f t="shared" si="70"/>
        <v>0</v>
      </c>
      <c r="ET35" s="117">
        <f t="shared" si="71"/>
        <v>0</v>
      </c>
      <c r="EU35" s="117">
        <f t="shared" si="72"/>
        <v>1</v>
      </c>
      <c r="EV35" s="117">
        <f t="shared" si="73"/>
        <v>1</v>
      </c>
      <c r="EW35" s="118">
        <f t="shared" si="99"/>
        <v>0</v>
      </c>
      <c r="EX35" s="118">
        <f t="shared" si="100"/>
        <v>1</v>
      </c>
      <c r="EY35" s="117">
        <f t="shared" si="101"/>
        <v>1</v>
      </c>
      <c r="EZ35" s="118">
        <f t="shared" si="74"/>
        <v>0</v>
      </c>
      <c r="FA35" s="118">
        <f t="shared" si="102"/>
        <v>0</v>
      </c>
      <c r="FB35" s="7"/>
      <c r="FC35" s="7"/>
      <c r="FD35" s="7"/>
    </row>
    <row r="36" spans="1:160" ht="17.100000000000001" customHeight="1" x14ac:dyDescent="0.25">
      <c r="A36" s="774"/>
      <c r="B36" s="777"/>
      <c r="C36" s="172">
        <v>4</v>
      </c>
      <c r="D36" s="63" t="s">
        <v>275</v>
      </c>
      <c r="E36" s="65" t="s">
        <v>652</v>
      </c>
      <c r="F36" s="161" t="s">
        <v>647</v>
      </c>
      <c r="G36" s="164" t="s">
        <v>737</v>
      </c>
      <c r="H36" s="258" t="s">
        <v>634</v>
      </c>
      <c r="I36" s="161" t="s">
        <v>753</v>
      </c>
      <c r="J36" s="146" t="s">
        <v>739</v>
      </c>
      <c r="K36" s="258" t="s">
        <v>645</v>
      </c>
      <c r="L36" s="85" t="s">
        <v>267</v>
      </c>
      <c r="M36" s="259" t="s">
        <v>632</v>
      </c>
      <c r="N36" s="65" t="s">
        <v>743</v>
      </c>
      <c r="O36" s="161" t="s">
        <v>640</v>
      </c>
      <c r="P36" s="164" t="s">
        <v>196</v>
      </c>
      <c r="Q36" s="161" t="s">
        <v>519</v>
      </c>
      <c r="R36" s="146" t="s">
        <v>255</v>
      </c>
      <c r="S36" s="85" t="s">
        <v>742</v>
      </c>
      <c r="T36" s="78" t="s">
        <v>639</v>
      </c>
      <c r="U36" s="154" t="s">
        <v>754</v>
      </c>
      <c r="V36" s="161" t="s">
        <v>603</v>
      </c>
      <c r="W36" s="164" t="s">
        <v>643</v>
      </c>
      <c r="X36" s="161" t="s">
        <v>274</v>
      </c>
      <c r="Y36" s="146" t="s">
        <v>642</v>
      </c>
      <c r="Z36" s="85" t="s">
        <v>763</v>
      </c>
      <c r="AA36" s="42" t="s">
        <v>43</v>
      </c>
      <c r="AB36" s="10" t="s">
        <v>61</v>
      </c>
      <c r="AC36" s="6"/>
      <c r="AD36" s="279" t="s">
        <v>415</v>
      </c>
      <c r="AE36" s="279" t="s">
        <v>415</v>
      </c>
      <c r="AF36" s="279" t="s">
        <v>415</v>
      </c>
      <c r="AG36" s="279" t="s">
        <v>587</v>
      </c>
      <c r="AH36" s="279" t="s">
        <v>747</v>
      </c>
      <c r="AI36" s="279" t="s">
        <v>747</v>
      </c>
      <c r="AJ36" s="279" t="s">
        <v>415</v>
      </c>
      <c r="AK36" s="279" t="s">
        <v>415</v>
      </c>
      <c r="AL36" s="279" t="s">
        <v>415</v>
      </c>
      <c r="AM36" s="279" t="s">
        <v>415</v>
      </c>
      <c r="AN36" s="279" t="s">
        <v>415</v>
      </c>
      <c r="AO36" s="279" t="s">
        <v>415</v>
      </c>
      <c r="AP36" s="279" t="s">
        <v>747</v>
      </c>
      <c r="AQ36" s="279" t="s">
        <v>747</v>
      </c>
      <c r="AR36" s="279" t="s">
        <v>569</v>
      </c>
      <c r="AS36" s="279" t="s">
        <v>569</v>
      </c>
      <c r="AT36" s="279" t="s">
        <v>569</v>
      </c>
      <c r="AU36" s="279" t="s">
        <v>569</v>
      </c>
      <c r="AV36" s="279" t="s">
        <v>569</v>
      </c>
      <c r="AW36" s="279" t="s">
        <v>638</v>
      </c>
      <c r="AX36" s="279" t="s">
        <v>638</v>
      </c>
      <c r="AY36" s="279" t="s">
        <v>569</v>
      </c>
      <c r="AZ36" s="279" t="s">
        <v>569</v>
      </c>
      <c r="BB36" s="118"/>
      <c r="BC36" s="118">
        <f t="shared" si="0"/>
        <v>1</v>
      </c>
      <c r="BD36" s="118">
        <f t="shared" si="1"/>
        <v>0</v>
      </c>
      <c r="BE36" s="118">
        <f t="shared" si="2"/>
        <v>0</v>
      </c>
      <c r="BF36" s="118">
        <f t="shared" si="3"/>
        <v>0</v>
      </c>
      <c r="BG36" s="118">
        <f t="shared" si="4"/>
        <v>1</v>
      </c>
      <c r="BH36" s="118">
        <f t="shared" si="75"/>
        <v>0</v>
      </c>
      <c r="BI36" s="118">
        <f t="shared" si="5"/>
        <v>1</v>
      </c>
      <c r="BJ36" s="118">
        <f t="shared" si="6"/>
        <v>0</v>
      </c>
      <c r="BK36" s="117">
        <f t="shared" si="76"/>
        <v>0</v>
      </c>
      <c r="BL36" s="118">
        <f t="shared" si="7"/>
        <v>0</v>
      </c>
      <c r="BM36" s="118">
        <f t="shared" si="8"/>
        <v>1</v>
      </c>
      <c r="BN36" s="117">
        <f t="shared" si="9"/>
        <v>0</v>
      </c>
      <c r="BO36" s="118">
        <f t="shared" si="10"/>
        <v>1</v>
      </c>
      <c r="BP36" s="118">
        <f t="shared" si="11"/>
        <v>1</v>
      </c>
      <c r="BQ36" s="118">
        <f t="shared" si="12"/>
        <v>0</v>
      </c>
      <c r="BR36" s="118">
        <f t="shared" si="13"/>
        <v>1</v>
      </c>
      <c r="BS36" s="118">
        <f t="shared" si="77"/>
        <v>0</v>
      </c>
      <c r="BT36" s="118">
        <f t="shared" si="78"/>
        <v>0</v>
      </c>
      <c r="BU36" s="118">
        <f t="shared" si="79"/>
        <v>0</v>
      </c>
      <c r="BV36" s="117">
        <f t="shared" si="14"/>
        <v>1</v>
      </c>
      <c r="BW36" s="117">
        <f t="shared" si="15"/>
        <v>0</v>
      </c>
      <c r="BX36" s="117">
        <f t="shared" si="16"/>
        <v>1</v>
      </c>
      <c r="BY36" s="117">
        <f t="shared" si="17"/>
        <v>0</v>
      </c>
      <c r="BZ36" s="117">
        <f t="shared" si="18"/>
        <v>1</v>
      </c>
      <c r="CA36" s="117">
        <f t="shared" si="80"/>
        <v>1</v>
      </c>
      <c r="CB36" s="117">
        <f t="shared" si="19"/>
        <v>0</v>
      </c>
      <c r="CC36" s="117">
        <f t="shared" si="20"/>
        <v>0</v>
      </c>
      <c r="CD36" s="117">
        <f t="shared" si="21"/>
        <v>0</v>
      </c>
      <c r="CE36" s="117">
        <f t="shared" si="81"/>
        <v>1</v>
      </c>
      <c r="CF36" s="117">
        <f t="shared" si="82"/>
        <v>0</v>
      </c>
      <c r="CG36" s="117">
        <f t="shared" si="83"/>
        <v>1</v>
      </c>
      <c r="CH36" s="117">
        <f t="shared" si="22"/>
        <v>1</v>
      </c>
      <c r="CI36" s="117">
        <f t="shared" si="23"/>
        <v>0</v>
      </c>
      <c r="CJ36" s="117">
        <f t="shared" si="24"/>
        <v>0</v>
      </c>
      <c r="CK36" s="117">
        <f t="shared" si="25"/>
        <v>1</v>
      </c>
      <c r="CL36" s="117">
        <f t="shared" si="26"/>
        <v>0</v>
      </c>
      <c r="CM36" s="117">
        <f t="shared" si="27"/>
        <v>0</v>
      </c>
      <c r="CN36" s="117">
        <f t="shared" si="28"/>
        <v>0</v>
      </c>
      <c r="CO36" s="117">
        <f t="shared" si="84"/>
        <v>1</v>
      </c>
      <c r="CP36" s="117">
        <f t="shared" si="85"/>
        <v>0</v>
      </c>
      <c r="CQ36" s="117">
        <f t="shared" si="86"/>
        <v>1</v>
      </c>
      <c r="CR36" s="117">
        <f t="shared" si="29"/>
        <v>0</v>
      </c>
      <c r="CS36" s="117">
        <f t="shared" si="30"/>
        <v>0</v>
      </c>
      <c r="CT36" s="117">
        <f t="shared" si="31"/>
        <v>0</v>
      </c>
      <c r="CU36" s="117">
        <f t="shared" si="32"/>
        <v>0</v>
      </c>
      <c r="CV36" s="117">
        <f t="shared" si="33"/>
        <v>0</v>
      </c>
      <c r="CW36" s="117">
        <f t="shared" si="34"/>
        <v>1</v>
      </c>
      <c r="CX36" s="117">
        <f t="shared" si="35"/>
        <v>1</v>
      </c>
      <c r="CY36" s="117">
        <f t="shared" si="36"/>
        <v>0</v>
      </c>
      <c r="CZ36" s="117">
        <f t="shared" si="37"/>
        <v>0</v>
      </c>
      <c r="DA36" s="117">
        <f t="shared" si="87"/>
        <v>0</v>
      </c>
      <c r="DB36" s="117">
        <f t="shared" si="38"/>
        <v>0</v>
      </c>
      <c r="DC36" s="117">
        <f t="shared" si="88"/>
        <v>0</v>
      </c>
      <c r="DD36" s="117">
        <f t="shared" si="39"/>
        <v>1</v>
      </c>
      <c r="DE36" s="117">
        <f t="shared" si="89"/>
        <v>1</v>
      </c>
      <c r="DF36" s="117">
        <f t="shared" si="40"/>
        <v>0</v>
      </c>
      <c r="DG36" s="117">
        <f t="shared" si="41"/>
        <v>0</v>
      </c>
      <c r="DH36" s="117">
        <f t="shared" si="42"/>
        <v>0</v>
      </c>
      <c r="DI36" s="117">
        <f t="shared" si="43"/>
        <v>1</v>
      </c>
      <c r="DJ36" s="117">
        <f t="shared" si="44"/>
        <v>0</v>
      </c>
      <c r="DK36" s="117">
        <f t="shared" si="45"/>
        <v>1</v>
      </c>
      <c r="DL36" s="117">
        <f t="shared" si="46"/>
        <v>0</v>
      </c>
      <c r="DM36" s="117">
        <f t="shared" si="47"/>
        <v>0</v>
      </c>
      <c r="DN36" s="117">
        <f t="shared" si="48"/>
        <v>0</v>
      </c>
      <c r="DO36" s="117">
        <f t="shared" si="90"/>
        <v>0</v>
      </c>
      <c r="DP36" s="117">
        <f t="shared" si="91"/>
        <v>0</v>
      </c>
      <c r="DQ36" s="117">
        <f t="shared" si="49"/>
        <v>0</v>
      </c>
      <c r="DR36" s="117">
        <f t="shared" si="50"/>
        <v>0</v>
      </c>
      <c r="DS36" s="117">
        <f t="shared" si="51"/>
        <v>0</v>
      </c>
      <c r="DT36" s="117">
        <f t="shared" si="52"/>
        <v>0</v>
      </c>
      <c r="DU36" s="117">
        <f t="shared" si="92"/>
        <v>0</v>
      </c>
      <c r="DV36" s="117">
        <f t="shared" si="53"/>
        <v>0</v>
      </c>
      <c r="DW36" s="117">
        <f t="shared" si="93"/>
        <v>0</v>
      </c>
      <c r="DX36" s="117">
        <f t="shared" si="54"/>
        <v>1</v>
      </c>
      <c r="DY36" s="117">
        <f t="shared" si="94"/>
        <v>1</v>
      </c>
      <c r="DZ36" s="117">
        <f t="shared" si="55"/>
        <v>1</v>
      </c>
      <c r="EA36" s="117">
        <f t="shared" si="56"/>
        <v>0</v>
      </c>
      <c r="EB36" s="117">
        <f t="shared" si="57"/>
        <v>1</v>
      </c>
      <c r="EC36" s="117">
        <f t="shared" si="58"/>
        <v>0</v>
      </c>
      <c r="ED36" s="117">
        <f t="shared" si="59"/>
        <v>0</v>
      </c>
      <c r="EE36" s="117">
        <f t="shared" si="95"/>
        <v>0</v>
      </c>
      <c r="EF36" s="117">
        <f t="shared" si="60"/>
        <v>0</v>
      </c>
      <c r="EG36" s="117">
        <f t="shared" si="61"/>
        <v>1</v>
      </c>
      <c r="EH36" s="117">
        <f t="shared" si="62"/>
        <v>1</v>
      </c>
      <c r="EI36" s="117">
        <f t="shared" si="96"/>
        <v>0</v>
      </c>
      <c r="EJ36" s="117">
        <f t="shared" si="97"/>
        <v>0</v>
      </c>
      <c r="EK36" s="117">
        <f t="shared" si="98"/>
        <v>0</v>
      </c>
      <c r="EL36" s="117">
        <f t="shared" si="63"/>
        <v>1</v>
      </c>
      <c r="EM36" s="117">
        <f t="shared" si="64"/>
        <v>1</v>
      </c>
      <c r="EN36" s="117">
        <f t="shared" si="65"/>
        <v>1</v>
      </c>
      <c r="EO36" s="117">
        <f t="shared" si="66"/>
        <v>1</v>
      </c>
      <c r="EP36" s="118">
        <f t="shared" si="67"/>
        <v>0</v>
      </c>
      <c r="EQ36" s="117">
        <f t="shared" si="68"/>
        <v>0</v>
      </c>
      <c r="ER36" s="117">
        <f t="shared" si="69"/>
        <v>0</v>
      </c>
      <c r="ES36" s="117">
        <f t="shared" si="70"/>
        <v>0</v>
      </c>
      <c r="ET36" s="117">
        <f t="shared" si="71"/>
        <v>0</v>
      </c>
      <c r="EU36" s="117">
        <f t="shared" si="72"/>
        <v>1</v>
      </c>
      <c r="EV36" s="117">
        <f t="shared" si="73"/>
        <v>1</v>
      </c>
      <c r="EW36" s="118">
        <f t="shared" si="99"/>
        <v>0</v>
      </c>
      <c r="EX36" s="118">
        <f t="shared" si="100"/>
        <v>1</v>
      </c>
      <c r="EY36" s="117">
        <f t="shared" si="101"/>
        <v>1</v>
      </c>
      <c r="EZ36" s="118">
        <f t="shared" si="74"/>
        <v>0</v>
      </c>
      <c r="FA36" s="118">
        <f t="shared" si="102"/>
        <v>1</v>
      </c>
      <c r="FB36" s="7"/>
      <c r="FC36" s="7"/>
      <c r="FD36" s="7"/>
    </row>
    <row r="37" spans="1:160" ht="17.100000000000001" customHeight="1" x14ac:dyDescent="0.25">
      <c r="A37" s="774"/>
      <c r="B37" s="777"/>
      <c r="C37" s="172">
        <v>5</v>
      </c>
      <c r="D37" s="63" t="s">
        <v>739</v>
      </c>
      <c r="E37" s="65" t="s">
        <v>640</v>
      </c>
      <c r="F37" s="161" t="s">
        <v>645</v>
      </c>
      <c r="G37" s="164" t="s">
        <v>737</v>
      </c>
      <c r="H37" s="258" t="s">
        <v>634</v>
      </c>
      <c r="I37" s="161" t="s">
        <v>753</v>
      </c>
      <c r="J37" s="146" t="s">
        <v>763</v>
      </c>
      <c r="K37" s="258" t="s">
        <v>267</v>
      </c>
      <c r="L37" s="85" t="s">
        <v>735</v>
      </c>
      <c r="M37" s="78" t="s">
        <v>743</v>
      </c>
      <c r="N37" s="65" t="s">
        <v>746</v>
      </c>
      <c r="O37" s="65" t="s">
        <v>754</v>
      </c>
      <c r="P37" s="164" t="s">
        <v>519</v>
      </c>
      <c r="Q37" s="161" t="s">
        <v>632</v>
      </c>
      <c r="R37" s="146" t="s">
        <v>742</v>
      </c>
      <c r="S37" s="85" t="s">
        <v>652</v>
      </c>
      <c r="T37" s="78" t="s">
        <v>639</v>
      </c>
      <c r="U37" s="154" t="s">
        <v>514</v>
      </c>
      <c r="V37" s="161" t="s">
        <v>603</v>
      </c>
      <c r="W37" s="164" t="s">
        <v>196</v>
      </c>
      <c r="X37" s="161" t="s">
        <v>643</v>
      </c>
      <c r="Y37" s="153" t="s">
        <v>274</v>
      </c>
      <c r="Z37" s="85" t="s">
        <v>636</v>
      </c>
      <c r="AA37" s="42" t="s">
        <v>44</v>
      </c>
      <c r="AB37" s="10" t="s">
        <v>62</v>
      </c>
      <c r="AC37" s="6"/>
      <c r="AD37" s="279" t="s">
        <v>640</v>
      </c>
      <c r="AE37" s="279" t="s">
        <v>640</v>
      </c>
      <c r="AF37" s="279" t="s">
        <v>640</v>
      </c>
      <c r="AG37" s="279" t="s">
        <v>380</v>
      </c>
      <c r="AH37" s="279" t="s">
        <v>380</v>
      </c>
      <c r="AI37" s="279" t="s">
        <v>380</v>
      </c>
      <c r="AJ37" s="279" t="s">
        <v>641</v>
      </c>
      <c r="AK37" s="279" t="s">
        <v>641</v>
      </c>
      <c r="AL37" s="279" t="s">
        <v>641</v>
      </c>
      <c r="AM37" s="279" t="s">
        <v>415</v>
      </c>
      <c r="AN37" s="279" t="s">
        <v>415</v>
      </c>
      <c r="AO37" s="279" t="s">
        <v>415</v>
      </c>
      <c r="AP37" s="279" t="s">
        <v>747</v>
      </c>
      <c r="AQ37" s="279" t="s">
        <v>747</v>
      </c>
      <c r="AR37" s="279" t="s">
        <v>569</v>
      </c>
      <c r="AS37" s="279" t="s">
        <v>569</v>
      </c>
      <c r="AT37" s="279" t="s">
        <v>569</v>
      </c>
      <c r="AU37" s="279" t="s">
        <v>569</v>
      </c>
      <c r="AV37" s="279" t="s">
        <v>569</v>
      </c>
      <c r="AW37" s="279" t="s">
        <v>638</v>
      </c>
      <c r="AX37" s="279" t="s">
        <v>638</v>
      </c>
      <c r="AY37" s="279" t="s">
        <v>569</v>
      </c>
      <c r="AZ37" s="279" t="s">
        <v>569</v>
      </c>
      <c r="BB37" s="118"/>
      <c r="BC37" s="118">
        <f t="shared" si="0"/>
        <v>1</v>
      </c>
      <c r="BD37" s="118">
        <f t="shared" si="1"/>
        <v>1</v>
      </c>
      <c r="BE37" s="118">
        <f t="shared" si="2"/>
        <v>1</v>
      </c>
      <c r="BF37" s="118">
        <f t="shared" si="3"/>
        <v>0</v>
      </c>
      <c r="BG37" s="118">
        <f t="shared" si="4"/>
        <v>0</v>
      </c>
      <c r="BH37" s="118">
        <f t="shared" si="75"/>
        <v>1</v>
      </c>
      <c r="BI37" s="118">
        <f t="shared" si="5"/>
        <v>0</v>
      </c>
      <c r="BJ37" s="118">
        <f t="shared" si="6"/>
        <v>0</v>
      </c>
      <c r="BK37" s="117">
        <f t="shared" si="76"/>
        <v>0</v>
      </c>
      <c r="BL37" s="118">
        <f t="shared" si="7"/>
        <v>0</v>
      </c>
      <c r="BM37" s="118">
        <f t="shared" si="8"/>
        <v>1</v>
      </c>
      <c r="BN37" s="117">
        <f t="shared" si="9"/>
        <v>0</v>
      </c>
      <c r="BO37" s="118">
        <f t="shared" si="10"/>
        <v>1</v>
      </c>
      <c r="BP37" s="118">
        <f t="shared" si="11"/>
        <v>1</v>
      </c>
      <c r="BQ37" s="118">
        <f t="shared" si="12"/>
        <v>0</v>
      </c>
      <c r="BR37" s="118">
        <f t="shared" si="13"/>
        <v>1</v>
      </c>
      <c r="BS37" s="118">
        <f t="shared" si="77"/>
        <v>0</v>
      </c>
      <c r="BT37" s="118">
        <f t="shared" si="78"/>
        <v>0</v>
      </c>
      <c r="BU37" s="118">
        <f t="shared" si="79"/>
        <v>0</v>
      </c>
      <c r="BV37" s="117">
        <f t="shared" si="14"/>
        <v>1</v>
      </c>
      <c r="BW37" s="117">
        <f t="shared" si="15"/>
        <v>0</v>
      </c>
      <c r="BX37" s="117">
        <f t="shared" si="16"/>
        <v>1</v>
      </c>
      <c r="BY37" s="117">
        <f t="shared" si="17"/>
        <v>0</v>
      </c>
      <c r="BZ37" s="117">
        <f t="shared" si="18"/>
        <v>1</v>
      </c>
      <c r="CA37" s="117">
        <f t="shared" si="80"/>
        <v>1</v>
      </c>
      <c r="CB37" s="117">
        <f t="shared" si="19"/>
        <v>0</v>
      </c>
      <c r="CC37" s="117">
        <f t="shared" si="20"/>
        <v>0</v>
      </c>
      <c r="CD37" s="117">
        <f t="shared" si="21"/>
        <v>0</v>
      </c>
      <c r="CE37" s="117">
        <f t="shared" si="81"/>
        <v>0</v>
      </c>
      <c r="CF37" s="117">
        <f t="shared" si="82"/>
        <v>0</v>
      </c>
      <c r="CG37" s="117">
        <f t="shared" si="83"/>
        <v>0</v>
      </c>
      <c r="CH37" s="117">
        <f t="shared" si="22"/>
        <v>1</v>
      </c>
      <c r="CI37" s="117">
        <f t="shared" si="23"/>
        <v>0</v>
      </c>
      <c r="CJ37" s="117">
        <f t="shared" si="24"/>
        <v>0</v>
      </c>
      <c r="CK37" s="117">
        <f t="shared" si="25"/>
        <v>1</v>
      </c>
      <c r="CL37" s="117">
        <f t="shared" si="26"/>
        <v>0</v>
      </c>
      <c r="CM37" s="117">
        <f t="shared" si="27"/>
        <v>0</v>
      </c>
      <c r="CN37" s="117">
        <f t="shared" si="28"/>
        <v>0</v>
      </c>
      <c r="CO37" s="117">
        <f t="shared" si="84"/>
        <v>1</v>
      </c>
      <c r="CP37" s="117">
        <f t="shared" si="85"/>
        <v>0</v>
      </c>
      <c r="CQ37" s="117">
        <f t="shared" si="86"/>
        <v>1</v>
      </c>
      <c r="CR37" s="117">
        <f t="shared" si="29"/>
        <v>0</v>
      </c>
      <c r="CS37" s="117">
        <f t="shared" si="30"/>
        <v>0</v>
      </c>
      <c r="CT37" s="117">
        <f t="shared" si="31"/>
        <v>0</v>
      </c>
      <c r="CU37" s="117">
        <f t="shared" si="32"/>
        <v>1</v>
      </c>
      <c r="CV37" s="117">
        <f t="shared" si="33"/>
        <v>1</v>
      </c>
      <c r="CW37" s="117">
        <f t="shared" si="34"/>
        <v>0</v>
      </c>
      <c r="CX37" s="117">
        <f t="shared" si="35"/>
        <v>1</v>
      </c>
      <c r="CY37" s="117">
        <f t="shared" si="36"/>
        <v>0</v>
      </c>
      <c r="CZ37" s="117">
        <f t="shared" si="37"/>
        <v>0</v>
      </c>
      <c r="DA37" s="117">
        <f t="shared" si="87"/>
        <v>0</v>
      </c>
      <c r="DB37" s="117">
        <f t="shared" si="38"/>
        <v>0</v>
      </c>
      <c r="DC37" s="117">
        <f t="shared" si="88"/>
        <v>0</v>
      </c>
      <c r="DD37" s="117">
        <f t="shared" si="39"/>
        <v>1</v>
      </c>
      <c r="DE37" s="117">
        <f t="shared" si="89"/>
        <v>1</v>
      </c>
      <c r="DF37" s="117">
        <f t="shared" si="40"/>
        <v>0</v>
      </c>
      <c r="DG37" s="117">
        <f t="shared" si="41"/>
        <v>0</v>
      </c>
      <c r="DH37" s="117">
        <f t="shared" si="42"/>
        <v>0</v>
      </c>
      <c r="DI37" s="117">
        <f t="shared" si="43"/>
        <v>1</v>
      </c>
      <c r="DJ37" s="117">
        <f t="shared" si="44"/>
        <v>0</v>
      </c>
      <c r="DK37" s="117">
        <f t="shared" si="45"/>
        <v>1</v>
      </c>
      <c r="DL37" s="117">
        <f t="shared" si="46"/>
        <v>0</v>
      </c>
      <c r="DM37" s="117">
        <f t="shared" si="47"/>
        <v>0</v>
      </c>
      <c r="DN37" s="117">
        <f t="shared" si="48"/>
        <v>0</v>
      </c>
      <c r="DO37" s="117">
        <f t="shared" si="90"/>
        <v>0</v>
      </c>
      <c r="DP37" s="117">
        <f t="shared" si="91"/>
        <v>0</v>
      </c>
      <c r="DQ37" s="117">
        <f t="shared" si="49"/>
        <v>0</v>
      </c>
      <c r="DR37" s="117">
        <f t="shared" si="50"/>
        <v>0</v>
      </c>
      <c r="DS37" s="117">
        <f t="shared" si="51"/>
        <v>0</v>
      </c>
      <c r="DT37" s="117">
        <f t="shared" si="52"/>
        <v>0</v>
      </c>
      <c r="DU37" s="117">
        <f t="shared" si="92"/>
        <v>0</v>
      </c>
      <c r="DV37" s="117">
        <f t="shared" si="53"/>
        <v>0</v>
      </c>
      <c r="DW37" s="117">
        <f t="shared" si="93"/>
        <v>0</v>
      </c>
      <c r="DX37" s="117">
        <f t="shared" si="54"/>
        <v>1</v>
      </c>
      <c r="DY37" s="117">
        <f t="shared" si="94"/>
        <v>1</v>
      </c>
      <c r="DZ37" s="117">
        <f t="shared" si="55"/>
        <v>1</v>
      </c>
      <c r="EA37" s="117">
        <f t="shared" si="56"/>
        <v>0</v>
      </c>
      <c r="EB37" s="117">
        <f t="shared" si="57"/>
        <v>1</v>
      </c>
      <c r="EC37" s="117">
        <f t="shared" si="58"/>
        <v>0</v>
      </c>
      <c r="ED37" s="117">
        <f t="shared" si="59"/>
        <v>0</v>
      </c>
      <c r="EE37" s="117">
        <f t="shared" si="95"/>
        <v>0</v>
      </c>
      <c r="EF37" s="117">
        <f t="shared" si="60"/>
        <v>0</v>
      </c>
      <c r="EG37" s="117">
        <f t="shared" si="61"/>
        <v>1</v>
      </c>
      <c r="EH37" s="117">
        <f t="shared" si="62"/>
        <v>1</v>
      </c>
      <c r="EI37" s="117">
        <f t="shared" si="96"/>
        <v>0</v>
      </c>
      <c r="EJ37" s="117">
        <f t="shared" si="97"/>
        <v>0</v>
      </c>
      <c r="EK37" s="117">
        <f t="shared" si="98"/>
        <v>0</v>
      </c>
      <c r="EL37" s="117">
        <f t="shared" si="63"/>
        <v>0</v>
      </c>
      <c r="EM37" s="117">
        <f t="shared" si="64"/>
        <v>1</v>
      </c>
      <c r="EN37" s="117">
        <f t="shared" si="65"/>
        <v>1</v>
      </c>
      <c r="EO37" s="117">
        <f t="shared" si="66"/>
        <v>1</v>
      </c>
      <c r="EP37" s="118">
        <f t="shared" si="67"/>
        <v>0</v>
      </c>
      <c r="EQ37" s="117">
        <f t="shared" si="68"/>
        <v>1</v>
      </c>
      <c r="ER37" s="117">
        <f t="shared" si="69"/>
        <v>0</v>
      </c>
      <c r="ES37" s="117">
        <f t="shared" si="70"/>
        <v>1</v>
      </c>
      <c r="ET37" s="117">
        <f t="shared" si="71"/>
        <v>0</v>
      </c>
      <c r="EU37" s="117">
        <f t="shared" si="72"/>
        <v>1</v>
      </c>
      <c r="EV37" s="117">
        <f t="shared" si="73"/>
        <v>1</v>
      </c>
      <c r="EW37" s="118">
        <f t="shared" si="99"/>
        <v>0</v>
      </c>
      <c r="EX37" s="118">
        <f t="shared" si="100"/>
        <v>1</v>
      </c>
      <c r="EY37" s="117">
        <f t="shared" si="101"/>
        <v>1</v>
      </c>
      <c r="EZ37" s="118">
        <f t="shared" si="74"/>
        <v>0</v>
      </c>
      <c r="FA37" s="118">
        <f t="shared" si="102"/>
        <v>1</v>
      </c>
      <c r="FB37" s="7"/>
      <c r="FC37" s="7"/>
      <c r="FD37" s="7"/>
    </row>
    <row r="38" spans="1:160" ht="17.100000000000001" customHeight="1" x14ac:dyDescent="0.25">
      <c r="A38" s="774"/>
      <c r="B38" s="777"/>
      <c r="C38" s="172">
        <v>6</v>
      </c>
      <c r="D38" s="63" t="s">
        <v>739</v>
      </c>
      <c r="E38" s="65" t="s">
        <v>640</v>
      </c>
      <c r="F38" s="170" t="s">
        <v>645</v>
      </c>
      <c r="G38" s="164" t="s">
        <v>380</v>
      </c>
      <c r="H38" s="258" t="s">
        <v>747</v>
      </c>
      <c r="I38" s="161" t="s">
        <v>634</v>
      </c>
      <c r="J38" s="146" t="s">
        <v>763</v>
      </c>
      <c r="K38" s="258" t="s">
        <v>267</v>
      </c>
      <c r="L38" s="85" t="s">
        <v>735</v>
      </c>
      <c r="M38" s="78" t="s">
        <v>743</v>
      </c>
      <c r="N38" s="65" t="s">
        <v>746</v>
      </c>
      <c r="O38" s="65" t="s">
        <v>754</v>
      </c>
      <c r="P38" s="164" t="s">
        <v>519</v>
      </c>
      <c r="Q38" s="161" t="s">
        <v>632</v>
      </c>
      <c r="R38" s="146" t="s">
        <v>742</v>
      </c>
      <c r="S38" s="85" t="s">
        <v>652</v>
      </c>
      <c r="T38" s="78" t="s">
        <v>515</v>
      </c>
      <c r="U38" s="154" t="s">
        <v>514</v>
      </c>
      <c r="V38" s="161" t="s">
        <v>603</v>
      </c>
      <c r="W38" s="164" t="s">
        <v>196</v>
      </c>
      <c r="X38" s="169" t="s">
        <v>643</v>
      </c>
      <c r="Y38" s="154" t="s">
        <v>274</v>
      </c>
      <c r="Z38" s="85" t="s">
        <v>636</v>
      </c>
      <c r="AA38" s="42" t="s">
        <v>45</v>
      </c>
      <c r="AB38" s="10" t="s">
        <v>63</v>
      </c>
      <c r="AC38" s="6"/>
      <c r="AD38" s="279" t="s">
        <v>640</v>
      </c>
      <c r="AE38" s="279" t="s">
        <v>640</v>
      </c>
      <c r="AF38" s="279" t="s">
        <v>640</v>
      </c>
      <c r="AG38" s="279" t="s">
        <v>380</v>
      </c>
      <c r="AH38" s="279" t="s">
        <v>380</v>
      </c>
      <c r="AI38" s="279" t="s">
        <v>380</v>
      </c>
      <c r="AJ38" s="279" t="s">
        <v>641</v>
      </c>
      <c r="AK38" s="279" t="s">
        <v>641</v>
      </c>
      <c r="AL38" s="279" t="s">
        <v>641</v>
      </c>
      <c r="AM38" s="279" t="s">
        <v>415</v>
      </c>
      <c r="AN38" s="279" t="s">
        <v>415</v>
      </c>
      <c r="AO38" s="279" t="s">
        <v>415</v>
      </c>
      <c r="AP38" s="279" t="s">
        <v>747</v>
      </c>
      <c r="AQ38" s="279" t="s">
        <v>747</v>
      </c>
      <c r="AR38" s="279" t="s">
        <v>569</v>
      </c>
      <c r="AS38" s="279" t="s">
        <v>569</v>
      </c>
      <c r="AT38" s="279" t="s">
        <v>569</v>
      </c>
      <c r="AU38" s="279" t="s">
        <v>569</v>
      </c>
      <c r="AV38" s="279" t="s">
        <v>569</v>
      </c>
      <c r="AW38" s="279" t="s">
        <v>638</v>
      </c>
      <c r="AX38" s="279" t="s">
        <v>638</v>
      </c>
      <c r="AY38" s="279" t="s">
        <v>569</v>
      </c>
      <c r="AZ38" s="279" t="s">
        <v>569</v>
      </c>
      <c r="BB38" s="118"/>
      <c r="BC38" s="118">
        <f t="shared" si="0"/>
        <v>1</v>
      </c>
      <c r="BD38" s="118">
        <f t="shared" si="1"/>
        <v>1</v>
      </c>
      <c r="BE38" s="118">
        <f t="shared" si="2"/>
        <v>1</v>
      </c>
      <c r="BF38" s="118">
        <f t="shared" si="3"/>
        <v>0</v>
      </c>
      <c r="BG38" s="118">
        <f t="shared" si="4"/>
        <v>0</v>
      </c>
      <c r="BH38" s="118">
        <f t="shared" si="75"/>
        <v>1</v>
      </c>
      <c r="BI38" s="118">
        <f t="shared" si="5"/>
        <v>0</v>
      </c>
      <c r="BJ38" s="118">
        <f t="shared" si="6"/>
        <v>0</v>
      </c>
      <c r="BK38" s="117">
        <f t="shared" si="76"/>
        <v>0</v>
      </c>
      <c r="BL38" s="118">
        <f t="shared" si="7"/>
        <v>0</v>
      </c>
      <c r="BM38" s="118">
        <f t="shared" si="8"/>
        <v>1</v>
      </c>
      <c r="BN38" s="117">
        <f t="shared" si="9"/>
        <v>0</v>
      </c>
      <c r="BO38" s="118">
        <f t="shared" si="10"/>
        <v>1</v>
      </c>
      <c r="BP38" s="118">
        <f t="shared" si="11"/>
        <v>1</v>
      </c>
      <c r="BQ38" s="118">
        <f t="shared" si="12"/>
        <v>0</v>
      </c>
      <c r="BR38" s="118">
        <f t="shared" si="13"/>
        <v>1</v>
      </c>
      <c r="BS38" s="118">
        <f t="shared" si="77"/>
        <v>0</v>
      </c>
      <c r="BT38" s="118">
        <f t="shared" si="78"/>
        <v>0</v>
      </c>
      <c r="BU38" s="118">
        <f t="shared" si="79"/>
        <v>0</v>
      </c>
      <c r="BV38" s="117">
        <f t="shared" si="14"/>
        <v>1</v>
      </c>
      <c r="BW38" s="117">
        <f t="shared" si="15"/>
        <v>0</v>
      </c>
      <c r="BX38" s="117">
        <f t="shared" si="16"/>
        <v>1</v>
      </c>
      <c r="BY38" s="117">
        <f t="shared" si="17"/>
        <v>0</v>
      </c>
      <c r="BZ38" s="117">
        <f t="shared" si="18"/>
        <v>0</v>
      </c>
      <c r="CA38" s="117">
        <f t="shared" si="80"/>
        <v>0</v>
      </c>
      <c r="CB38" s="117">
        <f t="shared" si="19"/>
        <v>0</v>
      </c>
      <c r="CC38" s="117">
        <f t="shared" si="20"/>
        <v>0</v>
      </c>
      <c r="CD38" s="117">
        <f t="shared" si="21"/>
        <v>0</v>
      </c>
      <c r="CE38" s="117">
        <f t="shared" si="81"/>
        <v>0</v>
      </c>
      <c r="CF38" s="117">
        <f t="shared" si="82"/>
        <v>0</v>
      </c>
      <c r="CG38" s="117">
        <f t="shared" si="83"/>
        <v>0</v>
      </c>
      <c r="CH38" s="117">
        <f t="shared" si="22"/>
        <v>1</v>
      </c>
      <c r="CI38" s="117">
        <f t="shared" si="23"/>
        <v>0</v>
      </c>
      <c r="CJ38" s="117">
        <f t="shared" si="24"/>
        <v>0</v>
      </c>
      <c r="CK38" s="117">
        <f t="shared" si="25"/>
        <v>1</v>
      </c>
      <c r="CL38" s="117">
        <f t="shared" si="26"/>
        <v>0</v>
      </c>
      <c r="CM38" s="117">
        <f t="shared" si="27"/>
        <v>0</v>
      </c>
      <c r="CN38" s="117">
        <f t="shared" si="28"/>
        <v>0</v>
      </c>
      <c r="CO38" s="117">
        <f t="shared" si="84"/>
        <v>1</v>
      </c>
      <c r="CP38" s="117">
        <f t="shared" si="85"/>
        <v>0</v>
      </c>
      <c r="CQ38" s="117">
        <f t="shared" si="86"/>
        <v>1</v>
      </c>
      <c r="CR38" s="117">
        <f t="shared" si="29"/>
        <v>0</v>
      </c>
      <c r="CS38" s="117">
        <f t="shared" si="30"/>
        <v>0</v>
      </c>
      <c r="CT38" s="117">
        <f t="shared" si="31"/>
        <v>0</v>
      </c>
      <c r="CU38" s="117">
        <f t="shared" si="32"/>
        <v>1</v>
      </c>
      <c r="CV38" s="117">
        <f t="shared" si="33"/>
        <v>1</v>
      </c>
      <c r="CW38" s="117">
        <f t="shared" si="34"/>
        <v>0</v>
      </c>
      <c r="CX38" s="117">
        <f t="shared" si="35"/>
        <v>1</v>
      </c>
      <c r="CY38" s="117">
        <f t="shared" si="36"/>
        <v>0</v>
      </c>
      <c r="CZ38" s="117">
        <f t="shared" si="37"/>
        <v>0</v>
      </c>
      <c r="DA38" s="117">
        <f t="shared" si="87"/>
        <v>0</v>
      </c>
      <c r="DB38" s="117">
        <f t="shared" si="38"/>
        <v>0</v>
      </c>
      <c r="DC38" s="117">
        <f t="shared" si="88"/>
        <v>0</v>
      </c>
      <c r="DD38" s="117">
        <f t="shared" si="39"/>
        <v>1</v>
      </c>
      <c r="DE38" s="117">
        <f t="shared" si="89"/>
        <v>1</v>
      </c>
      <c r="DF38" s="117">
        <f t="shared" si="40"/>
        <v>0</v>
      </c>
      <c r="DG38" s="117">
        <f t="shared" si="41"/>
        <v>0</v>
      </c>
      <c r="DH38" s="117">
        <f t="shared" si="42"/>
        <v>0</v>
      </c>
      <c r="DI38" s="117">
        <f t="shared" si="43"/>
        <v>1</v>
      </c>
      <c r="DJ38" s="117">
        <f t="shared" si="44"/>
        <v>0</v>
      </c>
      <c r="DK38" s="117">
        <f t="shared" si="45"/>
        <v>1</v>
      </c>
      <c r="DL38" s="117">
        <f t="shared" si="46"/>
        <v>1</v>
      </c>
      <c r="DM38" s="117">
        <f t="shared" si="47"/>
        <v>0</v>
      </c>
      <c r="DN38" s="117">
        <f t="shared" si="48"/>
        <v>0</v>
      </c>
      <c r="DO38" s="117">
        <f t="shared" si="90"/>
        <v>0</v>
      </c>
      <c r="DP38" s="117">
        <f t="shared" si="91"/>
        <v>0</v>
      </c>
      <c r="DQ38" s="117">
        <f t="shared" si="49"/>
        <v>0</v>
      </c>
      <c r="DR38" s="117">
        <f t="shared" si="50"/>
        <v>0</v>
      </c>
      <c r="DS38" s="117">
        <f t="shared" si="51"/>
        <v>0</v>
      </c>
      <c r="DT38" s="117">
        <f t="shared" si="52"/>
        <v>1</v>
      </c>
      <c r="DU38" s="117">
        <f t="shared" si="92"/>
        <v>0</v>
      </c>
      <c r="DV38" s="117">
        <f t="shared" si="53"/>
        <v>1</v>
      </c>
      <c r="DW38" s="117">
        <f t="shared" si="93"/>
        <v>0</v>
      </c>
      <c r="DX38" s="117">
        <f t="shared" si="54"/>
        <v>0</v>
      </c>
      <c r="DY38" s="117">
        <f t="shared" si="94"/>
        <v>0</v>
      </c>
      <c r="DZ38" s="117">
        <f t="shared" si="55"/>
        <v>1</v>
      </c>
      <c r="EA38" s="117">
        <f t="shared" si="56"/>
        <v>0</v>
      </c>
      <c r="EB38" s="117">
        <f t="shared" si="57"/>
        <v>1</v>
      </c>
      <c r="EC38" s="117">
        <f t="shared" si="58"/>
        <v>1</v>
      </c>
      <c r="ED38" s="117">
        <f t="shared" si="59"/>
        <v>0</v>
      </c>
      <c r="EE38" s="117">
        <f t="shared" si="95"/>
        <v>1</v>
      </c>
      <c r="EF38" s="117">
        <f t="shared" si="60"/>
        <v>0</v>
      </c>
      <c r="EG38" s="117">
        <f t="shared" si="61"/>
        <v>1</v>
      </c>
      <c r="EH38" s="117">
        <f t="shared" si="62"/>
        <v>1</v>
      </c>
      <c r="EI38" s="117">
        <f t="shared" si="96"/>
        <v>0</v>
      </c>
      <c r="EJ38" s="117">
        <f t="shared" si="97"/>
        <v>0</v>
      </c>
      <c r="EK38" s="117">
        <f t="shared" si="98"/>
        <v>0</v>
      </c>
      <c r="EL38" s="117">
        <f t="shared" si="63"/>
        <v>0</v>
      </c>
      <c r="EM38" s="117">
        <f t="shared" si="64"/>
        <v>1</v>
      </c>
      <c r="EN38" s="117">
        <f t="shared" si="65"/>
        <v>1</v>
      </c>
      <c r="EO38" s="117">
        <f t="shared" si="66"/>
        <v>1</v>
      </c>
      <c r="EP38" s="118">
        <f t="shared" si="67"/>
        <v>0</v>
      </c>
      <c r="EQ38" s="117">
        <f t="shared" si="68"/>
        <v>1</v>
      </c>
      <c r="ER38" s="117">
        <f t="shared" si="69"/>
        <v>0</v>
      </c>
      <c r="ES38" s="117">
        <f t="shared" si="70"/>
        <v>1</v>
      </c>
      <c r="ET38" s="117">
        <f t="shared" si="71"/>
        <v>0</v>
      </c>
      <c r="EU38" s="117">
        <f t="shared" si="72"/>
        <v>1</v>
      </c>
      <c r="EV38" s="117">
        <f t="shared" si="73"/>
        <v>1</v>
      </c>
      <c r="EW38" s="118">
        <f t="shared" si="99"/>
        <v>0</v>
      </c>
      <c r="EX38" s="118">
        <f t="shared" si="100"/>
        <v>1</v>
      </c>
      <c r="EY38" s="117">
        <f t="shared" si="101"/>
        <v>1</v>
      </c>
      <c r="EZ38" s="118">
        <f t="shared" si="74"/>
        <v>0</v>
      </c>
      <c r="FA38" s="118">
        <f t="shared" si="102"/>
        <v>0</v>
      </c>
      <c r="FB38" s="7"/>
      <c r="FC38" s="7"/>
      <c r="FD38" s="7"/>
    </row>
    <row r="39" spans="1:160" ht="17.100000000000001" customHeight="1" x14ac:dyDescent="0.25">
      <c r="A39" s="774"/>
      <c r="B39" s="777"/>
      <c r="C39" s="172">
        <v>7</v>
      </c>
      <c r="D39" s="63" t="s">
        <v>645</v>
      </c>
      <c r="E39" s="65" t="s">
        <v>640</v>
      </c>
      <c r="F39" s="161" t="s">
        <v>275</v>
      </c>
      <c r="G39" s="164" t="s">
        <v>380</v>
      </c>
      <c r="H39" s="258" t="s">
        <v>747</v>
      </c>
      <c r="I39" s="161" t="s">
        <v>634</v>
      </c>
      <c r="J39" s="146" t="s">
        <v>763</v>
      </c>
      <c r="K39" s="258" t="s">
        <v>267</v>
      </c>
      <c r="L39" s="85" t="s">
        <v>735</v>
      </c>
      <c r="M39" s="78" t="s">
        <v>649</v>
      </c>
      <c r="N39" s="65" t="s">
        <v>756</v>
      </c>
      <c r="O39" s="161" t="s">
        <v>255</v>
      </c>
      <c r="P39" s="164" t="s">
        <v>751</v>
      </c>
      <c r="Q39" s="161" t="s">
        <v>738</v>
      </c>
      <c r="R39" s="146" t="s">
        <v>632</v>
      </c>
      <c r="S39" s="85" t="s">
        <v>651</v>
      </c>
      <c r="T39" s="78" t="s">
        <v>515</v>
      </c>
      <c r="U39" s="154" t="s">
        <v>514</v>
      </c>
      <c r="V39" s="161" t="s">
        <v>754</v>
      </c>
      <c r="W39" s="404" t="s">
        <v>638</v>
      </c>
      <c r="X39" s="161" t="s">
        <v>737</v>
      </c>
      <c r="Y39" s="146" t="s">
        <v>742</v>
      </c>
      <c r="Z39" s="85" t="s">
        <v>274</v>
      </c>
      <c r="AA39" s="42" t="s">
        <v>46</v>
      </c>
      <c r="AB39" s="10" t="s">
        <v>64</v>
      </c>
      <c r="AC39" s="6"/>
      <c r="AD39" s="279" t="s">
        <v>640</v>
      </c>
      <c r="AE39" s="279" t="s">
        <v>640</v>
      </c>
      <c r="AF39" s="279" t="s">
        <v>640</v>
      </c>
      <c r="AG39" s="279" t="s">
        <v>380</v>
      </c>
      <c r="AH39" s="279" t="s">
        <v>380</v>
      </c>
      <c r="AI39" s="279" t="s">
        <v>380</v>
      </c>
      <c r="AJ39" s="279" t="s">
        <v>641</v>
      </c>
      <c r="AK39" s="279" t="s">
        <v>641</v>
      </c>
      <c r="AL39" s="279" t="s">
        <v>641</v>
      </c>
      <c r="AM39" s="279" t="s">
        <v>640</v>
      </c>
      <c r="AN39" s="279" t="s">
        <v>640</v>
      </c>
      <c r="AO39" s="279" t="s">
        <v>640</v>
      </c>
      <c r="AP39" s="279" t="s">
        <v>519</v>
      </c>
      <c r="AQ39" s="279" t="s">
        <v>519</v>
      </c>
      <c r="AR39" s="279" t="s">
        <v>742</v>
      </c>
      <c r="AS39" s="279" t="s">
        <v>742</v>
      </c>
      <c r="AT39" s="279" t="s">
        <v>241</v>
      </c>
      <c r="AU39" s="279" t="s">
        <v>241</v>
      </c>
      <c r="AV39" s="279" t="s">
        <v>241</v>
      </c>
      <c r="AW39" s="279" t="s">
        <v>519</v>
      </c>
      <c r="AX39" s="279" t="s">
        <v>519</v>
      </c>
      <c r="AY39" s="279" t="s">
        <v>742</v>
      </c>
      <c r="AZ39" s="279" t="s">
        <v>742</v>
      </c>
      <c r="BB39" s="118"/>
      <c r="BC39" s="118">
        <f t="shared" si="0"/>
        <v>0</v>
      </c>
      <c r="BD39" s="118">
        <f t="shared" si="1"/>
        <v>1</v>
      </c>
      <c r="BE39" s="118">
        <f t="shared" si="2"/>
        <v>1</v>
      </c>
      <c r="BF39" s="118">
        <f t="shared" si="3"/>
        <v>1</v>
      </c>
      <c r="BG39" s="118">
        <f t="shared" si="4"/>
        <v>1</v>
      </c>
      <c r="BH39" s="118">
        <f t="shared" si="75"/>
        <v>0</v>
      </c>
      <c r="BI39" s="118">
        <f t="shared" si="5"/>
        <v>1</v>
      </c>
      <c r="BJ39" s="118">
        <f t="shared" si="6"/>
        <v>0</v>
      </c>
      <c r="BK39" s="117">
        <f t="shared" si="76"/>
        <v>0</v>
      </c>
      <c r="BL39" s="118">
        <f t="shared" si="7"/>
        <v>0</v>
      </c>
      <c r="BM39" s="118">
        <f t="shared" si="8"/>
        <v>1</v>
      </c>
      <c r="BN39" s="117">
        <f t="shared" si="9"/>
        <v>0</v>
      </c>
      <c r="BO39" s="118">
        <f t="shared" si="10"/>
        <v>1</v>
      </c>
      <c r="BP39" s="118">
        <f t="shared" si="11"/>
        <v>1</v>
      </c>
      <c r="BQ39" s="118">
        <f t="shared" si="12"/>
        <v>0</v>
      </c>
      <c r="BR39" s="118">
        <f t="shared" si="13"/>
        <v>1</v>
      </c>
      <c r="BS39" s="118">
        <f t="shared" si="77"/>
        <v>1</v>
      </c>
      <c r="BT39" s="118">
        <f t="shared" si="78"/>
        <v>0</v>
      </c>
      <c r="BU39" s="118">
        <f t="shared" si="79"/>
        <v>1</v>
      </c>
      <c r="BV39" s="117">
        <f t="shared" si="14"/>
        <v>1</v>
      </c>
      <c r="BW39" s="117">
        <f t="shared" si="15"/>
        <v>0</v>
      </c>
      <c r="BX39" s="117">
        <f t="shared" si="16"/>
        <v>1</v>
      </c>
      <c r="BY39" s="117">
        <f t="shared" si="17"/>
        <v>0</v>
      </c>
      <c r="BZ39" s="117">
        <f t="shared" si="18"/>
        <v>1</v>
      </c>
      <c r="CA39" s="117">
        <f t="shared" si="80"/>
        <v>1</v>
      </c>
      <c r="CB39" s="117">
        <f t="shared" si="19"/>
        <v>0</v>
      </c>
      <c r="CC39" s="117">
        <f t="shared" si="20"/>
        <v>0</v>
      </c>
      <c r="CD39" s="117">
        <f t="shared" si="21"/>
        <v>0</v>
      </c>
      <c r="CE39" s="117">
        <f t="shared" si="81"/>
        <v>1</v>
      </c>
      <c r="CF39" s="117">
        <f t="shared" si="82"/>
        <v>0</v>
      </c>
      <c r="CG39" s="117">
        <f t="shared" si="83"/>
        <v>1</v>
      </c>
      <c r="CH39" s="117">
        <f t="shared" si="22"/>
        <v>0</v>
      </c>
      <c r="CI39" s="117">
        <f t="shared" si="23"/>
        <v>0</v>
      </c>
      <c r="CJ39" s="117">
        <f t="shared" si="24"/>
        <v>0</v>
      </c>
      <c r="CK39" s="117">
        <f t="shared" si="25"/>
        <v>0</v>
      </c>
      <c r="CL39" s="117">
        <f t="shared" si="26"/>
        <v>0</v>
      </c>
      <c r="CM39" s="117">
        <f t="shared" si="27"/>
        <v>1</v>
      </c>
      <c r="CN39" s="117">
        <f t="shared" si="28"/>
        <v>1</v>
      </c>
      <c r="CO39" s="117">
        <f t="shared" si="84"/>
        <v>1</v>
      </c>
      <c r="CP39" s="117">
        <f t="shared" si="85"/>
        <v>0</v>
      </c>
      <c r="CQ39" s="117">
        <f t="shared" si="86"/>
        <v>1</v>
      </c>
      <c r="CR39" s="117">
        <f t="shared" si="29"/>
        <v>0</v>
      </c>
      <c r="CS39" s="117">
        <f t="shared" si="30"/>
        <v>0</v>
      </c>
      <c r="CT39" s="117">
        <f t="shared" si="31"/>
        <v>0</v>
      </c>
      <c r="CU39" s="117">
        <f t="shared" si="32"/>
        <v>1</v>
      </c>
      <c r="CV39" s="117">
        <f t="shared" si="33"/>
        <v>1</v>
      </c>
      <c r="CW39" s="117">
        <f t="shared" si="34"/>
        <v>0</v>
      </c>
      <c r="CX39" s="117">
        <f t="shared" si="35"/>
        <v>0</v>
      </c>
      <c r="CY39" s="117">
        <f t="shared" si="36"/>
        <v>0</v>
      </c>
      <c r="CZ39" s="117">
        <f t="shared" si="37"/>
        <v>0</v>
      </c>
      <c r="DA39" s="117">
        <f t="shared" si="87"/>
        <v>0</v>
      </c>
      <c r="DB39" s="117">
        <f t="shared" si="38"/>
        <v>0</v>
      </c>
      <c r="DC39" s="117">
        <f t="shared" si="88"/>
        <v>0</v>
      </c>
      <c r="DD39" s="117">
        <f t="shared" si="39"/>
        <v>1</v>
      </c>
      <c r="DE39" s="117">
        <f t="shared" si="89"/>
        <v>1</v>
      </c>
      <c r="DF39" s="117">
        <f t="shared" si="40"/>
        <v>0</v>
      </c>
      <c r="DG39" s="117">
        <f t="shared" si="41"/>
        <v>0</v>
      </c>
      <c r="DH39" s="117">
        <f t="shared" si="42"/>
        <v>0</v>
      </c>
      <c r="DI39" s="117">
        <f t="shared" si="43"/>
        <v>1</v>
      </c>
      <c r="DJ39" s="117">
        <f t="shared" si="44"/>
        <v>0</v>
      </c>
      <c r="DK39" s="117">
        <f t="shared" si="45"/>
        <v>1</v>
      </c>
      <c r="DL39" s="117">
        <f t="shared" si="46"/>
        <v>1</v>
      </c>
      <c r="DM39" s="117">
        <f t="shared" si="47"/>
        <v>1</v>
      </c>
      <c r="DN39" s="117">
        <f t="shared" si="48"/>
        <v>0</v>
      </c>
      <c r="DO39" s="117">
        <f t="shared" si="90"/>
        <v>0</v>
      </c>
      <c r="DP39" s="117">
        <f t="shared" si="91"/>
        <v>0</v>
      </c>
      <c r="DQ39" s="117">
        <f t="shared" si="49"/>
        <v>0</v>
      </c>
      <c r="DR39" s="117">
        <f t="shared" si="50"/>
        <v>0</v>
      </c>
      <c r="DS39" s="117">
        <f t="shared" si="51"/>
        <v>0</v>
      </c>
      <c r="DT39" s="117">
        <f t="shared" si="52"/>
        <v>1</v>
      </c>
      <c r="DU39" s="117">
        <f t="shared" si="92"/>
        <v>0</v>
      </c>
      <c r="DV39" s="117">
        <f t="shared" si="53"/>
        <v>1</v>
      </c>
      <c r="DW39" s="117">
        <f t="shared" si="93"/>
        <v>1</v>
      </c>
      <c r="DX39" s="117">
        <f t="shared" si="54"/>
        <v>0</v>
      </c>
      <c r="DY39" s="117">
        <f t="shared" si="94"/>
        <v>1</v>
      </c>
      <c r="DZ39" s="117">
        <f t="shared" si="55"/>
        <v>0</v>
      </c>
      <c r="EA39" s="117">
        <f t="shared" si="56"/>
        <v>0</v>
      </c>
      <c r="EB39" s="117">
        <f t="shared" si="57"/>
        <v>0</v>
      </c>
      <c r="EC39" s="117">
        <f t="shared" si="58"/>
        <v>1</v>
      </c>
      <c r="ED39" s="117">
        <f t="shared" si="59"/>
        <v>0</v>
      </c>
      <c r="EE39" s="117">
        <f t="shared" si="95"/>
        <v>1</v>
      </c>
      <c r="EF39" s="117">
        <f t="shared" si="60"/>
        <v>0</v>
      </c>
      <c r="EG39" s="117">
        <f t="shared" si="61"/>
        <v>1</v>
      </c>
      <c r="EH39" s="117">
        <f t="shared" si="62"/>
        <v>1</v>
      </c>
      <c r="EI39" s="117">
        <f t="shared" si="96"/>
        <v>0</v>
      </c>
      <c r="EJ39" s="117">
        <f t="shared" si="97"/>
        <v>0</v>
      </c>
      <c r="EK39" s="117">
        <f t="shared" si="98"/>
        <v>0</v>
      </c>
      <c r="EL39" s="117">
        <f t="shared" si="63"/>
        <v>0</v>
      </c>
      <c r="EM39" s="117">
        <f t="shared" si="64"/>
        <v>0</v>
      </c>
      <c r="EN39" s="117">
        <f t="shared" si="65"/>
        <v>0</v>
      </c>
      <c r="EO39" s="117">
        <f t="shared" si="66"/>
        <v>0</v>
      </c>
      <c r="EP39" s="118">
        <f t="shared" si="67"/>
        <v>1</v>
      </c>
      <c r="EQ39" s="117">
        <f t="shared" si="68"/>
        <v>0</v>
      </c>
      <c r="ER39" s="117">
        <f t="shared" si="69"/>
        <v>0</v>
      </c>
      <c r="ES39" s="117">
        <f t="shared" si="70"/>
        <v>0</v>
      </c>
      <c r="ET39" s="117">
        <f t="shared" si="71"/>
        <v>0</v>
      </c>
      <c r="EU39" s="117">
        <f t="shared" si="72"/>
        <v>1</v>
      </c>
      <c r="EV39" s="117">
        <f t="shared" si="73"/>
        <v>1</v>
      </c>
      <c r="EW39" s="118">
        <f t="shared" si="99"/>
        <v>0</v>
      </c>
      <c r="EX39" s="118">
        <f t="shared" si="100"/>
        <v>1</v>
      </c>
      <c r="EY39" s="117">
        <f t="shared" si="101"/>
        <v>1</v>
      </c>
      <c r="EZ39" s="118">
        <f t="shared" si="74"/>
        <v>0</v>
      </c>
      <c r="FA39" s="118">
        <f t="shared" si="102"/>
        <v>0</v>
      </c>
      <c r="FB39" s="7"/>
      <c r="FC39" s="7"/>
      <c r="FD39" s="7"/>
    </row>
    <row r="40" spans="1:160" ht="17.100000000000001" customHeight="1" x14ac:dyDescent="0.25">
      <c r="A40" s="774"/>
      <c r="B40" s="777"/>
      <c r="C40" s="172">
        <v>8</v>
      </c>
      <c r="D40" s="112" t="s">
        <v>645</v>
      </c>
      <c r="E40" s="76" t="s">
        <v>516</v>
      </c>
      <c r="F40" s="170" t="s">
        <v>275</v>
      </c>
      <c r="G40" s="171" t="s">
        <v>380</v>
      </c>
      <c r="H40" s="393" t="s">
        <v>747</v>
      </c>
      <c r="I40" s="170" t="s">
        <v>634</v>
      </c>
      <c r="J40" s="148" t="s">
        <v>735</v>
      </c>
      <c r="K40" s="393" t="s">
        <v>636</v>
      </c>
      <c r="L40" s="113" t="s">
        <v>763</v>
      </c>
      <c r="M40" s="130" t="s">
        <v>649</v>
      </c>
      <c r="N40" s="76" t="s">
        <v>756</v>
      </c>
      <c r="O40" s="170" t="s">
        <v>255</v>
      </c>
      <c r="P40" s="171" t="s">
        <v>751</v>
      </c>
      <c r="Q40" s="170" t="s">
        <v>738</v>
      </c>
      <c r="R40" s="148" t="s">
        <v>632</v>
      </c>
      <c r="S40" s="113" t="s">
        <v>651</v>
      </c>
      <c r="T40" s="130" t="s">
        <v>514</v>
      </c>
      <c r="U40" s="156" t="s">
        <v>603</v>
      </c>
      <c r="V40" s="170" t="s">
        <v>754</v>
      </c>
      <c r="W40" s="405" t="s">
        <v>638</v>
      </c>
      <c r="X40" s="170" t="s">
        <v>737</v>
      </c>
      <c r="Y40" s="148" t="s">
        <v>742</v>
      </c>
      <c r="Z40" s="113" t="s">
        <v>274</v>
      </c>
      <c r="AA40" s="42" t="s">
        <v>47</v>
      </c>
      <c r="AB40" s="10" t="s">
        <v>65</v>
      </c>
      <c r="AC40" s="6"/>
      <c r="AD40" s="279" t="s">
        <v>649</v>
      </c>
      <c r="AE40" s="279" t="s">
        <v>649</v>
      </c>
      <c r="AF40" s="279" t="s">
        <v>649</v>
      </c>
      <c r="AG40" s="279" t="s">
        <v>749</v>
      </c>
      <c r="AH40" s="279" t="s">
        <v>749</v>
      </c>
      <c r="AI40" s="279" t="s">
        <v>749</v>
      </c>
      <c r="AJ40" s="279" t="s">
        <v>750</v>
      </c>
      <c r="AK40" s="279" t="s">
        <v>267</v>
      </c>
      <c r="AL40" s="279" t="s">
        <v>267</v>
      </c>
      <c r="AM40" s="279" t="s">
        <v>640</v>
      </c>
      <c r="AN40" s="279" t="s">
        <v>640</v>
      </c>
      <c r="AO40" s="279" t="s">
        <v>640</v>
      </c>
      <c r="AP40" s="279" t="s">
        <v>519</v>
      </c>
      <c r="AQ40" s="279" t="s">
        <v>519</v>
      </c>
      <c r="AR40" s="279" t="s">
        <v>742</v>
      </c>
      <c r="AS40" s="279" t="s">
        <v>742</v>
      </c>
      <c r="AT40" s="279" t="s">
        <v>241</v>
      </c>
      <c r="AU40" s="279" t="s">
        <v>241</v>
      </c>
      <c r="AV40" s="279" t="s">
        <v>241</v>
      </c>
      <c r="AW40" s="279" t="s">
        <v>519</v>
      </c>
      <c r="AX40" s="279" t="s">
        <v>519</v>
      </c>
      <c r="AY40" s="279" t="s">
        <v>742</v>
      </c>
      <c r="AZ40" s="279" t="s">
        <v>742</v>
      </c>
      <c r="BB40" s="118"/>
      <c r="BC40" s="118">
        <f t="shared" si="0"/>
        <v>1</v>
      </c>
      <c r="BD40" s="118">
        <f t="shared" si="1"/>
        <v>1</v>
      </c>
      <c r="BE40" s="118">
        <f t="shared" si="2"/>
        <v>1</v>
      </c>
      <c r="BF40" s="118">
        <f t="shared" si="3"/>
        <v>1</v>
      </c>
      <c r="BG40" s="118">
        <f t="shared" si="4"/>
        <v>1</v>
      </c>
      <c r="BH40" s="118">
        <f t="shared" si="75"/>
        <v>0</v>
      </c>
      <c r="BI40" s="118">
        <f t="shared" si="5"/>
        <v>1</v>
      </c>
      <c r="BJ40" s="118">
        <f t="shared" si="6"/>
        <v>0</v>
      </c>
      <c r="BK40" s="117">
        <f t="shared" si="76"/>
        <v>0</v>
      </c>
      <c r="BL40" s="118">
        <f t="shared" si="7"/>
        <v>0</v>
      </c>
      <c r="BM40" s="118">
        <f t="shared" si="8"/>
        <v>1</v>
      </c>
      <c r="BN40" s="117">
        <f t="shared" si="9"/>
        <v>0</v>
      </c>
      <c r="BO40" s="118">
        <f t="shared" si="10"/>
        <v>1</v>
      </c>
      <c r="BP40" s="118">
        <f t="shared" si="11"/>
        <v>1</v>
      </c>
      <c r="BQ40" s="118">
        <f t="shared" si="12"/>
        <v>0</v>
      </c>
      <c r="BR40" s="118">
        <f t="shared" si="13"/>
        <v>1</v>
      </c>
      <c r="BS40" s="118">
        <f t="shared" si="77"/>
        <v>1</v>
      </c>
      <c r="BT40" s="118">
        <f t="shared" si="78"/>
        <v>0</v>
      </c>
      <c r="BU40" s="118">
        <f t="shared" si="79"/>
        <v>1</v>
      </c>
      <c r="BV40" s="117">
        <f t="shared" si="14"/>
        <v>1</v>
      </c>
      <c r="BW40" s="117">
        <f t="shared" si="15"/>
        <v>0</v>
      </c>
      <c r="BX40" s="117">
        <f t="shared" si="16"/>
        <v>1</v>
      </c>
      <c r="BY40" s="117">
        <f t="shared" si="17"/>
        <v>0</v>
      </c>
      <c r="BZ40" s="117">
        <f t="shared" si="18"/>
        <v>1</v>
      </c>
      <c r="CA40" s="117">
        <f t="shared" si="80"/>
        <v>1</v>
      </c>
      <c r="CB40" s="117">
        <f t="shared" si="19"/>
        <v>0</v>
      </c>
      <c r="CC40" s="117">
        <f t="shared" si="20"/>
        <v>0</v>
      </c>
      <c r="CD40" s="117">
        <f t="shared" si="21"/>
        <v>0</v>
      </c>
      <c r="CE40" s="117">
        <f t="shared" si="81"/>
        <v>1</v>
      </c>
      <c r="CF40" s="117">
        <f t="shared" si="82"/>
        <v>0</v>
      </c>
      <c r="CG40" s="117">
        <f t="shared" si="83"/>
        <v>1</v>
      </c>
      <c r="CH40" s="117">
        <f t="shared" si="22"/>
        <v>0</v>
      </c>
      <c r="CI40" s="117">
        <f t="shared" si="23"/>
        <v>0</v>
      </c>
      <c r="CJ40" s="117">
        <f t="shared" si="24"/>
        <v>0</v>
      </c>
      <c r="CK40" s="117">
        <f t="shared" si="25"/>
        <v>0</v>
      </c>
      <c r="CL40" s="117">
        <f t="shared" si="26"/>
        <v>0</v>
      </c>
      <c r="CM40" s="117">
        <f t="shared" si="27"/>
        <v>1</v>
      </c>
      <c r="CN40" s="117">
        <f t="shared" si="28"/>
        <v>1</v>
      </c>
      <c r="CO40" s="117">
        <f t="shared" si="84"/>
        <v>1</v>
      </c>
      <c r="CP40" s="117">
        <f t="shared" si="85"/>
        <v>0</v>
      </c>
      <c r="CQ40" s="117">
        <f t="shared" si="86"/>
        <v>1</v>
      </c>
      <c r="CR40" s="117">
        <f t="shared" si="29"/>
        <v>0</v>
      </c>
      <c r="CS40" s="117">
        <f t="shared" si="30"/>
        <v>0</v>
      </c>
      <c r="CT40" s="117">
        <f t="shared" si="31"/>
        <v>0</v>
      </c>
      <c r="CU40" s="117">
        <f t="shared" si="32"/>
        <v>1</v>
      </c>
      <c r="CV40" s="117">
        <f t="shared" si="33"/>
        <v>1</v>
      </c>
      <c r="CW40" s="117">
        <f t="shared" si="34"/>
        <v>0</v>
      </c>
      <c r="CX40" s="117">
        <f t="shared" si="35"/>
        <v>0</v>
      </c>
      <c r="CY40" s="117">
        <f t="shared" si="36"/>
        <v>0</v>
      </c>
      <c r="CZ40" s="117">
        <f t="shared" si="37"/>
        <v>0</v>
      </c>
      <c r="DA40" s="117">
        <f t="shared" si="87"/>
        <v>0</v>
      </c>
      <c r="DB40" s="117">
        <f t="shared" si="38"/>
        <v>0</v>
      </c>
      <c r="DC40" s="117">
        <f t="shared" si="88"/>
        <v>0</v>
      </c>
      <c r="DD40" s="117">
        <f t="shared" si="39"/>
        <v>1</v>
      </c>
      <c r="DE40" s="117">
        <f t="shared" si="89"/>
        <v>1</v>
      </c>
      <c r="DF40" s="117">
        <f t="shared" si="40"/>
        <v>0</v>
      </c>
      <c r="DG40" s="117">
        <f t="shared" si="41"/>
        <v>0</v>
      </c>
      <c r="DH40" s="117">
        <f t="shared" si="42"/>
        <v>0</v>
      </c>
      <c r="DI40" s="117">
        <f t="shared" si="43"/>
        <v>0</v>
      </c>
      <c r="DJ40" s="117">
        <f t="shared" si="44"/>
        <v>0</v>
      </c>
      <c r="DK40" s="117">
        <f t="shared" si="45"/>
        <v>0</v>
      </c>
      <c r="DL40" s="117">
        <f t="shared" si="46"/>
        <v>0</v>
      </c>
      <c r="DM40" s="117">
        <f t="shared" si="47"/>
        <v>1</v>
      </c>
      <c r="DN40" s="117">
        <f t="shared" si="48"/>
        <v>1</v>
      </c>
      <c r="DO40" s="117">
        <f t="shared" si="90"/>
        <v>0</v>
      </c>
      <c r="DP40" s="117">
        <f t="shared" si="91"/>
        <v>1</v>
      </c>
      <c r="DQ40" s="117">
        <f t="shared" si="49"/>
        <v>0</v>
      </c>
      <c r="DR40" s="117">
        <f t="shared" si="50"/>
        <v>0</v>
      </c>
      <c r="DS40" s="117">
        <f t="shared" si="51"/>
        <v>0</v>
      </c>
      <c r="DT40" s="117">
        <f t="shared" si="52"/>
        <v>1</v>
      </c>
      <c r="DU40" s="117">
        <f t="shared" si="92"/>
        <v>0</v>
      </c>
      <c r="DV40" s="117">
        <f t="shared" si="53"/>
        <v>1</v>
      </c>
      <c r="DW40" s="117">
        <f t="shared" si="93"/>
        <v>1</v>
      </c>
      <c r="DX40" s="117">
        <f t="shared" si="54"/>
        <v>0</v>
      </c>
      <c r="DY40" s="117">
        <f t="shared" si="94"/>
        <v>1</v>
      </c>
      <c r="DZ40" s="117">
        <f t="shared" si="55"/>
        <v>0</v>
      </c>
      <c r="EA40" s="117">
        <f t="shared" si="56"/>
        <v>0</v>
      </c>
      <c r="EB40" s="117">
        <f t="shared" si="57"/>
        <v>0</v>
      </c>
      <c r="EC40" s="117">
        <f t="shared" si="58"/>
        <v>1</v>
      </c>
      <c r="ED40" s="117">
        <f t="shared" si="59"/>
        <v>0</v>
      </c>
      <c r="EE40" s="117">
        <f t="shared" si="95"/>
        <v>1</v>
      </c>
      <c r="EF40" s="117">
        <f t="shared" si="60"/>
        <v>0</v>
      </c>
      <c r="EG40" s="117">
        <f t="shared" si="61"/>
        <v>0</v>
      </c>
      <c r="EH40" s="117">
        <f t="shared" si="62"/>
        <v>0</v>
      </c>
      <c r="EI40" s="117">
        <f t="shared" si="96"/>
        <v>0</v>
      </c>
      <c r="EJ40" s="117">
        <f t="shared" si="97"/>
        <v>0</v>
      </c>
      <c r="EK40" s="117">
        <f t="shared" si="98"/>
        <v>0</v>
      </c>
      <c r="EL40" s="117">
        <f t="shared" si="63"/>
        <v>0</v>
      </c>
      <c r="EM40" s="117">
        <f t="shared" si="64"/>
        <v>0</v>
      </c>
      <c r="EN40" s="117">
        <f t="shared" si="65"/>
        <v>0</v>
      </c>
      <c r="EO40" s="117">
        <f t="shared" si="66"/>
        <v>0</v>
      </c>
      <c r="EP40" s="118">
        <f t="shared" si="67"/>
        <v>1</v>
      </c>
      <c r="EQ40" s="117">
        <f t="shared" si="68"/>
        <v>1</v>
      </c>
      <c r="ER40" s="117">
        <f t="shared" si="69"/>
        <v>0</v>
      </c>
      <c r="ES40" s="117">
        <f t="shared" si="70"/>
        <v>1</v>
      </c>
      <c r="ET40" s="117">
        <f t="shared" si="71"/>
        <v>0</v>
      </c>
      <c r="EU40" s="117">
        <f t="shared" si="72"/>
        <v>1</v>
      </c>
      <c r="EV40" s="117">
        <f t="shared" si="73"/>
        <v>1</v>
      </c>
      <c r="EW40" s="118">
        <f t="shared" si="99"/>
        <v>0</v>
      </c>
      <c r="EX40" s="118">
        <f t="shared" si="100"/>
        <v>1</v>
      </c>
      <c r="EY40" s="117">
        <f t="shared" si="101"/>
        <v>1</v>
      </c>
      <c r="EZ40" s="118">
        <f t="shared" si="74"/>
        <v>0</v>
      </c>
      <c r="FA40" s="118">
        <f t="shared" si="102"/>
        <v>0</v>
      </c>
      <c r="FB40" s="7"/>
      <c r="FC40" s="7"/>
      <c r="FD40" s="7"/>
    </row>
    <row r="41" spans="1:160" ht="17.100000000000001" customHeight="1" x14ac:dyDescent="0.25">
      <c r="A41" s="774"/>
      <c r="B41" s="777"/>
      <c r="C41" s="172">
        <v>9</v>
      </c>
      <c r="D41" s="112" t="s">
        <v>647</v>
      </c>
      <c r="E41" s="76" t="s">
        <v>516</v>
      </c>
      <c r="F41" s="170" t="s">
        <v>755</v>
      </c>
      <c r="G41" s="171" t="s">
        <v>739</v>
      </c>
      <c r="H41" s="393" t="s">
        <v>751</v>
      </c>
      <c r="I41" s="170" t="s">
        <v>749</v>
      </c>
      <c r="J41" s="148" t="s">
        <v>735</v>
      </c>
      <c r="K41" s="393" t="s">
        <v>636</v>
      </c>
      <c r="L41" s="113" t="s">
        <v>763</v>
      </c>
      <c r="M41" s="130" t="s">
        <v>255</v>
      </c>
      <c r="N41" s="76" t="s">
        <v>649</v>
      </c>
      <c r="O41" s="170" t="s">
        <v>746</v>
      </c>
      <c r="P41" s="171" t="s">
        <v>268</v>
      </c>
      <c r="Q41" s="170" t="s">
        <v>196</v>
      </c>
      <c r="R41" s="148" t="s">
        <v>741</v>
      </c>
      <c r="S41" s="113" t="s">
        <v>744</v>
      </c>
      <c r="T41" s="130" t="s">
        <v>514</v>
      </c>
      <c r="U41" s="156" t="s">
        <v>603</v>
      </c>
      <c r="V41" s="170" t="s">
        <v>515</v>
      </c>
      <c r="W41" s="171" t="s">
        <v>737</v>
      </c>
      <c r="X41" s="170" t="s">
        <v>651</v>
      </c>
      <c r="Y41" s="146" t="s">
        <v>633</v>
      </c>
      <c r="Z41" s="113" t="s">
        <v>742</v>
      </c>
      <c r="AA41" s="42" t="s">
        <v>48</v>
      </c>
      <c r="AB41" s="10" t="s">
        <v>66</v>
      </c>
      <c r="AC41" s="6"/>
      <c r="AD41" s="279" t="s">
        <v>649</v>
      </c>
      <c r="AE41" s="279" t="s">
        <v>649</v>
      </c>
      <c r="AF41" s="279" t="s">
        <v>649</v>
      </c>
      <c r="AG41" s="279" t="s">
        <v>749</v>
      </c>
      <c r="AH41" s="279" t="s">
        <v>749</v>
      </c>
      <c r="AI41" s="279" t="s">
        <v>749</v>
      </c>
      <c r="AJ41" s="279" t="s">
        <v>750</v>
      </c>
      <c r="AK41" s="279" t="s">
        <v>267</v>
      </c>
      <c r="AL41" s="279" t="s">
        <v>267</v>
      </c>
      <c r="AM41" s="279" t="s">
        <v>640</v>
      </c>
      <c r="AN41" s="279" t="s">
        <v>640</v>
      </c>
      <c r="AO41" s="279" t="s">
        <v>640</v>
      </c>
      <c r="AP41" s="279" t="s">
        <v>519</v>
      </c>
      <c r="AQ41" s="279" t="s">
        <v>519</v>
      </c>
      <c r="AR41" s="279" t="s">
        <v>742</v>
      </c>
      <c r="AS41" s="279" t="s">
        <v>742</v>
      </c>
      <c r="AT41" s="279" t="s">
        <v>241</v>
      </c>
      <c r="AU41" s="279" t="s">
        <v>241</v>
      </c>
      <c r="AV41" s="279" t="s">
        <v>241</v>
      </c>
      <c r="AW41" s="279" t="s">
        <v>519</v>
      </c>
      <c r="AX41" s="279" t="s">
        <v>519</v>
      </c>
      <c r="AY41" s="279" t="s">
        <v>742</v>
      </c>
      <c r="AZ41" s="279" t="s">
        <v>742</v>
      </c>
      <c r="BB41" s="118"/>
      <c r="BC41" s="118">
        <f t="shared" si="0"/>
        <v>1</v>
      </c>
      <c r="BD41" s="118">
        <f t="shared" si="1"/>
        <v>1</v>
      </c>
      <c r="BE41" s="118">
        <f t="shared" si="2"/>
        <v>1</v>
      </c>
      <c r="BF41" s="118">
        <f t="shared" si="3"/>
        <v>1</v>
      </c>
      <c r="BG41" s="118">
        <f t="shared" si="4"/>
        <v>0</v>
      </c>
      <c r="BH41" s="118">
        <f t="shared" si="75"/>
        <v>1</v>
      </c>
      <c r="BI41" s="118">
        <f t="shared" si="5"/>
        <v>0</v>
      </c>
      <c r="BJ41" s="118">
        <f t="shared" si="6"/>
        <v>0</v>
      </c>
      <c r="BK41" s="117">
        <f t="shared" si="76"/>
        <v>0</v>
      </c>
      <c r="BL41" s="118">
        <f t="shared" si="7"/>
        <v>0</v>
      </c>
      <c r="BM41" s="118">
        <f t="shared" si="8"/>
        <v>0</v>
      </c>
      <c r="BN41" s="117">
        <f t="shared" si="9"/>
        <v>0</v>
      </c>
      <c r="BO41" s="118">
        <f t="shared" si="10"/>
        <v>0</v>
      </c>
      <c r="BP41" s="118">
        <f t="shared" si="11"/>
        <v>0</v>
      </c>
      <c r="BQ41" s="118">
        <f t="shared" si="12"/>
        <v>0</v>
      </c>
      <c r="BR41" s="118">
        <f t="shared" si="13"/>
        <v>0</v>
      </c>
      <c r="BS41" s="118">
        <f t="shared" si="77"/>
        <v>1</v>
      </c>
      <c r="BT41" s="118">
        <f t="shared" si="78"/>
        <v>0</v>
      </c>
      <c r="BU41" s="118">
        <f t="shared" si="79"/>
        <v>1</v>
      </c>
      <c r="BV41" s="117">
        <f t="shared" si="14"/>
        <v>0</v>
      </c>
      <c r="BW41" s="117">
        <f t="shared" si="15"/>
        <v>0</v>
      </c>
      <c r="BX41" s="117">
        <f t="shared" si="16"/>
        <v>0</v>
      </c>
      <c r="BY41" s="117">
        <f t="shared" si="17"/>
        <v>0</v>
      </c>
      <c r="BZ41" s="117">
        <f t="shared" si="18"/>
        <v>1</v>
      </c>
      <c r="CA41" s="117">
        <f t="shared" si="80"/>
        <v>1</v>
      </c>
      <c r="CB41" s="117">
        <f t="shared" si="19"/>
        <v>0</v>
      </c>
      <c r="CC41" s="117">
        <f t="shared" si="20"/>
        <v>0</v>
      </c>
      <c r="CD41" s="117">
        <f t="shared" si="21"/>
        <v>0</v>
      </c>
      <c r="CE41" s="117">
        <f t="shared" si="81"/>
        <v>1</v>
      </c>
      <c r="CF41" s="117">
        <f t="shared" si="82"/>
        <v>0</v>
      </c>
      <c r="CG41" s="117">
        <f t="shared" si="83"/>
        <v>1</v>
      </c>
      <c r="CH41" s="117">
        <f t="shared" si="22"/>
        <v>0</v>
      </c>
      <c r="CI41" s="117">
        <f t="shared" si="23"/>
        <v>0</v>
      </c>
      <c r="CJ41" s="117">
        <f t="shared" si="24"/>
        <v>0</v>
      </c>
      <c r="CK41" s="117">
        <f t="shared" si="25"/>
        <v>0</v>
      </c>
      <c r="CL41" s="117">
        <f t="shared" si="26"/>
        <v>1</v>
      </c>
      <c r="CM41" s="117">
        <f t="shared" si="27"/>
        <v>0</v>
      </c>
      <c r="CN41" s="117">
        <f t="shared" si="28"/>
        <v>1</v>
      </c>
      <c r="CO41" s="117">
        <f t="shared" si="84"/>
        <v>1</v>
      </c>
      <c r="CP41" s="117">
        <f t="shared" si="85"/>
        <v>0</v>
      </c>
      <c r="CQ41" s="117">
        <f t="shared" si="86"/>
        <v>1</v>
      </c>
      <c r="CR41" s="117">
        <f t="shared" si="29"/>
        <v>0</v>
      </c>
      <c r="CS41" s="117">
        <f t="shared" si="30"/>
        <v>0</v>
      </c>
      <c r="CT41" s="117">
        <f t="shared" si="31"/>
        <v>0</v>
      </c>
      <c r="CU41" s="117">
        <f t="shared" si="32"/>
        <v>1</v>
      </c>
      <c r="CV41" s="117">
        <f t="shared" si="33"/>
        <v>1</v>
      </c>
      <c r="CW41" s="117">
        <f t="shared" si="34"/>
        <v>1</v>
      </c>
      <c r="CX41" s="117">
        <f t="shared" si="35"/>
        <v>0</v>
      </c>
      <c r="CY41" s="117">
        <f t="shared" si="36"/>
        <v>1</v>
      </c>
      <c r="CZ41" s="117">
        <f t="shared" si="37"/>
        <v>0</v>
      </c>
      <c r="DA41" s="117">
        <f t="shared" si="87"/>
        <v>1</v>
      </c>
      <c r="DB41" s="117">
        <f t="shared" si="38"/>
        <v>0</v>
      </c>
      <c r="DC41" s="117">
        <f t="shared" si="88"/>
        <v>0</v>
      </c>
      <c r="DD41" s="117">
        <f t="shared" si="39"/>
        <v>1</v>
      </c>
      <c r="DE41" s="117">
        <f t="shared" si="89"/>
        <v>1</v>
      </c>
      <c r="DF41" s="117">
        <f t="shared" si="40"/>
        <v>0</v>
      </c>
      <c r="DG41" s="117">
        <f t="shared" si="41"/>
        <v>0</v>
      </c>
      <c r="DH41" s="117">
        <f t="shared" si="42"/>
        <v>0</v>
      </c>
      <c r="DI41" s="117">
        <f t="shared" si="43"/>
        <v>0</v>
      </c>
      <c r="DJ41" s="117">
        <f t="shared" si="44"/>
        <v>0</v>
      </c>
      <c r="DK41" s="117">
        <f t="shared" si="45"/>
        <v>0</v>
      </c>
      <c r="DL41" s="117">
        <f t="shared" si="46"/>
        <v>1</v>
      </c>
      <c r="DM41" s="117">
        <f t="shared" si="47"/>
        <v>1</v>
      </c>
      <c r="DN41" s="117">
        <f t="shared" si="48"/>
        <v>1</v>
      </c>
      <c r="DO41" s="117">
        <f t="shared" si="90"/>
        <v>0</v>
      </c>
      <c r="DP41" s="117">
        <f t="shared" si="91"/>
        <v>1</v>
      </c>
      <c r="DQ41" s="117">
        <f t="shared" si="49"/>
        <v>0</v>
      </c>
      <c r="DR41" s="117">
        <f t="shared" si="50"/>
        <v>0</v>
      </c>
      <c r="DS41" s="117">
        <f t="shared" si="51"/>
        <v>0</v>
      </c>
      <c r="DT41" s="117">
        <f t="shared" si="52"/>
        <v>0</v>
      </c>
      <c r="DU41" s="117">
        <f t="shared" si="92"/>
        <v>1</v>
      </c>
      <c r="DV41" s="117">
        <f t="shared" si="53"/>
        <v>1</v>
      </c>
      <c r="DW41" s="117">
        <f t="shared" si="93"/>
        <v>0</v>
      </c>
      <c r="DX41" s="117">
        <f t="shared" si="54"/>
        <v>0</v>
      </c>
      <c r="DY41" s="117">
        <f t="shared" si="94"/>
        <v>0</v>
      </c>
      <c r="DZ41" s="117">
        <f t="shared" si="55"/>
        <v>0</v>
      </c>
      <c r="EA41" s="117">
        <f t="shared" si="56"/>
        <v>0</v>
      </c>
      <c r="EB41" s="117">
        <f t="shared" si="57"/>
        <v>0</v>
      </c>
      <c r="EC41" s="117">
        <f t="shared" si="58"/>
        <v>0</v>
      </c>
      <c r="ED41" s="117">
        <f t="shared" si="59"/>
        <v>0</v>
      </c>
      <c r="EE41" s="117">
        <f t="shared" si="95"/>
        <v>0</v>
      </c>
      <c r="EF41" s="117">
        <f t="shared" si="60"/>
        <v>1</v>
      </c>
      <c r="EG41" s="117">
        <f t="shared" si="61"/>
        <v>0</v>
      </c>
      <c r="EH41" s="117">
        <f t="shared" si="62"/>
        <v>1</v>
      </c>
      <c r="EI41" s="117">
        <f t="shared" si="96"/>
        <v>1</v>
      </c>
      <c r="EJ41" s="117">
        <f t="shared" si="97"/>
        <v>0</v>
      </c>
      <c r="EK41" s="117">
        <f t="shared" si="98"/>
        <v>1</v>
      </c>
      <c r="EL41" s="117">
        <f t="shared" si="63"/>
        <v>0</v>
      </c>
      <c r="EM41" s="117">
        <f t="shared" si="64"/>
        <v>0</v>
      </c>
      <c r="EN41" s="117">
        <f t="shared" si="65"/>
        <v>1</v>
      </c>
      <c r="EO41" s="117">
        <f t="shared" si="66"/>
        <v>1</v>
      </c>
      <c r="EP41" s="118">
        <f t="shared" si="67"/>
        <v>0</v>
      </c>
      <c r="EQ41" s="117">
        <f t="shared" si="68"/>
        <v>1</v>
      </c>
      <c r="ER41" s="117">
        <f t="shared" si="69"/>
        <v>0</v>
      </c>
      <c r="ES41" s="117">
        <f t="shared" si="70"/>
        <v>1</v>
      </c>
      <c r="ET41" s="117">
        <f t="shared" si="71"/>
        <v>1</v>
      </c>
      <c r="EU41" s="117">
        <f t="shared" si="72"/>
        <v>0</v>
      </c>
      <c r="EV41" s="117">
        <f t="shared" si="73"/>
        <v>1</v>
      </c>
      <c r="EW41" s="118">
        <f t="shared" si="99"/>
        <v>0</v>
      </c>
      <c r="EX41" s="118">
        <f t="shared" si="100"/>
        <v>0</v>
      </c>
      <c r="EY41" s="117">
        <f t="shared" si="101"/>
        <v>0</v>
      </c>
      <c r="EZ41" s="118">
        <f t="shared" si="74"/>
        <v>0</v>
      </c>
      <c r="FA41" s="118">
        <f t="shared" si="102"/>
        <v>0</v>
      </c>
      <c r="FB41" s="7"/>
      <c r="FC41" s="7"/>
      <c r="FD41" s="7"/>
    </row>
    <row r="42" spans="1:160" ht="17.100000000000001" customHeight="1" thickBot="1" x14ac:dyDescent="0.3">
      <c r="A42" s="775"/>
      <c r="B42" s="778"/>
      <c r="C42" s="173">
        <v>10</v>
      </c>
      <c r="D42" s="108" t="s">
        <v>647</v>
      </c>
      <c r="E42" s="73" t="s">
        <v>516</v>
      </c>
      <c r="F42" s="162" t="s">
        <v>755</v>
      </c>
      <c r="G42" s="165" t="s">
        <v>739</v>
      </c>
      <c r="H42" s="394" t="s">
        <v>751</v>
      </c>
      <c r="I42" s="162" t="s">
        <v>749</v>
      </c>
      <c r="J42" s="147" t="s">
        <v>735</v>
      </c>
      <c r="K42" s="394" t="s">
        <v>636</v>
      </c>
      <c r="L42" s="86" t="s">
        <v>763</v>
      </c>
      <c r="M42" s="129" t="s">
        <v>255</v>
      </c>
      <c r="N42" s="73" t="s">
        <v>649</v>
      </c>
      <c r="O42" s="162" t="s">
        <v>746</v>
      </c>
      <c r="P42" s="165" t="s">
        <v>738</v>
      </c>
      <c r="Q42" s="162" t="s">
        <v>196</v>
      </c>
      <c r="R42" s="147" t="s">
        <v>741</v>
      </c>
      <c r="S42" s="86" t="s">
        <v>744</v>
      </c>
      <c r="T42" s="129" t="s">
        <v>514</v>
      </c>
      <c r="U42" s="155" t="s">
        <v>603</v>
      </c>
      <c r="V42" s="162" t="s">
        <v>515</v>
      </c>
      <c r="W42" s="165" t="s">
        <v>737</v>
      </c>
      <c r="X42" s="162" t="s">
        <v>651</v>
      </c>
      <c r="Y42" s="147" t="s">
        <v>633</v>
      </c>
      <c r="Z42" s="86" t="s">
        <v>742</v>
      </c>
      <c r="AA42" s="417" t="s">
        <v>49</v>
      </c>
      <c r="AB42" s="418" t="s">
        <v>67</v>
      </c>
      <c r="AC42" s="6"/>
      <c r="AD42" s="279" t="s">
        <v>649</v>
      </c>
      <c r="AE42" s="279" t="s">
        <v>649</v>
      </c>
      <c r="AF42" s="279" t="s">
        <v>649</v>
      </c>
      <c r="AG42" s="279" t="s">
        <v>749</v>
      </c>
      <c r="AH42" s="279" t="s">
        <v>749</v>
      </c>
      <c r="AI42" s="279" t="s">
        <v>749</v>
      </c>
      <c r="AJ42" s="279" t="s">
        <v>750</v>
      </c>
      <c r="AK42" s="279" t="s">
        <v>267</v>
      </c>
      <c r="AL42" s="279" t="s">
        <v>267</v>
      </c>
      <c r="AM42" s="279" t="s">
        <v>640</v>
      </c>
      <c r="AN42" s="279" t="s">
        <v>640</v>
      </c>
      <c r="AO42" s="279" t="s">
        <v>640</v>
      </c>
      <c r="AP42" s="279" t="s">
        <v>519</v>
      </c>
      <c r="AQ42" s="279" t="s">
        <v>519</v>
      </c>
      <c r="AR42" s="279" t="s">
        <v>742</v>
      </c>
      <c r="AS42" s="279" t="s">
        <v>742</v>
      </c>
      <c r="AT42" s="279" t="s">
        <v>241</v>
      </c>
      <c r="AU42" s="279" t="s">
        <v>241</v>
      </c>
      <c r="AV42" s="279" t="s">
        <v>241</v>
      </c>
      <c r="AW42" s="279" t="s">
        <v>519</v>
      </c>
      <c r="AX42" s="279" t="s">
        <v>519</v>
      </c>
      <c r="AY42" s="279" t="s">
        <v>742</v>
      </c>
      <c r="AZ42" s="279" t="s">
        <v>742</v>
      </c>
      <c r="BB42" s="118"/>
      <c r="BC42" s="118">
        <f t="shared" si="0"/>
        <v>1</v>
      </c>
      <c r="BD42" s="118">
        <f t="shared" si="1"/>
        <v>1</v>
      </c>
      <c r="BE42" s="118">
        <f t="shared" si="2"/>
        <v>1</v>
      </c>
      <c r="BF42" s="118">
        <f t="shared" si="3"/>
        <v>1</v>
      </c>
      <c r="BG42" s="118">
        <f t="shared" si="4"/>
        <v>0</v>
      </c>
      <c r="BH42" s="118">
        <f t="shared" si="75"/>
        <v>1</v>
      </c>
      <c r="BI42" s="118">
        <f t="shared" si="5"/>
        <v>0</v>
      </c>
      <c r="BJ42" s="118">
        <f t="shared" si="6"/>
        <v>0</v>
      </c>
      <c r="BK42" s="117">
        <f t="shared" si="76"/>
        <v>0</v>
      </c>
      <c r="BL42" s="118">
        <f t="shared" si="7"/>
        <v>0</v>
      </c>
      <c r="BM42" s="118">
        <f t="shared" si="8"/>
        <v>0</v>
      </c>
      <c r="BN42" s="117">
        <f t="shared" si="9"/>
        <v>0</v>
      </c>
      <c r="BO42" s="118">
        <f t="shared" si="10"/>
        <v>0</v>
      </c>
      <c r="BP42" s="118">
        <f t="shared" si="11"/>
        <v>0</v>
      </c>
      <c r="BQ42" s="118">
        <f t="shared" si="12"/>
        <v>0</v>
      </c>
      <c r="BR42" s="118">
        <f t="shared" si="13"/>
        <v>0</v>
      </c>
      <c r="BS42" s="118">
        <f t="shared" si="77"/>
        <v>1</v>
      </c>
      <c r="BT42" s="118">
        <f t="shared" si="78"/>
        <v>0</v>
      </c>
      <c r="BU42" s="118">
        <f t="shared" si="79"/>
        <v>1</v>
      </c>
      <c r="BV42" s="117">
        <f t="shared" si="14"/>
        <v>0</v>
      </c>
      <c r="BW42" s="117">
        <f t="shared" si="15"/>
        <v>0</v>
      </c>
      <c r="BX42" s="117">
        <f t="shared" si="16"/>
        <v>0</v>
      </c>
      <c r="BY42" s="117">
        <f t="shared" si="17"/>
        <v>0</v>
      </c>
      <c r="BZ42" s="117">
        <f t="shared" si="18"/>
        <v>1</v>
      </c>
      <c r="CA42" s="117">
        <f t="shared" si="80"/>
        <v>1</v>
      </c>
      <c r="CB42" s="117">
        <f t="shared" si="19"/>
        <v>0</v>
      </c>
      <c r="CC42" s="117">
        <f t="shared" si="20"/>
        <v>0</v>
      </c>
      <c r="CD42" s="117">
        <f t="shared" si="21"/>
        <v>0</v>
      </c>
      <c r="CE42" s="117">
        <f t="shared" si="81"/>
        <v>1</v>
      </c>
      <c r="CF42" s="117">
        <f t="shared" si="82"/>
        <v>0</v>
      </c>
      <c r="CG42" s="117">
        <f t="shared" si="83"/>
        <v>1</v>
      </c>
      <c r="CH42" s="117">
        <f t="shared" si="22"/>
        <v>0</v>
      </c>
      <c r="CI42" s="117">
        <f t="shared" si="23"/>
        <v>0</v>
      </c>
      <c r="CJ42" s="117">
        <f t="shared" si="24"/>
        <v>0</v>
      </c>
      <c r="CK42" s="117">
        <f t="shared" si="25"/>
        <v>0</v>
      </c>
      <c r="CL42" s="117">
        <f t="shared" si="26"/>
        <v>1</v>
      </c>
      <c r="CM42" s="117">
        <f t="shared" si="27"/>
        <v>0</v>
      </c>
      <c r="CN42" s="117">
        <f t="shared" si="28"/>
        <v>1</v>
      </c>
      <c r="CO42" s="117">
        <f t="shared" si="84"/>
        <v>1</v>
      </c>
      <c r="CP42" s="117">
        <f t="shared" si="85"/>
        <v>0</v>
      </c>
      <c r="CQ42" s="117">
        <f t="shared" si="86"/>
        <v>1</v>
      </c>
      <c r="CR42" s="117">
        <f t="shared" si="29"/>
        <v>0</v>
      </c>
      <c r="CS42" s="117">
        <f t="shared" si="30"/>
        <v>0</v>
      </c>
      <c r="CT42" s="117">
        <f t="shared" si="31"/>
        <v>0</v>
      </c>
      <c r="CU42" s="117">
        <f t="shared" si="32"/>
        <v>1</v>
      </c>
      <c r="CV42" s="117">
        <f t="shared" si="33"/>
        <v>1</v>
      </c>
      <c r="CW42" s="117">
        <f t="shared" si="34"/>
        <v>1</v>
      </c>
      <c r="CX42" s="117">
        <f t="shared" si="35"/>
        <v>0</v>
      </c>
      <c r="CY42" s="117">
        <f t="shared" si="36"/>
        <v>1</v>
      </c>
      <c r="CZ42" s="117">
        <f t="shared" si="37"/>
        <v>0</v>
      </c>
      <c r="DA42" s="117">
        <f t="shared" si="87"/>
        <v>1</v>
      </c>
      <c r="DB42" s="117">
        <f t="shared" si="38"/>
        <v>0</v>
      </c>
      <c r="DC42" s="117">
        <f t="shared" si="88"/>
        <v>0</v>
      </c>
      <c r="DD42" s="117">
        <f t="shared" si="39"/>
        <v>1</v>
      </c>
      <c r="DE42" s="117">
        <f t="shared" si="89"/>
        <v>1</v>
      </c>
      <c r="DF42" s="117">
        <f t="shared" si="40"/>
        <v>0</v>
      </c>
      <c r="DG42" s="117">
        <f t="shared" si="41"/>
        <v>0</v>
      </c>
      <c r="DH42" s="117">
        <f t="shared" si="42"/>
        <v>0</v>
      </c>
      <c r="DI42" s="117">
        <f t="shared" si="43"/>
        <v>0</v>
      </c>
      <c r="DJ42" s="117">
        <f t="shared" si="44"/>
        <v>0</v>
      </c>
      <c r="DK42" s="117">
        <f t="shared" si="45"/>
        <v>0</v>
      </c>
      <c r="DL42" s="117">
        <f t="shared" si="46"/>
        <v>1</v>
      </c>
      <c r="DM42" s="117">
        <f t="shared" si="47"/>
        <v>1</v>
      </c>
      <c r="DN42" s="117">
        <f t="shared" si="48"/>
        <v>1</v>
      </c>
      <c r="DO42" s="117">
        <f t="shared" si="90"/>
        <v>0</v>
      </c>
      <c r="DP42" s="117">
        <f t="shared" si="91"/>
        <v>1</v>
      </c>
      <c r="DQ42" s="117">
        <f t="shared" si="49"/>
        <v>0</v>
      </c>
      <c r="DR42" s="117">
        <f t="shared" si="50"/>
        <v>0</v>
      </c>
      <c r="DS42" s="117">
        <f t="shared" si="51"/>
        <v>0</v>
      </c>
      <c r="DT42" s="117">
        <f t="shared" si="52"/>
        <v>0</v>
      </c>
      <c r="DU42" s="117">
        <f t="shared" si="92"/>
        <v>1</v>
      </c>
      <c r="DV42" s="117">
        <f t="shared" si="53"/>
        <v>1</v>
      </c>
      <c r="DW42" s="117">
        <f t="shared" si="93"/>
        <v>0</v>
      </c>
      <c r="DX42" s="117">
        <f t="shared" si="54"/>
        <v>0</v>
      </c>
      <c r="DY42" s="117">
        <f t="shared" si="94"/>
        <v>0</v>
      </c>
      <c r="DZ42" s="117">
        <f t="shared" si="55"/>
        <v>0</v>
      </c>
      <c r="EA42" s="117">
        <f t="shared" si="56"/>
        <v>0</v>
      </c>
      <c r="EB42" s="117">
        <f t="shared" si="57"/>
        <v>0</v>
      </c>
      <c r="EC42" s="117">
        <f t="shared" si="58"/>
        <v>0</v>
      </c>
      <c r="ED42" s="117">
        <f t="shared" si="59"/>
        <v>0</v>
      </c>
      <c r="EE42" s="117">
        <f t="shared" si="95"/>
        <v>0</v>
      </c>
      <c r="EF42" s="117">
        <f t="shared" si="60"/>
        <v>0</v>
      </c>
      <c r="EG42" s="117">
        <f t="shared" si="61"/>
        <v>0</v>
      </c>
      <c r="EH42" s="117">
        <f t="shared" si="62"/>
        <v>0</v>
      </c>
      <c r="EI42" s="117">
        <f t="shared" si="96"/>
        <v>1</v>
      </c>
      <c r="EJ42" s="117">
        <f t="shared" si="97"/>
        <v>0</v>
      </c>
      <c r="EK42" s="117">
        <f t="shared" si="98"/>
        <v>1</v>
      </c>
      <c r="EL42" s="117">
        <f t="shared" si="63"/>
        <v>0</v>
      </c>
      <c r="EM42" s="117">
        <f t="shared" si="64"/>
        <v>0</v>
      </c>
      <c r="EN42" s="117">
        <f t="shared" si="65"/>
        <v>1</v>
      </c>
      <c r="EO42" s="117">
        <f t="shared" si="66"/>
        <v>1</v>
      </c>
      <c r="EP42" s="118">
        <f t="shared" si="67"/>
        <v>1</v>
      </c>
      <c r="EQ42" s="117">
        <f t="shared" si="68"/>
        <v>1</v>
      </c>
      <c r="ER42" s="117">
        <f t="shared" si="69"/>
        <v>0</v>
      </c>
      <c r="ES42" s="117">
        <f t="shared" si="70"/>
        <v>1</v>
      </c>
      <c r="ET42" s="117">
        <f t="shared" si="71"/>
        <v>1</v>
      </c>
      <c r="EU42" s="117">
        <f t="shared" si="72"/>
        <v>0</v>
      </c>
      <c r="EV42" s="117">
        <f t="shared" si="73"/>
        <v>1</v>
      </c>
      <c r="EW42" s="118">
        <f t="shared" si="99"/>
        <v>0</v>
      </c>
      <c r="EX42" s="118">
        <f t="shared" si="100"/>
        <v>0</v>
      </c>
      <c r="EY42" s="117">
        <f t="shared" si="101"/>
        <v>0</v>
      </c>
      <c r="EZ42" s="118">
        <f t="shared" si="74"/>
        <v>0</v>
      </c>
      <c r="FA42" s="118">
        <f t="shared" si="102"/>
        <v>0</v>
      </c>
      <c r="FB42" s="7"/>
      <c r="FC42" s="7"/>
      <c r="FD42" s="7"/>
    </row>
    <row r="43" spans="1:160" ht="17.100000000000001" customHeight="1" thickTop="1" x14ac:dyDescent="0.25">
      <c r="A43" s="773">
        <v>4</v>
      </c>
      <c r="B43" s="777" t="s">
        <v>19</v>
      </c>
      <c r="C43" s="406">
        <v>0</v>
      </c>
      <c r="D43" s="407"/>
      <c r="E43" s="408" t="s">
        <v>415</v>
      </c>
      <c r="F43" s="409" t="s">
        <v>415</v>
      </c>
      <c r="G43" s="410"/>
      <c r="H43" s="411"/>
      <c r="I43" s="409"/>
      <c r="J43" s="412" t="s">
        <v>415</v>
      </c>
      <c r="K43" s="411"/>
      <c r="L43" s="413"/>
      <c r="M43" s="407"/>
      <c r="N43" s="408"/>
      <c r="O43" s="414"/>
      <c r="P43" s="410" t="s">
        <v>569</v>
      </c>
      <c r="Q43" s="409"/>
      <c r="R43" s="412" t="s">
        <v>569</v>
      </c>
      <c r="S43" s="413"/>
      <c r="T43" s="415"/>
      <c r="U43" s="414"/>
      <c r="V43" s="416"/>
      <c r="W43" s="410"/>
      <c r="X43" s="409"/>
      <c r="Y43" s="412"/>
      <c r="Z43" s="413"/>
      <c r="AA43" s="43" t="s">
        <v>50</v>
      </c>
      <c r="AB43" s="229" t="s">
        <v>591</v>
      </c>
      <c r="AC43" s="6"/>
      <c r="AD43" s="279" t="s">
        <v>516</v>
      </c>
      <c r="AE43" s="279" t="s">
        <v>516</v>
      </c>
      <c r="AF43" s="279" t="s">
        <v>516</v>
      </c>
      <c r="AG43" s="279" t="s">
        <v>652</v>
      </c>
      <c r="AH43" s="279" t="s">
        <v>652</v>
      </c>
      <c r="AI43" s="279" t="s">
        <v>652</v>
      </c>
      <c r="AJ43" s="279" t="s">
        <v>652</v>
      </c>
      <c r="AK43" s="279" t="s">
        <v>652</v>
      </c>
      <c r="AL43" s="279" t="s">
        <v>652</v>
      </c>
      <c r="AM43" s="279" t="s">
        <v>649</v>
      </c>
      <c r="AN43" s="279" t="s">
        <v>649</v>
      </c>
      <c r="AO43" s="279" t="s">
        <v>649</v>
      </c>
      <c r="AP43" s="279" t="s">
        <v>268</v>
      </c>
      <c r="AQ43" s="279" t="s">
        <v>268</v>
      </c>
      <c r="AR43" s="279" t="s">
        <v>652</v>
      </c>
      <c r="AS43" s="279" t="s">
        <v>652</v>
      </c>
      <c r="AT43" s="279" t="s">
        <v>515</v>
      </c>
      <c r="AU43" s="279" t="s">
        <v>515</v>
      </c>
      <c r="AV43" s="279" t="s">
        <v>515</v>
      </c>
      <c r="AW43" s="279" t="s">
        <v>268</v>
      </c>
      <c r="AX43" s="279" t="s">
        <v>268</v>
      </c>
      <c r="AY43" s="279" t="s">
        <v>642</v>
      </c>
      <c r="AZ43" s="279" t="s">
        <v>642</v>
      </c>
      <c r="BB43" s="118"/>
      <c r="BC43" s="118">
        <f t="shared" si="0"/>
        <v>0</v>
      </c>
      <c r="BD43" s="118">
        <f t="shared" si="1"/>
        <v>0</v>
      </c>
      <c r="BE43" s="118">
        <f t="shared" si="2"/>
        <v>0</v>
      </c>
      <c r="BF43" s="118">
        <f t="shared" si="3"/>
        <v>0</v>
      </c>
      <c r="BG43" s="118">
        <f t="shared" si="4"/>
        <v>0</v>
      </c>
      <c r="BH43" s="118">
        <f t="shared" si="75"/>
        <v>0</v>
      </c>
      <c r="BI43" s="118">
        <f t="shared" si="5"/>
        <v>0</v>
      </c>
      <c r="BJ43" s="118">
        <f t="shared" si="6"/>
        <v>0</v>
      </c>
      <c r="BK43" s="117">
        <f t="shared" si="76"/>
        <v>0</v>
      </c>
      <c r="BL43" s="118">
        <f t="shared" si="7"/>
        <v>0</v>
      </c>
      <c r="BM43" s="118">
        <f t="shared" si="8"/>
        <v>0</v>
      </c>
      <c r="BN43" s="117">
        <f t="shared" si="9"/>
        <v>0</v>
      </c>
      <c r="BO43" s="118">
        <f t="shared" si="10"/>
        <v>0</v>
      </c>
      <c r="BP43" s="118">
        <f t="shared" si="11"/>
        <v>0</v>
      </c>
      <c r="BQ43" s="118">
        <f t="shared" si="12"/>
        <v>0</v>
      </c>
      <c r="BR43" s="118">
        <f t="shared" si="13"/>
        <v>0</v>
      </c>
      <c r="BS43" s="118">
        <f t="shared" si="77"/>
        <v>0</v>
      </c>
      <c r="BT43" s="118">
        <f t="shared" si="78"/>
        <v>0</v>
      </c>
      <c r="BU43" s="118">
        <f t="shared" si="79"/>
        <v>0</v>
      </c>
      <c r="BV43" s="117">
        <f t="shared" si="14"/>
        <v>0</v>
      </c>
      <c r="BW43" s="117">
        <f t="shared" si="15"/>
        <v>0</v>
      </c>
      <c r="BX43" s="117">
        <f t="shared" si="16"/>
        <v>0</v>
      </c>
      <c r="BY43" s="117">
        <f t="shared" si="17"/>
        <v>0</v>
      </c>
      <c r="BZ43" s="117">
        <f t="shared" si="18"/>
        <v>0</v>
      </c>
      <c r="CA43" s="117">
        <f t="shared" si="80"/>
        <v>0</v>
      </c>
      <c r="CB43" s="117">
        <f t="shared" si="19"/>
        <v>0</v>
      </c>
      <c r="CC43" s="117">
        <f t="shared" si="20"/>
        <v>0</v>
      </c>
      <c r="CD43" s="117">
        <f t="shared" si="21"/>
        <v>0</v>
      </c>
      <c r="CE43" s="117">
        <f t="shared" si="81"/>
        <v>0</v>
      </c>
      <c r="CF43" s="117">
        <f t="shared" si="82"/>
        <v>0</v>
      </c>
      <c r="CG43" s="117">
        <f t="shared" si="83"/>
        <v>0</v>
      </c>
      <c r="CH43" s="117">
        <f t="shared" si="22"/>
        <v>0</v>
      </c>
      <c r="CI43" s="117">
        <f t="shared" si="23"/>
        <v>0</v>
      </c>
      <c r="CJ43" s="117">
        <f t="shared" si="24"/>
        <v>0</v>
      </c>
      <c r="CK43" s="117">
        <f t="shared" si="25"/>
        <v>0</v>
      </c>
      <c r="CL43" s="117">
        <f t="shared" si="26"/>
        <v>0</v>
      </c>
      <c r="CM43" s="117">
        <f t="shared" si="27"/>
        <v>0</v>
      </c>
      <c r="CN43" s="117">
        <f t="shared" si="28"/>
        <v>0</v>
      </c>
      <c r="CO43" s="117">
        <f t="shared" si="84"/>
        <v>0</v>
      </c>
      <c r="CP43" s="117">
        <f t="shared" si="85"/>
        <v>0</v>
      </c>
      <c r="CQ43" s="117">
        <f t="shared" si="86"/>
        <v>0</v>
      </c>
      <c r="CR43" s="117">
        <f t="shared" si="29"/>
        <v>2</v>
      </c>
      <c r="CS43" s="117">
        <f t="shared" si="30"/>
        <v>3</v>
      </c>
      <c r="CT43" s="117">
        <f t="shared" si="31"/>
        <v>0</v>
      </c>
      <c r="CU43" s="117">
        <f t="shared" si="32"/>
        <v>0</v>
      </c>
      <c r="CV43" s="117">
        <f t="shared" si="33"/>
        <v>0</v>
      </c>
      <c r="CW43" s="117">
        <f t="shared" si="34"/>
        <v>0</v>
      </c>
      <c r="CX43" s="117">
        <f t="shared" si="35"/>
        <v>0</v>
      </c>
      <c r="CY43" s="117">
        <f t="shared" si="36"/>
        <v>0</v>
      </c>
      <c r="CZ43" s="117">
        <f t="shared" si="37"/>
        <v>0</v>
      </c>
      <c r="DA43" s="117">
        <f t="shared" si="87"/>
        <v>0</v>
      </c>
      <c r="DB43" s="117">
        <f t="shared" si="38"/>
        <v>0</v>
      </c>
      <c r="DC43" s="117">
        <f t="shared" si="88"/>
        <v>0</v>
      </c>
      <c r="DD43" s="117">
        <f t="shared" si="39"/>
        <v>0</v>
      </c>
      <c r="DE43" s="117">
        <f t="shared" si="89"/>
        <v>0</v>
      </c>
      <c r="DF43" s="117">
        <f t="shared" si="40"/>
        <v>0</v>
      </c>
      <c r="DG43" s="117">
        <f t="shared" si="41"/>
        <v>0</v>
      </c>
      <c r="DH43" s="117">
        <f t="shared" si="42"/>
        <v>0</v>
      </c>
      <c r="DI43" s="117">
        <f t="shared" si="43"/>
        <v>0</v>
      </c>
      <c r="DJ43" s="117">
        <f t="shared" si="44"/>
        <v>0</v>
      </c>
      <c r="DK43" s="117">
        <f t="shared" si="45"/>
        <v>0</v>
      </c>
      <c r="DL43" s="117">
        <f t="shared" si="46"/>
        <v>0</v>
      </c>
      <c r="DM43" s="117">
        <f t="shared" si="47"/>
        <v>0</v>
      </c>
      <c r="DN43" s="117">
        <f t="shared" si="48"/>
        <v>0</v>
      </c>
      <c r="DO43" s="117">
        <f t="shared" si="90"/>
        <v>0</v>
      </c>
      <c r="DP43" s="117">
        <f t="shared" si="91"/>
        <v>0</v>
      </c>
      <c r="DQ43" s="117">
        <f t="shared" si="49"/>
        <v>0</v>
      </c>
      <c r="DR43" s="117">
        <f t="shared" si="50"/>
        <v>0</v>
      </c>
      <c r="DS43" s="117">
        <f t="shared" si="51"/>
        <v>0</v>
      </c>
      <c r="DT43" s="117">
        <f t="shared" si="52"/>
        <v>0</v>
      </c>
      <c r="DU43" s="117">
        <f t="shared" si="92"/>
        <v>0</v>
      </c>
      <c r="DV43" s="117">
        <f t="shared" si="53"/>
        <v>0</v>
      </c>
      <c r="DW43" s="117">
        <f t="shared" si="93"/>
        <v>0</v>
      </c>
      <c r="DX43" s="117">
        <f t="shared" si="54"/>
        <v>0</v>
      </c>
      <c r="DY43" s="117">
        <f t="shared" si="94"/>
        <v>0</v>
      </c>
      <c r="DZ43" s="117">
        <f t="shared" si="55"/>
        <v>0</v>
      </c>
      <c r="EA43" s="117">
        <f t="shared" si="56"/>
        <v>0</v>
      </c>
      <c r="EB43" s="117">
        <f t="shared" si="57"/>
        <v>0</v>
      </c>
      <c r="EC43" s="117">
        <f t="shared" si="58"/>
        <v>0</v>
      </c>
      <c r="ED43" s="117">
        <f t="shared" si="59"/>
        <v>0</v>
      </c>
      <c r="EE43" s="117">
        <f t="shared" si="95"/>
        <v>0</v>
      </c>
      <c r="EF43" s="117">
        <f t="shared" si="60"/>
        <v>0</v>
      </c>
      <c r="EG43" s="117">
        <f t="shared" si="61"/>
        <v>0</v>
      </c>
      <c r="EH43" s="117">
        <f t="shared" si="62"/>
        <v>0</v>
      </c>
      <c r="EI43" s="117">
        <f t="shared" si="96"/>
        <v>0</v>
      </c>
      <c r="EJ43" s="117">
        <f t="shared" si="97"/>
        <v>0</v>
      </c>
      <c r="EK43" s="117">
        <f t="shared" si="98"/>
        <v>0</v>
      </c>
      <c r="EL43" s="117">
        <f t="shared" si="63"/>
        <v>0</v>
      </c>
      <c r="EM43" s="117">
        <f t="shared" si="64"/>
        <v>0</v>
      </c>
      <c r="EN43" s="117">
        <f t="shared" si="65"/>
        <v>0</v>
      </c>
      <c r="EO43" s="117">
        <f t="shared" si="66"/>
        <v>0</v>
      </c>
      <c r="EP43" s="118">
        <f t="shared" si="67"/>
        <v>0</v>
      </c>
      <c r="EQ43" s="117">
        <f t="shared" si="68"/>
        <v>0</v>
      </c>
      <c r="ER43" s="117">
        <f t="shared" si="69"/>
        <v>0</v>
      </c>
      <c r="ES43" s="117">
        <f t="shared" si="70"/>
        <v>0</v>
      </c>
      <c r="ET43" s="117">
        <f t="shared" si="71"/>
        <v>0</v>
      </c>
      <c r="EU43" s="117">
        <f t="shared" si="72"/>
        <v>0</v>
      </c>
      <c r="EV43" s="117">
        <f t="shared" si="73"/>
        <v>0</v>
      </c>
      <c r="EW43" s="118">
        <f t="shared" si="99"/>
        <v>0</v>
      </c>
      <c r="EX43" s="118">
        <f t="shared" si="100"/>
        <v>0</v>
      </c>
      <c r="EY43" s="117">
        <f t="shared" si="101"/>
        <v>0</v>
      </c>
      <c r="EZ43" s="118">
        <f t="shared" si="74"/>
        <v>0</v>
      </c>
      <c r="FA43" s="118">
        <f t="shared" si="102"/>
        <v>0</v>
      </c>
      <c r="FB43" s="7"/>
      <c r="FC43" s="7"/>
      <c r="FD43" s="7"/>
    </row>
    <row r="44" spans="1:160" ht="17.100000000000001" customHeight="1" x14ac:dyDescent="0.25">
      <c r="A44" s="774"/>
      <c r="B44" s="777"/>
      <c r="C44" s="174">
        <v>1</v>
      </c>
      <c r="D44" s="61" t="s">
        <v>755</v>
      </c>
      <c r="E44" s="72" t="s">
        <v>415</v>
      </c>
      <c r="F44" s="201" t="s">
        <v>415</v>
      </c>
      <c r="G44" s="211" t="s">
        <v>735</v>
      </c>
      <c r="H44" s="392" t="s">
        <v>737</v>
      </c>
      <c r="I44" s="201" t="s">
        <v>738</v>
      </c>
      <c r="J44" s="145" t="s">
        <v>415</v>
      </c>
      <c r="K44" s="392" t="s">
        <v>752</v>
      </c>
      <c r="L44" s="91" t="s">
        <v>645</v>
      </c>
      <c r="M44" s="61" t="s">
        <v>775</v>
      </c>
      <c r="N44" s="72" t="s">
        <v>341</v>
      </c>
      <c r="O44" s="72" t="s">
        <v>640</v>
      </c>
      <c r="P44" s="211" t="s">
        <v>569</v>
      </c>
      <c r="Q44" s="201" t="s">
        <v>743</v>
      </c>
      <c r="R44" s="145" t="s">
        <v>569</v>
      </c>
      <c r="S44" s="91" t="s">
        <v>255</v>
      </c>
      <c r="T44" s="164" t="s">
        <v>754</v>
      </c>
      <c r="U44" s="153" t="s">
        <v>639</v>
      </c>
      <c r="V44" s="201" t="s">
        <v>516</v>
      </c>
      <c r="W44" s="211" t="s">
        <v>274</v>
      </c>
      <c r="X44" s="201" t="s">
        <v>519</v>
      </c>
      <c r="Y44" s="145" t="s">
        <v>636</v>
      </c>
      <c r="Z44" s="91" t="s">
        <v>237</v>
      </c>
      <c r="AA44" s="42" t="s">
        <v>51</v>
      </c>
      <c r="AB44" s="10" t="s">
        <v>69</v>
      </c>
      <c r="AC44" s="6"/>
      <c r="AD44" s="279" t="s">
        <v>516</v>
      </c>
      <c r="AE44" s="279" t="s">
        <v>516</v>
      </c>
      <c r="AF44" s="279" t="s">
        <v>516</v>
      </c>
      <c r="AG44" s="279" t="s">
        <v>652</v>
      </c>
      <c r="AH44" s="279" t="s">
        <v>652</v>
      </c>
      <c r="AI44" s="279" t="s">
        <v>652</v>
      </c>
      <c r="AJ44" s="279" t="s">
        <v>652</v>
      </c>
      <c r="AK44" s="279" t="s">
        <v>652</v>
      </c>
      <c r="AL44" s="279" t="s">
        <v>652</v>
      </c>
      <c r="AM44" s="279" t="s">
        <v>649</v>
      </c>
      <c r="AN44" s="279" t="s">
        <v>649</v>
      </c>
      <c r="AO44" s="279" t="s">
        <v>649</v>
      </c>
      <c r="AP44" s="279" t="s">
        <v>268</v>
      </c>
      <c r="AQ44" s="279" t="s">
        <v>268</v>
      </c>
      <c r="AR44" s="279" t="s">
        <v>652</v>
      </c>
      <c r="AS44" s="279" t="s">
        <v>652</v>
      </c>
      <c r="AT44" s="279" t="s">
        <v>515</v>
      </c>
      <c r="AU44" s="279" t="s">
        <v>515</v>
      </c>
      <c r="AV44" s="279" t="s">
        <v>515</v>
      </c>
      <c r="AW44" s="279" t="s">
        <v>268</v>
      </c>
      <c r="AX44" s="279" t="s">
        <v>268</v>
      </c>
      <c r="AY44" s="279" t="s">
        <v>642</v>
      </c>
      <c r="AZ44" s="279" t="s">
        <v>642</v>
      </c>
      <c r="BB44" s="118"/>
      <c r="BC44" s="118">
        <f t="shared" ref="BC44:BC64" si="103">COUNTIF(D44:Z44,"A.40")</f>
        <v>0</v>
      </c>
      <c r="BD44" s="118">
        <f t="shared" ref="BD44:BD64" si="104">COUNTIF(D44:Z44,"A.46")</f>
        <v>1</v>
      </c>
      <c r="BE44" s="118">
        <f t="shared" si="2"/>
        <v>1</v>
      </c>
      <c r="BF44" s="118">
        <f t="shared" si="3"/>
        <v>0</v>
      </c>
      <c r="BG44" s="118">
        <f t="shared" si="4"/>
        <v>0</v>
      </c>
      <c r="BH44" s="118">
        <f t="shared" si="75"/>
        <v>0</v>
      </c>
      <c r="BI44" s="118">
        <f t="shared" ref="BI44:BI64" si="105">SUM(BG44:BG44)</f>
        <v>0</v>
      </c>
      <c r="BJ44" s="118">
        <f t="shared" si="6"/>
        <v>1</v>
      </c>
      <c r="BK44" s="117">
        <f t="shared" si="76"/>
        <v>0</v>
      </c>
      <c r="BL44" s="118">
        <f t="shared" si="7"/>
        <v>1</v>
      </c>
      <c r="BM44" s="118">
        <f t="shared" si="8"/>
        <v>1</v>
      </c>
      <c r="BN44" s="117">
        <f t="shared" si="9"/>
        <v>0</v>
      </c>
      <c r="BO44" s="118">
        <f t="shared" si="10"/>
        <v>1</v>
      </c>
      <c r="BP44" s="118">
        <f t="shared" si="11"/>
        <v>1</v>
      </c>
      <c r="BQ44" s="118">
        <f t="shared" si="12"/>
        <v>0</v>
      </c>
      <c r="BR44" s="118">
        <f t="shared" si="13"/>
        <v>1</v>
      </c>
      <c r="BS44" s="118">
        <f t="shared" si="77"/>
        <v>0</v>
      </c>
      <c r="BT44" s="118">
        <f t="shared" si="78"/>
        <v>1</v>
      </c>
      <c r="BU44" s="118">
        <f t="shared" si="79"/>
        <v>1</v>
      </c>
      <c r="BV44" s="117">
        <f t="shared" si="14"/>
        <v>0</v>
      </c>
      <c r="BW44" s="117">
        <f t="shared" si="15"/>
        <v>0</v>
      </c>
      <c r="BX44" s="117">
        <f t="shared" si="16"/>
        <v>0</v>
      </c>
      <c r="BY44" s="117">
        <f t="shared" ref="BY44:BY64" si="106">COUNTIF(D44:Z44,"D.42")</f>
        <v>0</v>
      </c>
      <c r="BZ44" s="117">
        <f t="shared" ref="BZ44:BZ64" si="107">COUNTIF(D44:Z44,"DP.42")</f>
        <v>1</v>
      </c>
      <c r="CA44" s="117">
        <f t="shared" si="80"/>
        <v>1</v>
      </c>
      <c r="CB44" s="117">
        <f t="shared" si="19"/>
        <v>0</v>
      </c>
      <c r="CC44" s="117">
        <f t="shared" ref="CC44:CC64" si="108">COUNTIF(D44:Z44,"EL.43")</f>
        <v>0</v>
      </c>
      <c r="CD44" s="117">
        <f t="shared" si="21"/>
        <v>0</v>
      </c>
      <c r="CE44" s="117">
        <f t="shared" si="81"/>
        <v>1</v>
      </c>
      <c r="CF44" s="117">
        <f t="shared" si="82"/>
        <v>0</v>
      </c>
      <c r="CG44" s="117">
        <f t="shared" si="83"/>
        <v>1</v>
      </c>
      <c r="CH44" s="117">
        <f t="shared" si="22"/>
        <v>0</v>
      </c>
      <c r="CI44" s="117">
        <f t="shared" si="23"/>
        <v>0</v>
      </c>
      <c r="CJ44" s="117">
        <f t="shared" si="24"/>
        <v>0</v>
      </c>
      <c r="CK44" s="117">
        <f t="shared" si="25"/>
        <v>0</v>
      </c>
      <c r="CL44" s="117">
        <f t="shared" ref="CL44:CL64" si="109">COUNTIF(D44:Z44,"E.34")</f>
        <v>1</v>
      </c>
      <c r="CM44" s="117">
        <f t="shared" ref="CM44:CM64" si="110">COUNTIF(D44:Z44,"EL.34")</f>
        <v>0</v>
      </c>
      <c r="CN44" s="117">
        <f t="shared" si="28"/>
        <v>1</v>
      </c>
      <c r="CO44" s="117">
        <f t="shared" si="84"/>
        <v>0</v>
      </c>
      <c r="CP44" s="117">
        <f t="shared" si="85"/>
        <v>0</v>
      </c>
      <c r="CQ44" s="117">
        <f t="shared" si="86"/>
        <v>0</v>
      </c>
      <c r="CR44" s="117">
        <f t="shared" ref="CR44:CR64" si="111">COUNTIF(D44:Z44,"F.33")</f>
        <v>2</v>
      </c>
      <c r="CS44" s="117">
        <f t="shared" ref="CS44:CS64" si="112">COUNTIF(D44:Z44,"F.38")</f>
        <v>3</v>
      </c>
      <c r="CT44" s="117">
        <f t="shared" si="31"/>
        <v>1</v>
      </c>
      <c r="CU44" s="117">
        <f t="shared" si="32"/>
        <v>0</v>
      </c>
      <c r="CV44" s="117">
        <f t="shared" si="33"/>
        <v>1</v>
      </c>
      <c r="CW44" s="117">
        <f t="shared" si="34"/>
        <v>0</v>
      </c>
      <c r="CX44" s="117">
        <f t="shared" ref="CX44:CX64" si="113">COUNTIF(D44:Z44,"G.43")</f>
        <v>1</v>
      </c>
      <c r="CY44" s="117">
        <f t="shared" ref="CY44:CY64" si="114">COUNTIF(D44:Z44,"G.44")</f>
        <v>0</v>
      </c>
      <c r="CZ44" s="117">
        <f t="shared" ref="CZ44:CZ64" si="115">COUNTIF(D44:Z44,"GP.44")</f>
        <v>1</v>
      </c>
      <c r="DA44" s="117">
        <f t="shared" si="87"/>
        <v>1</v>
      </c>
      <c r="DB44" s="117">
        <f t="shared" ref="DB44:DB64" si="116">COUNTIF(D44:Z44,"G.36")</f>
        <v>0</v>
      </c>
      <c r="DC44" s="117">
        <f t="shared" si="88"/>
        <v>0</v>
      </c>
      <c r="DD44" s="117">
        <f t="shared" ref="DD44:DD64" si="117">COUNTIF(D44:Z44,"HL.36")</f>
        <v>0</v>
      </c>
      <c r="DE44" s="117">
        <f t="shared" si="89"/>
        <v>0</v>
      </c>
      <c r="DF44" s="117">
        <f t="shared" si="40"/>
        <v>0</v>
      </c>
      <c r="DG44" s="117">
        <f t="shared" si="41"/>
        <v>0</v>
      </c>
      <c r="DH44" s="117">
        <f t="shared" si="42"/>
        <v>0</v>
      </c>
      <c r="DI44" s="117">
        <f t="shared" si="43"/>
        <v>1</v>
      </c>
      <c r="DJ44" s="117">
        <f t="shared" si="44"/>
        <v>0</v>
      </c>
      <c r="DK44" s="117">
        <f t="shared" si="45"/>
        <v>1</v>
      </c>
      <c r="DL44" s="117">
        <f t="shared" si="46"/>
        <v>0</v>
      </c>
      <c r="DM44" s="117">
        <f t="shared" si="47"/>
        <v>0</v>
      </c>
      <c r="DN44" s="117">
        <f t="shared" si="48"/>
        <v>1</v>
      </c>
      <c r="DO44" s="117">
        <f t="shared" si="90"/>
        <v>0</v>
      </c>
      <c r="DP44" s="117">
        <f t="shared" si="91"/>
        <v>1</v>
      </c>
      <c r="DQ44" s="117">
        <f t="shared" si="49"/>
        <v>0</v>
      </c>
      <c r="DR44" s="117">
        <f t="shared" si="50"/>
        <v>0</v>
      </c>
      <c r="DS44" s="117">
        <f t="shared" si="51"/>
        <v>0</v>
      </c>
      <c r="DT44" s="117">
        <f t="shared" ref="DT44:DT64" si="118">COUNTIF(D44:Z44,"JL.27")</f>
        <v>0</v>
      </c>
      <c r="DU44" s="117">
        <f t="shared" si="92"/>
        <v>0</v>
      </c>
      <c r="DV44" s="117">
        <f t="shared" si="53"/>
        <v>0</v>
      </c>
      <c r="DW44" s="117">
        <f t="shared" si="93"/>
        <v>0</v>
      </c>
      <c r="DX44" s="117">
        <f t="shared" si="54"/>
        <v>1</v>
      </c>
      <c r="DY44" s="117">
        <f t="shared" si="94"/>
        <v>1</v>
      </c>
      <c r="DZ44" s="117">
        <f t="shared" si="55"/>
        <v>1</v>
      </c>
      <c r="EA44" s="117">
        <f t="shared" si="56"/>
        <v>0</v>
      </c>
      <c r="EB44" s="117">
        <f t="shared" si="57"/>
        <v>1</v>
      </c>
      <c r="EC44" s="117">
        <f t="shared" ref="EC44:EC64" si="119">COUNTIF(D44:Z44,"K.41")</f>
        <v>0</v>
      </c>
      <c r="ED44" s="117">
        <f t="shared" ref="ED44:ED64" si="120">COUNTIF(D44:Z44,"KL.41")</f>
        <v>0</v>
      </c>
      <c r="EE44" s="117">
        <f t="shared" si="95"/>
        <v>0</v>
      </c>
      <c r="EF44" s="117">
        <f t="shared" si="60"/>
        <v>0</v>
      </c>
      <c r="EG44" s="117">
        <f t="shared" si="61"/>
        <v>0</v>
      </c>
      <c r="EH44" s="117">
        <f t="shared" si="62"/>
        <v>0</v>
      </c>
      <c r="EI44" s="117">
        <f t="shared" si="96"/>
        <v>0</v>
      </c>
      <c r="EJ44" s="117">
        <f t="shared" si="97"/>
        <v>0</v>
      </c>
      <c r="EK44" s="117">
        <f t="shared" si="98"/>
        <v>0</v>
      </c>
      <c r="EL44" s="117">
        <f t="shared" si="63"/>
        <v>0</v>
      </c>
      <c r="EM44" s="117">
        <f t="shared" si="64"/>
        <v>0</v>
      </c>
      <c r="EN44" s="117">
        <f t="shared" ref="EN44:EN64" si="121">COUNTIF(D44:Z44,"N.35")</f>
        <v>0</v>
      </c>
      <c r="EO44" s="117">
        <f t="shared" ref="EO44:EO64" si="122">COUNTIF(D44:Z44,"N.45")</f>
        <v>0</v>
      </c>
      <c r="EP44" s="118">
        <f t="shared" ref="EP44:EP64" si="123">COUNTIF(D44:Z44,"O.31")</f>
        <v>1</v>
      </c>
      <c r="EQ44" s="117">
        <f t="shared" si="68"/>
        <v>1</v>
      </c>
      <c r="ER44" s="117">
        <f t="shared" si="69"/>
        <v>0</v>
      </c>
      <c r="ES44" s="117">
        <f t="shared" si="70"/>
        <v>1</v>
      </c>
      <c r="ET44" s="117">
        <f t="shared" si="71"/>
        <v>0</v>
      </c>
      <c r="EU44" s="117">
        <f t="shared" si="72"/>
        <v>0</v>
      </c>
      <c r="EV44" s="117">
        <f t="shared" si="73"/>
        <v>0</v>
      </c>
      <c r="EW44" s="118">
        <f t="shared" si="99"/>
        <v>0</v>
      </c>
      <c r="EX44" s="118">
        <f t="shared" si="100"/>
        <v>1</v>
      </c>
      <c r="EY44" s="117">
        <f t="shared" si="101"/>
        <v>1</v>
      </c>
      <c r="EZ44" s="118">
        <f t="shared" ref="EZ44:EZ64" si="124">COUNTIF(D44:Z44,"X.39")</f>
        <v>0</v>
      </c>
      <c r="FA44" s="118">
        <f t="shared" si="102"/>
        <v>0</v>
      </c>
      <c r="FB44" s="7"/>
      <c r="FC44" s="7"/>
      <c r="FD44" s="7"/>
    </row>
    <row r="45" spans="1:160" ht="17.100000000000001" customHeight="1" x14ac:dyDescent="0.25">
      <c r="A45" s="774"/>
      <c r="B45" s="777"/>
      <c r="C45" s="172">
        <v>2</v>
      </c>
      <c r="D45" s="63" t="s">
        <v>755</v>
      </c>
      <c r="E45" s="65" t="s">
        <v>415</v>
      </c>
      <c r="F45" s="161" t="s">
        <v>415</v>
      </c>
      <c r="G45" s="164" t="s">
        <v>735</v>
      </c>
      <c r="H45" s="258" t="s">
        <v>737</v>
      </c>
      <c r="I45" s="161" t="s">
        <v>738</v>
      </c>
      <c r="J45" s="146" t="s">
        <v>415</v>
      </c>
      <c r="K45" s="258" t="s">
        <v>752</v>
      </c>
      <c r="L45" s="85" t="s">
        <v>645</v>
      </c>
      <c r="M45" s="78" t="s">
        <v>775</v>
      </c>
      <c r="N45" s="65" t="s">
        <v>341</v>
      </c>
      <c r="O45" s="65" t="s">
        <v>640</v>
      </c>
      <c r="P45" s="164" t="s">
        <v>569</v>
      </c>
      <c r="Q45" s="161" t="s">
        <v>743</v>
      </c>
      <c r="R45" s="146" t="s">
        <v>569</v>
      </c>
      <c r="S45" s="85" t="s">
        <v>255</v>
      </c>
      <c r="T45" s="78" t="s">
        <v>754</v>
      </c>
      <c r="U45" s="154" t="s">
        <v>639</v>
      </c>
      <c r="V45" s="161" t="s">
        <v>516</v>
      </c>
      <c r="W45" s="164" t="s">
        <v>274</v>
      </c>
      <c r="X45" s="161" t="s">
        <v>519</v>
      </c>
      <c r="Y45" s="146" t="s">
        <v>636</v>
      </c>
      <c r="Z45" s="85" t="s">
        <v>237</v>
      </c>
      <c r="AA45" s="43" t="s">
        <v>52</v>
      </c>
      <c r="AB45" s="229" t="s">
        <v>70</v>
      </c>
      <c r="AC45" s="6"/>
      <c r="AD45" s="279" t="s">
        <v>516</v>
      </c>
      <c r="AE45" s="279" t="s">
        <v>516</v>
      </c>
      <c r="AF45" s="279" t="s">
        <v>516</v>
      </c>
      <c r="AG45" s="279" t="s">
        <v>739</v>
      </c>
      <c r="AH45" s="279" t="s">
        <v>739</v>
      </c>
      <c r="AI45" s="279" t="s">
        <v>739</v>
      </c>
      <c r="AJ45" s="279" t="s">
        <v>739</v>
      </c>
      <c r="AK45" s="279" t="s">
        <v>739</v>
      </c>
      <c r="AL45" s="279" t="s">
        <v>739</v>
      </c>
      <c r="AM45" s="279" t="s">
        <v>649</v>
      </c>
      <c r="AN45" s="279" t="s">
        <v>649</v>
      </c>
      <c r="AO45" s="279" t="s">
        <v>649</v>
      </c>
      <c r="AP45" s="279" t="s">
        <v>268</v>
      </c>
      <c r="AQ45" s="279" t="s">
        <v>268</v>
      </c>
      <c r="AR45" s="279" t="s">
        <v>739</v>
      </c>
      <c r="AS45" s="279" t="s">
        <v>739</v>
      </c>
      <c r="AT45" s="279" t="s">
        <v>515</v>
      </c>
      <c r="AU45" s="279" t="s">
        <v>515</v>
      </c>
      <c r="AV45" s="279" t="s">
        <v>515</v>
      </c>
      <c r="AW45" s="279" t="s">
        <v>268</v>
      </c>
      <c r="AX45" s="279" t="s">
        <v>268</v>
      </c>
      <c r="AY45" s="279" t="s">
        <v>196</v>
      </c>
      <c r="AZ45" s="279" t="s">
        <v>196</v>
      </c>
      <c r="BB45" s="118"/>
      <c r="BC45" s="118">
        <f t="shared" si="103"/>
        <v>0</v>
      </c>
      <c r="BD45" s="118">
        <f t="shared" si="104"/>
        <v>1</v>
      </c>
      <c r="BE45" s="118">
        <f t="shared" si="2"/>
        <v>1</v>
      </c>
      <c r="BF45" s="118">
        <f t="shared" si="3"/>
        <v>0</v>
      </c>
      <c r="BG45" s="118">
        <f t="shared" si="4"/>
        <v>0</v>
      </c>
      <c r="BH45" s="118">
        <f t="shared" si="75"/>
        <v>0</v>
      </c>
      <c r="BI45" s="118">
        <f t="shared" si="105"/>
        <v>0</v>
      </c>
      <c r="BJ45" s="118">
        <f t="shared" si="6"/>
        <v>1</v>
      </c>
      <c r="BK45" s="117">
        <f t="shared" si="76"/>
        <v>0</v>
      </c>
      <c r="BL45" s="118">
        <f t="shared" si="7"/>
        <v>1</v>
      </c>
      <c r="BM45" s="118">
        <f t="shared" si="8"/>
        <v>1</v>
      </c>
      <c r="BN45" s="117">
        <f t="shared" si="9"/>
        <v>0</v>
      </c>
      <c r="BO45" s="118">
        <f t="shared" si="10"/>
        <v>1</v>
      </c>
      <c r="BP45" s="118">
        <f t="shared" si="11"/>
        <v>1</v>
      </c>
      <c r="BQ45" s="118">
        <f t="shared" si="12"/>
        <v>0</v>
      </c>
      <c r="BR45" s="118">
        <f t="shared" si="13"/>
        <v>1</v>
      </c>
      <c r="BS45" s="118">
        <f t="shared" si="77"/>
        <v>0</v>
      </c>
      <c r="BT45" s="118">
        <f t="shared" si="78"/>
        <v>1</v>
      </c>
      <c r="BU45" s="118">
        <f t="shared" si="79"/>
        <v>1</v>
      </c>
      <c r="BV45" s="117">
        <f t="shared" si="14"/>
        <v>0</v>
      </c>
      <c r="BW45" s="117">
        <f t="shared" si="15"/>
        <v>0</v>
      </c>
      <c r="BX45" s="117">
        <f t="shared" si="16"/>
        <v>0</v>
      </c>
      <c r="BY45" s="117">
        <f t="shared" si="106"/>
        <v>0</v>
      </c>
      <c r="BZ45" s="117">
        <f t="shared" si="107"/>
        <v>1</v>
      </c>
      <c r="CA45" s="117">
        <f t="shared" si="80"/>
        <v>1</v>
      </c>
      <c r="CB45" s="117">
        <f t="shared" si="19"/>
        <v>0</v>
      </c>
      <c r="CC45" s="117">
        <f t="shared" si="108"/>
        <v>0</v>
      </c>
      <c r="CD45" s="117">
        <f t="shared" si="21"/>
        <v>0</v>
      </c>
      <c r="CE45" s="117">
        <f t="shared" si="81"/>
        <v>1</v>
      </c>
      <c r="CF45" s="117">
        <f t="shared" si="82"/>
        <v>0</v>
      </c>
      <c r="CG45" s="117">
        <f t="shared" si="83"/>
        <v>1</v>
      </c>
      <c r="CH45" s="117">
        <f t="shared" si="22"/>
        <v>0</v>
      </c>
      <c r="CI45" s="117">
        <f t="shared" si="23"/>
        <v>0</v>
      </c>
      <c r="CJ45" s="117">
        <f t="shared" si="24"/>
        <v>0</v>
      </c>
      <c r="CK45" s="117">
        <f t="shared" si="25"/>
        <v>0</v>
      </c>
      <c r="CL45" s="117">
        <f t="shared" si="109"/>
        <v>1</v>
      </c>
      <c r="CM45" s="117">
        <f t="shared" si="110"/>
        <v>0</v>
      </c>
      <c r="CN45" s="117">
        <f t="shared" si="28"/>
        <v>1</v>
      </c>
      <c r="CO45" s="117">
        <f t="shared" si="84"/>
        <v>0</v>
      </c>
      <c r="CP45" s="117">
        <f t="shared" si="85"/>
        <v>0</v>
      </c>
      <c r="CQ45" s="117">
        <f t="shared" si="86"/>
        <v>0</v>
      </c>
      <c r="CR45" s="117">
        <f t="shared" si="111"/>
        <v>2</v>
      </c>
      <c r="CS45" s="117">
        <f t="shared" si="112"/>
        <v>3</v>
      </c>
      <c r="CT45" s="117">
        <f t="shared" si="31"/>
        <v>1</v>
      </c>
      <c r="CU45" s="117">
        <f t="shared" si="32"/>
        <v>0</v>
      </c>
      <c r="CV45" s="117">
        <f t="shared" si="33"/>
        <v>1</v>
      </c>
      <c r="CW45" s="117">
        <f t="shared" si="34"/>
        <v>0</v>
      </c>
      <c r="CX45" s="117">
        <f t="shared" si="113"/>
        <v>1</v>
      </c>
      <c r="CY45" s="117">
        <f t="shared" si="114"/>
        <v>0</v>
      </c>
      <c r="CZ45" s="117">
        <f t="shared" si="115"/>
        <v>1</v>
      </c>
      <c r="DA45" s="117">
        <f t="shared" si="87"/>
        <v>1</v>
      </c>
      <c r="DB45" s="117">
        <f t="shared" si="116"/>
        <v>0</v>
      </c>
      <c r="DC45" s="117">
        <f t="shared" si="88"/>
        <v>0</v>
      </c>
      <c r="DD45" s="117">
        <f t="shared" si="117"/>
        <v>0</v>
      </c>
      <c r="DE45" s="117">
        <f t="shared" si="89"/>
        <v>0</v>
      </c>
      <c r="DF45" s="117">
        <f t="shared" si="40"/>
        <v>0</v>
      </c>
      <c r="DG45" s="117">
        <f t="shared" si="41"/>
        <v>0</v>
      </c>
      <c r="DH45" s="117">
        <f t="shared" si="42"/>
        <v>0</v>
      </c>
      <c r="DI45" s="117">
        <f t="shared" si="43"/>
        <v>1</v>
      </c>
      <c r="DJ45" s="117">
        <f t="shared" si="44"/>
        <v>0</v>
      </c>
      <c r="DK45" s="117">
        <f t="shared" si="45"/>
        <v>1</v>
      </c>
      <c r="DL45" s="117">
        <f t="shared" si="46"/>
        <v>0</v>
      </c>
      <c r="DM45" s="117">
        <f t="shared" si="47"/>
        <v>0</v>
      </c>
      <c r="DN45" s="117">
        <f t="shared" si="48"/>
        <v>1</v>
      </c>
      <c r="DO45" s="117">
        <f t="shared" si="90"/>
        <v>0</v>
      </c>
      <c r="DP45" s="117">
        <f t="shared" si="91"/>
        <v>1</v>
      </c>
      <c r="DQ45" s="117">
        <f t="shared" si="49"/>
        <v>0</v>
      </c>
      <c r="DR45" s="117">
        <f t="shared" si="50"/>
        <v>0</v>
      </c>
      <c r="DS45" s="117">
        <f t="shared" si="51"/>
        <v>0</v>
      </c>
      <c r="DT45" s="117">
        <f t="shared" si="118"/>
        <v>0</v>
      </c>
      <c r="DU45" s="117">
        <f t="shared" si="92"/>
        <v>0</v>
      </c>
      <c r="DV45" s="117">
        <f t="shared" si="53"/>
        <v>0</v>
      </c>
      <c r="DW45" s="117">
        <f t="shared" si="93"/>
        <v>0</v>
      </c>
      <c r="DX45" s="117">
        <f t="shared" si="54"/>
        <v>1</v>
      </c>
      <c r="DY45" s="117">
        <f t="shared" si="94"/>
        <v>1</v>
      </c>
      <c r="DZ45" s="117">
        <f t="shared" si="55"/>
        <v>1</v>
      </c>
      <c r="EA45" s="117">
        <f t="shared" si="56"/>
        <v>0</v>
      </c>
      <c r="EB45" s="117">
        <f t="shared" si="57"/>
        <v>1</v>
      </c>
      <c r="EC45" s="117">
        <f t="shared" si="119"/>
        <v>0</v>
      </c>
      <c r="ED45" s="117">
        <f t="shared" si="120"/>
        <v>0</v>
      </c>
      <c r="EE45" s="117">
        <f t="shared" si="95"/>
        <v>0</v>
      </c>
      <c r="EF45" s="117">
        <f t="shared" si="60"/>
        <v>0</v>
      </c>
      <c r="EG45" s="117">
        <f t="shared" si="61"/>
        <v>0</v>
      </c>
      <c r="EH45" s="117">
        <f t="shared" si="62"/>
        <v>0</v>
      </c>
      <c r="EI45" s="117">
        <f t="shared" si="96"/>
        <v>0</v>
      </c>
      <c r="EJ45" s="117">
        <f t="shared" si="97"/>
        <v>0</v>
      </c>
      <c r="EK45" s="117">
        <f t="shared" si="98"/>
        <v>0</v>
      </c>
      <c r="EL45" s="117">
        <f t="shared" si="63"/>
        <v>0</v>
      </c>
      <c r="EM45" s="117">
        <f t="shared" si="64"/>
        <v>0</v>
      </c>
      <c r="EN45" s="117">
        <f t="shared" si="121"/>
        <v>0</v>
      </c>
      <c r="EO45" s="117">
        <f t="shared" si="122"/>
        <v>0</v>
      </c>
      <c r="EP45" s="118">
        <f t="shared" si="123"/>
        <v>1</v>
      </c>
      <c r="EQ45" s="117">
        <f t="shared" si="68"/>
        <v>1</v>
      </c>
      <c r="ER45" s="117">
        <f t="shared" si="69"/>
        <v>0</v>
      </c>
      <c r="ES45" s="117">
        <f t="shared" si="70"/>
        <v>1</v>
      </c>
      <c r="ET45" s="117">
        <f t="shared" si="71"/>
        <v>0</v>
      </c>
      <c r="EU45" s="117">
        <f t="shared" si="72"/>
        <v>0</v>
      </c>
      <c r="EV45" s="117">
        <f t="shared" si="73"/>
        <v>0</v>
      </c>
      <c r="EW45" s="118">
        <f t="shared" si="99"/>
        <v>0</v>
      </c>
      <c r="EX45" s="118">
        <f t="shared" si="100"/>
        <v>1</v>
      </c>
      <c r="EY45" s="117">
        <f t="shared" si="101"/>
        <v>1</v>
      </c>
      <c r="EZ45" s="118">
        <f t="shared" si="124"/>
        <v>0</v>
      </c>
      <c r="FA45" s="118">
        <f t="shared" si="102"/>
        <v>0</v>
      </c>
      <c r="FB45" s="7"/>
      <c r="FC45" s="7"/>
      <c r="FD45" s="7"/>
    </row>
    <row r="46" spans="1:160" ht="17.100000000000001" customHeight="1" x14ac:dyDescent="0.25">
      <c r="A46" s="774"/>
      <c r="B46" s="777"/>
      <c r="C46" s="172">
        <v>3</v>
      </c>
      <c r="D46" s="63" t="s">
        <v>647</v>
      </c>
      <c r="E46" s="65" t="s">
        <v>645</v>
      </c>
      <c r="F46" s="161" t="s">
        <v>745</v>
      </c>
      <c r="G46" s="164" t="s">
        <v>735</v>
      </c>
      <c r="H46" s="258" t="s">
        <v>737</v>
      </c>
      <c r="I46" s="161" t="s">
        <v>747</v>
      </c>
      <c r="J46" s="146" t="s">
        <v>636</v>
      </c>
      <c r="K46" s="258" t="s">
        <v>752</v>
      </c>
      <c r="L46" s="85" t="s">
        <v>267</v>
      </c>
      <c r="M46" s="78" t="s">
        <v>640</v>
      </c>
      <c r="N46" s="65" t="s">
        <v>775</v>
      </c>
      <c r="O46" s="65" t="s">
        <v>756</v>
      </c>
      <c r="P46" s="164" t="s">
        <v>743</v>
      </c>
      <c r="Q46" s="161" t="s">
        <v>738</v>
      </c>
      <c r="R46" s="242" t="s">
        <v>301</v>
      </c>
      <c r="S46" s="85" t="s">
        <v>742</v>
      </c>
      <c r="T46" s="259" t="s">
        <v>516</v>
      </c>
      <c r="U46" s="65" t="s">
        <v>274</v>
      </c>
      <c r="V46" s="161" t="s">
        <v>639</v>
      </c>
      <c r="W46" s="164" t="s">
        <v>519</v>
      </c>
      <c r="X46" s="161" t="s">
        <v>237</v>
      </c>
      <c r="Y46" s="146" t="s">
        <v>632</v>
      </c>
      <c r="Z46" s="85" t="s">
        <v>196</v>
      </c>
      <c r="AA46" s="264" t="s">
        <v>53</v>
      </c>
      <c r="AB46" s="10" t="s">
        <v>71</v>
      </c>
      <c r="AC46" s="6"/>
      <c r="AD46" s="279" t="s">
        <v>745</v>
      </c>
      <c r="AE46" s="279" t="s">
        <v>745</v>
      </c>
      <c r="AF46" s="279" t="s">
        <v>745</v>
      </c>
      <c r="AG46" s="279" t="s">
        <v>739</v>
      </c>
      <c r="AH46" s="279" t="s">
        <v>739</v>
      </c>
      <c r="AI46" s="279" t="s">
        <v>739</v>
      </c>
      <c r="AJ46" s="279" t="s">
        <v>739</v>
      </c>
      <c r="AK46" s="279" t="s">
        <v>739</v>
      </c>
      <c r="AL46" s="279" t="s">
        <v>739</v>
      </c>
      <c r="AM46" s="279" t="s">
        <v>649</v>
      </c>
      <c r="AN46" s="279" t="s">
        <v>649</v>
      </c>
      <c r="AO46" s="279" t="s">
        <v>649</v>
      </c>
      <c r="AP46" s="279" t="s">
        <v>268</v>
      </c>
      <c r="AQ46" s="279" t="s">
        <v>268</v>
      </c>
      <c r="AR46" s="279" t="s">
        <v>739</v>
      </c>
      <c r="AS46" s="279" t="s">
        <v>739</v>
      </c>
      <c r="AT46" s="279" t="s">
        <v>515</v>
      </c>
      <c r="AU46" s="279" t="s">
        <v>515</v>
      </c>
      <c r="AV46" s="279" t="s">
        <v>515</v>
      </c>
      <c r="AW46" s="279" t="s">
        <v>268</v>
      </c>
      <c r="AX46" s="279" t="s">
        <v>268</v>
      </c>
      <c r="AY46" s="279" t="s">
        <v>196</v>
      </c>
      <c r="AZ46" s="279" t="s">
        <v>196</v>
      </c>
      <c r="BB46" s="118"/>
      <c r="BC46" s="118">
        <f t="shared" si="103"/>
        <v>0</v>
      </c>
      <c r="BD46" s="118">
        <f t="shared" si="104"/>
        <v>1</v>
      </c>
      <c r="BE46" s="118">
        <f t="shared" si="2"/>
        <v>1</v>
      </c>
      <c r="BF46" s="118">
        <f t="shared" si="3"/>
        <v>0</v>
      </c>
      <c r="BG46" s="118">
        <f t="shared" si="4"/>
        <v>0</v>
      </c>
      <c r="BH46" s="118">
        <f t="shared" si="75"/>
        <v>0</v>
      </c>
      <c r="BI46" s="118">
        <f t="shared" si="105"/>
        <v>0</v>
      </c>
      <c r="BJ46" s="118">
        <f t="shared" si="6"/>
        <v>0</v>
      </c>
      <c r="BK46" s="117">
        <f t="shared" si="76"/>
        <v>1</v>
      </c>
      <c r="BL46" s="118">
        <f t="shared" si="7"/>
        <v>1</v>
      </c>
      <c r="BM46" s="118">
        <f t="shared" si="8"/>
        <v>1</v>
      </c>
      <c r="BN46" s="117">
        <f t="shared" si="9"/>
        <v>0</v>
      </c>
      <c r="BO46" s="118">
        <f t="shared" si="10"/>
        <v>1</v>
      </c>
      <c r="BP46" s="118">
        <f t="shared" si="11"/>
        <v>1</v>
      </c>
      <c r="BQ46" s="118">
        <f t="shared" si="12"/>
        <v>0</v>
      </c>
      <c r="BR46" s="118">
        <f t="shared" si="13"/>
        <v>1</v>
      </c>
      <c r="BS46" s="118">
        <f t="shared" si="77"/>
        <v>0</v>
      </c>
      <c r="BT46" s="118">
        <f t="shared" si="78"/>
        <v>1</v>
      </c>
      <c r="BU46" s="118">
        <f t="shared" si="79"/>
        <v>1</v>
      </c>
      <c r="BV46" s="117">
        <f t="shared" si="14"/>
        <v>1</v>
      </c>
      <c r="BW46" s="117">
        <f t="shared" si="15"/>
        <v>0</v>
      </c>
      <c r="BX46" s="117">
        <f t="shared" si="16"/>
        <v>1</v>
      </c>
      <c r="BY46" s="117">
        <f t="shared" si="106"/>
        <v>0</v>
      </c>
      <c r="BZ46" s="117">
        <f t="shared" si="107"/>
        <v>1</v>
      </c>
      <c r="CA46" s="117">
        <f t="shared" si="80"/>
        <v>1</v>
      </c>
      <c r="CB46" s="117">
        <f t="shared" si="19"/>
        <v>0</v>
      </c>
      <c r="CC46" s="117">
        <f t="shared" si="108"/>
        <v>0</v>
      </c>
      <c r="CD46" s="117">
        <f t="shared" si="21"/>
        <v>0</v>
      </c>
      <c r="CE46" s="117">
        <f t="shared" si="81"/>
        <v>0</v>
      </c>
      <c r="CF46" s="117">
        <f t="shared" si="82"/>
        <v>0</v>
      </c>
      <c r="CG46" s="117">
        <f t="shared" si="83"/>
        <v>0</v>
      </c>
      <c r="CH46" s="117">
        <f t="shared" si="22"/>
        <v>0</v>
      </c>
      <c r="CI46" s="117">
        <f t="shared" si="23"/>
        <v>0</v>
      </c>
      <c r="CJ46" s="117">
        <f t="shared" si="24"/>
        <v>0</v>
      </c>
      <c r="CK46" s="117">
        <f t="shared" si="25"/>
        <v>0</v>
      </c>
      <c r="CL46" s="117">
        <f t="shared" si="109"/>
        <v>0</v>
      </c>
      <c r="CM46" s="117">
        <f t="shared" si="110"/>
        <v>1</v>
      </c>
      <c r="CN46" s="117">
        <f t="shared" si="28"/>
        <v>1</v>
      </c>
      <c r="CO46" s="117">
        <f t="shared" si="84"/>
        <v>0</v>
      </c>
      <c r="CP46" s="117">
        <f t="shared" si="85"/>
        <v>0</v>
      </c>
      <c r="CQ46" s="117">
        <f t="shared" si="86"/>
        <v>0</v>
      </c>
      <c r="CR46" s="117">
        <f t="shared" si="111"/>
        <v>0</v>
      </c>
      <c r="CS46" s="117">
        <f t="shared" si="112"/>
        <v>0</v>
      </c>
      <c r="CT46" s="117">
        <f t="shared" si="31"/>
        <v>1</v>
      </c>
      <c r="CU46" s="117">
        <f t="shared" si="32"/>
        <v>0</v>
      </c>
      <c r="CV46" s="117">
        <f t="shared" si="33"/>
        <v>1</v>
      </c>
      <c r="CW46" s="117">
        <f t="shared" si="34"/>
        <v>1</v>
      </c>
      <c r="CX46" s="117">
        <f t="shared" si="113"/>
        <v>1</v>
      </c>
      <c r="CY46" s="117">
        <f t="shared" si="114"/>
        <v>0</v>
      </c>
      <c r="CZ46" s="117">
        <f t="shared" si="115"/>
        <v>1</v>
      </c>
      <c r="DA46" s="117">
        <f t="shared" si="87"/>
        <v>1</v>
      </c>
      <c r="DB46" s="117">
        <f t="shared" si="116"/>
        <v>0</v>
      </c>
      <c r="DC46" s="117">
        <f t="shared" si="88"/>
        <v>0</v>
      </c>
      <c r="DD46" s="117">
        <f t="shared" si="117"/>
        <v>1</v>
      </c>
      <c r="DE46" s="117">
        <f t="shared" si="89"/>
        <v>1</v>
      </c>
      <c r="DF46" s="117">
        <f t="shared" si="40"/>
        <v>0</v>
      </c>
      <c r="DG46" s="117">
        <f t="shared" si="41"/>
        <v>0</v>
      </c>
      <c r="DH46" s="117">
        <f t="shared" si="42"/>
        <v>0</v>
      </c>
      <c r="DI46" s="117">
        <f t="shared" si="43"/>
        <v>1</v>
      </c>
      <c r="DJ46" s="117">
        <f t="shared" si="44"/>
        <v>0</v>
      </c>
      <c r="DK46" s="117">
        <f t="shared" si="45"/>
        <v>1</v>
      </c>
      <c r="DL46" s="117">
        <f t="shared" si="46"/>
        <v>0</v>
      </c>
      <c r="DM46" s="117">
        <f t="shared" si="47"/>
        <v>0</v>
      </c>
      <c r="DN46" s="117">
        <f t="shared" si="48"/>
        <v>1</v>
      </c>
      <c r="DO46" s="117">
        <f t="shared" si="90"/>
        <v>0</v>
      </c>
      <c r="DP46" s="117">
        <f t="shared" si="91"/>
        <v>1</v>
      </c>
      <c r="DQ46" s="117">
        <f t="shared" si="49"/>
        <v>0</v>
      </c>
      <c r="DR46" s="117">
        <f t="shared" si="50"/>
        <v>0</v>
      </c>
      <c r="DS46" s="117">
        <f t="shared" si="51"/>
        <v>0</v>
      </c>
      <c r="DT46" s="117">
        <f t="shared" si="118"/>
        <v>1</v>
      </c>
      <c r="DU46" s="117">
        <f t="shared" si="92"/>
        <v>0</v>
      </c>
      <c r="DV46" s="117">
        <f t="shared" si="53"/>
        <v>1</v>
      </c>
      <c r="DW46" s="117">
        <f t="shared" si="93"/>
        <v>0</v>
      </c>
      <c r="DX46" s="117">
        <f t="shared" si="54"/>
        <v>1</v>
      </c>
      <c r="DY46" s="117">
        <f t="shared" si="94"/>
        <v>1</v>
      </c>
      <c r="DZ46" s="117">
        <f t="shared" si="55"/>
        <v>1</v>
      </c>
      <c r="EA46" s="117">
        <f t="shared" si="56"/>
        <v>0</v>
      </c>
      <c r="EB46" s="117">
        <f t="shared" si="57"/>
        <v>1</v>
      </c>
      <c r="EC46" s="117">
        <f t="shared" si="119"/>
        <v>0</v>
      </c>
      <c r="ED46" s="117">
        <f t="shared" si="120"/>
        <v>1</v>
      </c>
      <c r="EE46" s="117">
        <f t="shared" si="95"/>
        <v>1</v>
      </c>
      <c r="EF46" s="117">
        <f t="shared" si="60"/>
        <v>0</v>
      </c>
      <c r="EG46" s="117">
        <f t="shared" si="61"/>
        <v>1</v>
      </c>
      <c r="EH46" s="117">
        <f t="shared" si="62"/>
        <v>1</v>
      </c>
      <c r="EI46" s="117">
        <f t="shared" si="96"/>
        <v>0</v>
      </c>
      <c r="EJ46" s="117">
        <f t="shared" si="97"/>
        <v>0</v>
      </c>
      <c r="EK46" s="117">
        <f t="shared" si="98"/>
        <v>0</v>
      </c>
      <c r="EL46" s="117">
        <f t="shared" si="63"/>
        <v>0</v>
      </c>
      <c r="EM46" s="117">
        <f t="shared" si="64"/>
        <v>0</v>
      </c>
      <c r="EN46" s="117">
        <f t="shared" si="121"/>
        <v>1</v>
      </c>
      <c r="EO46" s="117">
        <f t="shared" si="122"/>
        <v>0</v>
      </c>
      <c r="EP46" s="118">
        <f t="shared" si="123"/>
        <v>1</v>
      </c>
      <c r="EQ46" s="117">
        <f t="shared" si="68"/>
        <v>1</v>
      </c>
      <c r="ER46" s="117">
        <f t="shared" si="69"/>
        <v>0</v>
      </c>
      <c r="ES46" s="117">
        <f t="shared" si="70"/>
        <v>1</v>
      </c>
      <c r="ET46" s="117">
        <f t="shared" si="71"/>
        <v>0</v>
      </c>
      <c r="EU46" s="117">
        <f t="shared" si="72"/>
        <v>0</v>
      </c>
      <c r="EV46" s="117">
        <f t="shared" si="73"/>
        <v>0</v>
      </c>
      <c r="EW46" s="118">
        <f t="shared" si="99"/>
        <v>0</v>
      </c>
      <c r="EX46" s="118">
        <f t="shared" si="100"/>
        <v>0</v>
      </c>
      <c r="EY46" s="117">
        <f t="shared" si="101"/>
        <v>0</v>
      </c>
      <c r="EZ46" s="118">
        <f t="shared" si="124"/>
        <v>0</v>
      </c>
      <c r="FA46" s="118">
        <f t="shared" si="102"/>
        <v>0</v>
      </c>
      <c r="FB46" s="7"/>
      <c r="FC46" s="7"/>
      <c r="FD46" s="7"/>
    </row>
    <row r="47" spans="1:160" ht="17.100000000000001" customHeight="1" x14ac:dyDescent="0.25">
      <c r="A47" s="774"/>
      <c r="B47" s="777"/>
      <c r="C47" s="172">
        <v>4</v>
      </c>
      <c r="D47" s="61" t="s">
        <v>647</v>
      </c>
      <c r="E47" s="72" t="s">
        <v>645</v>
      </c>
      <c r="F47" s="201" t="s">
        <v>745</v>
      </c>
      <c r="G47" s="211" t="s">
        <v>748</v>
      </c>
      <c r="H47" s="392" t="s">
        <v>735</v>
      </c>
      <c r="I47" s="201" t="s">
        <v>747</v>
      </c>
      <c r="J47" s="145" t="s">
        <v>752</v>
      </c>
      <c r="K47" s="392" t="s">
        <v>753</v>
      </c>
      <c r="L47" s="91" t="s">
        <v>636</v>
      </c>
      <c r="M47" s="61" t="s">
        <v>640</v>
      </c>
      <c r="N47" s="72" t="s">
        <v>775</v>
      </c>
      <c r="O47" s="201" t="s">
        <v>756</v>
      </c>
      <c r="P47" s="211" t="s">
        <v>743</v>
      </c>
      <c r="Q47" s="201" t="s">
        <v>738</v>
      </c>
      <c r="R47" s="145" t="s">
        <v>301</v>
      </c>
      <c r="S47" s="91" t="s">
        <v>742</v>
      </c>
      <c r="T47" s="127" t="s">
        <v>516</v>
      </c>
      <c r="U47" s="153" t="s">
        <v>274</v>
      </c>
      <c r="V47" s="201" t="s">
        <v>639</v>
      </c>
      <c r="W47" s="211" t="s">
        <v>519</v>
      </c>
      <c r="X47" s="201" t="s">
        <v>237</v>
      </c>
      <c r="Y47" s="145" t="s">
        <v>632</v>
      </c>
      <c r="Z47" s="91" t="s">
        <v>196</v>
      </c>
      <c r="AA47" s="43" t="s">
        <v>54</v>
      </c>
      <c r="AB47" s="229" t="s">
        <v>72</v>
      </c>
      <c r="AC47" s="6"/>
      <c r="AD47" s="279" t="s">
        <v>745</v>
      </c>
      <c r="AE47" s="279" t="s">
        <v>745</v>
      </c>
      <c r="AF47" s="279" t="s">
        <v>745</v>
      </c>
      <c r="AG47" s="279" t="s">
        <v>738</v>
      </c>
      <c r="AH47" s="279" t="s">
        <v>738</v>
      </c>
      <c r="AI47" s="279" t="s">
        <v>738</v>
      </c>
      <c r="AJ47" s="279" t="s">
        <v>636</v>
      </c>
      <c r="AK47" s="279" t="s">
        <v>636</v>
      </c>
      <c r="AL47" s="279" t="s">
        <v>636</v>
      </c>
      <c r="AM47" s="279" t="s">
        <v>517</v>
      </c>
      <c r="AN47" s="279" t="s">
        <v>517</v>
      </c>
      <c r="AO47" s="279" t="s">
        <v>517</v>
      </c>
      <c r="AP47" s="279" t="s">
        <v>754</v>
      </c>
      <c r="AQ47" s="279" t="s">
        <v>754</v>
      </c>
      <c r="AR47" s="279" t="s">
        <v>636</v>
      </c>
      <c r="AS47" s="279" t="s">
        <v>636</v>
      </c>
      <c r="AT47" s="279" t="s">
        <v>516</v>
      </c>
      <c r="AU47" s="279" t="s">
        <v>516</v>
      </c>
      <c r="AV47" s="279" t="s">
        <v>516</v>
      </c>
      <c r="AW47" s="279" t="s">
        <v>642</v>
      </c>
      <c r="AX47" s="279" t="s">
        <v>642</v>
      </c>
      <c r="AY47" s="279" t="s">
        <v>636</v>
      </c>
      <c r="AZ47" s="279" t="s">
        <v>636</v>
      </c>
      <c r="BB47" s="118"/>
      <c r="BC47" s="118">
        <f t="shared" si="103"/>
        <v>0</v>
      </c>
      <c r="BD47" s="118">
        <f t="shared" si="104"/>
        <v>1</v>
      </c>
      <c r="BE47" s="118">
        <f t="shared" si="2"/>
        <v>1</v>
      </c>
      <c r="BF47" s="118">
        <f t="shared" si="3"/>
        <v>0</v>
      </c>
      <c r="BG47" s="118">
        <f t="shared" si="4"/>
        <v>0</v>
      </c>
      <c r="BH47" s="118">
        <f t="shared" si="75"/>
        <v>0</v>
      </c>
      <c r="BI47" s="118">
        <f t="shared" si="105"/>
        <v>0</v>
      </c>
      <c r="BJ47" s="118">
        <f t="shared" si="6"/>
        <v>0</v>
      </c>
      <c r="BK47" s="117">
        <f t="shared" si="76"/>
        <v>1</v>
      </c>
      <c r="BL47" s="118">
        <f t="shared" si="7"/>
        <v>1</v>
      </c>
      <c r="BM47" s="118">
        <f t="shared" si="8"/>
        <v>1</v>
      </c>
      <c r="BN47" s="117">
        <f t="shared" si="9"/>
        <v>0</v>
      </c>
      <c r="BO47" s="118">
        <f t="shared" si="10"/>
        <v>1</v>
      </c>
      <c r="BP47" s="118">
        <f t="shared" si="11"/>
        <v>1</v>
      </c>
      <c r="BQ47" s="118">
        <f t="shared" si="12"/>
        <v>0</v>
      </c>
      <c r="BR47" s="118">
        <f t="shared" si="13"/>
        <v>1</v>
      </c>
      <c r="BS47" s="118">
        <f t="shared" si="77"/>
        <v>0</v>
      </c>
      <c r="BT47" s="118">
        <f t="shared" si="78"/>
        <v>1</v>
      </c>
      <c r="BU47" s="118">
        <f t="shared" si="79"/>
        <v>1</v>
      </c>
      <c r="BV47" s="117">
        <f t="shared" si="14"/>
        <v>1</v>
      </c>
      <c r="BW47" s="117">
        <f t="shared" si="15"/>
        <v>0</v>
      </c>
      <c r="BX47" s="117">
        <f t="shared" si="16"/>
        <v>1</v>
      </c>
      <c r="BY47" s="117">
        <f t="shared" si="106"/>
        <v>0</v>
      </c>
      <c r="BZ47" s="117">
        <f t="shared" si="107"/>
        <v>0</v>
      </c>
      <c r="CA47" s="117">
        <f t="shared" si="80"/>
        <v>0</v>
      </c>
      <c r="CB47" s="117">
        <f t="shared" si="19"/>
        <v>0</v>
      </c>
      <c r="CC47" s="117">
        <f t="shared" si="108"/>
        <v>0</v>
      </c>
      <c r="CD47" s="117">
        <f t="shared" si="21"/>
        <v>0</v>
      </c>
      <c r="CE47" s="117">
        <f t="shared" si="81"/>
        <v>0</v>
      </c>
      <c r="CF47" s="117">
        <f t="shared" si="82"/>
        <v>0</v>
      </c>
      <c r="CG47" s="117">
        <f t="shared" si="83"/>
        <v>0</v>
      </c>
      <c r="CH47" s="117">
        <f t="shared" si="22"/>
        <v>0</v>
      </c>
      <c r="CI47" s="117">
        <f t="shared" si="23"/>
        <v>0</v>
      </c>
      <c r="CJ47" s="117">
        <f t="shared" si="24"/>
        <v>0</v>
      </c>
      <c r="CK47" s="117">
        <f t="shared" si="25"/>
        <v>0</v>
      </c>
      <c r="CL47" s="117">
        <f t="shared" si="109"/>
        <v>0</v>
      </c>
      <c r="CM47" s="117">
        <f t="shared" si="110"/>
        <v>1</v>
      </c>
      <c r="CN47" s="117">
        <f t="shared" si="28"/>
        <v>1</v>
      </c>
      <c r="CO47" s="117">
        <f t="shared" si="84"/>
        <v>0</v>
      </c>
      <c r="CP47" s="117">
        <f t="shared" si="85"/>
        <v>0</v>
      </c>
      <c r="CQ47" s="117">
        <f t="shared" si="86"/>
        <v>0</v>
      </c>
      <c r="CR47" s="117">
        <f t="shared" si="111"/>
        <v>0</v>
      </c>
      <c r="CS47" s="117">
        <f t="shared" si="112"/>
        <v>0</v>
      </c>
      <c r="CT47" s="117">
        <f t="shared" si="31"/>
        <v>1</v>
      </c>
      <c r="CU47" s="117">
        <f t="shared" si="32"/>
        <v>0</v>
      </c>
      <c r="CV47" s="117">
        <f t="shared" si="33"/>
        <v>1</v>
      </c>
      <c r="CW47" s="117">
        <f t="shared" si="34"/>
        <v>1</v>
      </c>
      <c r="CX47" s="117">
        <f t="shared" si="113"/>
        <v>1</v>
      </c>
      <c r="CY47" s="117">
        <f t="shared" si="114"/>
        <v>0</v>
      </c>
      <c r="CZ47" s="117">
        <f t="shared" si="115"/>
        <v>1</v>
      </c>
      <c r="DA47" s="117">
        <f t="shared" si="87"/>
        <v>1</v>
      </c>
      <c r="DB47" s="117">
        <f t="shared" si="116"/>
        <v>0</v>
      </c>
      <c r="DC47" s="117">
        <f t="shared" si="88"/>
        <v>0</v>
      </c>
      <c r="DD47" s="117">
        <f t="shared" si="117"/>
        <v>1</v>
      </c>
      <c r="DE47" s="117">
        <f t="shared" si="89"/>
        <v>1</v>
      </c>
      <c r="DF47" s="117">
        <f t="shared" si="40"/>
        <v>0</v>
      </c>
      <c r="DG47" s="117">
        <f t="shared" si="41"/>
        <v>0</v>
      </c>
      <c r="DH47" s="117">
        <f t="shared" si="42"/>
        <v>0</v>
      </c>
      <c r="DI47" s="117">
        <f t="shared" si="43"/>
        <v>1</v>
      </c>
      <c r="DJ47" s="117">
        <f t="shared" si="44"/>
        <v>0</v>
      </c>
      <c r="DK47" s="117">
        <f t="shared" si="45"/>
        <v>1</v>
      </c>
      <c r="DL47" s="117">
        <f t="shared" si="46"/>
        <v>0</v>
      </c>
      <c r="DM47" s="117">
        <f t="shared" si="47"/>
        <v>0</v>
      </c>
      <c r="DN47" s="117">
        <f t="shared" si="48"/>
        <v>1</v>
      </c>
      <c r="DO47" s="117">
        <f t="shared" si="90"/>
        <v>0</v>
      </c>
      <c r="DP47" s="117">
        <f t="shared" si="91"/>
        <v>1</v>
      </c>
      <c r="DQ47" s="117">
        <f t="shared" si="49"/>
        <v>0</v>
      </c>
      <c r="DR47" s="117">
        <f t="shared" si="50"/>
        <v>0</v>
      </c>
      <c r="DS47" s="117">
        <f t="shared" si="51"/>
        <v>0</v>
      </c>
      <c r="DT47" s="117">
        <f t="shared" si="118"/>
        <v>1</v>
      </c>
      <c r="DU47" s="117">
        <f t="shared" si="92"/>
        <v>0</v>
      </c>
      <c r="DV47" s="117">
        <f t="shared" si="53"/>
        <v>1</v>
      </c>
      <c r="DW47" s="117">
        <f t="shared" si="93"/>
        <v>0</v>
      </c>
      <c r="DX47" s="117">
        <f t="shared" si="54"/>
        <v>1</v>
      </c>
      <c r="DY47" s="117">
        <f t="shared" si="94"/>
        <v>1</v>
      </c>
      <c r="DZ47" s="117">
        <f t="shared" si="55"/>
        <v>1</v>
      </c>
      <c r="EA47" s="117">
        <f t="shared" si="56"/>
        <v>0</v>
      </c>
      <c r="EB47" s="117">
        <f t="shared" si="57"/>
        <v>1</v>
      </c>
      <c r="EC47" s="117">
        <f t="shared" si="119"/>
        <v>0</v>
      </c>
      <c r="ED47" s="117">
        <f t="shared" si="120"/>
        <v>1</v>
      </c>
      <c r="EE47" s="117">
        <f t="shared" si="95"/>
        <v>1</v>
      </c>
      <c r="EF47" s="117">
        <f t="shared" si="60"/>
        <v>0</v>
      </c>
      <c r="EG47" s="117">
        <f t="shared" si="61"/>
        <v>0</v>
      </c>
      <c r="EH47" s="117">
        <f t="shared" si="62"/>
        <v>0</v>
      </c>
      <c r="EI47" s="117">
        <f t="shared" si="96"/>
        <v>0</v>
      </c>
      <c r="EJ47" s="117">
        <f t="shared" si="97"/>
        <v>0</v>
      </c>
      <c r="EK47" s="117">
        <f t="shared" si="98"/>
        <v>0</v>
      </c>
      <c r="EL47" s="117">
        <f t="shared" si="63"/>
        <v>0</v>
      </c>
      <c r="EM47" s="117">
        <f t="shared" si="64"/>
        <v>0</v>
      </c>
      <c r="EN47" s="117">
        <f t="shared" si="121"/>
        <v>1</v>
      </c>
      <c r="EO47" s="117">
        <f t="shared" si="122"/>
        <v>0</v>
      </c>
      <c r="EP47" s="118">
        <f t="shared" si="123"/>
        <v>1</v>
      </c>
      <c r="EQ47" s="117">
        <f t="shared" si="68"/>
        <v>1</v>
      </c>
      <c r="ER47" s="117">
        <f t="shared" si="69"/>
        <v>0</v>
      </c>
      <c r="ES47" s="117">
        <f t="shared" si="70"/>
        <v>1</v>
      </c>
      <c r="ET47" s="117">
        <f t="shared" si="71"/>
        <v>0</v>
      </c>
      <c r="EU47" s="117">
        <f t="shared" si="72"/>
        <v>0</v>
      </c>
      <c r="EV47" s="117">
        <f t="shared" si="73"/>
        <v>0</v>
      </c>
      <c r="EW47" s="118">
        <f t="shared" si="99"/>
        <v>1</v>
      </c>
      <c r="EX47" s="118">
        <f t="shared" si="100"/>
        <v>0</v>
      </c>
      <c r="EY47" s="117">
        <f t="shared" si="101"/>
        <v>1</v>
      </c>
      <c r="EZ47" s="118">
        <f t="shared" si="124"/>
        <v>0</v>
      </c>
      <c r="FA47" s="118">
        <f t="shared" si="102"/>
        <v>1</v>
      </c>
      <c r="FB47" s="7"/>
      <c r="FC47" s="7"/>
      <c r="FD47" s="7"/>
    </row>
    <row r="48" spans="1:160" ht="17.100000000000001" customHeight="1" x14ac:dyDescent="0.25">
      <c r="A48" s="774"/>
      <c r="B48" s="777"/>
      <c r="C48" s="172">
        <v>5</v>
      </c>
      <c r="D48" s="63" t="s">
        <v>649</v>
      </c>
      <c r="E48" s="65" t="s">
        <v>647</v>
      </c>
      <c r="F48" s="161" t="s">
        <v>745</v>
      </c>
      <c r="G48" s="164" t="s">
        <v>748</v>
      </c>
      <c r="H48" s="258" t="s">
        <v>735</v>
      </c>
      <c r="I48" s="161" t="s">
        <v>747</v>
      </c>
      <c r="J48" s="146" t="s">
        <v>752</v>
      </c>
      <c r="K48" s="258" t="s">
        <v>753</v>
      </c>
      <c r="L48" s="85" t="s">
        <v>641</v>
      </c>
      <c r="M48" s="63" t="s">
        <v>603</v>
      </c>
      <c r="N48" s="65" t="s">
        <v>196</v>
      </c>
      <c r="O48" s="161" t="s">
        <v>775</v>
      </c>
      <c r="P48" s="164" t="s">
        <v>737</v>
      </c>
      <c r="Q48" s="161" t="s">
        <v>255</v>
      </c>
      <c r="R48" s="146" t="s">
        <v>743</v>
      </c>
      <c r="S48" s="85" t="s">
        <v>301</v>
      </c>
      <c r="T48" s="78" t="s">
        <v>274</v>
      </c>
      <c r="U48" s="154" t="s">
        <v>515</v>
      </c>
      <c r="V48" s="161" t="s">
        <v>651</v>
      </c>
      <c r="W48" s="164" t="s">
        <v>268</v>
      </c>
      <c r="X48" s="161" t="s">
        <v>738</v>
      </c>
      <c r="Y48" s="146" t="s">
        <v>237</v>
      </c>
      <c r="Z48" s="85" t="s">
        <v>742</v>
      </c>
      <c r="AA48" s="42" t="s">
        <v>56</v>
      </c>
      <c r="AB48" s="10" t="s">
        <v>534</v>
      </c>
      <c r="AC48" s="6"/>
      <c r="AD48" s="279" t="s">
        <v>745</v>
      </c>
      <c r="AE48" s="279" t="s">
        <v>745</v>
      </c>
      <c r="AF48" s="279" t="s">
        <v>745</v>
      </c>
      <c r="AG48" s="279" t="s">
        <v>738</v>
      </c>
      <c r="AH48" s="279" t="s">
        <v>738</v>
      </c>
      <c r="AI48" s="279" t="s">
        <v>738</v>
      </c>
      <c r="AJ48" s="279" t="s">
        <v>636</v>
      </c>
      <c r="AK48" s="279" t="s">
        <v>636</v>
      </c>
      <c r="AL48" s="279" t="s">
        <v>636</v>
      </c>
      <c r="AM48" s="279" t="s">
        <v>517</v>
      </c>
      <c r="AN48" s="279" t="s">
        <v>517</v>
      </c>
      <c r="AO48" s="279" t="s">
        <v>517</v>
      </c>
      <c r="AP48" s="279" t="s">
        <v>754</v>
      </c>
      <c r="AQ48" s="279" t="s">
        <v>754</v>
      </c>
      <c r="AR48" s="279" t="s">
        <v>636</v>
      </c>
      <c r="AS48" s="279" t="s">
        <v>636</v>
      </c>
      <c r="AT48" s="279" t="s">
        <v>516</v>
      </c>
      <c r="AU48" s="279" t="s">
        <v>516</v>
      </c>
      <c r="AV48" s="279" t="s">
        <v>516</v>
      </c>
      <c r="AW48" s="279" t="s">
        <v>642</v>
      </c>
      <c r="AX48" s="279" t="s">
        <v>642</v>
      </c>
      <c r="AY48" s="279" t="s">
        <v>636</v>
      </c>
      <c r="AZ48" s="279" t="s">
        <v>636</v>
      </c>
      <c r="BB48" s="118"/>
      <c r="BC48" s="118">
        <f t="shared" si="103"/>
        <v>1</v>
      </c>
      <c r="BD48" s="118">
        <f t="shared" si="104"/>
        <v>1</v>
      </c>
      <c r="BE48" s="118">
        <f t="shared" si="2"/>
        <v>1</v>
      </c>
      <c r="BF48" s="118">
        <f t="shared" si="3"/>
        <v>1</v>
      </c>
      <c r="BG48" s="118">
        <f t="shared" si="4"/>
        <v>0</v>
      </c>
      <c r="BH48" s="118">
        <f t="shared" si="75"/>
        <v>0</v>
      </c>
      <c r="BI48" s="118">
        <f t="shared" si="105"/>
        <v>0</v>
      </c>
      <c r="BJ48" s="118">
        <f t="shared" si="6"/>
        <v>0</v>
      </c>
      <c r="BK48" s="117">
        <f t="shared" si="76"/>
        <v>1</v>
      </c>
      <c r="BL48" s="118">
        <f t="shared" si="7"/>
        <v>1</v>
      </c>
      <c r="BM48" s="118">
        <f t="shared" si="8"/>
        <v>1</v>
      </c>
      <c r="BN48" s="117">
        <f t="shared" si="9"/>
        <v>0</v>
      </c>
      <c r="BO48" s="118">
        <f t="shared" si="10"/>
        <v>1</v>
      </c>
      <c r="BP48" s="118">
        <f t="shared" si="11"/>
        <v>0</v>
      </c>
      <c r="BQ48" s="118">
        <f t="shared" si="12"/>
        <v>0</v>
      </c>
      <c r="BR48" s="118">
        <f t="shared" si="13"/>
        <v>0</v>
      </c>
      <c r="BS48" s="118">
        <f t="shared" si="77"/>
        <v>0</v>
      </c>
      <c r="BT48" s="118">
        <f t="shared" si="78"/>
        <v>1</v>
      </c>
      <c r="BU48" s="118">
        <f t="shared" si="79"/>
        <v>1</v>
      </c>
      <c r="BV48" s="117">
        <f t="shared" si="14"/>
        <v>0</v>
      </c>
      <c r="BW48" s="117">
        <f t="shared" si="15"/>
        <v>0</v>
      </c>
      <c r="BX48" s="117">
        <f t="shared" si="16"/>
        <v>0</v>
      </c>
      <c r="BY48" s="117">
        <f t="shared" si="106"/>
        <v>0</v>
      </c>
      <c r="BZ48" s="117">
        <f t="shared" si="107"/>
        <v>1</v>
      </c>
      <c r="CA48" s="117">
        <f t="shared" si="80"/>
        <v>1</v>
      </c>
      <c r="CB48" s="117">
        <f t="shared" si="19"/>
        <v>0</v>
      </c>
      <c r="CC48" s="117">
        <f t="shared" si="108"/>
        <v>0</v>
      </c>
      <c r="CD48" s="117">
        <f t="shared" si="21"/>
        <v>0</v>
      </c>
      <c r="CE48" s="117">
        <f t="shared" si="81"/>
        <v>1</v>
      </c>
      <c r="CF48" s="117">
        <f t="shared" si="82"/>
        <v>0</v>
      </c>
      <c r="CG48" s="117">
        <f t="shared" si="83"/>
        <v>1</v>
      </c>
      <c r="CH48" s="117">
        <f t="shared" si="22"/>
        <v>0</v>
      </c>
      <c r="CI48" s="117">
        <f t="shared" si="23"/>
        <v>0</v>
      </c>
      <c r="CJ48" s="117">
        <f t="shared" si="24"/>
        <v>0</v>
      </c>
      <c r="CK48" s="117">
        <f t="shared" si="25"/>
        <v>0</v>
      </c>
      <c r="CL48" s="117">
        <f t="shared" si="109"/>
        <v>0</v>
      </c>
      <c r="CM48" s="117">
        <f t="shared" si="110"/>
        <v>0</v>
      </c>
      <c r="CN48" s="117">
        <f t="shared" si="28"/>
        <v>0</v>
      </c>
      <c r="CO48" s="117">
        <f t="shared" si="84"/>
        <v>0</v>
      </c>
      <c r="CP48" s="117">
        <f t="shared" si="85"/>
        <v>0</v>
      </c>
      <c r="CQ48" s="117">
        <f t="shared" si="86"/>
        <v>0</v>
      </c>
      <c r="CR48" s="117">
        <f t="shared" si="111"/>
        <v>0</v>
      </c>
      <c r="CS48" s="117">
        <f t="shared" si="112"/>
        <v>0</v>
      </c>
      <c r="CT48" s="117">
        <f t="shared" si="31"/>
        <v>1</v>
      </c>
      <c r="CU48" s="117">
        <f t="shared" si="32"/>
        <v>0</v>
      </c>
      <c r="CV48" s="117">
        <f t="shared" si="33"/>
        <v>1</v>
      </c>
      <c r="CW48" s="117">
        <f t="shared" si="34"/>
        <v>1</v>
      </c>
      <c r="CX48" s="117">
        <f t="shared" si="113"/>
        <v>1</v>
      </c>
      <c r="CY48" s="117">
        <f t="shared" si="114"/>
        <v>0</v>
      </c>
      <c r="CZ48" s="117">
        <f t="shared" si="115"/>
        <v>1</v>
      </c>
      <c r="DA48" s="117">
        <f t="shared" si="87"/>
        <v>1</v>
      </c>
      <c r="DB48" s="117">
        <f t="shared" si="116"/>
        <v>0</v>
      </c>
      <c r="DC48" s="117">
        <f t="shared" si="88"/>
        <v>0</v>
      </c>
      <c r="DD48" s="117">
        <f t="shared" si="117"/>
        <v>1</v>
      </c>
      <c r="DE48" s="117">
        <f t="shared" si="89"/>
        <v>1</v>
      </c>
      <c r="DF48" s="117">
        <f t="shared" si="40"/>
        <v>0</v>
      </c>
      <c r="DG48" s="117">
        <f t="shared" si="41"/>
        <v>0</v>
      </c>
      <c r="DH48" s="117">
        <f t="shared" si="42"/>
        <v>0</v>
      </c>
      <c r="DI48" s="117">
        <f t="shared" si="43"/>
        <v>0</v>
      </c>
      <c r="DJ48" s="117">
        <f t="shared" si="44"/>
        <v>1</v>
      </c>
      <c r="DK48" s="117">
        <f t="shared" si="45"/>
        <v>1</v>
      </c>
      <c r="DL48" s="117">
        <f t="shared" si="46"/>
        <v>1</v>
      </c>
      <c r="DM48" s="117">
        <f t="shared" si="47"/>
        <v>1</v>
      </c>
      <c r="DN48" s="117">
        <f t="shared" si="48"/>
        <v>0</v>
      </c>
      <c r="DO48" s="117">
        <f t="shared" si="90"/>
        <v>0</v>
      </c>
      <c r="DP48" s="117">
        <f t="shared" si="91"/>
        <v>0</v>
      </c>
      <c r="DQ48" s="117">
        <f t="shared" si="49"/>
        <v>0</v>
      </c>
      <c r="DR48" s="117">
        <f t="shared" si="50"/>
        <v>0</v>
      </c>
      <c r="DS48" s="117">
        <f t="shared" si="51"/>
        <v>0</v>
      </c>
      <c r="DT48" s="117">
        <f t="shared" si="118"/>
        <v>1</v>
      </c>
      <c r="DU48" s="117">
        <f t="shared" si="92"/>
        <v>0</v>
      </c>
      <c r="DV48" s="117">
        <f t="shared" si="53"/>
        <v>1</v>
      </c>
      <c r="DW48" s="117">
        <f t="shared" si="93"/>
        <v>0</v>
      </c>
      <c r="DX48" s="117">
        <f t="shared" si="54"/>
        <v>0</v>
      </c>
      <c r="DY48" s="117">
        <f t="shared" si="94"/>
        <v>0</v>
      </c>
      <c r="DZ48" s="117">
        <f t="shared" si="55"/>
        <v>0</v>
      </c>
      <c r="EA48" s="117">
        <f t="shared" si="56"/>
        <v>0</v>
      </c>
      <c r="EB48" s="117">
        <f t="shared" si="57"/>
        <v>0</v>
      </c>
      <c r="EC48" s="117">
        <f t="shared" si="119"/>
        <v>0</v>
      </c>
      <c r="ED48" s="117">
        <f t="shared" si="120"/>
        <v>1</v>
      </c>
      <c r="EE48" s="117">
        <f t="shared" si="95"/>
        <v>1</v>
      </c>
      <c r="EF48" s="117">
        <f t="shared" si="60"/>
        <v>1</v>
      </c>
      <c r="EG48" s="117">
        <f t="shared" si="61"/>
        <v>0</v>
      </c>
      <c r="EH48" s="117">
        <f t="shared" si="62"/>
        <v>1</v>
      </c>
      <c r="EI48" s="117">
        <f t="shared" si="96"/>
        <v>0</v>
      </c>
      <c r="EJ48" s="117">
        <f t="shared" si="97"/>
        <v>0</v>
      </c>
      <c r="EK48" s="117">
        <f t="shared" si="98"/>
        <v>0</v>
      </c>
      <c r="EL48" s="117">
        <f t="shared" si="63"/>
        <v>0</v>
      </c>
      <c r="EM48" s="117">
        <f t="shared" si="64"/>
        <v>0</v>
      </c>
      <c r="EN48" s="117">
        <f t="shared" si="121"/>
        <v>1</v>
      </c>
      <c r="EO48" s="117">
        <f t="shared" si="122"/>
        <v>0</v>
      </c>
      <c r="EP48" s="118">
        <f t="shared" si="123"/>
        <v>1</v>
      </c>
      <c r="EQ48" s="117">
        <f t="shared" si="68"/>
        <v>0</v>
      </c>
      <c r="ER48" s="117">
        <f t="shared" si="69"/>
        <v>0</v>
      </c>
      <c r="ES48" s="117">
        <f t="shared" si="70"/>
        <v>0</v>
      </c>
      <c r="ET48" s="117">
        <f t="shared" si="71"/>
        <v>0</v>
      </c>
      <c r="EU48" s="117">
        <f t="shared" si="72"/>
        <v>0</v>
      </c>
      <c r="EV48" s="117">
        <f t="shared" si="73"/>
        <v>0</v>
      </c>
      <c r="EW48" s="118">
        <f t="shared" si="99"/>
        <v>1</v>
      </c>
      <c r="EX48" s="118">
        <f t="shared" si="100"/>
        <v>0</v>
      </c>
      <c r="EY48" s="117">
        <f t="shared" si="101"/>
        <v>1</v>
      </c>
      <c r="EZ48" s="118">
        <f t="shared" si="124"/>
        <v>0</v>
      </c>
      <c r="FA48" s="118">
        <f t="shared" si="102"/>
        <v>1</v>
      </c>
      <c r="FB48" s="7"/>
      <c r="FC48" s="7"/>
      <c r="FD48" s="7"/>
    </row>
    <row r="49" spans="1:160" ht="17.100000000000001" customHeight="1" x14ac:dyDescent="0.25">
      <c r="A49" s="774"/>
      <c r="B49" s="777"/>
      <c r="C49" s="172">
        <v>6</v>
      </c>
      <c r="D49" s="261" t="s">
        <v>649</v>
      </c>
      <c r="E49" s="65" t="s">
        <v>647</v>
      </c>
      <c r="F49" s="201" t="s">
        <v>516</v>
      </c>
      <c r="G49" s="211" t="s">
        <v>740</v>
      </c>
      <c r="H49" s="392" t="s">
        <v>735</v>
      </c>
      <c r="I49" s="201" t="s">
        <v>749</v>
      </c>
      <c r="J49" s="145" t="s">
        <v>752</v>
      </c>
      <c r="K49" s="392" t="s">
        <v>645</v>
      </c>
      <c r="L49" s="91" t="s">
        <v>641</v>
      </c>
      <c r="M49" s="127" t="s">
        <v>603</v>
      </c>
      <c r="N49" s="72" t="s">
        <v>196</v>
      </c>
      <c r="O49" s="201" t="s">
        <v>775</v>
      </c>
      <c r="P49" s="211" t="s">
        <v>737</v>
      </c>
      <c r="Q49" s="201" t="s">
        <v>255</v>
      </c>
      <c r="R49" s="145" t="s">
        <v>743</v>
      </c>
      <c r="S49" s="91" t="s">
        <v>301</v>
      </c>
      <c r="T49" s="127" t="s">
        <v>274</v>
      </c>
      <c r="U49" s="153" t="s">
        <v>515</v>
      </c>
      <c r="V49" s="201" t="s">
        <v>651</v>
      </c>
      <c r="W49" s="211" t="s">
        <v>268</v>
      </c>
      <c r="X49" s="201" t="s">
        <v>738</v>
      </c>
      <c r="Y49" s="145" t="s">
        <v>237</v>
      </c>
      <c r="Z49" s="91" t="s">
        <v>742</v>
      </c>
      <c r="AA49" s="42" t="s">
        <v>431</v>
      </c>
      <c r="AB49" s="10" t="s">
        <v>441</v>
      </c>
      <c r="AC49" s="6"/>
      <c r="AD49" s="279" t="s">
        <v>652</v>
      </c>
      <c r="AE49" s="279" t="s">
        <v>652</v>
      </c>
      <c r="AF49" s="279" t="s">
        <v>652</v>
      </c>
      <c r="AG49" s="279" t="s">
        <v>738</v>
      </c>
      <c r="AH49" s="279" t="s">
        <v>738</v>
      </c>
      <c r="AI49" s="279" t="s">
        <v>738</v>
      </c>
      <c r="AJ49" s="279" t="s">
        <v>636</v>
      </c>
      <c r="AK49" s="279" t="s">
        <v>636</v>
      </c>
      <c r="AL49" s="279" t="s">
        <v>636</v>
      </c>
      <c r="AM49" s="279" t="s">
        <v>517</v>
      </c>
      <c r="AN49" s="279" t="s">
        <v>517</v>
      </c>
      <c r="AO49" s="279" t="s">
        <v>517</v>
      </c>
      <c r="AP49" s="279" t="s">
        <v>196</v>
      </c>
      <c r="AQ49" s="279" t="s">
        <v>196</v>
      </c>
      <c r="AR49" s="279" t="s">
        <v>636</v>
      </c>
      <c r="AS49" s="279" t="s">
        <v>636</v>
      </c>
      <c r="AT49" s="279" t="s">
        <v>516</v>
      </c>
      <c r="AU49" s="279" t="s">
        <v>516</v>
      </c>
      <c r="AV49" s="279" t="s">
        <v>516</v>
      </c>
      <c r="AW49" s="279" t="s">
        <v>196</v>
      </c>
      <c r="AX49" s="279" t="s">
        <v>196</v>
      </c>
      <c r="AY49" s="279" t="s">
        <v>636</v>
      </c>
      <c r="AZ49" s="279" t="s">
        <v>636</v>
      </c>
      <c r="BB49" s="118"/>
      <c r="BC49" s="118">
        <f t="shared" si="103"/>
        <v>1</v>
      </c>
      <c r="BD49" s="118">
        <f t="shared" si="104"/>
        <v>1</v>
      </c>
      <c r="BE49" s="118">
        <f t="shared" si="2"/>
        <v>1</v>
      </c>
      <c r="BF49" s="118">
        <f t="shared" si="3"/>
        <v>1</v>
      </c>
      <c r="BG49" s="118">
        <f t="shared" si="4"/>
        <v>0</v>
      </c>
      <c r="BH49" s="118">
        <f t="shared" si="75"/>
        <v>0</v>
      </c>
      <c r="BI49" s="118">
        <f t="shared" si="105"/>
        <v>0</v>
      </c>
      <c r="BJ49" s="118">
        <f t="shared" si="6"/>
        <v>0</v>
      </c>
      <c r="BK49" s="117">
        <f t="shared" si="76"/>
        <v>1</v>
      </c>
      <c r="BL49" s="118">
        <f t="shared" si="7"/>
        <v>1</v>
      </c>
      <c r="BM49" s="118">
        <f t="shared" si="8"/>
        <v>1</v>
      </c>
      <c r="BN49" s="117">
        <f t="shared" si="9"/>
        <v>0</v>
      </c>
      <c r="BO49" s="118">
        <f t="shared" si="10"/>
        <v>1</v>
      </c>
      <c r="BP49" s="118">
        <f t="shared" si="11"/>
        <v>1</v>
      </c>
      <c r="BQ49" s="118">
        <f t="shared" si="12"/>
        <v>0</v>
      </c>
      <c r="BR49" s="118">
        <f t="shared" si="13"/>
        <v>1</v>
      </c>
      <c r="BS49" s="118">
        <f t="shared" si="77"/>
        <v>0</v>
      </c>
      <c r="BT49" s="118">
        <f t="shared" si="78"/>
        <v>1</v>
      </c>
      <c r="BU49" s="118">
        <f t="shared" si="79"/>
        <v>1</v>
      </c>
      <c r="BV49" s="117">
        <f t="shared" si="14"/>
        <v>0</v>
      </c>
      <c r="BW49" s="117">
        <f t="shared" si="15"/>
        <v>0</v>
      </c>
      <c r="BX49" s="117">
        <f t="shared" si="16"/>
        <v>0</v>
      </c>
      <c r="BY49" s="117">
        <f t="shared" si="106"/>
        <v>0</v>
      </c>
      <c r="BZ49" s="117">
        <f t="shared" si="107"/>
        <v>1</v>
      </c>
      <c r="CA49" s="117">
        <f t="shared" si="80"/>
        <v>1</v>
      </c>
      <c r="CB49" s="117">
        <f t="shared" si="19"/>
        <v>0</v>
      </c>
      <c r="CC49" s="117">
        <f t="shared" si="108"/>
        <v>0</v>
      </c>
      <c r="CD49" s="117">
        <f t="shared" si="21"/>
        <v>0</v>
      </c>
      <c r="CE49" s="117">
        <f t="shared" si="81"/>
        <v>1</v>
      </c>
      <c r="CF49" s="117">
        <f t="shared" si="82"/>
        <v>0</v>
      </c>
      <c r="CG49" s="117">
        <f t="shared" si="83"/>
        <v>1</v>
      </c>
      <c r="CH49" s="117">
        <f t="shared" si="22"/>
        <v>0</v>
      </c>
      <c r="CI49" s="117">
        <f t="shared" si="23"/>
        <v>0</v>
      </c>
      <c r="CJ49" s="117">
        <f t="shared" si="24"/>
        <v>0</v>
      </c>
      <c r="CK49" s="117">
        <f t="shared" si="25"/>
        <v>0</v>
      </c>
      <c r="CL49" s="117">
        <f t="shared" si="109"/>
        <v>0</v>
      </c>
      <c r="CM49" s="117">
        <f t="shared" si="110"/>
        <v>0</v>
      </c>
      <c r="CN49" s="117">
        <f t="shared" si="28"/>
        <v>0</v>
      </c>
      <c r="CO49" s="117">
        <f t="shared" si="84"/>
        <v>0</v>
      </c>
      <c r="CP49" s="117">
        <f t="shared" si="85"/>
        <v>0</v>
      </c>
      <c r="CQ49" s="117">
        <f t="shared" si="86"/>
        <v>0</v>
      </c>
      <c r="CR49" s="117">
        <f t="shared" si="111"/>
        <v>0</v>
      </c>
      <c r="CS49" s="117">
        <f t="shared" si="112"/>
        <v>0</v>
      </c>
      <c r="CT49" s="117">
        <f t="shared" si="31"/>
        <v>1</v>
      </c>
      <c r="CU49" s="117">
        <f t="shared" si="32"/>
        <v>0</v>
      </c>
      <c r="CV49" s="117">
        <f t="shared" si="33"/>
        <v>1</v>
      </c>
      <c r="CW49" s="117">
        <f t="shared" si="34"/>
        <v>1</v>
      </c>
      <c r="CX49" s="117">
        <f t="shared" si="113"/>
        <v>1</v>
      </c>
      <c r="CY49" s="117">
        <f t="shared" si="114"/>
        <v>0</v>
      </c>
      <c r="CZ49" s="117">
        <f t="shared" si="115"/>
        <v>1</v>
      </c>
      <c r="DA49" s="117">
        <f t="shared" si="87"/>
        <v>1</v>
      </c>
      <c r="DB49" s="117">
        <f t="shared" si="116"/>
        <v>0</v>
      </c>
      <c r="DC49" s="117">
        <f t="shared" si="88"/>
        <v>0</v>
      </c>
      <c r="DD49" s="117">
        <f t="shared" si="117"/>
        <v>1</v>
      </c>
      <c r="DE49" s="117">
        <f t="shared" si="89"/>
        <v>1</v>
      </c>
      <c r="DF49" s="117">
        <f t="shared" si="40"/>
        <v>0</v>
      </c>
      <c r="DG49" s="117">
        <f t="shared" si="41"/>
        <v>0</v>
      </c>
      <c r="DH49" s="117">
        <f t="shared" si="42"/>
        <v>0</v>
      </c>
      <c r="DI49" s="117">
        <f t="shared" si="43"/>
        <v>0</v>
      </c>
      <c r="DJ49" s="117">
        <f t="shared" si="44"/>
        <v>1</v>
      </c>
      <c r="DK49" s="117">
        <f t="shared" si="45"/>
        <v>1</v>
      </c>
      <c r="DL49" s="117">
        <f t="shared" si="46"/>
        <v>1</v>
      </c>
      <c r="DM49" s="117">
        <f t="shared" si="47"/>
        <v>1</v>
      </c>
      <c r="DN49" s="117">
        <f t="shared" si="48"/>
        <v>1</v>
      </c>
      <c r="DO49" s="117">
        <f t="shared" si="90"/>
        <v>0</v>
      </c>
      <c r="DP49" s="117">
        <f t="shared" si="91"/>
        <v>1</v>
      </c>
      <c r="DQ49" s="117">
        <f t="shared" si="49"/>
        <v>0</v>
      </c>
      <c r="DR49" s="117">
        <f t="shared" si="50"/>
        <v>0</v>
      </c>
      <c r="DS49" s="117">
        <f t="shared" si="51"/>
        <v>0</v>
      </c>
      <c r="DT49" s="117">
        <f t="shared" si="118"/>
        <v>0</v>
      </c>
      <c r="DU49" s="117">
        <f t="shared" si="92"/>
        <v>0</v>
      </c>
      <c r="DV49" s="117">
        <f t="shared" si="53"/>
        <v>0</v>
      </c>
      <c r="DW49" s="117">
        <f t="shared" si="93"/>
        <v>0</v>
      </c>
      <c r="DX49" s="117">
        <f t="shared" si="54"/>
        <v>0</v>
      </c>
      <c r="DY49" s="117">
        <f t="shared" si="94"/>
        <v>0</v>
      </c>
      <c r="DZ49" s="117">
        <f t="shared" si="55"/>
        <v>0</v>
      </c>
      <c r="EA49" s="117">
        <f t="shared" si="56"/>
        <v>0</v>
      </c>
      <c r="EB49" s="117">
        <f t="shared" si="57"/>
        <v>0</v>
      </c>
      <c r="EC49" s="117">
        <f t="shared" si="119"/>
        <v>0</v>
      </c>
      <c r="ED49" s="117">
        <f t="shared" si="120"/>
        <v>0</v>
      </c>
      <c r="EE49" s="117">
        <f t="shared" si="95"/>
        <v>0</v>
      </c>
      <c r="EF49" s="117">
        <f t="shared" si="60"/>
        <v>1</v>
      </c>
      <c r="EG49" s="117">
        <f t="shared" si="61"/>
        <v>0</v>
      </c>
      <c r="EH49" s="117">
        <f t="shared" si="62"/>
        <v>1</v>
      </c>
      <c r="EI49" s="117">
        <f t="shared" si="96"/>
        <v>1</v>
      </c>
      <c r="EJ49" s="117">
        <f t="shared" si="97"/>
        <v>0</v>
      </c>
      <c r="EK49" s="117">
        <f t="shared" si="98"/>
        <v>1</v>
      </c>
      <c r="EL49" s="117">
        <f t="shared" si="63"/>
        <v>0</v>
      </c>
      <c r="EM49" s="117">
        <f t="shared" si="64"/>
        <v>0</v>
      </c>
      <c r="EN49" s="117">
        <f t="shared" si="121"/>
        <v>1</v>
      </c>
      <c r="EO49" s="117">
        <f t="shared" si="122"/>
        <v>0</v>
      </c>
      <c r="EP49" s="118">
        <f t="shared" si="123"/>
        <v>1</v>
      </c>
      <c r="EQ49" s="117">
        <f t="shared" si="68"/>
        <v>0</v>
      </c>
      <c r="ER49" s="117">
        <f t="shared" si="69"/>
        <v>0</v>
      </c>
      <c r="ES49" s="117">
        <f t="shared" si="70"/>
        <v>0</v>
      </c>
      <c r="ET49" s="117">
        <f t="shared" si="71"/>
        <v>0</v>
      </c>
      <c r="EU49" s="117">
        <f t="shared" si="72"/>
        <v>0</v>
      </c>
      <c r="EV49" s="117">
        <f t="shared" si="73"/>
        <v>0</v>
      </c>
      <c r="EW49" s="118">
        <f t="shared" si="99"/>
        <v>0</v>
      </c>
      <c r="EX49" s="118">
        <f t="shared" si="100"/>
        <v>0</v>
      </c>
      <c r="EY49" s="117">
        <f t="shared" si="101"/>
        <v>0</v>
      </c>
      <c r="EZ49" s="118">
        <f t="shared" si="124"/>
        <v>1</v>
      </c>
      <c r="FA49" s="118">
        <f t="shared" si="102"/>
        <v>0</v>
      </c>
      <c r="FB49" s="7"/>
      <c r="FC49" s="7"/>
      <c r="FD49" s="7"/>
    </row>
    <row r="50" spans="1:160" ht="17.100000000000001" customHeight="1" x14ac:dyDescent="0.25">
      <c r="A50" s="774"/>
      <c r="B50" s="777"/>
      <c r="C50" s="172">
        <v>7</v>
      </c>
      <c r="D50" s="261" t="s">
        <v>649</v>
      </c>
      <c r="E50" s="72" t="s">
        <v>755</v>
      </c>
      <c r="F50" s="201" t="s">
        <v>516</v>
      </c>
      <c r="G50" s="211" t="s">
        <v>740</v>
      </c>
      <c r="H50" s="392" t="s">
        <v>749</v>
      </c>
      <c r="I50" s="201" t="s">
        <v>738</v>
      </c>
      <c r="J50" s="145" t="s">
        <v>647</v>
      </c>
      <c r="K50" s="392" t="s">
        <v>645</v>
      </c>
      <c r="L50" s="91" t="s">
        <v>641</v>
      </c>
      <c r="M50" s="127" t="s">
        <v>341</v>
      </c>
      <c r="N50" s="72" t="s">
        <v>632</v>
      </c>
      <c r="O50" s="201" t="s">
        <v>517</v>
      </c>
      <c r="P50" s="211" t="s">
        <v>741</v>
      </c>
      <c r="Q50" s="201" t="s">
        <v>754</v>
      </c>
      <c r="R50" s="145" t="s">
        <v>636</v>
      </c>
      <c r="S50" s="91" t="s">
        <v>744</v>
      </c>
      <c r="T50" s="127" t="s">
        <v>651</v>
      </c>
      <c r="U50" s="153" t="s">
        <v>196</v>
      </c>
      <c r="V50" s="201" t="s">
        <v>643</v>
      </c>
      <c r="W50" s="211" t="s">
        <v>737</v>
      </c>
      <c r="X50" s="228" t="s">
        <v>268</v>
      </c>
      <c r="Y50" s="145" t="s">
        <v>742</v>
      </c>
      <c r="Z50" s="91" t="s">
        <v>639</v>
      </c>
      <c r="AA50" s="42" t="s">
        <v>432</v>
      </c>
      <c r="AB50" s="10" t="s">
        <v>442</v>
      </c>
      <c r="AC50" s="6"/>
      <c r="AD50" s="279" t="s">
        <v>652</v>
      </c>
      <c r="AE50" s="279" t="s">
        <v>652</v>
      </c>
      <c r="AF50" s="279" t="s">
        <v>652</v>
      </c>
      <c r="AG50" s="279" t="s">
        <v>634</v>
      </c>
      <c r="AH50" s="279" t="s">
        <v>634</v>
      </c>
      <c r="AI50" s="279" t="s">
        <v>634</v>
      </c>
      <c r="AJ50" s="279" t="s">
        <v>633</v>
      </c>
      <c r="AK50" s="279" t="s">
        <v>633</v>
      </c>
      <c r="AL50" s="279" t="s">
        <v>633</v>
      </c>
      <c r="AM50" s="279" t="s">
        <v>517</v>
      </c>
      <c r="AN50" s="279" t="s">
        <v>517</v>
      </c>
      <c r="AO50" s="279" t="s">
        <v>517</v>
      </c>
      <c r="AP50" s="279" t="s">
        <v>196</v>
      </c>
      <c r="AQ50" s="279" t="s">
        <v>196</v>
      </c>
      <c r="AR50" s="279" t="s">
        <v>636</v>
      </c>
      <c r="AS50" s="279" t="s">
        <v>636</v>
      </c>
      <c r="AT50" s="279" t="s">
        <v>516</v>
      </c>
      <c r="AU50" s="279" t="s">
        <v>516</v>
      </c>
      <c r="AV50" s="279" t="s">
        <v>516</v>
      </c>
      <c r="AW50" s="279" t="s">
        <v>196</v>
      </c>
      <c r="AX50" s="279" t="s">
        <v>196</v>
      </c>
      <c r="AY50" s="279" t="s">
        <v>636</v>
      </c>
      <c r="AZ50" s="279" t="s">
        <v>636</v>
      </c>
      <c r="BB50" s="118"/>
      <c r="BC50" s="118">
        <f t="shared" si="103"/>
        <v>0</v>
      </c>
      <c r="BD50" s="118">
        <f t="shared" si="104"/>
        <v>0</v>
      </c>
      <c r="BE50" s="118">
        <f t="shared" si="2"/>
        <v>0</v>
      </c>
      <c r="BF50" s="118">
        <f t="shared" si="3"/>
        <v>1</v>
      </c>
      <c r="BG50" s="118">
        <f t="shared" si="4"/>
        <v>0</v>
      </c>
      <c r="BH50" s="118">
        <f t="shared" si="75"/>
        <v>0</v>
      </c>
      <c r="BI50" s="118">
        <f t="shared" si="105"/>
        <v>0</v>
      </c>
      <c r="BJ50" s="118">
        <f t="shared" si="6"/>
        <v>1</v>
      </c>
      <c r="BK50" s="117">
        <f t="shared" si="76"/>
        <v>0</v>
      </c>
      <c r="BL50" s="118">
        <f t="shared" si="7"/>
        <v>1</v>
      </c>
      <c r="BM50" s="118">
        <f t="shared" si="8"/>
        <v>0</v>
      </c>
      <c r="BN50" s="117">
        <f t="shared" si="9"/>
        <v>0</v>
      </c>
      <c r="BO50" s="118">
        <f t="shared" si="10"/>
        <v>0</v>
      </c>
      <c r="BP50" s="118">
        <f t="shared" si="11"/>
        <v>1</v>
      </c>
      <c r="BQ50" s="118">
        <f t="shared" si="12"/>
        <v>0</v>
      </c>
      <c r="BR50" s="118">
        <f t="shared" si="13"/>
        <v>1</v>
      </c>
      <c r="BS50" s="118">
        <f t="shared" si="77"/>
        <v>0</v>
      </c>
      <c r="BT50" s="118">
        <f t="shared" si="78"/>
        <v>0</v>
      </c>
      <c r="BU50" s="118">
        <f t="shared" si="79"/>
        <v>0</v>
      </c>
      <c r="BV50" s="117">
        <f t="shared" si="14"/>
        <v>1</v>
      </c>
      <c r="BW50" s="117">
        <f t="shared" si="15"/>
        <v>0</v>
      </c>
      <c r="BX50" s="117">
        <f t="shared" si="16"/>
        <v>1</v>
      </c>
      <c r="BY50" s="117">
        <f t="shared" si="106"/>
        <v>0</v>
      </c>
      <c r="BZ50" s="117">
        <f t="shared" si="107"/>
        <v>1</v>
      </c>
      <c r="CA50" s="117">
        <f t="shared" si="80"/>
        <v>1</v>
      </c>
      <c r="CB50" s="117">
        <f t="shared" si="19"/>
        <v>0</v>
      </c>
      <c r="CC50" s="117">
        <f t="shared" si="108"/>
        <v>0</v>
      </c>
      <c r="CD50" s="117">
        <f t="shared" si="21"/>
        <v>0</v>
      </c>
      <c r="CE50" s="117">
        <f t="shared" si="81"/>
        <v>0</v>
      </c>
      <c r="CF50" s="117">
        <f t="shared" si="82"/>
        <v>0</v>
      </c>
      <c r="CG50" s="117">
        <f t="shared" si="83"/>
        <v>0</v>
      </c>
      <c r="CH50" s="117">
        <f t="shared" si="22"/>
        <v>1</v>
      </c>
      <c r="CI50" s="117">
        <f t="shared" si="23"/>
        <v>0</v>
      </c>
      <c r="CJ50" s="117">
        <f t="shared" si="24"/>
        <v>0</v>
      </c>
      <c r="CK50" s="117">
        <f t="shared" si="25"/>
        <v>1</v>
      </c>
      <c r="CL50" s="117">
        <f t="shared" si="109"/>
        <v>1</v>
      </c>
      <c r="CM50" s="117">
        <f t="shared" si="110"/>
        <v>0</v>
      </c>
      <c r="CN50" s="117">
        <f t="shared" si="28"/>
        <v>1</v>
      </c>
      <c r="CO50" s="117">
        <f t="shared" si="84"/>
        <v>0</v>
      </c>
      <c r="CP50" s="117">
        <f t="shared" si="85"/>
        <v>0</v>
      </c>
      <c r="CQ50" s="117">
        <f t="shared" si="86"/>
        <v>0</v>
      </c>
      <c r="CR50" s="117">
        <f t="shared" si="111"/>
        <v>0</v>
      </c>
      <c r="CS50" s="117">
        <f t="shared" si="112"/>
        <v>0</v>
      </c>
      <c r="CT50" s="117">
        <f t="shared" si="31"/>
        <v>0</v>
      </c>
      <c r="CU50" s="117">
        <f t="shared" si="32"/>
        <v>0</v>
      </c>
      <c r="CV50" s="117">
        <f t="shared" si="33"/>
        <v>0</v>
      </c>
      <c r="CW50" s="117">
        <f t="shared" si="34"/>
        <v>1</v>
      </c>
      <c r="CX50" s="117">
        <f t="shared" si="113"/>
        <v>0</v>
      </c>
      <c r="CY50" s="117">
        <f t="shared" si="114"/>
        <v>1</v>
      </c>
      <c r="CZ50" s="117">
        <f t="shared" si="115"/>
        <v>0</v>
      </c>
      <c r="DA50" s="117">
        <f t="shared" si="87"/>
        <v>1</v>
      </c>
      <c r="DB50" s="117">
        <f t="shared" si="116"/>
        <v>0</v>
      </c>
      <c r="DC50" s="117">
        <f t="shared" si="88"/>
        <v>0</v>
      </c>
      <c r="DD50" s="117">
        <f t="shared" si="117"/>
        <v>1</v>
      </c>
      <c r="DE50" s="117">
        <f t="shared" si="89"/>
        <v>1</v>
      </c>
      <c r="DF50" s="117">
        <f t="shared" si="40"/>
        <v>0</v>
      </c>
      <c r="DG50" s="117">
        <f t="shared" si="41"/>
        <v>0</v>
      </c>
      <c r="DH50" s="117">
        <f t="shared" si="42"/>
        <v>0</v>
      </c>
      <c r="DI50" s="117">
        <f t="shared" si="43"/>
        <v>0</v>
      </c>
      <c r="DJ50" s="117">
        <f t="shared" si="44"/>
        <v>1</v>
      </c>
      <c r="DK50" s="117">
        <f t="shared" si="45"/>
        <v>1</v>
      </c>
      <c r="DL50" s="117">
        <f t="shared" si="46"/>
        <v>0</v>
      </c>
      <c r="DM50" s="117">
        <f t="shared" si="47"/>
        <v>1</v>
      </c>
      <c r="DN50" s="117">
        <f t="shared" si="48"/>
        <v>1</v>
      </c>
      <c r="DO50" s="117">
        <f t="shared" si="90"/>
        <v>0</v>
      </c>
      <c r="DP50" s="117">
        <f t="shared" si="91"/>
        <v>1</v>
      </c>
      <c r="DQ50" s="117">
        <f t="shared" si="49"/>
        <v>1</v>
      </c>
      <c r="DR50" s="117">
        <f t="shared" si="50"/>
        <v>0</v>
      </c>
      <c r="DS50" s="117">
        <f t="shared" si="51"/>
        <v>1</v>
      </c>
      <c r="DT50" s="117">
        <f t="shared" si="118"/>
        <v>0</v>
      </c>
      <c r="DU50" s="117">
        <f t="shared" si="92"/>
        <v>1</v>
      </c>
      <c r="DV50" s="117">
        <f t="shared" si="53"/>
        <v>1</v>
      </c>
      <c r="DW50" s="117">
        <f t="shared" si="93"/>
        <v>0</v>
      </c>
      <c r="DX50" s="117">
        <f t="shared" si="54"/>
        <v>1</v>
      </c>
      <c r="DY50" s="117">
        <f t="shared" si="94"/>
        <v>1</v>
      </c>
      <c r="DZ50" s="117">
        <f t="shared" si="55"/>
        <v>0</v>
      </c>
      <c r="EA50" s="117">
        <f t="shared" si="56"/>
        <v>0</v>
      </c>
      <c r="EB50" s="117">
        <f t="shared" si="57"/>
        <v>0</v>
      </c>
      <c r="EC50" s="117">
        <f t="shared" si="119"/>
        <v>0</v>
      </c>
      <c r="ED50" s="117">
        <f t="shared" si="120"/>
        <v>0</v>
      </c>
      <c r="EE50" s="117">
        <f t="shared" si="95"/>
        <v>0</v>
      </c>
      <c r="EF50" s="117">
        <f t="shared" si="60"/>
        <v>1</v>
      </c>
      <c r="EG50" s="117">
        <f t="shared" si="61"/>
        <v>0</v>
      </c>
      <c r="EH50" s="117">
        <f t="shared" si="62"/>
        <v>1</v>
      </c>
      <c r="EI50" s="117">
        <f t="shared" si="96"/>
        <v>1</v>
      </c>
      <c r="EJ50" s="117">
        <f t="shared" si="97"/>
        <v>0</v>
      </c>
      <c r="EK50" s="117">
        <f t="shared" si="98"/>
        <v>1</v>
      </c>
      <c r="EL50" s="117">
        <f t="shared" si="63"/>
        <v>0</v>
      </c>
      <c r="EM50" s="117">
        <f t="shared" si="64"/>
        <v>0</v>
      </c>
      <c r="EN50" s="117">
        <f t="shared" si="121"/>
        <v>1</v>
      </c>
      <c r="EO50" s="117">
        <f t="shared" si="122"/>
        <v>0</v>
      </c>
      <c r="EP50" s="118">
        <f t="shared" si="123"/>
        <v>1</v>
      </c>
      <c r="EQ50" s="117">
        <f t="shared" si="68"/>
        <v>1</v>
      </c>
      <c r="ER50" s="117">
        <f t="shared" si="69"/>
        <v>0</v>
      </c>
      <c r="ES50" s="117">
        <f t="shared" si="70"/>
        <v>1</v>
      </c>
      <c r="ET50" s="117">
        <f t="shared" si="71"/>
        <v>0</v>
      </c>
      <c r="EU50" s="117">
        <f t="shared" si="72"/>
        <v>0</v>
      </c>
      <c r="EV50" s="117">
        <f t="shared" si="73"/>
        <v>0</v>
      </c>
      <c r="EW50" s="118">
        <f t="shared" si="99"/>
        <v>0</v>
      </c>
      <c r="EX50" s="118">
        <f t="shared" si="100"/>
        <v>1</v>
      </c>
      <c r="EY50" s="117">
        <f t="shared" si="101"/>
        <v>1</v>
      </c>
      <c r="EZ50" s="118">
        <f t="shared" si="124"/>
        <v>1</v>
      </c>
      <c r="FA50" s="118">
        <f t="shared" si="102"/>
        <v>0</v>
      </c>
      <c r="FB50" s="7"/>
      <c r="FC50" s="7"/>
      <c r="FD50" s="7"/>
    </row>
    <row r="51" spans="1:160" ht="17.100000000000001" customHeight="1" x14ac:dyDescent="0.25">
      <c r="A51" s="774"/>
      <c r="B51" s="777"/>
      <c r="C51" s="172">
        <v>8</v>
      </c>
      <c r="D51" s="259" t="s">
        <v>256</v>
      </c>
      <c r="E51" s="65" t="s">
        <v>755</v>
      </c>
      <c r="F51" s="161" t="s">
        <v>516</v>
      </c>
      <c r="G51" s="164" t="s">
        <v>645</v>
      </c>
      <c r="H51" s="258" t="s">
        <v>749</v>
      </c>
      <c r="I51" s="161" t="s">
        <v>380</v>
      </c>
      <c r="J51" s="146" t="s">
        <v>647</v>
      </c>
      <c r="K51" s="258" t="s">
        <v>735</v>
      </c>
      <c r="L51" s="85" t="s">
        <v>752</v>
      </c>
      <c r="M51" s="78" t="s">
        <v>341</v>
      </c>
      <c r="N51" s="65" t="s">
        <v>632</v>
      </c>
      <c r="O51" s="161" t="s">
        <v>517</v>
      </c>
      <c r="P51" s="164" t="s">
        <v>741</v>
      </c>
      <c r="Q51" s="161" t="s">
        <v>754</v>
      </c>
      <c r="R51" s="146" t="s">
        <v>636</v>
      </c>
      <c r="S51" s="85" t="s">
        <v>744</v>
      </c>
      <c r="T51" s="78" t="s">
        <v>651</v>
      </c>
      <c r="U51" s="154" t="s">
        <v>196</v>
      </c>
      <c r="V51" s="161" t="s">
        <v>643</v>
      </c>
      <c r="W51" s="164" t="s">
        <v>737</v>
      </c>
      <c r="X51" s="202" t="s">
        <v>268</v>
      </c>
      <c r="Y51" s="146" t="s">
        <v>742</v>
      </c>
      <c r="Z51" s="85" t="s">
        <v>639</v>
      </c>
      <c r="AA51" s="42" t="s">
        <v>433</v>
      </c>
      <c r="AB51" s="10" t="s">
        <v>443</v>
      </c>
      <c r="AC51" s="6"/>
      <c r="AD51" s="279" t="s">
        <v>739</v>
      </c>
      <c r="AE51" s="279" t="s">
        <v>739</v>
      </c>
      <c r="AF51" s="279" t="s">
        <v>739</v>
      </c>
      <c r="AG51" s="279" t="s">
        <v>634</v>
      </c>
      <c r="AH51" s="279" t="s">
        <v>634</v>
      </c>
      <c r="AI51" s="279" t="s">
        <v>634</v>
      </c>
      <c r="AJ51" s="279" t="s">
        <v>633</v>
      </c>
      <c r="AK51" s="279" t="s">
        <v>633</v>
      </c>
      <c r="AL51" s="279" t="s">
        <v>633</v>
      </c>
      <c r="AM51" s="279" t="s">
        <v>642</v>
      </c>
      <c r="AN51" s="279" t="s">
        <v>642</v>
      </c>
      <c r="AO51" s="279" t="s">
        <v>754</v>
      </c>
      <c r="AP51" s="279" t="s">
        <v>738</v>
      </c>
      <c r="AQ51" s="279" t="s">
        <v>738</v>
      </c>
      <c r="AR51" s="279" t="s">
        <v>633</v>
      </c>
      <c r="AS51" s="279" t="s">
        <v>633</v>
      </c>
      <c r="AT51" s="279" t="s">
        <v>754</v>
      </c>
      <c r="AU51" s="279" t="s">
        <v>754</v>
      </c>
      <c r="AV51" s="279" t="s">
        <v>754</v>
      </c>
      <c r="AW51" s="279" t="s">
        <v>738</v>
      </c>
      <c r="AX51" s="279" t="s">
        <v>738</v>
      </c>
      <c r="AY51" s="279" t="s">
        <v>633</v>
      </c>
      <c r="AZ51" s="279" t="s">
        <v>633</v>
      </c>
      <c r="BB51" s="118"/>
      <c r="BC51" s="118">
        <f t="shared" si="103"/>
        <v>0</v>
      </c>
      <c r="BD51" s="118">
        <f t="shared" si="104"/>
        <v>1</v>
      </c>
      <c r="BE51" s="118">
        <f t="shared" si="2"/>
        <v>1</v>
      </c>
      <c r="BF51" s="118">
        <f t="shared" si="3"/>
        <v>1</v>
      </c>
      <c r="BG51" s="118">
        <f t="shared" si="4"/>
        <v>0</v>
      </c>
      <c r="BH51" s="118">
        <f t="shared" si="75"/>
        <v>0</v>
      </c>
      <c r="BI51" s="118">
        <f t="shared" si="105"/>
        <v>0</v>
      </c>
      <c r="BJ51" s="118">
        <f t="shared" si="6"/>
        <v>1</v>
      </c>
      <c r="BK51" s="117">
        <f t="shared" si="76"/>
        <v>0</v>
      </c>
      <c r="BL51" s="118">
        <f t="shared" si="7"/>
        <v>1</v>
      </c>
      <c r="BM51" s="118">
        <f t="shared" si="8"/>
        <v>0</v>
      </c>
      <c r="BN51" s="117">
        <f t="shared" si="9"/>
        <v>0</v>
      </c>
      <c r="BO51" s="118">
        <f t="shared" si="10"/>
        <v>0</v>
      </c>
      <c r="BP51" s="118">
        <f t="shared" si="11"/>
        <v>1</v>
      </c>
      <c r="BQ51" s="118">
        <f t="shared" si="12"/>
        <v>0</v>
      </c>
      <c r="BR51" s="118">
        <f t="shared" si="13"/>
        <v>1</v>
      </c>
      <c r="BS51" s="118">
        <f t="shared" si="77"/>
        <v>0</v>
      </c>
      <c r="BT51" s="118">
        <f t="shared" si="78"/>
        <v>1</v>
      </c>
      <c r="BU51" s="118">
        <f t="shared" si="79"/>
        <v>1</v>
      </c>
      <c r="BV51" s="117">
        <f t="shared" si="14"/>
        <v>1</v>
      </c>
      <c r="BW51" s="117">
        <f t="shared" si="15"/>
        <v>0</v>
      </c>
      <c r="BX51" s="117">
        <f t="shared" si="16"/>
        <v>1</v>
      </c>
      <c r="BY51" s="117">
        <f t="shared" si="106"/>
        <v>0</v>
      </c>
      <c r="BZ51" s="117">
        <f t="shared" si="107"/>
        <v>1</v>
      </c>
      <c r="CA51" s="117">
        <f t="shared" si="80"/>
        <v>1</v>
      </c>
      <c r="CB51" s="117">
        <f t="shared" si="19"/>
        <v>0</v>
      </c>
      <c r="CC51" s="117">
        <f t="shared" si="108"/>
        <v>0</v>
      </c>
      <c r="CD51" s="117">
        <f t="shared" si="21"/>
        <v>0</v>
      </c>
      <c r="CE51" s="117">
        <f t="shared" si="81"/>
        <v>0</v>
      </c>
      <c r="CF51" s="117">
        <f t="shared" si="82"/>
        <v>1</v>
      </c>
      <c r="CG51" s="117">
        <f t="shared" si="83"/>
        <v>1</v>
      </c>
      <c r="CH51" s="117">
        <f t="shared" si="22"/>
        <v>1</v>
      </c>
      <c r="CI51" s="117">
        <f t="shared" si="23"/>
        <v>0</v>
      </c>
      <c r="CJ51" s="117">
        <f t="shared" si="24"/>
        <v>0</v>
      </c>
      <c r="CK51" s="117">
        <f t="shared" si="25"/>
        <v>1</v>
      </c>
      <c r="CL51" s="117">
        <f t="shared" si="109"/>
        <v>1</v>
      </c>
      <c r="CM51" s="117">
        <f t="shared" si="110"/>
        <v>0</v>
      </c>
      <c r="CN51" s="117">
        <f t="shared" si="28"/>
        <v>1</v>
      </c>
      <c r="CO51" s="117">
        <f t="shared" si="84"/>
        <v>0</v>
      </c>
      <c r="CP51" s="117">
        <f t="shared" si="85"/>
        <v>0</v>
      </c>
      <c r="CQ51" s="117">
        <f t="shared" si="86"/>
        <v>0</v>
      </c>
      <c r="CR51" s="117">
        <f t="shared" si="111"/>
        <v>0</v>
      </c>
      <c r="CS51" s="117">
        <f t="shared" si="112"/>
        <v>0</v>
      </c>
      <c r="CT51" s="117">
        <f t="shared" si="31"/>
        <v>0</v>
      </c>
      <c r="CU51" s="117">
        <f t="shared" si="32"/>
        <v>0</v>
      </c>
      <c r="CV51" s="117">
        <f t="shared" si="33"/>
        <v>0</v>
      </c>
      <c r="CW51" s="117">
        <f t="shared" si="34"/>
        <v>1</v>
      </c>
      <c r="CX51" s="117">
        <f t="shared" si="113"/>
        <v>0</v>
      </c>
      <c r="CY51" s="117">
        <f t="shared" si="114"/>
        <v>1</v>
      </c>
      <c r="CZ51" s="117">
        <f t="shared" si="115"/>
        <v>0</v>
      </c>
      <c r="DA51" s="117">
        <f t="shared" si="87"/>
        <v>1</v>
      </c>
      <c r="DB51" s="117">
        <f t="shared" si="116"/>
        <v>0</v>
      </c>
      <c r="DC51" s="117">
        <f t="shared" si="88"/>
        <v>0</v>
      </c>
      <c r="DD51" s="117">
        <f t="shared" si="117"/>
        <v>1</v>
      </c>
      <c r="DE51" s="117">
        <f t="shared" si="89"/>
        <v>1</v>
      </c>
      <c r="DF51" s="117">
        <f t="shared" si="40"/>
        <v>0</v>
      </c>
      <c r="DG51" s="117">
        <f t="shared" si="41"/>
        <v>0</v>
      </c>
      <c r="DH51" s="117">
        <f t="shared" si="42"/>
        <v>0</v>
      </c>
      <c r="DI51" s="117">
        <f t="shared" si="43"/>
        <v>0</v>
      </c>
      <c r="DJ51" s="117">
        <f t="shared" si="44"/>
        <v>0</v>
      </c>
      <c r="DK51" s="117">
        <f t="shared" si="45"/>
        <v>0</v>
      </c>
      <c r="DL51" s="117">
        <f t="shared" si="46"/>
        <v>0</v>
      </c>
      <c r="DM51" s="117">
        <f t="shared" si="47"/>
        <v>0</v>
      </c>
      <c r="DN51" s="117">
        <f t="shared" si="48"/>
        <v>1</v>
      </c>
      <c r="DO51" s="117">
        <f t="shared" si="90"/>
        <v>0</v>
      </c>
      <c r="DP51" s="117">
        <f t="shared" si="91"/>
        <v>1</v>
      </c>
      <c r="DQ51" s="117">
        <f t="shared" si="49"/>
        <v>1</v>
      </c>
      <c r="DR51" s="117">
        <f t="shared" si="50"/>
        <v>0</v>
      </c>
      <c r="DS51" s="117">
        <f t="shared" si="51"/>
        <v>1</v>
      </c>
      <c r="DT51" s="117">
        <f t="shared" si="118"/>
        <v>0</v>
      </c>
      <c r="DU51" s="117">
        <f t="shared" si="92"/>
        <v>1</v>
      </c>
      <c r="DV51" s="117">
        <f t="shared" si="53"/>
        <v>1</v>
      </c>
      <c r="DW51" s="117">
        <f t="shared" si="93"/>
        <v>0</v>
      </c>
      <c r="DX51" s="117">
        <f t="shared" si="54"/>
        <v>1</v>
      </c>
      <c r="DY51" s="117">
        <f t="shared" si="94"/>
        <v>1</v>
      </c>
      <c r="DZ51" s="117">
        <f t="shared" si="55"/>
        <v>0</v>
      </c>
      <c r="EA51" s="117">
        <f t="shared" si="56"/>
        <v>0</v>
      </c>
      <c r="EB51" s="117">
        <f t="shared" si="57"/>
        <v>0</v>
      </c>
      <c r="EC51" s="117">
        <f t="shared" si="119"/>
        <v>1</v>
      </c>
      <c r="ED51" s="117">
        <f t="shared" si="120"/>
        <v>0</v>
      </c>
      <c r="EE51" s="117">
        <f t="shared" si="95"/>
        <v>1</v>
      </c>
      <c r="EF51" s="117">
        <f t="shared" si="60"/>
        <v>1</v>
      </c>
      <c r="EG51" s="117">
        <f t="shared" si="61"/>
        <v>0</v>
      </c>
      <c r="EH51" s="117">
        <f t="shared" si="62"/>
        <v>1</v>
      </c>
      <c r="EI51" s="117">
        <f t="shared" si="96"/>
        <v>1</v>
      </c>
      <c r="EJ51" s="117">
        <f t="shared" si="97"/>
        <v>0</v>
      </c>
      <c r="EK51" s="117">
        <f t="shared" si="98"/>
        <v>1</v>
      </c>
      <c r="EL51" s="117">
        <f t="shared" si="63"/>
        <v>0</v>
      </c>
      <c r="EM51" s="117">
        <f t="shared" si="64"/>
        <v>0</v>
      </c>
      <c r="EN51" s="117">
        <f t="shared" si="121"/>
        <v>1</v>
      </c>
      <c r="EO51" s="117">
        <f t="shared" si="122"/>
        <v>0</v>
      </c>
      <c r="EP51" s="118">
        <f t="shared" si="123"/>
        <v>0</v>
      </c>
      <c r="EQ51" s="117">
        <f t="shared" si="68"/>
        <v>1</v>
      </c>
      <c r="ER51" s="117">
        <f t="shared" si="69"/>
        <v>0</v>
      </c>
      <c r="ES51" s="117">
        <f t="shared" si="70"/>
        <v>1</v>
      </c>
      <c r="ET51" s="117">
        <f t="shared" si="71"/>
        <v>0</v>
      </c>
      <c r="EU51" s="117">
        <f t="shared" si="72"/>
        <v>0</v>
      </c>
      <c r="EV51" s="117">
        <f t="shared" si="73"/>
        <v>0</v>
      </c>
      <c r="EW51" s="118">
        <f t="shared" si="99"/>
        <v>0</v>
      </c>
      <c r="EX51" s="118">
        <f t="shared" si="100"/>
        <v>1</v>
      </c>
      <c r="EY51" s="117">
        <f t="shared" si="101"/>
        <v>1</v>
      </c>
      <c r="EZ51" s="118">
        <f t="shared" si="124"/>
        <v>0</v>
      </c>
      <c r="FA51" s="118">
        <f t="shared" si="102"/>
        <v>0</v>
      </c>
      <c r="FB51" s="7"/>
      <c r="FC51" s="7"/>
      <c r="FD51" s="7"/>
    </row>
    <row r="52" spans="1:160" ht="17.100000000000001" customHeight="1" x14ac:dyDescent="0.25">
      <c r="A52" s="774"/>
      <c r="B52" s="777"/>
      <c r="C52" s="172">
        <v>9</v>
      </c>
      <c r="D52" s="262" t="s">
        <v>256</v>
      </c>
      <c r="E52" s="250" t="s">
        <v>649</v>
      </c>
      <c r="F52" s="251" t="s">
        <v>740</v>
      </c>
      <c r="G52" s="252" t="s">
        <v>647</v>
      </c>
      <c r="H52" s="107" t="s">
        <v>749</v>
      </c>
      <c r="I52" s="251" t="s">
        <v>380</v>
      </c>
      <c r="J52" s="253" t="s">
        <v>746</v>
      </c>
      <c r="K52" s="107" t="s">
        <v>735</v>
      </c>
      <c r="L52" s="254" t="s">
        <v>752</v>
      </c>
      <c r="M52" s="255" t="s">
        <v>741</v>
      </c>
      <c r="N52" s="250" t="s">
        <v>756</v>
      </c>
      <c r="O52" s="251" t="s">
        <v>341</v>
      </c>
      <c r="P52" s="252" t="s">
        <v>754</v>
      </c>
      <c r="Q52" s="251" t="s">
        <v>268</v>
      </c>
      <c r="R52" s="253" t="s">
        <v>742</v>
      </c>
      <c r="S52" s="254" t="s">
        <v>636</v>
      </c>
      <c r="T52" s="255" t="s">
        <v>196</v>
      </c>
      <c r="U52" s="256" t="s">
        <v>643</v>
      </c>
      <c r="V52" s="251" t="s">
        <v>274</v>
      </c>
      <c r="W52" s="252" t="s">
        <v>237</v>
      </c>
      <c r="X52" s="257" t="s">
        <v>737</v>
      </c>
      <c r="Y52" s="253" t="s">
        <v>639</v>
      </c>
      <c r="Z52" s="254" t="s">
        <v>633</v>
      </c>
      <c r="AA52" s="42" t="s">
        <v>526</v>
      </c>
      <c r="AB52" s="10" t="s">
        <v>527</v>
      </c>
      <c r="AC52" s="6"/>
      <c r="AD52" s="279" t="s">
        <v>739</v>
      </c>
      <c r="AE52" s="279" t="s">
        <v>739</v>
      </c>
      <c r="AF52" s="279" t="s">
        <v>739</v>
      </c>
      <c r="AG52" s="279" t="s">
        <v>634</v>
      </c>
      <c r="AH52" s="279" t="s">
        <v>634</v>
      </c>
      <c r="AI52" s="279" t="s">
        <v>634</v>
      </c>
      <c r="AJ52" s="279" t="s">
        <v>633</v>
      </c>
      <c r="AK52" s="279" t="s">
        <v>633</v>
      </c>
      <c r="AL52" s="279" t="s">
        <v>633</v>
      </c>
      <c r="AM52" s="279" t="s">
        <v>642</v>
      </c>
      <c r="AN52" s="279" t="s">
        <v>642</v>
      </c>
      <c r="AO52" s="279" t="s">
        <v>754</v>
      </c>
      <c r="AP52" s="279" t="s">
        <v>738</v>
      </c>
      <c r="AQ52" s="279" t="s">
        <v>738</v>
      </c>
      <c r="AR52" s="279" t="s">
        <v>633</v>
      </c>
      <c r="AS52" s="279" t="s">
        <v>633</v>
      </c>
      <c r="AT52" s="279" t="s">
        <v>754</v>
      </c>
      <c r="AU52" s="279" t="s">
        <v>754</v>
      </c>
      <c r="AV52" s="279" t="s">
        <v>754</v>
      </c>
      <c r="AW52" s="279" t="s">
        <v>738</v>
      </c>
      <c r="AX52" s="279" t="s">
        <v>738</v>
      </c>
      <c r="AY52" s="279" t="s">
        <v>633</v>
      </c>
      <c r="AZ52" s="279" t="s">
        <v>633</v>
      </c>
      <c r="BB52" s="118"/>
      <c r="BC52" s="118">
        <f t="shared" si="103"/>
        <v>0</v>
      </c>
      <c r="BD52" s="118">
        <f t="shared" si="104"/>
        <v>1</v>
      </c>
      <c r="BE52" s="118">
        <f t="shared" si="2"/>
        <v>1</v>
      </c>
      <c r="BF52" s="118">
        <f t="shared" si="3"/>
        <v>0</v>
      </c>
      <c r="BG52" s="118">
        <f t="shared" si="4"/>
        <v>0</v>
      </c>
      <c r="BH52" s="118">
        <f t="shared" si="75"/>
        <v>1</v>
      </c>
      <c r="BI52" s="118">
        <f t="shared" si="105"/>
        <v>0</v>
      </c>
      <c r="BJ52" s="118">
        <f t="shared" si="6"/>
        <v>1</v>
      </c>
      <c r="BK52" s="117">
        <f t="shared" si="76"/>
        <v>0</v>
      </c>
      <c r="BL52" s="118">
        <f t="shared" si="7"/>
        <v>1</v>
      </c>
      <c r="BM52" s="118">
        <f t="shared" si="8"/>
        <v>1</v>
      </c>
      <c r="BN52" s="117">
        <f t="shared" si="9"/>
        <v>0</v>
      </c>
      <c r="BO52" s="118">
        <f t="shared" si="10"/>
        <v>1</v>
      </c>
      <c r="BP52" s="118">
        <f t="shared" si="11"/>
        <v>0</v>
      </c>
      <c r="BQ52" s="118">
        <f t="shared" si="12"/>
        <v>0</v>
      </c>
      <c r="BR52" s="118">
        <f t="shared" si="13"/>
        <v>0</v>
      </c>
      <c r="BS52" s="118">
        <f t="shared" si="77"/>
        <v>0</v>
      </c>
      <c r="BT52" s="118">
        <f t="shared" si="78"/>
        <v>1</v>
      </c>
      <c r="BU52" s="118">
        <f t="shared" si="79"/>
        <v>1</v>
      </c>
      <c r="BV52" s="117">
        <f t="shared" si="14"/>
        <v>0</v>
      </c>
      <c r="BW52" s="117">
        <f t="shared" si="15"/>
        <v>0</v>
      </c>
      <c r="BX52" s="117">
        <f t="shared" si="16"/>
        <v>0</v>
      </c>
      <c r="BY52" s="117">
        <f t="shared" si="106"/>
        <v>0</v>
      </c>
      <c r="BZ52" s="117">
        <f t="shared" si="107"/>
        <v>1</v>
      </c>
      <c r="CA52" s="117">
        <f t="shared" si="80"/>
        <v>1</v>
      </c>
      <c r="CB52" s="117">
        <f t="shared" si="19"/>
        <v>0</v>
      </c>
      <c r="CC52" s="117">
        <f t="shared" si="108"/>
        <v>0</v>
      </c>
      <c r="CD52" s="117">
        <f t="shared" si="21"/>
        <v>0</v>
      </c>
      <c r="CE52" s="117">
        <f t="shared" si="81"/>
        <v>0</v>
      </c>
      <c r="CF52" s="117">
        <f t="shared" si="82"/>
        <v>1</v>
      </c>
      <c r="CG52" s="117">
        <f t="shared" si="83"/>
        <v>1</v>
      </c>
      <c r="CH52" s="117">
        <f t="shared" si="22"/>
        <v>1</v>
      </c>
      <c r="CI52" s="117">
        <f t="shared" si="23"/>
        <v>0</v>
      </c>
      <c r="CJ52" s="117">
        <f t="shared" si="24"/>
        <v>0</v>
      </c>
      <c r="CK52" s="117">
        <f t="shared" si="25"/>
        <v>1</v>
      </c>
      <c r="CL52" s="117">
        <f t="shared" si="109"/>
        <v>0</v>
      </c>
      <c r="CM52" s="117">
        <f t="shared" si="110"/>
        <v>1</v>
      </c>
      <c r="CN52" s="117">
        <f t="shared" si="28"/>
        <v>1</v>
      </c>
      <c r="CO52" s="117">
        <f t="shared" si="84"/>
        <v>0</v>
      </c>
      <c r="CP52" s="117">
        <f t="shared" si="85"/>
        <v>0</v>
      </c>
      <c r="CQ52" s="117">
        <f t="shared" si="86"/>
        <v>0</v>
      </c>
      <c r="CR52" s="117">
        <f t="shared" si="111"/>
        <v>0</v>
      </c>
      <c r="CS52" s="117">
        <f t="shared" si="112"/>
        <v>0</v>
      </c>
      <c r="CT52" s="117">
        <f t="shared" si="31"/>
        <v>1</v>
      </c>
      <c r="CU52" s="117">
        <f t="shared" si="32"/>
        <v>0</v>
      </c>
      <c r="CV52" s="117">
        <f t="shared" si="33"/>
        <v>1</v>
      </c>
      <c r="CW52" s="117">
        <f t="shared" si="34"/>
        <v>1</v>
      </c>
      <c r="CX52" s="117">
        <f t="shared" si="113"/>
        <v>0</v>
      </c>
      <c r="CY52" s="117">
        <f t="shared" si="114"/>
        <v>0</v>
      </c>
      <c r="CZ52" s="117">
        <f t="shared" si="115"/>
        <v>0</v>
      </c>
      <c r="DA52" s="117">
        <f t="shared" si="87"/>
        <v>0</v>
      </c>
      <c r="DB52" s="117">
        <f t="shared" si="116"/>
        <v>0</v>
      </c>
      <c r="DC52" s="117">
        <f t="shared" si="88"/>
        <v>0</v>
      </c>
      <c r="DD52" s="117">
        <f t="shared" si="117"/>
        <v>1</v>
      </c>
      <c r="DE52" s="117">
        <f t="shared" si="89"/>
        <v>1</v>
      </c>
      <c r="DF52" s="117">
        <f t="shared" si="40"/>
        <v>0</v>
      </c>
      <c r="DG52" s="117">
        <f t="shared" si="41"/>
        <v>0</v>
      </c>
      <c r="DH52" s="117">
        <f t="shared" si="42"/>
        <v>0</v>
      </c>
      <c r="DI52" s="117">
        <f t="shared" si="43"/>
        <v>0</v>
      </c>
      <c r="DJ52" s="117">
        <f t="shared" si="44"/>
        <v>0</v>
      </c>
      <c r="DK52" s="117">
        <f t="shared" si="45"/>
        <v>0</v>
      </c>
      <c r="DL52" s="117">
        <f t="shared" si="46"/>
        <v>0</v>
      </c>
      <c r="DM52" s="117">
        <f t="shared" si="47"/>
        <v>1</v>
      </c>
      <c r="DN52" s="117">
        <f t="shared" si="48"/>
        <v>0</v>
      </c>
      <c r="DO52" s="117">
        <f t="shared" si="90"/>
        <v>0</v>
      </c>
      <c r="DP52" s="117">
        <f t="shared" si="91"/>
        <v>0</v>
      </c>
      <c r="DQ52" s="117">
        <f t="shared" si="49"/>
        <v>0</v>
      </c>
      <c r="DR52" s="117">
        <f t="shared" si="50"/>
        <v>0</v>
      </c>
      <c r="DS52" s="117">
        <f t="shared" si="51"/>
        <v>0</v>
      </c>
      <c r="DT52" s="117">
        <f t="shared" si="118"/>
        <v>0</v>
      </c>
      <c r="DU52" s="117">
        <f t="shared" si="92"/>
        <v>1</v>
      </c>
      <c r="DV52" s="117">
        <f t="shared" si="53"/>
        <v>1</v>
      </c>
      <c r="DW52" s="117">
        <f t="shared" si="93"/>
        <v>0</v>
      </c>
      <c r="DX52" s="117">
        <f t="shared" si="54"/>
        <v>1</v>
      </c>
      <c r="DY52" s="117">
        <f t="shared" si="94"/>
        <v>1</v>
      </c>
      <c r="DZ52" s="117">
        <f t="shared" si="55"/>
        <v>0</v>
      </c>
      <c r="EA52" s="117">
        <f t="shared" si="56"/>
        <v>0</v>
      </c>
      <c r="EB52" s="117">
        <f t="shared" si="57"/>
        <v>0</v>
      </c>
      <c r="EC52" s="117">
        <f t="shared" si="119"/>
        <v>1</v>
      </c>
      <c r="ED52" s="117">
        <f t="shared" si="120"/>
        <v>0</v>
      </c>
      <c r="EE52" s="117">
        <f t="shared" si="95"/>
        <v>1</v>
      </c>
      <c r="EF52" s="117">
        <f t="shared" si="60"/>
        <v>1</v>
      </c>
      <c r="EG52" s="117">
        <f t="shared" si="61"/>
        <v>0</v>
      </c>
      <c r="EH52" s="117">
        <f t="shared" si="62"/>
        <v>1</v>
      </c>
      <c r="EI52" s="117">
        <f t="shared" si="96"/>
        <v>1</v>
      </c>
      <c r="EJ52" s="117">
        <f t="shared" si="97"/>
        <v>0</v>
      </c>
      <c r="EK52" s="117">
        <f t="shared" si="98"/>
        <v>1</v>
      </c>
      <c r="EL52" s="117">
        <f t="shared" si="63"/>
        <v>0</v>
      </c>
      <c r="EM52" s="117">
        <f t="shared" si="64"/>
        <v>0</v>
      </c>
      <c r="EN52" s="117">
        <f t="shared" si="121"/>
        <v>1</v>
      </c>
      <c r="EO52" s="117">
        <f t="shared" si="122"/>
        <v>0</v>
      </c>
      <c r="EP52" s="118">
        <f t="shared" si="123"/>
        <v>0</v>
      </c>
      <c r="EQ52" s="117">
        <f t="shared" si="68"/>
        <v>1</v>
      </c>
      <c r="ER52" s="117">
        <f t="shared" si="69"/>
        <v>0</v>
      </c>
      <c r="ES52" s="117">
        <f t="shared" si="70"/>
        <v>1</v>
      </c>
      <c r="ET52" s="117">
        <f t="shared" si="71"/>
        <v>1</v>
      </c>
      <c r="EU52" s="117">
        <f t="shared" si="72"/>
        <v>0</v>
      </c>
      <c r="EV52" s="117">
        <f t="shared" si="73"/>
        <v>1</v>
      </c>
      <c r="EW52" s="118">
        <f t="shared" si="99"/>
        <v>0</v>
      </c>
      <c r="EX52" s="118">
        <f t="shared" si="100"/>
        <v>1</v>
      </c>
      <c r="EY52" s="117">
        <f t="shared" si="101"/>
        <v>1</v>
      </c>
      <c r="EZ52" s="118">
        <f t="shared" si="124"/>
        <v>1</v>
      </c>
      <c r="FA52" s="118">
        <f t="shared" si="102"/>
        <v>0</v>
      </c>
      <c r="FB52" s="7"/>
      <c r="FC52" s="7"/>
      <c r="FD52" s="7"/>
    </row>
    <row r="53" spans="1:160" ht="17.100000000000001" customHeight="1" thickBot="1" x14ac:dyDescent="0.3">
      <c r="A53" s="775"/>
      <c r="B53" s="778"/>
      <c r="C53" s="173">
        <v>10</v>
      </c>
      <c r="D53" s="263" t="s">
        <v>256</v>
      </c>
      <c r="E53" s="73" t="s">
        <v>649</v>
      </c>
      <c r="F53" s="162" t="s">
        <v>740</v>
      </c>
      <c r="G53" s="165" t="s">
        <v>647</v>
      </c>
      <c r="H53" s="394" t="s">
        <v>738</v>
      </c>
      <c r="I53" s="162" t="s">
        <v>380</v>
      </c>
      <c r="J53" s="147" t="s">
        <v>746</v>
      </c>
      <c r="K53" s="394" t="s">
        <v>735</v>
      </c>
      <c r="L53" s="86" t="s">
        <v>752</v>
      </c>
      <c r="M53" s="129" t="s">
        <v>741</v>
      </c>
      <c r="N53" s="73" t="s">
        <v>756</v>
      </c>
      <c r="O53" s="162" t="s">
        <v>341</v>
      </c>
      <c r="P53" s="165" t="s">
        <v>754</v>
      </c>
      <c r="Q53" s="162" t="s">
        <v>268</v>
      </c>
      <c r="R53" s="147" t="s">
        <v>742</v>
      </c>
      <c r="S53" s="86" t="s">
        <v>636</v>
      </c>
      <c r="T53" s="129" t="s">
        <v>196</v>
      </c>
      <c r="U53" s="155" t="s">
        <v>643</v>
      </c>
      <c r="V53" s="162" t="s">
        <v>274</v>
      </c>
      <c r="W53" s="165" t="s">
        <v>237</v>
      </c>
      <c r="X53" s="203" t="s">
        <v>737</v>
      </c>
      <c r="Y53" s="147" t="s">
        <v>639</v>
      </c>
      <c r="Z53" s="86" t="s">
        <v>633</v>
      </c>
      <c r="AA53" s="42" t="s">
        <v>434</v>
      </c>
      <c r="AB53" s="10" t="s">
        <v>444</v>
      </c>
      <c r="AC53" s="6"/>
      <c r="AD53" s="279" t="s">
        <v>748</v>
      </c>
      <c r="AE53" s="279" t="s">
        <v>748</v>
      </c>
      <c r="AF53" s="279" t="s">
        <v>748</v>
      </c>
      <c r="AG53" s="279" t="s">
        <v>748</v>
      </c>
      <c r="AH53" s="279" t="s">
        <v>748</v>
      </c>
      <c r="AI53" s="279" t="s">
        <v>748</v>
      </c>
      <c r="AJ53" s="279" t="s">
        <v>748</v>
      </c>
      <c r="AK53" s="279" t="s">
        <v>748</v>
      </c>
      <c r="AL53" s="279" t="s">
        <v>748</v>
      </c>
      <c r="AM53" s="279" t="s">
        <v>196</v>
      </c>
      <c r="AN53" s="279" t="s">
        <v>196</v>
      </c>
      <c r="AO53" s="279" t="s">
        <v>196</v>
      </c>
      <c r="AP53" s="279" t="s">
        <v>738</v>
      </c>
      <c r="AQ53" s="279" t="s">
        <v>738</v>
      </c>
      <c r="AR53" s="279" t="s">
        <v>633</v>
      </c>
      <c r="AS53" s="279" t="s">
        <v>633</v>
      </c>
      <c r="AT53" s="279" t="s">
        <v>196</v>
      </c>
      <c r="AU53" s="279" t="s">
        <v>196</v>
      </c>
      <c r="AV53" s="279" t="s">
        <v>196</v>
      </c>
      <c r="AW53" s="279" t="s">
        <v>738</v>
      </c>
      <c r="AX53" s="279" t="s">
        <v>738</v>
      </c>
      <c r="AY53" s="279" t="s">
        <v>633</v>
      </c>
      <c r="AZ53" s="279" t="s">
        <v>633</v>
      </c>
      <c r="BB53" s="118"/>
      <c r="BC53" s="118">
        <f t="shared" si="103"/>
        <v>0</v>
      </c>
      <c r="BD53" s="118">
        <f t="shared" si="104"/>
        <v>1</v>
      </c>
      <c r="BE53" s="118">
        <f t="shared" si="2"/>
        <v>1</v>
      </c>
      <c r="BF53" s="118">
        <f t="shared" si="3"/>
        <v>0</v>
      </c>
      <c r="BG53" s="118">
        <f t="shared" si="4"/>
        <v>0</v>
      </c>
      <c r="BH53" s="118">
        <f t="shared" si="75"/>
        <v>1</v>
      </c>
      <c r="BI53" s="118">
        <f t="shared" si="105"/>
        <v>0</v>
      </c>
      <c r="BJ53" s="118">
        <f t="shared" si="6"/>
        <v>1</v>
      </c>
      <c r="BK53" s="117">
        <f t="shared" si="76"/>
        <v>0</v>
      </c>
      <c r="BL53" s="118">
        <f t="shared" si="7"/>
        <v>1</v>
      </c>
      <c r="BM53" s="118">
        <f t="shared" si="8"/>
        <v>1</v>
      </c>
      <c r="BN53" s="117">
        <f t="shared" si="9"/>
        <v>0</v>
      </c>
      <c r="BO53" s="118">
        <f t="shared" si="10"/>
        <v>1</v>
      </c>
      <c r="BP53" s="118">
        <f t="shared" si="11"/>
        <v>0</v>
      </c>
      <c r="BQ53" s="118">
        <f t="shared" si="12"/>
        <v>0</v>
      </c>
      <c r="BR53" s="118">
        <f t="shared" si="13"/>
        <v>0</v>
      </c>
      <c r="BS53" s="118">
        <f t="shared" si="77"/>
        <v>0</v>
      </c>
      <c r="BT53" s="118">
        <f t="shared" si="78"/>
        <v>1</v>
      </c>
      <c r="BU53" s="118">
        <f t="shared" si="79"/>
        <v>1</v>
      </c>
      <c r="BV53" s="117">
        <f t="shared" si="14"/>
        <v>0</v>
      </c>
      <c r="BW53" s="117">
        <f t="shared" si="15"/>
        <v>0</v>
      </c>
      <c r="BX53" s="117">
        <f t="shared" si="16"/>
        <v>0</v>
      </c>
      <c r="BY53" s="117">
        <f t="shared" si="106"/>
        <v>0</v>
      </c>
      <c r="BZ53" s="117">
        <f t="shared" si="107"/>
        <v>1</v>
      </c>
      <c r="CA53" s="117">
        <f t="shared" si="80"/>
        <v>1</v>
      </c>
      <c r="CB53" s="117">
        <f t="shared" si="19"/>
        <v>0</v>
      </c>
      <c r="CC53" s="117">
        <f t="shared" si="108"/>
        <v>0</v>
      </c>
      <c r="CD53" s="117">
        <f t="shared" si="21"/>
        <v>0</v>
      </c>
      <c r="CE53" s="117">
        <f t="shared" si="81"/>
        <v>0</v>
      </c>
      <c r="CF53" s="117">
        <f t="shared" si="82"/>
        <v>1</v>
      </c>
      <c r="CG53" s="117">
        <f t="shared" si="83"/>
        <v>1</v>
      </c>
      <c r="CH53" s="117">
        <f t="shared" si="22"/>
        <v>1</v>
      </c>
      <c r="CI53" s="117">
        <f t="shared" si="23"/>
        <v>0</v>
      </c>
      <c r="CJ53" s="117">
        <f t="shared" si="24"/>
        <v>0</v>
      </c>
      <c r="CK53" s="117">
        <f t="shared" si="25"/>
        <v>1</v>
      </c>
      <c r="CL53" s="117">
        <f t="shared" si="109"/>
        <v>0</v>
      </c>
      <c r="CM53" s="117">
        <f t="shared" si="110"/>
        <v>1</v>
      </c>
      <c r="CN53" s="117">
        <f t="shared" si="28"/>
        <v>1</v>
      </c>
      <c r="CO53" s="117">
        <f t="shared" si="84"/>
        <v>0</v>
      </c>
      <c r="CP53" s="117">
        <f t="shared" si="85"/>
        <v>0</v>
      </c>
      <c r="CQ53" s="117">
        <f t="shared" si="86"/>
        <v>0</v>
      </c>
      <c r="CR53" s="117">
        <f t="shared" si="111"/>
        <v>0</v>
      </c>
      <c r="CS53" s="117">
        <f t="shared" si="112"/>
        <v>0</v>
      </c>
      <c r="CT53" s="117">
        <f t="shared" si="31"/>
        <v>1</v>
      </c>
      <c r="CU53" s="117">
        <f t="shared" si="32"/>
        <v>0</v>
      </c>
      <c r="CV53" s="117">
        <f t="shared" si="33"/>
        <v>1</v>
      </c>
      <c r="CW53" s="117">
        <f t="shared" si="34"/>
        <v>1</v>
      </c>
      <c r="CX53" s="117">
        <f t="shared" si="113"/>
        <v>0</v>
      </c>
      <c r="CY53" s="117">
        <f t="shared" si="114"/>
        <v>0</v>
      </c>
      <c r="CZ53" s="117">
        <f t="shared" si="115"/>
        <v>0</v>
      </c>
      <c r="DA53" s="117">
        <f t="shared" si="87"/>
        <v>0</v>
      </c>
      <c r="DB53" s="117">
        <f t="shared" si="116"/>
        <v>0</v>
      </c>
      <c r="DC53" s="117">
        <f t="shared" si="88"/>
        <v>0</v>
      </c>
      <c r="DD53" s="117">
        <f t="shared" si="117"/>
        <v>1</v>
      </c>
      <c r="DE53" s="117">
        <f t="shared" si="89"/>
        <v>1</v>
      </c>
      <c r="DF53" s="117">
        <f t="shared" si="40"/>
        <v>0</v>
      </c>
      <c r="DG53" s="117">
        <f t="shared" si="41"/>
        <v>0</v>
      </c>
      <c r="DH53" s="117">
        <f t="shared" si="42"/>
        <v>0</v>
      </c>
      <c r="DI53" s="117">
        <f t="shared" si="43"/>
        <v>0</v>
      </c>
      <c r="DJ53" s="117">
        <f t="shared" si="44"/>
        <v>0</v>
      </c>
      <c r="DK53" s="117">
        <f t="shared" si="45"/>
        <v>0</v>
      </c>
      <c r="DL53" s="117">
        <f t="shared" si="46"/>
        <v>0</v>
      </c>
      <c r="DM53" s="117">
        <f t="shared" si="47"/>
        <v>1</v>
      </c>
      <c r="DN53" s="117">
        <f t="shared" si="48"/>
        <v>0</v>
      </c>
      <c r="DO53" s="117">
        <f t="shared" si="90"/>
        <v>0</v>
      </c>
      <c r="DP53" s="117">
        <f t="shared" si="91"/>
        <v>0</v>
      </c>
      <c r="DQ53" s="117">
        <f t="shared" si="49"/>
        <v>0</v>
      </c>
      <c r="DR53" s="117">
        <f t="shared" si="50"/>
        <v>0</v>
      </c>
      <c r="DS53" s="117">
        <f t="shared" si="51"/>
        <v>0</v>
      </c>
      <c r="DT53" s="117">
        <f t="shared" si="118"/>
        <v>0</v>
      </c>
      <c r="DU53" s="117">
        <f t="shared" si="92"/>
        <v>1</v>
      </c>
      <c r="DV53" s="117">
        <f t="shared" si="53"/>
        <v>1</v>
      </c>
      <c r="DW53" s="117">
        <f t="shared" si="93"/>
        <v>0</v>
      </c>
      <c r="DX53" s="117">
        <f t="shared" si="54"/>
        <v>1</v>
      </c>
      <c r="DY53" s="117">
        <f t="shared" si="94"/>
        <v>1</v>
      </c>
      <c r="DZ53" s="117">
        <f t="shared" si="55"/>
        <v>0</v>
      </c>
      <c r="EA53" s="117">
        <f t="shared" si="56"/>
        <v>0</v>
      </c>
      <c r="EB53" s="117">
        <f t="shared" si="57"/>
        <v>0</v>
      </c>
      <c r="EC53" s="117">
        <f t="shared" si="119"/>
        <v>1</v>
      </c>
      <c r="ED53" s="117">
        <f t="shared" si="120"/>
        <v>0</v>
      </c>
      <c r="EE53" s="117">
        <f t="shared" si="95"/>
        <v>1</v>
      </c>
      <c r="EF53" s="117">
        <f t="shared" si="60"/>
        <v>1</v>
      </c>
      <c r="EG53" s="117">
        <f t="shared" si="61"/>
        <v>0</v>
      </c>
      <c r="EH53" s="117">
        <f t="shared" si="62"/>
        <v>1</v>
      </c>
      <c r="EI53" s="117">
        <f t="shared" si="96"/>
        <v>0</v>
      </c>
      <c r="EJ53" s="117">
        <f t="shared" si="97"/>
        <v>0</v>
      </c>
      <c r="EK53" s="117">
        <f t="shared" si="98"/>
        <v>0</v>
      </c>
      <c r="EL53" s="117">
        <f t="shared" si="63"/>
        <v>0</v>
      </c>
      <c r="EM53" s="117">
        <f t="shared" si="64"/>
        <v>0</v>
      </c>
      <c r="EN53" s="117">
        <f t="shared" si="121"/>
        <v>1</v>
      </c>
      <c r="EO53" s="117">
        <f t="shared" si="122"/>
        <v>0</v>
      </c>
      <c r="EP53" s="118">
        <f t="shared" si="123"/>
        <v>1</v>
      </c>
      <c r="EQ53" s="117">
        <f t="shared" si="68"/>
        <v>1</v>
      </c>
      <c r="ER53" s="117">
        <f t="shared" si="69"/>
        <v>0</v>
      </c>
      <c r="ES53" s="117">
        <f t="shared" si="70"/>
        <v>1</v>
      </c>
      <c r="ET53" s="117">
        <f t="shared" si="71"/>
        <v>1</v>
      </c>
      <c r="EU53" s="117">
        <f t="shared" si="72"/>
        <v>0</v>
      </c>
      <c r="EV53" s="117">
        <f t="shared" si="73"/>
        <v>1</v>
      </c>
      <c r="EW53" s="118">
        <f t="shared" si="99"/>
        <v>0</v>
      </c>
      <c r="EX53" s="118">
        <f t="shared" si="100"/>
        <v>1</v>
      </c>
      <c r="EY53" s="117">
        <f t="shared" si="101"/>
        <v>1</v>
      </c>
      <c r="EZ53" s="118">
        <f t="shared" si="124"/>
        <v>1</v>
      </c>
      <c r="FA53" s="118">
        <f t="shared" si="102"/>
        <v>0</v>
      </c>
      <c r="FB53" s="7"/>
      <c r="FC53" s="7"/>
      <c r="FD53" s="7"/>
    </row>
    <row r="54" spans="1:160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96"/>
      <c r="I54" s="312" t="s">
        <v>415</v>
      </c>
      <c r="J54" s="313"/>
      <c r="K54" s="318" t="s">
        <v>415</v>
      </c>
      <c r="L54" s="314" t="s">
        <v>415</v>
      </c>
      <c r="M54" s="317"/>
      <c r="N54" s="315"/>
      <c r="O54" s="312"/>
      <c r="P54" s="316"/>
      <c r="Q54" s="312" t="s">
        <v>569</v>
      </c>
      <c r="R54" s="313"/>
      <c r="S54" s="314" t="s">
        <v>569</v>
      </c>
      <c r="T54" s="317"/>
      <c r="U54" s="318"/>
      <c r="V54" s="319"/>
      <c r="W54" s="316"/>
      <c r="X54" s="310"/>
      <c r="Y54" s="313"/>
      <c r="Z54" s="314"/>
      <c r="AA54" s="42" t="s">
        <v>435</v>
      </c>
      <c r="AB54" s="10" t="s">
        <v>445</v>
      </c>
      <c r="AC54" s="6"/>
      <c r="AD54" s="279" t="s">
        <v>748</v>
      </c>
      <c r="AE54" s="279" t="s">
        <v>748</v>
      </c>
      <c r="AF54" s="279" t="s">
        <v>748</v>
      </c>
      <c r="AG54" s="279" t="s">
        <v>748</v>
      </c>
      <c r="AH54" s="279" t="s">
        <v>748</v>
      </c>
      <c r="AI54" s="279" t="s">
        <v>748</v>
      </c>
      <c r="AJ54" s="279" t="s">
        <v>748</v>
      </c>
      <c r="AK54" s="279" t="s">
        <v>748</v>
      </c>
      <c r="AL54" s="279" t="s">
        <v>748</v>
      </c>
      <c r="AM54" s="279" t="s">
        <v>196</v>
      </c>
      <c r="AN54" s="279" t="s">
        <v>196</v>
      </c>
      <c r="AO54" s="279" t="s">
        <v>196</v>
      </c>
      <c r="AP54" s="279" t="s">
        <v>738</v>
      </c>
      <c r="AQ54" s="279" t="s">
        <v>738</v>
      </c>
      <c r="AR54" s="279" t="s">
        <v>633</v>
      </c>
      <c r="AS54" s="279" t="s">
        <v>633</v>
      </c>
      <c r="AT54" s="279" t="s">
        <v>196</v>
      </c>
      <c r="AU54" s="279" t="s">
        <v>196</v>
      </c>
      <c r="AV54" s="279" t="s">
        <v>196</v>
      </c>
      <c r="AW54" s="279" t="s">
        <v>738</v>
      </c>
      <c r="AX54" s="279" t="s">
        <v>738</v>
      </c>
      <c r="AY54" s="279" t="s">
        <v>633</v>
      </c>
      <c r="AZ54" s="279" t="s">
        <v>633</v>
      </c>
      <c r="BB54" s="118"/>
      <c r="BC54" s="118">
        <f t="shared" si="103"/>
        <v>0</v>
      </c>
      <c r="BD54" s="118">
        <f t="shared" si="104"/>
        <v>0</v>
      </c>
      <c r="BE54" s="118">
        <f t="shared" si="2"/>
        <v>0</v>
      </c>
      <c r="BF54" s="118">
        <f t="shared" si="3"/>
        <v>0</v>
      </c>
      <c r="BG54" s="118">
        <f t="shared" si="4"/>
        <v>0</v>
      </c>
      <c r="BH54" s="118">
        <f t="shared" si="75"/>
        <v>0</v>
      </c>
      <c r="BI54" s="118">
        <f t="shared" si="105"/>
        <v>0</v>
      </c>
      <c r="BJ54" s="118">
        <f t="shared" si="6"/>
        <v>0</v>
      </c>
      <c r="BK54" s="117">
        <f t="shared" si="76"/>
        <v>0</v>
      </c>
      <c r="BL54" s="118">
        <f t="shared" si="7"/>
        <v>0</v>
      </c>
      <c r="BM54" s="118">
        <f t="shared" si="8"/>
        <v>0</v>
      </c>
      <c r="BN54" s="117">
        <f t="shared" si="9"/>
        <v>0</v>
      </c>
      <c r="BO54" s="118">
        <f t="shared" si="10"/>
        <v>0</v>
      </c>
      <c r="BP54" s="118">
        <f t="shared" si="11"/>
        <v>0</v>
      </c>
      <c r="BQ54" s="118">
        <f t="shared" si="12"/>
        <v>0</v>
      </c>
      <c r="BR54" s="118">
        <f t="shared" si="13"/>
        <v>0</v>
      </c>
      <c r="BS54" s="118">
        <f t="shared" si="77"/>
        <v>0</v>
      </c>
      <c r="BT54" s="118">
        <f t="shared" si="78"/>
        <v>0</v>
      </c>
      <c r="BU54" s="118">
        <f t="shared" si="79"/>
        <v>0</v>
      </c>
      <c r="BV54" s="117">
        <f t="shared" si="14"/>
        <v>0</v>
      </c>
      <c r="BW54" s="117">
        <f t="shared" si="15"/>
        <v>0</v>
      </c>
      <c r="BX54" s="117">
        <f t="shared" si="16"/>
        <v>0</v>
      </c>
      <c r="BY54" s="117">
        <f t="shared" si="106"/>
        <v>0</v>
      </c>
      <c r="BZ54" s="117">
        <f t="shared" si="107"/>
        <v>0</v>
      </c>
      <c r="CA54" s="117">
        <f t="shared" si="80"/>
        <v>0</v>
      </c>
      <c r="CB54" s="117">
        <f t="shared" si="19"/>
        <v>0</v>
      </c>
      <c r="CC54" s="117">
        <f t="shared" si="108"/>
        <v>0</v>
      </c>
      <c r="CD54" s="117">
        <f t="shared" si="21"/>
        <v>0</v>
      </c>
      <c r="CE54" s="117">
        <f t="shared" si="81"/>
        <v>0</v>
      </c>
      <c r="CF54" s="117">
        <f t="shared" si="82"/>
        <v>0</v>
      </c>
      <c r="CG54" s="117">
        <f t="shared" si="83"/>
        <v>0</v>
      </c>
      <c r="CH54" s="117">
        <f t="shared" si="22"/>
        <v>0</v>
      </c>
      <c r="CI54" s="117">
        <f t="shared" si="23"/>
        <v>0</v>
      </c>
      <c r="CJ54" s="117">
        <f t="shared" si="24"/>
        <v>0</v>
      </c>
      <c r="CK54" s="117">
        <f t="shared" si="25"/>
        <v>0</v>
      </c>
      <c r="CL54" s="117">
        <f t="shared" si="109"/>
        <v>0</v>
      </c>
      <c r="CM54" s="117">
        <f t="shared" si="110"/>
        <v>0</v>
      </c>
      <c r="CN54" s="117">
        <f t="shared" si="28"/>
        <v>0</v>
      </c>
      <c r="CO54" s="117">
        <f t="shared" si="84"/>
        <v>0</v>
      </c>
      <c r="CP54" s="117">
        <f t="shared" si="85"/>
        <v>0</v>
      </c>
      <c r="CQ54" s="117">
        <f t="shared" si="86"/>
        <v>0</v>
      </c>
      <c r="CR54" s="117">
        <f t="shared" si="111"/>
        <v>2</v>
      </c>
      <c r="CS54" s="117">
        <f t="shared" si="112"/>
        <v>3</v>
      </c>
      <c r="CT54" s="117">
        <f t="shared" si="31"/>
        <v>0</v>
      </c>
      <c r="CU54" s="117">
        <f t="shared" si="32"/>
        <v>0</v>
      </c>
      <c r="CV54" s="117">
        <f t="shared" si="33"/>
        <v>0</v>
      </c>
      <c r="CW54" s="117">
        <f t="shared" si="34"/>
        <v>0</v>
      </c>
      <c r="CX54" s="117">
        <f t="shared" si="113"/>
        <v>0</v>
      </c>
      <c r="CY54" s="117">
        <f t="shared" si="114"/>
        <v>0</v>
      </c>
      <c r="CZ54" s="117">
        <f t="shared" si="115"/>
        <v>0</v>
      </c>
      <c r="DA54" s="117">
        <f t="shared" si="87"/>
        <v>0</v>
      </c>
      <c r="DB54" s="117">
        <f t="shared" si="116"/>
        <v>0</v>
      </c>
      <c r="DC54" s="117">
        <f t="shared" si="88"/>
        <v>0</v>
      </c>
      <c r="DD54" s="117">
        <f t="shared" si="117"/>
        <v>0</v>
      </c>
      <c r="DE54" s="117">
        <f t="shared" si="89"/>
        <v>0</v>
      </c>
      <c r="DF54" s="117">
        <f t="shared" si="40"/>
        <v>0</v>
      </c>
      <c r="DG54" s="117">
        <f t="shared" si="41"/>
        <v>0</v>
      </c>
      <c r="DH54" s="117">
        <f t="shared" si="42"/>
        <v>0</v>
      </c>
      <c r="DI54" s="117">
        <f t="shared" si="43"/>
        <v>0</v>
      </c>
      <c r="DJ54" s="117">
        <f t="shared" si="44"/>
        <v>0</v>
      </c>
      <c r="DK54" s="117">
        <f t="shared" si="45"/>
        <v>0</v>
      </c>
      <c r="DL54" s="117">
        <f t="shared" si="46"/>
        <v>0</v>
      </c>
      <c r="DM54" s="117">
        <f t="shared" si="47"/>
        <v>0</v>
      </c>
      <c r="DN54" s="117">
        <f t="shared" si="48"/>
        <v>0</v>
      </c>
      <c r="DO54" s="117">
        <f t="shared" si="90"/>
        <v>0</v>
      </c>
      <c r="DP54" s="117">
        <f t="shared" si="91"/>
        <v>0</v>
      </c>
      <c r="DQ54" s="117">
        <f t="shared" si="49"/>
        <v>0</v>
      </c>
      <c r="DR54" s="117">
        <f t="shared" si="50"/>
        <v>0</v>
      </c>
      <c r="DS54" s="117">
        <f t="shared" si="51"/>
        <v>0</v>
      </c>
      <c r="DT54" s="117">
        <f t="shared" si="118"/>
        <v>0</v>
      </c>
      <c r="DU54" s="117">
        <f t="shared" si="92"/>
        <v>0</v>
      </c>
      <c r="DV54" s="117">
        <f t="shared" si="53"/>
        <v>0</v>
      </c>
      <c r="DW54" s="117">
        <f t="shared" si="93"/>
        <v>0</v>
      </c>
      <c r="DX54" s="117">
        <f t="shared" si="54"/>
        <v>0</v>
      </c>
      <c r="DY54" s="117">
        <f t="shared" si="94"/>
        <v>0</v>
      </c>
      <c r="DZ54" s="117">
        <f t="shared" si="55"/>
        <v>0</v>
      </c>
      <c r="EA54" s="117">
        <f t="shared" si="56"/>
        <v>0</v>
      </c>
      <c r="EB54" s="117">
        <f t="shared" si="57"/>
        <v>0</v>
      </c>
      <c r="EC54" s="117">
        <f t="shared" si="119"/>
        <v>0</v>
      </c>
      <c r="ED54" s="117">
        <f t="shared" si="120"/>
        <v>0</v>
      </c>
      <c r="EE54" s="117">
        <f t="shared" si="95"/>
        <v>0</v>
      </c>
      <c r="EF54" s="117">
        <f t="shared" si="60"/>
        <v>0</v>
      </c>
      <c r="EG54" s="117">
        <f t="shared" si="61"/>
        <v>0</v>
      </c>
      <c r="EH54" s="117">
        <f t="shared" si="62"/>
        <v>0</v>
      </c>
      <c r="EI54" s="117">
        <f t="shared" si="96"/>
        <v>0</v>
      </c>
      <c r="EJ54" s="117">
        <f t="shared" si="97"/>
        <v>0</v>
      </c>
      <c r="EK54" s="117">
        <f t="shared" si="98"/>
        <v>0</v>
      </c>
      <c r="EL54" s="117">
        <f t="shared" si="63"/>
        <v>0</v>
      </c>
      <c r="EM54" s="117">
        <f t="shared" si="64"/>
        <v>0</v>
      </c>
      <c r="EN54" s="117">
        <f t="shared" si="121"/>
        <v>0</v>
      </c>
      <c r="EO54" s="117">
        <f t="shared" si="122"/>
        <v>0</v>
      </c>
      <c r="EP54" s="118">
        <f t="shared" si="123"/>
        <v>0</v>
      </c>
      <c r="EQ54" s="117">
        <f t="shared" si="68"/>
        <v>0</v>
      </c>
      <c r="ER54" s="117">
        <f t="shared" si="69"/>
        <v>0</v>
      </c>
      <c r="ES54" s="117">
        <f t="shared" si="70"/>
        <v>0</v>
      </c>
      <c r="ET54" s="117">
        <f t="shared" si="71"/>
        <v>0</v>
      </c>
      <c r="EU54" s="117">
        <f t="shared" si="72"/>
        <v>0</v>
      </c>
      <c r="EV54" s="117">
        <f t="shared" si="73"/>
        <v>0</v>
      </c>
      <c r="EW54" s="118">
        <f t="shared" si="99"/>
        <v>0</v>
      </c>
      <c r="EX54" s="118">
        <f t="shared" si="100"/>
        <v>0</v>
      </c>
      <c r="EY54" s="117">
        <f t="shared" si="101"/>
        <v>0</v>
      </c>
      <c r="EZ54" s="118">
        <f t="shared" si="124"/>
        <v>0</v>
      </c>
      <c r="FA54" s="118">
        <f t="shared" si="102"/>
        <v>0</v>
      </c>
      <c r="FB54" s="7"/>
      <c r="FC54" s="7"/>
      <c r="FD54" s="7"/>
    </row>
    <row r="55" spans="1:160" ht="18" customHeight="1" x14ac:dyDescent="0.25">
      <c r="A55" s="774"/>
      <c r="B55" s="777"/>
      <c r="C55" s="174">
        <v>1</v>
      </c>
      <c r="D55" s="61" t="s">
        <v>736</v>
      </c>
      <c r="E55" s="72" t="s">
        <v>740</v>
      </c>
      <c r="F55" s="201" t="s">
        <v>748</v>
      </c>
      <c r="G55" s="211" t="s">
        <v>749</v>
      </c>
      <c r="H55" s="392" t="s">
        <v>647</v>
      </c>
      <c r="I55" s="201" t="s">
        <v>415</v>
      </c>
      <c r="J55" s="145" t="s">
        <v>645</v>
      </c>
      <c r="K55" s="153" t="s">
        <v>415</v>
      </c>
      <c r="L55" s="91" t="s">
        <v>415</v>
      </c>
      <c r="M55" s="61" t="s">
        <v>756</v>
      </c>
      <c r="N55" s="72" t="s">
        <v>517</v>
      </c>
      <c r="O55" s="201" t="s">
        <v>341</v>
      </c>
      <c r="P55" s="211" t="s">
        <v>747</v>
      </c>
      <c r="Q55" s="201" t="s">
        <v>569</v>
      </c>
      <c r="R55" s="145" t="s">
        <v>651</v>
      </c>
      <c r="S55" s="91" t="s">
        <v>569</v>
      </c>
      <c r="T55" s="127" t="s">
        <v>516</v>
      </c>
      <c r="U55" s="153" t="s">
        <v>274</v>
      </c>
      <c r="V55" s="201" t="s">
        <v>632</v>
      </c>
      <c r="W55" s="211" t="s">
        <v>603</v>
      </c>
      <c r="X55" s="201" t="s">
        <v>639</v>
      </c>
      <c r="Y55" s="145" t="s">
        <v>196</v>
      </c>
      <c r="Z55" s="91" t="s">
        <v>633</v>
      </c>
      <c r="AA55" s="42" t="s">
        <v>436</v>
      </c>
      <c r="AB55" s="10" t="s">
        <v>446</v>
      </c>
      <c r="AC55" s="6"/>
      <c r="AD55" s="279" t="s">
        <v>740</v>
      </c>
      <c r="AE55" s="279" t="s">
        <v>740</v>
      </c>
      <c r="AF55" s="279" t="s">
        <v>740</v>
      </c>
      <c r="AG55" s="279" t="s">
        <v>740</v>
      </c>
      <c r="AH55" s="279" t="s">
        <v>740</v>
      </c>
      <c r="AI55" s="279" t="s">
        <v>753</v>
      </c>
      <c r="AJ55" s="279" t="s">
        <v>753</v>
      </c>
      <c r="AK55" s="279" t="s">
        <v>753</v>
      </c>
      <c r="AL55" s="279" t="s">
        <v>753</v>
      </c>
      <c r="AM55" s="279" t="s">
        <v>741</v>
      </c>
      <c r="AN55" s="279" t="s">
        <v>741</v>
      </c>
      <c r="AO55" s="279" t="s">
        <v>741</v>
      </c>
      <c r="AP55" s="279" t="s">
        <v>741</v>
      </c>
      <c r="AQ55" s="279" t="s">
        <v>741</v>
      </c>
      <c r="AR55" s="279" t="s">
        <v>741</v>
      </c>
      <c r="AS55" s="279" t="s">
        <v>741</v>
      </c>
      <c r="AT55" s="279" t="s">
        <v>639</v>
      </c>
      <c r="AU55" s="279" t="s">
        <v>639</v>
      </c>
      <c r="AV55" s="279" t="s">
        <v>639</v>
      </c>
      <c r="AW55" s="279" t="s">
        <v>639</v>
      </c>
      <c r="AX55" s="279" t="s">
        <v>639</v>
      </c>
      <c r="AY55" s="279" t="s">
        <v>639</v>
      </c>
      <c r="AZ55" s="282" t="s">
        <v>639</v>
      </c>
      <c r="BB55" s="118"/>
      <c r="BC55" s="118">
        <f t="shared" si="103"/>
        <v>1</v>
      </c>
      <c r="BD55" s="118">
        <f t="shared" si="104"/>
        <v>0</v>
      </c>
      <c r="BE55" s="118">
        <f t="shared" si="2"/>
        <v>0</v>
      </c>
      <c r="BF55" s="118">
        <f t="shared" si="3"/>
        <v>1</v>
      </c>
      <c r="BG55" s="118">
        <f t="shared" si="4"/>
        <v>0</v>
      </c>
      <c r="BH55" s="118">
        <f t="shared" si="75"/>
        <v>0</v>
      </c>
      <c r="BI55" s="118">
        <f t="shared" si="105"/>
        <v>0</v>
      </c>
      <c r="BJ55" s="118">
        <f t="shared" si="6"/>
        <v>1</v>
      </c>
      <c r="BK55" s="117">
        <f t="shared" si="76"/>
        <v>0</v>
      </c>
      <c r="BL55" s="118">
        <f t="shared" si="7"/>
        <v>1</v>
      </c>
      <c r="BM55" s="118">
        <f t="shared" si="8"/>
        <v>1</v>
      </c>
      <c r="BN55" s="117">
        <f t="shared" si="9"/>
        <v>0</v>
      </c>
      <c r="BO55" s="118">
        <f t="shared" si="10"/>
        <v>1</v>
      </c>
      <c r="BP55" s="118">
        <f t="shared" si="11"/>
        <v>1</v>
      </c>
      <c r="BQ55" s="118">
        <f t="shared" si="12"/>
        <v>0</v>
      </c>
      <c r="BR55" s="118">
        <f t="shared" si="13"/>
        <v>1</v>
      </c>
      <c r="BS55" s="118">
        <f t="shared" si="77"/>
        <v>0</v>
      </c>
      <c r="BT55" s="118">
        <f t="shared" si="78"/>
        <v>0</v>
      </c>
      <c r="BU55" s="118">
        <f t="shared" si="79"/>
        <v>0</v>
      </c>
      <c r="BV55" s="117">
        <f t="shared" si="14"/>
        <v>1</v>
      </c>
      <c r="BW55" s="117">
        <f t="shared" si="15"/>
        <v>0</v>
      </c>
      <c r="BX55" s="117">
        <f t="shared" si="16"/>
        <v>1</v>
      </c>
      <c r="BY55" s="117">
        <f t="shared" si="106"/>
        <v>1</v>
      </c>
      <c r="BZ55" s="117">
        <f t="shared" si="107"/>
        <v>0</v>
      </c>
      <c r="CA55" s="117">
        <f t="shared" si="80"/>
        <v>1</v>
      </c>
      <c r="CB55" s="117">
        <f t="shared" si="19"/>
        <v>0</v>
      </c>
      <c r="CC55" s="117">
        <f t="shared" si="108"/>
        <v>0</v>
      </c>
      <c r="CD55" s="117">
        <f t="shared" si="21"/>
        <v>0</v>
      </c>
      <c r="CE55" s="117">
        <f t="shared" si="81"/>
        <v>0</v>
      </c>
      <c r="CF55" s="117">
        <f t="shared" si="82"/>
        <v>0</v>
      </c>
      <c r="CG55" s="117">
        <f t="shared" si="83"/>
        <v>0</v>
      </c>
      <c r="CH55" s="117">
        <f t="shared" si="22"/>
        <v>0</v>
      </c>
      <c r="CI55" s="117">
        <f t="shared" si="23"/>
        <v>0</v>
      </c>
      <c r="CJ55" s="117">
        <f t="shared" si="24"/>
        <v>0</v>
      </c>
      <c r="CK55" s="117">
        <f t="shared" si="25"/>
        <v>0</v>
      </c>
      <c r="CL55" s="117">
        <f t="shared" si="109"/>
        <v>0</v>
      </c>
      <c r="CM55" s="117">
        <f t="shared" si="110"/>
        <v>1</v>
      </c>
      <c r="CN55" s="117">
        <f t="shared" si="28"/>
        <v>1</v>
      </c>
      <c r="CO55" s="117">
        <f t="shared" si="84"/>
        <v>0</v>
      </c>
      <c r="CP55" s="117">
        <f t="shared" si="85"/>
        <v>0</v>
      </c>
      <c r="CQ55" s="117">
        <f t="shared" si="86"/>
        <v>0</v>
      </c>
      <c r="CR55" s="117">
        <f t="shared" si="111"/>
        <v>2</v>
      </c>
      <c r="CS55" s="117">
        <f t="shared" si="112"/>
        <v>3</v>
      </c>
      <c r="CT55" s="117">
        <f t="shared" si="31"/>
        <v>0</v>
      </c>
      <c r="CU55" s="117">
        <f t="shared" si="32"/>
        <v>0</v>
      </c>
      <c r="CV55" s="117">
        <f t="shared" si="33"/>
        <v>0</v>
      </c>
      <c r="CW55" s="117">
        <f t="shared" si="34"/>
        <v>1</v>
      </c>
      <c r="CX55" s="117">
        <f t="shared" si="113"/>
        <v>0</v>
      </c>
      <c r="CY55" s="117">
        <f t="shared" si="114"/>
        <v>0</v>
      </c>
      <c r="CZ55" s="117">
        <f t="shared" si="115"/>
        <v>0</v>
      </c>
      <c r="DA55" s="117">
        <f t="shared" si="87"/>
        <v>0</v>
      </c>
      <c r="DB55" s="117">
        <f t="shared" si="116"/>
        <v>0</v>
      </c>
      <c r="DC55" s="117">
        <f t="shared" si="88"/>
        <v>0</v>
      </c>
      <c r="DD55" s="117">
        <f t="shared" si="117"/>
        <v>0</v>
      </c>
      <c r="DE55" s="117">
        <f t="shared" si="89"/>
        <v>0</v>
      </c>
      <c r="DF55" s="117">
        <f t="shared" si="40"/>
        <v>0</v>
      </c>
      <c r="DG55" s="117">
        <f t="shared" si="41"/>
        <v>0</v>
      </c>
      <c r="DH55" s="117">
        <f t="shared" si="42"/>
        <v>0</v>
      </c>
      <c r="DI55" s="117">
        <f t="shared" si="43"/>
        <v>0</v>
      </c>
      <c r="DJ55" s="117">
        <f t="shared" si="44"/>
        <v>0</v>
      </c>
      <c r="DK55" s="117">
        <f t="shared" si="45"/>
        <v>0</v>
      </c>
      <c r="DL55" s="117">
        <f t="shared" si="46"/>
        <v>0</v>
      </c>
      <c r="DM55" s="117">
        <f t="shared" si="47"/>
        <v>0</v>
      </c>
      <c r="DN55" s="117">
        <f t="shared" si="48"/>
        <v>1</v>
      </c>
      <c r="DO55" s="117">
        <f t="shared" si="90"/>
        <v>0</v>
      </c>
      <c r="DP55" s="117">
        <f t="shared" si="91"/>
        <v>1</v>
      </c>
      <c r="DQ55" s="117">
        <f t="shared" si="49"/>
        <v>1</v>
      </c>
      <c r="DR55" s="117">
        <f t="shared" si="50"/>
        <v>0</v>
      </c>
      <c r="DS55" s="117">
        <f t="shared" si="51"/>
        <v>1</v>
      </c>
      <c r="DT55" s="117">
        <f t="shared" si="118"/>
        <v>1</v>
      </c>
      <c r="DU55" s="117">
        <f t="shared" si="92"/>
        <v>0</v>
      </c>
      <c r="DV55" s="117">
        <f t="shared" si="53"/>
        <v>1</v>
      </c>
      <c r="DW55" s="117">
        <f t="shared" si="93"/>
        <v>0</v>
      </c>
      <c r="DX55" s="117">
        <f t="shared" si="54"/>
        <v>1</v>
      </c>
      <c r="DY55" s="117">
        <f t="shared" si="94"/>
        <v>1</v>
      </c>
      <c r="DZ55" s="117">
        <f t="shared" si="55"/>
        <v>0</v>
      </c>
      <c r="EA55" s="117">
        <f t="shared" si="56"/>
        <v>0</v>
      </c>
      <c r="EB55" s="117">
        <f t="shared" si="57"/>
        <v>0</v>
      </c>
      <c r="EC55" s="117">
        <f t="shared" si="119"/>
        <v>0</v>
      </c>
      <c r="ED55" s="117">
        <f t="shared" si="120"/>
        <v>0</v>
      </c>
      <c r="EE55" s="117">
        <f t="shared" si="95"/>
        <v>0</v>
      </c>
      <c r="EF55" s="117">
        <f t="shared" si="60"/>
        <v>0</v>
      </c>
      <c r="EG55" s="117">
        <f t="shared" si="61"/>
        <v>0</v>
      </c>
      <c r="EH55" s="117">
        <f t="shared" si="62"/>
        <v>0</v>
      </c>
      <c r="EI55" s="117">
        <f t="shared" si="96"/>
        <v>1</v>
      </c>
      <c r="EJ55" s="117">
        <f t="shared" si="97"/>
        <v>0</v>
      </c>
      <c r="EK55" s="117">
        <f t="shared" si="98"/>
        <v>1</v>
      </c>
      <c r="EL55" s="117">
        <f t="shared" si="63"/>
        <v>0</v>
      </c>
      <c r="EM55" s="117">
        <f t="shared" si="64"/>
        <v>0</v>
      </c>
      <c r="EN55" s="117">
        <f t="shared" si="121"/>
        <v>1</v>
      </c>
      <c r="EO55" s="117">
        <f t="shared" si="122"/>
        <v>0</v>
      </c>
      <c r="EP55" s="118">
        <f t="shared" si="123"/>
        <v>0</v>
      </c>
      <c r="EQ55" s="117">
        <f t="shared" si="68"/>
        <v>0</v>
      </c>
      <c r="ER55" s="117">
        <f t="shared" si="69"/>
        <v>0</v>
      </c>
      <c r="ES55" s="117">
        <f t="shared" si="70"/>
        <v>0</v>
      </c>
      <c r="ET55" s="117">
        <f t="shared" si="71"/>
        <v>1</v>
      </c>
      <c r="EU55" s="117">
        <f t="shared" si="72"/>
        <v>0</v>
      </c>
      <c r="EV55" s="117">
        <f t="shared" si="73"/>
        <v>1</v>
      </c>
      <c r="EW55" s="118">
        <f t="shared" si="99"/>
        <v>1</v>
      </c>
      <c r="EX55" s="118">
        <f t="shared" si="100"/>
        <v>0</v>
      </c>
      <c r="EY55" s="117">
        <f t="shared" si="101"/>
        <v>1</v>
      </c>
      <c r="EZ55" s="118">
        <f t="shared" si="124"/>
        <v>1</v>
      </c>
      <c r="FA55" s="118">
        <f t="shared" si="102"/>
        <v>0</v>
      </c>
      <c r="FB55" s="7"/>
      <c r="FC55" s="7"/>
      <c r="FD55" s="7"/>
    </row>
    <row r="56" spans="1:160" ht="18" customHeight="1" x14ac:dyDescent="0.25">
      <c r="A56" s="774"/>
      <c r="B56" s="777"/>
      <c r="C56" s="172">
        <v>2</v>
      </c>
      <c r="D56" s="63" t="s">
        <v>736</v>
      </c>
      <c r="E56" s="65" t="s">
        <v>740</v>
      </c>
      <c r="F56" s="161" t="s">
        <v>748</v>
      </c>
      <c r="G56" s="164" t="s">
        <v>749</v>
      </c>
      <c r="H56" s="258" t="s">
        <v>647</v>
      </c>
      <c r="I56" s="161" t="s">
        <v>415</v>
      </c>
      <c r="J56" s="146" t="s">
        <v>645</v>
      </c>
      <c r="K56" s="154" t="s">
        <v>415</v>
      </c>
      <c r="L56" s="85" t="s">
        <v>415</v>
      </c>
      <c r="M56" s="63" t="s">
        <v>756</v>
      </c>
      <c r="N56" s="65" t="s">
        <v>517</v>
      </c>
      <c r="O56" s="161" t="s">
        <v>341</v>
      </c>
      <c r="P56" s="164" t="s">
        <v>747</v>
      </c>
      <c r="Q56" s="161" t="s">
        <v>569</v>
      </c>
      <c r="R56" s="146" t="s">
        <v>651</v>
      </c>
      <c r="S56" s="85" t="s">
        <v>569</v>
      </c>
      <c r="T56" s="78" t="s">
        <v>516</v>
      </c>
      <c r="U56" s="154" t="s">
        <v>274</v>
      </c>
      <c r="V56" s="161" t="s">
        <v>632</v>
      </c>
      <c r="W56" s="164" t="s">
        <v>603</v>
      </c>
      <c r="X56" s="161" t="s">
        <v>639</v>
      </c>
      <c r="Y56" s="146" t="s">
        <v>196</v>
      </c>
      <c r="Z56" s="85" t="s">
        <v>633</v>
      </c>
      <c r="AA56" s="42" t="s">
        <v>437</v>
      </c>
      <c r="AB56" s="10" t="s">
        <v>447</v>
      </c>
      <c r="AC56" s="6"/>
      <c r="AD56" s="279" t="s">
        <v>740</v>
      </c>
      <c r="AE56" s="279" t="s">
        <v>740</v>
      </c>
      <c r="AF56" s="279" t="s">
        <v>740</v>
      </c>
      <c r="AG56" s="279" t="s">
        <v>740</v>
      </c>
      <c r="AH56" s="279" t="s">
        <v>740</v>
      </c>
      <c r="AI56" s="279" t="s">
        <v>753</v>
      </c>
      <c r="AJ56" s="279" t="s">
        <v>753</v>
      </c>
      <c r="AK56" s="279" t="s">
        <v>753</v>
      </c>
      <c r="AL56" s="279" t="s">
        <v>753</v>
      </c>
      <c r="AM56" s="279" t="s">
        <v>741</v>
      </c>
      <c r="AN56" s="279" t="s">
        <v>741</v>
      </c>
      <c r="AO56" s="279" t="s">
        <v>741</v>
      </c>
      <c r="AP56" s="279" t="s">
        <v>741</v>
      </c>
      <c r="AQ56" s="279" t="s">
        <v>741</v>
      </c>
      <c r="AR56" s="279" t="s">
        <v>741</v>
      </c>
      <c r="AS56" s="279" t="s">
        <v>741</v>
      </c>
      <c r="AT56" s="279" t="s">
        <v>639</v>
      </c>
      <c r="AU56" s="279" t="s">
        <v>639</v>
      </c>
      <c r="AV56" s="279" t="s">
        <v>639</v>
      </c>
      <c r="AW56" s="279" t="s">
        <v>639</v>
      </c>
      <c r="AX56" s="279" t="s">
        <v>639</v>
      </c>
      <c r="AY56" s="279" t="s">
        <v>639</v>
      </c>
      <c r="AZ56" s="282" t="s">
        <v>639</v>
      </c>
      <c r="BB56" s="118"/>
      <c r="BC56" s="118">
        <f t="shared" si="103"/>
        <v>1</v>
      </c>
      <c r="BD56" s="118">
        <f t="shared" si="104"/>
        <v>0</v>
      </c>
      <c r="BE56" s="118">
        <f t="shared" si="2"/>
        <v>0</v>
      </c>
      <c r="BF56" s="118">
        <f t="shared" si="3"/>
        <v>1</v>
      </c>
      <c r="BG56" s="118">
        <f t="shared" si="4"/>
        <v>0</v>
      </c>
      <c r="BH56" s="118">
        <f t="shared" si="75"/>
        <v>0</v>
      </c>
      <c r="BI56" s="118">
        <f t="shared" si="105"/>
        <v>0</v>
      </c>
      <c r="BJ56" s="118">
        <f t="shared" si="6"/>
        <v>1</v>
      </c>
      <c r="BK56" s="117">
        <f t="shared" si="76"/>
        <v>0</v>
      </c>
      <c r="BL56" s="118">
        <f t="shared" si="7"/>
        <v>1</v>
      </c>
      <c r="BM56" s="118">
        <f t="shared" si="8"/>
        <v>1</v>
      </c>
      <c r="BN56" s="117">
        <f t="shared" si="9"/>
        <v>0</v>
      </c>
      <c r="BO56" s="118">
        <f t="shared" si="10"/>
        <v>1</v>
      </c>
      <c r="BP56" s="118">
        <f t="shared" si="11"/>
        <v>1</v>
      </c>
      <c r="BQ56" s="118">
        <f t="shared" si="12"/>
        <v>0</v>
      </c>
      <c r="BR56" s="118">
        <f t="shared" si="13"/>
        <v>1</v>
      </c>
      <c r="BS56" s="118">
        <f t="shared" si="77"/>
        <v>0</v>
      </c>
      <c r="BT56" s="118">
        <f t="shared" si="78"/>
        <v>0</v>
      </c>
      <c r="BU56" s="118">
        <f t="shared" si="79"/>
        <v>0</v>
      </c>
      <c r="BV56" s="117">
        <f t="shared" si="14"/>
        <v>1</v>
      </c>
      <c r="BW56" s="117">
        <f t="shared" si="15"/>
        <v>0</v>
      </c>
      <c r="BX56" s="117">
        <f t="shared" si="16"/>
        <v>1</v>
      </c>
      <c r="BY56" s="117">
        <f t="shared" si="106"/>
        <v>1</v>
      </c>
      <c r="BZ56" s="117">
        <f t="shared" si="107"/>
        <v>0</v>
      </c>
      <c r="CA56" s="117">
        <f t="shared" si="80"/>
        <v>1</v>
      </c>
      <c r="CB56" s="117">
        <f t="shared" si="19"/>
        <v>0</v>
      </c>
      <c r="CC56" s="117">
        <f t="shared" si="108"/>
        <v>0</v>
      </c>
      <c r="CD56" s="117">
        <f t="shared" si="21"/>
        <v>0</v>
      </c>
      <c r="CE56" s="117">
        <f t="shared" si="81"/>
        <v>0</v>
      </c>
      <c r="CF56" s="117">
        <f t="shared" si="82"/>
        <v>0</v>
      </c>
      <c r="CG56" s="117">
        <f t="shared" si="83"/>
        <v>0</v>
      </c>
      <c r="CH56" s="117">
        <f t="shared" si="22"/>
        <v>0</v>
      </c>
      <c r="CI56" s="117">
        <f t="shared" si="23"/>
        <v>0</v>
      </c>
      <c r="CJ56" s="117">
        <f t="shared" si="24"/>
        <v>0</v>
      </c>
      <c r="CK56" s="117">
        <f t="shared" si="25"/>
        <v>0</v>
      </c>
      <c r="CL56" s="117">
        <f t="shared" si="109"/>
        <v>0</v>
      </c>
      <c r="CM56" s="117">
        <f t="shared" si="110"/>
        <v>1</v>
      </c>
      <c r="CN56" s="117">
        <f t="shared" si="28"/>
        <v>1</v>
      </c>
      <c r="CO56" s="117">
        <f t="shared" si="84"/>
        <v>0</v>
      </c>
      <c r="CP56" s="117">
        <f t="shared" si="85"/>
        <v>0</v>
      </c>
      <c r="CQ56" s="117">
        <f t="shared" si="86"/>
        <v>0</v>
      </c>
      <c r="CR56" s="117">
        <f t="shared" si="111"/>
        <v>2</v>
      </c>
      <c r="CS56" s="117">
        <f t="shared" si="112"/>
        <v>3</v>
      </c>
      <c r="CT56" s="117">
        <f t="shared" si="31"/>
        <v>0</v>
      </c>
      <c r="CU56" s="117">
        <f t="shared" si="32"/>
        <v>0</v>
      </c>
      <c r="CV56" s="117">
        <f t="shared" si="33"/>
        <v>0</v>
      </c>
      <c r="CW56" s="117">
        <f t="shared" si="34"/>
        <v>1</v>
      </c>
      <c r="CX56" s="117">
        <f t="shared" si="113"/>
        <v>0</v>
      </c>
      <c r="CY56" s="117">
        <f t="shared" si="114"/>
        <v>0</v>
      </c>
      <c r="CZ56" s="117">
        <f t="shared" si="115"/>
        <v>0</v>
      </c>
      <c r="DA56" s="117">
        <f t="shared" si="87"/>
        <v>0</v>
      </c>
      <c r="DB56" s="117">
        <f t="shared" si="116"/>
        <v>0</v>
      </c>
      <c r="DC56" s="117">
        <f t="shared" si="88"/>
        <v>0</v>
      </c>
      <c r="DD56" s="117">
        <f t="shared" si="117"/>
        <v>0</v>
      </c>
      <c r="DE56" s="117">
        <f t="shared" si="89"/>
        <v>0</v>
      </c>
      <c r="DF56" s="117">
        <f t="shared" si="40"/>
        <v>0</v>
      </c>
      <c r="DG56" s="117">
        <f t="shared" si="41"/>
        <v>0</v>
      </c>
      <c r="DH56" s="117">
        <f t="shared" si="42"/>
        <v>0</v>
      </c>
      <c r="DI56" s="117">
        <f t="shared" si="43"/>
        <v>0</v>
      </c>
      <c r="DJ56" s="117">
        <f t="shared" si="44"/>
        <v>0</v>
      </c>
      <c r="DK56" s="117">
        <f t="shared" si="45"/>
        <v>0</v>
      </c>
      <c r="DL56" s="117">
        <f t="shared" si="46"/>
        <v>0</v>
      </c>
      <c r="DM56" s="117">
        <f t="shared" si="47"/>
        <v>0</v>
      </c>
      <c r="DN56" s="117">
        <f t="shared" si="48"/>
        <v>1</v>
      </c>
      <c r="DO56" s="117">
        <f t="shared" si="90"/>
        <v>0</v>
      </c>
      <c r="DP56" s="117">
        <f t="shared" si="91"/>
        <v>1</v>
      </c>
      <c r="DQ56" s="117">
        <f t="shared" si="49"/>
        <v>1</v>
      </c>
      <c r="DR56" s="117">
        <f t="shared" si="50"/>
        <v>0</v>
      </c>
      <c r="DS56" s="117">
        <f t="shared" si="51"/>
        <v>1</v>
      </c>
      <c r="DT56" s="117">
        <f t="shared" si="118"/>
        <v>1</v>
      </c>
      <c r="DU56" s="117">
        <f t="shared" si="92"/>
        <v>0</v>
      </c>
      <c r="DV56" s="117">
        <f t="shared" si="53"/>
        <v>1</v>
      </c>
      <c r="DW56" s="117">
        <f t="shared" si="93"/>
        <v>0</v>
      </c>
      <c r="DX56" s="117">
        <f t="shared" si="54"/>
        <v>1</v>
      </c>
      <c r="DY56" s="117">
        <f t="shared" si="94"/>
        <v>1</v>
      </c>
      <c r="DZ56" s="117">
        <f t="shared" si="55"/>
        <v>0</v>
      </c>
      <c r="EA56" s="117">
        <f t="shared" si="56"/>
        <v>0</v>
      </c>
      <c r="EB56" s="117">
        <f t="shared" si="57"/>
        <v>0</v>
      </c>
      <c r="EC56" s="117">
        <f t="shared" si="119"/>
        <v>0</v>
      </c>
      <c r="ED56" s="117">
        <f t="shared" si="120"/>
        <v>0</v>
      </c>
      <c r="EE56" s="117">
        <f t="shared" si="95"/>
        <v>0</v>
      </c>
      <c r="EF56" s="117">
        <f t="shared" si="60"/>
        <v>0</v>
      </c>
      <c r="EG56" s="117">
        <f t="shared" si="61"/>
        <v>0</v>
      </c>
      <c r="EH56" s="117">
        <f t="shared" si="62"/>
        <v>0</v>
      </c>
      <c r="EI56" s="117">
        <f t="shared" si="96"/>
        <v>1</v>
      </c>
      <c r="EJ56" s="117">
        <f t="shared" si="97"/>
        <v>0</v>
      </c>
      <c r="EK56" s="117">
        <f t="shared" si="98"/>
        <v>1</v>
      </c>
      <c r="EL56" s="117">
        <f t="shared" si="63"/>
        <v>0</v>
      </c>
      <c r="EM56" s="117">
        <f t="shared" si="64"/>
        <v>0</v>
      </c>
      <c r="EN56" s="117">
        <f t="shared" si="121"/>
        <v>1</v>
      </c>
      <c r="EO56" s="117">
        <f t="shared" si="122"/>
        <v>0</v>
      </c>
      <c r="EP56" s="118">
        <f t="shared" si="123"/>
        <v>0</v>
      </c>
      <c r="EQ56" s="117">
        <f t="shared" si="68"/>
        <v>0</v>
      </c>
      <c r="ER56" s="117">
        <f t="shared" si="69"/>
        <v>0</v>
      </c>
      <c r="ES56" s="117">
        <f t="shared" si="70"/>
        <v>0</v>
      </c>
      <c r="ET56" s="117">
        <f t="shared" si="71"/>
        <v>1</v>
      </c>
      <c r="EU56" s="117">
        <f t="shared" si="72"/>
        <v>0</v>
      </c>
      <c r="EV56" s="117">
        <f t="shared" si="73"/>
        <v>1</v>
      </c>
      <c r="EW56" s="118">
        <f t="shared" si="99"/>
        <v>1</v>
      </c>
      <c r="EX56" s="118">
        <f t="shared" si="100"/>
        <v>0</v>
      </c>
      <c r="EY56" s="117">
        <f t="shared" si="101"/>
        <v>1</v>
      </c>
      <c r="EZ56" s="118">
        <f t="shared" si="124"/>
        <v>1</v>
      </c>
      <c r="FA56" s="118">
        <f t="shared" si="102"/>
        <v>0</v>
      </c>
      <c r="FB56" s="7"/>
      <c r="FC56" s="7"/>
      <c r="FD56" s="7"/>
    </row>
    <row r="57" spans="1:160" ht="18" customHeight="1" x14ac:dyDescent="0.25">
      <c r="A57" s="774"/>
      <c r="B57" s="777"/>
      <c r="C57" s="172">
        <v>3</v>
      </c>
      <c r="D57" s="63" t="s">
        <v>740</v>
      </c>
      <c r="E57" s="65" t="s">
        <v>748</v>
      </c>
      <c r="F57" s="161" t="s">
        <v>647</v>
      </c>
      <c r="G57" s="164" t="s">
        <v>749</v>
      </c>
      <c r="H57" s="392" t="s">
        <v>736</v>
      </c>
      <c r="I57" s="201" t="s">
        <v>751</v>
      </c>
      <c r="J57" s="146" t="s">
        <v>755</v>
      </c>
      <c r="K57" s="258" t="s">
        <v>746</v>
      </c>
      <c r="L57" s="85" t="s">
        <v>645</v>
      </c>
      <c r="M57" s="63" t="s">
        <v>196</v>
      </c>
      <c r="N57" s="65" t="s">
        <v>341</v>
      </c>
      <c r="O57" s="161" t="s">
        <v>649</v>
      </c>
      <c r="P57" s="164" t="s">
        <v>255</v>
      </c>
      <c r="Q57" s="161" t="s">
        <v>747</v>
      </c>
      <c r="R57" s="146" t="s">
        <v>644</v>
      </c>
      <c r="S57" s="85" t="s">
        <v>739</v>
      </c>
      <c r="T57" s="78" t="s">
        <v>241</v>
      </c>
      <c r="U57" s="154" t="s">
        <v>516</v>
      </c>
      <c r="V57" s="161" t="s">
        <v>274</v>
      </c>
      <c r="W57" s="164" t="s">
        <v>603</v>
      </c>
      <c r="X57" s="161" t="s">
        <v>638</v>
      </c>
      <c r="Y57" s="146" t="s">
        <v>763</v>
      </c>
      <c r="Z57" s="85" t="s">
        <v>651</v>
      </c>
      <c r="AA57" s="42" t="s">
        <v>438</v>
      </c>
      <c r="AB57" s="10" t="s">
        <v>535</v>
      </c>
      <c r="AC57" s="19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BB57" s="118"/>
      <c r="BC57" s="118">
        <f t="shared" si="103"/>
        <v>1</v>
      </c>
      <c r="BD57" s="118">
        <f t="shared" si="104"/>
        <v>0</v>
      </c>
      <c r="BE57" s="118">
        <f t="shared" si="2"/>
        <v>0</v>
      </c>
      <c r="BF57" s="118">
        <f t="shared" si="3"/>
        <v>1</v>
      </c>
      <c r="BG57" s="118">
        <f t="shared" si="4"/>
        <v>0</v>
      </c>
      <c r="BH57" s="118">
        <f t="shared" si="75"/>
        <v>1</v>
      </c>
      <c r="BI57" s="118">
        <f t="shared" si="105"/>
        <v>0</v>
      </c>
      <c r="BJ57" s="118">
        <f t="shared" si="6"/>
        <v>1</v>
      </c>
      <c r="BK57" s="117">
        <f t="shared" si="76"/>
        <v>0</v>
      </c>
      <c r="BL57" s="118">
        <f t="shared" si="7"/>
        <v>1</v>
      </c>
      <c r="BM57" s="118">
        <f t="shared" si="8"/>
        <v>1</v>
      </c>
      <c r="BN57" s="117">
        <f t="shared" si="9"/>
        <v>0</v>
      </c>
      <c r="BO57" s="118">
        <f t="shared" si="10"/>
        <v>1</v>
      </c>
      <c r="BP57" s="118">
        <f t="shared" si="11"/>
        <v>1</v>
      </c>
      <c r="BQ57" s="118">
        <f t="shared" si="12"/>
        <v>0</v>
      </c>
      <c r="BR57" s="118">
        <f t="shared" si="13"/>
        <v>1</v>
      </c>
      <c r="BS57" s="118">
        <f t="shared" si="77"/>
        <v>1</v>
      </c>
      <c r="BT57" s="118">
        <f t="shared" si="78"/>
        <v>0</v>
      </c>
      <c r="BU57" s="118">
        <f t="shared" si="79"/>
        <v>1</v>
      </c>
      <c r="BV57" s="117">
        <f t="shared" si="14"/>
        <v>0</v>
      </c>
      <c r="BW57" s="117">
        <f t="shared" si="15"/>
        <v>0</v>
      </c>
      <c r="BX57" s="117">
        <f t="shared" si="16"/>
        <v>0</v>
      </c>
      <c r="BY57" s="117">
        <f t="shared" si="106"/>
        <v>1</v>
      </c>
      <c r="BZ57" s="117">
        <f t="shared" si="107"/>
        <v>0</v>
      </c>
      <c r="CA57" s="117">
        <f t="shared" si="80"/>
        <v>1</v>
      </c>
      <c r="CB57" s="117">
        <f t="shared" si="19"/>
        <v>0</v>
      </c>
      <c r="CC57" s="117">
        <f t="shared" si="108"/>
        <v>0</v>
      </c>
      <c r="CD57" s="117">
        <f t="shared" si="21"/>
        <v>0</v>
      </c>
      <c r="CE57" s="117">
        <f t="shared" si="81"/>
        <v>1</v>
      </c>
      <c r="CF57" s="117">
        <f t="shared" si="82"/>
        <v>0</v>
      </c>
      <c r="CG57" s="117">
        <f t="shared" si="83"/>
        <v>1</v>
      </c>
      <c r="CH57" s="117">
        <f t="shared" si="22"/>
        <v>0</v>
      </c>
      <c r="CI57" s="117">
        <f t="shared" si="23"/>
        <v>0</v>
      </c>
      <c r="CJ57" s="117">
        <f t="shared" si="24"/>
        <v>1</v>
      </c>
      <c r="CK57" s="117">
        <f t="shared" si="25"/>
        <v>1</v>
      </c>
      <c r="CL57" s="117">
        <f t="shared" si="109"/>
        <v>1</v>
      </c>
      <c r="CM57" s="117">
        <f t="shared" si="110"/>
        <v>0</v>
      </c>
      <c r="CN57" s="117">
        <f t="shared" si="28"/>
        <v>1</v>
      </c>
      <c r="CO57" s="117">
        <f t="shared" si="84"/>
        <v>1</v>
      </c>
      <c r="CP57" s="117">
        <f t="shared" si="85"/>
        <v>0</v>
      </c>
      <c r="CQ57" s="117">
        <f t="shared" si="86"/>
        <v>1</v>
      </c>
      <c r="CR57" s="117">
        <f t="shared" si="111"/>
        <v>0</v>
      </c>
      <c r="CS57" s="117">
        <f t="shared" si="112"/>
        <v>0</v>
      </c>
      <c r="CT57" s="117">
        <f t="shared" si="31"/>
        <v>0</v>
      </c>
      <c r="CU57" s="117">
        <f t="shared" si="32"/>
        <v>0</v>
      </c>
      <c r="CV57" s="117">
        <f t="shared" si="33"/>
        <v>0</v>
      </c>
      <c r="CW57" s="117">
        <f t="shared" si="34"/>
        <v>1</v>
      </c>
      <c r="CX57" s="117">
        <f t="shared" si="113"/>
        <v>0</v>
      </c>
      <c r="CY57" s="117">
        <f t="shared" si="114"/>
        <v>0</v>
      </c>
      <c r="CZ57" s="117">
        <f t="shared" si="115"/>
        <v>0</v>
      </c>
      <c r="DA57" s="117">
        <f t="shared" si="87"/>
        <v>0</v>
      </c>
      <c r="DB57" s="117">
        <f t="shared" si="116"/>
        <v>0</v>
      </c>
      <c r="DC57" s="117">
        <f t="shared" si="88"/>
        <v>0</v>
      </c>
      <c r="DD57" s="117">
        <f t="shared" si="117"/>
        <v>0</v>
      </c>
      <c r="DE57" s="117">
        <f t="shared" si="89"/>
        <v>0</v>
      </c>
      <c r="DF57" s="117">
        <f t="shared" si="40"/>
        <v>1</v>
      </c>
      <c r="DG57" s="117">
        <f t="shared" si="41"/>
        <v>0</v>
      </c>
      <c r="DH57" s="117">
        <f t="shared" si="42"/>
        <v>1</v>
      </c>
      <c r="DI57" s="117">
        <f t="shared" si="43"/>
        <v>0</v>
      </c>
      <c r="DJ57" s="117">
        <f t="shared" si="44"/>
        <v>0</v>
      </c>
      <c r="DK57" s="117">
        <f t="shared" si="45"/>
        <v>0</v>
      </c>
      <c r="DL57" s="117">
        <f t="shared" si="46"/>
        <v>0</v>
      </c>
      <c r="DM57" s="117">
        <f t="shared" si="47"/>
        <v>1</v>
      </c>
      <c r="DN57" s="117">
        <f t="shared" si="48"/>
        <v>1</v>
      </c>
      <c r="DO57" s="117">
        <f t="shared" si="90"/>
        <v>0</v>
      </c>
      <c r="DP57" s="117">
        <f t="shared" si="91"/>
        <v>1</v>
      </c>
      <c r="DQ57" s="117">
        <f t="shared" si="49"/>
        <v>0</v>
      </c>
      <c r="DR57" s="117">
        <f t="shared" si="50"/>
        <v>0</v>
      </c>
      <c r="DS57" s="117">
        <f t="shared" si="51"/>
        <v>0</v>
      </c>
      <c r="DT57" s="117">
        <f t="shared" si="118"/>
        <v>1</v>
      </c>
      <c r="DU57" s="117">
        <f t="shared" si="92"/>
        <v>0</v>
      </c>
      <c r="DV57" s="117">
        <f t="shared" si="53"/>
        <v>1</v>
      </c>
      <c r="DW57" s="117">
        <f t="shared" si="93"/>
        <v>1</v>
      </c>
      <c r="DX57" s="117">
        <f t="shared" si="54"/>
        <v>0</v>
      </c>
      <c r="DY57" s="117">
        <f t="shared" si="94"/>
        <v>1</v>
      </c>
      <c r="DZ57" s="117">
        <f t="shared" si="55"/>
        <v>0</v>
      </c>
      <c r="EA57" s="117">
        <f t="shared" si="56"/>
        <v>0</v>
      </c>
      <c r="EB57" s="117">
        <f t="shared" si="57"/>
        <v>0</v>
      </c>
      <c r="EC57" s="117">
        <f t="shared" si="119"/>
        <v>0</v>
      </c>
      <c r="ED57" s="117">
        <f t="shared" si="120"/>
        <v>0</v>
      </c>
      <c r="EE57" s="117">
        <f t="shared" si="95"/>
        <v>0</v>
      </c>
      <c r="EF57" s="117">
        <f t="shared" si="60"/>
        <v>0</v>
      </c>
      <c r="EG57" s="117">
        <f t="shared" si="61"/>
        <v>0</v>
      </c>
      <c r="EH57" s="117">
        <f t="shared" si="62"/>
        <v>0</v>
      </c>
      <c r="EI57" s="117">
        <f t="shared" si="96"/>
        <v>1</v>
      </c>
      <c r="EJ57" s="117">
        <f t="shared" si="97"/>
        <v>0</v>
      </c>
      <c r="EK57" s="117">
        <f t="shared" si="98"/>
        <v>1</v>
      </c>
      <c r="EL57" s="117">
        <f t="shared" si="63"/>
        <v>0</v>
      </c>
      <c r="EM57" s="117">
        <f t="shared" si="64"/>
        <v>0</v>
      </c>
      <c r="EN57" s="117">
        <f t="shared" si="121"/>
        <v>1</v>
      </c>
      <c r="EO57" s="117">
        <f t="shared" si="122"/>
        <v>1</v>
      </c>
      <c r="EP57" s="118">
        <f t="shared" si="123"/>
        <v>0</v>
      </c>
      <c r="EQ57" s="117">
        <f t="shared" si="68"/>
        <v>0</v>
      </c>
      <c r="ER57" s="117">
        <f t="shared" si="69"/>
        <v>0</v>
      </c>
      <c r="ES57" s="117">
        <f t="shared" si="70"/>
        <v>0</v>
      </c>
      <c r="ET57" s="117">
        <f t="shared" si="71"/>
        <v>0</v>
      </c>
      <c r="EU57" s="117">
        <f t="shared" si="72"/>
        <v>0</v>
      </c>
      <c r="EV57" s="117">
        <f t="shared" si="73"/>
        <v>0</v>
      </c>
      <c r="EW57" s="118">
        <f t="shared" si="99"/>
        <v>1</v>
      </c>
      <c r="EX57" s="118">
        <f t="shared" si="100"/>
        <v>0</v>
      </c>
      <c r="EY57" s="117">
        <f t="shared" si="101"/>
        <v>1</v>
      </c>
      <c r="EZ57" s="118">
        <f t="shared" si="124"/>
        <v>1</v>
      </c>
      <c r="FA57" s="118">
        <f t="shared" si="102"/>
        <v>0</v>
      </c>
      <c r="FB57" s="7"/>
      <c r="FC57" s="7"/>
      <c r="FD57" s="7"/>
    </row>
    <row r="58" spans="1:160" ht="18" customHeight="1" x14ac:dyDescent="0.25">
      <c r="A58" s="774"/>
      <c r="B58" s="777"/>
      <c r="C58" s="172">
        <v>4</v>
      </c>
      <c r="D58" s="63" t="s">
        <v>740</v>
      </c>
      <c r="E58" s="65" t="s">
        <v>748</v>
      </c>
      <c r="F58" s="161" t="s">
        <v>647</v>
      </c>
      <c r="G58" s="164" t="s">
        <v>634</v>
      </c>
      <c r="H58" s="258" t="s">
        <v>736</v>
      </c>
      <c r="I58" s="161" t="s">
        <v>751</v>
      </c>
      <c r="J58" s="146" t="s">
        <v>755</v>
      </c>
      <c r="K58" s="258" t="s">
        <v>746</v>
      </c>
      <c r="L58" s="85" t="s">
        <v>645</v>
      </c>
      <c r="M58" s="63" t="s">
        <v>196</v>
      </c>
      <c r="N58" s="65" t="s">
        <v>341</v>
      </c>
      <c r="O58" s="161" t="s">
        <v>649</v>
      </c>
      <c r="P58" s="164" t="s">
        <v>255</v>
      </c>
      <c r="Q58" s="161" t="s">
        <v>747</v>
      </c>
      <c r="R58" s="146" t="s">
        <v>644</v>
      </c>
      <c r="S58" s="85" t="s">
        <v>739</v>
      </c>
      <c r="T58" s="78" t="s">
        <v>241</v>
      </c>
      <c r="U58" s="154" t="s">
        <v>516</v>
      </c>
      <c r="V58" s="161" t="s">
        <v>274</v>
      </c>
      <c r="W58" s="164" t="s">
        <v>738</v>
      </c>
      <c r="X58" s="161" t="s">
        <v>603</v>
      </c>
      <c r="Y58" s="146" t="s">
        <v>763</v>
      </c>
      <c r="Z58" s="85" t="s">
        <v>651</v>
      </c>
      <c r="AA58" s="42" t="s">
        <v>439</v>
      </c>
      <c r="AB58" s="10" t="s">
        <v>539</v>
      </c>
      <c r="AC58" s="6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BB58" s="118"/>
      <c r="BC58" s="118">
        <f t="shared" si="103"/>
        <v>1</v>
      </c>
      <c r="BD58" s="118">
        <f t="shared" si="104"/>
        <v>0</v>
      </c>
      <c r="BE58" s="118">
        <f t="shared" si="2"/>
        <v>0</v>
      </c>
      <c r="BF58" s="118">
        <f t="shared" si="3"/>
        <v>1</v>
      </c>
      <c r="BG58" s="118">
        <f t="shared" si="4"/>
        <v>0</v>
      </c>
      <c r="BH58" s="118">
        <f t="shared" si="75"/>
        <v>1</v>
      </c>
      <c r="BI58" s="118">
        <f t="shared" si="105"/>
        <v>0</v>
      </c>
      <c r="BJ58" s="118">
        <f t="shared" si="6"/>
        <v>1</v>
      </c>
      <c r="BK58" s="117">
        <f t="shared" si="76"/>
        <v>0</v>
      </c>
      <c r="BL58" s="118">
        <f t="shared" si="7"/>
        <v>1</v>
      </c>
      <c r="BM58" s="118">
        <f t="shared" si="8"/>
        <v>1</v>
      </c>
      <c r="BN58" s="117">
        <f t="shared" si="9"/>
        <v>0</v>
      </c>
      <c r="BO58" s="118">
        <f t="shared" si="10"/>
        <v>1</v>
      </c>
      <c r="BP58" s="118">
        <f t="shared" si="11"/>
        <v>1</v>
      </c>
      <c r="BQ58" s="118">
        <f t="shared" si="12"/>
        <v>0</v>
      </c>
      <c r="BR58" s="118">
        <f t="shared" si="13"/>
        <v>1</v>
      </c>
      <c r="BS58" s="118">
        <f t="shared" si="77"/>
        <v>1</v>
      </c>
      <c r="BT58" s="118">
        <f t="shared" si="78"/>
        <v>0</v>
      </c>
      <c r="BU58" s="118">
        <f t="shared" si="79"/>
        <v>1</v>
      </c>
      <c r="BV58" s="117">
        <f t="shared" si="14"/>
        <v>0</v>
      </c>
      <c r="BW58" s="117">
        <f t="shared" si="15"/>
        <v>0</v>
      </c>
      <c r="BX58" s="117">
        <f t="shared" si="16"/>
        <v>0</v>
      </c>
      <c r="BY58" s="117">
        <f t="shared" si="106"/>
        <v>1</v>
      </c>
      <c r="BZ58" s="117">
        <f t="shared" si="107"/>
        <v>0</v>
      </c>
      <c r="CA58" s="117">
        <f t="shared" si="80"/>
        <v>1</v>
      </c>
      <c r="CB58" s="117">
        <f t="shared" si="19"/>
        <v>0</v>
      </c>
      <c r="CC58" s="117">
        <f t="shared" si="108"/>
        <v>0</v>
      </c>
      <c r="CD58" s="117">
        <f t="shared" si="21"/>
        <v>0</v>
      </c>
      <c r="CE58" s="117">
        <f t="shared" si="81"/>
        <v>1</v>
      </c>
      <c r="CF58" s="117">
        <f t="shared" si="82"/>
        <v>0</v>
      </c>
      <c r="CG58" s="117">
        <f t="shared" si="83"/>
        <v>1</v>
      </c>
      <c r="CH58" s="117">
        <f t="shared" si="22"/>
        <v>0</v>
      </c>
      <c r="CI58" s="117">
        <f t="shared" si="23"/>
        <v>0</v>
      </c>
      <c r="CJ58" s="117">
        <f t="shared" si="24"/>
        <v>1</v>
      </c>
      <c r="CK58" s="117">
        <f t="shared" si="25"/>
        <v>1</v>
      </c>
      <c r="CL58" s="117">
        <f t="shared" si="109"/>
        <v>1</v>
      </c>
      <c r="CM58" s="117">
        <f t="shared" si="110"/>
        <v>0</v>
      </c>
      <c r="CN58" s="117">
        <f t="shared" si="28"/>
        <v>1</v>
      </c>
      <c r="CO58" s="117">
        <f t="shared" si="84"/>
        <v>1</v>
      </c>
      <c r="CP58" s="117">
        <f t="shared" si="85"/>
        <v>0</v>
      </c>
      <c r="CQ58" s="117">
        <f t="shared" si="86"/>
        <v>1</v>
      </c>
      <c r="CR58" s="117">
        <f t="shared" si="111"/>
        <v>0</v>
      </c>
      <c r="CS58" s="117">
        <f t="shared" si="112"/>
        <v>0</v>
      </c>
      <c r="CT58" s="117">
        <f t="shared" si="31"/>
        <v>0</v>
      </c>
      <c r="CU58" s="117">
        <f t="shared" si="32"/>
        <v>0</v>
      </c>
      <c r="CV58" s="117">
        <f t="shared" si="33"/>
        <v>0</v>
      </c>
      <c r="CW58" s="117">
        <f t="shared" si="34"/>
        <v>1</v>
      </c>
      <c r="CX58" s="117">
        <f t="shared" si="113"/>
        <v>0</v>
      </c>
      <c r="CY58" s="117">
        <f t="shared" si="114"/>
        <v>0</v>
      </c>
      <c r="CZ58" s="117">
        <f t="shared" si="115"/>
        <v>0</v>
      </c>
      <c r="DA58" s="117">
        <f t="shared" si="87"/>
        <v>0</v>
      </c>
      <c r="DB58" s="117">
        <f t="shared" si="116"/>
        <v>0</v>
      </c>
      <c r="DC58" s="117">
        <f t="shared" si="88"/>
        <v>0</v>
      </c>
      <c r="DD58" s="117">
        <f t="shared" si="117"/>
        <v>0</v>
      </c>
      <c r="DE58" s="117">
        <f t="shared" si="89"/>
        <v>0</v>
      </c>
      <c r="DF58" s="117">
        <f t="shared" si="40"/>
        <v>1</v>
      </c>
      <c r="DG58" s="117">
        <f t="shared" si="41"/>
        <v>0</v>
      </c>
      <c r="DH58" s="117">
        <f t="shared" si="42"/>
        <v>1</v>
      </c>
      <c r="DI58" s="117">
        <f t="shared" si="43"/>
        <v>0</v>
      </c>
      <c r="DJ58" s="117">
        <f t="shared" si="44"/>
        <v>0</v>
      </c>
      <c r="DK58" s="117">
        <f t="shared" si="45"/>
        <v>0</v>
      </c>
      <c r="DL58" s="117">
        <f t="shared" si="46"/>
        <v>0</v>
      </c>
      <c r="DM58" s="117">
        <f t="shared" si="47"/>
        <v>1</v>
      </c>
      <c r="DN58" s="117">
        <f t="shared" si="48"/>
        <v>1</v>
      </c>
      <c r="DO58" s="117">
        <f t="shared" si="90"/>
        <v>0</v>
      </c>
      <c r="DP58" s="117">
        <f t="shared" si="91"/>
        <v>1</v>
      </c>
      <c r="DQ58" s="117">
        <f t="shared" si="49"/>
        <v>0</v>
      </c>
      <c r="DR58" s="117">
        <f t="shared" si="50"/>
        <v>0</v>
      </c>
      <c r="DS58" s="117">
        <f t="shared" si="51"/>
        <v>0</v>
      </c>
      <c r="DT58" s="117">
        <f t="shared" si="118"/>
        <v>1</v>
      </c>
      <c r="DU58" s="117">
        <f t="shared" si="92"/>
        <v>0</v>
      </c>
      <c r="DV58" s="117">
        <f t="shared" si="53"/>
        <v>1</v>
      </c>
      <c r="DW58" s="117">
        <f t="shared" si="93"/>
        <v>0</v>
      </c>
      <c r="DX58" s="117">
        <f t="shared" si="54"/>
        <v>0</v>
      </c>
      <c r="DY58" s="117">
        <f t="shared" si="94"/>
        <v>0</v>
      </c>
      <c r="DZ58" s="117">
        <f t="shared" si="55"/>
        <v>0</v>
      </c>
      <c r="EA58" s="117">
        <f t="shared" si="56"/>
        <v>0</v>
      </c>
      <c r="EB58" s="117">
        <f t="shared" si="57"/>
        <v>0</v>
      </c>
      <c r="EC58" s="117">
        <f t="shared" si="119"/>
        <v>0</v>
      </c>
      <c r="ED58" s="117">
        <f t="shared" si="120"/>
        <v>0</v>
      </c>
      <c r="EE58" s="117">
        <f t="shared" si="95"/>
        <v>0</v>
      </c>
      <c r="EF58" s="117">
        <f t="shared" si="60"/>
        <v>0</v>
      </c>
      <c r="EG58" s="117">
        <f t="shared" si="61"/>
        <v>0</v>
      </c>
      <c r="EH58" s="117">
        <f t="shared" si="62"/>
        <v>0</v>
      </c>
      <c r="EI58" s="117">
        <f t="shared" si="96"/>
        <v>0</v>
      </c>
      <c r="EJ58" s="117">
        <f t="shared" si="97"/>
        <v>0</v>
      </c>
      <c r="EK58" s="117">
        <f t="shared" si="98"/>
        <v>0</v>
      </c>
      <c r="EL58" s="117">
        <f t="shared" si="63"/>
        <v>0</v>
      </c>
      <c r="EM58" s="117">
        <f t="shared" si="64"/>
        <v>0</v>
      </c>
      <c r="EN58" s="117">
        <f t="shared" si="121"/>
        <v>1</v>
      </c>
      <c r="EO58" s="117">
        <f t="shared" si="122"/>
        <v>1</v>
      </c>
      <c r="EP58" s="118">
        <f t="shared" si="123"/>
        <v>1</v>
      </c>
      <c r="EQ58" s="117">
        <f t="shared" si="68"/>
        <v>0</v>
      </c>
      <c r="ER58" s="117">
        <f t="shared" si="69"/>
        <v>0</v>
      </c>
      <c r="ES58" s="117">
        <f t="shared" si="70"/>
        <v>0</v>
      </c>
      <c r="ET58" s="117">
        <f t="shared" si="71"/>
        <v>0</v>
      </c>
      <c r="EU58" s="117">
        <f t="shared" si="72"/>
        <v>1</v>
      </c>
      <c r="EV58" s="117">
        <f t="shared" si="73"/>
        <v>1</v>
      </c>
      <c r="EW58" s="118">
        <f t="shared" si="99"/>
        <v>1</v>
      </c>
      <c r="EX58" s="118">
        <f t="shared" si="100"/>
        <v>0</v>
      </c>
      <c r="EY58" s="117">
        <f t="shared" si="101"/>
        <v>1</v>
      </c>
      <c r="EZ58" s="118">
        <f t="shared" si="124"/>
        <v>1</v>
      </c>
      <c r="FA58" s="118">
        <f t="shared" si="102"/>
        <v>0</v>
      </c>
      <c r="FB58" s="7"/>
      <c r="FC58" s="7"/>
      <c r="FD58" s="7"/>
    </row>
    <row r="59" spans="1:160" ht="18" customHeight="1" x14ac:dyDescent="0.25">
      <c r="A59" s="774"/>
      <c r="B59" s="777"/>
      <c r="C59" s="172">
        <v>5</v>
      </c>
      <c r="D59" s="63" t="s">
        <v>748</v>
      </c>
      <c r="E59" s="65" t="s">
        <v>275</v>
      </c>
      <c r="F59" s="161" t="s">
        <v>645</v>
      </c>
      <c r="G59" s="164" t="s">
        <v>634</v>
      </c>
      <c r="H59" s="258" t="s">
        <v>740</v>
      </c>
      <c r="I59" s="201" t="s">
        <v>647</v>
      </c>
      <c r="J59" s="146" t="s">
        <v>636</v>
      </c>
      <c r="K59" s="258" t="s">
        <v>755</v>
      </c>
      <c r="L59" s="85" t="s">
        <v>746</v>
      </c>
      <c r="M59" s="63" t="s">
        <v>341</v>
      </c>
      <c r="N59" s="65" t="s">
        <v>640</v>
      </c>
      <c r="O59" s="161" t="s">
        <v>196</v>
      </c>
      <c r="P59" s="164" t="s">
        <v>737</v>
      </c>
      <c r="Q59" s="161" t="s">
        <v>651</v>
      </c>
      <c r="R59" s="146" t="s">
        <v>739</v>
      </c>
      <c r="S59" s="85" t="s">
        <v>751</v>
      </c>
      <c r="T59" s="78" t="s">
        <v>643</v>
      </c>
      <c r="U59" s="154" t="s">
        <v>241</v>
      </c>
      <c r="V59" s="161" t="s">
        <v>516</v>
      </c>
      <c r="W59" s="260" t="s">
        <v>738</v>
      </c>
      <c r="X59" s="161" t="s">
        <v>603</v>
      </c>
      <c r="Y59" s="146" t="s">
        <v>237</v>
      </c>
      <c r="Z59" s="85" t="s">
        <v>763</v>
      </c>
      <c r="AA59" s="42" t="s">
        <v>440</v>
      </c>
      <c r="AB59" s="10" t="s">
        <v>448</v>
      </c>
      <c r="AC59" s="6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BB59" s="118"/>
      <c r="BC59" s="118">
        <f t="shared" si="103"/>
        <v>1</v>
      </c>
      <c r="BD59" s="118">
        <f t="shared" si="104"/>
        <v>0</v>
      </c>
      <c r="BE59" s="118">
        <f t="shared" si="2"/>
        <v>0</v>
      </c>
      <c r="BF59" s="118">
        <f t="shared" si="3"/>
        <v>1</v>
      </c>
      <c r="BG59" s="118">
        <f t="shared" si="4"/>
        <v>1</v>
      </c>
      <c r="BH59" s="118">
        <f t="shared" si="75"/>
        <v>1</v>
      </c>
      <c r="BI59" s="118">
        <f t="shared" si="105"/>
        <v>1</v>
      </c>
      <c r="BJ59" s="118">
        <f t="shared" si="6"/>
        <v>1</v>
      </c>
      <c r="BK59" s="117">
        <f t="shared" si="76"/>
        <v>0</v>
      </c>
      <c r="BL59" s="118">
        <f t="shared" si="7"/>
        <v>1</v>
      </c>
      <c r="BM59" s="118">
        <f t="shared" si="8"/>
        <v>0</v>
      </c>
      <c r="BN59" s="117">
        <f t="shared" si="9"/>
        <v>0</v>
      </c>
      <c r="BO59" s="118">
        <f t="shared" si="10"/>
        <v>0</v>
      </c>
      <c r="BP59" s="118">
        <f t="shared" si="11"/>
        <v>1</v>
      </c>
      <c r="BQ59" s="118">
        <f t="shared" si="12"/>
        <v>0</v>
      </c>
      <c r="BR59" s="118">
        <f t="shared" si="13"/>
        <v>1</v>
      </c>
      <c r="BS59" s="118">
        <f t="shared" si="77"/>
        <v>1</v>
      </c>
      <c r="BT59" s="118">
        <f t="shared" si="78"/>
        <v>0</v>
      </c>
      <c r="BU59" s="118">
        <f t="shared" si="79"/>
        <v>1</v>
      </c>
      <c r="BV59" s="117">
        <f t="shared" si="14"/>
        <v>0</v>
      </c>
      <c r="BW59" s="117">
        <f t="shared" si="15"/>
        <v>0</v>
      </c>
      <c r="BX59" s="117">
        <f t="shared" si="16"/>
        <v>0</v>
      </c>
      <c r="BY59" s="117">
        <f t="shared" si="106"/>
        <v>0</v>
      </c>
      <c r="BZ59" s="117">
        <f t="shared" si="107"/>
        <v>1</v>
      </c>
      <c r="CA59" s="117">
        <f t="shared" si="80"/>
        <v>1</v>
      </c>
      <c r="CB59" s="117">
        <f t="shared" si="19"/>
        <v>0</v>
      </c>
      <c r="CC59" s="117">
        <f t="shared" si="108"/>
        <v>0</v>
      </c>
      <c r="CD59" s="117">
        <f t="shared" si="21"/>
        <v>0</v>
      </c>
      <c r="CE59" s="117">
        <f t="shared" si="81"/>
        <v>0</v>
      </c>
      <c r="CF59" s="117">
        <f t="shared" si="82"/>
        <v>0</v>
      </c>
      <c r="CG59" s="117">
        <f t="shared" si="83"/>
        <v>0</v>
      </c>
      <c r="CH59" s="117">
        <f t="shared" si="22"/>
        <v>1</v>
      </c>
      <c r="CI59" s="117">
        <f t="shared" si="23"/>
        <v>0</v>
      </c>
      <c r="CJ59" s="117">
        <f t="shared" si="24"/>
        <v>0</v>
      </c>
      <c r="CK59" s="117">
        <f t="shared" si="25"/>
        <v>1</v>
      </c>
      <c r="CL59" s="117">
        <f t="shared" si="109"/>
        <v>1</v>
      </c>
      <c r="CM59" s="117">
        <f t="shared" si="110"/>
        <v>0</v>
      </c>
      <c r="CN59" s="117">
        <f t="shared" si="28"/>
        <v>1</v>
      </c>
      <c r="CO59" s="117">
        <f t="shared" si="84"/>
        <v>1</v>
      </c>
      <c r="CP59" s="117">
        <f t="shared" si="85"/>
        <v>0</v>
      </c>
      <c r="CQ59" s="117">
        <f t="shared" si="86"/>
        <v>1</v>
      </c>
      <c r="CR59" s="117">
        <f t="shared" si="111"/>
        <v>0</v>
      </c>
      <c r="CS59" s="117">
        <f t="shared" si="112"/>
        <v>0</v>
      </c>
      <c r="CT59" s="117">
        <f t="shared" si="31"/>
        <v>1</v>
      </c>
      <c r="CU59" s="117">
        <f t="shared" si="32"/>
        <v>0</v>
      </c>
      <c r="CV59" s="117">
        <f t="shared" si="33"/>
        <v>1</v>
      </c>
      <c r="CW59" s="117">
        <f t="shared" si="34"/>
        <v>1</v>
      </c>
      <c r="CX59" s="117">
        <f t="shared" si="113"/>
        <v>0</v>
      </c>
      <c r="CY59" s="117">
        <f t="shared" si="114"/>
        <v>0</v>
      </c>
      <c r="CZ59" s="117">
        <f t="shared" si="115"/>
        <v>0</v>
      </c>
      <c r="DA59" s="117">
        <f t="shared" si="87"/>
        <v>0</v>
      </c>
      <c r="DB59" s="117">
        <f t="shared" si="116"/>
        <v>0</v>
      </c>
      <c r="DC59" s="117">
        <f t="shared" si="88"/>
        <v>0</v>
      </c>
      <c r="DD59" s="117">
        <f t="shared" si="117"/>
        <v>0</v>
      </c>
      <c r="DE59" s="117">
        <f t="shared" si="89"/>
        <v>0</v>
      </c>
      <c r="DF59" s="117">
        <f t="shared" si="40"/>
        <v>1</v>
      </c>
      <c r="DG59" s="117">
        <f t="shared" si="41"/>
        <v>0</v>
      </c>
      <c r="DH59" s="117">
        <f t="shared" si="42"/>
        <v>1</v>
      </c>
      <c r="DI59" s="117">
        <f t="shared" si="43"/>
        <v>1</v>
      </c>
      <c r="DJ59" s="117">
        <f t="shared" si="44"/>
        <v>0</v>
      </c>
      <c r="DK59" s="117">
        <f t="shared" si="45"/>
        <v>1</v>
      </c>
      <c r="DL59" s="117">
        <f t="shared" si="46"/>
        <v>0</v>
      </c>
      <c r="DM59" s="117">
        <f t="shared" si="47"/>
        <v>0</v>
      </c>
      <c r="DN59" s="117">
        <f t="shared" si="48"/>
        <v>1</v>
      </c>
      <c r="DO59" s="117">
        <f t="shared" si="90"/>
        <v>0</v>
      </c>
      <c r="DP59" s="117">
        <f t="shared" si="91"/>
        <v>1</v>
      </c>
      <c r="DQ59" s="117">
        <f t="shared" si="49"/>
        <v>0</v>
      </c>
      <c r="DR59" s="117">
        <f t="shared" si="50"/>
        <v>0</v>
      </c>
      <c r="DS59" s="117">
        <f t="shared" si="51"/>
        <v>0</v>
      </c>
      <c r="DT59" s="117">
        <f t="shared" si="118"/>
        <v>0</v>
      </c>
      <c r="DU59" s="117">
        <f t="shared" si="92"/>
        <v>0</v>
      </c>
      <c r="DV59" s="117">
        <f t="shared" si="53"/>
        <v>0</v>
      </c>
      <c r="DW59" s="117">
        <f t="shared" si="93"/>
        <v>0</v>
      </c>
      <c r="DX59" s="117">
        <f t="shared" si="54"/>
        <v>0</v>
      </c>
      <c r="DY59" s="117">
        <f t="shared" si="94"/>
        <v>0</v>
      </c>
      <c r="DZ59" s="117">
        <f t="shared" si="55"/>
        <v>0</v>
      </c>
      <c r="EA59" s="117">
        <f t="shared" si="56"/>
        <v>0</v>
      </c>
      <c r="EB59" s="117">
        <f t="shared" si="57"/>
        <v>0</v>
      </c>
      <c r="EC59" s="117">
        <f t="shared" si="119"/>
        <v>0</v>
      </c>
      <c r="ED59" s="117">
        <f t="shared" si="120"/>
        <v>0</v>
      </c>
      <c r="EE59" s="117">
        <f t="shared" si="95"/>
        <v>0</v>
      </c>
      <c r="EF59" s="117">
        <f t="shared" si="60"/>
        <v>0</v>
      </c>
      <c r="EG59" s="117">
        <f t="shared" si="61"/>
        <v>0</v>
      </c>
      <c r="EH59" s="117">
        <f t="shared" si="62"/>
        <v>0</v>
      </c>
      <c r="EI59" s="117">
        <f t="shared" si="96"/>
        <v>0</v>
      </c>
      <c r="EJ59" s="117">
        <f t="shared" si="97"/>
        <v>0</v>
      </c>
      <c r="EK59" s="117">
        <f t="shared" si="98"/>
        <v>0</v>
      </c>
      <c r="EL59" s="117">
        <f t="shared" si="63"/>
        <v>0</v>
      </c>
      <c r="EM59" s="117">
        <f t="shared" si="64"/>
        <v>0</v>
      </c>
      <c r="EN59" s="117">
        <f t="shared" si="121"/>
        <v>1</v>
      </c>
      <c r="EO59" s="117">
        <f t="shared" si="122"/>
        <v>1</v>
      </c>
      <c r="EP59" s="118">
        <f t="shared" si="123"/>
        <v>1</v>
      </c>
      <c r="EQ59" s="117">
        <f t="shared" si="68"/>
        <v>1</v>
      </c>
      <c r="ER59" s="117">
        <f t="shared" si="69"/>
        <v>0</v>
      </c>
      <c r="ES59" s="117">
        <f t="shared" si="70"/>
        <v>1</v>
      </c>
      <c r="ET59" s="117">
        <f t="shared" si="71"/>
        <v>0</v>
      </c>
      <c r="EU59" s="117">
        <f t="shared" si="72"/>
        <v>1</v>
      </c>
      <c r="EV59" s="117">
        <f t="shared" si="73"/>
        <v>1</v>
      </c>
      <c r="EW59" s="118">
        <f t="shared" si="99"/>
        <v>1</v>
      </c>
      <c r="EX59" s="118">
        <f t="shared" si="100"/>
        <v>0</v>
      </c>
      <c r="EY59" s="117">
        <f t="shared" si="101"/>
        <v>1</v>
      </c>
      <c r="EZ59" s="118">
        <f t="shared" si="124"/>
        <v>1</v>
      </c>
      <c r="FA59" s="118">
        <f t="shared" si="102"/>
        <v>0</v>
      </c>
      <c r="FB59" s="7"/>
      <c r="FC59" s="7"/>
      <c r="FD59" s="7"/>
    </row>
    <row r="60" spans="1:160" ht="18" customHeight="1" thickBot="1" x14ac:dyDescent="0.3">
      <c r="A60" s="774"/>
      <c r="B60" s="777"/>
      <c r="C60" s="172">
        <v>6</v>
      </c>
      <c r="D60" s="108" t="s">
        <v>748</v>
      </c>
      <c r="E60" s="73" t="s">
        <v>275</v>
      </c>
      <c r="F60" s="162" t="s">
        <v>645</v>
      </c>
      <c r="G60" s="165" t="s">
        <v>634</v>
      </c>
      <c r="H60" s="394" t="s">
        <v>740</v>
      </c>
      <c r="I60" s="162" t="s">
        <v>647</v>
      </c>
      <c r="J60" s="147" t="s">
        <v>636</v>
      </c>
      <c r="K60" s="394" t="s">
        <v>755</v>
      </c>
      <c r="L60" s="86" t="s">
        <v>746</v>
      </c>
      <c r="M60" s="108" t="s">
        <v>341</v>
      </c>
      <c r="N60" s="73" t="s">
        <v>640</v>
      </c>
      <c r="O60" s="162" t="s">
        <v>196</v>
      </c>
      <c r="P60" s="165" t="s">
        <v>737</v>
      </c>
      <c r="Q60" s="162" t="s">
        <v>651</v>
      </c>
      <c r="R60" s="147" t="s">
        <v>739</v>
      </c>
      <c r="S60" s="86" t="s">
        <v>751</v>
      </c>
      <c r="T60" s="129" t="s">
        <v>643</v>
      </c>
      <c r="U60" s="155" t="s">
        <v>241</v>
      </c>
      <c r="V60" s="162" t="s">
        <v>516</v>
      </c>
      <c r="W60" s="349" t="s">
        <v>738</v>
      </c>
      <c r="X60" s="162" t="s">
        <v>603</v>
      </c>
      <c r="Y60" s="147" t="s">
        <v>237</v>
      </c>
      <c r="Z60" s="86" t="s">
        <v>763</v>
      </c>
      <c r="AA60" s="42" t="s">
        <v>597</v>
      </c>
      <c r="AB60" s="10" t="s">
        <v>428</v>
      </c>
      <c r="AC60" s="6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BB60" s="118"/>
      <c r="BC60" s="118">
        <f t="shared" si="103"/>
        <v>1</v>
      </c>
      <c r="BD60" s="118">
        <f t="shared" si="104"/>
        <v>0</v>
      </c>
      <c r="BE60" s="118">
        <f t="shared" si="2"/>
        <v>0</v>
      </c>
      <c r="BF60" s="118">
        <f t="shared" si="3"/>
        <v>1</v>
      </c>
      <c r="BG60" s="118">
        <f t="shared" si="4"/>
        <v>1</v>
      </c>
      <c r="BH60" s="118">
        <f t="shared" si="75"/>
        <v>1</v>
      </c>
      <c r="BI60" s="118">
        <f t="shared" si="105"/>
        <v>1</v>
      </c>
      <c r="BJ60" s="118">
        <f t="shared" si="6"/>
        <v>1</v>
      </c>
      <c r="BK60" s="117">
        <f t="shared" si="76"/>
        <v>0</v>
      </c>
      <c r="BL60" s="118">
        <f t="shared" si="7"/>
        <v>1</v>
      </c>
      <c r="BM60" s="118">
        <f t="shared" si="8"/>
        <v>0</v>
      </c>
      <c r="BN60" s="117">
        <f t="shared" si="9"/>
        <v>0</v>
      </c>
      <c r="BO60" s="118">
        <f t="shared" si="10"/>
        <v>0</v>
      </c>
      <c r="BP60" s="118">
        <f t="shared" si="11"/>
        <v>1</v>
      </c>
      <c r="BQ60" s="118">
        <f t="shared" si="12"/>
        <v>0</v>
      </c>
      <c r="BR60" s="118">
        <f t="shared" si="13"/>
        <v>1</v>
      </c>
      <c r="BS60" s="118">
        <f t="shared" si="77"/>
        <v>1</v>
      </c>
      <c r="BT60" s="118">
        <f t="shared" si="78"/>
        <v>0</v>
      </c>
      <c r="BU60" s="118">
        <f t="shared" si="79"/>
        <v>1</v>
      </c>
      <c r="BV60" s="117">
        <f t="shared" si="14"/>
        <v>0</v>
      </c>
      <c r="BW60" s="117">
        <f t="shared" si="15"/>
        <v>0</v>
      </c>
      <c r="BX60" s="117">
        <f t="shared" si="16"/>
        <v>0</v>
      </c>
      <c r="BY60" s="117">
        <f t="shared" si="106"/>
        <v>0</v>
      </c>
      <c r="BZ60" s="117">
        <f t="shared" si="107"/>
        <v>1</v>
      </c>
      <c r="CA60" s="117">
        <f t="shared" si="80"/>
        <v>1</v>
      </c>
      <c r="CB60" s="117">
        <f t="shared" si="19"/>
        <v>0</v>
      </c>
      <c r="CC60" s="117">
        <f t="shared" si="108"/>
        <v>0</v>
      </c>
      <c r="CD60" s="117">
        <f t="shared" si="21"/>
        <v>0</v>
      </c>
      <c r="CE60" s="117">
        <f t="shared" si="81"/>
        <v>0</v>
      </c>
      <c r="CF60" s="117">
        <f t="shared" si="82"/>
        <v>0</v>
      </c>
      <c r="CG60" s="117">
        <f t="shared" si="83"/>
        <v>0</v>
      </c>
      <c r="CH60" s="117">
        <f t="shared" si="22"/>
        <v>1</v>
      </c>
      <c r="CI60" s="117">
        <f t="shared" si="23"/>
        <v>0</v>
      </c>
      <c r="CJ60" s="117">
        <f t="shared" si="24"/>
        <v>0</v>
      </c>
      <c r="CK60" s="117">
        <f t="shared" si="25"/>
        <v>1</v>
      </c>
      <c r="CL60" s="117">
        <f t="shared" si="109"/>
        <v>1</v>
      </c>
      <c r="CM60" s="117">
        <f t="shared" si="110"/>
        <v>0</v>
      </c>
      <c r="CN60" s="117">
        <f t="shared" si="28"/>
        <v>1</v>
      </c>
      <c r="CO60" s="117">
        <f t="shared" si="84"/>
        <v>1</v>
      </c>
      <c r="CP60" s="117">
        <f t="shared" si="85"/>
        <v>0</v>
      </c>
      <c r="CQ60" s="117">
        <f t="shared" si="86"/>
        <v>1</v>
      </c>
      <c r="CR60" s="117">
        <f t="shared" si="111"/>
        <v>0</v>
      </c>
      <c r="CS60" s="117">
        <f t="shared" si="112"/>
        <v>0</v>
      </c>
      <c r="CT60" s="117">
        <f t="shared" si="31"/>
        <v>1</v>
      </c>
      <c r="CU60" s="117">
        <f t="shared" si="32"/>
        <v>0</v>
      </c>
      <c r="CV60" s="117">
        <f t="shared" si="33"/>
        <v>1</v>
      </c>
      <c r="CW60" s="117">
        <f t="shared" si="34"/>
        <v>1</v>
      </c>
      <c r="CX60" s="117">
        <f t="shared" si="113"/>
        <v>0</v>
      </c>
      <c r="CY60" s="117">
        <f t="shared" si="114"/>
        <v>0</v>
      </c>
      <c r="CZ60" s="117">
        <f t="shared" si="115"/>
        <v>0</v>
      </c>
      <c r="DA60" s="117">
        <f t="shared" si="87"/>
        <v>0</v>
      </c>
      <c r="DB60" s="117">
        <f t="shared" si="116"/>
        <v>0</v>
      </c>
      <c r="DC60" s="117">
        <f t="shared" si="88"/>
        <v>0</v>
      </c>
      <c r="DD60" s="117">
        <f t="shared" si="117"/>
        <v>0</v>
      </c>
      <c r="DE60" s="117">
        <f t="shared" si="89"/>
        <v>0</v>
      </c>
      <c r="DF60" s="117">
        <f t="shared" si="40"/>
        <v>1</v>
      </c>
      <c r="DG60" s="117">
        <f t="shared" si="41"/>
        <v>0</v>
      </c>
      <c r="DH60" s="117">
        <f t="shared" si="42"/>
        <v>1</v>
      </c>
      <c r="DI60" s="117">
        <f t="shared" si="43"/>
        <v>1</v>
      </c>
      <c r="DJ60" s="117">
        <f t="shared" si="44"/>
        <v>0</v>
      </c>
      <c r="DK60" s="117">
        <f t="shared" si="45"/>
        <v>1</v>
      </c>
      <c r="DL60" s="117">
        <f t="shared" si="46"/>
        <v>0</v>
      </c>
      <c r="DM60" s="117">
        <f t="shared" si="47"/>
        <v>0</v>
      </c>
      <c r="DN60" s="117">
        <f t="shared" si="48"/>
        <v>1</v>
      </c>
      <c r="DO60" s="117">
        <f t="shared" si="90"/>
        <v>0</v>
      </c>
      <c r="DP60" s="117">
        <f t="shared" si="91"/>
        <v>1</v>
      </c>
      <c r="DQ60" s="117">
        <f t="shared" si="49"/>
        <v>0</v>
      </c>
      <c r="DR60" s="117">
        <f t="shared" si="50"/>
        <v>0</v>
      </c>
      <c r="DS60" s="117">
        <f t="shared" si="51"/>
        <v>0</v>
      </c>
      <c r="DT60" s="117">
        <f t="shared" si="118"/>
        <v>0</v>
      </c>
      <c r="DU60" s="117">
        <f t="shared" si="92"/>
        <v>0</v>
      </c>
      <c r="DV60" s="117">
        <f t="shared" si="53"/>
        <v>0</v>
      </c>
      <c r="DW60" s="117">
        <f t="shared" si="93"/>
        <v>0</v>
      </c>
      <c r="DX60" s="117">
        <f t="shared" si="54"/>
        <v>0</v>
      </c>
      <c r="DY60" s="117">
        <f t="shared" si="94"/>
        <v>0</v>
      </c>
      <c r="DZ60" s="117">
        <f t="shared" si="55"/>
        <v>0</v>
      </c>
      <c r="EA60" s="117">
        <f t="shared" si="56"/>
        <v>0</v>
      </c>
      <c r="EB60" s="117">
        <f t="shared" si="57"/>
        <v>0</v>
      </c>
      <c r="EC60" s="117">
        <f t="shared" si="119"/>
        <v>0</v>
      </c>
      <c r="ED60" s="117">
        <f t="shared" si="120"/>
        <v>0</v>
      </c>
      <c r="EE60" s="117">
        <f t="shared" si="95"/>
        <v>0</v>
      </c>
      <c r="EF60" s="117">
        <f t="shared" si="60"/>
        <v>0</v>
      </c>
      <c r="EG60" s="117">
        <f t="shared" si="61"/>
        <v>0</v>
      </c>
      <c r="EH60" s="117">
        <f t="shared" si="62"/>
        <v>0</v>
      </c>
      <c r="EI60" s="117">
        <f t="shared" si="96"/>
        <v>0</v>
      </c>
      <c r="EJ60" s="117">
        <f t="shared" si="97"/>
        <v>0</v>
      </c>
      <c r="EK60" s="117">
        <f t="shared" si="98"/>
        <v>0</v>
      </c>
      <c r="EL60" s="117">
        <f t="shared" si="63"/>
        <v>0</v>
      </c>
      <c r="EM60" s="117">
        <f t="shared" si="64"/>
        <v>0</v>
      </c>
      <c r="EN60" s="117">
        <f t="shared" si="121"/>
        <v>1</v>
      </c>
      <c r="EO60" s="117">
        <f t="shared" si="122"/>
        <v>1</v>
      </c>
      <c r="EP60" s="118">
        <f t="shared" si="123"/>
        <v>1</v>
      </c>
      <c r="EQ60" s="117">
        <f t="shared" si="68"/>
        <v>1</v>
      </c>
      <c r="ER60" s="117">
        <f t="shared" si="69"/>
        <v>0</v>
      </c>
      <c r="ES60" s="117">
        <f t="shared" si="70"/>
        <v>1</v>
      </c>
      <c r="ET60" s="117">
        <f t="shared" si="71"/>
        <v>0</v>
      </c>
      <c r="EU60" s="117">
        <f t="shared" si="72"/>
        <v>1</v>
      </c>
      <c r="EV60" s="117">
        <f t="shared" si="73"/>
        <v>1</v>
      </c>
      <c r="EW60" s="118">
        <f t="shared" si="99"/>
        <v>1</v>
      </c>
      <c r="EX60" s="118">
        <f t="shared" si="100"/>
        <v>0</v>
      </c>
      <c r="EY60" s="117">
        <f t="shared" si="101"/>
        <v>1</v>
      </c>
      <c r="EZ60" s="118">
        <f t="shared" si="124"/>
        <v>1</v>
      </c>
      <c r="FA60" s="118">
        <f t="shared" si="102"/>
        <v>0</v>
      </c>
      <c r="FB60" s="7"/>
      <c r="FC60" s="7"/>
      <c r="FD60" s="7"/>
    </row>
    <row r="61" spans="1:160" ht="15" customHeight="1" thickTop="1" x14ac:dyDescent="0.25">
      <c r="A61" s="774"/>
      <c r="B61" s="777"/>
      <c r="C61" s="172">
        <v>7</v>
      </c>
      <c r="D61" s="838" t="s">
        <v>607</v>
      </c>
      <c r="E61" s="839"/>
      <c r="F61" s="839"/>
      <c r="G61" s="839"/>
      <c r="H61" s="839"/>
      <c r="I61" s="839"/>
      <c r="J61" s="839"/>
      <c r="K61" s="839"/>
      <c r="L61" s="839"/>
      <c r="M61" s="839"/>
      <c r="N61" s="839"/>
      <c r="O61" s="839"/>
      <c r="P61" s="839"/>
      <c r="Q61" s="839"/>
      <c r="R61" s="839"/>
      <c r="S61" s="839"/>
      <c r="T61" s="839"/>
      <c r="U61" s="839"/>
      <c r="V61" s="839"/>
      <c r="W61" s="839"/>
      <c r="X61" s="839"/>
      <c r="Y61" s="839"/>
      <c r="Z61" s="840"/>
      <c r="AA61" s="42"/>
      <c r="AB61" s="10"/>
      <c r="AC61" s="6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BB61" s="118"/>
      <c r="BC61" s="118">
        <f t="shared" si="103"/>
        <v>0</v>
      </c>
      <c r="BD61" s="118">
        <f t="shared" si="104"/>
        <v>0</v>
      </c>
      <c r="BE61" s="118">
        <f t="shared" si="2"/>
        <v>0</v>
      </c>
      <c r="BF61" s="118">
        <f t="shared" si="3"/>
        <v>0</v>
      </c>
      <c r="BG61" s="118">
        <f t="shared" si="4"/>
        <v>0</v>
      </c>
      <c r="BH61" s="118">
        <f t="shared" si="75"/>
        <v>0</v>
      </c>
      <c r="BI61" s="118">
        <f t="shared" si="105"/>
        <v>0</v>
      </c>
      <c r="BJ61" s="118">
        <f t="shared" si="6"/>
        <v>0</v>
      </c>
      <c r="BK61" s="117">
        <f t="shared" si="76"/>
        <v>0</v>
      </c>
      <c r="BL61" s="118">
        <f t="shared" si="7"/>
        <v>0</v>
      </c>
      <c r="BM61" s="118">
        <f t="shared" si="8"/>
        <v>0</v>
      </c>
      <c r="BN61" s="117">
        <f t="shared" si="9"/>
        <v>0</v>
      </c>
      <c r="BO61" s="118">
        <f t="shared" si="10"/>
        <v>0</v>
      </c>
      <c r="BP61" s="118">
        <f t="shared" si="11"/>
        <v>0</v>
      </c>
      <c r="BQ61" s="118">
        <f t="shared" si="12"/>
        <v>0</v>
      </c>
      <c r="BR61" s="118">
        <f t="shared" si="13"/>
        <v>0</v>
      </c>
      <c r="BS61" s="118">
        <f t="shared" si="77"/>
        <v>0</v>
      </c>
      <c r="BT61" s="118">
        <f t="shared" si="78"/>
        <v>0</v>
      </c>
      <c r="BU61" s="118">
        <f t="shared" si="79"/>
        <v>0</v>
      </c>
      <c r="BV61" s="117">
        <f t="shared" si="14"/>
        <v>0</v>
      </c>
      <c r="BW61" s="117">
        <f t="shared" si="15"/>
        <v>0</v>
      </c>
      <c r="BX61" s="117">
        <f t="shared" si="16"/>
        <v>0</v>
      </c>
      <c r="BY61" s="117">
        <f t="shared" si="106"/>
        <v>0</v>
      </c>
      <c r="BZ61" s="117">
        <f t="shared" si="107"/>
        <v>0</v>
      </c>
      <c r="CA61" s="117">
        <f t="shared" si="80"/>
        <v>0</v>
      </c>
      <c r="CB61" s="117">
        <f t="shared" si="19"/>
        <v>0</v>
      </c>
      <c r="CC61" s="117">
        <f t="shared" si="108"/>
        <v>0</v>
      </c>
      <c r="CD61" s="117">
        <f t="shared" si="21"/>
        <v>0</v>
      </c>
      <c r="CE61" s="117">
        <f t="shared" si="81"/>
        <v>0</v>
      </c>
      <c r="CF61" s="117">
        <f t="shared" si="82"/>
        <v>0</v>
      </c>
      <c r="CG61" s="117">
        <f t="shared" si="83"/>
        <v>0</v>
      </c>
      <c r="CH61" s="117">
        <f t="shared" si="22"/>
        <v>0</v>
      </c>
      <c r="CI61" s="117">
        <f t="shared" si="23"/>
        <v>0</v>
      </c>
      <c r="CJ61" s="117">
        <f t="shared" si="24"/>
        <v>0</v>
      </c>
      <c r="CK61" s="117">
        <f t="shared" si="25"/>
        <v>0</v>
      </c>
      <c r="CL61" s="117">
        <f t="shared" si="109"/>
        <v>0</v>
      </c>
      <c r="CM61" s="117">
        <f t="shared" si="110"/>
        <v>0</v>
      </c>
      <c r="CN61" s="117">
        <f t="shared" si="28"/>
        <v>0</v>
      </c>
      <c r="CO61" s="117">
        <f t="shared" si="84"/>
        <v>0</v>
      </c>
      <c r="CP61" s="117">
        <f t="shared" si="85"/>
        <v>0</v>
      </c>
      <c r="CQ61" s="117">
        <f t="shared" si="86"/>
        <v>0</v>
      </c>
      <c r="CR61" s="117">
        <f t="shared" si="111"/>
        <v>0</v>
      </c>
      <c r="CS61" s="117">
        <f t="shared" si="112"/>
        <v>0</v>
      </c>
      <c r="CT61" s="117">
        <f t="shared" si="31"/>
        <v>0</v>
      </c>
      <c r="CU61" s="117">
        <f t="shared" si="32"/>
        <v>0</v>
      </c>
      <c r="CV61" s="117">
        <f t="shared" si="33"/>
        <v>0</v>
      </c>
      <c r="CW61" s="117">
        <f t="shared" si="34"/>
        <v>0</v>
      </c>
      <c r="CX61" s="117">
        <f t="shared" si="113"/>
        <v>0</v>
      </c>
      <c r="CY61" s="117">
        <f t="shared" si="114"/>
        <v>0</v>
      </c>
      <c r="CZ61" s="117">
        <f t="shared" si="115"/>
        <v>0</v>
      </c>
      <c r="DA61" s="117">
        <f t="shared" si="87"/>
        <v>0</v>
      </c>
      <c r="DB61" s="117">
        <f t="shared" si="116"/>
        <v>0</v>
      </c>
      <c r="DC61" s="117">
        <f t="shared" si="88"/>
        <v>0</v>
      </c>
      <c r="DD61" s="117">
        <f t="shared" si="117"/>
        <v>0</v>
      </c>
      <c r="DE61" s="117">
        <f t="shared" si="89"/>
        <v>0</v>
      </c>
      <c r="DF61" s="117">
        <f t="shared" si="40"/>
        <v>0</v>
      </c>
      <c r="DG61" s="117">
        <f t="shared" si="41"/>
        <v>0</v>
      </c>
      <c r="DH61" s="117">
        <f t="shared" si="42"/>
        <v>0</v>
      </c>
      <c r="DI61" s="117">
        <f t="shared" si="43"/>
        <v>0</v>
      </c>
      <c r="DJ61" s="117">
        <f t="shared" si="44"/>
        <v>0</v>
      </c>
      <c r="DK61" s="117">
        <f t="shared" si="45"/>
        <v>0</v>
      </c>
      <c r="DL61" s="117">
        <f t="shared" si="46"/>
        <v>0</v>
      </c>
      <c r="DM61" s="117">
        <f t="shared" si="47"/>
        <v>0</v>
      </c>
      <c r="DN61" s="117">
        <f t="shared" si="48"/>
        <v>0</v>
      </c>
      <c r="DO61" s="117">
        <f t="shared" si="90"/>
        <v>0</v>
      </c>
      <c r="DP61" s="117">
        <f t="shared" si="91"/>
        <v>0</v>
      </c>
      <c r="DQ61" s="117">
        <f t="shared" si="49"/>
        <v>0</v>
      </c>
      <c r="DR61" s="117">
        <f t="shared" si="50"/>
        <v>0</v>
      </c>
      <c r="DS61" s="117">
        <f t="shared" si="51"/>
        <v>0</v>
      </c>
      <c r="DT61" s="117">
        <f t="shared" si="118"/>
        <v>0</v>
      </c>
      <c r="DU61" s="117">
        <f t="shared" si="92"/>
        <v>0</v>
      </c>
      <c r="DV61" s="117">
        <f t="shared" si="53"/>
        <v>0</v>
      </c>
      <c r="DW61" s="117">
        <f t="shared" si="93"/>
        <v>0</v>
      </c>
      <c r="DX61" s="117">
        <f t="shared" si="54"/>
        <v>0</v>
      </c>
      <c r="DY61" s="117">
        <f t="shared" si="94"/>
        <v>0</v>
      </c>
      <c r="DZ61" s="117">
        <f t="shared" si="55"/>
        <v>0</v>
      </c>
      <c r="EA61" s="117">
        <f t="shared" si="56"/>
        <v>0</v>
      </c>
      <c r="EB61" s="117">
        <f t="shared" si="57"/>
        <v>0</v>
      </c>
      <c r="EC61" s="117">
        <f t="shared" si="119"/>
        <v>0</v>
      </c>
      <c r="ED61" s="117">
        <f t="shared" si="120"/>
        <v>0</v>
      </c>
      <c r="EE61" s="117">
        <f t="shared" si="95"/>
        <v>0</v>
      </c>
      <c r="EF61" s="117">
        <f t="shared" si="60"/>
        <v>0</v>
      </c>
      <c r="EG61" s="117">
        <f t="shared" si="61"/>
        <v>0</v>
      </c>
      <c r="EH61" s="117">
        <f t="shared" si="62"/>
        <v>0</v>
      </c>
      <c r="EI61" s="117">
        <f t="shared" si="96"/>
        <v>0</v>
      </c>
      <c r="EJ61" s="117">
        <f t="shared" si="97"/>
        <v>0</v>
      </c>
      <c r="EK61" s="117">
        <f t="shared" si="98"/>
        <v>0</v>
      </c>
      <c r="EL61" s="117">
        <f t="shared" si="63"/>
        <v>0</v>
      </c>
      <c r="EM61" s="117">
        <f t="shared" si="64"/>
        <v>0</v>
      </c>
      <c r="EN61" s="117">
        <f t="shared" si="121"/>
        <v>0</v>
      </c>
      <c r="EO61" s="117">
        <f t="shared" si="122"/>
        <v>0</v>
      </c>
      <c r="EP61" s="118">
        <f t="shared" si="123"/>
        <v>0</v>
      </c>
      <c r="EQ61" s="117">
        <f t="shared" si="68"/>
        <v>0</v>
      </c>
      <c r="ER61" s="117">
        <f t="shared" si="69"/>
        <v>0</v>
      </c>
      <c r="ES61" s="117">
        <f t="shared" si="70"/>
        <v>0</v>
      </c>
      <c r="ET61" s="117">
        <f t="shared" si="71"/>
        <v>0</v>
      </c>
      <c r="EU61" s="117">
        <f t="shared" si="72"/>
        <v>0</v>
      </c>
      <c r="EV61" s="117">
        <f t="shared" si="73"/>
        <v>0</v>
      </c>
      <c r="EW61" s="118">
        <f t="shared" si="99"/>
        <v>0</v>
      </c>
      <c r="EX61" s="118">
        <f t="shared" si="100"/>
        <v>0</v>
      </c>
      <c r="EY61" s="117">
        <f t="shared" si="101"/>
        <v>0</v>
      </c>
      <c r="EZ61" s="118">
        <f t="shared" si="124"/>
        <v>0</v>
      </c>
      <c r="FA61" s="118">
        <f t="shared" si="102"/>
        <v>0</v>
      </c>
      <c r="FB61" s="7"/>
      <c r="FC61" s="7"/>
      <c r="FD61" s="7"/>
    </row>
    <row r="62" spans="1:160" ht="17.25" customHeight="1" x14ac:dyDescent="0.25">
      <c r="A62" s="774"/>
      <c r="B62" s="777"/>
      <c r="C62" s="172">
        <v>8</v>
      </c>
      <c r="D62" s="841"/>
      <c r="E62" s="842"/>
      <c r="F62" s="842"/>
      <c r="G62" s="842"/>
      <c r="H62" s="842"/>
      <c r="I62" s="842"/>
      <c r="J62" s="842"/>
      <c r="K62" s="842"/>
      <c r="L62" s="842"/>
      <c r="M62" s="842"/>
      <c r="N62" s="842"/>
      <c r="O62" s="842"/>
      <c r="P62" s="842"/>
      <c r="Q62" s="842"/>
      <c r="R62" s="842"/>
      <c r="S62" s="842"/>
      <c r="T62" s="842"/>
      <c r="U62" s="842"/>
      <c r="V62" s="842"/>
      <c r="W62" s="842"/>
      <c r="X62" s="842"/>
      <c r="Y62" s="842"/>
      <c r="Z62" s="843"/>
      <c r="AA62" s="42"/>
      <c r="AB62" s="10"/>
      <c r="AC62" s="6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BB62" s="118"/>
      <c r="BC62" s="118">
        <f t="shared" si="103"/>
        <v>0</v>
      </c>
      <c r="BD62" s="118">
        <f t="shared" si="104"/>
        <v>0</v>
      </c>
      <c r="BE62" s="118">
        <f t="shared" si="2"/>
        <v>0</v>
      </c>
      <c r="BF62" s="118">
        <f t="shared" si="3"/>
        <v>0</v>
      </c>
      <c r="BG62" s="118">
        <f t="shared" si="4"/>
        <v>0</v>
      </c>
      <c r="BH62" s="118">
        <f t="shared" si="75"/>
        <v>0</v>
      </c>
      <c r="BI62" s="118">
        <f t="shared" si="105"/>
        <v>0</v>
      </c>
      <c r="BJ62" s="118">
        <f t="shared" si="6"/>
        <v>0</v>
      </c>
      <c r="BK62" s="117">
        <f t="shared" si="76"/>
        <v>0</v>
      </c>
      <c r="BL62" s="118">
        <f t="shared" si="7"/>
        <v>0</v>
      </c>
      <c r="BM62" s="118">
        <f t="shared" si="8"/>
        <v>0</v>
      </c>
      <c r="BN62" s="117">
        <f t="shared" si="9"/>
        <v>0</v>
      </c>
      <c r="BO62" s="118">
        <f t="shared" si="10"/>
        <v>0</v>
      </c>
      <c r="BP62" s="118">
        <f t="shared" si="11"/>
        <v>0</v>
      </c>
      <c r="BQ62" s="118">
        <f t="shared" si="12"/>
        <v>0</v>
      </c>
      <c r="BR62" s="118">
        <f t="shared" si="13"/>
        <v>0</v>
      </c>
      <c r="BS62" s="118">
        <f t="shared" si="77"/>
        <v>0</v>
      </c>
      <c r="BT62" s="118">
        <f t="shared" si="78"/>
        <v>0</v>
      </c>
      <c r="BU62" s="118">
        <f t="shared" si="79"/>
        <v>0</v>
      </c>
      <c r="BV62" s="117">
        <f t="shared" si="14"/>
        <v>0</v>
      </c>
      <c r="BW62" s="117">
        <f t="shared" si="15"/>
        <v>0</v>
      </c>
      <c r="BX62" s="117">
        <f t="shared" si="16"/>
        <v>0</v>
      </c>
      <c r="BY62" s="117">
        <f t="shared" si="106"/>
        <v>0</v>
      </c>
      <c r="BZ62" s="117">
        <f t="shared" si="107"/>
        <v>0</v>
      </c>
      <c r="CA62" s="117">
        <f t="shared" si="80"/>
        <v>0</v>
      </c>
      <c r="CB62" s="117">
        <f t="shared" si="19"/>
        <v>0</v>
      </c>
      <c r="CC62" s="117">
        <f t="shared" si="108"/>
        <v>0</v>
      </c>
      <c r="CD62" s="117">
        <f t="shared" si="21"/>
        <v>0</v>
      </c>
      <c r="CE62" s="117">
        <f t="shared" si="81"/>
        <v>0</v>
      </c>
      <c r="CF62" s="117">
        <f t="shared" si="82"/>
        <v>0</v>
      </c>
      <c r="CG62" s="117">
        <f t="shared" si="83"/>
        <v>0</v>
      </c>
      <c r="CH62" s="117">
        <f t="shared" si="22"/>
        <v>0</v>
      </c>
      <c r="CI62" s="117">
        <f t="shared" si="23"/>
        <v>0</v>
      </c>
      <c r="CJ62" s="117">
        <f t="shared" si="24"/>
        <v>0</v>
      </c>
      <c r="CK62" s="117">
        <f t="shared" si="25"/>
        <v>0</v>
      </c>
      <c r="CL62" s="117">
        <f t="shared" si="109"/>
        <v>0</v>
      </c>
      <c r="CM62" s="117">
        <f t="shared" si="110"/>
        <v>0</v>
      </c>
      <c r="CN62" s="117">
        <f t="shared" si="28"/>
        <v>0</v>
      </c>
      <c r="CO62" s="117">
        <f t="shared" si="84"/>
        <v>0</v>
      </c>
      <c r="CP62" s="117">
        <f t="shared" si="85"/>
        <v>0</v>
      </c>
      <c r="CQ62" s="117">
        <f t="shared" si="86"/>
        <v>0</v>
      </c>
      <c r="CR62" s="117">
        <f t="shared" si="111"/>
        <v>0</v>
      </c>
      <c r="CS62" s="117">
        <f t="shared" si="112"/>
        <v>0</v>
      </c>
      <c r="CT62" s="117">
        <f t="shared" si="31"/>
        <v>0</v>
      </c>
      <c r="CU62" s="117">
        <f t="shared" si="32"/>
        <v>0</v>
      </c>
      <c r="CV62" s="117">
        <f t="shared" si="33"/>
        <v>0</v>
      </c>
      <c r="CW62" s="117">
        <f t="shared" si="34"/>
        <v>0</v>
      </c>
      <c r="CX62" s="117">
        <f t="shared" si="113"/>
        <v>0</v>
      </c>
      <c r="CY62" s="117">
        <f t="shared" si="114"/>
        <v>0</v>
      </c>
      <c r="CZ62" s="117">
        <f t="shared" si="115"/>
        <v>0</v>
      </c>
      <c r="DA62" s="117">
        <f t="shared" si="87"/>
        <v>0</v>
      </c>
      <c r="DB62" s="117">
        <f t="shared" si="116"/>
        <v>0</v>
      </c>
      <c r="DC62" s="117">
        <f t="shared" si="88"/>
        <v>0</v>
      </c>
      <c r="DD62" s="117">
        <f t="shared" si="117"/>
        <v>0</v>
      </c>
      <c r="DE62" s="117">
        <f t="shared" si="89"/>
        <v>0</v>
      </c>
      <c r="DF62" s="117">
        <f t="shared" si="40"/>
        <v>0</v>
      </c>
      <c r="DG62" s="117">
        <f t="shared" si="41"/>
        <v>0</v>
      </c>
      <c r="DH62" s="117">
        <f t="shared" si="42"/>
        <v>0</v>
      </c>
      <c r="DI62" s="117">
        <f t="shared" si="43"/>
        <v>0</v>
      </c>
      <c r="DJ62" s="117">
        <f t="shared" si="44"/>
        <v>0</v>
      </c>
      <c r="DK62" s="117">
        <f t="shared" si="45"/>
        <v>0</v>
      </c>
      <c r="DL62" s="117">
        <f t="shared" si="46"/>
        <v>0</v>
      </c>
      <c r="DM62" s="117">
        <f t="shared" si="47"/>
        <v>0</v>
      </c>
      <c r="DN62" s="117">
        <f t="shared" si="48"/>
        <v>0</v>
      </c>
      <c r="DO62" s="117">
        <f t="shared" si="90"/>
        <v>0</v>
      </c>
      <c r="DP62" s="117">
        <f t="shared" si="91"/>
        <v>0</v>
      </c>
      <c r="DQ62" s="117">
        <f t="shared" si="49"/>
        <v>0</v>
      </c>
      <c r="DR62" s="117">
        <f t="shared" si="50"/>
        <v>0</v>
      </c>
      <c r="DS62" s="117">
        <f t="shared" si="51"/>
        <v>0</v>
      </c>
      <c r="DT62" s="117">
        <f t="shared" si="118"/>
        <v>0</v>
      </c>
      <c r="DU62" s="117">
        <f t="shared" si="92"/>
        <v>0</v>
      </c>
      <c r="DV62" s="117">
        <f t="shared" si="53"/>
        <v>0</v>
      </c>
      <c r="DW62" s="117">
        <f t="shared" si="93"/>
        <v>0</v>
      </c>
      <c r="DX62" s="117">
        <f t="shared" si="54"/>
        <v>0</v>
      </c>
      <c r="DY62" s="117">
        <f t="shared" si="94"/>
        <v>0</v>
      </c>
      <c r="DZ62" s="117">
        <f t="shared" si="55"/>
        <v>0</v>
      </c>
      <c r="EA62" s="117">
        <f t="shared" si="56"/>
        <v>0</v>
      </c>
      <c r="EB62" s="117">
        <f t="shared" si="57"/>
        <v>0</v>
      </c>
      <c r="EC62" s="117">
        <f t="shared" si="119"/>
        <v>0</v>
      </c>
      <c r="ED62" s="117">
        <f t="shared" si="120"/>
        <v>0</v>
      </c>
      <c r="EE62" s="117">
        <f t="shared" si="95"/>
        <v>0</v>
      </c>
      <c r="EF62" s="117">
        <f t="shared" si="60"/>
        <v>0</v>
      </c>
      <c r="EG62" s="117">
        <f t="shared" si="61"/>
        <v>0</v>
      </c>
      <c r="EH62" s="117">
        <f t="shared" si="62"/>
        <v>0</v>
      </c>
      <c r="EI62" s="117">
        <f t="shared" si="96"/>
        <v>0</v>
      </c>
      <c r="EJ62" s="117">
        <f t="shared" si="97"/>
        <v>0</v>
      </c>
      <c r="EK62" s="117">
        <f t="shared" si="98"/>
        <v>0</v>
      </c>
      <c r="EL62" s="117">
        <f t="shared" si="63"/>
        <v>0</v>
      </c>
      <c r="EM62" s="117">
        <f t="shared" si="64"/>
        <v>0</v>
      </c>
      <c r="EN62" s="117">
        <f t="shared" si="121"/>
        <v>0</v>
      </c>
      <c r="EO62" s="117">
        <f t="shared" si="122"/>
        <v>0</v>
      </c>
      <c r="EP62" s="118">
        <f t="shared" si="123"/>
        <v>0</v>
      </c>
      <c r="EQ62" s="117">
        <f t="shared" si="68"/>
        <v>0</v>
      </c>
      <c r="ER62" s="117">
        <f t="shared" si="69"/>
        <v>0</v>
      </c>
      <c r="ES62" s="117">
        <f t="shared" si="70"/>
        <v>0</v>
      </c>
      <c r="ET62" s="117">
        <f t="shared" si="71"/>
        <v>0</v>
      </c>
      <c r="EU62" s="117">
        <f t="shared" si="72"/>
        <v>0</v>
      </c>
      <c r="EV62" s="117">
        <f t="shared" si="73"/>
        <v>0</v>
      </c>
      <c r="EW62" s="118">
        <f t="shared" si="99"/>
        <v>0</v>
      </c>
      <c r="EX62" s="118">
        <f t="shared" si="100"/>
        <v>0</v>
      </c>
      <c r="EY62" s="117">
        <f t="shared" si="101"/>
        <v>0</v>
      </c>
      <c r="EZ62" s="118">
        <f t="shared" si="124"/>
        <v>0</v>
      </c>
      <c r="FA62" s="118">
        <f t="shared" si="102"/>
        <v>0</v>
      </c>
      <c r="FB62" s="7"/>
      <c r="FC62" s="7"/>
      <c r="FD62" s="7"/>
    </row>
    <row r="63" spans="1:160" ht="15.75" customHeight="1" x14ac:dyDescent="0.25">
      <c r="A63" s="774"/>
      <c r="B63" s="777"/>
      <c r="C63" s="172">
        <v>9</v>
      </c>
      <c r="D63" s="830" t="s">
        <v>681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1"/>
      <c r="Y63" s="831"/>
      <c r="Z63" s="832"/>
      <c r="AA63" s="42"/>
      <c r="AB63" s="10"/>
      <c r="AC63" s="6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BB63" s="118"/>
      <c r="BC63" s="118">
        <f t="shared" si="103"/>
        <v>0</v>
      </c>
      <c r="BD63" s="118">
        <f t="shared" si="104"/>
        <v>0</v>
      </c>
      <c r="BE63" s="118">
        <f t="shared" si="2"/>
        <v>0</v>
      </c>
      <c r="BF63" s="118">
        <f t="shared" si="3"/>
        <v>0</v>
      </c>
      <c r="BG63" s="118">
        <f t="shared" si="4"/>
        <v>0</v>
      </c>
      <c r="BH63" s="118">
        <f t="shared" si="75"/>
        <v>0</v>
      </c>
      <c r="BI63" s="118">
        <f t="shared" si="105"/>
        <v>0</v>
      </c>
      <c r="BJ63" s="118">
        <f t="shared" si="6"/>
        <v>0</v>
      </c>
      <c r="BK63" s="117">
        <f t="shared" si="76"/>
        <v>0</v>
      </c>
      <c r="BL63" s="118">
        <f t="shared" si="7"/>
        <v>0</v>
      </c>
      <c r="BM63" s="118">
        <f t="shared" si="8"/>
        <v>0</v>
      </c>
      <c r="BN63" s="117">
        <f t="shared" si="9"/>
        <v>0</v>
      </c>
      <c r="BO63" s="118">
        <f t="shared" si="10"/>
        <v>0</v>
      </c>
      <c r="BP63" s="118">
        <f t="shared" si="11"/>
        <v>0</v>
      </c>
      <c r="BQ63" s="118">
        <f t="shared" si="12"/>
        <v>0</v>
      </c>
      <c r="BR63" s="118">
        <f t="shared" si="13"/>
        <v>0</v>
      </c>
      <c r="BS63" s="118">
        <f t="shared" si="77"/>
        <v>0</v>
      </c>
      <c r="BT63" s="118">
        <f t="shared" si="78"/>
        <v>0</v>
      </c>
      <c r="BU63" s="118">
        <f t="shared" si="79"/>
        <v>0</v>
      </c>
      <c r="BV63" s="117">
        <f t="shared" si="14"/>
        <v>0</v>
      </c>
      <c r="BW63" s="117">
        <f t="shared" si="15"/>
        <v>0</v>
      </c>
      <c r="BX63" s="117">
        <f t="shared" si="16"/>
        <v>0</v>
      </c>
      <c r="BY63" s="117">
        <f t="shared" si="106"/>
        <v>0</v>
      </c>
      <c r="BZ63" s="117">
        <f t="shared" si="107"/>
        <v>0</v>
      </c>
      <c r="CA63" s="117">
        <f t="shared" si="80"/>
        <v>0</v>
      </c>
      <c r="CB63" s="117">
        <f t="shared" si="19"/>
        <v>0</v>
      </c>
      <c r="CC63" s="117">
        <f t="shared" si="108"/>
        <v>0</v>
      </c>
      <c r="CD63" s="117">
        <f t="shared" si="21"/>
        <v>0</v>
      </c>
      <c r="CE63" s="117">
        <f t="shared" si="81"/>
        <v>0</v>
      </c>
      <c r="CF63" s="117">
        <f t="shared" si="82"/>
        <v>0</v>
      </c>
      <c r="CG63" s="117">
        <f t="shared" si="83"/>
        <v>0</v>
      </c>
      <c r="CH63" s="117">
        <f t="shared" si="22"/>
        <v>0</v>
      </c>
      <c r="CI63" s="117">
        <f t="shared" si="23"/>
        <v>0</v>
      </c>
      <c r="CJ63" s="117">
        <f t="shared" si="24"/>
        <v>0</v>
      </c>
      <c r="CK63" s="117">
        <f t="shared" si="25"/>
        <v>0</v>
      </c>
      <c r="CL63" s="117">
        <f t="shared" si="109"/>
        <v>0</v>
      </c>
      <c r="CM63" s="117">
        <f t="shared" si="110"/>
        <v>0</v>
      </c>
      <c r="CN63" s="117">
        <f t="shared" si="28"/>
        <v>0</v>
      </c>
      <c r="CO63" s="117">
        <f t="shared" si="84"/>
        <v>0</v>
      </c>
      <c r="CP63" s="117">
        <f t="shared" si="85"/>
        <v>0</v>
      </c>
      <c r="CQ63" s="117">
        <f t="shared" si="86"/>
        <v>0</v>
      </c>
      <c r="CR63" s="117">
        <f t="shared" si="111"/>
        <v>0</v>
      </c>
      <c r="CS63" s="117">
        <f t="shared" si="112"/>
        <v>0</v>
      </c>
      <c r="CT63" s="117">
        <f t="shared" si="31"/>
        <v>0</v>
      </c>
      <c r="CU63" s="117">
        <f t="shared" si="32"/>
        <v>0</v>
      </c>
      <c r="CV63" s="117">
        <f t="shared" si="33"/>
        <v>0</v>
      </c>
      <c r="CW63" s="117">
        <f t="shared" si="34"/>
        <v>0</v>
      </c>
      <c r="CX63" s="117">
        <f t="shared" si="113"/>
        <v>0</v>
      </c>
      <c r="CY63" s="117">
        <f t="shared" si="114"/>
        <v>0</v>
      </c>
      <c r="CZ63" s="117">
        <f t="shared" si="115"/>
        <v>0</v>
      </c>
      <c r="DA63" s="117">
        <f t="shared" si="87"/>
        <v>0</v>
      </c>
      <c r="DB63" s="117">
        <f t="shared" si="116"/>
        <v>0</v>
      </c>
      <c r="DC63" s="117">
        <f t="shared" si="88"/>
        <v>0</v>
      </c>
      <c r="DD63" s="117">
        <f t="shared" si="117"/>
        <v>0</v>
      </c>
      <c r="DE63" s="117">
        <f t="shared" si="89"/>
        <v>0</v>
      </c>
      <c r="DF63" s="117">
        <f t="shared" si="40"/>
        <v>0</v>
      </c>
      <c r="DG63" s="117">
        <f t="shared" si="41"/>
        <v>0</v>
      </c>
      <c r="DH63" s="117">
        <f t="shared" si="42"/>
        <v>0</v>
      </c>
      <c r="DI63" s="117">
        <f t="shared" si="43"/>
        <v>0</v>
      </c>
      <c r="DJ63" s="117">
        <f t="shared" si="44"/>
        <v>0</v>
      </c>
      <c r="DK63" s="117">
        <f t="shared" si="45"/>
        <v>0</v>
      </c>
      <c r="DL63" s="117">
        <f t="shared" si="46"/>
        <v>0</v>
      </c>
      <c r="DM63" s="117">
        <f t="shared" si="47"/>
        <v>0</v>
      </c>
      <c r="DN63" s="117">
        <f t="shared" si="48"/>
        <v>0</v>
      </c>
      <c r="DO63" s="117">
        <f t="shared" si="90"/>
        <v>0</v>
      </c>
      <c r="DP63" s="117">
        <f t="shared" si="91"/>
        <v>0</v>
      </c>
      <c r="DQ63" s="117">
        <f t="shared" si="49"/>
        <v>0</v>
      </c>
      <c r="DR63" s="117">
        <f t="shared" si="50"/>
        <v>0</v>
      </c>
      <c r="DS63" s="117">
        <f t="shared" si="51"/>
        <v>0</v>
      </c>
      <c r="DT63" s="117">
        <f t="shared" si="118"/>
        <v>0</v>
      </c>
      <c r="DU63" s="117">
        <f t="shared" si="92"/>
        <v>0</v>
      </c>
      <c r="DV63" s="117">
        <f t="shared" si="53"/>
        <v>0</v>
      </c>
      <c r="DW63" s="117">
        <f t="shared" si="93"/>
        <v>0</v>
      </c>
      <c r="DX63" s="117">
        <f t="shared" si="54"/>
        <v>0</v>
      </c>
      <c r="DY63" s="117">
        <f t="shared" si="94"/>
        <v>0</v>
      </c>
      <c r="DZ63" s="117">
        <f t="shared" si="55"/>
        <v>0</v>
      </c>
      <c r="EA63" s="117">
        <f t="shared" si="56"/>
        <v>0</v>
      </c>
      <c r="EB63" s="117">
        <f t="shared" si="57"/>
        <v>0</v>
      </c>
      <c r="EC63" s="117">
        <f t="shared" si="119"/>
        <v>0</v>
      </c>
      <c r="ED63" s="117">
        <f t="shared" si="120"/>
        <v>0</v>
      </c>
      <c r="EE63" s="117">
        <f t="shared" si="95"/>
        <v>0</v>
      </c>
      <c r="EF63" s="117">
        <f t="shared" si="60"/>
        <v>0</v>
      </c>
      <c r="EG63" s="117">
        <f t="shared" si="61"/>
        <v>0</v>
      </c>
      <c r="EH63" s="117">
        <f t="shared" si="62"/>
        <v>0</v>
      </c>
      <c r="EI63" s="117">
        <f t="shared" si="96"/>
        <v>0</v>
      </c>
      <c r="EJ63" s="117">
        <f t="shared" si="97"/>
        <v>0</v>
      </c>
      <c r="EK63" s="117">
        <f t="shared" si="98"/>
        <v>0</v>
      </c>
      <c r="EL63" s="117">
        <f t="shared" si="63"/>
        <v>0</v>
      </c>
      <c r="EM63" s="117">
        <f t="shared" si="64"/>
        <v>0</v>
      </c>
      <c r="EN63" s="117">
        <f t="shared" si="121"/>
        <v>0</v>
      </c>
      <c r="EO63" s="117">
        <f t="shared" si="122"/>
        <v>0</v>
      </c>
      <c r="EP63" s="118">
        <f t="shared" si="123"/>
        <v>0</v>
      </c>
      <c r="EQ63" s="117">
        <f t="shared" si="68"/>
        <v>0</v>
      </c>
      <c r="ER63" s="117">
        <f t="shared" si="69"/>
        <v>0</v>
      </c>
      <c r="ES63" s="117">
        <f t="shared" si="70"/>
        <v>0</v>
      </c>
      <c r="ET63" s="117">
        <f t="shared" si="71"/>
        <v>0</v>
      </c>
      <c r="EU63" s="117">
        <f t="shared" si="72"/>
        <v>0</v>
      </c>
      <c r="EV63" s="117">
        <f t="shared" si="73"/>
        <v>0</v>
      </c>
      <c r="EW63" s="118">
        <f t="shared" si="99"/>
        <v>0</v>
      </c>
      <c r="EX63" s="118">
        <f t="shared" si="100"/>
        <v>0</v>
      </c>
      <c r="EY63" s="117">
        <f t="shared" si="101"/>
        <v>0</v>
      </c>
      <c r="EZ63" s="118">
        <f t="shared" si="124"/>
        <v>0</v>
      </c>
      <c r="FA63" s="118">
        <f t="shared" si="102"/>
        <v>0</v>
      </c>
      <c r="FB63" s="7"/>
      <c r="FC63" s="7"/>
      <c r="FD63" s="7"/>
    </row>
    <row r="64" spans="1:160" ht="12.75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4"/>
      <c r="Y64" s="834"/>
      <c r="Z64" s="835"/>
      <c r="AA64" s="42"/>
      <c r="AB64" s="10"/>
      <c r="AC64" s="6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BB64" s="118"/>
      <c r="BC64" s="118">
        <f t="shared" si="103"/>
        <v>0</v>
      </c>
      <c r="BD64" s="118">
        <f t="shared" si="104"/>
        <v>0</v>
      </c>
      <c r="BE64" s="118">
        <f t="shared" si="2"/>
        <v>0</v>
      </c>
      <c r="BF64" s="118">
        <f t="shared" si="3"/>
        <v>0</v>
      </c>
      <c r="BG64" s="118">
        <f t="shared" si="4"/>
        <v>0</v>
      </c>
      <c r="BH64" s="118">
        <f t="shared" si="75"/>
        <v>0</v>
      </c>
      <c r="BI64" s="118">
        <f t="shared" si="105"/>
        <v>0</v>
      </c>
      <c r="BJ64" s="118">
        <f t="shared" si="6"/>
        <v>0</v>
      </c>
      <c r="BK64" s="117">
        <f t="shared" si="76"/>
        <v>0</v>
      </c>
      <c r="BL64" s="118">
        <f t="shared" si="7"/>
        <v>0</v>
      </c>
      <c r="BM64" s="118">
        <f t="shared" si="8"/>
        <v>0</v>
      </c>
      <c r="BN64" s="117">
        <f t="shared" si="9"/>
        <v>0</v>
      </c>
      <c r="BO64" s="118">
        <f t="shared" si="10"/>
        <v>0</v>
      </c>
      <c r="BP64" s="118">
        <f t="shared" si="11"/>
        <v>0</v>
      </c>
      <c r="BQ64" s="118">
        <f t="shared" si="12"/>
        <v>0</v>
      </c>
      <c r="BR64" s="118">
        <f t="shared" si="13"/>
        <v>0</v>
      </c>
      <c r="BS64" s="118">
        <f t="shared" si="77"/>
        <v>0</v>
      </c>
      <c r="BT64" s="118">
        <f t="shared" si="78"/>
        <v>0</v>
      </c>
      <c r="BU64" s="118">
        <f t="shared" si="79"/>
        <v>0</v>
      </c>
      <c r="BV64" s="117">
        <f t="shared" si="14"/>
        <v>0</v>
      </c>
      <c r="BW64" s="117">
        <f t="shared" si="15"/>
        <v>0</v>
      </c>
      <c r="BX64" s="117">
        <f t="shared" si="16"/>
        <v>0</v>
      </c>
      <c r="BY64" s="117">
        <f t="shared" si="106"/>
        <v>0</v>
      </c>
      <c r="BZ64" s="117">
        <f t="shared" si="107"/>
        <v>0</v>
      </c>
      <c r="CA64" s="117">
        <f t="shared" si="80"/>
        <v>0</v>
      </c>
      <c r="CB64" s="117">
        <f t="shared" si="19"/>
        <v>0</v>
      </c>
      <c r="CC64" s="117">
        <f t="shared" si="108"/>
        <v>0</v>
      </c>
      <c r="CD64" s="117">
        <f t="shared" si="21"/>
        <v>0</v>
      </c>
      <c r="CE64" s="117">
        <f t="shared" si="81"/>
        <v>0</v>
      </c>
      <c r="CF64" s="117">
        <f t="shared" si="82"/>
        <v>0</v>
      </c>
      <c r="CG64" s="117">
        <f t="shared" si="83"/>
        <v>0</v>
      </c>
      <c r="CH64" s="117">
        <f t="shared" si="22"/>
        <v>0</v>
      </c>
      <c r="CI64" s="117">
        <f t="shared" si="23"/>
        <v>0</v>
      </c>
      <c r="CJ64" s="117">
        <f t="shared" si="24"/>
        <v>0</v>
      </c>
      <c r="CK64" s="117">
        <f t="shared" si="25"/>
        <v>0</v>
      </c>
      <c r="CL64" s="117">
        <f t="shared" si="109"/>
        <v>0</v>
      </c>
      <c r="CM64" s="117">
        <f t="shared" si="110"/>
        <v>0</v>
      </c>
      <c r="CN64" s="117">
        <f t="shared" si="28"/>
        <v>0</v>
      </c>
      <c r="CO64" s="117">
        <f t="shared" si="84"/>
        <v>0</v>
      </c>
      <c r="CP64" s="117">
        <f t="shared" si="85"/>
        <v>0</v>
      </c>
      <c r="CQ64" s="117">
        <f t="shared" si="86"/>
        <v>0</v>
      </c>
      <c r="CR64" s="117">
        <f t="shared" si="111"/>
        <v>0</v>
      </c>
      <c r="CS64" s="117">
        <f t="shared" si="112"/>
        <v>0</v>
      </c>
      <c r="CT64" s="117">
        <f t="shared" si="31"/>
        <v>0</v>
      </c>
      <c r="CU64" s="117">
        <f t="shared" si="32"/>
        <v>0</v>
      </c>
      <c r="CV64" s="117">
        <f t="shared" si="33"/>
        <v>0</v>
      </c>
      <c r="CW64" s="117">
        <f t="shared" si="34"/>
        <v>0</v>
      </c>
      <c r="CX64" s="117">
        <f t="shared" si="113"/>
        <v>0</v>
      </c>
      <c r="CY64" s="117">
        <f t="shared" si="114"/>
        <v>0</v>
      </c>
      <c r="CZ64" s="117">
        <f t="shared" si="115"/>
        <v>0</v>
      </c>
      <c r="DA64" s="117">
        <f t="shared" si="87"/>
        <v>0</v>
      </c>
      <c r="DB64" s="117">
        <f t="shared" si="116"/>
        <v>0</v>
      </c>
      <c r="DC64" s="117">
        <f t="shared" si="88"/>
        <v>0</v>
      </c>
      <c r="DD64" s="117">
        <f t="shared" si="117"/>
        <v>0</v>
      </c>
      <c r="DE64" s="117">
        <f t="shared" si="89"/>
        <v>0</v>
      </c>
      <c r="DF64" s="117">
        <f t="shared" si="40"/>
        <v>0</v>
      </c>
      <c r="DG64" s="117">
        <f t="shared" si="41"/>
        <v>0</v>
      </c>
      <c r="DH64" s="117">
        <f t="shared" si="42"/>
        <v>0</v>
      </c>
      <c r="DI64" s="117">
        <f t="shared" si="43"/>
        <v>0</v>
      </c>
      <c r="DJ64" s="117">
        <f t="shared" si="44"/>
        <v>0</v>
      </c>
      <c r="DK64" s="117">
        <f t="shared" si="45"/>
        <v>0</v>
      </c>
      <c r="DL64" s="117">
        <f t="shared" si="46"/>
        <v>0</v>
      </c>
      <c r="DM64" s="117">
        <f t="shared" si="47"/>
        <v>0</v>
      </c>
      <c r="DN64" s="117">
        <f t="shared" si="48"/>
        <v>0</v>
      </c>
      <c r="DO64" s="117">
        <f t="shared" si="90"/>
        <v>0</v>
      </c>
      <c r="DP64" s="117">
        <f t="shared" si="91"/>
        <v>0</v>
      </c>
      <c r="DQ64" s="117">
        <f t="shared" si="49"/>
        <v>0</v>
      </c>
      <c r="DR64" s="117">
        <f t="shared" si="50"/>
        <v>0</v>
      </c>
      <c r="DS64" s="117">
        <f t="shared" si="51"/>
        <v>0</v>
      </c>
      <c r="DT64" s="117">
        <f t="shared" si="118"/>
        <v>0</v>
      </c>
      <c r="DU64" s="117">
        <f t="shared" si="92"/>
        <v>0</v>
      </c>
      <c r="DV64" s="117">
        <f t="shared" si="53"/>
        <v>0</v>
      </c>
      <c r="DW64" s="117">
        <f t="shared" si="93"/>
        <v>0</v>
      </c>
      <c r="DX64" s="117">
        <f t="shared" si="54"/>
        <v>0</v>
      </c>
      <c r="DY64" s="117">
        <f t="shared" si="94"/>
        <v>0</v>
      </c>
      <c r="DZ64" s="117">
        <f t="shared" si="55"/>
        <v>0</v>
      </c>
      <c r="EA64" s="117">
        <f t="shared" si="56"/>
        <v>0</v>
      </c>
      <c r="EB64" s="117">
        <f t="shared" si="57"/>
        <v>0</v>
      </c>
      <c r="EC64" s="117">
        <f t="shared" si="119"/>
        <v>0</v>
      </c>
      <c r="ED64" s="117">
        <f t="shared" si="120"/>
        <v>0</v>
      </c>
      <c r="EE64" s="117">
        <f t="shared" si="95"/>
        <v>0</v>
      </c>
      <c r="EF64" s="117">
        <f t="shared" si="60"/>
        <v>0</v>
      </c>
      <c r="EG64" s="117">
        <f t="shared" si="61"/>
        <v>0</v>
      </c>
      <c r="EH64" s="117">
        <f t="shared" si="62"/>
        <v>0</v>
      </c>
      <c r="EI64" s="117">
        <f t="shared" si="96"/>
        <v>0</v>
      </c>
      <c r="EJ64" s="117">
        <f t="shared" si="97"/>
        <v>0</v>
      </c>
      <c r="EK64" s="117">
        <f t="shared" si="98"/>
        <v>0</v>
      </c>
      <c r="EL64" s="117">
        <f t="shared" si="63"/>
        <v>0</v>
      </c>
      <c r="EM64" s="117">
        <f t="shared" si="64"/>
        <v>0</v>
      </c>
      <c r="EN64" s="117">
        <f t="shared" si="121"/>
        <v>0</v>
      </c>
      <c r="EO64" s="117">
        <f t="shared" si="122"/>
        <v>0</v>
      </c>
      <c r="EP64" s="118">
        <f t="shared" si="123"/>
        <v>0</v>
      </c>
      <c r="EQ64" s="117">
        <f t="shared" si="68"/>
        <v>0</v>
      </c>
      <c r="ER64" s="117">
        <f t="shared" si="69"/>
        <v>0</v>
      </c>
      <c r="ES64" s="117">
        <f t="shared" si="70"/>
        <v>0</v>
      </c>
      <c r="ET64" s="117">
        <f t="shared" si="71"/>
        <v>0</v>
      </c>
      <c r="EU64" s="117">
        <f t="shared" si="72"/>
        <v>0</v>
      </c>
      <c r="EV64" s="117">
        <f t="shared" si="73"/>
        <v>0</v>
      </c>
      <c r="EW64" s="118">
        <f t="shared" si="99"/>
        <v>0</v>
      </c>
      <c r="EX64" s="118">
        <f t="shared" si="100"/>
        <v>0</v>
      </c>
      <c r="EY64" s="117">
        <f t="shared" si="101"/>
        <v>0</v>
      </c>
      <c r="EZ64" s="118">
        <f t="shared" si="124"/>
        <v>0</v>
      </c>
      <c r="FA64" s="118">
        <f t="shared" si="102"/>
        <v>0</v>
      </c>
      <c r="FB64" s="7"/>
      <c r="FC64" s="7"/>
      <c r="FD64" s="7"/>
    </row>
    <row r="65" spans="1:160" ht="24" customHeight="1" thickTop="1" thickBot="1" x14ac:dyDescent="0.3">
      <c r="A65" s="659" t="s">
        <v>79</v>
      </c>
      <c r="B65" s="660"/>
      <c r="C65" s="660"/>
      <c r="D65" s="198">
        <v>4</v>
      </c>
      <c r="E65" s="198">
        <v>21</v>
      </c>
      <c r="F65" s="198">
        <v>22</v>
      </c>
      <c r="G65" s="198">
        <v>25</v>
      </c>
      <c r="H65" s="198">
        <v>26</v>
      </c>
      <c r="I65" s="198">
        <v>28</v>
      </c>
      <c r="J65" s="198">
        <v>34</v>
      </c>
      <c r="K65" s="198">
        <v>30</v>
      </c>
      <c r="L65" s="198">
        <v>32</v>
      </c>
      <c r="M65" s="198">
        <v>10</v>
      </c>
      <c r="N65" s="198">
        <v>40</v>
      </c>
      <c r="O65" s="198">
        <v>17</v>
      </c>
      <c r="P65" s="198">
        <v>23</v>
      </c>
      <c r="Q65" s="198">
        <v>31</v>
      </c>
      <c r="R65" s="198">
        <v>27</v>
      </c>
      <c r="S65" s="198">
        <v>15</v>
      </c>
      <c r="T65" s="198">
        <v>13</v>
      </c>
      <c r="U65" s="198">
        <v>19</v>
      </c>
      <c r="V65" s="198">
        <v>35</v>
      </c>
      <c r="W65" s="198">
        <v>9</v>
      </c>
      <c r="X65" s="198">
        <v>16</v>
      </c>
      <c r="Y65" s="198">
        <v>7</v>
      </c>
      <c r="Z65" s="198">
        <v>36</v>
      </c>
      <c r="AA65" s="851" t="s">
        <v>779</v>
      </c>
      <c r="AB65" s="852"/>
      <c r="AC65" s="193"/>
      <c r="AD65" s="272">
        <f t="shared" ref="AD65:AZ65" si="125">COUNTA(AD10:AD62)</f>
        <v>46</v>
      </c>
      <c r="AE65" s="272">
        <f t="shared" si="125"/>
        <v>46</v>
      </c>
      <c r="AF65" s="272">
        <f t="shared" si="125"/>
        <v>46</v>
      </c>
      <c r="AG65" s="272">
        <f t="shared" si="125"/>
        <v>46</v>
      </c>
      <c r="AH65" s="272">
        <f t="shared" si="125"/>
        <v>46</v>
      </c>
      <c r="AI65" s="272">
        <f t="shared" si="125"/>
        <v>46</v>
      </c>
      <c r="AJ65" s="272">
        <f t="shared" si="125"/>
        <v>46</v>
      </c>
      <c r="AK65" s="272">
        <f t="shared" si="125"/>
        <v>46</v>
      </c>
      <c r="AL65" s="272">
        <f t="shared" si="125"/>
        <v>46</v>
      </c>
      <c r="AM65" s="272">
        <f t="shared" si="125"/>
        <v>46</v>
      </c>
      <c r="AN65" s="272">
        <f t="shared" si="125"/>
        <v>46</v>
      </c>
      <c r="AO65" s="272">
        <f t="shared" si="125"/>
        <v>46</v>
      </c>
      <c r="AP65" s="272">
        <f t="shared" si="125"/>
        <v>46</v>
      </c>
      <c r="AQ65" s="272">
        <f t="shared" si="125"/>
        <v>46</v>
      </c>
      <c r="AR65" s="272">
        <f t="shared" si="125"/>
        <v>46</v>
      </c>
      <c r="AS65" s="272">
        <f t="shared" si="125"/>
        <v>46</v>
      </c>
      <c r="AT65" s="272">
        <f t="shared" si="125"/>
        <v>46</v>
      </c>
      <c r="AU65" s="272">
        <f t="shared" si="125"/>
        <v>46</v>
      </c>
      <c r="AV65" s="272">
        <f t="shared" si="125"/>
        <v>46</v>
      </c>
      <c r="AW65" s="272">
        <f t="shared" si="125"/>
        <v>46</v>
      </c>
      <c r="AX65" s="272">
        <f t="shared" si="125"/>
        <v>46</v>
      </c>
      <c r="AY65" s="272">
        <f t="shared" si="125"/>
        <v>46</v>
      </c>
      <c r="AZ65" s="374">
        <f t="shared" si="125"/>
        <v>46</v>
      </c>
      <c r="BA65" s="374">
        <f>SUM(AC65:AZ65)</f>
        <v>1058</v>
      </c>
      <c r="BB65" s="194"/>
      <c r="BC65" s="118">
        <f t="shared" ref="BC65:EA65" si="126">SUM(BC12:BC64)</f>
        <v>33</v>
      </c>
      <c r="BD65" s="118">
        <f t="shared" si="126"/>
        <v>36</v>
      </c>
      <c r="BE65" s="118">
        <f t="shared" si="126"/>
        <v>36</v>
      </c>
      <c r="BF65" s="118">
        <f t="shared" si="126"/>
        <v>22</v>
      </c>
      <c r="BG65" s="118">
        <f t="shared" si="126"/>
        <v>12</v>
      </c>
      <c r="BH65" s="118">
        <f>SUM(BH12:BH64)</f>
        <v>12</v>
      </c>
      <c r="BI65" s="118">
        <f t="shared" si="126"/>
        <v>12</v>
      </c>
      <c r="BJ65" s="118">
        <f t="shared" si="126"/>
        <v>12</v>
      </c>
      <c r="BK65" s="118">
        <f t="shared" si="126"/>
        <v>16</v>
      </c>
      <c r="BL65" s="118">
        <f t="shared" si="126"/>
        <v>28</v>
      </c>
      <c r="BM65" s="118">
        <f t="shared" si="126"/>
        <v>28</v>
      </c>
      <c r="BN65" s="118">
        <f t="shared" si="126"/>
        <v>0</v>
      </c>
      <c r="BO65" s="118">
        <f t="shared" si="126"/>
        <v>28</v>
      </c>
      <c r="BP65" s="118">
        <f t="shared" si="126"/>
        <v>28</v>
      </c>
      <c r="BQ65" s="118">
        <f t="shared" si="126"/>
        <v>0</v>
      </c>
      <c r="BR65" s="118">
        <f t="shared" si="126"/>
        <v>28</v>
      </c>
      <c r="BS65" s="118">
        <f t="shared" si="126"/>
        <v>24</v>
      </c>
      <c r="BT65" s="118">
        <f t="shared" si="126"/>
        <v>9</v>
      </c>
      <c r="BU65" s="118">
        <f t="shared" si="126"/>
        <v>33</v>
      </c>
      <c r="BV65" s="118">
        <f t="shared" si="126"/>
        <v>28</v>
      </c>
      <c r="BW65" s="118">
        <f t="shared" si="126"/>
        <v>3</v>
      </c>
      <c r="BX65" s="118">
        <f t="shared" si="126"/>
        <v>31</v>
      </c>
      <c r="BY65" s="118">
        <f t="shared" si="126"/>
        <v>18</v>
      </c>
      <c r="BZ65" s="118">
        <f t="shared" si="126"/>
        <v>22</v>
      </c>
      <c r="CA65" s="118">
        <f t="shared" si="126"/>
        <v>40</v>
      </c>
      <c r="CB65" s="118">
        <f t="shared" si="126"/>
        <v>0</v>
      </c>
      <c r="CC65" s="118">
        <f t="shared" si="126"/>
        <v>0</v>
      </c>
      <c r="CD65" s="118">
        <f t="shared" si="126"/>
        <v>0</v>
      </c>
      <c r="CE65" s="118">
        <f t="shared" si="126"/>
        <v>14</v>
      </c>
      <c r="CF65" s="118">
        <f t="shared" si="126"/>
        <v>9</v>
      </c>
      <c r="CG65" s="118">
        <f t="shared" si="126"/>
        <v>23</v>
      </c>
      <c r="CH65" s="118">
        <f t="shared" si="126"/>
        <v>14</v>
      </c>
      <c r="CI65" s="118">
        <f t="shared" si="126"/>
        <v>0</v>
      </c>
      <c r="CJ65" s="118">
        <f t="shared" si="126"/>
        <v>8</v>
      </c>
      <c r="CK65" s="118">
        <f t="shared" si="126"/>
        <v>22</v>
      </c>
      <c r="CL65" s="118">
        <f t="shared" si="126"/>
        <v>18</v>
      </c>
      <c r="CM65" s="118">
        <f t="shared" si="126"/>
        <v>12</v>
      </c>
      <c r="CN65" s="118">
        <f t="shared" si="126"/>
        <v>30</v>
      </c>
      <c r="CO65" s="118">
        <f t="shared" si="126"/>
        <v>17</v>
      </c>
      <c r="CP65" s="118">
        <f t="shared" si="126"/>
        <v>12</v>
      </c>
      <c r="CQ65" s="118">
        <f t="shared" si="126"/>
        <v>29</v>
      </c>
      <c r="CR65" s="118">
        <f t="shared" si="126"/>
        <v>33</v>
      </c>
      <c r="CS65" s="118">
        <f t="shared" si="126"/>
        <v>36</v>
      </c>
      <c r="CT65" s="118">
        <f t="shared" si="126"/>
        <v>16</v>
      </c>
      <c r="CU65" s="118">
        <f t="shared" si="126"/>
        <v>12</v>
      </c>
      <c r="CV65" s="118">
        <f t="shared" si="126"/>
        <v>28</v>
      </c>
      <c r="CW65" s="118">
        <f t="shared" si="126"/>
        <v>36</v>
      </c>
      <c r="CX65" s="118">
        <f t="shared" si="126"/>
        <v>24</v>
      </c>
      <c r="CY65" s="118">
        <f t="shared" si="126"/>
        <v>4</v>
      </c>
      <c r="CZ65" s="118">
        <f t="shared" si="126"/>
        <v>21</v>
      </c>
      <c r="DA65" s="118">
        <f t="shared" si="126"/>
        <v>25</v>
      </c>
      <c r="DB65" s="118">
        <f t="shared" si="126"/>
        <v>12</v>
      </c>
      <c r="DC65" s="118">
        <f t="shared" si="126"/>
        <v>0</v>
      </c>
      <c r="DD65" s="118">
        <f t="shared" si="126"/>
        <v>16</v>
      </c>
      <c r="DE65" s="118">
        <f t="shared" si="126"/>
        <v>28</v>
      </c>
      <c r="DF65" s="118">
        <f t="shared" si="126"/>
        <v>12</v>
      </c>
      <c r="DG65" s="118">
        <f t="shared" si="126"/>
        <v>0</v>
      </c>
      <c r="DH65" s="118">
        <f t="shared" si="126"/>
        <v>12</v>
      </c>
      <c r="DI65" s="118">
        <f t="shared" si="126"/>
        <v>21</v>
      </c>
      <c r="DJ65" s="118">
        <f t="shared" si="126"/>
        <v>9</v>
      </c>
      <c r="DK65" s="118">
        <f t="shared" si="126"/>
        <v>30</v>
      </c>
      <c r="DL65" s="118">
        <f t="shared" si="126"/>
        <v>12</v>
      </c>
      <c r="DM65" s="118">
        <f t="shared" si="126"/>
        <v>21</v>
      </c>
      <c r="DN65" s="118">
        <f t="shared" si="126"/>
        <v>21</v>
      </c>
      <c r="DO65" s="118">
        <f t="shared" si="126"/>
        <v>3</v>
      </c>
      <c r="DP65" s="118">
        <f t="shared" si="126"/>
        <v>24</v>
      </c>
      <c r="DQ65" s="118">
        <f t="shared" si="126"/>
        <v>12</v>
      </c>
      <c r="DR65" s="118">
        <f t="shared" si="126"/>
        <v>0</v>
      </c>
      <c r="DS65" s="118">
        <f t="shared" si="126"/>
        <v>12</v>
      </c>
      <c r="DT65" s="118">
        <f t="shared" si="126"/>
        <v>14</v>
      </c>
      <c r="DU65" s="118">
        <f>SUM(DU12:DU64)</f>
        <v>14</v>
      </c>
      <c r="DV65" s="118">
        <f>SUM(DV12:DV64)</f>
        <v>28</v>
      </c>
      <c r="DW65" s="118">
        <f>SUM(DW12:DW64)</f>
        <v>8</v>
      </c>
      <c r="DX65" s="118">
        <f t="shared" si="126"/>
        <v>14</v>
      </c>
      <c r="DY65" s="118">
        <f t="shared" si="126"/>
        <v>22</v>
      </c>
      <c r="DZ65" s="118">
        <f t="shared" si="126"/>
        <v>16</v>
      </c>
      <c r="EA65" s="118">
        <f t="shared" si="126"/>
        <v>0</v>
      </c>
      <c r="EB65" s="118">
        <f t="shared" ref="EB65:FA65" si="127">SUM(EB12:EB64)</f>
        <v>16</v>
      </c>
      <c r="EC65" s="118">
        <f t="shared" si="127"/>
        <v>9</v>
      </c>
      <c r="ED65" s="118">
        <f t="shared" si="127"/>
        <v>9</v>
      </c>
      <c r="EE65" s="118">
        <f t="shared" si="127"/>
        <v>18</v>
      </c>
      <c r="EF65" s="118">
        <f t="shared" si="127"/>
        <v>16</v>
      </c>
      <c r="EG65" s="118">
        <f t="shared" si="127"/>
        <v>6</v>
      </c>
      <c r="EH65" s="118">
        <f t="shared" si="127"/>
        <v>22</v>
      </c>
      <c r="EI65" s="118">
        <f t="shared" si="127"/>
        <v>12</v>
      </c>
      <c r="EJ65" s="118">
        <f t="shared" si="127"/>
        <v>0</v>
      </c>
      <c r="EK65" s="118">
        <f t="shared" si="127"/>
        <v>12</v>
      </c>
      <c r="EL65" s="118">
        <f t="shared" si="127"/>
        <v>12</v>
      </c>
      <c r="EM65" s="118">
        <f t="shared" si="127"/>
        <v>22</v>
      </c>
      <c r="EN65" s="118">
        <f t="shared" si="127"/>
        <v>24</v>
      </c>
      <c r="EO65" s="118">
        <f>SUM(EO12:EO64)</f>
        <v>22</v>
      </c>
      <c r="EP65" s="118">
        <f>SUM(EP12:EP64)</f>
        <v>25</v>
      </c>
      <c r="EQ65" s="118">
        <f t="shared" si="127"/>
        <v>25</v>
      </c>
      <c r="ER65" s="118">
        <f t="shared" si="127"/>
        <v>0</v>
      </c>
      <c r="ES65" s="118">
        <f t="shared" si="127"/>
        <v>25</v>
      </c>
      <c r="ET65" s="118">
        <f t="shared" si="127"/>
        <v>25</v>
      </c>
      <c r="EU65" s="118">
        <f t="shared" si="127"/>
        <v>9</v>
      </c>
      <c r="EV65" s="118">
        <f t="shared" si="127"/>
        <v>34</v>
      </c>
      <c r="EW65" s="118">
        <f t="shared" si="127"/>
        <v>18</v>
      </c>
      <c r="EX65" s="118">
        <f t="shared" si="127"/>
        <v>12</v>
      </c>
      <c r="EY65" s="118">
        <f t="shared" si="127"/>
        <v>30</v>
      </c>
      <c r="EZ65" s="118">
        <f t="shared" si="127"/>
        <v>10</v>
      </c>
      <c r="FA65" s="118">
        <f t="shared" si="127"/>
        <v>8</v>
      </c>
      <c r="FB65" s="7"/>
      <c r="FC65" s="7"/>
      <c r="FD65" s="7"/>
    </row>
    <row r="66" spans="1:160" ht="6.75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Q66" s="117"/>
      <c r="ER66" s="117"/>
      <c r="ES66" s="117"/>
      <c r="ET66" s="117"/>
      <c r="EU66" s="182"/>
      <c r="EV66" s="182"/>
      <c r="EW66" s="7"/>
      <c r="EX66" s="7"/>
      <c r="EY66" s="7"/>
      <c r="EZ66" s="7"/>
      <c r="FA66" s="7"/>
      <c r="FB66" s="7"/>
      <c r="FC66" s="7"/>
      <c r="FD66" s="7"/>
    </row>
    <row r="67" spans="1:160" ht="14.1" hidden="1" customHeight="1" x14ac:dyDescent="0.25">
      <c r="A67" s="770" t="s">
        <v>500</v>
      </c>
      <c r="B67" s="770"/>
      <c r="C67" s="770"/>
      <c r="D67" s="272">
        <f>COUNTA(D12:D60)</f>
        <v>46</v>
      </c>
      <c r="E67" s="272">
        <f t="shared" ref="E67:Z67" si="128">COUNTA(E12:E60)</f>
        <v>46</v>
      </c>
      <c r="F67" s="272">
        <f t="shared" si="128"/>
        <v>46</v>
      </c>
      <c r="G67" s="272">
        <f t="shared" si="128"/>
        <v>46</v>
      </c>
      <c r="H67" s="272">
        <f>COUNTA(H12:H60)</f>
        <v>46</v>
      </c>
      <c r="I67" s="272">
        <f>COUNTA(I12:I60)</f>
        <v>46</v>
      </c>
      <c r="J67" s="272">
        <f>COUNTA(J12:J60)</f>
        <v>46</v>
      </c>
      <c r="K67" s="272">
        <f>COUNTA(K12:K60)</f>
        <v>46</v>
      </c>
      <c r="L67" s="272">
        <f>COUNTA(L12:L60)</f>
        <v>46</v>
      </c>
      <c r="M67" s="272">
        <f t="shared" si="128"/>
        <v>46</v>
      </c>
      <c r="N67" s="272">
        <f t="shared" si="128"/>
        <v>46</v>
      </c>
      <c r="O67" s="272">
        <f t="shared" si="128"/>
        <v>46</v>
      </c>
      <c r="P67" s="272">
        <f t="shared" si="128"/>
        <v>46</v>
      </c>
      <c r="Q67" s="272">
        <f t="shared" si="128"/>
        <v>46</v>
      </c>
      <c r="R67" s="272">
        <f t="shared" si="128"/>
        <v>46</v>
      </c>
      <c r="S67" s="272">
        <f t="shared" si="128"/>
        <v>46</v>
      </c>
      <c r="T67" s="272">
        <f t="shared" si="128"/>
        <v>46</v>
      </c>
      <c r="U67" s="272">
        <f t="shared" si="128"/>
        <v>46</v>
      </c>
      <c r="V67" s="272">
        <f t="shared" si="128"/>
        <v>46</v>
      </c>
      <c r="W67" s="272">
        <f t="shared" si="128"/>
        <v>46</v>
      </c>
      <c r="X67" s="272">
        <f t="shared" si="128"/>
        <v>46</v>
      </c>
      <c r="Y67" s="272">
        <f t="shared" si="128"/>
        <v>46</v>
      </c>
      <c r="Z67" s="272">
        <f t="shared" si="128"/>
        <v>46</v>
      </c>
      <c r="AA67" s="2"/>
      <c r="AB67" s="272">
        <f t="shared" ref="AB67:AB134" si="129">SUM(D67:AA67)</f>
        <v>1058</v>
      </c>
      <c r="AC67" s="2"/>
      <c r="AD67" s="374"/>
      <c r="AE67" s="374"/>
      <c r="AF67" s="374"/>
      <c r="AG67" s="374"/>
      <c r="AH67" s="390"/>
      <c r="AI67" s="374"/>
      <c r="AJ67" s="374"/>
      <c r="AK67" s="390"/>
      <c r="AL67" s="374"/>
      <c r="AM67" s="374"/>
      <c r="AN67" s="374"/>
      <c r="AO67" s="374"/>
      <c r="AP67" s="374"/>
      <c r="AQ67" s="374"/>
      <c r="AR67" s="374"/>
      <c r="AS67" s="374"/>
      <c r="AT67" s="374"/>
      <c r="AU67" s="374"/>
      <c r="AV67" s="374"/>
      <c r="AW67" s="374"/>
      <c r="AX67" s="374"/>
      <c r="AY67" s="374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Q67" s="117"/>
      <c r="ER67" s="117"/>
      <c r="ES67" s="117"/>
      <c r="ET67" s="117"/>
      <c r="EU67" s="182"/>
      <c r="EV67" s="182"/>
      <c r="EW67" s="7"/>
      <c r="EX67" s="7"/>
      <c r="EY67" s="7"/>
      <c r="EZ67" s="7"/>
      <c r="FA67" s="7"/>
      <c r="FB67" s="7"/>
      <c r="FC67" s="7"/>
      <c r="FD67" s="7"/>
    </row>
    <row r="68" spans="1:160" ht="18" hidden="1" customHeight="1" x14ac:dyDescent="0.25">
      <c r="A68" s="770" t="s">
        <v>460</v>
      </c>
      <c r="B68" s="770"/>
      <c r="C68" s="770"/>
      <c r="D68" s="272">
        <f t="shared" ref="D68:Z68" si="130">COUNTIF(D12:D64,"A.40")</f>
        <v>0</v>
      </c>
      <c r="E68" s="272">
        <f t="shared" si="130"/>
        <v>0</v>
      </c>
      <c r="F68" s="272">
        <f t="shared" si="130"/>
        <v>0</v>
      </c>
      <c r="G68" s="272">
        <f t="shared" ref="G68:L68" si="131">COUNTIF(G12:G64,"A.40")</f>
        <v>0</v>
      </c>
      <c r="H68" s="272">
        <f t="shared" si="131"/>
        <v>0</v>
      </c>
      <c r="I68" s="272">
        <f t="shared" si="131"/>
        <v>0</v>
      </c>
      <c r="J68" s="272">
        <f t="shared" si="131"/>
        <v>0</v>
      </c>
      <c r="K68" s="272">
        <f t="shared" si="131"/>
        <v>0</v>
      </c>
      <c r="L68" s="272">
        <f t="shared" si="131"/>
        <v>0</v>
      </c>
      <c r="M68" s="272">
        <f t="shared" si="130"/>
        <v>3</v>
      </c>
      <c r="N68" s="272">
        <f t="shared" si="130"/>
        <v>3</v>
      </c>
      <c r="O68" s="272">
        <f t="shared" si="130"/>
        <v>0</v>
      </c>
      <c r="P68" s="272">
        <f t="shared" si="130"/>
        <v>0</v>
      </c>
      <c r="Q68" s="272">
        <f t="shared" si="130"/>
        <v>0</v>
      </c>
      <c r="R68" s="272">
        <f t="shared" si="130"/>
        <v>3</v>
      </c>
      <c r="S68" s="272">
        <f t="shared" si="130"/>
        <v>3</v>
      </c>
      <c r="T68" s="272">
        <f t="shared" si="130"/>
        <v>3</v>
      </c>
      <c r="U68" s="272">
        <f t="shared" si="130"/>
        <v>3</v>
      </c>
      <c r="V68" s="272">
        <f t="shared" si="130"/>
        <v>3</v>
      </c>
      <c r="W68" s="272">
        <f t="shared" si="130"/>
        <v>3</v>
      </c>
      <c r="X68" s="272">
        <f t="shared" si="130"/>
        <v>3</v>
      </c>
      <c r="Y68" s="272">
        <f t="shared" si="130"/>
        <v>3</v>
      </c>
      <c r="Z68" s="272">
        <f t="shared" si="130"/>
        <v>3</v>
      </c>
      <c r="AA68" s="2"/>
      <c r="AB68" s="272">
        <f t="shared" si="129"/>
        <v>33</v>
      </c>
      <c r="AC68" s="373">
        <f>AB68</f>
        <v>33</v>
      </c>
      <c r="AD68" s="272">
        <f t="shared" ref="AD68:AZ68" si="132">COUNTIF(AD11:AD63,"A.40")</f>
        <v>0</v>
      </c>
      <c r="AE68" s="272">
        <f t="shared" si="132"/>
        <v>0</v>
      </c>
      <c r="AF68" s="272">
        <f t="shared" si="132"/>
        <v>0</v>
      </c>
      <c r="AG68" s="272">
        <f t="shared" si="132"/>
        <v>0</v>
      </c>
      <c r="AH68" s="272">
        <f>COUNTIF(AH11:AH63,"A.40")</f>
        <v>0</v>
      </c>
      <c r="AI68" s="272">
        <f>COUNTIF(AI11:AI63,"A.40")</f>
        <v>0</v>
      </c>
      <c r="AJ68" s="272">
        <f>COUNTIF(AJ11:AJ63,"A.40")</f>
        <v>0</v>
      </c>
      <c r="AK68" s="272">
        <f>COUNTIF(AK11:AK63,"A.40")</f>
        <v>0</v>
      </c>
      <c r="AL68" s="272">
        <f>COUNTIF(AL11:AL63,"A.40")</f>
        <v>0</v>
      </c>
      <c r="AM68" s="272">
        <f t="shared" si="132"/>
        <v>3</v>
      </c>
      <c r="AN68" s="272">
        <f t="shared" si="132"/>
        <v>3</v>
      </c>
      <c r="AO68" s="272">
        <f t="shared" si="132"/>
        <v>0</v>
      </c>
      <c r="AP68" s="272">
        <f t="shared" si="132"/>
        <v>0</v>
      </c>
      <c r="AQ68" s="272">
        <f t="shared" si="132"/>
        <v>0</v>
      </c>
      <c r="AR68" s="272">
        <f t="shared" si="132"/>
        <v>3</v>
      </c>
      <c r="AS68" s="272">
        <f t="shared" si="132"/>
        <v>3</v>
      </c>
      <c r="AT68" s="272">
        <f t="shared" si="132"/>
        <v>3</v>
      </c>
      <c r="AU68" s="272">
        <f t="shared" si="132"/>
        <v>3</v>
      </c>
      <c r="AV68" s="272">
        <f t="shared" si="132"/>
        <v>3</v>
      </c>
      <c r="AW68" s="272">
        <f t="shared" si="132"/>
        <v>3</v>
      </c>
      <c r="AX68" s="272">
        <f t="shared" si="132"/>
        <v>3</v>
      </c>
      <c r="AY68" s="272">
        <f t="shared" si="132"/>
        <v>3</v>
      </c>
      <c r="AZ68" s="374">
        <f t="shared" si="132"/>
        <v>3</v>
      </c>
      <c r="BA68" s="374">
        <f t="shared" ref="BA68:BA134" si="133">SUM(AD68:AZ68)</f>
        <v>33</v>
      </c>
      <c r="BB68" s="374">
        <f>BA68</f>
        <v>33</v>
      </c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Q68" s="117"/>
      <c r="ER68" s="117"/>
      <c r="ES68" s="117"/>
      <c r="ET68" s="117"/>
      <c r="EU68" s="182"/>
      <c r="EV68" s="182"/>
      <c r="EW68" s="7"/>
      <c r="EX68" s="7"/>
      <c r="EY68" s="7"/>
      <c r="EZ68" s="7"/>
      <c r="FA68" s="7"/>
      <c r="FB68" s="7"/>
      <c r="FC68" s="7"/>
      <c r="FD68" s="7"/>
    </row>
    <row r="69" spans="1:160" ht="18" hidden="1" customHeight="1" x14ac:dyDescent="0.25">
      <c r="A69" s="369" t="s">
        <v>676</v>
      </c>
      <c r="B69" s="369"/>
      <c r="C69" s="369"/>
      <c r="D69" s="272">
        <f t="shared" ref="D69:Z69" si="134">COUNTIF(D12:D64,"A.46")</f>
        <v>3</v>
      </c>
      <c r="E69" s="272">
        <f t="shared" si="134"/>
        <v>3</v>
      </c>
      <c r="F69" s="272">
        <f t="shared" si="134"/>
        <v>3</v>
      </c>
      <c r="G69" s="272">
        <f t="shared" ref="G69:L69" si="135">COUNTIF(G12:G64,"A.46")</f>
        <v>3</v>
      </c>
      <c r="H69" s="272">
        <f t="shared" si="135"/>
        <v>3</v>
      </c>
      <c r="I69" s="272">
        <f t="shared" si="135"/>
        <v>3</v>
      </c>
      <c r="J69" s="272">
        <f t="shared" si="135"/>
        <v>3</v>
      </c>
      <c r="K69" s="272">
        <f t="shared" si="135"/>
        <v>3</v>
      </c>
      <c r="L69" s="272">
        <f t="shared" si="135"/>
        <v>3</v>
      </c>
      <c r="M69" s="272">
        <f t="shared" si="134"/>
        <v>0</v>
      </c>
      <c r="N69" s="272">
        <f t="shared" si="134"/>
        <v>0</v>
      </c>
      <c r="O69" s="272">
        <f t="shared" si="134"/>
        <v>3</v>
      </c>
      <c r="P69" s="272">
        <f t="shared" si="134"/>
        <v>3</v>
      </c>
      <c r="Q69" s="272">
        <f t="shared" si="134"/>
        <v>3</v>
      </c>
      <c r="R69" s="272">
        <f t="shared" si="134"/>
        <v>0</v>
      </c>
      <c r="S69" s="272">
        <f t="shared" si="134"/>
        <v>0</v>
      </c>
      <c r="T69" s="272">
        <f t="shared" si="134"/>
        <v>0</v>
      </c>
      <c r="U69" s="272">
        <f t="shared" si="134"/>
        <v>0</v>
      </c>
      <c r="V69" s="272">
        <f t="shared" si="134"/>
        <v>0</v>
      </c>
      <c r="W69" s="272">
        <f t="shared" si="134"/>
        <v>0</v>
      </c>
      <c r="X69" s="272">
        <f t="shared" si="134"/>
        <v>0</v>
      </c>
      <c r="Y69" s="272">
        <f t="shared" si="134"/>
        <v>0</v>
      </c>
      <c r="Z69" s="272">
        <f t="shared" si="134"/>
        <v>0</v>
      </c>
      <c r="AA69" s="2"/>
      <c r="AB69" s="272">
        <f>SUM(D69:AA69)</f>
        <v>36</v>
      </c>
      <c r="AC69" s="385">
        <f>AB69</f>
        <v>36</v>
      </c>
      <c r="AD69" s="272">
        <f t="shared" ref="AD69:AZ69" si="136">COUNTIF(AD11:AD63,"A.46")</f>
        <v>3</v>
      </c>
      <c r="AE69" s="272">
        <f t="shared" si="136"/>
        <v>3</v>
      </c>
      <c r="AF69" s="272">
        <f t="shared" si="136"/>
        <v>3</v>
      </c>
      <c r="AG69" s="272">
        <f t="shared" si="136"/>
        <v>3</v>
      </c>
      <c r="AH69" s="272">
        <f>COUNTIF(AH11:AH63,"A.46")</f>
        <v>3</v>
      </c>
      <c r="AI69" s="272">
        <f>COUNTIF(AI11:AI63,"A.46")</f>
        <v>3</v>
      </c>
      <c r="AJ69" s="272">
        <f>COUNTIF(AJ11:AJ63,"A.46")</f>
        <v>3</v>
      </c>
      <c r="AK69" s="272">
        <f>COUNTIF(AK11:AK63,"A.46")</f>
        <v>3</v>
      </c>
      <c r="AL69" s="272">
        <f>COUNTIF(AL11:AL63,"A.46")</f>
        <v>3</v>
      </c>
      <c r="AM69" s="272">
        <f t="shared" si="136"/>
        <v>0</v>
      </c>
      <c r="AN69" s="272">
        <f t="shared" si="136"/>
        <v>0</v>
      </c>
      <c r="AO69" s="272">
        <f t="shared" si="136"/>
        <v>3</v>
      </c>
      <c r="AP69" s="272">
        <f t="shared" si="136"/>
        <v>3</v>
      </c>
      <c r="AQ69" s="272">
        <f t="shared" si="136"/>
        <v>3</v>
      </c>
      <c r="AR69" s="272">
        <f t="shared" si="136"/>
        <v>0</v>
      </c>
      <c r="AS69" s="272">
        <f t="shared" si="136"/>
        <v>0</v>
      </c>
      <c r="AT69" s="272">
        <f t="shared" si="136"/>
        <v>0</v>
      </c>
      <c r="AU69" s="272">
        <f t="shared" si="136"/>
        <v>0</v>
      </c>
      <c r="AV69" s="272">
        <f t="shared" si="136"/>
        <v>0</v>
      </c>
      <c r="AW69" s="272">
        <f t="shared" si="136"/>
        <v>0</v>
      </c>
      <c r="AX69" s="272">
        <f t="shared" si="136"/>
        <v>0</v>
      </c>
      <c r="AY69" s="272">
        <f t="shared" si="136"/>
        <v>0</v>
      </c>
      <c r="AZ69" s="272">
        <f t="shared" si="136"/>
        <v>0</v>
      </c>
      <c r="BA69" s="374">
        <f t="shared" si="133"/>
        <v>36</v>
      </c>
      <c r="BB69" s="374">
        <f>BA69</f>
        <v>36</v>
      </c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Q69" s="117"/>
      <c r="ER69" s="117"/>
      <c r="ES69" s="117"/>
      <c r="ET69" s="117"/>
      <c r="EU69" s="182"/>
      <c r="EV69" s="182"/>
      <c r="EW69" s="7"/>
      <c r="EX69" s="7"/>
      <c r="EY69" s="7"/>
      <c r="EZ69" s="7"/>
      <c r="FA69" s="7"/>
      <c r="FB69" s="7"/>
      <c r="FC69" s="7"/>
      <c r="FD69" s="7"/>
    </row>
    <row r="70" spans="1:160" ht="18" hidden="1" customHeight="1" x14ac:dyDescent="0.25">
      <c r="A70" s="770" t="s">
        <v>461</v>
      </c>
      <c r="B70" s="770"/>
      <c r="C70" s="770"/>
      <c r="D70" s="272">
        <f t="shared" ref="D70:Z70" si="137">COUNTIF(D12:D64,"B.23")</f>
        <v>0</v>
      </c>
      <c r="E70" s="272">
        <f t="shared" si="137"/>
        <v>0</v>
      </c>
      <c r="F70" s="272">
        <f t="shared" si="137"/>
        <v>0</v>
      </c>
      <c r="G70" s="272">
        <f t="shared" ref="G70:L70" si="138">COUNTIF(G12:G64,"B.23")</f>
        <v>0</v>
      </c>
      <c r="H70" s="272">
        <f t="shared" si="138"/>
        <v>0</v>
      </c>
      <c r="I70" s="272">
        <f t="shared" si="138"/>
        <v>0</v>
      </c>
      <c r="J70" s="272">
        <f t="shared" si="138"/>
        <v>0</v>
      </c>
      <c r="K70" s="272">
        <f t="shared" si="138"/>
        <v>0</v>
      </c>
      <c r="L70" s="272">
        <f t="shared" si="138"/>
        <v>0</v>
      </c>
      <c r="M70" s="272">
        <f t="shared" si="137"/>
        <v>0</v>
      </c>
      <c r="N70" s="272">
        <f t="shared" si="137"/>
        <v>0</v>
      </c>
      <c r="O70" s="272">
        <f t="shared" si="137"/>
        <v>0</v>
      </c>
      <c r="P70" s="272">
        <f t="shared" si="137"/>
        <v>2</v>
      </c>
      <c r="Q70" s="272">
        <f t="shared" si="137"/>
        <v>2</v>
      </c>
      <c r="R70" s="272">
        <f t="shared" si="137"/>
        <v>2</v>
      </c>
      <c r="S70" s="272">
        <f t="shared" si="137"/>
        <v>2</v>
      </c>
      <c r="T70" s="272">
        <f t="shared" si="137"/>
        <v>2</v>
      </c>
      <c r="U70" s="272">
        <f t="shared" si="137"/>
        <v>2</v>
      </c>
      <c r="V70" s="272">
        <f t="shared" si="137"/>
        <v>2</v>
      </c>
      <c r="W70" s="272">
        <f t="shared" si="137"/>
        <v>2</v>
      </c>
      <c r="X70" s="272">
        <f t="shared" si="137"/>
        <v>2</v>
      </c>
      <c r="Y70" s="272">
        <f t="shared" si="137"/>
        <v>2</v>
      </c>
      <c r="Z70" s="272">
        <f t="shared" si="137"/>
        <v>2</v>
      </c>
      <c r="AA70" s="2"/>
      <c r="AB70" s="272">
        <f t="shared" si="129"/>
        <v>22</v>
      </c>
      <c r="AC70" s="373">
        <f>AB70</f>
        <v>22</v>
      </c>
      <c r="AD70" s="272">
        <f t="shared" ref="AD70:AZ70" si="139">COUNTIF(AD11:AD63,"B.23")</f>
        <v>0</v>
      </c>
      <c r="AE70" s="272">
        <f t="shared" si="139"/>
        <v>0</v>
      </c>
      <c r="AF70" s="272">
        <f t="shared" si="139"/>
        <v>0</v>
      </c>
      <c r="AG70" s="272">
        <f t="shared" si="139"/>
        <v>0</v>
      </c>
      <c r="AH70" s="272">
        <f>COUNTIF(AH11:AH63,"B.23")</f>
        <v>0</v>
      </c>
      <c r="AI70" s="272">
        <f>COUNTIF(AI11:AI63,"B.23")</f>
        <v>0</v>
      </c>
      <c r="AJ70" s="272">
        <f>COUNTIF(AJ11:AJ63,"B.23")</f>
        <v>0</v>
      </c>
      <c r="AK70" s="272">
        <f>COUNTIF(AK11:AK63,"B.23")</f>
        <v>0</v>
      </c>
      <c r="AL70" s="272">
        <f>COUNTIF(AL11:AL63,"B.23")</f>
        <v>0</v>
      </c>
      <c r="AM70" s="272">
        <f t="shared" si="139"/>
        <v>0</v>
      </c>
      <c r="AN70" s="272">
        <f t="shared" si="139"/>
        <v>0</v>
      </c>
      <c r="AO70" s="272">
        <f t="shared" si="139"/>
        <v>0</v>
      </c>
      <c r="AP70" s="272">
        <f t="shared" si="139"/>
        <v>2</v>
      </c>
      <c r="AQ70" s="272">
        <f t="shared" si="139"/>
        <v>2</v>
      </c>
      <c r="AR70" s="272">
        <f t="shared" si="139"/>
        <v>2</v>
      </c>
      <c r="AS70" s="272">
        <f t="shared" si="139"/>
        <v>2</v>
      </c>
      <c r="AT70" s="272">
        <f t="shared" si="139"/>
        <v>2</v>
      </c>
      <c r="AU70" s="272">
        <f t="shared" si="139"/>
        <v>2</v>
      </c>
      <c r="AV70" s="272">
        <f t="shared" si="139"/>
        <v>2</v>
      </c>
      <c r="AW70" s="272">
        <f t="shared" si="139"/>
        <v>2</v>
      </c>
      <c r="AX70" s="272">
        <f t="shared" si="139"/>
        <v>2</v>
      </c>
      <c r="AY70" s="272">
        <f t="shared" si="139"/>
        <v>2</v>
      </c>
      <c r="AZ70" s="374">
        <f t="shared" si="139"/>
        <v>2</v>
      </c>
      <c r="BA70" s="374">
        <f t="shared" si="133"/>
        <v>22</v>
      </c>
      <c r="BB70" s="374">
        <f>BA70</f>
        <v>22</v>
      </c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Q70" s="117"/>
      <c r="ER70" s="117"/>
      <c r="ES70" s="117"/>
      <c r="ET70" s="117"/>
      <c r="EU70" s="182"/>
      <c r="EV70" s="182"/>
      <c r="EW70" s="7"/>
      <c r="EX70" s="7"/>
      <c r="EY70" s="7"/>
      <c r="EZ70" s="7"/>
      <c r="FA70" s="7"/>
      <c r="FB70" s="7"/>
      <c r="FC70" s="7"/>
      <c r="FD70" s="7"/>
    </row>
    <row r="71" spans="1:160" ht="18" hidden="1" customHeight="1" x14ac:dyDescent="0.25">
      <c r="A71" s="770" t="s">
        <v>563</v>
      </c>
      <c r="B71" s="770"/>
      <c r="C71" s="770"/>
      <c r="D71" s="272">
        <f t="shared" ref="D71:Z71" si="140">COUNTIF(D12:D64,"B.26")</f>
        <v>2</v>
      </c>
      <c r="E71" s="272">
        <f t="shared" si="140"/>
        <v>2</v>
      </c>
      <c r="F71" s="272">
        <f t="shared" si="140"/>
        <v>2</v>
      </c>
      <c r="G71" s="272">
        <f t="shared" ref="G71:L71" si="141">COUNTIF(G12:G64,"B.26")</f>
        <v>2</v>
      </c>
      <c r="H71" s="272">
        <f t="shared" si="141"/>
        <v>2</v>
      </c>
      <c r="I71" s="272">
        <f t="shared" si="141"/>
        <v>2</v>
      </c>
      <c r="J71" s="272">
        <f t="shared" si="141"/>
        <v>0</v>
      </c>
      <c r="K71" s="272">
        <f t="shared" si="141"/>
        <v>0</v>
      </c>
      <c r="L71" s="272">
        <f t="shared" si="141"/>
        <v>0</v>
      </c>
      <c r="M71" s="272">
        <f t="shared" si="140"/>
        <v>0</v>
      </c>
      <c r="N71" s="272">
        <f t="shared" si="140"/>
        <v>0</v>
      </c>
      <c r="O71" s="272">
        <f t="shared" si="140"/>
        <v>0</v>
      </c>
      <c r="P71" s="272">
        <f t="shared" si="140"/>
        <v>0</v>
      </c>
      <c r="Q71" s="272">
        <f t="shared" si="140"/>
        <v>0</v>
      </c>
      <c r="R71" s="272">
        <f t="shared" si="140"/>
        <v>0</v>
      </c>
      <c r="S71" s="272">
        <f t="shared" si="140"/>
        <v>0</v>
      </c>
      <c r="T71" s="272">
        <f t="shared" si="140"/>
        <v>0</v>
      </c>
      <c r="U71" s="272">
        <f t="shared" si="140"/>
        <v>0</v>
      </c>
      <c r="V71" s="272">
        <f t="shared" si="140"/>
        <v>0</v>
      </c>
      <c r="W71" s="272">
        <f t="shared" si="140"/>
        <v>0</v>
      </c>
      <c r="X71" s="272">
        <f t="shared" si="140"/>
        <v>0</v>
      </c>
      <c r="Y71" s="272">
        <f t="shared" si="140"/>
        <v>0</v>
      </c>
      <c r="Z71" s="272">
        <f t="shared" si="140"/>
        <v>0</v>
      </c>
      <c r="AA71" s="2"/>
      <c r="AB71" s="272">
        <f t="shared" si="129"/>
        <v>12</v>
      </c>
      <c r="AC71" s="373">
        <f>AB71</f>
        <v>12</v>
      </c>
      <c r="AD71" s="272">
        <f t="shared" ref="AD71:AZ71" si="142">COUNTIF(AD11:AD63,"B.26")</f>
        <v>2</v>
      </c>
      <c r="AE71" s="272">
        <f t="shared" si="142"/>
        <v>2</v>
      </c>
      <c r="AF71" s="272">
        <f t="shared" si="142"/>
        <v>2</v>
      </c>
      <c r="AG71" s="272">
        <f t="shared" si="142"/>
        <v>2</v>
      </c>
      <c r="AH71" s="272">
        <f>COUNTIF(AH11:AH63,"B.26")</f>
        <v>2</v>
      </c>
      <c r="AI71" s="272">
        <f>COUNTIF(AI11:AI63,"B.26")</f>
        <v>2</v>
      </c>
      <c r="AJ71" s="272">
        <f>COUNTIF(AJ11:AJ63,"B.26")</f>
        <v>0</v>
      </c>
      <c r="AK71" s="272">
        <f>COUNTIF(AK11:AK63,"B.26")</f>
        <v>0</v>
      </c>
      <c r="AL71" s="272">
        <f>COUNTIF(AL11:AL63,"B.26")</f>
        <v>0</v>
      </c>
      <c r="AM71" s="272">
        <f t="shared" si="142"/>
        <v>0</v>
      </c>
      <c r="AN71" s="272">
        <f t="shared" si="142"/>
        <v>0</v>
      </c>
      <c r="AO71" s="272">
        <f t="shared" si="142"/>
        <v>0</v>
      </c>
      <c r="AP71" s="272">
        <f t="shared" si="142"/>
        <v>0</v>
      </c>
      <c r="AQ71" s="272">
        <f t="shared" si="142"/>
        <v>0</v>
      </c>
      <c r="AR71" s="272">
        <f t="shared" si="142"/>
        <v>0</v>
      </c>
      <c r="AS71" s="272">
        <f t="shared" si="142"/>
        <v>0</v>
      </c>
      <c r="AT71" s="272">
        <f t="shared" si="142"/>
        <v>0</v>
      </c>
      <c r="AU71" s="272">
        <f t="shared" si="142"/>
        <v>0</v>
      </c>
      <c r="AV71" s="272">
        <f t="shared" si="142"/>
        <v>0</v>
      </c>
      <c r="AW71" s="272">
        <f t="shared" si="142"/>
        <v>0</v>
      </c>
      <c r="AX71" s="272">
        <f t="shared" si="142"/>
        <v>0</v>
      </c>
      <c r="AY71" s="272">
        <f t="shared" si="142"/>
        <v>0</v>
      </c>
      <c r="AZ71" s="374">
        <f t="shared" si="142"/>
        <v>0</v>
      </c>
      <c r="BA71" s="374">
        <f t="shared" si="133"/>
        <v>12</v>
      </c>
      <c r="BB71" s="387">
        <f>BA71</f>
        <v>12</v>
      </c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Q71" s="117"/>
      <c r="ER71" s="117"/>
      <c r="ES71" s="117"/>
      <c r="ET71" s="117"/>
      <c r="EU71" s="182"/>
      <c r="EV71" s="182"/>
      <c r="EW71" s="7"/>
      <c r="EX71" s="7"/>
      <c r="EY71" s="7"/>
      <c r="EZ71" s="7"/>
      <c r="FA71" s="7"/>
      <c r="FB71" s="7"/>
      <c r="FC71" s="7"/>
      <c r="FD71" s="7"/>
    </row>
    <row r="72" spans="1:160" ht="18" hidden="1" customHeight="1" x14ac:dyDescent="0.25">
      <c r="A72" s="399" t="s">
        <v>778</v>
      </c>
      <c r="B72" s="399"/>
      <c r="C72" s="399"/>
      <c r="D72" s="272">
        <f>COUNTIF(D12:D64,"B.30")</f>
        <v>0</v>
      </c>
      <c r="E72" s="272">
        <f t="shared" ref="E72:Z72" si="143">COUNTIF(E12:E64,"B.30")</f>
        <v>0</v>
      </c>
      <c r="F72" s="272">
        <f t="shared" si="143"/>
        <v>0</v>
      </c>
      <c r="G72" s="272">
        <f t="shared" si="143"/>
        <v>0</v>
      </c>
      <c r="H72" s="272">
        <f t="shared" si="143"/>
        <v>0</v>
      </c>
      <c r="I72" s="272">
        <f t="shared" si="143"/>
        <v>0</v>
      </c>
      <c r="J72" s="272">
        <f t="shared" si="143"/>
        <v>2</v>
      </c>
      <c r="K72" s="272">
        <f t="shared" si="143"/>
        <v>2</v>
      </c>
      <c r="L72" s="272">
        <f t="shared" si="143"/>
        <v>2</v>
      </c>
      <c r="M72" s="272">
        <f t="shared" si="143"/>
        <v>2</v>
      </c>
      <c r="N72" s="272">
        <f t="shared" si="143"/>
        <v>2</v>
      </c>
      <c r="O72" s="272">
        <f t="shared" si="143"/>
        <v>2</v>
      </c>
      <c r="P72" s="272">
        <f t="shared" si="143"/>
        <v>0</v>
      </c>
      <c r="Q72" s="272">
        <f t="shared" si="143"/>
        <v>0</v>
      </c>
      <c r="R72" s="272">
        <f t="shared" si="143"/>
        <v>0</v>
      </c>
      <c r="S72" s="272">
        <f t="shared" si="143"/>
        <v>0</v>
      </c>
      <c r="T72" s="272">
        <f t="shared" si="143"/>
        <v>0</v>
      </c>
      <c r="U72" s="272">
        <f t="shared" si="143"/>
        <v>0</v>
      </c>
      <c r="V72" s="272">
        <f t="shared" si="143"/>
        <v>0</v>
      </c>
      <c r="W72" s="272">
        <f t="shared" si="143"/>
        <v>0</v>
      </c>
      <c r="X72" s="272">
        <f t="shared" si="143"/>
        <v>0</v>
      </c>
      <c r="Y72" s="272">
        <f t="shared" si="143"/>
        <v>0</v>
      </c>
      <c r="Z72" s="272">
        <f t="shared" si="143"/>
        <v>0</v>
      </c>
      <c r="AA72" s="2"/>
      <c r="AB72" s="272">
        <f t="shared" si="129"/>
        <v>12</v>
      </c>
      <c r="AC72" s="400">
        <f>AB72</f>
        <v>12</v>
      </c>
      <c r="AD72" s="272">
        <f>COUNTIF(AD12:AD64,"B.30")</f>
        <v>0</v>
      </c>
      <c r="AE72" s="272">
        <f>COUNTIF(AE12:AE64,"B.30")</f>
        <v>0</v>
      </c>
      <c r="AF72" s="272">
        <f>COUNTIF(AF12:AF64,"B.30")</f>
        <v>0</v>
      </c>
      <c r="AG72" s="272">
        <f t="shared" ref="AG72:AZ72" si="144">COUNTIF(AG12:AG64,"B.30")</f>
        <v>0</v>
      </c>
      <c r="AH72" s="272">
        <f t="shared" si="144"/>
        <v>0</v>
      </c>
      <c r="AI72" s="272">
        <f t="shared" si="144"/>
        <v>0</v>
      </c>
      <c r="AJ72" s="272">
        <f t="shared" si="144"/>
        <v>2</v>
      </c>
      <c r="AK72" s="272">
        <f t="shared" si="144"/>
        <v>2</v>
      </c>
      <c r="AL72" s="272">
        <f t="shared" si="144"/>
        <v>2</v>
      </c>
      <c r="AM72" s="272">
        <f t="shared" si="144"/>
        <v>2</v>
      </c>
      <c r="AN72" s="272">
        <f t="shared" si="144"/>
        <v>2</v>
      </c>
      <c r="AO72" s="272">
        <f t="shared" si="144"/>
        <v>2</v>
      </c>
      <c r="AP72" s="272">
        <f t="shared" si="144"/>
        <v>0</v>
      </c>
      <c r="AQ72" s="272">
        <f t="shared" si="144"/>
        <v>0</v>
      </c>
      <c r="AR72" s="272">
        <f t="shared" si="144"/>
        <v>0</v>
      </c>
      <c r="AS72" s="272">
        <f t="shared" si="144"/>
        <v>0</v>
      </c>
      <c r="AT72" s="272">
        <f t="shared" si="144"/>
        <v>0</v>
      </c>
      <c r="AU72" s="272">
        <f t="shared" si="144"/>
        <v>0</v>
      </c>
      <c r="AV72" s="272">
        <f t="shared" si="144"/>
        <v>0</v>
      </c>
      <c r="AW72" s="272">
        <f t="shared" si="144"/>
        <v>0</v>
      </c>
      <c r="AX72" s="272">
        <f t="shared" si="144"/>
        <v>0</v>
      </c>
      <c r="AY72" s="272">
        <f t="shared" si="144"/>
        <v>0</v>
      </c>
      <c r="AZ72" s="272">
        <f t="shared" si="144"/>
        <v>0</v>
      </c>
      <c r="BA72" s="401">
        <f t="shared" si="133"/>
        <v>12</v>
      </c>
      <c r="BB72" s="401">
        <f>BA72</f>
        <v>12</v>
      </c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Q72" s="117"/>
      <c r="ER72" s="117"/>
      <c r="ES72" s="117"/>
      <c r="ET72" s="117"/>
      <c r="EU72" s="182"/>
      <c r="EV72" s="182"/>
      <c r="EW72" s="7"/>
      <c r="EX72" s="7"/>
      <c r="EY72" s="7"/>
      <c r="EZ72" s="7"/>
      <c r="FA72" s="7"/>
      <c r="FB72" s="7"/>
      <c r="FC72" s="7"/>
      <c r="FD72" s="7"/>
    </row>
    <row r="73" spans="1:160" ht="18" hidden="1" customHeight="1" x14ac:dyDescent="0.25">
      <c r="A73" s="770" t="s">
        <v>462</v>
      </c>
      <c r="B73" s="770"/>
      <c r="C73" s="770"/>
      <c r="D73" s="272">
        <f t="shared" ref="D73:Z73" si="145">COUNTIF(D12:D64,"C.20")</f>
        <v>4</v>
      </c>
      <c r="E73" s="272">
        <f t="shared" si="145"/>
        <v>4</v>
      </c>
      <c r="F73" s="272">
        <f t="shared" si="145"/>
        <v>4</v>
      </c>
      <c r="G73" s="272">
        <f t="shared" ref="G73:L73" si="146">COUNTIF(G12:G64,"C.20")</f>
        <v>4</v>
      </c>
      <c r="H73" s="272">
        <f t="shared" si="146"/>
        <v>0</v>
      </c>
      <c r="I73" s="272">
        <f t="shared" si="146"/>
        <v>0</v>
      </c>
      <c r="J73" s="272">
        <f t="shared" si="146"/>
        <v>4</v>
      </c>
      <c r="K73" s="272">
        <f t="shared" si="146"/>
        <v>4</v>
      </c>
      <c r="L73" s="272">
        <f t="shared" si="146"/>
        <v>4</v>
      </c>
      <c r="M73" s="272">
        <f t="shared" si="145"/>
        <v>0</v>
      </c>
      <c r="N73" s="272">
        <f t="shared" si="145"/>
        <v>0</v>
      </c>
      <c r="O73" s="272">
        <f t="shared" si="145"/>
        <v>0</v>
      </c>
      <c r="P73" s="272">
        <f t="shared" si="145"/>
        <v>0</v>
      </c>
      <c r="Q73" s="272">
        <f t="shared" si="145"/>
        <v>0</v>
      </c>
      <c r="R73" s="272">
        <f t="shared" si="145"/>
        <v>0</v>
      </c>
      <c r="S73" s="272">
        <f t="shared" si="145"/>
        <v>0</v>
      </c>
      <c r="T73" s="272">
        <f t="shared" si="145"/>
        <v>0</v>
      </c>
      <c r="U73" s="272">
        <f t="shared" si="145"/>
        <v>0</v>
      </c>
      <c r="V73" s="272">
        <f t="shared" si="145"/>
        <v>0</v>
      </c>
      <c r="W73" s="272">
        <f t="shared" si="145"/>
        <v>0</v>
      </c>
      <c r="X73" s="272">
        <f t="shared" si="145"/>
        <v>0</v>
      </c>
      <c r="Y73" s="272">
        <f t="shared" si="145"/>
        <v>0</v>
      </c>
      <c r="Z73" s="272">
        <f t="shared" si="145"/>
        <v>0</v>
      </c>
      <c r="AA73" s="2"/>
      <c r="AB73" s="272">
        <f t="shared" si="129"/>
        <v>28</v>
      </c>
      <c r="AC73" s="767">
        <f>AB73+AB74</f>
        <v>28</v>
      </c>
      <c r="AD73" s="272">
        <f t="shared" ref="AD73:AZ73" si="147">COUNTIF(AD11:AD63,"C.20")</f>
        <v>4</v>
      </c>
      <c r="AE73" s="272">
        <f t="shared" si="147"/>
        <v>4</v>
      </c>
      <c r="AF73" s="272">
        <f t="shared" si="147"/>
        <v>4</v>
      </c>
      <c r="AG73" s="272">
        <f t="shared" si="147"/>
        <v>4</v>
      </c>
      <c r="AH73" s="272">
        <f t="shared" si="147"/>
        <v>0</v>
      </c>
      <c r="AI73" s="272">
        <f t="shared" si="147"/>
        <v>0</v>
      </c>
      <c r="AJ73" s="272">
        <f t="shared" si="147"/>
        <v>4</v>
      </c>
      <c r="AK73" s="272">
        <f t="shared" si="147"/>
        <v>4</v>
      </c>
      <c r="AL73" s="272">
        <f t="shared" si="147"/>
        <v>4</v>
      </c>
      <c r="AM73" s="272">
        <f t="shared" si="147"/>
        <v>0</v>
      </c>
      <c r="AN73" s="272">
        <f t="shared" si="147"/>
        <v>0</v>
      </c>
      <c r="AO73" s="272">
        <f t="shared" si="147"/>
        <v>0</v>
      </c>
      <c r="AP73" s="272">
        <f t="shared" si="147"/>
        <v>0</v>
      </c>
      <c r="AQ73" s="272">
        <f t="shared" si="147"/>
        <v>0</v>
      </c>
      <c r="AR73" s="272">
        <f t="shared" si="147"/>
        <v>0</v>
      </c>
      <c r="AS73" s="272">
        <f t="shared" si="147"/>
        <v>0</v>
      </c>
      <c r="AT73" s="272">
        <f t="shared" si="147"/>
        <v>0</v>
      </c>
      <c r="AU73" s="272">
        <f t="shared" si="147"/>
        <v>0</v>
      </c>
      <c r="AV73" s="272">
        <f t="shared" si="147"/>
        <v>0</v>
      </c>
      <c r="AW73" s="272">
        <f t="shared" si="147"/>
        <v>0</v>
      </c>
      <c r="AX73" s="272">
        <f t="shared" si="147"/>
        <v>0</v>
      </c>
      <c r="AY73" s="272">
        <f t="shared" si="147"/>
        <v>0</v>
      </c>
      <c r="AZ73" s="272">
        <f t="shared" si="147"/>
        <v>0</v>
      </c>
      <c r="BA73" s="374">
        <f t="shared" si="133"/>
        <v>28</v>
      </c>
      <c r="BB73" s="766">
        <f>BA73+BA74</f>
        <v>28</v>
      </c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Q73" s="117"/>
      <c r="ER73" s="117"/>
      <c r="ES73" s="117"/>
      <c r="ET73" s="117"/>
      <c r="EU73" s="182"/>
      <c r="EV73" s="182"/>
      <c r="EW73" s="7"/>
      <c r="EX73" s="7"/>
      <c r="EY73" s="7"/>
      <c r="EZ73" s="7"/>
      <c r="FA73" s="7"/>
      <c r="FB73" s="7"/>
      <c r="FC73" s="7"/>
      <c r="FD73" s="7"/>
    </row>
    <row r="74" spans="1:160" ht="18" hidden="1" customHeight="1" x14ac:dyDescent="0.25">
      <c r="A74" s="770" t="s">
        <v>528</v>
      </c>
      <c r="B74" s="770"/>
      <c r="C74" s="770"/>
      <c r="D74" s="272">
        <f t="shared" ref="D74:Z74" si="148">COUNTIF(D12:D64,"CP.20")</f>
        <v>0</v>
      </c>
      <c r="E74" s="272">
        <f t="shared" si="148"/>
        <v>0</v>
      </c>
      <c r="F74" s="272">
        <f t="shared" si="148"/>
        <v>0</v>
      </c>
      <c r="G74" s="272">
        <f t="shared" ref="G74:L74" si="149">COUNTIF(G12:G64,"CP.20")</f>
        <v>0</v>
      </c>
      <c r="H74" s="272">
        <f t="shared" si="149"/>
        <v>0</v>
      </c>
      <c r="I74" s="272">
        <f t="shared" si="149"/>
        <v>0</v>
      </c>
      <c r="J74" s="272">
        <f t="shared" si="149"/>
        <v>0</v>
      </c>
      <c r="K74" s="272">
        <f t="shared" si="149"/>
        <v>0</v>
      </c>
      <c r="L74" s="272">
        <f t="shared" si="149"/>
        <v>0</v>
      </c>
      <c r="M74" s="272">
        <f t="shared" si="148"/>
        <v>0</v>
      </c>
      <c r="N74" s="272">
        <f t="shared" si="148"/>
        <v>0</v>
      </c>
      <c r="O74" s="272">
        <f t="shared" si="148"/>
        <v>0</v>
      </c>
      <c r="P74" s="272">
        <f t="shared" si="148"/>
        <v>0</v>
      </c>
      <c r="Q74" s="272">
        <f t="shared" si="148"/>
        <v>0</v>
      </c>
      <c r="R74" s="272">
        <f t="shared" si="148"/>
        <v>0</v>
      </c>
      <c r="S74" s="272">
        <f t="shared" si="148"/>
        <v>0</v>
      </c>
      <c r="T74" s="272">
        <f t="shared" si="148"/>
        <v>0</v>
      </c>
      <c r="U74" s="272">
        <f t="shared" si="148"/>
        <v>0</v>
      </c>
      <c r="V74" s="272">
        <f t="shared" si="148"/>
        <v>0</v>
      </c>
      <c r="W74" s="272">
        <f t="shared" si="148"/>
        <v>0</v>
      </c>
      <c r="X74" s="272">
        <f t="shared" si="148"/>
        <v>0</v>
      </c>
      <c r="Y74" s="272">
        <f t="shared" si="148"/>
        <v>0</v>
      </c>
      <c r="Z74" s="272">
        <f t="shared" si="148"/>
        <v>0</v>
      </c>
      <c r="AA74" s="2"/>
      <c r="AB74" s="272">
        <f t="shared" si="129"/>
        <v>0</v>
      </c>
      <c r="AC74" s="767"/>
      <c r="AD74" s="272">
        <f t="shared" ref="AD74:AZ74" si="150">COUNTIF(AD11:AD63,"CP.20")</f>
        <v>0</v>
      </c>
      <c r="AE74" s="272">
        <f t="shared" si="150"/>
        <v>0</v>
      </c>
      <c r="AF74" s="272">
        <f t="shared" si="150"/>
        <v>0</v>
      </c>
      <c r="AG74" s="272">
        <f t="shared" si="150"/>
        <v>0</v>
      </c>
      <c r="AH74" s="272">
        <f t="shared" si="150"/>
        <v>0</v>
      </c>
      <c r="AI74" s="272">
        <f t="shared" si="150"/>
        <v>0</v>
      </c>
      <c r="AJ74" s="272">
        <f t="shared" si="150"/>
        <v>0</v>
      </c>
      <c r="AK74" s="272">
        <f t="shared" si="150"/>
        <v>0</v>
      </c>
      <c r="AL74" s="272">
        <f t="shared" si="150"/>
        <v>0</v>
      </c>
      <c r="AM74" s="272">
        <f t="shared" si="150"/>
        <v>0</v>
      </c>
      <c r="AN74" s="272">
        <f t="shared" si="150"/>
        <v>0</v>
      </c>
      <c r="AO74" s="272">
        <f t="shared" si="150"/>
        <v>0</v>
      </c>
      <c r="AP74" s="272">
        <f t="shared" si="150"/>
        <v>0</v>
      </c>
      <c r="AQ74" s="272">
        <f t="shared" si="150"/>
        <v>0</v>
      </c>
      <c r="AR74" s="272">
        <f t="shared" si="150"/>
        <v>0</v>
      </c>
      <c r="AS74" s="272">
        <f t="shared" si="150"/>
        <v>0</v>
      </c>
      <c r="AT74" s="272">
        <f t="shared" si="150"/>
        <v>0</v>
      </c>
      <c r="AU74" s="272">
        <f t="shared" si="150"/>
        <v>0</v>
      </c>
      <c r="AV74" s="272">
        <f t="shared" si="150"/>
        <v>0</v>
      </c>
      <c r="AW74" s="272">
        <f t="shared" si="150"/>
        <v>0</v>
      </c>
      <c r="AX74" s="272">
        <f t="shared" si="150"/>
        <v>0</v>
      </c>
      <c r="AY74" s="272">
        <f t="shared" si="150"/>
        <v>0</v>
      </c>
      <c r="AZ74" s="272">
        <f t="shared" si="150"/>
        <v>0</v>
      </c>
      <c r="BA74" s="374">
        <f t="shared" si="133"/>
        <v>0</v>
      </c>
      <c r="BB74" s="766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82"/>
      <c r="EV74" s="182"/>
      <c r="EW74" s="7"/>
      <c r="EX74" s="7"/>
      <c r="EY74" s="7"/>
      <c r="EZ74" s="7"/>
      <c r="FA74" s="7"/>
      <c r="FB74" s="7"/>
      <c r="FC74" s="7"/>
      <c r="FD74" s="7"/>
    </row>
    <row r="75" spans="1:160" ht="18" hidden="1" customHeight="1" x14ac:dyDescent="0.25">
      <c r="A75" s="770" t="s">
        <v>463</v>
      </c>
      <c r="B75" s="770"/>
      <c r="C75" s="770"/>
      <c r="D75" s="272">
        <f t="shared" ref="D75:Z75" si="151">COUNTIF(D12:D64,"C.13")</f>
        <v>0</v>
      </c>
      <c r="E75" s="272">
        <f t="shared" si="151"/>
        <v>0</v>
      </c>
      <c r="F75" s="272">
        <f t="shared" si="151"/>
        <v>0</v>
      </c>
      <c r="G75" s="272">
        <f t="shared" ref="G75:L75" si="152">COUNTIF(G12:G64,"C.13")</f>
        <v>0</v>
      </c>
      <c r="H75" s="272">
        <f t="shared" si="152"/>
        <v>0</v>
      </c>
      <c r="I75" s="272">
        <f t="shared" si="152"/>
        <v>0</v>
      </c>
      <c r="J75" s="272">
        <f t="shared" si="152"/>
        <v>0</v>
      </c>
      <c r="K75" s="272">
        <f t="shared" si="152"/>
        <v>0</v>
      </c>
      <c r="L75" s="272">
        <f t="shared" si="152"/>
        <v>0</v>
      </c>
      <c r="M75" s="272">
        <f t="shared" si="151"/>
        <v>0</v>
      </c>
      <c r="N75" s="272">
        <f t="shared" si="151"/>
        <v>0</v>
      </c>
      <c r="O75" s="272">
        <f t="shared" si="151"/>
        <v>0</v>
      </c>
      <c r="P75" s="272">
        <f t="shared" si="151"/>
        <v>0</v>
      </c>
      <c r="Q75" s="272">
        <f t="shared" si="151"/>
        <v>0</v>
      </c>
      <c r="R75" s="272">
        <f t="shared" si="151"/>
        <v>0</v>
      </c>
      <c r="S75" s="272">
        <f t="shared" si="151"/>
        <v>0</v>
      </c>
      <c r="T75" s="272">
        <f t="shared" si="151"/>
        <v>4</v>
      </c>
      <c r="U75" s="272">
        <f t="shared" si="151"/>
        <v>4</v>
      </c>
      <c r="V75" s="272">
        <f t="shared" si="151"/>
        <v>4</v>
      </c>
      <c r="W75" s="272">
        <f t="shared" si="151"/>
        <v>4</v>
      </c>
      <c r="X75" s="272">
        <f t="shared" si="151"/>
        <v>4</v>
      </c>
      <c r="Y75" s="272">
        <f t="shared" si="151"/>
        <v>4</v>
      </c>
      <c r="Z75" s="272">
        <f t="shared" si="151"/>
        <v>4</v>
      </c>
      <c r="AA75" s="2"/>
      <c r="AB75" s="272">
        <f t="shared" si="129"/>
        <v>28</v>
      </c>
      <c r="AC75" s="767">
        <f>AB75+AB76</f>
        <v>28</v>
      </c>
      <c r="AD75" s="272">
        <f>COUNTIF(AD11:AD63,"C.13")</f>
        <v>0</v>
      </c>
      <c r="AE75" s="272">
        <f t="shared" ref="AE75:AZ75" si="153">COUNTIF(AE11:AE63,"C.13")</f>
        <v>0</v>
      </c>
      <c r="AF75" s="272">
        <f t="shared" si="153"/>
        <v>0</v>
      </c>
      <c r="AG75" s="272">
        <f t="shared" si="153"/>
        <v>0</v>
      </c>
      <c r="AH75" s="272">
        <f t="shared" si="153"/>
        <v>0</v>
      </c>
      <c r="AI75" s="272">
        <f t="shared" si="153"/>
        <v>0</v>
      </c>
      <c r="AJ75" s="272">
        <f t="shared" si="153"/>
        <v>0</v>
      </c>
      <c r="AK75" s="272">
        <f t="shared" si="153"/>
        <v>0</v>
      </c>
      <c r="AL75" s="272">
        <f t="shared" si="153"/>
        <v>0</v>
      </c>
      <c r="AM75" s="272">
        <f t="shared" si="153"/>
        <v>0</v>
      </c>
      <c r="AN75" s="272">
        <f t="shared" si="153"/>
        <v>0</v>
      </c>
      <c r="AO75" s="272">
        <f t="shared" si="153"/>
        <v>0</v>
      </c>
      <c r="AP75" s="272">
        <f t="shared" si="153"/>
        <v>0</v>
      </c>
      <c r="AQ75" s="272">
        <f t="shared" si="153"/>
        <v>0</v>
      </c>
      <c r="AR75" s="272">
        <f t="shared" si="153"/>
        <v>0</v>
      </c>
      <c r="AS75" s="272">
        <f t="shared" si="153"/>
        <v>0</v>
      </c>
      <c r="AT75" s="272">
        <f t="shared" si="153"/>
        <v>4</v>
      </c>
      <c r="AU75" s="272">
        <f t="shared" si="153"/>
        <v>4</v>
      </c>
      <c r="AV75" s="272">
        <f t="shared" si="153"/>
        <v>4</v>
      </c>
      <c r="AW75" s="272">
        <f t="shared" si="153"/>
        <v>4</v>
      </c>
      <c r="AX75" s="272">
        <f t="shared" si="153"/>
        <v>4</v>
      </c>
      <c r="AY75" s="272">
        <f t="shared" si="153"/>
        <v>4</v>
      </c>
      <c r="AZ75" s="272">
        <f t="shared" si="153"/>
        <v>4</v>
      </c>
      <c r="BA75" s="374">
        <f t="shared" si="133"/>
        <v>28</v>
      </c>
      <c r="BB75" s="766">
        <f>BA75+BA76</f>
        <v>28</v>
      </c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82"/>
      <c r="EV75" s="182"/>
      <c r="EW75" s="7"/>
      <c r="EX75" s="7"/>
      <c r="EY75" s="7"/>
      <c r="EZ75" s="7"/>
      <c r="FA75" s="7"/>
      <c r="FB75" s="7"/>
      <c r="FC75" s="7"/>
      <c r="FD75" s="7"/>
    </row>
    <row r="76" spans="1:160" ht="18" hidden="1" customHeight="1" x14ac:dyDescent="0.25">
      <c r="A76" s="770" t="s">
        <v>487</v>
      </c>
      <c r="B76" s="770"/>
      <c r="C76" s="770"/>
      <c r="D76" s="272">
        <f t="shared" ref="D76:Z76" si="154">COUNTIF(D12:D64,"CP.13")</f>
        <v>0</v>
      </c>
      <c r="E76" s="272">
        <f t="shared" si="154"/>
        <v>0</v>
      </c>
      <c r="F76" s="272">
        <f t="shared" si="154"/>
        <v>0</v>
      </c>
      <c r="G76" s="272">
        <f t="shared" ref="G76:L76" si="155">COUNTIF(G12:G64,"CP.13")</f>
        <v>0</v>
      </c>
      <c r="H76" s="272">
        <f t="shared" si="155"/>
        <v>0</v>
      </c>
      <c r="I76" s="272">
        <f t="shared" si="155"/>
        <v>0</v>
      </c>
      <c r="J76" s="272">
        <f t="shared" si="155"/>
        <v>0</v>
      </c>
      <c r="K76" s="272">
        <f t="shared" si="155"/>
        <v>0</v>
      </c>
      <c r="L76" s="272">
        <f t="shared" si="155"/>
        <v>0</v>
      </c>
      <c r="M76" s="272">
        <f t="shared" si="154"/>
        <v>0</v>
      </c>
      <c r="N76" s="272">
        <f t="shared" si="154"/>
        <v>0</v>
      </c>
      <c r="O76" s="272">
        <f t="shared" si="154"/>
        <v>0</v>
      </c>
      <c r="P76" s="222">
        <f t="shared" si="154"/>
        <v>0</v>
      </c>
      <c r="Q76" s="222">
        <f t="shared" si="154"/>
        <v>0</v>
      </c>
      <c r="R76" s="272">
        <f t="shared" si="154"/>
        <v>0</v>
      </c>
      <c r="S76" s="272">
        <f t="shared" si="154"/>
        <v>0</v>
      </c>
      <c r="T76" s="272">
        <f t="shared" si="154"/>
        <v>0</v>
      </c>
      <c r="U76" s="272">
        <f t="shared" si="154"/>
        <v>0</v>
      </c>
      <c r="V76" s="272">
        <f t="shared" si="154"/>
        <v>0</v>
      </c>
      <c r="W76" s="272">
        <f t="shared" si="154"/>
        <v>0</v>
      </c>
      <c r="X76" s="272">
        <f t="shared" si="154"/>
        <v>0</v>
      </c>
      <c r="Y76" s="272">
        <f t="shared" si="154"/>
        <v>0</v>
      </c>
      <c r="Z76" s="272">
        <f t="shared" si="154"/>
        <v>0</v>
      </c>
      <c r="AA76" s="2"/>
      <c r="AB76" s="272">
        <f t="shared" si="129"/>
        <v>0</v>
      </c>
      <c r="AC76" s="767"/>
      <c r="AD76" s="272">
        <f t="shared" ref="AD76:AZ76" si="156">COUNTIF(AD11:AD63,"CP.13")</f>
        <v>0</v>
      </c>
      <c r="AE76" s="272">
        <f t="shared" si="156"/>
        <v>0</v>
      </c>
      <c r="AF76" s="272">
        <f t="shared" si="156"/>
        <v>0</v>
      </c>
      <c r="AG76" s="272">
        <f t="shared" si="156"/>
        <v>0</v>
      </c>
      <c r="AH76" s="272">
        <f t="shared" si="156"/>
        <v>0</v>
      </c>
      <c r="AI76" s="272">
        <f t="shared" si="156"/>
        <v>0</v>
      </c>
      <c r="AJ76" s="272">
        <f t="shared" si="156"/>
        <v>0</v>
      </c>
      <c r="AK76" s="272">
        <f t="shared" si="156"/>
        <v>0</v>
      </c>
      <c r="AL76" s="272">
        <f t="shared" si="156"/>
        <v>0</v>
      </c>
      <c r="AM76" s="272">
        <f t="shared" si="156"/>
        <v>0</v>
      </c>
      <c r="AN76" s="272">
        <f t="shared" si="156"/>
        <v>0</v>
      </c>
      <c r="AO76" s="272">
        <f t="shared" si="156"/>
        <v>0</v>
      </c>
      <c r="AP76" s="272">
        <f t="shared" si="156"/>
        <v>0</v>
      </c>
      <c r="AQ76" s="272">
        <f t="shared" si="156"/>
        <v>0</v>
      </c>
      <c r="AR76" s="272">
        <f t="shared" si="156"/>
        <v>0</v>
      </c>
      <c r="AS76" s="272">
        <f t="shared" si="156"/>
        <v>0</v>
      </c>
      <c r="AT76" s="272">
        <f t="shared" si="156"/>
        <v>0</v>
      </c>
      <c r="AU76" s="272">
        <f t="shared" si="156"/>
        <v>0</v>
      </c>
      <c r="AV76" s="272">
        <f t="shared" si="156"/>
        <v>0</v>
      </c>
      <c r="AW76" s="272">
        <f t="shared" si="156"/>
        <v>0</v>
      </c>
      <c r="AX76" s="272">
        <f t="shared" si="156"/>
        <v>0</v>
      </c>
      <c r="AY76" s="272">
        <f t="shared" si="156"/>
        <v>0</v>
      </c>
      <c r="AZ76" s="272">
        <f t="shared" si="156"/>
        <v>0</v>
      </c>
      <c r="BA76" s="374">
        <f t="shared" si="133"/>
        <v>0</v>
      </c>
      <c r="BB76" s="766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82"/>
      <c r="EV76" s="182"/>
      <c r="EW76" s="7"/>
      <c r="EX76" s="7"/>
      <c r="EY76" s="7"/>
      <c r="EZ76" s="7"/>
      <c r="FA76" s="7"/>
      <c r="FB76" s="7"/>
      <c r="FC76" s="7"/>
      <c r="FD76" s="7"/>
    </row>
    <row r="77" spans="1:160" ht="18" hidden="1" customHeight="1" x14ac:dyDescent="0.25">
      <c r="A77" s="770" t="s">
        <v>464</v>
      </c>
      <c r="B77" s="770"/>
      <c r="C77" s="770"/>
      <c r="D77" s="272">
        <f t="shared" ref="D77:Z77" si="157">COUNTIF(D12:D64,"C.7")</f>
        <v>0</v>
      </c>
      <c r="E77" s="272">
        <f t="shared" si="157"/>
        <v>0</v>
      </c>
      <c r="F77" s="272">
        <f t="shared" si="157"/>
        <v>0</v>
      </c>
      <c r="G77" s="272">
        <f t="shared" ref="G77:L77" si="158">COUNTIF(G12:G64,"C.7")</f>
        <v>0</v>
      </c>
      <c r="H77" s="272">
        <f t="shared" si="158"/>
        <v>0</v>
      </c>
      <c r="I77" s="272">
        <f t="shared" si="158"/>
        <v>0</v>
      </c>
      <c r="J77" s="272">
        <f t="shared" si="158"/>
        <v>0</v>
      </c>
      <c r="K77" s="272">
        <f t="shared" si="158"/>
        <v>0</v>
      </c>
      <c r="L77" s="272">
        <f t="shared" si="158"/>
        <v>0</v>
      </c>
      <c r="M77" s="272">
        <f t="shared" si="157"/>
        <v>4</v>
      </c>
      <c r="N77" s="272">
        <f t="shared" si="157"/>
        <v>4</v>
      </c>
      <c r="O77" s="272">
        <f t="shared" si="157"/>
        <v>4</v>
      </c>
      <c r="P77" s="222">
        <f t="shared" si="157"/>
        <v>0</v>
      </c>
      <c r="Q77" s="222">
        <f t="shared" si="157"/>
        <v>0</v>
      </c>
      <c r="R77" s="272">
        <f t="shared" si="157"/>
        <v>0</v>
      </c>
      <c r="S77" s="272">
        <f t="shared" si="157"/>
        <v>0</v>
      </c>
      <c r="T77" s="272">
        <f t="shared" si="157"/>
        <v>0</v>
      </c>
      <c r="U77" s="272">
        <f t="shared" si="157"/>
        <v>0</v>
      </c>
      <c r="V77" s="272">
        <f t="shared" si="157"/>
        <v>0</v>
      </c>
      <c r="W77" s="272">
        <f t="shared" si="157"/>
        <v>0</v>
      </c>
      <c r="X77" s="272">
        <f t="shared" si="157"/>
        <v>0</v>
      </c>
      <c r="Y77" s="272">
        <f t="shared" si="157"/>
        <v>0</v>
      </c>
      <c r="Z77" s="272">
        <f t="shared" si="157"/>
        <v>0</v>
      </c>
      <c r="AA77" s="2"/>
      <c r="AB77" s="272">
        <f t="shared" si="129"/>
        <v>12</v>
      </c>
      <c r="AC77" s="767">
        <f>AB77+AB78</f>
        <v>28</v>
      </c>
      <c r="AD77" s="272">
        <f t="shared" ref="AD77:AZ77" si="159">COUNTIF(AD11:AD63,"C.7")</f>
        <v>0</v>
      </c>
      <c r="AE77" s="272">
        <f t="shared" si="159"/>
        <v>0</v>
      </c>
      <c r="AF77" s="272">
        <f t="shared" si="159"/>
        <v>0</v>
      </c>
      <c r="AG77" s="272">
        <f t="shared" si="159"/>
        <v>0</v>
      </c>
      <c r="AH77" s="272">
        <f t="shared" si="159"/>
        <v>0</v>
      </c>
      <c r="AI77" s="272">
        <f t="shared" si="159"/>
        <v>0</v>
      </c>
      <c r="AJ77" s="272">
        <f t="shared" si="159"/>
        <v>0</v>
      </c>
      <c r="AK77" s="272">
        <f t="shared" si="159"/>
        <v>0</v>
      </c>
      <c r="AL77" s="272">
        <f t="shared" si="159"/>
        <v>0</v>
      </c>
      <c r="AM77" s="272">
        <f t="shared" si="159"/>
        <v>4</v>
      </c>
      <c r="AN77" s="272">
        <f t="shared" si="159"/>
        <v>4</v>
      </c>
      <c r="AO77" s="272">
        <f t="shared" si="159"/>
        <v>4</v>
      </c>
      <c r="AP77" s="272">
        <f t="shared" si="159"/>
        <v>0</v>
      </c>
      <c r="AQ77" s="272">
        <f t="shared" si="159"/>
        <v>0</v>
      </c>
      <c r="AR77" s="272">
        <f t="shared" si="159"/>
        <v>0</v>
      </c>
      <c r="AS77" s="272">
        <f t="shared" si="159"/>
        <v>0</v>
      </c>
      <c r="AT77" s="272">
        <f t="shared" si="159"/>
        <v>0</v>
      </c>
      <c r="AU77" s="272">
        <f t="shared" si="159"/>
        <v>0</v>
      </c>
      <c r="AV77" s="272">
        <f t="shared" si="159"/>
        <v>0</v>
      </c>
      <c r="AW77" s="272">
        <f t="shared" si="159"/>
        <v>0</v>
      </c>
      <c r="AX77" s="272">
        <f t="shared" si="159"/>
        <v>0</v>
      </c>
      <c r="AY77" s="272">
        <f t="shared" si="159"/>
        <v>0</v>
      </c>
      <c r="AZ77" s="374">
        <f t="shared" si="159"/>
        <v>0</v>
      </c>
      <c r="BA77" s="374">
        <f t="shared" si="133"/>
        <v>12</v>
      </c>
      <c r="BB77" s="766">
        <f>BA77+BA78</f>
        <v>28</v>
      </c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82"/>
      <c r="EV77" s="182"/>
      <c r="EW77" s="7"/>
      <c r="EX77" s="7"/>
      <c r="EY77" s="7"/>
      <c r="EZ77" s="7"/>
      <c r="FA77" s="7"/>
      <c r="FB77" s="7"/>
      <c r="FC77" s="7"/>
      <c r="FD77" s="7"/>
    </row>
    <row r="78" spans="1:160" ht="18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Z78" si="160">COUNTIF(E12:E64,"CP.7")</f>
        <v>0</v>
      </c>
      <c r="F78" s="272">
        <f t="shared" si="160"/>
        <v>0</v>
      </c>
      <c r="G78" s="272">
        <f t="shared" si="160"/>
        <v>0</v>
      </c>
      <c r="H78" s="272">
        <f>COUNTIF(H12:H64,"CP.7")</f>
        <v>0</v>
      </c>
      <c r="I78" s="272">
        <f>COUNTIF(I12:I64,"CP.7")</f>
        <v>0</v>
      </c>
      <c r="J78" s="272">
        <f>COUNTIF(J12:J64,"CP.7")</f>
        <v>0</v>
      </c>
      <c r="K78" s="272">
        <f>COUNTIF(K12:K64,"CP.7")</f>
        <v>0</v>
      </c>
      <c r="L78" s="272">
        <f>COUNTIF(L12:L64,"CP.7")</f>
        <v>0</v>
      </c>
      <c r="M78" s="272">
        <f t="shared" si="160"/>
        <v>0</v>
      </c>
      <c r="N78" s="272">
        <f t="shared" si="160"/>
        <v>0</v>
      </c>
      <c r="O78" s="272">
        <f t="shared" si="160"/>
        <v>0</v>
      </c>
      <c r="P78" s="272">
        <f t="shared" si="160"/>
        <v>0</v>
      </c>
      <c r="Q78" s="272">
        <f t="shared" si="160"/>
        <v>0</v>
      </c>
      <c r="R78" s="272">
        <f t="shared" si="160"/>
        <v>4</v>
      </c>
      <c r="S78" s="272">
        <f t="shared" si="160"/>
        <v>4</v>
      </c>
      <c r="T78" s="272">
        <f t="shared" si="160"/>
        <v>0</v>
      </c>
      <c r="U78" s="272">
        <f t="shared" si="160"/>
        <v>0</v>
      </c>
      <c r="V78" s="272">
        <f t="shared" si="160"/>
        <v>0</v>
      </c>
      <c r="W78" s="272">
        <f t="shared" si="160"/>
        <v>0</v>
      </c>
      <c r="X78" s="272">
        <f t="shared" si="160"/>
        <v>0</v>
      </c>
      <c r="Y78" s="272">
        <f t="shared" si="160"/>
        <v>4</v>
      </c>
      <c r="Z78" s="272">
        <f t="shared" si="160"/>
        <v>4</v>
      </c>
      <c r="AA78" s="2"/>
      <c r="AB78" s="272">
        <f t="shared" si="129"/>
        <v>16</v>
      </c>
      <c r="AC78" s="767"/>
      <c r="AD78" s="272">
        <f t="shared" ref="AD78:AZ78" si="161">COUNTIF(AD11:AD63,"CP.7")</f>
        <v>0</v>
      </c>
      <c r="AE78" s="272">
        <f t="shared" si="161"/>
        <v>0</v>
      </c>
      <c r="AF78" s="272">
        <f t="shared" si="161"/>
        <v>0</v>
      </c>
      <c r="AG78" s="272">
        <f t="shared" si="161"/>
        <v>0</v>
      </c>
      <c r="AH78" s="272">
        <f t="shared" si="161"/>
        <v>0</v>
      </c>
      <c r="AI78" s="272">
        <f t="shared" si="161"/>
        <v>0</v>
      </c>
      <c r="AJ78" s="272">
        <f t="shared" si="161"/>
        <v>0</v>
      </c>
      <c r="AK78" s="272">
        <f t="shared" si="161"/>
        <v>0</v>
      </c>
      <c r="AL78" s="272">
        <f t="shared" si="161"/>
        <v>0</v>
      </c>
      <c r="AM78" s="272">
        <f t="shared" si="161"/>
        <v>0</v>
      </c>
      <c r="AN78" s="272">
        <f t="shared" si="161"/>
        <v>0</v>
      </c>
      <c r="AO78" s="272">
        <f t="shared" si="161"/>
        <v>0</v>
      </c>
      <c r="AP78" s="272">
        <f t="shared" si="161"/>
        <v>0</v>
      </c>
      <c r="AQ78" s="272">
        <f t="shared" si="161"/>
        <v>0</v>
      </c>
      <c r="AR78" s="272">
        <f t="shared" si="161"/>
        <v>4</v>
      </c>
      <c r="AS78" s="272">
        <f t="shared" si="161"/>
        <v>4</v>
      </c>
      <c r="AT78" s="272">
        <f t="shared" si="161"/>
        <v>0</v>
      </c>
      <c r="AU78" s="272">
        <f t="shared" si="161"/>
        <v>0</v>
      </c>
      <c r="AV78" s="272">
        <f t="shared" si="161"/>
        <v>0</v>
      </c>
      <c r="AW78" s="272">
        <f t="shared" si="161"/>
        <v>0</v>
      </c>
      <c r="AX78" s="272">
        <f t="shared" si="161"/>
        <v>0</v>
      </c>
      <c r="AY78" s="272">
        <f t="shared" si="161"/>
        <v>4</v>
      </c>
      <c r="AZ78" s="272">
        <f t="shared" si="161"/>
        <v>4</v>
      </c>
      <c r="BA78" s="374">
        <f t="shared" si="133"/>
        <v>16</v>
      </c>
      <c r="BB78" s="766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82"/>
      <c r="EV78" s="182"/>
      <c r="EW78" s="7"/>
      <c r="EX78" s="7"/>
      <c r="EY78" s="7"/>
      <c r="EZ78" s="7"/>
      <c r="FA78" s="7"/>
      <c r="FB78" s="7"/>
      <c r="FC78" s="7"/>
      <c r="FD78" s="7"/>
    </row>
    <row r="79" spans="1:160" ht="18" hidden="1" customHeight="1" x14ac:dyDescent="0.25">
      <c r="A79" s="384" t="s">
        <v>761</v>
      </c>
      <c r="B79" s="384"/>
      <c r="C79" s="384"/>
      <c r="D79" s="272">
        <f>COUNTIF(D12:D64,"C.32")</f>
        <v>0</v>
      </c>
      <c r="E79" s="272">
        <f t="shared" ref="E79:Z79" si="162">COUNTIF(E12:E64,"C.32")</f>
        <v>0</v>
      </c>
      <c r="F79" s="272">
        <f t="shared" si="162"/>
        <v>0</v>
      </c>
      <c r="G79" s="272">
        <f t="shared" si="162"/>
        <v>0</v>
      </c>
      <c r="H79" s="272">
        <f>COUNTIF(H12:H64,"C.32")</f>
        <v>4</v>
      </c>
      <c r="I79" s="272">
        <f>COUNTIF(I12:I64,"C.32")</f>
        <v>4</v>
      </c>
      <c r="J79" s="272">
        <f>COUNTIF(J12:J64,"C.32")</f>
        <v>0</v>
      </c>
      <c r="K79" s="272">
        <f>COUNTIF(K12:K64,"C.32")</f>
        <v>0</v>
      </c>
      <c r="L79" s="272">
        <f>COUNTIF(L12:L64,"C.32")</f>
        <v>0</v>
      </c>
      <c r="M79" s="272">
        <f t="shared" si="162"/>
        <v>0</v>
      </c>
      <c r="N79" s="272">
        <f t="shared" si="162"/>
        <v>0</v>
      </c>
      <c r="O79" s="272">
        <f t="shared" si="162"/>
        <v>0</v>
      </c>
      <c r="P79" s="272">
        <f t="shared" si="162"/>
        <v>4</v>
      </c>
      <c r="Q79" s="272">
        <f t="shared" si="162"/>
        <v>4</v>
      </c>
      <c r="R79" s="272">
        <f t="shared" si="162"/>
        <v>4</v>
      </c>
      <c r="S79" s="272">
        <f t="shared" si="162"/>
        <v>4</v>
      </c>
      <c r="T79" s="272">
        <f t="shared" si="162"/>
        <v>0</v>
      </c>
      <c r="U79" s="272">
        <f t="shared" si="162"/>
        <v>0</v>
      </c>
      <c r="V79" s="272">
        <f t="shared" si="162"/>
        <v>0</v>
      </c>
      <c r="W79" s="272">
        <f t="shared" si="162"/>
        <v>0</v>
      </c>
      <c r="X79" s="272">
        <f t="shared" si="162"/>
        <v>0</v>
      </c>
      <c r="Y79" s="272">
        <f t="shared" si="162"/>
        <v>0</v>
      </c>
      <c r="Z79" s="272">
        <f t="shared" si="162"/>
        <v>0</v>
      </c>
      <c r="AA79" s="2"/>
      <c r="AB79" s="272">
        <f t="shared" si="129"/>
        <v>24</v>
      </c>
      <c r="AC79" s="767">
        <f>AB79+AB80</f>
        <v>33</v>
      </c>
      <c r="AD79" s="272">
        <f t="shared" ref="AD79:AZ79" si="163">COUNTIF(AD11:AD63,"C.32")</f>
        <v>0</v>
      </c>
      <c r="AE79" s="272">
        <f t="shared" si="163"/>
        <v>0</v>
      </c>
      <c r="AF79" s="272">
        <f t="shared" si="163"/>
        <v>0</v>
      </c>
      <c r="AG79" s="272">
        <f t="shared" si="163"/>
        <v>0</v>
      </c>
      <c r="AH79" s="272">
        <f t="shared" si="163"/>
        <v>4</v>
      </c>
      <c r="AI79" s="272">
        <f t="shared" si="163"/>
        <v>4</v>
      </c>
      <c r="AJ79" s="272">
        <f t="shared" si="163"/>
        <v>0</v>
      </c>
      <c r="AK79" s="272">
        <f t="shared" si="163"/>
        <v>0</v>
      </c>
      <c r="AL79" s="272">
        <f t="shared" si="163"/>
        <v>0</v>
      </c>
      <c r="AM79" s="272">
        <f t="shared" si="163"/>
        <v>0</v>
      </c>
      <c r="AN79" s="272">
        <f t="shared" si="163"/>
        <v>0</v>
      </c>
      <c r="AO79" s="272">
        <f t="shared" si="163"/>
        <v>0</v>
      </c>
      <c r="AP79" s="272">
        <f t="shared" si="163"/>
        <v>4</v>
      </c>
      <c r="AQ79" s="272">
        <f t="shared" si="163"/>
        <v>4</v>
      </c>
      <c r="AR79" s="272">
        <f t="shared" si="163"/>
        <v>4</v>
      </c>
      <c r="AS79" s="272">
        <f t="shared" si="163"/>
        <v>4</v>
      </c>
      <c r="AT79" s="272">
        <f t="shared" si="163"/>
        <v>0</v>
      </c>
      <c r="AU79" s="272">
        <f t="shared" si="163"/>
        <v>0</v>
      </c>
      <c r="AV79" s="272">
        <f t="shared" si="163"/>
        <v>0</v>
      </c>
      <c r="AW79" s="272">
        <f t="shared" si="163"/>
        <v>0</v>
      </c>
      <c r="AX79" s="272">
        <f t="shared" si="163"/>
        <v>0</v>
      </c>
      <c r="AY79" s="272">
        <f t="shared" si="163"/>
        <v>0</v>
      </c>
      <c r="AZ79" s="272">
        <f t="shared" si="163"/>
        <v>0</v>
      </c>
      <c r="BA79" s="401">
        <f>SUM(D79:Z79)</f>
        <v>24</v>
      </c>
      <c r="BB79" s="766">
        <f>BA79+BA80</f>
        <v>33</v>
      </c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82"/>
      <c r="EV79" s="182"/>
      <c r="EW79" s="7"/>
      <c r="EX79" s="7"/>
      <c r="EY79" s="7"/>
      <c r="EZ79" s="7"/>
      <c r="FA79" s="7"/>
      <c r="FB79" s="7"/>
      <c r="FC79" s="7"/>
      <c r="FD79" s="7"/>
    </row>
    <row r="80" spans="1:160" ht="18" hidden="1" customHeight="1" x14ac:dyDescent="0.25">
      <c r="A80" s="384" t="s">
        <v>762</v>
      </c>
      <c r="B80" s="384"/>
      <c r="C80" s="384"/>
      <c r="D80" s="272">
        <f>COUNTIF(D12:D64,"CP.32")</f>
        <v>0</v>
      </c>
      <c r="E80" s="272">
        <f t="shared" ref="E80:Z80" si="164">COUNTIF(E12:E64,"CP.32")</f>
        <v>0</v>
      </c>
      <c r="F80" s="272">
        <f t="shared" si="164"/>
        <v>0</v>
      </c>
      <c r="G80" s="272">
        <f t="shared" si="164"/>
        <v>0</v>
      </c>
      <c r="H80" s="272">
        <f>COUNTIF(H12:H64,"CP.32")</f>
        <v>0</v>
      </c>
      <c r="I80" s="272">
        <f>COUNTIF(I12:I64,"CP.32")</f>
        <v>0</v>
      </c>
      <c r="J80" s="272">
        <f>COUNTIF(J12:J64,"CP.32")</f>
        <v>3</v>
      </c>
      <c r="K80" s="272">
        <f>COUNTIF(K12:K64,"CP.32")</f>
        <v>3</v>
      </c>
      <c r="L80" s="272">
        <f>COUNTIF(L12:L64,"CP.32")</f>
        <v>3</v>
      </c>
      <c r="M80" s="272">
        <f t="shared" si="164"/>
        <v>0</v>
      </c>
      <c r="N80" s="272">
        <f t="shared" si="164"/>
        <v>0</v>
      </c>
      <c r="O80" s="272">
        <f t="shared" si="164"/>
        <v>0</v>
      </c>
      <c r="P80" s="272">
        <f t="shared" si="164"/>
        <v>0</v>
      </c>
      <c r="Q80" s="272">
        <f t="shared" si="164"/>
        <v>0</v>
      </c>
      <c r="R80" s="272">
        <f t="shared" si="164"/>
        <v>0</v>
      </c>
      <c r="S80" s="272">
        <f t="shared" si="164"/>
        <v>0</v>
      </c>
      <c r="T80" s="272">
        <f t="shared" si="164"/>
        <v>0</v>
      </c>
      <c r="U80" s="272">
        <f t="shared" si="164"/>
        <v>0</v>
      </c>
      <c r="V80" s="272">
        <f t="shared" si="164"/>
        <v>0</v>
      </c>
      <c r="W80" s="272">
        <f t="shared" si="164"/>
        <v>0</v>
      </c>
      <c r="X80" s="272">
        <f t="shared" si="164"/>
        <v>0</v>
      </c>
      <c r="Y80" s="272">
        <f t="shared" si="164"/>
        <v>0</v>
      </c>
      <c r="Z80" s="272">
        <f t="shared" si="164"/>
        <v>0</v>
      </c>
      <c r="AA80" s="2"/>
      <c r="AB80" s="272">
        <f t="shared" si="129"/>
        <v>9</v>
      </c>
      <c r="AC80" s="767"/>
      <c r="AD80" s="272">
        <f t="shared" ref="AD80:AZ80" si="165">COUNTIF(AD11:AD63,"CP.32")</f>
        <v>0</v>
      </c>
      <c r="AE80" s="272">
        <f t="shared" si="165"/>
        <v>0</v>
      </c>
      <c r="AF80" s="272">
        <f t="shared" si="165"/>
        <v>0</v>
      </c>
      <c r="AG80" s="272">
        <f t="shared" si="165"/>
        <v>0</v>
      </c>
      <c r="AH80" s="272">
        <f t="shared" si="165"/>
        <v>0</v>
      </c>
      <c r="AI80" s="272">
        <f t="shared" si="165"/>
        <v>0</v>
      </c>
      <c r="AJ80" s="272">
        <f t="shared" si="165"/>
        <v>3</v>
      </c>
      <c r="AK80" s="272">
        <f t="shared" si="165"/>
        <v>3</v>
      </c>
      <c r="AL80" s="272">
        <f t="shared" si="165"/>
        <v>3</v>
      </c>
      <c r="AM80" s="272">
        <f t="shared" si="165"/>
        <v>0</v>
      </c>
      <c r="AN80" s="272">
        <f t="shared" si="165"/>
        <v>0</v>
      </c>
      <c r="AO80" s="272">
        <f t="shared" si="165"/>
        <v>0</v>
      </c>
      <c r="AP80" s="272">
        <f t="shared" si="165"/>
        <v>0</v>
      </c>
      <c r="AQ80" s="272">
        <f t="shared" si="165"/>
        <v>0</v>
      </c>
      <c r="AR80" s="272">
        <f t="shared" si="165"/>
        <v>0</v>
      </c>
      <c r="AS80" s="272">
        <f t="shared" si="165"/>
        <v>0</v>
      </c>
      <c r="AT80" s="272">
        <f t="shared" si="165"/>
        <v>0</v>
      </c>
      <c r="AU80" s="272">
        <f t="shared" si="165"/>
        <v>0</v>
      </c>
      <c r="AV80" s="272">
        <f t="shared" si="165"/>
        <v>0</v>
      </c>
      <c r="AW80" s="272">
        <f t="shared" si="165"/>
        <v>0</v>
      </c>
      <c r="AX80" s="272">
        <f t="shared" si="165"/>
        <v>0</v>
      </c>
      <c r="AY80" s="272">
        <f t="shared" si="165"/>
        <v>0</v>
      </c>
      <c r="AZ80" s="272">
        <f t="shared" si="165"/>
        <v>0</v>
      </c>
      <c r="BA80" s="401">
        <f t="shared" si="133"/>
        <v>9</v>
      </c>
      <c r="BB80" s="766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82"/>
      <c r="EV80" s="182"/>
      <c r="EW80" s="7"/>
      <c r="EX80" s="7"/>
      <c r="EY80" s="7"/>
      <c r="EZ80" s="7"/>
      <c r="FA80" s="7"/>
      <c r="FB80" s="7"/>
      <c r="FC80" s="7"/>
      <c r="FD80" s="7"/>
    </row>
    <row r="81" spans="1:160" ht="18" hidden="1" customHeight="1" x14ac:dyDescent="0.25">
      <c r="A81" s="770" t="s">
        <v>465</v>
      </c>
      <c r="B81" s="770"/>
      <c r="C81" s="770"/>
      <c r="D81" s="272">
        <f t="shared" ref="D81:Z81" si="166">COUNTIF(D12:D64,"E.34")</f>
        <v>2</v>
      </c>
      <c r="E81" s="272">
        <f t="shared" si="166"/>
        <v>2</v>
      </c>
      <c r="F81" s="272">
        <f t="shared" si="166"/>
        <v>2</v>
      </c>
      <c r="G81" s="272">
        <f t="shared" ref="G81:L81" si="167">COUNTIF(G12:G64,"E.34")</f>
        <v>2</v>
      </c>
      <c r="H81" s="272">
        <f t="shared" si="167"/>
        <v>2</v>
      </c>
      <c r="I81" s="272">
        <f t="shared" si="167"/>
        <v>2</v>
      </c>
      <c r="J81" s="272">
        <f t="shared" si="167"/>
        <v>2</v>
      </c>
      <c r="K81" s="272">
        <f t="shared" si="167"/>
        <v>2</v>
      </c>
      <c r="L81" s="272">
        <f t="shared" si="167"/>
        <v>2</v>
      </c>
      <c r="M81" s="272">
        <f t="shared" si="166"/>
        <v>0</v>
      </c>
      <c r="N81" s="272">
        <f t="shared" si="166"/>
        <v>0</v>
      </c>
      <c r="O81" s="272">
        <f t="shared" si="166"/>
        <v>0</v>
      </c>
      <c r="P81" s="272">
        <f t="shared" si="166"/>
        <v>0</v>
      </c>
      <c r="Q81" s="272">
        <f t="shared" si="166"/>
        <v>0</v>
      </c>
      <c r="R81" s="272">
        <f t="shared" si="166"/>
        <v>0</v>
      </c>
      <c r="S81" s="272">
        <f t="shared" si="166"/>
        <v>0</v>
      </c>
      <c r="T81" s="272">
        <f t="shared" si="166"/>
        <v>0</v>
      </c>
      <c r="U81" s="272">
        <f t="shared" si="166"/>
        <v>0</v>
      </c>
      <c r="V81" s="272">
        <f t="shared" si="166"/>
        <v>0</v>
      </c>
      <c r="W81" s="272">
        <f t="shared" si="166"/>
        <v>0</v>
      </c>
      <c r="X81" s="272">
        <f t="shared" si="166"/>
        <v>0</v>
      </c>
      <c r="Y81" s="272">
        <f t="shared" si="166"/>
        <v>0</v>
      </c>
      <c r="Z81" s="272">
        <f t="shared" si="166"/>
        <v>0</v>
      </c>
      <c r="AA81" s="2"/>
      <c r="AB81" s="272">
        <f t="shared" si="129"/>
        <v>18</v>
      </c>
      <c r="AC81" s="767">
        <f>AB81+AB82</f>
        <v>30</v>
      </c>
      <c r="AD81" s="272">
        <f t="shared" ref="AD81:AZ81" si="168">COUNTIF(AD11:AD63,"E.34")</f>
        <v>2</v>
      </c>
      <c r="AE81" s="272">
        <f t="shared" si="168"/>
        <v>2</v>
      </c>
      <c r="AF81" s="272">
        <f t="shared" si="168"/>
        <v>2</v>
      </c>
      <c r="AG81" s="272">
        <f t="shared" si="168"/>
        <v>2</v>
      </c>
      <c r="AH81" s="272">
        <f t="shared" si="168"/>
        <v>2</v>
      </c>
      <c r="AI81" s="272">
        <f t="shared" si="168"/>
        <v>2</v>
      </c>
      <c r="AJ81" s="272">
        <f t="shared" si="168"/>
        <v>2</v>
      </c>
      <c r="AK81" s="272">
        <f t="shared" si="168"/>
        <v>2</v>
      </c>
      <c r="AL81" s="272">
        <f t="shared" si="168"/>
        <v>2</v>
      </c>
      <c r="AM81" s="272">
        <f t="shared" si="168"/>
        <v>0</v>
      </c>
      <c r="AN81" s="272">
        <f t="shared" si="168"/>
        <v>0</v>
      </c>
      <c r="AO81" s="272">
        <f t="shared" si="168"/>
        <v>0</v>
      </c>
      <c r="AP81" s="272">
        <f t="shared" si="168"/>
        <v>0</v>
      </c>
      <c r="AQ81" s="272">
        <f t="shared" si="168"/>
        <v>0</v>
      </c>
      <c r="AR81" s="272">
        <f t="shared" si="168"/>
        <v>0</v>
      </c>
      <c r="AS81" s="272">
        <f t="shared" si="168"/>
        <v>0</v>
      </c>
      <c r="AT81" s="272">
        <f t="shared" si="168"/>
        <v>0</v>
      </c>
      <c r="AU81" s="272">
        <f t="shared" si="168"/>
        <v>0</v>
      </c>
      <c r="AV81" s="272">
        <f t="shared" si="168"/>
        <v>0</v>
      </c>
      <c r="AW81" s="272">
        <f t="shared" si="168"/>
        <v>0</v>
      </c>
      <c r="AX81" s="272">
        <f t="shared" si="168"/>
        <v>0</v>
      </c>
      <c r="AY81" s="272">
        <f t="shared" si="168"/>
        <v>0</v>
      </c>
      <c r="AZ81" s="374">
        <f t="shared" si="168"/>
        <v>0</v>
      </c>
      <c r="BA81" s="374">
        <f t="shared" si="133"/>
        <v>18</v>
      </c>
      <c r="BB81" s="766">
        <f>BA81+BA82</f>
        <v>30</v>
      </c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82"/>
      <c r="EV81" s="182"/>
      <c r="EW81" s="7"/>
      <c r="EX81" s="7"/>
      <c r="EY81" s="7"/>
      <c r="EZ81" s="7"/>
      <c r="FA81" s="7"/>
      <c r="FB81" s="7"/>
      <c r="FC81" s="7"/>
      <c r="FD81" s="7"/>
    </row>
    <row r="82" spans="1:160" ht="18" hidden="1" customHeight="1" x14ac:dyDescent="0.25">
      <c r="A82" s="369" t="s">
        <v>598</v>
      </c>
      <c r="B82" s="369"/>
      <c r="C82" s="369"/>
      <c r="D82" s="272">
        <f t="shared" ref="D82:Z82" si="169">COUNTIF(D12:D64,"EL.34")</f>
        <v>0</v>
      </c>
      <c r="E82" s="272">
        <f t="shared" si="169"/>
        <v>0</v>
      </c>
      <c r="F82" s="272">
        <f t="shared" si="169"/>
        <v>0</v>
      </c>
      <c r="G82" s="272">
        <f t="shared" ref="G82:L82" si="170">COUNTIF(G12:G64,"EL.34")</f>
        <v>0</v>
      </c>
      <c r="H82" s="272">
        <f t="shared" si="170"/>
        <v>0</v>
      </c>
      <c r="I82" s="272">
        <f t="shared" si="170"/>
        <v>0</v>
      </c>
      <c r="J82" s="272">
        <f t="shared" si="170"/>
        <v>0</v>
      </c>
      <c r="K82" s="272">
        <f t="shared" si="170"/>
        <v>0</v>
      </c>
      <c r="L82" s="272">
        <f t="shared" si="170"/>
        <v>0</v>
      </c>
      <c r="M82" s="272">
        <f t="shared" si="169"/>
        <v>4</v>
      </c>
      <c r="N82" s="272">
        <f t="shared" si="169"/>
        <v>4</v>
      </c>
      <c r="O82" s="272">
        <f t="shared" si="169"/>
        <v>4</v>
      </c>
      <c r="P82" s="272">
        <f t="shared" si="169"/>
        <v>0</v>
      </c>
      <c r="Q82" s="272">
        <f t="shared" si="169"/>
        <v>0</v>
      </c>
      <c r="R82" s="272">
        <f t="shared" si="169"/>
        <v>0</v>
      </c>
      <c r="S82" s="272">
        <f t="shared" si="169"/>
        <v>0</v>
      </c>
      <c r="T82" s="272">
        <f t="shared" si="169"/>
        <v>0</v>
      </c>
      <c r="U82" s="272">
        <f t="shared" si="169"/>
        <v>0</v>
      </c>
      <c r="V82" s="272">
        <f t="shared" si="169"/>
        <v>0</v>
      </c>
      <c r="W82" s="272">
        <f t="shared" si="169"/>
        <v>0</v>
      </c>
      <c r="X82" s="272">
        <f t="shared" si="169"/>
        <v>0</v>
      </c>
      <c r="Y82" s="272">
        <f t="shared" si="169"/>
        <v>0</v>
      </c>
      <c r="Z82" s="272">
        <f t="shared" si="169"/>
        <v>0</v>
      </c>
      <c r="AA82" s="2"/>
      <c r="AB82" s="272">
        <f t="shared" si="129"/>
        <v>12</v>
      </c>
      <c r="AC82" s="767"/>
      <c r="AD82" s="272">
        <f t="shared" ref="AD82:AZ82" si="171">COUNTIF(AD12:AD64,"EL.34")</f>
        <v>0</v>
      </c>
      <c r="AE82" s="272">
        <f t="shared" si="171"/>
        <v>0</v>
      </c>
      <c r="AF82" s="272">
        <f t="shared" si="171"/>
        <v>0</v>
      </c>
      <c r="AG82" s="272">
        <f t="shared" si="171"/>
        <v>0</v>
      </c>
      <c r="AH82" s="272">
        <f t="shared" si="171"/>
        <v>0</v>
      </c>
      <c r="AI82" s="272">
        <f t="shared" si="171"/>
        <v>0</v>
      </c>
      <c r="AJ82" s="272">
        <f t="shared" si="171"/>
        <v>0</v>
      </c>
      <c r="AK82" s="272">
        <f t="shared" si="171"/>
        <v>0</v>
      </c>
      <c r="AL82" s="272">
        <f t="shared" si="171"/>
        <v>0</v>
      </c>
      <c r="AM82" s="272">
        <f t="shared" si="171"/>
        <v>4</v>
      </c>
      <c r="AN82" s="272">
        <f t="shared" si="171"/>
        <v>4</v>
      </c>
      <c r="AO82" s="272">
        <f t="shared" si="171"/>
        <v>4</v>
      </c>
      <c r="AP82" s="272">
        <f t="shared" si="171"/>
        <v>0</v>
      </c>
      <c r="AQ82" s="272">
        <f t="shared" si="171"/>
        <v>0</v>
      </c>
      <c r="AR82" s="272">
        <f t="shared" si="171"/>
        <v>0</v>
      </c>
      <c r="AS82" s="272">
        <f t="shared" si="171"/>
        <v>0</v>
      </c>
      <c r="AT82" s="272">
        <f t="shared" si="171"/>
        <v>0</v>
      </c>
      <c r="AU82" s="272">
        <f t="shared" si="171"/>
        <v>0</v>
      </c>
      <c r="AV82" s="272">
        <f t="shared" si="171"/>
        <v>0</v>
      </c>
      <c r="AW82" s="272">
        <f t="shared" si="171"/>
        <v>0</v>
      </c>
      <c r="AX82" s="272">
        <f t="shared" si="171"/>
        <v>0</v>
      </c>
      <c r="AY82" s="272">
        <f t="shared" si="171"/>
        <v>0</v>
      </c>
      <c r="AZ82" s="374">
        <f t="shared" si="171"/>
        <v>0</v>
      </c>
      <c r="BA82" s="374">
        <f t="shared" si="133"/>
        <v>12</v>
      </c>
      <c r="BB82" s="766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82"/>
      <c r="EV82" s="182"/>
      <c r="EW82" s="7"/>
      <c r="EX82" s="7"/>
      <c r="EY82" s="7"/>
      <c r="EZ82" s="7"/>
      <c r="FA82" s="7"/>
      <c r="FB82" s="7"/>
      <c r="FC82" s="7"/>
      <c r="FD82" s="7"/>
    </row>
    <row r="83" spans="1:160" ht="18" hidden="1" customHeight="1" x14ac:dyDescent="0.25">
      <c r="A83" s="770" t="s">
        <v>466</v>
      </c>
      <c r="B83" s="770"/>
      <c r="C83" s="770"/>
      <c r="D83" s="272">
        <f t="shared" ref="D83:Z83" si="172">COUNTIF(D12:D64,"E.19")</f>
        <v>0</v>
      </c>
      <c r="E83" s="272">
        <f t="shared" si="172"/>
        <v>0</v>
      </c>
      <c r="F83" s="272">
        <f t="shared" si="172"/>
        <v>0</v>
      </c>
      <c r="G83" s="272">
        <f t="shared" ref="G83:L83" si="173">COUNTIF(G12:G64,"E.19")</f>
        <v>0</v>
      </c>
      <c r="H83" s="272">
        <f t="shared" si="173"/>
        <v>0</v>
      </c>
      <c r="I83" s="272">
        <f t="shared" si="173"/>
        <v>0</v>
      </c>
      <c r="J83" s="272">
        <f t="shared" si="173"/>
        <v>0</v>
      </c>
      <c r="K83" s="272">
        <f t="shared" si="173"/>
        <v>0</v>
      </c>
      <c r="L83" s="272">
        <f t="shared" si="173"/>
        <v>0</v>
      </c>
      <c r="M83" s="272">
        <f t="shared" si="172"/>
        <v>0</v>
      </c>
      <c r="N83" s="272">
        <f t="shared" si="172"/>
        <v>0</v>
      </c>
      <c r="O83" s="272">
        <f t="shared" si="172"/>
        <v>0</v>
      </c>
      <c r="P83" s="272">
        <f t="shared" si="172"/>
        <v>0</v>
      </c>
      <c r="Q83" s="272">
        <f t="shared" si="172"/>
        <v>0</v>
      </c>
      <c r="R83" s="272">
        <f t="shared" si="172"/>
        <v>0</v>
      </c>
      <c r="S83" s="272">
        <f t="shared" si="172"/>
        <v>0</v>
      </c>
      <c r="T83" s="272">
        <f t="shared" si="172"/>
        <v>2</v>
      </c>
      <c r="U83" s="272">
        <f t="shared" si="172"/>
        <v>2</v>
      </c>
      <c r="V83" s="272">
        <f t="shared" si="172"/>
        <v>2</v>
      </c>
      <c r="W83" s="272">
        <f t="shared" si="172"/>
        <v>2</v>
      </c>
      <c r="X83" s="272">
        <f t="shared" si="172"/>
        <v>2</v>
      </c>
      <c r="Y83" s="272">
        <f t="shared" si="172"/>
        <v>2</v>
      </c>
      <c r="Z83" s="272">
        <f t="shared" si="172"/>
        <v>2</v>
      </c>
      <c r="AA83" s="2"/>
      <c r="AB83" s="272">
        <f t="shared" si="129"/>
        <v>14</v>
      </c>
      <c r="AC83" s="767">
        <f>AB83+AB84</f>
        <v>22</v>
      </c>
      <c r="AD83" s="272">
        <f t="shared" ref="AD83:AZ83" si="174">COUNTIF(AD11:AD63,"E.19")</f>
        <v>0</v>
      </c>
      <c r="AE83" s="272">
        <f t="shared" si="174"/>
        <v>0</v>
      </c>
      <c r="AF83" s="272">
        <f t="shared" si="174"/>
        <v>0</v>
      </c>
      <c r="AG83" s="272">
        <f t="shared" si="174"/>
        <v>0</v>
      </c>
      <c r="AH83" s="272">
        <f t="shared" si="174"/>
        <v>0</v>
      </c>
      <c r="AI83" s="272">
        <f t="shared" si="174"/>
        <v>0</v>
      </c>
      <c r="AJ83" s="272">
        <f t="shared" si="174"/>
        <v>0</v>
      </c>
      <c r="AK83" s="272">
        <f t="shared" si="174"/>
        <v>0</v>
      </c>
      <c r="AL83" s="272">
        <f t="shared" si="174"/>
        <v>0</v>
      </c>
      <c r="AM83" s="272">
        <f t="shared" si="174"/>
        <v>0</v>
      </c>
      <c r="AN83" s="272">
        <f t="shared" si="174"/>
        <v>0</v>
      </c>
      <c r="AO83" s="272">
        <f t="shared" si="174"/>
        <v>0</v>
      </c>
      <c r="AP83" s="272">
        <f t="shared" si="174"/>
        <v>0</v>
      </c>
      <c r="AQ83" s="272">
        <f t="shared" si="174"/>
        <v>0</v>
      </c>
      <c r="AR83" s="272">
        <f t="shared" si="174"/>
        <v>0</v>
      </c>
      <c r="AS83" s="272">
        <f t="shared" si="174"/>
        <v>0</v>
      </c>
      <c r="AT83" s="272">
        <f t="shared" si="174"/>
        <v>2</v>
      </c>
      <c r="AU83" s="272">
        <f t="shared" si="174"/>
        <v>2</v>
      </c>
      <c r="AV83" s="272">
        <f t="shared" si="174"/>
        <v>2</v>
      </c>
      <c r="AW83" s="272">
        <f t="shared" si="174"/>
        <v>2</v>
      </c>
      <c r="AX83" s="272">
        <f t="shared" si="174"/>
        <v>2</v>
      </c>
      <c r="AY83" s="272">
        <f t="shared" si="174"/>
        <v>2</v>
      </c>
      <c r="AZ83" s="374">
        <f t="shared" si="174"/>
        <v>2</v>
      </c>
      <c r="BA83" s="374">
        <f t="shared" si="133"/>
        <v>14</v>
      </c>
      <c r="BB83" s="766">
        <f>BA83+BA84</f>
        <v>22</v>
      </c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82"/>
      <c r="EV83" s="182"/>
      <c r="EW83" s="7"/>
      <c r="EX83" s="7"/>
      <c r="EY83" s="7"/>
      <c r="EZ83" s="7"/>
      <c r="FA83" s="7"/>
      <c r="FB83" s="7"/>
      <c r="FC83" s="7"/>
      <c r="FD83" s="7"/>
    </row>
    <row r="84" spans="1:160" ht="18" hidden="1" customHeight="1" x14ac:dyDescent="0.25">
      <c r="A84" s="369" t="s">
        <v>532</v>
      </c>
      <c r="B84" s="369"/>
      <c r="C84" s="369"/>
      <c r="D84" s="272">
        <f t="shared" ref="D84:Q84" si="175">COUNTIF(D12:D64,"EL.19")</f>
        <v>0</v>
      </c>
      <c r="E84" s="272">
        <f t="shared" si="175"/>
        <v>0</v>
      </c>
      <c r="F84" s="272">
        <f t="shared" si="175"/>
        <v>0</v>
      </c>
      <c r="G84" s="272">
        <f t="shared" ref="G84:L84" si="176">COUNTIF(G12:G64,"EL.19")</f>
        <v>0</v>
      </c>
      <c r="H84" s="272">
        <f t="shared" si="176"/>
        <v>0</v>
      </c>
      <c r="I84" s="272">
        <f t="shared" si="176"/>
        <v>0</v>
      </c>
      <c r="J84" s="272">
        <f t="shared" si="176"/>
        <v>0</v>
      </c>
      <c r="K84" s="272">
        <f t="shared" si="176"/>
        <v>0</v>
      </c>
      <c r="L84" s="272">
        <f t="shared" si="176"/>
        <v>0</v>
      </c>
      <c r="M84" s="272">
        <f t="shared" si="175"/>
        <v>0</v>
      </c>
      <c r="N84" s="272">
        <f t="shared" si="175"/>
        <v>0</v>
      </c>
      <c r="O84" s="272">
        <f t="shared" si="175"/>
        <v>0</v>
      </c>
      <c r="P84" s="272">
        <f t="shared" si="175"/>
        <v>0</v>
      </c>
      <c r="Q84" s="272">
        <f t="shared" si="175"/>
        <v>0</v>
      </c>
      <c r="R84" s="272">
        <f>COUNTIF(R12:R64,"EP.19")</f>
        <v>4</v>
      </c>
      <c r="S84" s="272">
        <f>COUNTIF(S12:S64,"EP.19")</f>
        <v>4</v>
      </c>
      <c r="T84" s="272">
        <f t="shared" ref="T84:Z84" si="177">COUNTIF(T12:T64,"EL.19")</f>
        <v>0</v>
      </c>
      <c r="U84" s="272">
        <f t="shared" si="177"/>
        <v>0</v>
      </c>
      <c r="V84" s="272">
        <f t="shared" si="177"/>
        <v>0</v>
      </c>
      <c r="W84" s="272">
        <f t="shared" si="177"/>
        <v>0</v>
      </c>
      <c r="X84" s="272">
        <f t="shared" si="177"/>
        <v>0</v>
      </c>
      <c r="Y84" s="272">
        <f t="shared" si="177"/>
        <v>0</v>
      </c>
      <c r="Z84" s="272">
        <f t="shared" si="177"/>
        <v>0</v>
      </c>
      <c r="AA84" s="2"/>
      <c r="AB84" s="272">
        <f t="shared" si="129"/>
        <v>8</v>
      </c>
      <c r="AC84" s="767"/>
      <c r="AD84" s="272">
        <f t="shared" ref="AD84:AQ84" si="178">COUNTIF(AD11:AD63,"EL.19")</f>
        <v>0</v>
      </c>
      <c r="AE84" s="272">
        <f t="shared" si="178"/>
        <v>0</v>
      </c>
      <c r="AF84" s="272">
        <f t="shared" si="178"/>
        <v>0</v>
      </c>
      <c r="AG84" s="272">
        <f t="shared" si="178"/>
        <v>0</v>
      </c>
      <c r="AH84" s="272">
        <f t="shared" si="178"/>
        <v>0</v>
      </c>
      <c r="AI84" s="272">
        <f t="shared" si="178"/>
        <v>0</v>
      </c>
      <c r="AJ84" s="272">
        <f t="shared" si="178"/>
        <v>0</v>
      </c>
      <c r="AK84" s="272">
        <f t="shared" si="178"/>
        <v>0</v>
      </c>
      <c r="AL84" s="272">
        <f t="shared" si="178"/>
        <v>0</v>
      </c>
      <c r="AM84" s="272">
        <f t="shared" si="178"/>
        <v>0</v>
      </c>
      <c r="AN84" s="272">
        <f t="shared" si="178"/>
        <v>0</v>
      </c>
      <c r="AO84" s="272">
        <f t="shared" si="178"/>
        <v>0</v>
      </c>
      <c r="AP84" s="272">
        <f t="shared" si="178"/>
        <v>0</v>
      </c>
      <c r="AQ84" s="272">
        <f t="shared" si="178"/>
        <v>0</v>
      </c>
      <c r="AR84" s="272">
        <f t="shared" ref="AR84:AZ84" si="179">COUNTIF(AR11:AR63,"EP.19")</f>
        <v>4</v>
      </c>
      <c r="AS84" s="272">
        <f t="shared" si="179"/>
        <v>4</v>
      </c>
      <c r="AT84" s="272">
        <f t="shared" si="179"/>
        <v>0</v>
      </c>
      <c r="AU84" s="272">
        <f t="shared" si="179"/>
        <v>0</v>
      </c>
      <c r="AV84" s="272">
        <f t="shared" si="179"/>
        <v>0</v>
      </c>
      <c r="AW84" s="272">
        <f t="shared" si="179"/>
        <v>0</v>
      </c>
      <c r="AX84" s="272">
        <f t="shared" si="179"/>
        <v>0</v>
      </c>
      <c r="AY84" s="272">
        <f t="shared" si="179"/>
        <v>0</v>
      </c>
      <c r="AZ84" s="374">
        <f t="shared" si="179"/>
        <v>0</v>
      </c>
      <c r="BA84" s="374">
        <f t="shared" si="133"/>
        <v>8</v>
      </c>
      <c r="BB84" s="766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82"/>
      <c r="EV84" s="182"/>
      <c r="EW84" s="7"/>
      <c r="EX84" s="7"/>
      <c r="EY84" s="7"/>
      <c r="EZ84" s="7"/>
      <c r="FA84" s="7"/>
      <c r="FB84" s="7"/>
      <c r="FC84" s="7"/>
      <c r="FD84" s="7"/>
    </row>
    <row r="85" spans="1:160" ht="18" hidden="1" customHeight="1" x14ac:dyDescent="0.25">
      <c r="A85" s="770" t="s">
        <v>467</v>
      </c>
      <c r="B85" s="770"/>
      <c r="C85" s="770"/>
      <c r="D85" s="272">
        <f>COUNTIF(D12:D64,"E.10")</f>
        <v>0</v>
      </c>
      <c r="E85" s="272">
        <f t="shared" ref="E85:Z85" si="180">COUNTIF(E12:E64,"E.10")</f>
        <v>0</v>
      </c>
      <c r="F85" s="272">
        <f t="shared" si="180"/>
        <v>0</v>
      </c>
      <c r="G85" s="272">
        <f t="shared" si="180"/>
        <v>0</v>
      </c>
      <c r="H85" s="272">
        <f>COUNTIF(H12:H64,"E.10")</f>
        <v>0</v>
      </c>
      <c r="I85" s="272">
        <f>COUNTIF(I12:I64,"E.10")</f>
        <v>0</v>
      </c>
      <c r="J85" s="272">
        <f>COUNTIF(J12:J64,"E.10")</f>
        <v>0</v>
      </c>
      <c r="K85" s="272">
        <f>COUNTIF(K12:K64,"E.10")</f>
        <v>0</v>
      </c>
      <c r="L85" s="272">
        <f>COUNTIF(L12:L64,"E.10")</f>
        <v>0</v>
      </c>
      <c r="M85" s="272">
        <f t="shared" si="180"/>
        <v>2</v>
      </c>
      <c r="N85" s="272">
        <f t="shared" si="180"/>
        <v>2</v>
      </c>
      <c r="O85" s="272">
        <f t="shared" si="180"/>
        <v>2</v>
      </c>
      <c r="P85" s="272">
        <f t="shared" si="180"/>
        <v>2</v>
      </c>
      <c r="Q85" s="272">
        <f t="shared" si="180"/>
        <v>2</v>
      </c>
      <c r="R85" s="272">
        <f t="shared" si="180"/>
        <v>2</v>
      </c>
      <c r="S85" s="272">
        <f t="shared" si="180"/>
        <v>2</v>
      </c>
      <c r="T85" s="272">
        <f t="shared" si="180"/>
        <v>0</v>
      </c>
      <c r="U85" s="272">
        <f t="shared" si="180"/>
        <v>0</v>
      </c>
      <c r="V85" s="272">
        <f t="shared" si="180"/>
        <v>0</v>
      </c>
      <c r="W85" s="272">
        <f t="shared" si="180"/>
        <v>0</v>
      </c>
      <c r="X85" s="272">
        <f t="shared" si="180"/>
        <v>0</v>
      </c>
      <c r="Y85" s="272">
        <f t="shared" si="180"/>
        <v>0</v>
      </c>
      <c r="Z85" s="272">
        <f t="shared" si="180"/>
        <v>0</v>
      </c>
      <c r="AA85" s="2"/>
      <c r="AB85" s="272">
        <f t="shared" si="129"/>
        <v>14</v>
      </c>
      <c r="AC85" s="767">
        <f>AB85+AB86</f>
        <v>23</v>
      </c>
      <c r="AD85" s="272">
        <f t="shared" ref="AD85:AZ85" si="181">COUNTIF(AD11:AD63,"E.10")</f>
        <v>0</v>
      </c>
      <c r="AE85" s="272">
        <f t="shared" si="181"/>
        <v>0</v>
      </c>
      <c r="AF85" s="272">
        <f t="shared" si="181"/>
        <v>0</v>
      </c>
      <c r="AG85" s="272">
        <f t="shared" si="181"/>
        <v>0</v>
      </c>
      <c r="AH85" s="272">
        <f t="shared" si="181"/>
        <v>0</v>
      </c>
      <c r="AI85" s="272">
        <f t="shared" si="181"/>
        <v>0</v>
      </c>
      <c r="AJ85" s="272">
        <f t="shared" si="181"/>
        <v>0</v>
      </c>
      <c r="AK85" s="272">
        <f t="shared" si="181"/>
        <v>0</v>
      </c>
      <c r="AL85" s="272">
        <f t="shared" si="181"/>
        <v>0</v>
      </c>
      <c r="AM85" s="272">
        <f t="shared" si="181"/>
        <v>2</v>
      </c>
      <c r="AN85" s="272">
        <f t="shared" si="181"/>
        <v>2</v>
      </c>
      <c r="AO85" s="272">
        <f t="shared" si="181"/>
        <v>2</v>
      </c>
      <c r="AP85" s="272">
        <f t="shared" si="181"/>
        <v>2</v>
      </c>
      <c r="AQ85" s="272">
        <f t="shared" si="181"/>
        <v>2</v>
      </c>
      <c r="AR85" s="272">
        <f t="shared" si="181"/>
        <v>2</v>
      </c>
      <c r="AS85" s="272">
        <f t="shared" si="181"/>
        <v>2</v>
      </c>
      <c r="AT85" s="272">
        <f t="shared" si="181"/>
        <v>0</v>
      </c>
      <c r="AU85" s="272">
        <f t="shared" si="181"/>
        <v>0</v>
      </c>
      <c r="AV85" s="272">
        <f t="shared" si="181"/>
        <v>0</v>
      </c>
      <c r="AW85" s="272">
        <f t="shared" si="181"/>
        <v>0</v>
      </c>
      <c r="AX85" s="272">
        <f t="shared" si="181"/>
        <v>0</v>
      </c>
      <c r="AY85" s="272">
        <f t="shared" si="181"/>
        <v>0</v>
      </c>
      <c r="AZ85" s="272">
        <f t="shared" si="181"/>
        <v>0</v>
      </c>
      <c r="BA85" s="374">
        <f t="shared" si="133"/>
        <v>14</v>
      </c>
      <c r="BB85" s="766">
        <f>BA85+BA86</f>
        <v>23</v>
      </c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82"/>
      <c r="EV85" s="182"/>
      <c r="EW85" s="7"/>
      <c r="EX85" s="7"/>
      <c r="EY85" s="7"/>
      <c r="EZ85" s="7"/>
      <c r="FA85" s="7"/>
      <c r="FB85" s="7"/>
      <c r="FC85" s="7"/>
      <c r="FD85" s="7"/>
    </row>
    <row r="86" spans="1:160" ht="18" hidden="1" customHeight="1" x14ac:dyDescent="0.25">
      <c r="A86" s="770" t="s">
        <v>486</v>
      </c>
      <c r="B86" s="770"/>
      <c r="C86" s="770"/>
      <c r="D86" s="272">
        <f>COUNTIF(D12:D64,"EL.10")</f>
        <v>3</v>
      </c>
      <c r="E86" s="272">
        <f t="shared" ref="E86:Z86" si="182">COUNTIF(E12:E64,"EL.10")</f>
        <v>3</v>
      </c>
      <c r="F86" s="272">
        <f t="shared" si="182"/>
        <v>3</v>
      </c>
      <c r="G86" s="272">
        <f t="shared" si="182"/>
        <v>0</v>
      </c>
      <c r="H86" s="272">
        <f t="shared" si="182"/>
        <v>0</v>
      </c>
      <c r="I86" s="272">
        <f t="shared" si="182"/>
        <v>0</v>
      </c>
      <c r="J86" s="272">
        <f t="shared" si="182"/>
        <v>0</v>
      </c>
      <c r="K86" s="272">
        <f t="shared" si="182"/>
        <v>0</v>
      </c>
      <c r="L86" s="272">
        <f t="shared" si="182"/>
        <v>0</v>
      </c>
      <c r="M86" s="272">
        <f t="shared" si="182"/>
        <v>0</v>
      </c>
      <c r="N86" s="272">
        <f t="shared" si="182"/>
        <v>0</v>
      </c>
      <c r="O86" s="272">
        <f t="shared" si="182"/>
        <v>0</v>
      </c>
      <c r="P86" s="272">
        <f t="shared" si="182"/>
        <v>0</v>
      </c>
      <c r="Q86" s="272">
        <f t="shared" si="182"/>
        <v>0</v>
      </c>
      <c r="R86" s="272">
        <f t="shared" si="182"/>
        <v>0</v>
      </c>
      <c r="S86" s="272">
        <f t="shared" si="182"/>
        <v>0</v>
      </c>
      <c r="T86" s="272">
        <f t="shared" si="182"/>
        <v>0</v>
      </c>
      <c r="U86" s="272">
        <f t="shared" si="182"/>
        <v>0</v>
      </c>
      <c r="V86" s="272">
        <f t="shared" si="182"/>
        <v>0</v>
      </c>
      <c r="W86" s="272">
        <f t="shared" si="182"/>
        <v>0</v>
      </c>
      <c r="X86" s="272">
        <f t="shared" si="182"/>
        <v>0</v>
      </c>
      <c r="Y86" s="272">
        <f t="shared" si="182"/>
        <v>0</v>
      </c>
      <c r="Z86" s="272">
        <f t="shared" si="182"/>
        <v>0</v>
      </c>
      <c r="AA86" s="2"/>
      <c r="AB86" s="272">
        <f t="shared" si="129"/>
        <v>9</v>
      </c>
      <c r="AC86" s="767"/>
      <c r="AD86" s="272">
        <f>COUNTIF(AD11:AD63,"EL.10")</f>
        <v>3</v>
      </c>
      <c r="AE86" s="272">
        <f t="shared" ref="AE86:AZ86" si="183">COUNTIF(AE11:AE63,"EL.10")</f>
        <v>3</v>
      </c>
      <c r="AF86" s="272">
        <f t="shared" si="183"/>
        <v>3</v>
      </c>
      <c r="AG86" s="272">
        <f t="shared" si="183"/>
        <v>0</v>
      </c>
      <c r="AH86" s="272">
        <f t="shared" si="183"/>
        <v>0</v>
      </c>
      <c r="AI86" s="272">
        <f t="shared" si="183"/>
        <v>0</v>
      </c>
      <c r="AJ86" s="272">
        <f t="shared" si="183"/>
        <v>0</v>
      </c>
      <c r="AK86" s="272">
        <f t="shared" si="183"/>
        <v>0</v>
      </c>
      <c r="AL86" s="272">
        <f t="shared" si="183"/>
        <v>0</v>
      </c>
      <c r="AM86" s="272">
        <f t="shared" si="183"/>
        <v>0</v>
      </c>
      <c r="AN86" s="272">
        <f t="shared" si="183"/>
        <v>0</v>
      </c>
      <c r="AO86" s="272">
        <f t="shared" si="183"/>
        <v>0</v>
      </c>
      <c r="AP86" s="272">
        <f t="shared" si="183"/>
        <v>0</v>
      </c>
      <c r="AQ86" s="272">
        <f t="shared" si="183"/>
        <v>0</v>
      </c>
      <c r="AR86" s="272">
        <f t="shared" si="183"/>
        <v>0</v>
      </c>
      <c r="AS86" s="272">
        <f t="shared" si="183"/>
        <v>0</v>
      </c>
      <c r="AT86" s="272">
        <f t="shared" si="183"/>
        <v>0</v>
      </c>
      <c r="AU86" s="272">
        <f t="shared" si="183"/>
        <v>0</v>
      </c>
      <c r="AV86" s="272">
        <f t="shared" si="183"/>
        <v>0</v>
      </c>
      <c r="AW86" s="272">
        <f t="shared" si="183"/>
        <v>0</v>
      </c>
      <c r="AX86" s="272">
        <f t="shared" si="183"/>
        <v>0</v>
      </c>
      <c r="AY86" s="272">
        <f t="shared" si="183"/>
        <v>0</v>
      </c>
      <c r="AZ86" s="272">
        <f t="shared" si="183"/>
        <v>0</v>
      </c>
      <c r="BA86" s="374">
        <f t="shared" si="133"/>
        <v>9</v>
      </c>
      <c r="BB86" s="766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82"/>
      <c r="EV86" s="182"/>
      <c r="EW86" s="7"/>
      <c r="EX86" s="7"/>
      <c r="EY86" s="7"/>
      <c r="EZ86" s="7"/>
      <c r="FA86" s="7"/>
      <c r="FB86" s="7"/>
      <c r="FC86" s="7"/>
      <c r="FD86" s="7"/>
    </row>
    <row r="87" spans="1:160" ht="18" hidden="1" customHeight="1" x14ac:dyDescent="0.25">
      <c r="A87" s="369" t="s">
        <v>693</v>
      </c>
      <c r="B87" s="369"/>
      <c r="C87" s="369"/>
      <c r="D87" s="272">
        <f>COUNTIF(D12:D64,"EL.48")</f>
        <v>0</v>
      </c>
      <c r="E87" s="272">
        <f t="shared" ref="E87:Z87" si="184">COUNTIF(E12:E64,"EL.48")</f>
        <v>0</v>
      </c>
      <c r="F87" s="272">
        <f t="shared" si="184"/>
        <v>0</v>
      </c>
      <c r="G87" s="272">
        <f t="shared" si="184"/>
        <v>0</v>
      </c>
      <c r="H87" s="272">
        <f t="shared" si="184"/>
        <v>0</v>
      </c>
      <c r="I87" s="272">
        <f t="shared" si="184"/>
        <v>0</v>
      </c>
      <c r="J87" s="272">
        <f t="shared" si="184"/>
        <v>0</v>
      </c>
      <c r="K87" s="272">
        <f t="shared" si="184"/>
        <v>0</v>
      </c>
      <c r="L87" s="272">
        <f t="shared" si="184"/>
        <v>0</v>
      </c>
      <c r="M87" s="272">
        <f t="shared" si="184"/>
        <v>0</v>
      </c>
      <c r="N87" s="272">
        <f t="shared" si="184"/>
        <v>0</v>
      </c>
      <c r="O87" s="272">
        <f t="shared" si="184"/>
        <v>0</v>
      </c>
      <c r="P87" s="272">
        <f t="shared" si="184"/>
        <v>0</v>
      </c>
      <c r="Q87" s="272">
        <f t="shared" si="184"/>
        <v>0</v>
      </c>
      <c r="R87" s="272">
        <f t="shared" si="184"/>
        <v>0</v>
      </c>
      <c r="S87" s="272">
        <f t="shared" si="184"/>
        <v>0</v>
      </c>
      <c r="T87" s="272">
        <f t="shared" si="184"/>
        <v>4</v>
      </c>
      <c r="U87" s="272">
        <f t="shared" si="184"/>
        <v>4</v>
      </c>
      <c r="V87" s="272">
        <f t="shared" si="184"/>
        <v>4</v>
      </c>
      <c r="W87" s="272">
        <f t="shared" si="184"/>
        <v>0</v>
      </c>
      <c r="X87" s="272">
        <f t="shared" si="184"/>
        <v>0</v>
      </c>
      <c r="Y87" s="272">
        <f t="shared" si="184"/>
        <v>0</v>
      </c>
      <c r="Z87" s="272">
        <f t="shared" si="184"/>
        <v>0</v>
      </c>
      <c r="AA87" s="2"/>
      <c r="AB87" s="272">
        <f t="shared" si="129"/>
        <v>12</v>
      </c>
      <c r="AC87" s="767">
        <f>AB87+AB88</f>
        <v>29</v>
      </c>
      <c r="AD87" s="272">
        <f>COUNTIF(AD11:AD63,"EP.48")</f>
        <v>0</v>
      </c>
      <c r="AE87" s="272">
        <f t="shared" ref="AE87:AZ87" si="185">COUNTIF(AE11:AE63,"EP.48")</f>
        <v>0</v>
      </c>
      <c r="AF87" s="272">
        <f t="shared" si="185"/>
        <v>0</v>
      </c>
      <c r="AG87" s="272">
        <f t="shared" si="185"/>
        <v>0</v>
      </c>
      <c r="AH87" s="272">
        <f t="shared" si="185"/>
        <v>0</v>
      </c>
      <c r="AI87" s="272">
        <f t="shared" si="185"/>
        <v>0</v>
      </c>
      <c r="AJ87" s="272">
        <f t="shared" si="185"/>
        <v>3</v>
      </c>
      <c r="AK87" s="272">
        <f t="shared" si="185"/>
        <v>3</v>
      </c>
      <c r="AL87" s="272">
        <f t="shared" si="185"/>
        <v>3</v>
      </c>
      <c r="AM87" s="272">
        <f t="shared" si="185"/>
        <v>0</v>
      </c>
      <c r="AN87" s="272">
        <f t="shared" si="185"/>
        <v>0</v>
      </c>
      <c r="AO87" s="272">
        <f t="shared" si="185"/>
        <v>0</v>
      </c>
      <c r="AP87" s="272">
        <f t="shared" si="185"/>
        <v>0</v>
      </c>
      <c r="AQ87" s="272">
        <f t="shared" si="185"/>
        <v>0</v>
      </c>
      <c r="AR87" s="272">
        <f t="shared" si="185"/>
        <v>0</v>
      </c>
      <c r="AS87" s="272">
        <f t="shared" si="185"/>
        <v>0</v>
      </c>
      <c r="AT87" s="272">
        <f t="shared" si="185"/>
        <v>0</v>
      </c>
      <c r="AU87" s="272">
        <f t="shared" si="185"/>
        <v>0</v>
      </c>
      <c r="AV87" s="272">
        <f t="shared" si="185"/>
        <v>0</v>
      </c>
      <c r="AW87" s="272">
        <f t="shared" si="185"/>
        <v>0</v>
      </c>
      <c r="AX87" s="272">
        <f t="shared" si="185"/>
        <v>0</v>
      </c>
      <c r="AY87" s="272">
        <f t="shared" si="185"/>
        <v>4</v>
      </c>
      <c r="AZ87" s="272">
        <f t="shared" si="185"/>
        <v>4</v>
      </c>
      <c r="BA87" s="374">
        <f t="shared" si="133"/>
        <v>17</v>
      </c>
      <c r="BB87" s="766">
        <f>BA87+BA88</f>
        <v>29</v>
      </c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82"/>
      <c r="EV87" s="182"/>
      <c r="EW87" s="7"/>
      <c r="EX87" s="7"/>
      <c r="EY87" s="7"/>
      <c r="EZ87" s="7"/>
      <c r="FA87" s="7"/>
      <c r="FB87" s="7"/>
      <c r="FC87" s="7"/>
      <c r="FD87" s="7"/>
    </row>
    <row r="88" spans="1:160" ht="18" hidden="1" customHeight="1" x14ac:dyDescent="0.25">
      <c r="A88" s="369" t="s">
        <v>694</v>
      </c>
      <c r="B88" s="369"/>
      <c r="C88" s="369"/>
      <c r="D88" s="272">
        <f>COUNTIF(D12:D64,"EP.48")</f>
        <v>0</v>
      </c>
      <c r="E88" s="272">
        <f t="shared" ref="E88:Z88" si="186">COUNTIF(E12:E64,"EP.48")</f>
        <v>0</v>
      </c>
      <c r="F88" s="272">
        <f t="shared" si="186"/>
        <v>0</v>
      </c>
      <c r="G88" s="272">
        <f t="shared" si="186"/>
        <v>0</v>
      </c>
      <c r="H88" s="272">
        <f>COUNTIF(H12:H64,"EP.48")</f>
        <v>0</v>
      </c>
      <c r="I88" s="272">
        <f>COUNTIF(I12:I64,"EP.48")</f>
        <v>0</v>
      </c>
      <c r="J88" s="272">
        <f>COUNTIF(J12:J64,"EP.48")</f>
        <v>3</v>
      </c>
      <c r="K88" s="272">
        <f>COUNTIF(K12:K64,"EP.48")</f>
        <v>3</v>
      </c>
      <c r="L88" s="272">
        <f>COUNTIF(L12:L64,"EP.48")</f>
        <v>3</v>
      </c>
      <c r="M88" s="272">
        <f t="shared" si="186"/>
        <v>0</v>
      </c>
      <c r="N88" s="272">
        <f t="shared" si="186"/>
        <v>0</v>
      </c>
      <c r="O88" s="272">
        <f t="shared" si="186"/>
        <v>0</v>
      </c>
      <c r="P88" s="272">
        <f t="shared" si="186"/>
        <v>0</v>
      </c>
      <c r="Q88" s="272">
        <f t="shared" si="186"/>
        <v>0</v>
      </c>
      <c r="R88" s="272">
        <f t="shared" si="186"/>
        <v>0</v>
      </c>
      <c r="S88" s="272">
        <f t="shared" si="186"/>
        <v>0</v>
      </c>
      <c r="T88" s="272">
        <f t="shared" si="186"/>
        <v>0</v>
      </c>
      <c r="U88" s="272">
        <f t="shared" si="186"/>
        <v>0</v>
      </c>
      <c r="V88" s="272">
        <f t="shared" si="186"/>
        <v>0</v>
      </c>
      <c r="W88" s="272">
        <f t="shared" si="186"/>
        <v>0</v>
      </c>
      <c r="X88" s="272">
        <f t="shared" si="186"/>
        <v>0</v>
      </c>
      <c r="Y88" s="272">
        <f t="shared" si="186"/>
        <v>4</v>
      </c>
      <c r="Z88" s="272">
        <f t="shared" si="186"/>
        <v>4</v>
      </c>
      <c r="AA88" s="2"/>
      <c r="AB88" s="272">
        <f t="shared" si="129"/>
        <v>17</v>
      </c>
      <c r="AC88" s="767"/>
      <c r="AD88" s="272">
        <f>COUNTIF(AD11:AD63,"EL.48")</f>
        <v>0</v>
      </c>
      <c r="AE88" s="272">
        <f t="shared" ref="AE88:AZ88" si="187">COUNTIF(AE11:AE63,"EL.48")</f>
        <v>0</v>
      </c>
      <c r="AF88" s="272">
        <f t="shared" si="187"/>
        <v>0</v>
      </c>
      <c r="AG88" s="272">
        <f t="shared" si="187"/>
        <v>0</v>
      </c>
      <c r="AH88" s="272">
        <f t="shared" si="187"/>
        <v>0</v>
      </c>
      <c r="AI88" s="272">
        <f t="shared" si="187"/>
        <v>0</v>
      </c>
      <c r="AJ88" s="272">
        <f t="shared" si="187"/>
        <v>0</v>
      </c>
      <c r="AK88" s="272">
        <f t="shared" si="187"/>
        <v>0</v>
      </c>
      <c r="AL88" s="272">
        <f t="shared" si="187"/>
        <v>0</v>
      </c>
      <c r="AM88" s="272">
        <f t="shared" si="187"/>
        <v>0</v>
      </c>
      <c r="AN88" s="272">
        <f t="shared" si="187"/>
        <v>0</v>
      </c>
      <c r="AO88" s="272">
        <f t="shared" si="187"/>
        <v>0</v>
      </c>
      <c r="AP88" s="272">
        <f t="shared" si="187"/>
        <v>0</v>
      </c>
      <c r="AQ88" s="272">
        <f t="shared" si="187"/>
        <v>0</v>
      </c>
      <c r="AR88" s="272">
        <f t="shared" si="187"/>
        <v>0</v>
      </c>
      <c r="AS88" s="272">
        <f t="shared" si="187"/>
        <v>0</v>
      </c>
      <c r="AT88" s="272">
        <f t="shared" si="187"/>
        <v>4</v>
      </c>
      <c r="AU88" s="272">
        <f t="shared" si="187"/>
        <v>4</v>
      </c>
      <c r="AV88" s="272">
        <f t="shared" si="187"/>
        <v>4</v>
      </c>
      <c r="AW88" s="272">
        <f t="shared" si="187"/>
        <v>0</v>
      </c>
      <c r="AX88" s="272">
        <f t="shared" si="187"/>
        <v>0</v>
      </c>
      <c r="AY88" s="272">
        <f t="shared" si="187"/>
        <v>0</v>
      </c>
      <c r="AZ88" s="272">
        <f t="shared" si="187"/>
        <v>0</v>
      </c>
      <c r="BA88" s="374">
        <f t="shared" si="133"/>
        <v>12</v>
      </c>
      <c r="BB88" s="766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82"/>
      <c r="EV88" s="182"/>
      <c r="EW88" s="7"/>
      <c r="EX88" s="7"/>
      <c r="EY88" s="7"/>
      <c r="EZ88" s="7"/>
      <c r="FA88" s="7"/>
      <c r="FB88" s="7"/>
      <c r="FC88" s="7"/>
      <c r="FD88" s="7"/>
    </row>
    <row r="89" spans="1:160" ht="18" hidden="1" customHeight="1" x14ac:dyDescent="0.25">
      <c r="A89" s="770" t="s">
        <v>468</v>
      </c>
      <c r="B89" s="770"/>
      <c r="C89" s="770"/>
      <c r="D89" s="272">
        <f t="shared" ref="D89:Z89" si="188">COUNTIF(D12:D64,"G.3")</f>
        <v>0</v>
      </c>
      <c r="E89" s="272">
        <f t="shared" si="188"/>
        <v>0</v>
      </c>
      <c r="F89" s="272">
        <f t="shared" si="188"/>
        <v>0</v>
      </c>
      <c r="G89" s="272">
        <f t="shared" ref="G89:L89" si="189">COUNTIF(G12:G64,"G.3")</f>
        <v>0</v>
      </c>
      <c r="H89" s="272">
        <f t="shared" si="189"/>
        <v>0</v>
      </c>
      <c r="I89" s="272">
        <f t="shared" si="189"/>
        <v>0</v>
      </c>
      <c r="J89" s="272">
        <f t="shared" si="189"/>
        <v>0</v>
      </c>
      <c r="K89" s="272">
        <f t="shared" si="189"/>
        <v>0</v>
      </c>
      <c r="L89" s="272">
        <f t="shared" si="189"/>
        <v>0</v>
      </c>
      <c r="M89" s="272">
        <f t="shared" si="188"/>
        <v>0</v>
      </c>
      <c r="N89" s="272">
        <f t="shared" si="188"/>
        <v>0</v>
      </c>
      <c r="O89" s="272">
        <f t="shared" si="188"/>
        <v>0</v>
      </c>
      <c r="P89" s="222">
        <f t="shared" si="188"/>
        <v>0</v>
      </c>
      <c r="Q89" s="222">
        <f t="shared" si="188"/>
        <v>0</v>
      </c>
      <c r="R89" s="272">
        <f t="shared" si="188"/>
        <v>0</v>
      </c>
      <c r="S89" s="272">
        <f t="shared" si="188"/>
        <v>0</v>
      </c>
      <c r="T89" s="272">
        <f t="shared" si="188"/>
        <v>0</v>
      </c>
      <c r="U89" s="272">
        <f t="shared" si="188"/>
        <v>0</v>
      </c>
      <c r="V89" s="272">
        <f t="shared" si="188"/>
        <v>0</v>
      </c>
      <c r="W89" s="272">
        <f t="shared" si="188"/>
        <v>4</v>
      </c>
      <c r="X89" s="272">
        <f t="shared" si="188"/>
        <v>4</v>
      </c>
      <c r="Y89" s="272">
        <f t="shared" si="188"/>
        <v>4</v>
      </c>
      <c r="Z89" s="272">
        <f t="shared" si="188"/>
        <v>4</v>
      </c>
      <c r="AA89" s="2"/>
      <c r="AB89" s="272">
        <f t="shared" si="129"/>
        <v>16</v>
      </c>
      <c r="AC89" s="767">
        <f>AB89+AB90</f>
        <v>28</v>
      </c>
      <c r="AD89" s="272">
        <f t="shared" ref="AD89:AZ89" si="190">COUNTIF(AD11:AD63,"G.3")</f>
        <v>0</v>
      </c>
      <c r="AE89" s="272">
        <f t="shared" si="190"/>
        <v>0</v>
      </c>
      <c r="AF89" s="272">
        <f t="shared" si="190"/>
        <v>0</v>
      </c>
      <c r="AG89" s="272">
        <f t="shared" si="190"/>
        <v>0</v>
      </c>
      <c r="AH89" s="272">
        <f t="shared" si="190"/>
        <v>0</v>
      </c>
      <c r="AI89" s="272">
        <f t="shared" si="190"/>
        <v>0</v>
      </c>
      <c r="AJ89" s="272">
        <f t="shared" si="190"/>
        <v>0</v>
      </c>
      <c r="AK89" s="272">
        <f t="shared" si="190"/>
        <v>0</v>
      </c>
      <c r="AL89" s="272">
        <f t="shared" si="190"/>
        <v>0</v>
      </c>
      <c r="AM89" s="272">
        <f t="shared" si="190"/>
        <v>0</v>
      </c>
      <c r="AN89" s="272">
        <f t="shared" si="190"/>
        <v>0</v>
      </c>
      <c r="AO89" s="272">
        <f t="shared" si="190"/>
        <v>0</v>
      </c>
      <c r="AP89" s="272">
        <f t="shared" si="190"/>
        <v>0</v>
      </c>
      <c r="AQ89" s="272">
        <f t="shared" si="190"/>
        <v>0</v>
      </c>
      <c r="AR89" s="272">
        <f t="shared" si="190"/>
        <v>0</v>
      </c>
      <c r="AS89" s="272">
        <f t="shared" si="190"/>
        <v>0</v>
      </c>
      <c r="AT89" s="272">
        <f t="shared" si="190"/>
        <v>0</v>
      </c>
      <c r="AU89" s="272">
        <f t="shared" si="190"/>
        <v>0</v>
      </c>
      <c r="AV89" s="272">
        <f t="shared" si="190"/>
        <v>0</v>
      </c>
      <c r="AW89" s="272">
        <f t="shared" si="190"/>
        <v>4</v>
      </c>
      <c r="AX89" s="272">
        <f t="shared" si="190"/>
        <v>4</v>
      </c>
      <c r="AY89" s="272">
        <f t="shared" si="190"/>
        <v>4</v>
      </c>
      <c r="AZ89" s="374">
        <f t="shared" si="190"/>
        <v>4</v>
      </c>
      <c r="BA89" s="374">
        <f t="shared" si="133"/>
        <v>16</v>
      </c>
      <c r="BB89" s="766">
        <f>BA89+BA90</f>
        <v>28</v>
      </c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82"/>
      <c r="EV89" s="182"/>
      <c r="EW89" s="7"/>
      <c r="EX89" s="7"/>
      <c r="EY89" s="7"/>
      <c r="EZ89" s="7"/>
      <c r="FA89" s="7"/>
      <c r="FB89" s="7"/>
      <c r="FC89" s="7"/>
      <c r="FD89" s="7"/>
    </row>
    <row r="90" spans="1:160" ht="18" hidden="1" customHeight="1" x14ac:dyDescent="0.25">
      <c r="A90" s="770" t="s">
        <v>483</v>
      </c>
      <c r="B90" s="770"/>
      <c r="C90" s="770"/>
      <c r="D90" s="272">
        <f t="shared" ref="D90:Z90" si="191">COUNTIF(D12:D64,"GP.3")</f>
        <v>0</v>
      </c>
      <c r="E90" s="272">
        <f t="shared" si="191"/>
        <v>0</v>
      </c>
      <c r="F90" s="272">
        <f t="shared" si="191"/>
        <v>0</v>
      </c>
      <c r="G90" s="272">
        <f t="shared" ref="G90:L90" si="192">COUNTIF(G12:G64,"GP.3")</f>
        <v>0</v>
      </c>
      <c r="H90" s="272">
        <f t="shared" si="192"/>
        <v>0</v>
      </c>
      <c r="I90" s="272">
        <f t="shared" si="192"/>
        <v>0</v>
      </c>
      <c r="J90" s="272">
        <f t="shared" si="192"/>
        <v>0</v>
      </c>
      <c r="K90" s="272">
        <f t="shared" si="192"/>
        <v>0</v>
      </c>
      <c r="L90" s="272">
        <f t="shared" si="192"/>
        <v>0</v>
      </c>
      <c r="M90" s="272">
        <f t="shared" si="191"/>
        <v>0</v>
      </c>
      <c r="N90" s="272">
        <f t="shared" si="191"/>
        <v>0</v>
      </c>
      <c r="O90" s="272">
        <f t="shared" si="191"/>
        <v>0</v>
      </c>
      <c r="P90" s="222">
        <f t="shared" si="191"/>
        <v>0</v>
      </c>
      <c r="Q90" s="222">
        <f t="shared" si="191"/>
        <v>0</v>
      </c>
      <c r="R90" s="272">
        <f t="shared" si="191"/>
        <v>0</v>
      </c>
      <c r="S90" s="272">
        <f t="shared" si="191"/>
        <v>0</v>
      </c>
      <c r="T90" s="272">
        <f t="shared" si="191"/>
        <v>4</v>
      </c>
      <c r="U90" s="272">
        <f t="shared" si="191"/>
        <v>4</v>
      </c>
      <c r="V90" s="272">
        <f t="shared" si="191"/>
        <v>4</v>
      </c>
      <c r="W90" s="272">
        <f t="shared" si="191"/>
        <v>0</v>
      </c>
      <c r="X90" s="272">
        <f t="shared" si="191"/>
        <v>0</v>
      </c>
      <c r="Y90" s="272">
        <f t="shared" si="191"/>
        <v>0</v>
      </c>
      <c r="Z90" s="272">
        <f t="shared" si="191"/>
        <v>0</v>
      </c>
      <c r="AA90" s="2"/>
      <c r="AB90" s="272">
        <f t="shared" si="129"/>
        <v>12</v>
      </c>
      <c r="AC90" s="767"/>
      <c r="AD90" s="272">
        <f t="shared" ref="AD90:AZ90" si="193">COUNTIF(AD11:AD63,"GP.3")</f>
        <v>0</v>
      </c>
      <c r="AE90" s="272">
        <f t="shared" si="193"/>
        <v>0</v>
      </c>
      <c r="AF90" s="272">
        <f t="shared" si="193"/>
        <v>0</v>
      </c>
      <c r="AG90" s="272">
        <f t="shared" si="193"/>
        <v>0</v>
      </c>
      <c r="AH90" s="272">
        <f t="shared" si="193"/>
        <v>0</v>
      </c>
      <c r="AI90" s="272">
        <f t="shared" si="193"/>
        <v>0</v>
      </c>
      <c r="AJ90" s="272">
        <f t="shared" si="193"/>
        <v>0</v>
      </c>
      <c r="AK90" s="272">
        <f t="shared" si="193"/>
        <v>0</v>
      </c>
      <c r="AL90" s="272">
        <f t="shared" si="193"/>
        <v>0</v>
      </c>
      <c r="AM90" s="272">
        <f t="shared" si="193"/>
        <v>0</v>
      </c>
      <c r="AN90" s="272">
        <f t="shared" si="193"/>
        <v>0</v>
      </c>
      <c r="AO90" s="272">
        <f t="shared" si="193"/>
        <v>0</v>
      </c>
      <c r="AP90" s="272">
        <f t="shared" si="193"/>
        <v>0</v>
      </c>
      <c r="AQ90" s="272">
        <f t="shared" si="193"/>
        <v>0</v>
      </c>
      <c r="AR90" s="272">
        <f t="shared" si="193"/>
        <v>0</v>
      </c>
      <c r="AS90" s="272">
        <f t="shared" si="193"/>
        <v>0</v>
      </c>
      <c r="AT90" s="272">
        <f t="shared" si="193"/>
        <v>4</v>
      </c>
      <c r="AU90" s="272">
        <f t="shared" si="193"/>
        <v>4</v>
      </c>
      <c r="AV90" s="272">
        <f t="shared" si="193"/>
        <v>4</v>
      </c>
      <c r="AW90" s="272">
        <f t="shared" si="193"/>
        <v>0</v>
      </c>
      <c r="AX90" s="272">
        <f t="shared" si="193"/>
        <v>0</v>
      </c>
      <c r="AY90" s="272">
        <f t="shared" si="193"/>
        <v>0</v>
      </c>
      <c r="AZ90" s="374">
        <f t="shared" si="193"/>
        <v>0</v>
      </c>
      <c r="BA90" s="374">
        <f t="shared" si="133"/>
        <v>12</v>
      </c>
      <c r="BB90" s="766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82"/>
      <c r="EV90" s="182"/>
      <c r="EW90" s="7"/>
      <c r="EX90" s="7"/>
      <c r="EY90" s="7"/>
      <c r="EZ90" s="7"/>
      <c r="FA90" s="7"/>
      <c r="FB90" s="7"/>
      <c r="FC90" s="7"/>
      <c r="FD90" s="7"/>
    </row>
    <row r="91" spans="1:160" ht="18" hidden="1" customHeight="1" x14ac:dyDescent="0.25">
      <c r="A91" s="770" t="s">
        <v>469</v>
      </c>
      <c r="B91" s="770"/>
      <c r="C91" s="770"/>
      <c r="D91" s="272">
        <f t="shared" ref="D91:Z91" si="194">COUNTIF(D12:D64,"G.21")</f>
        <v>4</v>
      </c>
      <c r="E91" s="272">
        <f t="shared" si="194"/>
        <v>4</v>
      </c>
      <c r="F91" s="272">
        <f t="shared" si="194"/>
        <v>4</v>
      </c>
      <c r="G91" s="272">
        <f t="shared" ref="G91:L91" si="195">COUNTIF(G12:G64,"G.21")</f>
        <v>4</v>
      </c>
      <c r="H91" s="272">
        <f t="shared" si="195"/>
        <v>4</v>
      </c>
      <c r="I91" s="272">
        <f t="shared" si="195"/>
        <v>4</v>
      </c>
      <c r="J91" s="272">
        <f t="shared" si="195"/>
        <v>4</v>
      </c>
      <c r="K91" s="272">
        <f t="shared" si="195"/>
        <v>4</v>
      </c>
      <c r="L91" s="272">
        <f t="shared" si="195"/>
        <v>4</v>
      </c>
      <c r="M91" s="272">
        <f t="shared" si="194"/>
        <v>0</v>
      </c>
      <c r="N91" s="272">
        <f t="shared" si="194"/>
        <v>0</v>
      </c>
      <c r="O91" s="272">
        <f t="shared" si="194"/>
        <v>0</v>
      </c>
      <c r="P91" s="272">
        <f t="shared" si="194"/>
        <v>0</v>
      </c>
      <c r="Q91" s="272">
        <f t="shared" si="194"/>
        <v>0</v>
      </c>
      <c r="R91" s="272">
        <f t="shared" si="194"/>
        <v>0</v>
      </c>
      <c r="S91" s="272">
        <f t="shared" si="194"/>
        <v>0</v>
      </c>
      <c r="T91" s="272">
        <f t="shared" si="194"/>
        <v>0</v>
      </c>
      <c r="U91" s="272">
        <f t="shared" si="194"/>
        <v>0</v>
      </c>
      <c r="V91" s="272">
        <f t="shared" si="194"/>
        <v>0</v>
      </c>
      <c r="W91" s="272">
        <f t="shared" si="194"/>
        <v>0</v>
      </c>
      <c r="X91" s="272">
        <f t="shared" si="194"/>
        <v>0</v>
      </c>
      <c r="Y91" s="272">
        <f t="shared" si="194"/>
        <v>0</v>
      </c>
      <c r="Z91" s="272">
        <f t="shared" si="194"/>
        <v>0</v>
      </c>
      <c r="AA91" s="2"/>
      <c r="AB91" s="272">
        <f t="shared" si="129"/>
        <v>36</v>
      </c>
      <c r="AC91" s="373">
        <f>AB91</f>
        <v>36</v>
      </c>
      <c r="AD91" s="272">
        <f t="shared" ref="AD91:AZ91" si="196">COUNTIF(AD11:AD63,"G.21")</f>
        <v>4</v>
      </c>
      <c r="AE91" s="272">
        <f t="shared" si="196"/>
        <v>4</v>
      </c>
      <c r="AF91" s="272">
        <f t="shared" si="196"/>
        <v>4</v>
      </c>
      <c r="AG91" s="272">
        <f t="shared" si="196"/>
        <v>4</v>
      </c>
      <c r="AH91" s="272">
        <f t="shared" si="196"/>
        <v>4</v>
      </c>
      <c r="AI91" s="272">
        <f t="shared" si="196"/>
        <v>4</v>
      </c>
      <c r="AJ91" s="272">
        <f t="shared" si="196"/>
        <v>4</v>
      </c>
      <c r="AK91" s="272">
        <f t="shared" si="196"/>
        <v>4</v>
      </c>
      <c r="AL91" s="272">
        <f t="shared" si="196"/>
        <v>4</v>
      </c>
      <c r="AM91" s="272">
        <f t="shared" si="196"/>
        <v>0</v>
      </c>
      <c r="AN91" s="272">
        <f t="shared" si="196"/>
        <v>0</v>
      </c>
      <c r="AO91" s="272">
        <f t="shared" si="196"/>
        <v>0</v>
      </c>
      <c r="AP91" s="272">
        <f t="shared" si="196"/>
        <v>0</v>
      </c>
      <c r="AQ91" s="272">
        <f t="shared" si="196"/>
        <v>0</v>
      </c>
      <c r="AR91" s="272">
        <f t="shared" si="196"/>
        <v>0</v>
      </c>
      <c r="AS91" s="272">
        <f t="shared" si="196"/>
        <v>0</v>
      </c>
      <c r="AT91" s="272">
        <f t="shared" si="196"/>
        <v>0</v>
      </c>
      <c r="AU91" s="272">
        <f t="shared" si="196"/>
        <v>0</v>
      </c>
      <c r="AV91" s="272">
        <f t="shared" si="196"/>
        <v>0</v>
      </c>
      <c r="AW91" s="272">
        <f t="shared" si="196"/>
        <v>0</v>
      </c>
      <c r="AX91" s="272">
        <f t="shared" si="196"/>
        <v>0</v>
      </c>
      <c r="AY91" s="272">
        <f t="shared" si="196"/>
        <v>0</v>
      </c>
      <c r="AZ91" s="374">
        <f t="shared" si="196"/>
        <v>0</v>
      </c>
      <c r="BA91" s="374">
        <f t="shared" si="133"/>
        <v>36</v>
      </c>
      <c r="BB91" s="374">
        <f>BA91</f>
        <v>36</v>
      </c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82"/>
      <c r="EV91" s="182"/>
      <c r="EW91" s="7"/>
      <c r="EX91" s="7"/>
      <c r="EY91" s="7"/>
      <c r="EZ91" s="7"/>
      <c r="FA91" s="7"/>
      <c r="FB91" s="7"/>
      <c r="FC91" s="7"/>
      <c r="FD91" s="7"/>
    </row>
    <row r="92" spans="1:160" ht="18" hidden="1" customHeight="1" x14ac:dyDescent="0.25">
      <c r="A92" s="369" t="s">
        <v>677</v>
      </c>
      <c r="B92" s="369"/>
      <c r="C92" s="369"/>
      <c r="D92" s="272">
        <f t="shared" ref="D92:Z92" si="197">COUNTIF(D12:D64,"G.43")</f>
        <v>0</v>
      </c>
      <c r="E92" s="272">
        <f t="shared" si="197"/>
        <v>0</v>
      </c>
      <c r="F92" s="272">
        <f t="shared" si="197"/>
        <v>0</v>
      </c>
      <c r="G92" s="272">
        <f t="shared" ref="G92:L92" si="198">COUNTIF(G12:G64,"G.43")</f>
        <v>0</v>
      </c>
      <c r="H92" s="272">
        <f t="shared" si="198"/>
        <v>0</v>
      </c>
      <c r="I92" s="272">
        <f t="shared" si="198"/>
        <v>0</v>
      </c>
      <c r="J92" s="272">
        <f t="shared" si="198"/>
        <v>0</v>
      </c>
      <c r="K92" s="272">
        <f t="shared" si="198"/>
        <v>0</v>
      </c>
      <c r="L92" s="272">
        <f t="shared" si="198"/>
        <v>0</v>
      </c>
      <c r="M92" s="272">
        <f t="shared" si="197"/>
        <v>4</v>
      </c>
      <c r="N92" s="272">
        <f t="shared" si="197"/>
        <v>4</v>
      </c>
      <c r="O92" s="272">
        <f t="shared" si="197"/>
        <v>4</v>
      </c>
      <c r="P92" s="272">
        <f t="shared" si="197"/>
        <v>4</v>
      </c>
      <c r="Q92" s="272">
        <f t="shared" si="197"/>
        <v>4</v>
      </c>
      <c r="R92" s="272">
        <f t="shared" si="197"/>
        <v>4</v>
      </c>
      <c r="S92" s="272">
        <f t="shared" si="197"/>
        <v>0</v>
      </c>
      <c r="T92" s="272">
        <f t="shared" si="197"/>
        <v>0</v>
      </c>
      <c r="U92" s="272">
        <f t="shared" si="197"/>
        <v>0</v>
      </c>
      <c r="V92" s="272">
        <f t="shared" si="197"/>
        <v>0</v>
      </c>
      <c r="W92" s="272">
        <f t="shared" si="197"/>
        <v>0</v>
      </c>
      <c r="X92" s="272">
        <f t="shared" si="197"/>
        <v>0</v>
      </c>
      <c r="Y92" s="272">
        <f t="shared" si="197"/>
        <v>0</v>
      </c>
      <c r="Z92" s="272">
        <f t="shared" si="197"/>
        <v>0</v>
      </c>
      <c r="AA92" s="2"/>
      <c r="AB92" s="272">
        <f t="shared" si="129"/>
        <v>24</v>
      </c>
      <c r="AC92" s="385">
        <f>AB92</f>
        <v>24</v>
      </c>
      <c r="AD92" s="272">
        <f t="shared" ref="AD92:AZ92" si="199">COUNTIF(AD12:AD64,"G.43")</f>
        <v>0</v>
      </c>
      <c r="AE92" s="272">
        <f t="shared" si="199"/>
        <v>0</v>
      </c>
      <c r="AF92" s="272">
        <f t="shared" si="199"/>
        <v>0</v>
      </c>
      <c r="AG92" s="272">
        <f t="shared" si="199"/>
        <v>0</v>
      </c>
      <c r="AH92" s="272">
        <f t="shared" si="199"/>
        <v>0</v>
      </c>
      <c r="AI92" s="272">
        <f t="shared" si="199"/>
        <v>0</v>
      </c>
      <c r="AJ92" s="272">
        <f t="shared" si="199"/>
        <v>0</v>
      </c>
      <c r="AK92" s="272">
        <f t="shared" si="199"/>
        <v>0</v>
      </c>
      <c r="AL92" s="272">
        <f t="shared" si="199"/>
        <v>0</v>
      </c>
      <c r="AM92" s="272">
        <f t="shared" si="199"/>
        <v>4</v>
      </c>
      <c r="AN92" s="272">
        <f t="shared" si="199"/>
        <v>4</v>
      </c>
      <c r="AO92" s="272">
        <f t="shared" si="199"/>
        <v>4</v>
      </c>
      <c r="AP92" s="272">
        <f t="shared" si="199"/>
        <v>4</v>
      </c>
      <c r="AQ92" s="272">
        <f t="shared" si="199"/>
        <v>4</v>
      </c>
      <c r="AR92" s="272">
        <f t="shared" si="199"/>
        <v>4</v>
      </c>
      <c r="AS92" s="272">
        <f t="shared" si="199"/>
        <v>0</v>
      </c>
      <c r="AT92" s="272">
        <f t="shared" si="199"/>
        <v>0</v>
      </c>
      <c r="AU92" s="272">
        <f t="shared" si="199"/>
        <v>0</v>
      </c>
      <c r="AV92" s="272">
        <f t="shared" si="199"/>
        <v>0</v>
      </c>
      <c r="AW92" s="272">
        <f t="shared" si="199"/>
        <v>0</v>
      </c>
      <c r="AX92" s="272">
        <f t="shared" si="199"/>
        <v>0</v>
      </c>
      <c r="AY92" s="272">
        <f t="shared" si="199"/>
        <v>0</v>
      </c>
      <c r="AZ92" s="272">
        <f t="shared" si="199"/>
        <v>0</v>
      </c>
      <c r="BA92" s="374">
        <f t="shared" si="133"/>
        <v>24</v>
      </c>
      <c r="BB92" s="374">
        <f>BA92</f>
        <v>24</v>
      </c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82"/>
      <c r="EV92" s="182"/>
      <c r="EW92" s="7"/>
      <c r="EX92" s="7"/>
      <c r="EY92" s="7"/>
      <c r="EZ92" s="7"/>
      <c r="FA92" s="7"/>
      <c r="FB92" s="7"/>
      <c r="FC92" s="7"/>
      <c r="FD92" s="7"/>
    </row>
    <row r="93" spans="1:160" ht="18" hidden="1" customHeight="1" x14ac:dyDescent="0.25">
      <c r="A93" s="369" t="s">
        <v>679</v>
      </c>
      <c r="B93" s="369"/>
      <c r="C93" s="369"/>
      <c r="D93" s="272">
        <f>COUNTIF(D12:D64,"GP.44")</f>
        <v>3</v>
      </c>
      <c r="E93" s="272">
        <f t="shared" ref="E93:Z93" si="200">COUNTIF(E12:E64,"GP.44")</f>
        <v>3</v>
      </c>
      <c r="F93" s="272">
        <f t="shared" si="200"/>
        <v>3</v>
      </c>
      <c r="G93" s="272">
        <f t="shared" si="200"/>
        <v>0</v>
      </c>
      <c r="H93" s="272">
        <f>COUNTIF(H12:H64,"GP.44")</f>
        <v>0</v>
      </c>
      <c r="I93" s="272">
        <f>COUNTIF(I12:I64,"GP.44")</f>
        <v>0</v>
      </c>
      <c r="J93" s="272">
        <f>COUNTIF(J12:J64,"GP.44")</f>
        <v>0</v>
      </c>
      <c r="K93" s="272">
        <f>COUNTIF(K12:K64,"GP.44")</f>
        <v>0</v>
      </c>
      <c r="L93" s="272">
        <f>COUNTIF(L12:L64,"GP.44")</f>
        <v>0</v>
      </c>
      <c r="M93" s="272">
        <f t="shared" si="200"/>
        <v>4</v>
      </c>
      <c r="N93" s="272">
        <f t="shared" si="200"/>
        <v>4</v>
      </c>
      <c r="O93" s="272">
        <f t="shared" si="200"/>
        <v>4</v>
      </c>
      <c r="P93" s="272">
        <f t="shared" si="200"/>
        <v>0</v>
      </c>
      <c r="Q93" s="272">
        <f t="shared" si="200"/>
        <v>0</v>
      </c>
      <c r="R93" s="272">
        <f t="shared" si="200"/>
        <v>0</v>
      </c>
      <c r="S93" s="272">
        <f t="shared" si="200"/>
        <v>0</v>
      </c>
      <c r="T93" s="272">
        <f t="shared" si="200"/>
        <v>0</v>
      </c>
      <c r="U93" s="272">
        <f t="shared" si="200"/>
        <v>0</v>
      </c>
      <c r="V93" s="272">
        <f t="shared" si="200"/>
        <v>0</v>
      </c>
      <c r="W93" s="272">
        <f t="shared" si="200"/>
        <v>0</v>
      </c>
      <c r="X93" s="272">
        <f t="shared" si="200"/>
        <v>0</v>
      </c>
      <c r="Y93" s="272">
        <f t="shared" si="200"/>
        <v>0</v>
      </c>
      <c r="Z93" s="272">
        <f t="shared" si="200"/>
        <v>0</v>
      </c>
      <c r="AA93" s="2"/>
      <c r="AB93" s="272">
        <f t="shared" si="129"/>
        <v>21</v>
      </c>
      <c r="AC93" s="767">
        <f>AB93+AB94</f>
        <v>25</v>
      </c>
      <c r="AD93" s="272">
        <f t="shared" ref="AD93:AZ93" si="201">COUNTIF(AD12:AD64,"GP.44")</f>
        <v>3</v>
      </c>
      <c r="AE93" s="272">
        <f t="shared" si="201"/>
        <v>3</v>
      </c>
      <c r="AF93" s="272">
        <f t="shared" si="201"/>
        <v>3</v>
      </c>
      <c r="AG93" s="272">
        <f t="shared" si="201"/>
        <v>0</v>
      </c>
      <c r="AH93" s="272">
        <f t="shared" si="201"/>
        <v>0</v>
      </c>
      <c r="AI93" s="272">
        <f t="shared" si="201"/>
        <v>0</v>
      </c>
      <c r="AJ93" s="272">
        <f t="shared" si="201"/>
        <v>0</v>
      </c>
      <c r="AK93" s="272">
        <f t="shared" si="201"/>
        <v>0</v>
      </c>
      <c r="AL93" s="272">
        <f t="shared" si="201"/>
        <v>0</v>
      </c>
      <c r="AM93" s="272">
        <f t="shared" si="201"/>
        <v>4</v>
      </c>
      <c r="AN93" s="272">
        <f t="shared" si="201"/>
        <v>4</v>
      </c>
      <c r="AO93" s="272">
        <f t="shared" si="201"/>
        <v>4</v>
      </c>
      <c r="AP93" s="272">
        <f t="shared" si="201"/>
        <v>0</v>
      </c>
      <c r="AQ93" s="272">
        <f t="shared" si="201"/>
        <v>0</v>
      </c>
      <c r="AR93" s="272">
        <f t="shared" si="201"/>
        <v>0</v>
      </c>
      <c r="AS93" s="272">
        <f t="shared" si="201"/>
        <v>0</v>
      </c>
      <c r="AT93" s="272">
        <f t="shared" si="201"/>
        <v>0</v>
      </c>
      <c r="AU93" s="272">
        <f t="shared" si="201"/>
        <v>0</v>
      </c>
      <c r="AV93" s="272">
        <f t="shared" si="201"/>
        <v>0</v>
      </c>
      <c r="AW93" s="272">
        <f t="shared" si="201"/>
        <v>0</v>
      </c>
      <c r="AX93" s="272">
        <f t="shared" si="201"/>
        <v>0</v>
      </c>
      <c r="AY93" s="272">
        <f t="shared" si="201"/>
        <v>0</v>
      </c>
      <c r="AZ93" s="272">
        <f t="shared" si="201"/>
        <v>0</v>
      </c>
      <c r="BA93" s="374">
        <f t="shared" si="133"/>
        <v>21</v>
      </c>
      <c r="BB93" s="766">
        <f>BA93+BA94</f>
        <v>25</v>
      </c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82"/>
      <c r="EV93" s="182"/>
      <c r="EW93" s="7"/>
      <c r="EX93" s="7"/>
      <c r="EY93" s="7"/>
      <c r="EZ93" s="7"/>
      <c r="FA93" s="7"/>
      <c r="FB93" s="7"/>
      <c r="FC93" s="7"/>
      <c r="FD93" s="7"/>
    </row>
    <row r="94" spans="1:160" ht="18" hidden="1" customHeight="1" x14ac:dyDescent="0.25">
      <c r="A94" s="369" t="s">
        <v>678</v>
      </c>
      <c r="B94" s="369"/>
      <c r="C94" s="369"/>
      <c r="D94" s="272">
        <f t="shared" ref="D94:Z94" si="202">COUNTIF(D12:D64,"G.44")</f>
        <v>0</v>
      </c>
      <c r="E94" s="272">
        <f t="shared" si="202"/>
        <v>0</v>
      </c>
      <c r="F94" s="272">
        <f t="shared" si="202"/>
        <v>0</v>
      </c>
      <c r="G94" s="272">
        <f t="shared" ref="G94:L94" si="203">COUNTIF(G12:G64,"G.44")</f>
        <v>0</v>
      </c>
      <c r="H94" s="272">
        <f t="shared" si="203"/>
        <v>0</v>
      </c>
      <c r="I94" s="272">
        <f t="shared" si="203"/>
        <v>0</v>
      </c>
      <c r="J94" s="272">
        <f t="shared" si="203"/>
        <v>0</v>
      </c>
      <c r="K94" s="272">
        <f t="shared" si="203"/>
        <v>0</v>
      </c>
      <c r="L94" s="272">
        <f t="shared" si="203"/>
        <v>0</v>
      </c>
      <c r="M94" s="272">
        <f t="shared" si="202"/>
        <v>0</v>
      </c>
      <c r="N94" s="272">
        <f t="shared" si="202"/>
        <v>0</v>
      </c>
      <c r="O94" s="272">
        <f t="shared" si="202"/>
        <v>0</v>
      </c>
      <c r="P94" s="272">
        <f t="shared" si="202"/>
        <v>0</v>
      </c>
      <c r="Q94" s="272">
        <f t="shared" si="202"/>
        <v>0</v>
      </c>
      <c r="R94" s="272">
        <f t="shared" si="202"/>
        <v>0</v>
      </c>
      <c r="S94" s="272">
        <f t="shared" si="202"/>
        <v>4</v>
      </c>
      <c r="T94" s="272">
        <f t="shared" si="202"/>
        <v>0</v>
      </c>
      <c r="U94" s="272">
        <f t="shared" si="202"/>
        <v>0</v>
      </c>
      <c r="V94" s="272">
        <f t="shared" si="202"/>
        <v>0</v>
      </c>
      <c r="W94" s="272">
        <f t="shared" si="202"/>
        <v>0</v>
      </c>
      <c r="X94" s="272">
        <f t="shared" si="202"/>
        <v>0</v>
      </c>
      <c r="Y94" s="272">
        <f t="shared" si="202"/>
        <v>0</v>
      </c>
      <c r="Z94" s="272">
        <f t="shared" si="202"/>
        <v>0</v>
      </c>
      <c r="AA94" s="2"/>
      <c r="AB94" s="272">
        <f t="shared" si="129"/>
        <v>4</v>
      </c>
      <c r="AC94" s="767"/>
      <c r="AD94" s="272">
        <f t="shared" ref="AD94:AZ94" si="204">COUNTIF(AD12:AD64,"G.44")</f>
        <v>0</v>
      </c>
      <c r="AE94" s="272">
        <f t="shared" si="204"/>
        <v>0</v>
      </c>
      <c r="AF94" s="272">
        <f t="shared" si="204"/>
        <v>0</v>
      </c>
      <c r="AG94" s="272">
        <f t="shared" si="204"/>
        <v>0</v>
      </c>
      <c r="AH94" s="272">
        <f t="shared" si="204"/>
        <v>0</v>
      </c>
      <c r="AI94" s="272">
        <f t="shared" si="204"/>
        <v>0</v>
      </c>
      <c r="AJ94" s="272">
        <f t="shared" si="204"/>
        <v>0</v>
      </c>
      <c r="AK94" s="272">
        <f t="shared" si="204"/>
        <v>0</v>
      </c>
      <c r="AL94" s="272">
        <f t="shared" si="204"/>
        <v>0</v>
      </c>
      <c r="AM94" s="272">
        <f t="shared" si="204"/>
        <v>0</v>
      </c>
      <c r="AN94" s="272">
        <f t="shared" si="204"/>
        <v>0</v>
      </c>
      <c r="AO94" s="272">
        <f t="shared" si="204"/>
        <v>0</v>
      </c>
      <c r="AP94" s="272">
        <f t="shared" si="204"/>
        <v>0</v>
      </c>
      <c r="AQ94" s="272">
        <f t="shared" si="204"/>
        <v>0</v>
      </c>
      <c r="AR94" s="272">
        <f t="shared" si="204"/>
        <v>0</v>
      </c>
      <c r="AS94" s="272">
        <f t="shared" si="204"/>
        <v>4</v>
      </c>
      <c r="AT94" s="272">
        <f t="shared" si="204"/>
        <v>0</v>
      </c>
      <c r="AU94" s="272">
        <f t="shared" si="204"/>
        <v>0</v>
      </c>
      <c r="AV94" s="272">
        <f t="shared" si="204"/>
        <v>0</v>
      </c>
      <c r="AW94" s="272">
        <f t="shared" si="204"/>
        <v>0</v>
      </c>
      <c r="AX94" s="272">
        <f t="shared" si="204"/>
        <v>0</v>
      </c>
      <c r="AY94" s="272">
        <f t="shared" si="204"/>
        <v>0</v>
      </c>
      <c r="AZ94" s="272">
        <f t="shared" si="204"/>
        <v>0</v>
      </c>
      <c r="BA94" s="374">
        <f t="shared" si="133"/>
        <v>4</v>
      </c>
      <c r="BB94" s="766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82"/>
      <c r="EV94" s="182"/>
      <c r="EW94" s="7"/>
      <c r="EX94" s="7"/>
      <c r="EY94" s="7"/>
      <c r="EZ94" s="7"/>
      <c r="FA94" s="7"/>
      <c r="FB94" s="7"/>
      <c r="FC94" s="7"/>
      <c r="FD94" s="7"/>
    </row>
    <row r="95" spans="1:160" ht="18" hidden="1" customHeight="1" x14ac:dyDescent="0.25">
      <c r="A95" s="770" t="s">
        <v>470</v>
      </c>
      <c r="B95" s="770"/>
      <c r="C95" s="770"/>
      <c r="D95" s="272">
        <f>COUNTIF(D12:D64,"G.36")</f>
        <v>0</v>
      </c>
      <c r="E95" s="272">
        <f t="shared" ref="E95:Z95" si="205">COUNTIF(E12:E64,"G.36")</f>
        <v>0</v>
      </c>
      <c r="F95" s="272">
        <f t="shared" si="205"/>
        <v>0</v>
      </c>
      <c r="G95" s="272">
        <f t="shared" si="205"/>
        <v>0</v>
      </c>
      <c r="H95" s="272">
        <f>COUNTIF(H12:H64,"G.36")</f>
        <v>0</v>
      </c>
      <c r="I95" s="272">
        <f>COUNTIF(I12:I64,"G.36")</f>
        <v>0</v>
      </c>
      <c r="J95" s="272">
        <f>COUNTIF(J12:J64,"G.36")</f>
        <v>0</v>
      </c>
      <c r="K95" s="272">
        <f>COUNTIF(K12:K64,"G.36")</f>
        <v>0</v>
      </c>
      <c r="L95" s="272">
        <f>COUNTIF(L12:L64,"G.36")</f>
        <v>0</v>
      </c>
      <c r="M95" s="272">
        <f t="shared" si="205"/>
        <v>0</v>
      </c>
      <c r="N95" s="272">
        <f t="shared" si="205"/>
        <v>0</v>
      </c>
      <c r="O95" s="272">
        <f t="shared" si="205"/>
        <v>0</v>
      </c>
      <c r="P95" s="272">
        <f t="shared" si="205"/>
        <v>0</v>
      </c>
      <c r="Q95" s="272">
        <f t="shared" si="205"/>
        <v>0</v>
      </c>
      <c r="R95" s="272">
        <f t="shared" si="205"/>
        <v>0</v>
      </c>
      <c r="S95" s="272">
        <f t="shared" si="205"/>
        <v>0</v>
      </c>
      <c r="T95" s="272">
        <f t="shared" si="205"/>
        <v>4</v>
      </c>
      <c r="U95" s="272">
        <f t="shared" si="205"/>
        <v>4</v>
      </c>
      <c r="V95" s="272">
        <f t="shared" si="205"/>
        <v>4</v>
      </c>
      <c r="W95" s="272">
        <f t="shared" si="205"/>
        <v>0</v>
      </c>
      <c r="X95" s="272">
        <f t="shared" si="205"/>
        <v>0</v>
      </c>
      <c r="Y95" s="272">
        <f t="shared" si="205"/>
        <v>0</v>
      </c>
      <c r="Z95" s="272">
        <f t="shared" si="205"/>
        <v>0</v>
      </c>
      <c r="AA95" s="2"/>
      <c r="AB95" s="272">
        <f t="shared" si="129"/>
        <v>12</v>
      </c>
      <c r="AC95" s="767">
        <f>AB95+AB96</f>
        <v>28</v>
      </c>
      <c r="AD95" s="272">
        <f t="shared" ref="AD95:AZ95" si="206">COUNTIF(AD12:AD64,"G.36")</f>
        <v>0</v>
      </c>
      <c r="AE95" s="272">
        <f t="shared" si="206"/>
        <v>0</v>
      </c>
      <c r="AF95" s="272">
        <f t="shared" si="206"/>
        <v>0</v>
      </c>
      <c r="AG95" s="272">
        <f t="shared" si="206"/>
        <v>0</v>
      </c>
      <c r="AH95" s="272">
        <f t="shared" si="206"/>
        <v>0</v>
      </c>
      <c r="AI95" s="272">
        <f t="shared" si="206"/>
        <v>0</v>
      </c>
      <c r="AJ95" s="272">
        <f t="shared" si="206"/>
        <v>0</v>
      </c>
      <c r="AK95" s="272">
        <f t="shared" si="206"/>
        <v>0</v>
      </c>
      <c r="AL95" s="272">
        <f t="shared" si="206"/>
        <v>0</v>
      </c>
      <c r="AM95" s="272">
        <f t="shared" si="206"/>
        <v>0</v>
      </c>
      <c r="AN95" s="272">
        <f t="shared" si="206"/>
        <v>0</v>
      </c>
      <c r="AO95" s="272">
        <f t="shared" si="206"/>
        <v>0</v>
      </c>
      <c r="AP95" s="272">
        <f t="shared" si="206"/>
        <v>0</v>
      </c>
      <c r="AQ95" s="272">
        <f t="shared" si="206"/>
        <v>0</v>
      </c>
      <c r="AR95" s="272">
        <f t="shared" si="206"/>
        <v>0</v>
      </c>
      <c r="AS95" s="272">
        <f t="shared" si="206"/>
        <v>0</v>
      </c>
      <c r="AT95" s="272">
        <f t="shared" si="206"/>
        <v>4</v>
      </c>
      <c r="AU95" s="272">
        <f t="shared" si="206"/>
        <v>4</v>
      </c>
      <c r="AV95" s="272">
        <f t="shared" si="206"/>
        <v>4</v>
      </c>
      <c r="AW95" s="272">
        <f t="shared" si="206"/>
        <v>0</v>
      </c>
      <c r="AX95" s="272">
        <f t="shared" si="206"/>
        <v>0</v>
      </c>
      <c r="AY95" s="272">
        <f t="shared" si="206"/>
        <v>0</v>
      </c>
      <c r="AZ95" s="374">
        <f t="shared" si="206"/>
        <v>0</v>
      </c>
      <c r="BA95" s="374">
        <f t="shared" si="133"/>
        <v>12</v>
      </c>
      <c r="BB95" s="766">
        <f>BA95+BA96</f>
        <v>28</v>
      </c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82"/>
      <c r="EV95" s="182"/>
      <c r="EW95" s="7"/>
      <c r="EX95" s="7"/>
      <c r="EY95" s="7"/>
      <c r="EZ95" s="7"/>
      <c r="FA95" s="7"/>
      <c r="FB95" s="7"/>
      <c r="FC95" s="7"/>
      <c r="FD95" s="7"/>
    </row>
    <row r="96" spans="1:160" ht="18" hidden="1" customHeight="1" x14ac:dyDescent="0.25">
      <c r="A96" s="369" t="s">
        <v>529</v>
      </c>
      <c r="B96" s="369"/>
      <c r="C96" s="369"/>
      <c r="D96" s="272">
        <f t="shared" ref="D96:Z96" si="207">COUNTIF(D12:D64,"HL.36")</f>
        <v>0</v>
      </c>
      <c r="E96" s="272">
        <f t="shared" si="207"/>
        <v>0</v>
      </c>
      <c r="F96" s="272">
        <f t="shared" si="207"/>
        <v>0</v>
      </c>
      <c r="G96" s="272">
        <f t="shared" ref="G96:L96" si="208">COUNTIF(G12:G64,"HL.36")</f>
        <v>0</v>
      </c>
      <c r="H96" s="272">
        <f t="shared" si="208"/>
        <v>0</v>
      </c>
      <c r="I96" s="272">
        <f t="shared" si="208"/>
        <v>0</v>
      </c>
      <c r="J96" s="272">
        <f t="shared" si="208"/>
        <v>0</v>
      </c>
      <c r="K96" s="272">
        <f t="shared" si="208"/>
        <v>0</v>
      </c>
      <c r="L96" s="272">
        <f t="shared" si="208"/>
        <v>0</v>
      </c>
      <c r="M96" s="272">
        <f t="shared" si="207"/>
        <v>0</v>
      </c>
      <c r="N96" s="272">
        <f t="shared" si="207"/>
        <v>0</v>
      </c>
      <c r="O96" s="272">
        <f t="shared" si="207"/>
        <v>0</v>
      </c>
      <c r="P96" s="272">
        <f t="shared" si="207"/>
        <v>0</v>
      </c>
      <c r="Q96" s="272">
        <f t="shared" si="207"/>
        <v>0</v>
      </c>
      <c r="R96" s="272">
        <f t="shared" si="207"/>
        <v>4</v>
      </c>
      <c r="S96" s="272">
        <f t="shared" si="207"/>
        <v>4</v>
      </c>
      <c r="T96" s="272">
        <f t="shared" si="207"/>
        <v>0</v>
      </c>
      <c r="U96" s="272">
        <f t="shared" si="207"/>
        <v>0</v>
      </c>
      <c r="V96" s="272">
        <f t="shared" si="207"/>
        <v>0</v>
      </c>
      <c r="W96" s="272">
        <f t="shared" si="207"/>
        <v>0</v>
      </c>
      <c r="X96" s="272">
        <f t="shared" si="207"/>
        <v>0</v>
      </c>
      <c r="Y96" s="272">
        <f t="shared" si="207"/>
        <v>4</v>
      </c>
      <c r="Z96" s="272">
        <f t="shared" si="207"/>
        <v>4</v>
      </c>
      <c r="AA96" s="2"/>
      <c r="AB96" s="272">
        <f t="shared" si="129"/>
        <v>16</v>
      </c>
      <c r="AC96" s="767"/>
      <c r="AD96" s="272">
        <f t="shared" ref="AD96:AZ96" si="209">COUNTIF(AD12:AD64,"HL.36")</f>
        <v>0</v>
      </c>
      <c r="AE96" s="272">
        <f t="shared" si="209"/>
        <v>0</v>
      </c>
      <c r="AF96" s="272">
        <f t="shared" si="209"/>
        <v>0</v>
      </c>
      <c r="AG96" s="272">
        <f t="shared" si="209"/>
        <v>0</v>
      </c>
      <c r="AH96" s="272">
        <f t="shared" si="209"/>
        <v>0</v>
      </c>
      <c r="AI96" s="272">
        <f t="shared" si="209"/>
        <v>0</v>
      </c>
      <c r="AJ96" s="272">
        <f t="shared" si="209"/>
        <v>0</v>
      </c>
      <c r="AK96" s="272">
        <f t="shared" si="209"/>
        <v>0</v>
      </c>
      <c r="AL96" s="272">
        <f t="shared" si="209"/>
        <v>0</v>
      </c>
      <c r="AM96" s="272">
        <f t="shared" si="209"/>
        <v>0</v>
      </c>
      <c r="AN96" s="272">
        <f t="shared" si="209"/>
        <v>0</v>
      </c>
      <c r="AO96" s="272">
        <f t="shared" si="209"/>
        <v>0</v>
      </c>
      <c r="AP96" s="272">
        <f t="shared" si="209"/>
        <v>0</v>
      </c>
      <c r="AQ96" s="272">
        <f t="shared" si="209"/>
        <v>0</v>
      </c>
      <c r="AR96" s="272">
        <f t="shared" si="209"/>
        <v>4</v>
      </c>
      <c r="AS96" s="272">
        <f t="shared" si="209"/>
        <v>4</v>
      </c>
      <c r="AT96" s="272">
        <f t="shared" si="209"/>
        <v>0</v>
      </c>
      <c r="AU96" s="272">
        <f t="shared" si="209"/>
        <v>0</v>
      </c>
      <c r="AV96" s="272">
        <f t="shared" si="209"/>
        <v>0</v>
      </c>
      <c r="AW96" s="272">
        <f t="shared" si="209"/>
        <v>0</v>
      </c>
      <c r="AX96" s="272">
        <f t="shared" si="209"/>
        <v>0</v>
      </c>
      <c r="AY96" s="272">
        <f t="shared" si="209"/>
        <v>4</v>
      </c>
      <c r="AZ96" s="374">
        <f t="shared" si="209"/>
        <v>4</v>
      </c>
      <c r="BA96" s="374">
        <f t="shared" si="133"/>
        <v>16</v>
      </c>
      <c r="BB96" s="766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82"/>
      <c r="EV96" s="182"/>
      <c r="EW96" s="7"/>
      <c r="EX96" s="7"/>
      <c r="EY96" s="7"/>
      <c r="EZ96" s="7"/>
      <c r="FA96" s="7"/>
      <c r="FB96" s="7"/>
      <c r="FC96" s="7"/>
      <c r="FD96" s="7"/>
    </row>
    <row r="97" spans="1:160" ht="18" hidden="1" customHeight="1" x14ac:dyDescent="0.25">
      <c r="A97" s="770" t="s">
        <v>471</v>
      </c>
      <c r="B97" s="770"/>
      <c r="C97" s="770"/>
      <c r="D97" s="272">
        <f t="shared" ref="D97:Z97" si="210">COUNTIF(D12:D64,"D.12")</f>
        <v>0</v>
      </c>
      <c r="E97" s="272">
        <f t="shared" si="210"/>
        <v>0</v>
      </c>
      <c r="F97" s="272">
        <f t="shared" si="210"/>
        <v>0</v>
      </c>
      <c r="G97" s="272">
        <f t="shared" ref="G97:L97" si="211">COUNTIF(G12:G64,"D.12")</f>
        <v>0</v>
      </c>
      <c r="H97" s="272">
        <f t="shared" si="211"/>
        <v>0</v>
      </c>
      <c r="I97" s="272">
        <f t="shared" si="211"/>
        <v>0</v>
      </c>
      <c r="J97" s="272">
        <f t="shared" si="211"/>
        <v>0</v>
      </c>
      <c r="K97" s="272">
        <f t="shared" si="211"/>
        <v>0</v>
      </c>
      <c r="L97" s="272">
        <f t="shared" si="211"/>
        <v>0</v>
      </c>
      <c r="M97" s="272">
        <f t="shared" si="210"/>
        <v>2</v>
      </c>
      <c r="N97" s="272">
        <f t="shared" si="210"/>
        <v>2</v>
      </c>
      <c r="O97" s="272">
        <f t="shared" si="210"/>
        <v>2</v>
      </c>
      <c r="P97" s="222">
        <f t="shared" si="210"/>
        <v>2</v>
      </c>
      <c r="Q97" s="222">
        <f t="shared" si="210"/>
        <v>2</v>
      </c>
      <c r="R97" s="272">
        <f t="shared" si="210"/>
        <v>2</v>
      </c>
      <c r="S97" s="272">
        <f t="shared" si="210"/>
        <v>2</v>
      </c>
      <c r="T97" s="272">
        <f t="shared" si="210"/>
        <v>2</v>
      </c>
      <c r="U97" s="272">
        <f t="shared" si="210"/>
        <v>2</v>
      </c>
      <c r="V97" s="272">
        <f t="shared" si="210"/>
        <v>2</v>
      </c>
      <c r="W97" s="272">
        <f t="shared" si="210"/>
        <v>2</v>
      </c>
      <c r="X97" s="272">
        <f t="shared" si="210"/>
        <v>2</v>
      </c>
      <c r="Y97" s="272">
        <f t="shared" si="210"/>
        <v>2</v>
      </c>
      <c r="Z97" s="272">
        <f t="shared" si="210"/>
        <v>2</v>
      </c>
      <c r="AA97" s="2"/>
      <c r="AB97" s="272">
        <f t="shared" si="129"/>
        <v>28</v>
      </c>
      <c r="AC97" s="767">
        <f>AB97+AB98</f>
        <v>31</v>
      </c>
      <c r="AD97" s="272">
        <f t="shared" ref="AD97:AZ97" si="212">COUNTIF(AD11:AD63,"D.12")</f>
        <v>0</v>
      </c>
      <c r="AE97" s="272">
        <f t="shared" si="212"/>
        <v>0</v>
      </c>
      <c r="AF97" s="272">
        <f t="shared" si="212"/>
        <v>0</v>
      </c>
      <c r="AG97" s="272">
        <f t="shared" si="212"/>
        <v>0</v>
      </c>
      <c r="AH97" s="272">
        <f t="shared" si="212"/>
        <v>0</v>
      </c>
      <c r="AI97" s="272">
        <f t="shared" si="212"/>
        <v>0</v>
      </c>
      <c r="AJ97" s="272">
        <f t="shared" si="212"/>
        <v>0</v>
      </c>
      <c r="AK97" s="272">
        <f t="shared" si="212"/>
        <v>0</v>
      </c>
      <c r="AL97" s="272">
        <f t="shared" si="212"/>
        <v>0</v>
      </c>
      <c r="AM97" s="272">
        <f t="shared" si="212"/>
        <v>2</v>
      </c>
      <c r="AN97" s="272">
        <f t="shared" si="212"/>
        <v>2</v>
      </c>
      <c r="AO97" s="272">
        <f t="shared" si="212"/>
        <v>2</v>
      </c>
      <c r="AP97" s="272">
        <f t="shared" si="212"/>
        <v>2</v>
      </c>
      <c r="AQ97" s="272">
        <f t="shared" si="212"/>
        <v>2</v>
      </c>
      <c r="AR97" s="272">
        <f t="shared" si="212"/>
        <v>2</v>
      </c>
      <c r="AS97" s="272">
        <f t="shared" si="212"/>
        <v>2</v>
      </c>
      <c r="AT97" s="272">
        <f t="shared" si="212"/>
        <v>2</v>
      </c>
      <c r="AU97" s="272">
        <f t="shared" si="212"/>
        <v>2</v>
      </c>
      <c r="AV97" s="272">
        <f t="shared" si="212"/>
        <v>2</v>
      </c>
      <c r="AW97" s="272">
        <f t="shared" si="212"/>
        <v>2</v>
      </c>
      <c r="AX97" s="272">
        <f t="shared" si="212"/>
        <v>2</v>
      </c>
      <c r="AY97" s="272">
        <f t="shared" si="212"/>
        <v>2</v>
      </c>
      <c r="AZ97" s="374">
        <f t="shared" si="212"/>
        <v>2</v>
      </c>
      <c r="BA97" s="374">
        <f t="shared" si="133"/>
        <v>28</v>
      </c>
      <c r="BB97" s="766">
        <f>BA97+BA98</f>
        <v>31</v>
      </c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82"/>
      <c r="EV97" s="182"/>
      <c r="EW97" s="7"/>
      <c r="EX97" s="7"/>
      <c r="EY97" s="7"/>
      <c r="EZ97" s="7"/>
      <c r="FA97" s="7"/>
      <c r="FB97" s="7"/>
      <c r="FC97" s="7"/>
      <c r="FD97" s="7"/>
    </row>
    <row r="98" spans="1:160" ht="18" hidden="1" customHeight="1" x14ac:dyDescent="0.25">
      <c r="A98" s="770" t="s">
        <v>489</v>
      </c>
      <c r="B98" s="770"/>
      <c r="C98" s="770"/>
      <c r="D98" s="272">
        <f t="shared" ref="D98:Z98" si="213">COUNTIF(D12:D64,"DP.12")</f>
        <v>0</v>
      </c>
      <c r="E98" s="272">
        <f t="shared" si="213"/>
        <v>0</v>
      </c>
      <c r="F98" s="272">
        <f t="shared" si="213"/>
        <v>0</v>
      </c>
      <c r="G98" s="272">
        <f t="shared" ref="G98:L98" si="214">COUNTIF(G12:G64,"DP.12")</f>
        <v>0</v>
      </c>
      <c r="H98" s="272">
        <f t="shared" si="214"/>
        <v>0</v>
      </c>
      <c r="I98" s="272">
        <f t="shared" si="214"/>
        <v>3</v>
      </c>
      <c r="J98" s="272">
        <f t="shared" si="214"/>
        <v>0</v>
      </c>
      <c r="K98" s="272">
        <f t="shared" si="214"/>
        <v>0</v>
      </c>
      <c r="L98" s="272">
        <f t="shared" si="214"/>
        <v>0</v>
      </c>
      <c r="M98" s="272">
        <f t="shared" si="213"/>
        <v>0</v>
      </c>
      <c r="N98" s="272">
        <f t="shared" si="213"/>
        <v>0</v>
      </c>
      <c r="O98" s="272">
        <f t="shared" si="213"/>
        <v>0</v>
      </c>
      <c r="P98" s="222">
        <f t="shared" si="213"/>
        <v>0</v>
      </c>
      <c r="Q98" s="222">
        <f t="shared" si="213"/>
        <v>0</v>
      </c>
      <c r="R98" s="272">
        <f t="shared" si="213"/>
        <v>0</v>
      </c>
      <c r="S98" s="272">
        <f t="shared" si="213"/>
        <v>0</v>
      </c>
      <c r="T98" s="272">
        <f t="shared" si="213"/>
        <v>0</v>
      </c>
      <c r="U98" s="272">
        <f t="shared" si="213"/>
        <v>0</v>
      </c>
      <c r="V98" s="272">
        <f t="shared" si="213"/>
        <v>0</v>
      </c>
      <c r="W98" s="272">
        <f t="shared" si="213"/>
        <v>0</v>
      </c>
      <c r="X98" s="272">
        <f t="shared" si="213"/>
        <v>0</v>
      </c>
      <c r="Y98" s="272">
        <f t="shared" si="213"/>
        <v>0</v>
      </c>
      <c r="Z98" s="272">
        <f t="shared" si="213"/>
        <v>0</v>
      </c>
      <c r="AA98" s="2"/>
      <c r="AB98" s="272">
        <f t="shared" si="129"/>
        <v>3</v>
      </c>
      <c r="AC98" s="767"/>
      <c r="AD98" s="272">
        <f t="shared" ref="AD98:AZ98" si="215">COUNTIF(AD11:AD63,"DP.12")</f>
        <v>0</v>
      </c>
      <c r="AE98" s="272">
        <f t="shared" si="215"/>
        <v>0</v>
      </c>
      <c r="AF98" s="272">
        <f t="shared" si="215"/>
        <v>0</v>
      </c>
      <c r="AG98" s="272">
        <f t="shared" si="215"/>
        <v>0</v>
      </c>
      <c r="AH98" s="272">
        <f t="shared" si="215"/>
        <v>0</v>
      </c>
      <c r="AI98" s="272">
        <f t="shared" si="215"/>
        <v>3</v>
      </c>
      <c r="AJ98" s="272">
        <f t="shared" si="215"/>
        <v>0</v>
      </c>
      <c r="AK98" s="272">
        <f t="shared" si="215"/>
        <v>0</v>
      </c>
      <c r="AL98" s="272">
        <f t="shared" si="215"/>
        <v>0</v>
      </c>
      <c r="AM98" s="272">
        <f t="shared" si="215"/>
        <v>0</v>
      </c>
      <c r="AN98" s="272">
        <f t="shared" si="215"/>
        <v>0</v>
      </c>
      <c r="AO98" s="272">
        <f t="shared" si="215"/>
        <v>0</v>
      </c>
      <c r="AP98" s="272">
        <f t="shared" si="215"/>
        <v>0</v>
      </c>
      <c r="AQ98" s="272">
        <f t="shared" si="215"/>
        <v>0</v>
      </c>
      <c r="AR98" s="272">
        <f t="shared" si="215"/>
        <v>0</v>
      </c>
      <c r="AS98" s="272">
        <f t="shared" si="215"/>
        <v>0</v>
      </c>
      <c r="AT98" s="272">
        <f t="shared" si="215"/>
        <v>0</v>
      </c>
      <c r="AU98" s="272">
        <f t="shared" si="215"/>
        <v>0</v>
      </c>
      <c r="AV98" s="272">
        <f t="shared" si="215"/>
        <v>0</v>
      </c>
      <c r="AW98" s="272">
        <f t="shared" si="215"/>
        <v>0</v>
      </c>
      <c r="AX98" s="272">
        <f t="shared" si="215"/>
        <v>0</v>
      </c>
      <c r="AY98" s="272">
        <f t="shared" si="215"/>
        <v>0</v>
      </c>
      <c r="AZ98" s="374">
        <f t="shared" si="215"/>
        <v>0</v>
      </c>
      <c r="BA98" s="374">
        <f t="shared" si="133"/>
        <v>3</v>
      </c>
      <c r="BB98" s="766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82"/>
      <c r="EV98" s="182"/>
      <c r="EW98" s="7"/>
      <c r="EX98" s="7"/>
      <c r="EY98" s="7"/>
      <c r="EZ98" s="7"/>
      <c r="FA98" s="7"/>
      <c r="FB98" s="7"/>
      <c r="FC98" s="7"/>
      <c r="FD98" s="7"/>
    </row>
    <row r="99" spans="1:160" ht="18" hidden="1" customHeight="1" x14ac:dyDescent="0.25">
      <c r="A99" s="369" t="s">
        <v>623</v>
      </c>
      <c r="B99" s="369"/>
      <c r="C99" s="369"/>
      <c r="D99" s="272">
        <f t="shared" ref="D99:Z99" si="216">COUNTIF(D12:D64,"DP.42")</f>
        <v>0</v>
      </c>
      <c r="E99" s="272">
        <f t="shared" si="216"/>
        <v>0</v>
      </c>
      <c r="F99" s="272">
        <f t="shared" si="216"/>
        <v>0</v>
      </c>
      <c r="G99" s="272">
        <f t="shared" ref="G99:L99" si="217">COUNTIF(G12:G64,"DP.42")</f>
        <v>3</v>
      </c>
      <c r="H99" s="272">
        <f t="shared" si="217"/>
        <v>3</v>
      </c>
      <c r="I99" s="272">
        <f t="shared" si="217"/>
        <v>0</v>
      </c>
      <c r="J99" s="272">
        <f t="shared" si="217"/>
        <v>0</v>
      </c>
      <c r="K99" s="272">
        <f t="shared" si="217"/>
        <v>0</v>
      </c>
      <c r="L99" s="272">
        <f t="shared" si="217"/>
        <v>0</v>
      </c>
      <c r="M99" s="272">
        <f t="shared" si="216"/>
        <v>0</v>
      </c>
      <c r="N99" s="272">
        <f t="shared" si="216"/>
        <v>0</v>
      </c>
      <c r="O99" s="272">
        <f t="shared" si="216"/>
        <v>0</v>
      </c>
      <c r="P99" s="272">
        <f t="shared" si="216"/>
        <v>4</v>
      </c>
      <c r="Q99" s="272">
        <f t="shared" si="216"/>
        <v>4</v>
      </c>
      <c r="R99" s="272">
        <f t="shared" si="216"/>
        <v>0</v>
      </c>
      <c r="S99" s="272">
        <f t="shared" si="216"/>
        <v>0</v>
      </c>
      <c r="T99" s="272">
        <f t="shared" si="216"/>
        <v>0</v>
      </c>
      <c r="U99" s="272">
        <f t="shared" si="216"/>
        <v>0</v>
      </c>
      <c r="V99" s="272">
        <f t="shared" si="216"/>
        <v>0</v>
      </c>
      <c r="W99" s="272">
        <f t="shared" si="216"/>
        <v>4</v>
      </c>
      <c r="X99" s="272">
        <f t="shared" si="216"/>
        <v>4</v>
      </c>
      <c r="Y99" s="272">
        <f t="shared" si="216"/>
        <v>0</v>
      </c>
      <c r="Z99" s="272">
        <f t="shared" si="216"/>
        <v>0</v>
      </c>
      <c r="AA99" s="2"/>
      <c r="AB99" s="272">
        <f t="shared" si="129"/>
        <v>22</v>
      </c>
      <c r="AC99" s="767">
        <f>AB99+AB100</f>
        <v>40</v>
      </c>
      <c r="AD99" s="272">
        <f t="shared" ref="AD99:AZ99" si="218">COUNTIF(AD11:AD63,"D.42")</f>
        <v>2</v>
      </c>
      <c r="AE99" s="272">
        <f t="shared" si="218"/>
        <v>2</v>
      </c>
      <c r="AF99" s="272">
        <f t="shared" si="218"/>
        <v>2</v>
      </c>
      <c r="AG99" s="272">
        <f t="shared" si="218"/>
        <v>2</v>
      </c>
      <c r="AH99" s="272">
        <f t="shared" si="218"/>
        <v>2</v>
      </c>
      <c r="AI99" s="272">
        <f t="shared" si="218"/>
        <v>2</v>
      </c>
      <c r="AJ99" s="272">
        <f t="shared" si="218"/>
        <v>2</v>
      </c>
      <c r="AK99" s="272">
        <f t="shared" si="218"/>
        <v>2</v>
      </c>
      <c r="AL99" s="272">
        <f t="shared" si="218"/>
        <v>2</v>
      </c>
      <c r="AM99" s="272">
        <f t="shared" si="218"/>
        <v>0</v>
      </c>
      <c r="AN99" s="272">
        <f t="shared" si="218"/>
        <v>0</v>
      </c>
      <c r="AO99" s="272">
        <f t="shared" si="218"/>
        <v>0</v>
      </c>
      <c r="AP99" s="272">
        <f t="shared" si="218"/>
        <v>0</v>
      </c>
      <c r="AQ99" s="272">
        <f t="shared" si="218"/>
        <v>0</v>
      </c>
      <c r="AR99" s="272">
        <f t="shared" si="218"/>
        <v>0</v>
      </c>
      <c r="AS99" s="272">
        <f t="shared" si="218"/>
        <v>0</v>
      </c>
      <c r="AT99" s="272">
        <f t="shared" si="218"/>
        <v>0</v>
      </c>
      <c r="AU99" s="272">
        <f t="shared" si="218"/>
        <v>0</v>
      </c>
      <c r="AV99" s="272">
        <f t="shared" si="218"/>
        <v>0</v>
      </c>
      <c r="AW99" s="272">
        <f t="shared" si="218"/>
        <v>0</v>
      </c>
      <c r="AX99" s="272">
        <f t="shared" si="218"/>
        <v>0</v>
      </c>
      <c r="AY99" s="272">
        <f t="shared" si="218"/>
        <v>0</v>
      </c>
      <c r="AZ99" s="272">
        <f t="shared" si="218"/>
        <v>0</v>
      </c>
      <c r="BA99" s="374">
        <f t="shared" si="133"/>
        <v>18</v>
      </c>
      <c r="BB99" s="766">
        <f>BA99+BA100</f>
        <v>40</v>
      </c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82"/>
      <c r="EV99" s="182"/>
      <c r="EW99" s="7"/>
      <c r="EX99" s="7"/>
      <c r="EY99" s="7"/>
      <c r="EZ99" s="7"/>
      <c r="FA99" s="7"/>
      <c r="FB99" s="7"/>
      <c r="FC99" s="7"/>
      <c r="FD99" s="7"/>
    </row>
    <row r="100" spans="1:160" ht="18" hidden="1" customHeight="1" x14ac:dyDescent="0.25">
      <c r="A100" s="369" t="s">
        <v>623</v>
      </c>
      <c r="B100" s="369"/>
      <c r="C100" s="369"/>
      <c r="D100" s="272">
        <f t="shared" ref="D100:Z100" si="219">COUNTIF(D12:D64,"D.42")</f>
        <v>2</v>
      </c>
      <c r="E100" s="272">
        <f t="shared" si="219"/>
        <v>2</v>
      </c>
      <c r="F100" s="272">
        <f t="shared" si="219"/>
        <v>2</v>
      </c>
      <c r="G100" s="272">
        <f t="shared" ref="G100:L100" si="220">COUNTIF(G12:G64,"D.42")</f>
        <v>2</v>
      </c>
      <c r="H100" s="272">
        <f t="shared" si="220"/>
        <v>2</v>
      </c>
      <c r="I100" s="272">
        <f t="shared" si="220"/>
        <v>2</v>
      </c>
      <c r="J100" s="272">
        <f t="shared" si="220"/>
        <v>2</v>
      </c>
      <c r="K100" s="272">
        <f t="shared" si="220"/>
        <v>2</v>
      </c>
      <c r="L100" s="272">
        <f t="shared" si="220"/>
        <v>2</v>
      </c>
      <c r="M100" s="272">
        <f t="shared" si="219"/>
        <v>0</v>
      </c>
      <c r="N100" s="272">
        <f t="shared" si="219"/>
        <v>0</v>
      </c>
      <c r="O100" s="272">
        <f t="shared" si="219"/>
        <v>0</v>
      </c>
      <c r="P100" s="272">
        <f t="shared" si="219"/>
        <v>0</v>
      </c>
      <c r="Q100" s="272">
        <f t="shared" si="219"/>
        <v>0</v>
      </c>
      <c r="R100" s="272">
        <f t="shared" si="219"/>
        <v>0</v>
      </c>
      <c r="S100" s="272">
        <f t="shared" si="219"/>
        <v>0</v>
      </c>
      <c r="T100" s="272">
        <f t="shared" si="219"/>
        <v>0</v>
      </c>
      <c r="U100" s="272">
        <f t="shared" si="219"/>
        <v>0</v>
      </c>
      <c r="V100" s="272">
        <f t="shared" si="219"/>
        <v>0</v>
      </c>
      <c r="W100" s="272">
        <f t="shared" si="219"/>
        <v>0</v>
      </c>
      <c r="X100" s="272">
        <f t="shared" si="219"/>
        <v>0</v>
      </c>
      <c r="Y100" s="272">
        <f t="shared" si="219"/>
        <v>0</v>
      </c>
      <c r="Z100" s="272">
        <f t="shared" si="219"/>
        <v>0</v>
      </c>
      <c r="AA100" s="2"/>
      <c r="AB100" s="272">
        <f t="shared" si="129"/>
        <v>18</v>
      </c>
      <c r="AC100" s="767"/>
      <c r="AD100" s="272">
        <f t="shared" ref="AD100:AZ100" si="221">COUNTIF(AD11:AD63,"DP.42")</f>
        <v>0</v>
      </c>
      <c r="AE100" s="272">
        <f t="shared" si="221"/>
        <v>0</v>
      </c>
      <c r="AF100" s="272">
        <f t="shared" si="221"/>
        <v>0</v>
      </c>
      <c r="AG100" s="272">
        <f t="shared" si="221"/>
        <v>3</v>
      </c>
      <c r="AH100" s="272">
        <f t="shared" si="221"/>
        <v>3</v>
      </c>
      <c r="AI100" s="272">
        <f t="shared" si="221"/>
        <v>0</v>
      </c>
      <c r="AJ100" s="272">
        <f t="shared" si="221"/>
        <v>0</v>
      </c>
      <c r="AK100" s="272">
        <f t="shared" si="221"/>
        <v>0</v>
      </c>
      <c r="AL100" s="272">
        <f t="shared" si="221"/>
        <v>0</v>
      </c>
      <c r="AM100" s="272">
        <f t="shared" si="221"/>
        <v>0</v>
      </c>
      <c r="AN100" s="272">
        <f t="shared" si="221"/>
        <v>0</v>
      </c>
      <c r="AO100" s="272">
        <f t="shared" si="221"/>
        <v>0</v>
      </c>
      <c r="AP100" s="272">
        <f t="shared" si="221"/>
        <v>4</v>
      </c>
      <c r="AQ100" s="272">
        <f t="shared" si="221"/>
        <v>4</v>
      </c>
      <c r="AR100" s="272">
        <f t="shared" si="221"/>
        <v>0</v>
      </c>
      <c r="AS100" s="272">
        <f t="shared" si="221"/>
        <v>0</v>
      </c>
      <c r="AT100" s="272">
        <f t="shared" si="221"/>
        <v>0</v>
      </c>
      <c r="AU100" s="272">
        <f t="shared" si="221"/>
        <v>0</v>
      </c>
      <c r="AV100" s="272">
        <f t="shared" si="221"/>
        <v>0</v>
      </c>
      <c r="AW100" s="272">
        <f t="shared" si="221"/>
        <v>4</v>
      </c>
      <c r="AX100" s="272">
        <f t="shared" si="221"/>
        <v>4</v>
      </c>
      <c r="AY100" s="272">
        <f t="shared" si="221"/>
        <v>0</v>
      </c>
      <c r="AZ100" s="272">
        <f t="shared" si="221"/>
        <v>0</v>
      </c>
      <c r="BA100" s="374">
        <f t="shared" si="133"/>
        <v>22</v>
      </c>
      <c r="BB100" s="766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82"/>
      <c r="EV100" s="182"/>
      <c r="EW100" s="7"/>
      <c r="EX100" s="7"/>
      <c r="EY100" s="7"/>
      <c r="EZ100" s="7"/>
      <c r="FA100" s="7"/>
      <c r="FB100" s="7"/>
      <c r="FC100" s="7"/>
      <c r="FD100" s="7"/>
    </row>
    <row r="101" spans="1:160" ht="18" hidden="1" customHeight="1" x14ac:dyDescent="0.25">
      <c r="A101" s="384" t="s">
        <v>757</v>
      </c>
      <c r="B101" s="369"/>
      <c r="C101" s="369"/>
      <c r="D101" s="272">
        <f t="shared" ref="D101:Z101" si="222">COUNTIF(D12:D64,"O.31")</f>
        <v>0</v>
      </c>
      <c r="E101" s="272">
        <f t="shared" si="222"/>
        <v>0</v>
      </c>
      <c r="F101" s="272">
        <f t="shared" si="222"/>
        <v>0</v>
      </c>
      <c r="G101" s="272">
        <f t="shared" ref="G101:L101" si="223">COUNTIF(G12:G64,"O.31")</f>
        <v>3</v>
      </c>
      <c r="H101" s="272">
        <f t="shared" si="223"/>
        <v>3</v>
      </c>
      <c r="I101" s="272">
        <f t="shared" si="223"/>
        <v>3</v>
      </c>
      <c r="J101" s="272">
        <f t="shared" si="223"/>
        <v>0</v>
      </c>
      <c r="K101" s="272">
        <f t="shared" si="223"/>
        <v>0</v>
      </c>
      <c r="L101" s="272">
        <f t="shared" si="223"/>
        <v>0</v>
      </c>
      <c r="M101" s="272">
        <f t="shared" si="222"/>
        <v>0</v>
      </c>
      <c r="N101" s="272">
        <f t="shared" si="222"/>
        <v>0</v>
      </c>
      <c r="O101" s="272">
        <f t="shared" si="222"/>
        <v>0</v>
      </c>
      <c r="P101" s="272">
        <f t="shared" si="222"/>
        <v>4</v>
      </c>
      <c r="Q101" s="272">
        <f t="shared" si="222"/>
        <v>4</v>
      </c>
      <c r="R101" s="272">
        <f t="shared" si="222"/>
        <v>0</v>
      </c>
      <c r="S101" s="272">
        <f t="shared" si="222"/>
        <v>0</v>
      </c>
      <c r="T101" s="272">
        <f t="shared" si="222"/>
        <v>0</v>
      </c>
      <c r="U101" s="272">
        <f t="shared" si="222"/>
        <v>0</v>
      </c>
      <c r="V101" s="272">
        <f t="shared" si="222"/>
        <v>0</v>
      </c>
      <c r="W101" s="272">
        <f t="shared" si="222"/>
        <v>4</v>
      </c>
      <c r="X101" s="272">
        <f t="shared" si="222"/>
        <v>4</v>
      </c>
      <c r="Y101" s="272">
        <f t="shared" si="222"/>
        <v>0</v>
      </c>
      <c r="Z101" s="272">
        <f t="shared" si="222"/>
        <v>0</v>
      </c>
      <c r="AA101" s="2"/>
      <c r="AB101" s="272">
        <f t="shared" si="129"/>
        <v>25</v>
      </c>
      <c r="AC101" s="373">
        <f>AB101</f>
        <v>25</v>
      </c>
      <c r="AD101" s="272">
        <f t="shared" ref="AD101:AZ101" si="224">COUNTIF(AD11:AD63,"O.31")</f>
        <v>0</v>
      </c>
      <c r="AE101" s="272">
        <f t="shared" si="224"/>
        <v>0</v>
      </c>
      <c r="AF101" s="272">
        <f t="shared" si="224"/>
        <v>0</v>
      </c>
      <c r="AG101" s="272">
        <f t="shared" si="224"/>
        <v>3</v>
      </c>
      <c r="AH101" s="272">
        <f t="shared" si="224"/>
        <v>3</v>
      </c>
      <c r="AI101" s="272">
        <f t="shared" si="224"/>
        <v>3</v>
      </c>
      <c r="AJ101" s="272">
        <f t="shared" si="224"/>
        <v>0</v>
      </c>
      <c r="AK101" s="272">
        <f t="shared" si="224"/>
        <v>0</v>
      </c>
      <c r="AL101" s="272">
        <f t="shared" si="224"/>
        <v>0</v>
      </c>
      <c r="AM101" s="272">
        <f t="shared" si="224"/>
        <v>0</v>
      </c>
      <c r="AN101" s="272">
        <f t="shared" si="224"/>
        <v>0</v>
      </c>
      <c r="AO101" s="272">
        <f t="shared" si="224"/>
        <v>0</v>
      </c>
      <c r="AP101" s="272">
        <f t="shared" si="224"/>
        <v>4</v>
      </c>
      <c r="AQ101" s="272">
        <f t="shared" si="224"/>
        <v>4</v>
      </c>
      <c r="AR101" s="272">
        <f t="shared" si="224"/>
        <v>0</v>
      </c>
      <c r="AS101" s="272">
        <f t="shared" si="224"/>
        <v>0</v>
      </c>
      <c r="AT101" s="272">
        <f t="shared" si="224"/>
        <v>0</v>
      </c>
      <c r="AU101" s="272">
        <f t="shared" si="224"/>
        <v>0</v>
      </c>
      <c r="AV101" s="272">
        <f t="shared" si="224"/>
        <v>0</v>
      </c>
      <c r="AW101" s="272">
        <f t="shared" si="224"/>
        <v>4</v>
      </c>
      <c r="AX101" s="272">
        <f t="shared" si="224"/>
        <v>4</v>
      </c>
      <c r="AY101" s="272">
        <f t="shared" si="224"/>
        <v>0</v>
      </c>
      <c r="AZ101" s="272">
        <f t="shared" si="224"/>
        <v>0</v>
      </c>
      <c r="BA101" s="374">
        <f t="shared" si="133"/>
        <v>25</v>
      </c>
      <c r="BB101" s="402">
        <f>BA101</f>
        <v>25</v>
      </c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82"/>
      <c r="EV101" s="182"/>
      <c r="EW101" s="7"/>
      <c r="EX101" s="7"/>
      <c r="EY101" s="7"/>
      <c r="EZ101" s="7"/>
      <c r="FA101" s="7"/>
      <c r="FB101" s="7"/>
      <c r="FC101" s="7"/>
      <c r="FD101" s="7"/>
    </row>
    <row r="102" spans="1:160" ht="18" hidden="1" customHeight="1" x14ac:dyDescent="0.25">
      <c r="A102" s="770" t="s">
        <v>473</v>
      </c>
      <c r="B102" s="770"/>
      <c r="C102" s="770"/>
      <c r="D102" s="272">
        <f t="shared" ref="D102:Z102" si="225">COUNTIF(D12:D64,"H.6")</f>
        <v>0</v>
      </c>
      <c r="E102" s="272">
        <f t="shared" si="225"/>
        <v>0</v>
      </c>
      <c r="F102" s="272">
        <f t="shared" si="225"/>
        <v>0</v>
      </c>
      <c r="G102" s="272">
        <f t="shared" ref="G102:L102" si="226">COUNTIF(G12:G64,"H.6")</f>
        <v>0</v>
      </c>
      <c r="H102" s="272">
        <f t="shared" si="226"/>
        <v>0</v>
      </c>
      <c r="I102" s="272">
        <f t="shared" si="226"/>
        <v>0</v>
      </c>
      <c r="J102" s="272">
        <f t="shared" si="226"/>
        <v>0</v>
      </c>
      <c r="K102" s="272">
        <f t="shared" si="226"/>
        <v>0</v>
      </c>
      <c r="L102" s="272">
        <f t="shared" si="226"/>
        <v>0</v>
      </c>
      <c r="M102" s="272">
        <f t="shared" si="225"/>
        <v>0</v>
      </c>
      <c r="N102" s="272">
        <f t="shared" si="225"/>
        <v>0</v>
      </c>
      <c r="O102" s="272">
        <f t="shared" si="225"/>
        <v>0</v>
      </c>
      <c r="P102" s="222">
        <f t="shared" si="225"/>
        <v>0</v>
      </c>
      <c r="Q102" s="222">
        <f t="shared" si="225"/>
        <v>0</v>
      </c>
      <c r="R102" s="272">
        <f t="shared" si="225"/>
        <v>0</v>
      </c>
      <c r="S102" s="272">
        <f t="shared" si="225"/>
        <v>0</v>
      </c>
      <c r="T102" s="272">
        <f t="shared" si="225"/>
        <v>4</v>
      </c>
      <c r="U102" s="272">
        <f t="shared" si="225"/>
        <v>4</v>
      </c>
      <c r="V102" s="272">
        <f t="shared" si="225"/>
        <v>4</v>
      </c>
      <c r="W102" s="272">
        <f t="shared" si="225"/>
        <v>0</v>
      </c>
      <c r="X102" s="272">
        <f t="shared" si="225"/>
        <v>0</v>
      </c>
      <c r="Y102" s="272">
        <f t="shared" si="225"/>
        <v>0</v>
      </c>
      <c r="Z102" s="272">
        <f t="shared" si="225"/>
        <v>0</v>
      </c>
      <c r="AA102" s="2"/>
      <c r="AB102" s="272">
        <f t="shared" si="129"/>
        <v>12</v>
      </c>
      <c r="AC102" s="373">
        <f>AB102</f>
        <v>12</v>
      </c>
      <c r="AD102" s="272">
        <f t="shared" ref="AD102:AZ102" si="227">COUNTIF(AD11:AD63,"H.6")</f>
        <v>0</v>
      </c>
      <c r="AE102" s="272">
        <f t="shared" si="227"/>
        <v>0</v>
      </c>
      <c r="AF102" s="272">
        <f t="shared" si="227"/>
        <v>0</v>
      </c>
      <c r="AG102" s="272">
        <f t="shared" si="227"/>
        <v>0</v>
      </c>
      <c r="AH102" s="272">
        <f t="shared" si="227"/>
        <v>0</v>
      </c>
      <c r="AI102" s="272">
        <f t="shared" si="227"/>
        <v>0</v>
      </c>
      <c r="AJ102" s="272">
        <f t="shared" si="227"/>
        <v>0</v>
      </c>
      <c r="AK102" s="272">
        <f t="shared" si="227"/>
        <v>0</v>
      </c>
      <c r="AL102" s="272">
        <f t="shared" si="227"/>
        <v>0</v>
      </c>
      <c r="AM102" s="272">
        <f t="shared" si="227"/>
        <v>0</v>
      </c>
      <c r="AN102" s="272">
        <f t="shared" si="227"/>
        <v>0</v>
      </c>
      <c r="AO102" s="272">
        <f t="shared" si="227"/>
        <v>0</v>
      </c>
      <c r="AP102" s="272">
        <f t="shared" si="227"/>
        <v>0</v>
      </c>
      <c r="AQ102" s="272">
        <f t="shared" si="227"/>
        <v>0</v>
      </c>
      <c r="AR102" s="272">
        <f t="shared" si="227"/>
        <v>0</v>
      </c>
      <c r="AS102" s="272">
        <f t="shared" si="227"/>
        <v>0</v>
      </c>
      <c r="AT102" s="272">
        <f t="shared" si="227"/>
        <v>4</v>
      </c>
      <c r="AU102" s="272">
        <f t="shared" si="227"/>
        <v>4</v>
      </c>
      <c r="AV102" s="272">
        <f t="shared" si="227"/>
        <v>4</v>
      </c>
      <c r="AW102" s="272">
        <f t="shared" si="227"/>
        <v>0</v>
      </c>
      <c r="AX102" s="272">
        <f t="shared" si="227"/>
        <v>0</v>
      </c>
      <c r="AY102" s="272">
        <f t="shared" si="227"/>
        <v>0</v>
      </c>
      <c r="AZ102" s="374">
        <f t="shared" si="227"/>
        <v>0</v>
      </c>
      <c r="BA102" s="374">
        <f t="shared" si="133"/>
        <v>12</v>
      </c>
      <c r="BB102" s="374">
        <f>BA102</f>
        <v>12</v>
      </c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82"/>
      <c r="EV102" s="182"/>
      <c r="EW102" s="7"/>
      <c r="EX102" s="7"/>
      <c r="EY102" s="7"/>
      <c r="EZ102" s="7"/>
      <c r="FA102" s="7"/>
      <c r="FB102" s="7"/>
      <c r="FC102" s="7"/>
      <c r="FD102" s="7"/>
    </row>
    <row r="103" spans="1:160" ht="18" hidden="1" customHeight="1" x14ac:dyDescent="0.25">
      <c r="A103" s="770" t="s">
        <v>531</v>
      </c>
      <c r="B103" s="770"/>
      <c r="C103" s="770"/>
      <c r="D103" s="272">
        <f t="shared" ref="D103:Z103" si="228">COUNTIF(D12:D64,"HL.17")</f>
        <v>0</v>
      </c>
      <c r="E103" s="272">
        <f t="shared" si="228"/>
        <v>0</v>
      </c>
      <c r="F103" s="272">
        <f t="shared" si="228"/>
        <v>0</v>
      </c>
      <c r="G103" s="272">
        <f t="shared" ref="G103:L103" si="229">COUNTIF(G12:G64,"HL.17")</f>
        <v>0</v>
      </c>
      <c r="H103" s="272">
        <f t="shared" si="229"/>
        <v>0</v>
      </c>
      <c r="I103" s="272">
        <f t="shared" si="229"/>
        <v>0</v>
      </c>
      <c r="J103" s="272">
        <f t="shared" si="229"/>
        <v>3</v>
      </c>
      <c r="K103" s="272">
        <f t="shared" si="229"/>
        <v>3</v>
      </c>
      <c r="L103" s="272">
        <f t="shared" si="229"/>
        <v>3</v>
      </c>
      <c r="M103" s="272">
        <f t="shared" si="228"/>
        <v>0</v>
      </c>
      <c r="N103" s="272">
        <f t="shared" si="228"/>
        <v>0</v>
      </c>
      <c r="O103" s="272">
        <f t="shared" si="228"/>
        <v>0</v>
      </c>
      <c r="P103" s="272">
        <f t="shared" si="228"/>
        <v>0</v>
      </c>
      <c r="Q103" s="272">
        <f t="shared" si="228"/>
        <v>0</v>
      </c>
      <c r="R103" s="272">
        <f t="shared" si="228"/>
        <v>0</v>
      </c>
      <c r="S103" s="272">
        <f t="shared" si="228"/>
        <v>0</v>
      </c>
      <c r="T103" s="272">
        <f t="shared" si="228"/>
        <v>0</v>
      </c>
      <c r="U103" s="272">
        <f t="shared" si="228"/>
        <v>0</v>
      </c>
      <c r="V103" s="272">
        <f t="shared" si="228"/>
        <v>0</v>
      </c>
      <c r="W103" s="272">
        <f t="shared" si="228"/>
        <v>0</v>
      </c>
      <c r="X103" s="272">
        <f t="shared" si="228"/>
        <v>0</v>
      </c>
      <c r="Y103" s="272">
        <f t="shared" si="228"/>
        <v>0</v>
      </c>
      <c r="Z103" s="272">
        <f t="shared" si="228"/>
        <v>0</v>
      </c>
      <c r="AA103" s="2"/>
      <c r="AB103" s="272">
        <f t="shared" si="129"/>
        <v>9</v>
      </c>
      <c r="AC103" s="767">
        <f>AB104+AB103</f>
        <v>30</v>
      </c>
      <c r="AD103" s="272">
        <f t="shared" ref="AD103:AZ103" si="230">COUNTIF(AD12:AD64,"HL.17")</f>
        <v>0</v>
      </c>
      <c r="AE103" s="272">
        <f t="shared" si="230"/>
        <v>0</v>
      </c>
      <c r="AF103" s="272">
        <f t="shared" si="230"/>
        <v>0</v>
      </c>
      <c r="AG103" s="272">
        <f t="shared" si="230"/>
        <v>0</v>
      </c>
      <c r="AH103" s="272">
        <f t="shared" si="230"/>
        <v>0</v>
      </c>
      <c r="AI103" s="272">
        <f t="shared" si="230"/>
        <v>0</v>
      </c>
      <c r="AJ103" s="272">
        <f t="shared" si="230"/>
        <v>3</v>
      </c>
      <c r="AK103" s="272">
        <f t="shared" si="230"/>
        <v>3</v>
      </c>
      <c r="AL103" s="272">
        <f t="shared" si="230"/>
        <v>3</v>
      </c>
      <c r="AM103" s="272">
        <f t="shared" si="230"/>
        <v>0</v>
      </c>
      <c r="AN103" s="272">
        <f t="shared" si="230"/>
        <v>0</v>
      </c>
      <c r="AO103" s="272">
        <f t="shared" si="230"/>
        <v>0</v>
      </c>
      <c r="AP103" s="272">
        <f t="shared" si="230"/>
        <v>0</v>
      </c>
      <c r="AQ103" s="272">
        <f t="shared" si="230"/>
        <v>0</v>
      </c>
      <c r="AR103" s="272">
        <f t="shared" si="230"/>
        <v>0</v>
      </c>
      <c r="AS103" s="272">
        <f t="shared" si="230"/>
        <v>0</v>
      </c>
      <c r="AT103" s="272">
        <f t="shared" si="230"/>
        <v>0</v>
      </c>
      <c r="AU103" s="272">
        <f t="shared" si="230"/>
        <v>0</v>
      </c>
      <c r="AV103" s="272">
        <f t="shared" si="230"/>
        <v>0</v>
      </c>
      <c r="AW103" s="272">
        <f t="shared" si="230"/>
        <v>0</v>
      </c>
      <c r="AX103" s="272">
        <f t="shared" si="230"/>
        <v>0</v>
      </c>
      <c r="AY103" s="272">
        <f t="shared" si="230"/>
        <v>0</v>
      </c>
      <c r="AZ103" s="374">
        <f t="shared" si="230"/>
        <v>0</v>
      </c>
      <c r="BA103" s="374">
        <f t="shared" si="133"/>
        <v>9</v>
      </c>
      <c r="BB103" s="766">
        <f>BA103+BA104</f>
        <v>30</v>
      </c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82"/>
      <c r="EV103" s="182"/>
      <c r="EW103" s="7"/>
      <c r="EX103" s="7"/>
      <c r="EY103" s="7"/>
      <c r="EZ103" s="7"/>
      <c r="FA103" s="7"/>
      <c r="FB103" s="7"/>
      <c r="FC103" s="7"/>
      <c r="FD103" s="7"/>
    </row>
    <row r="104" spans="1:160" ht="18" hidden="1" customHeight="1" x14ac:dyDescent="0.25">
      <c r="A104" s="770" t="s">
        <v>530</v>
      </c>
      <c r="B104" s="770"/>
      <c r="C104" s="770"/>
      <c r="D104" s="272">
        <f t="shared" ref="D104:Z104" si="231">COUNTIF(D12:D64,"H.17")</f>
        <v>3</v>
      </c>
      <c r="E104" s="272">
        <f t="shared" si="231"/>
        <v>3</v>
      </c>
      <c r="F104" s="272">
        <f t="shared" si="231"/>
        <v>3</v>
      </c>
      <c r="G104" s="272">
        <f t="shared" ref="G104:L104" si="232">COUNTIF(G12:G64,"H.17")</f>
        <v>0</v>
      </c>
      <c r="H104" s="272">
        <f t="shared" si="232"/>
        <v>0</v>
      </c>
      <c r="I104" s="272">
        <f t="shared" si="232"/>
        <v>0</v>
      </c>
      <c r="J104" s="272">
        <f t="shared" si="232"/>
        <v>0</v>
      </c>
      <c r="K104" s="272">
        <f t="shared" si="232"/>
        <v>0</v>
      </c>
      <c r="L104" s="272">
        <f t="shared" si="232"/>
        <v>0</v>
      </c>
      <c r="M104" s="272">
        <f t="shared" si="231"/>
        <v>4</v>
      </c>
      <c r="N104" s="272">
        <f t="shared" si="231"/>
        <v>4</v>
      </c>
      <c r="O104" s="272">
        <f t="shared" si="231"/>
        <v>4</v>
      </c>
      <c r="P104" s="272">
        <f t="shared" si="231"/>
        <v>0</v>
      </c>
      <c r="Q104" s="272">
        <f t="shared" si="231"/>
        <v>0</v>
      </c>
      <c r="R104" s="272">
        <f t="shared" si="231"/>
        <v>0</v>
      </c>
      <c r="S104" s="272">
        <f t="shared" si="231"/>
        <v>0</v>
      </c>
      <c r="T104" s="272">
        <f t="shared" si="231"/>
        <v>0</v>
      </c>
      <c r="U104" s="272">
        <f t="shared" si="231"/>
        <v>0</v>
      </c>
      <c r="V104" s="272">
        <f t="shared" si="231"/>
        <v>0</v>
      </c>
      <c r="W104" s="272">
        <f t="shared" si="231"/>
        <v>0</v>
      </c>
      <c r="X104" s="272">
        <f t="shared" si="231"/>
        <v>0</v>
      </c>
      <c r="Y104" s="272">
        <f t="shared" si="231"/>
        <v>0</v>
      </c>
      <c r="Z104" s="272">
        <f t="shared" si="231"/>
        <v>0</v>
      </c>
      <c r="AA104" s="2"/>
      <c r="AB104" s="272">
        <f t="shared" si="129"/>
        <v>21</v>
      </c>
      <c r="AC104" s="767"/>
      <c r="AD104" s="272">
        <f t="shared" ref="AD104:AZ104" si="233">COUNTIF(AD12:AD64,"H.17")</f>
        <v>3</v>
      </c>
      <c r="AE104" s="272">
        <f t="shared" si="233"/>
        <v>3</v>
      </c>
      <c r="AF104" s="272">
        <f t="shared" si="233"/>
        <v>3</v>
      </c>
      <c r="AG104" s="272">
        <f t="shared" si="233"/>
        <v>0</v>
      </c>
      <c r="AH104" s="272">
        <f t="shared" si="233"/>
        <v>0</v>
      </c>
      <c r="AI104" s="272">
        <f t="shared" si="233"/>
        <v>0</v>
      </c>
      <c r="AJ104" s="272">
        <f t="shared" si="233"/>
        <v>0</v>
      </c>
      <c r="AK104" s="272">
        <f t="shared" si="233"/>
        <v>0</v>
      </c>
      <c r="AL104" s="272">
        <f t="shared" si="233"/>
        <v>0</v>
      </c>
      <c r="AM104" s="272">
        <f t="shared" si="233"/>
        <v>4</v>
      </c>
      <c r="AN104" s="272">
        <f t="shared" si="233"/>
        <v>4</v>
      </c>
      <c r="AO104" s="272">
        <f t="shared" si="233"/>
        <v>4</v>
      </c>
      <c r="AP104" s="272">
        <f t="shared" si="233"/>
        <v>0</v>
      </c>
      <c r="AQ104" s="272">
        <f t="shared" si="233"/>
        <v>0</v>
      </c>
      <c r="AR104" s="272">
        <f t="shared" si="233"/>
        <v>0</v>
      </c>
      <c r="AS104" s="272">
        <f t="shared" si="233"/>
        <v>0</v>
      </c>
      <c r="AT104" s="272">
        <f t="shared" si="233"/>
        <v>0</v>
      </c>
      <c r="AU104" s="272">
        <f t="shared" si="233"/>
        <v>0</v>
      </c>
      <c r="AV104" s="272">
        <f t="shared" si="233"/>
        <v>0</v>
      </c>
      <c r="AW104" s="272">
        <f t="shared" si="233"/>
        <v>0</v>
      </c>
      <c r="AX104" s="272">
        <f t="shared" si="233"/>
        <v>0</v>
      </c>
      <c r="AY104" s="272">
        <f t="shared" si="233"/>
        <v>0</v>
      </c>
      <c r="AZ104" s="374">
        <f t="shared" si="233"/>
        <v>0</v>
      </c>
      <c r="BA104" s="374">
        <f t="shared" si="133"/>
        <v>21</v>
      </c>
      <c r="BB104" s="766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82"/>
      <c r="EV104" s="182"/>
      <c r="EW104" s="7"/>
      <c r="EX104" s="7"/>
      <c r="EY104" s="7"/>
      <c r="EZ104" s="7"/>
      <c r="FA104" s="7"/>
      <c r="FB104" s="7"/>
      <c r="FC104" s="7"/>
      <c r="FD104" s="7"/>
    </row>
    <row r="105" spans="1:160" ht="18" hidden="1" customHeight="1" x14ac:dyDescent="0.25">
      <c r="A105" s="770" t="s">
        <v>474</v>
      </c>
      <c r="B105" s="770"/>
      <c r="C105" s="770"/>
      <c r="D105" s="272">
        <f t="shared" ref="D105:Z105" si="234">COUNTIF(D12:D64,"I.2")</f>
        <v>0</v>
      </c>
      <c r="E105" s="272">
        <f t="shared" si="234"/>
        <v>0</v>
      </c>
      <c r="F105" s="272">
        <f t="shared" si="234"/>
        <v>0</v>
      </c>
      <c r="G105" s="272">
        <f t="shared" ref="G105:L105" si="235">COUNTIF(G12:G64,"I.2")</f>
        <v>0</v>
      </c>
      <c r="H105" s="272">
        <f t="shared" si="235"/>
        <v>0</v>
      </c>
      <c r="I105" s="272">
        <f t="shared" si="235"/>
        <v>0</v>
      </c>
      <c r="J105" s="272">
        <f t="shared" si="235"/>
        <v>0</v>
      </c>
      <c r="K105" s="272">
        <f t="shared" si="235"/>
        <v>0</v>
      </c>
      <c r="L105" s="272">
        <f t="shared" si="235"/>
        <v>0</v>
      </c>
      <c r="M105" s="272">
        <f t="shared" si="234"/>
        <v>0</v>
      </c>
      <c r="N105" s="272">
        <f t="shared" si="234"/>
        <v>0</v>
      </c>
      <c r="O105" s="272">
        <f t="shared" si="234"/>
        <v>0</v>
      </c>
      <c r="P105" s="222">
        <f t="shared" si="234"/>
        <v>0</v>
      </c>
      <c r="Q105" s="222">
        <f t="shared" si="234"/>
        <v>0</v>
      </c>
      <c r="R105" s="272">
        <f t="shared" si="234"/>
        <v>0</v>
      </c>
      <c r="S105" s="272">
        <f t="shared" si="234"/>
        <v>0</v>
      </c>
      <c r="T105" s="272">
        <f t="shared" si="234"/>
        <v>4</v>
      </c>
      <c r="U105" s="272">
        <f t="shared" si="234"/>
        <v>4</v>
      </c>
      <c r="V105" s="272">
        <f t="shared" si="234"/>
        <v>4</v>
      </c>
      <c r="W105" s="272">
        <f t="shared" si="234"/>
        <v>0</v>
      </c>
      <c r="X105" s="272">
        <f t="shared" si="234"/>
        <v>0</v>
      </c>
      <c r="Y105" s="272">
        <f t="shared" si="234"/>
        <v>0</v>
      </c>
      <c r="Z105" s="272">
        <f t="shared" si="234"/>
        <v>0</v>
      </c>
      <c r="AA105" s="2"/>
      <c r="AB105" s="272">
        <f t="shared" si="129"/>
        <v>12</v>
      </c>
      <c r="AC105" s="373">
        <f>AB105</f>
        <v>12</v>
      </c>
      <c r="AD105" s="272">
        <f t="shared" ref="AD105:AZ105" si="236">COUNTIF(AD11:AD63,"I.2")</f>
        <v>0</v>
      </c>
      <c r="AE105" s="272">
        <f t="shared" si="236"/>
        <v>0</v>
      </c>
      <c r="AF105" s="272">
        <f t="shared" si="236"/>
        <v>0</v>
      </c>
      <c r="AG105" s="272">
        <f t="shared" si="236"/>
        <v>0</v>
      </c>
      <c r="AH105" s="272">
        <f t="shared" si="236"/>
        <v>0</v>
      </c>
      <c r="AI105" s="272">
        <f t="shared" si="236"/>
        <v>0</v>
      </c>
      <c r="AJ105" s="272">
        <f t="shared" si="236"/>
        <v>0</v>
      </c>
      <c r="AK105" s="272">
        <f t="shared" si="236"/>
        <v>0</v>
      </c>
      <c r="AL105" s="272">
        <f t="shared" si="236"/>
        <v>0</v>
      </c>
      <c r="AM105" s="272">
        <f t="shared" si="236"/>
        <v>0</v>
      </c>
      <c r="AN105" s="272">
        <f t="shared" si="236"/>
        <v>0</v>
      </c>
      <c r="AO105" s="272">
        <f t="shared" si="236"/>
        <v>0</v>
      </c>
      <c r="AP105" s="272">
        <f t="shared" si="236"/>
        <v>0</v>
      </c>
      <c r="AQ105" s="272">
        <f t="shared" si="236"/>
        <v>0</v>
      </c>
      <c r="AR105" s="272">
        <f t="shared" si="236"/>
        <v>0</v>
      </c>
      <c r="AS105" s="272">
        <f t="shared" si="236"/>
        <v>0</v>
      </c>
      <c r="AT105" s="272">
        <f t="shared" si="236"/>
        <v>4</v>
      </c>
      <c r="AU105" s="272">
        <f t="shared" si="236"/>
        <v>4</v>
      </c>
      <c r="AV105" s="272">
        <f t="shared" si="236"/>
        <v>4</v>
      </c>
      <c r="AW105" s="272">
        <f t="shared" si="236"/>
        <v>0</v>
      </c>
      <c r="AX105" s="272">
        <f t="shared" si="236"/>
        <v>0</v>
      </c>
      <c r="AY105" s="272">
        <f t="shared" si="236"/>
        <v>0</v>
      </c>
      <c r="AZ105" s="374">
        <f t="shared" si="236"/>
        <v>0</v>
      </c>
      <c r="BA105" s="374">
        <f t="shared" si="133"/>
        <v>12</v>
      </c>
      <c r="BB105" s="374">
        <f>BA105</f>
        <v>12</v>
      </c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82"/>
      <c r="EV105" s="182"/>
      <c r="EW105" s="7"/>
      <c r="EX105" s="7"/>
      <c r="EY105" s="7"/>
      <c r="EZ105" s="7"/>
      <c r="FA105" s="7"/>
      <c r="FB105" s="7"/>
      <c r="FC105" s="7"/>
      <c r="FD105" s="7"/>
    </row>
    <row r="106" spans="1:160" ht="18" hidden="1" customHeight="1" x14ac:dyDescent="0.25">
      <c r="A106" s="770" t="s">
        <v>568</v>
      </c>
      <c r="B106" s="770"/>
      <c r="C106" s="770"/>
      <c r="D106" s="272">
        <f t="shared" ref="D106:Z106" si="237">COUNTIF(D12:D64,"I.22")</f>
        <v>3</v>
      </c>
      <c r="E106" s="272">
        <f t="shared" si="237"/>
        <v>3</v>
      </c>
      <c r="F106" s="272">
        <f t="shared" si="237"/>
        <v>3</v>
      </c>
      <c r="G106" s="272">
        <f t="shared" ref="G106:L106" si="238">COUNTIF(G12:G64,"I.22")</f>
        <v>0</v>
      </c>
      <c r="H106" s="272">
        <f t="shared" si="238"/>
        <v>0</v>
      </c>
      <c r="I106" s="272">
        <f t="shared" si="238"/>
        <v>0</v>
      </c>
      <c r="J106" s="272">
        <f t="shared" si="238"/>
        <v>0</v>
      </c>
      <c r="K106" s="272">
        <f t="shared" si="238"/>
        <v>0</v>
      </c>
      <c r="L106" s="272">
        <f t="shared" si="238"/>
        <v>0</v>
      </c>
      <c r="M106" s="272">
        <f t="shared" si="237"/>
        <v>4</v>
      </c>
      <c r="N106" s="272">
        <f t="shared" si="237"/>
        <v>4</v>
      </c>
      <c r="O106" s="272">
        <f t="shared" si="237"/>
        <v>4</v>
      </c>
      <c r="P106" s="272">
        <f t="shared" si="237"/>
        <v>0</v>
      </c>
      <c r="Q106" s="272">
        <f t="shared" si="237"/>
        <v>0</v>
      </c>
      <c r="R106" s="272">
        <f t="shared" si="237"/>
        <v>0</v>
      </c>
      <c r="S106" s="272">
        <f t="shared" si="237"/>
        <v>0</v>
      </c>
      <c r="T106" s="272">
        <f t="shared" si="237"/>
        <v>0</v>
      </c>
      <c r="U106" s="272">
        <f t="shared" si="237"/>
        <v>0</v>
      </c>
      <c r="V106" s="272">
        <f t="shared" si="237"/>
        <v>0</v>
      </c>
      <c r="W106" s="272">
        <f t="shared" si="237"/>
        <v>0</v>
      </c>
      <c r="X106" s="272">
        <f t="shared" si="237"/>
        <v>0</v>
      </c>
      <c r="Y106" s="272">
        <f t="shared" si="237"/>
        <v>0</v>
      </c>
      <c r="Z106" s="272">
        <f t="shared" si="237"/>
        <v>0</v>
      </c>
      <c r="AA106" s="2"/>
      <c r="AB106" s="272">
        <f t="shared" si="129"/>
        <v>21</v>
      </c>
      <c r="AC106" s="385">
        <f>AB106</f>
        <v>21</v>
      </c>
      <c r="AD106" s="272">
        <f t="shared" ref="AD106:AZ106" si="239">COUNTIF(AD12:AD64,"I.22")</f>
        <v>3</v>
      </c>
      <c r="AE106" s="272">
        <f t="shared" si="239"/>
        <v>3</v>
      </c>
      <c r="AF106" s="272">
        <f t="shared" si="239"/>
        <v>3</v>
      </c>
      <c r="AG106" s="272">
        <f t="shared" si="239"/>
        <v>0</v>
      </c>
      <c r="AH106" s="272">
        <f t="shared" si="239"/>
        <v>0</v>
      </c>
      <c r="AI106" s="272">
        <f t="shared" si="239"/>
        <v>0</v>
      </c>
      <c r="AJ106" s="272">
        <f t="shared" si="239"/>
        <v>0</v>
      </c>
      <c r="AK106" s="272">
        <f t="shared" si="239"/>
        <v>0</v>
      </c>
      <c r="AL106" s="272">
        <f t="shared" si="239"/>
        <v>0</v>
      </c>
      <c r="AM106" s="272">
        <f t="shared" si="239"/>
        <v>4</v>
      </c>
      <c r="AN106" s="272">
        <f t="shared" si="239"/>
        <v>4</v>
      </c>
      <c r="AO106" s="272">
        <f t="shared" si="239"/>
        <v>4</v>
      </c>
      <c r="AP106" s="272">
        <f t="shared" si="239"/>
        <v>0</v>
      </c>
      <c r="AQ106" s="272">
        <f t="shared" si="239"/>
        <v>0</v>
      </c>
      <c r="AR106" s="272">
        <f t="shared" si="239"/>
        <v>0</v>
      </c>
      <c r="AS106" s="272">
        <f t="shared" si="239"/>
        <v>0</v>
      </c>
      <c r="AT106" s="272">
        <f t="shared" si="239"/>
        <v>0</v>
      </c>
      <c r="AU106" s="272">
        <f t="shared" si="239"/>
        <v>0</v>
      </c>
      <c r="AV106" s="272">
        <f t="shared" si="239"/>
        <v>0</v>
      </c>
      <c r="AW106" s="272">
        <f t="shared" si="239"/>
        <v>0</v>
      </c>
      <c r="AX106" s="272">
        <f t="shared" si="239"/>
        <v>0</v>
      </c>
      <c r="AY106" s="272">
        <f t="shared" si="239"/>
        <v>0</v>
      </c>
      <c r="AZ106" s="374">
        <f t="shared" si="239"/>
        <v>0</v>
      </c>
      <c r="BA106" s="374">
        <f t="shared" si="133"/>
        <v>21</v>
      </c>
      <c r="BB106" s="387">
        <f>BA106</f>
        <v>21</v>
      </c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82"/>
      <c r="EV106" s="182"/>
      <c r="EW106" s="7"/>
      <c r="EX106" s="7"/>
      <c r="EY106" s="7"/>
      <c r="EZ106" s="7"/>
      <c r="FA106" s="7"/>
      <c r="FB106" s="7"/>
      <c r="FC106" s="7"/>
      <c r="FD106" s="7"/>
    </row>
    <row r="107" spans="1:160" ht="18" hidden="1" customHeight="1" x14ac:dyDescent="0.25">
      <c r="A107" s="770" t="s">
        <v>475</v>
      </c>
      <c r="B107" s="770"/>
      <c r="C107" s="770"/>
      <c r="D107" s="272">
        <f t="shared" ref="D107:Z107" si="240">COUNTIF(D12:D64,"J.4")</f>
        <v>3</v>
      </c>
      <c r="E107" s="272">
        <f t="shared" si="240"/>
        <v>3</v>
      </c>
      <c r="F107" s="272">
        <f t="shared" si="240"/>
        <v>3</v>
      </c>
      <c r="G107" s="272">
        <f t="shared" ref="G107:L107" si="241">COUNTIF(G12:G64,"J.4")</f>
        <v>0</v>
      </c>
      <c r="H107" s="272">
        <f t="shared" si="241"/>
        <v>0</v>
      </c>
      <c r="I107" s="272">
        <f t="shared" si="241"/>
        <v>0</v>
      </c>
      <c r="J107" s="272">
        <f t="shared" si="241"/>
        <v>0</v>
      </c>
      <c r="K107" s="272">
        <f t="shared" si="241"/>
        <v>0</v>
      </c>
      <c r="L107" s="272">
        <f t="shared" si="241"/>
        <v>0</v>
      </c>
      <c r="M107" s="272">
        <f t="shared" si="240"/>
        <v>0</v>
      </c>
      <c r="N107" s="272">
        <f t="shared" si="240"/>
        <v>0</v>
      </c>
      <c r="O107" s="272">
        <f t="shared" si="240"/>
        <v>0</v>
      </c>
      <c r="P107" s="222">
        <f t="shared" si="240"/>
        <v>0</v>
      </c>
      <c r="Q107" s="222">
        <f t="shared" si="240"/>
        <v>0</v>
      </c>
      <c r="R107" s="272">
        <f t="shared" si="240"/>
        <v>0</v>
      </c>
      <c r="S107" s="272">
        <f t="shared" si="240"/>
        <v>0</v>
      </c>
      <c r="T107" s="272">
        <f t="shared" si="240"/>
        <v>4</v>
      </c>
      <c r="U107" s="272">
        <f t="shared" si="240"/>
        <v>4</v>
      </c>
      <c r="V107" s="272">
        <f t="shared" si="240"/>
        <v>4</v>
      </c>
      <c r="W107" s="272">
        <f t="shared" si="240"/>
        <v>0</v>
      </c>
      <c r="X107" s="272">
        <f t="shared" si="240"/>
        <v>0</v>
      </c>
      <c r="Y107" s="272">
        <f t="shared" si="240"/>
        <v>0</v>
      </c>
      <c r="Z107" s="272">
        <f t="shared" si="240"/>
        <v>0</v>
      </c>
      <c r="AA107" s="2"/>
      <c r="AB107" s="272">
        <f t="shared" si="129"/>
        <v>21</v>
      </c>
      <c r="AC107" s="767">
        <f>AB107+AB108</f>
        <v>24</v>
      </c>
      <c r="AD107" s="272">
        <f t="shared" ref="AD107:AZ107" si="242">COUNTIF(AD11:AD63,"J.4")</f>
        <v>3</v>
      </c>
      <c r="AE107" s="272">
        <f t="shared" si="242"/>
        <v>3</v>
      </c>
      <c r="AF107" s="272">
        <f t="shared" si="242"/>
        <v>3</v>
      </c>
      <c r="AG107" s="272">
        <f t="shared" si="242"/>
        <v>0</v>
      </c>
      <c r="AH107" s="272">
        <f t="shared" si="242"/>
        <v>0</v>
      </c>
      <c r="AI107" s="272">
        <f t="shared" si="242"/>
        <v>0</v>
      </c>
      <c r="AJ107" s="272">
        <f t="shared" si="242"/>
        <v>0</v>
      </c>
      <c r="AK107" s="272">
        <f t="shared" si="242"/>
        <v>0</v>
      </c>
      <c r="AL107" s="272">
        <f t="shared" si="242"/>
        <v>0</v>
      </c>
      <c r="AM107" s="272">
        <f t="shared" si="242"/>
        <v>0</v>
      </c>
      <c r="AN107" s="272">
        <f t="shared" si="242"/>
        <v>0</v>
      </c>
      <c r="AO107" s="272">
        <f t="shared" si="242"/>
        <v>0</v>
      </c>
      <c r="AP107" s="272">
        <f t="shared" si="242"/>
        <v>0</v>
      </c>
      <c r="AQ107" s="272">
        <f t="shared" si="242"/>
        <v>0</v>
      </c>
      <c r="AR107" s="272">
        <f t="shared" si="242"/>
        <v>0</v>
      </c>
      <c r="AS107" s="272">
        <f t="shared" si="242"/>
        <v>0</v>
      </c>
      <c r="AT107" s="272">
        <f t="shared" si="242"/>
        <v>4</v>
      </c>
      <c r="AU107" s="272">
        <f t="shared" si="242"/>
        <v>4</v>
      </c>
      <c r="AV107" s="272">
        <f t="shared" si="242"/>
        <v>4</v>
      </c>
      <c r="AW107" s="272">
        <f t="shared" si="242"/>
        <v>0</v>
      </c>
      <c r="AX107" s="272">
        <f t="shared" si="242"/>
        <v>0</v>
      </c>
      <c r="AY107" s="272">
        <f t="shared" si="242"/>
        <v>0</v>
      </c>
      <c r="AZ107" s="374">
        <f t="shared" si="242"/>
        <v>0</v>
      </c>
      <c r="BA107" s="374">
        <f t="shared" si="133"/>
        <v>21</v>
      </c>
      <c r="BB107" s="766">
        <f>BA107+BA108</f>
        <v>24</v>
      </c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82"/>
      <c r="EV107" s="182"/>
      <c r="EW107" s="7"/>
      <c r="EX107" s="7"/>
      <c r="EY107" s="7"/>
      <c r="EZ107" s="7"/>
      <c r="FA107" s="7"/>
      <c r="FB107" s="7"/>
      <c r="FC107" s="7"/>
      <c r="FD107" s="7"/>
    </row>
    <row r="108" spans="1:160" ht="18" hidden="1" customHeight="1" x14ac:dyDescent="0.25">
      <c r="A108" s="369" t="s">
        <v>599</v>
      </c>
      <c r="B108" s="369"/>
      <c r="C108" s="369"/>
      <c r="D108" s="272">
        <f>COUNTIF(D12:D64,"JL.4")</f>
        <v>0</v>
      </c>
      <c r="E108" s="272">
        <f t="shared" ref="E108:Z108" si="243">COUNTIF(E12:E64,"JL.4")</f>
        <v>0</v>
      </c>
      <c r="F108" s="272">
        <f t="shared" si="243"/>
        <v>0</v>
      </c>
      <c r="G108" s="272">
        <f t="shared" si="243"/>
        <v>3</v>
      </c>
      <c r="H108" s="272">
        <f>COUNTIF(H12:H64,"JL.4")</f>
        <v>0</v>
      </c>
      <c r="I108" s="272">
        <f>COUNTIF(I12:I64,"JL.4")</f>
        <v>0</v>
      </c>
      <c r="J108" s="272">
        <f>COUNTIF(J12:J64,"JL.4")</f>
        <v>0</v>
      </c>
      <c r="K108" s="272">
        <f>COUNTIF(K12:K64,"JL.4")</f>
        <v>0</v>
      </c>
      <c r="L108" s="272">
        <f>COUNTIF(L12:L64,"JL.4")</f>
        <v>0</v>
      </c>
      <c r="M108" s="272">
        <f t="shared" si="243"/>
        <v>0</v>
      </c>
      <c r="N108" s="272">
        <f t="shared" si="243"/>
        <v>0</v>
      </c>
      <c r="O108" s="272">
        <f t="shared" si="243"/>
        <v>0</v>
      </c>
      <c r="P108" s="272">
        <f t="shared" si="243"/>
        <v>0</v>
      </c>
      <c r="Q108" s="272">
        <f t="shared" si="243"/>
        <v>0</v>
      </c>
      <c r="R108" s="272">
        <f t="shared" si="243"/>
        <v>0</v>
      </c>
      <c r="S108" s="272">
        <f t="shared" si="243"/>
        <v>0</v>
      </c>
      <c r="T108" s="272">
        <f t="shared" si="243"/>
        <v>0</v>
      </c>
      <c r="U108" s="272">
        <f t="shared" si="243"/>
        <v>0</v>
      </c>
      <c r="V108" s="272">
        <f t="shared" si="243"/>
        <v>0</v>
      </c>
      <c r="W108" s="272">
        <f t="shared" si="243"/>
        <v>0</v>
      </c>
      <c r="X108" s="272">
        <f t="shared" si="243"/>
        <v>0</v>
      </c>
      <c r="Y108" s="272">
        <f t="shared" si="243"/>
        <v>0</v>
      </c>
      <c r="Z108" s="272">
        <f t="shared" si="243"/>
        <v>0</v>
      </c>
      <c r="AA108" s="2"/>
      <c r="AB108" s="272">
        <f t="shared" si="129"/>
        <v>3</v>
      </c>
      <c r="AC108" s="767"/>
      <c r="AD108" s="272">
        <f t="shared" ref="AD108:AZ108" si="244">COUNTIF(AD12:AD64,"JL.4")</f>
        <v>0</v>
      </c>
      <c r="AE108" s="272">
        <f t="shared" si="244"/>
        <v>0</v>
      </c>
      <c r="AF108" s="272">
        <f t="shared" si="244"/>
        <v>0</v>
      </c>
      <c r="AG108" s="272">
        <f t="shared" si="244"/>
        <v>3</v>
      </c>
      <c r="AH108" s="272">
        <f t="shared" si="244"/>
        <v>0</v>
      </c>
      <c r="AI108" s="272">
        <f t="shared" si="244"/>
        <v>0</v>
      </c>
      <c r="AJ108" s="272">
        <f t="shared" si="244"/>
        <v>0</v>
      </c>
      <c r="AK108" s="272">
        <f t="shared" si="244"/>
        <v>0</v>
      </c>
      <c r="AL108" s="272">
        <f t="shared" si="244"/>
        <v>0</v>
      </c>
      <c r="AM108" s="272">
        <f t="shared" si="244"/>
        <v>0</v>
      </c>
      <c r="AN108" s="272">
        <f t="shared" si="244"/>
        <v>0</v>
      </c>
      <c r="AO108" s="272">
        <f t="shared" si="244"/>
        <v>0</v>
      </c>
      <c r="AP108" s="272">
        <f t="shared" si="244"/>
        <v>0</v>
      </c>
      <c r="AQ108" s="272">
        <f t="shared" si="244"/>
        <v>0</v>
      </c>
      <c r="AR108" s="272">
        <f t="shared" si="244"/>
        <v>0</v>
      </c>
      <c r="AS108" s="272">
        <f t="shared" si="244"/>
        <v>0</v>
      </c>
      <c r="AT108" s="272">
        <f t="shared" si="244"/>
        <v>0</v>
      </c>
      <c r="AU108" s="272">
        <f t="shared" si="244"/>
        <v>0</v>
      </c>
      <c r="AV108" s="272">
        <f t="shared" si="244"/>
        <v>0</v>
      </c>
      <c r="AW108" s="272">
        <f t="shared" si="244"/>
        <v>0</v>
      </c>
      <c r="AX108" s="272">
        <f t="shared" si="244"/>
        <v>0</v>
      </c>
      <c r="AY108" s="272">
        <f t="shared" si="244"/>
        <v>0</v>
      </c>
      <c r="AZ108" s="374">
        <f t="shared" si="244"/>
        <v>0</v>
      </c>
      <c r="BA108" s="374">
        <f t="shared" si="133"/>
        <v>3</v>
      </c>
      <c r="BB108" s="766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82"/>
      <c r="EV108" s="182"/>
      <c r="EW108" s="7"/>
      <c r="EX108" s="7"/>
      <c r="EY108" s="7"/>
      <c r="EZ108" s="7"/>
      <c r="FA108" s="7"/>
      <c r="FB108" s="7"/>
      <c r="FC108" s="7"/>
      <c r="FD108" s="7"/>
    </row>
    <row r="109" spans="1:160" ht="18" hidden="1" customHeight="1" x14ac:dyDescent="0.25">
      <c r="A109" s="770" t="s">
        <v>476</v>
      </c>
      <c r="B109" s="770"/>
      <c r="C109" s="770"/>
      <c r="D109" s="272">
        <f t="shared" ref="D109:Z109" si="245">COUNTIF(D12:D64,"J.11")</f>
        <v>0</v>
      </c>
      <c r="E109" s="272">
        <f t="shared" si="245"/>
        <v>0</v>
      </c>
      <c r="F109" s="272">
        <f t="shared" si="245"/>
        <v>0</v>
      </c>
      <c r="G109" s="272">
        <f t="shared" ref="G109:L109" si="246">COUNTIF(G12:G64,"J.11")</f>
        <v>0</v>
      </c>
      <c r="H109" s="272">
        <f t="shared" si="246"/>
        <v>0</v>
      </c>
      <c r="I109" s="272">
        <f t="shared" si="246"/>
        <v>0</v>
      </c>
      <c r="J109" s="272">
        <f t="shared" si="246"/>
        <v>0</v>
      </c>
      <c r="K109" s="272">
        <f t="shared" si="246"/>
        <v>0</v>
      </c>
      <c r="L109" s="272">
        <f t="shared" si="246"/>
        <v>0</v>
      </c>
      <c r="M109" s="272">
        <f t="shared" si="245"/>
        <v>4</v>
      </c>
      <c r="N109" s="272">
        <f t="shared" si="245"/>
        <v>4</v>
      </c>
      <c r="O109" s="272">
        <f t="shared" si="245"/>
        <v>4</v>
      </c>
      <c r="P109" s="272">
        <f t="shared" si="245"/>
        <v>0</v>
      </c>
      <c r="Q109" s="272">
        <f t="shared" si="245"/>
        <v>0</v>
      </c>
      <c r="R109" s="272">
        <f t="shared" si="245"/>
        <v>0</v>
      </c>
      <c r="S109" s="272">
        <f t="shared" si="245"/>
        <v>0</v>
      </c>
      <c r="T109" s="272">
        <f t="shared" si="245"/>
        <v>0</v>
      </c>
      <c r="U109" s="272">
        <f t="shared" si="245"/>
        <v>0</v>
      </c>
      <c r="V109" s="272">
        <f t="shared" si="245"/>
        <v>0</v>
      </c>
      <c r="W109" s="272">
        <f t="shared" si="245"/>
        <v>0</v>
      </c>
      <c r="X109" s="272">
        <f t="shared" si="245"/>
        <v>0</v>
      </c>
      <c r="Y109" s="272">
        <f t="shared" si="245"/>
        <v>0</v>
      </c>
      <c r="Z109" s="272">
        <f t="shared" si="245"/>
        <v>0</v>
      </c>
      <c r="AA109" s="2"/>
      <c r="AB109" s="272">
        <f t="shared" si="129"/>
        <v>12</v>
      </c>
      <c r="AC109" s="767">
        <f>AB109+AB110</f>
        <v>12</v>
      </c>
      <c r="AD109" s="272">
        <f t="shared" ref="AD109:AZ109" si="247">COUNTIF(AD11:AD63,"J.11")</f>
        <v>0</v>
      </c>
      <c r="AE109" s="272">
        <f t="shared" si="247"/>
        <v>0</v>
      </c>
      <c r="AF109" s="272">
        <f t="shared" si="247"/>
        <v>0</v>
      </c>
      <c r="AG109" s="272">
        <f t="shared" si="247"/>
        <v>0</v>
      </c>
      <c r="AH109" s="272">
        <f t="shared" si="247"/>
        <v>0</v>
      </c>
      <c r="AI109" s="272">
        <f t="shared" si="247"/>
        <v>0</v>
      </c>
      <c r="AJ109" s="272">
        <f t="shared" si="247"/>
        <v>0</v>
      </c>
      <c r="AK109" s="272">
        <f t="shared" si="247"/>
        <v>0</v>
      </c>
      <c r="AL109" s="272">
        <f t="shared" si="247"/>
        <v>0</v>
      </c>
      <c r="AM109" s="272">
        <f t="shared" si="247"/>
        <v>4</v>
      </c>
      <c r="AN109" s="272">
        <f t="shared" si="247"/>
        <v>4</v>
      </c>
      <c r="AO109" s="272">
        <f t="shared" si="247"/>
        <v>4</v>
      </c>
      <c r="AP109" s="272">
        <f t="shared" si="247"/>
        <v>0</v>
      </c>
      <c r="AQ109" s="272">
        <f t="shared" si="247"/>
        <v>0</v>
      </c>
      <c r="AR109" s="272">
        <f t="shared" si="247"/>
        <v>0</v>
      </c>
      <c r="AS109" s="272">
        <f t="shared" si="247"/>
        <v>0</v>
      </c>
      <c r="AT109" s="272">
        <f t="shared" si="247"/>
        <v>0</v>
      </c>
      <c r="AU109" s="272">
        <f t="shared" si="247"/>
        <v>0</v>
      </c>
      <c r="AV109" s="272">
        <f t="shared" si="247"/>
        <v>0</v>
      </c>
      <c r="AW109" s="272">
        <f t="shared" si="247"/>
        <v>0</v>
      </c>
      <c r="AX109" s="272">
        <f t="shared" si="247"/>
        <v>0</v>
      </c>
      <c r="AY109" s="272">
        <f t="shared" si="247"/>
        <v>0</v>
      </c>
      <c r="AZ109" s="374">
        <f t="shared" si="247"/>
        <v>0</v>
      </c>
      <c r="BA109" s="374">
        <f t="shared" si="133"/>
        <v>12</v>
      </c>
      <c r="BB109" s="766">
        <f>BA109+BA110</f>
        <v>12</v>
      </c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82"/>
      <c r="EV109" s="182"/>
      <c r="EW109" s="7"/>
      <c r="EX109" s="7"/>
      <c r="EY109" s="7"/>
      <c r="EZ109" s="7"/>
      <c r="FA109" s="7"/>
      <c r="FB109" s="7"/>
      <c r="FC109" s="7"/>
      <c r="FD109" s="7"/>
    </row>
    <row r="110" spans="1:160" ht="18" hidden="1" customHeight="1" x14ac:dyDescent="0.25">
      <c r="A110" s="770" t="s">
        <v>482</v>
      </c>
      <c r="B110" s="770"/>
      <c r="C110" s="770"/>
      <c r="D110" s="272">
        <f t="shared" ref="D110:Z110" si="248">COUNTIF(D12:D64,"JL.11")</f>
        <v>0</v>
      </c>
      <c r="E110" s="272">
        <f t="shared" si="248"/>
        <v>0</v>
      </c>
      <c r="F110" s="272">
        <f t="shared" si="248"/>
        <v>0</v>
      </c>
      <c r="G110" s="272">
        <f t="shared" ref="G110:L110" si="249">COUNTIF(G12:G64,"JL.11")</f>
        <v>0</v>
      </c>
      <c r="H110" s="272">
        <f t="shared" si="249"/>
        <v>0</v>
      </c>
      <c r="I110" s="272">
        <f t="shared" si="249"/>
        <v>0</v>
      </c>
      <c r="J110" s="272">
        <f t="shared" si="249"/>
        <v>0</v>
      </c>
      <c r="K110" s="272">
        <f t="shared" si="249"/>
        <v>0</v>
      </c>
      <c r="L110" s="272">
        <f t="shared" si="249"/>
        <v>0</v>
      </c>
      <c r="M110" s="272">
        <f t="shared" si="248"/>
        <v>0</v>
      </c>
      <c r="N110" s="272">
        <f t="shared" si="248"/>
        <v>0</v>
      </c>
      <c r="O110" s="272">
        <f t="shared" si="248"/>
        <v>0</v>
      </c>
      <c r="P110" s="272">
        <f t="shared" si="248"/>
        <v>0</v>
      </c>
      <c r="Q110" s="272">
        <f t="shared" si="248"/>
        <v>0</v>
      </c>
      <c r="R110" s="272">
        <f t="shared" si="248"/>
        <v>0</v>
      </c>
      <c r="S110" s="272">
        <f t="shared" si="248"/>
        <v>0</v>
      </c>
      <c r="T110" s="272">
        <f t="shared" si="248"/>
        <v>0</v>
      </c>
      <c r="U110" s="272">
        <f t="shared" si="248"/>
        <v>0</v>
      </c>
      <c r="V110" s="272">
        <f t="shared" si="248"/>
        <v>0</v>
      </c>
      <c r="W110" s="272">
        <f t="shared" si="248"/>
        <v>0</v>
      </c>
      <c r="X110" s="272">
        <f t="shared" si="248"/>
        <v>0</v>
      </c>
      <c r="Y110" s="272">
        <f t="shared" si="248"/>
        <v>0</v>
      </c>
      <c r="Z110" s="272">
        <f t="shared" si="248"/>
        <v>0</v>
      </c>
      <c r="AA110" s="2"/>
      <c r="AB110" s="272">
        <f t="shared" si="129"/>
        <v>0</v>
      </c>
      <c r="AC110" s="767"/>
      <c r="AD110" s="272">
        <f t="shared" ref="AD110:AZ110" si="250">COUNTIF(AD11:AD63,"JL.11")</f>
        <v>0</v>
      </c>
      <c r="AE110" s="272">
        <f t="shared" si="250"/>
        <v>0</v>
      </c>
      <c r="AF110" s="272">
        <f t="shared" si="250"/>
        <v>0</v>
      </c>
      <c r="AG110" s="272">
        <f t="shared" si="250"/>
        <v>0</v>
      </c>
      <c r="AH110" s="272">
        <f t="shared" si="250"/>
        <v>0</v>
      </c>
      <c r="AI110" s="272">
        <f t="shared" si="250"/>
        <v>0</v>
      </c>
      <c r="AJ110" s="272">
        <f t="shared" si="250"/>
        <v>0</v>
      </c>
      <c r="AK110" s="272">
        <f t="shared" si="250"/>
        <v>0</v>
      </c>
      <c r="AL110" s="272">
        <f t="shared" si="250"/>
        <v>0</v>
      </c>
      <c r="AM110" s="272">
        <f t="shared" si="250"/>
        <v>0</v>
      </c>
      <c r="AN110" s="272">
        <f t="shared" si="250"/>
        <v>0</v>
      </c>
      <c r="AO110" s="272">
        <f t="shared" si="250"/>
        <v>0</v>
      </c>
      <c r="AP110" s="272">
        <f t="shared" si="250"/>
        <v>0</v>
      </c>
      <c r="AQ110" s="272">
        <f t="shared" si="250"/>
        <v>0</v>
      </c>
      <c r="AR110" s="272">
        <f t="shared" si="250"/>
        <v>0</v>
      </c>
      <c r="AS110" s="272">
        <f t="shared" si="250"/>
        <v>0</v>
      </c>
      <c r="AT110" s="272">
        <f t="shared" si="250"/>
        <v>0</v>
      </c>
      <c r="AU110" s="272">
        <f t="shared" si="250"/>
        <v>0</v>
      </c>
      <c r="AV110" s="272">
        <f t="shared" si="250"/>
        <v>0</v>
      </c>
      <c r="AW110" s="272">
        <f t="shared" si="250"/>
        <v>0</v>
      </c>
      <c r="AX110" s="272">
        <f t="shared" si="250"/>
        <v>0</v>
      </c>
      <c r="AY110" s="272">
        <f t="shared" si="250"/>
        <v>0</v>
      </c>
      <c r="AZ110" s="374">
        <f t="shared" si="250"/>
        <v>0</v>
      </c>
      <c r="BA110" s="374">
        <f t="shared" si="133"/>
        <v>0</v>
      </c>
      <c r="BB110" s="766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82"/>
      <c r="EV110" s="182"/>
      <c r="EW110" s="7"/>
      <c r="EX110" s="7"/>
      <c r="EY110" s="7"/>
      <c r="EZ110" s="7"/>
      <c r="FA110" s="7"/>
      <c r="FB110" s="7"/>
      <c r="FC110" s="7"/>
      <c r="FD110" s="7"/>
    </row>
    <row r="111" spans="1:160" ht="18" hidden="1" customHeight="1" x14ac:dyDescent="0.25">
      <c r="A111" s="369" t="s">
        <v>566</v>
      </c>
      <c r="B111" s="369"/>
      <c r="C111" s="369"/>
      <c r="D111" s="272">
        <f>COUNTIF(D12:D64,"JL.16")</f>
        <v>0</v>
      </c>
      <c r="E111" s="272">
        <f t="shared" ref="E111:Z111" si="251">COUNTIF(E12:E64,"JL.16")</f>
        <v>0</v>
      </c>
      <c r="F111" s="272">
        <f t="shared" si="251"/>
        <v>0</v>
      </c>
      <c r="G111" s="272">
        <f t="shared" si="251"/>
        <v>0</v>
      </c>
      <c r="H111" s="272">
        <f>COUNTIF(H12:H64,"JL.16")</f>
        <v>0</v>
      </c>
      <c r="I111" s="272">
        <f>COUNTIF(I12:I64,"JL.16")</f>
        <v>0</v>
      </c>
      <c r="J111" s="272">
        <f>COUNTIF(J12:J64,"JL.16")</f>
        <v>0</v>
      </c>
      <c r="K111" s="272">
        <f>COUNTIF(K12:K64,"JL.16")</f>
        <v>0</v>
      </c>
      <c r="L111" s="272">
        <f>COUNTIF(L12:L64,"JL.16")</f>
        <v>0</v>
      </c>
      <c r="M111" s="272">
        <f t="shared" si="251"/>
        <v>0</v>
      </c>
      <c r="N111" s="272">
        <f t="shared" si="251"/>
        <v>0</v>
      </c>
      <c r="O111" s="272">
        <f t="shared" si="251"/>
        <v>0</v>
      </c>
      <c r="P111" s="272">
        <f t="shared" si="251"/>
        <v>0</v>
      </c>
      <c r="Q111" s="272">
        <f t="shared" si="251"/>
        <v>0</v>
      </c>
      <c r="R111" s="272">
        <f t="shared" si="251"/>
        <v>0</v>
      </c>
      <c r="S111" s="272">
        <f t="shared" si="251"/>
        <v>0</v>
      </c>
      <c r="T111" s="272">
        <f t="shared" si="251"/>
        <v>0</v>
      </c>
      <c r="U111" s="272">
        <f t="shared" si="251"/>
        <v>0</v>
      </c>
      <c r="V111" s="272">
        <f t="shared" si="251"/>
        <v>0</v>
      </c>
      <c r="W111" s="272">
        <f t="shared" si="251"/>
        <v>4</v>
      </c>
      <c r="X111" s="272">
        <f t="shared" si="251"/>
        <v>4</v>
      </c>
      <c r="Y111" s="272">
        <f t="shared" si="251"/>
        <v>0</v>
      </c>
      <c r="Z111" s="272">
        <f t="shared" si="251"/>
        <v>0</v>
      </c>
      <c r="AA111" s="2"/>
      <c r="AB111" s="272">
        <f t="shared" si="129"/>
        <v>8</v>
      </c>
      <c r="AC111" s="767">
        <f>AB111+AB112</f>
        <v>22</v>
      </c>
      <c r="AD111" s="272">
        <f>COUNTIF(AD12:AD64,"JL.16")</f>
        <v>0</v>
      </c>
      <c r="AE111" s="272">
        <f t="shared" ref="AE111:AZ111" si="252">COUNTIF(AE12:AE64,"JL.16")</f>
        <v>0</v>
      </c>
      <c r="AF111" s="272">
        <f t="shared" si="252"/>
        <v>0</v>
      </c>
      <c r="AG111" s="272">
        <f t="shared" si="252"/>
        <v>0</v>
      </c>
      <c r="AH111" s="272">
        <f t="shared" si="252"/>
        <v>0</v>
      </c>
      <c r="AI111" s="272">
        <f t="shared" si="252"/>
        <v>0</v>
      </c>
      <c r="AJ111" s="272">
        <f t="shared" si="252"/>
        <v>0</v>
      </c>
      <c r="AK111" s="272">
        <f t="shared" si="252"/>
        <v>0</v>
      </c>
      <c r="AL111" s="272">
        <f t="shared" si="252"/>
        <v>0</v>
      </c>
      <c r="AM111" s="272">
        <f t="shared" si="252"/>
        <v>0</v>
      </c>
      <c r="AN111" s="272">
        <f t="shared" si="252"/>
        <v>0</v>
      </c>
      <c r="AO111" s="272">
        <f t="shared" si="252"/>
        <v>0</v>
      </c>
      <c r="AP111" s="272">
        <f t="shared" si="252"/>
        <v>0</v>
      </c>
      <c r="AQ111" s="272">
        <f t="shared" si="252"/>
        <v>0</v>
      </c>
      <c r="AR111" s="272">
        <f t="shared" si="252"/>
        <v>0</v>
      </c>
      <c r="AS111" s="272">
        <f t="shared" si="252"/>
        <v>0</v>
      </c>
      <c r="AT111" s="272">
        <f t="shared" si="252"/>
        <v>0</v>
      </c>
      <c r="AU111" s="272">
        <f t="shared" si="252"/>
        <v>0</v>
      </c>
      <c r="AV111" s="272">
        <f t="shared" si="252"/>
        <v>0</v>
      </c>
      <c r="AW111" s="272">
        <f t="shared" si="252"/>
        <v>4</v>
      </c>
      <c r="AX111" s="272">
        <f t="shared" si="252"/>
        <v>4</v>
      </c>
      <c r="AY111" s="272">
        <f t="shared" si="252"/>
        <v>0</v>
      </c>
      <c r="AZ111" s="272">
        <f t="shared" si="252"/>
        <v>0</v>
      </c>
      <c r="BA111" s="374">
        <f t="shared" si="133"/>
        <v>8</v>
      </c>
      <c r="BB111" s="766">
        <f>BA111+BA112</f>
        <v>22</v>
      </c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82"/>
      <c r="EV111" s="182"/>
      <c r="EW111" s="7"/>
      <c r="EX111" s="7"/>
      <c r="EY111" s="7"/>
      <c r="EZ111" s="7"/>
      <c r="FA111" s="7"/>
      <c r="FB111" s="7"/>
      <c r="FC111" s="7"/>
      <c r="FD111" s="7"/>
    </row>
    <row r="112" spans="1:160" ht="18" hidden="1" customHeight="1" x14ac:dyDescent="0.25">
      <c r="A112" s="369" t="s">
        <v>567</v>
      </c>
      <c r="B112" s="369"/>
      <c r="C112" s="369"/>
      <c r="D112" s="272">
        <f t="shared" ref="D112:Z112" si="253">COUNTIF(D12:D64,"T.16")</f>
        <v>0</v>
      </c>
      <c r="E112" s="272">
        <f t="shared" si="253"/>
        <v>0</v>
      </c>
      <c r="F112" s="272">
        <f t="shared" si="253"/>
        <v>0</v>
      </c>
      <c r="G112" s="272">
        <f t="shared" ref="G112:L112" si="254">COUNTIF(G12:G64,"T.16")</f>
        <v>0</v>
      </c>
      <c r="H112" s="272">
        <f t="shared" si="254"/>
        <v>0</v>
      </c>
      <c r="I112" s="272">
        <f t="shared" si="254"/>
        <v>0</v>
      </c>
      <c r="J112" s="272">
        <f t="shared" si="254"/>
        <v>0</v>
      </c>
      <c r="K112" s="272">
        <f t="shared" si="254"/>
        <v>0</v>
      </c>
      <c r="L112" s="272">
        <f t="shared" si="254"/>
        <v>0</v>
      </c>
      <c r="M112" s="272">
        <f t="shared" si="253"/>
        <v>0</v>
      </c>
      <c r="N112" s="272">
        <f t="shared" si="253"/>
        <v>0</v>
      </c>
      <c r="O112" s="272">
        <f t="shared" si="253"/>
        <v>0</v>
      </c>
      <c r="P112" s="272">
        <f t="shared" si="253"/>
        <v>0</v>
      </c>
      <c r="Q112" s="272">
        <f t="shared" si="253"/>
        <v>0</v>
      </c>
      <c r="R112" s="272">
        <f t="shared" si="253"/>
        <v>0</v>
      </c>
      <c r="S112" s="272">
        <f t="shared" si="253"/>
        <v>0</v>
      </c>
      <c r="T112" s="272">
        <f t="shared" si="253"/>
        <v>2</v>
      </c>
      <c r="U112" s="272">
        <f t="shared" si="253"/>
        <v>2</v>
      </c>
      <c r="V112" s="272">
        <f t="shared" si="253"/>
        <v>2</v>
      </c>
      <c r="W112" s="272">
        <f t="shared" si="253"/>
        <v>2</v>
      </c>
      <c r="X112" s="272">
        <f t="shared" si="253"/>
        <v>2</v>
      </c>
      <c r="Y112" s="272">
        <f t="shared" si="253"/>
        <v>2</v>
      </c>
      <c r="Z112" s="272">
        <f t="shared" si="253"/>
        <v>2</v>
      </c>
      <c r="AA112" s="2"/>
      <c r="AB112" s="272">
        <f>SUM(D112:AA112)</f>
        <v>14</v>
      </c>
      <c r="AC112" s="767"/>
      <c r="AD112" s="272">
        <f t="shared" ref="AD112:AZ112" si="255">COUNTIF(AD12:AD64,"T.16")</f>
        <v>0</v>
      </c>
      <c r="AE112" s="272">
        <f t="shared" si="255"/>
        <v>0</v>
      </c>
      <c r="AF112" s="272">
        <f t="shared" si="255"/>
        <v>0</v>
      </c>
      <c r="AG112" s="272">
        <f t="shared" si="255"/>
        <v>0</v>
      </c>
      <c r="AH112" s="272">
        <f t="shared" si="255"/>
        <v>0</v>
      </c>
      <c r="AI112" s="272">
        <f t="shared" si="255"/>
        <v>0</v>
      </c>
      <c r="AJ112" s="272">
        <f t="shared" si="255"/>
        <v>0</v>
      </c>
      <c r="AK112" s="272">
        <f t="shared" si="255"/>
        <v>0</v>
      </c>
      <c r="AL112" s="272">
        <f t="shared" si="255"/>
        <v>0</v>
      </c>
      <c r="AM112" s="272">
        <f t="shared" si="255"/>
        <v>0</v>
      </c>
      <c r="AN112" s="272">
        <f t="shared" si="255"/>
        <v>0</v>
      </c>
      <c r="AO112" s="272">
        <f t="shared" si="255"/>
        <v>0</v>
      </c>
      <c r="AP112" s="272">
        <f t="shared" si="255"/>
        <v>0</v>
      </c>
      <c r="AQ112" s="272">
        <f t="shared" si="255"/>
        <v>0</v>
      </c>
      <c r="AR112" s="272">
        <f t="shared" si="255"/>
        <v>0</v>
      </c>
      <c r="AS112" s="272">
        <f t="shared" si="255"/>
        <v>0</v>
      </c>
      <c r="AT112" s="272">
        <f t="shared" si="255"/>
        <v>2</v>
      </c>
      <c r="AU112" s="272">
        <f t="shared" si="255"/>
        <v>2</v>
      </c>
      <c r="AV112" s="272">
        <f t="shared" si="255"/>
        <v>2</v>
      </c>
      <c r="AW112" s="272">
        <f t="shared" si="255"/>
        <v>2</v>
      </c>
      <c r="AX112" s="272">
        <f t="shared" si="255"/>
        <v>2</v>
      </c>
      <c r="AY112" s="272">
        <f t="shared" si="255"/>
        <v>2</v>
      </c>
      <c r="AZ112" s="374">
        <f t="shared" si="255"/>
        <v>2</v>
      </c>
      <c r="BA112" s="374">
        <f t="shared" si="133"/>
        <v>14</v>
      </c>
      <c r="BB112" s="766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82"/>
      <c r="EV112" s="182"/>
      <c r="EW112" s="7"/>
      <c r="EX112" s="7"/>
      <c r="EY112" s="7"/>
      <c r="EZ112" s="7"/>
      <c r="FA112" s="7"/>
      <c r="FB112" s="7"/>
      <c r="FC112" s="7"/>
      <c r="FD112" s="7"/>
    </row>
    <row r="113" spans="1:160" ht="18" hidden="1" customHeight="1" x14ac:dyDescent="0.25">
      <c r="A113" s="399" t="s">
        <v>776</v>
      </c>
      <c r="B113" s="399"/>
      <c r="C113" s="399"/>
      <c r="D113" s="272">
        <f t="shared" ref="D113:Z113" si="256">COUNTIF(D12:D64,"T.27")</f>
        <v>0</v>
      </c>
      <c r="E113" s="272">
        <f t="shared" si="256"/>
        <v>0</v>
      </c>
      <c r="F113" s="272">
        <f t="shared" si="256"/>
        <v>0</v>
      </c>
      <c r="G113" s="272">
        <f t="shared" si="256"/>
        <v>0</v>
      </c>
      <c r="H113" s="272">
        <f t="shared" si="256"/>
        <v>0</v>
      </c>
      <c r="I113" s="272">
        <f t="shared" si="256"/>
        <v>0</v>
      </c>
      <c r="J113" s="272">
        <f t="shared" si="256"/>
        <v>0</v>
      </c>
      <c r="K113" s="272">
        <f t="shared" si="256"/>
        <v>0</v>
      </c>
      <c r="L113" s="272">
        <f t="shared" si="256"/>
        <v>0</v>
      </c>
      <c r="M113" s="272">
        <f t="shared" si="256"/>
        <v>2</v>
      </c>
      <c r="N113" s="272">
        <f t="shared" si="256"/>
        <v>2</v>
      </c>
      <c r="O113" s="272">
        <f t="shared" si="256"/>
        <v>2</v>
      </c>
      <c r="P113" s="272">
        <f t="shared" si="256"/>
        <v>2</v>
      </c>
      <c r="Q113" s="272">
        <f t="shared" si="256"/>
        <v>2</v>
      </c>
      <c r="R113" s="272">
        <f t="shared" si="256"/>
        <v>2</v>
      </c>
      <c r="S113" s="272">
        <f t="shared" si="256"/>
        <v>2</v>
      </c>
      <c r="T113" s="272">
        <f t="shared" si="256"/>
        <v>0</v>
      </c>
      <c r="U113" s="272">
        <f t="shared" si="256"/>
        <v>0</v>
      </c>
      <c r="V113" s="272">
        <f t="shared" si="256"/>
        <v>0</v>
      </c>
      <c r="W113" s="272">
        <f t="shared" si="256"/>
        <v>0</v>
      </c>
      <c r="X113" s="272">
        <f t="shared" si="256"/>
        <v>0</v>
      </c>
      <c r="Y113" s="272">
        <f t="shared" si="256"/>
        <v>0</v>
      </c>
      <c r="Z113" s="272">
        <f t="shared" si="256"/>
        <v>0</v>
      </c>
      <c r="AA113" s="272"/>
      <c r="AB113" s="272">
        <f>SUM(D113:AA113)</f>
        <v>14</v>
      </c>
      <c r="AC113" s="767">
        <f>AB113+AB114</f>
        <v>28</v>
      </c>
      <c r="AD113" s="272">
        <f t="shared" ref="AD113:AZ113" si="257">COUNTIF(AD12:AD64,"T.27")</f>
        <v>0</v>
      </c>
      <c r="AE113" s="272">
        <f t="shared" si="257"/>
        <v>0</v>
      </c>
      <c r="AF113" s="272">
        <f t="shared" si="257"/>
        <v>0</v>
      </c>
      <c r="AG113" s="272">
        <f t="shared" si="257"/>
        <v>0</v>
      </c>
      <c r="AH113" s="272">
        <f t="shared" si="257"/>
        <v>0</v>
      </c>
      <c r="AI113" s="272">
        <f t="shared" si="257"/>
        <v>0</v>
      </c>
      <c r="AJ113" s="272">
        <f t="shared" si="257"/>
        <v>0</v>
      </c>
      <c r="AK113" s="272">
        <f t="shared" si="257"/>
        <v>0</v>
      </c>
      <c r="AL113" s="272">
        <f t="shared" si="257"/>
        <v>0</v>
      </c>
      <c r="AM113" s="272">
        <f t="shared" si="257"/>
        <v>2</v>
      </c>
      <c r="AN113" s="272">
        <f t="shared" si="257"/>
        <v>2</v>
      </c>
      <c r="AO113" s="272">
        <f t="shared" si="257"/>
        <v>2</v>
      </c>
      <c r="AP113" s="272">
        <f t="shared" si="257"/>
        <v>2</v>
      </c>
      <c r="AQ113" s="272">
        <f t="shared" si="257"/>
        <v>2</v>
      </c>
      <c r="AR113" s="272">
        <f t="shared" si="257"/>
        <v>2</v>
      </c>
      <c r="AS113" s="272">
        <f t="shared" si="257"/>
        <v>2</v>
      </c>
      <c r="AT113" s="272">
        <f t="shared" si="257"/>
        <v>0</v>
      </c>
      <c r="AU113" s="272">
        <f t="shared" si="257"/>
        <v>0</v>
      </c>
      <c r="AV113" s="272">
        <f t="shared" si="257"/>
        <v>0</v>
      </c>
      <c r="AW113" s="272">
        <f t="shared" si="257"/>
        <v>0</v>
      </c>
      <c r="AX113" s="272">
        <f t="shared" si="257"/>
        <v>0</v>
      </c>
      <c r="AY113" s="272">
        <f t="shared" si="257"/>
        <v>0</v>
      </c>
      <c r="AZ113" s="272">
        <f t="shared" si="257"/>
        <v>0</v>
      </c>
      <c r="BA113" s="401">
        <f t="shared" si="133"/>
        <v>14</v>
      </c>
      <c r="BB113" s="766">
        <f>BA113+BA114</f>
        <v>28</v>
      </c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82"/>
      <c r="EV113" s="182"/>
      <c r="EW113" s="7"/>
      <c r="EX113" s="7"/>
      <c r="EY113" s="7"/>
      <c r="EZ113" s="7"/>
      <c r="FA113" s="7"/>
      <c r="FB113" s="7"/>
      <c r="FC113" s="7"/>
      <c r="FD113" s="7"/>
    </row>
    <row r="114" spans="1:160" ht="18" hidden="1" customHeight="1" x14ac:dyDescent="0.25">
      <c r="A114" s="399" t="s">
        <v>777</v>
      </c>
      <c r="B114" s="399"/>
      <c r="C114" s="399"/>
      <c r="D114" s="272">
        <f t="shared" ref="D114:Z114" si="258">COUNTIF(D12:D64,"JL.27")</f>
        <v>0</v>
      </c>
      <c r="E114" s="272">
        <f t="shared" si="258"/>
        <v>0</v>
      </c>
      <c r="F114" s="272">
        <f t="shared" si="258"/>
        <v>0</v>
      </c>
      <c r="G114" s="272">
        <f t="shared" si="258"/>
        <v>0</v>
      </c>
      <c r="H114" s="272">
        <f t="shared" si="258"/>
        <v>3</v>
      </c>
      <c r="I114" s="272">
        <f t="shared" si="258"/>
        <v>3</v>
      </c>
      <c r="J114" s="272">
        <f t="shared" si="258"/>
        <v>0</v>
      </c>
      <c r="K114" s="272">
        <f t="shared" si="258"/>
        <v>0</v>
      </c>
      <c r="L114" s="272">
        <f t="shared" si="258"/>
        <v>0</v>
      </c>
      <c r="M114" s="272">
        <f t="shared" si="258"/>
        <v>0</v>
      </c>
      <c r="N114" s="272">
        <f t="shared" si="258"/>
        <v>0</v>
      </c>
      <c r="O114" s="272">
        <f t="shared" si="258"/>
        <v>0</v>
      </c>
      <c r="P114" s="272">
        <f t="shared" si="258"/>
        <v>4</v>
      </c>
      <c r="Q114" s="272">
        <f t="shared" si="258"/>
        <v>4</v>
      </c>
      <c r="R114" s="272">
        <f t="shared" si="258"/>
        <v>0</v>
      </c>
      <c r="S114" s="272">
        <f t="shared" si="258"/>
        <v>0</v>
      </c>
      <c r="T114" s="272">
        <f t="shared" si="258"/>
        <v>0</v>
      </c>
      <c r="U114" s="272">
        <f t="shared" si="258"/>
        <v>0</v>
      </c>
      <c r="V114" s="272">
        <f t="shared" si="258"/>
        <v>0</v>
      </c>
      <c r="W114" s="272">
        <f t="shared" si="258"/>
        <v>0</v>
      </c>
      <c r="X114" s="272">
        <f t="shared" si="258"/>
        <v>0</v>
      </c>
      <c r="Y114" s="272">
        <f t="shared" si="258"/>
        <v>0</v>
      </c>
      <c r="Z114" s="272">
        <f t="shared" si="258"/>
        <v>0</v>
      </c>
      <c r="AA114" s="272"/>
      <c r="AB114" s="272">
        <f>SUM(D114:AA114)</f>
        <v>14</v>
      </c>
      <c r="AC114" s="767"/>
      <c r="AD114" s="272">
        <f t="shared" ref="AD114:AZ114" si="259">COUNTIF(AD12:AD64,"JL.27")</f>
        <v>0</v>
      </c>
      <c r="AE114" s="272">
        <f t="shared" si="259"/>
        <v>0</v>
      </c>
      <c r="AF114" s="272">
        <f t="shared" si="259"/>
        <v>0</v>
      </c>
      <c r="AG114" s="272">
        <f t="shared" si="259"/>
        <v>0</v>
      </c>
      <c r="AH114" s="272">
        <f t="shared" si="259"/>
        <v>3</v>
      </c>
      <c r="AI114" s="272">
        <f t="shared" si="259"/>
        <v>3</v>
      </c>
      <c r="AJ114" s="272">
        <f t="shared" si="259"/>
        <v>0</v>
      </c>
      <c r="AK114" s="272">
        <f t="shared" si="259"/>
        <v>0</v>
      </c>
      <c r="AL114" s="272">
        <f t="shared" si="259"/>
        <v>0</v>
      </c>
      <c r="AM114" s="272">
        <f t="shared" si="259"/>
        <v>0</v>
      </c>
      <c r="AN114" s="272">
        <f t="shared" si="259"/>
        <v>0</v>
      </c>
      <c r="AO114" s="272">
        <f t="shared" si="259"/>
        <v>0</v>
      </c>
      <c r="AP114" s="272">
        <f t="shared" si="259"/>
        <v>4</v>
      </c>
      <c r="AQ114" s="272">
        <f t="shared" si="259"/>
        <v>4</v>
      </c>
      <c r="AR114" s="272">
        <f t="shared" si="259"/>
        <v>0</v>
      </c>
      <c r="AS114" s="272">
        <f t="shared" si="259"/>
        <v>0</v>
      </c>
      <c r="AT114" s="272">
        <f t="shared" si="259"/>
        <v>0</v>
      </c>
      <c r="AU114" s="272">
        <f t="shared" si="259"/>
        <v>0</v>
      </c>
      <c r="AV114" s="272">
        <f t="shared" si="259"/>
        <v>0</v>
      </c>
      <c r="AW114" s="272">
        <f t="shared" si="259"/>
        <v>0</v>
      </c>
      <c r="AX114" s="272">
        <f t="shared" si="259"/>
        <v>0</v>
      </c>
      <c r="AY114" s="272">
        <f t="shared" si="259"/>
        <v>0</v>
      </c>
      <c r="AZ114" s="272">
        <f t="shared" si="259"/>
        <v>0</v>
      </c>
      <c r="BA114" s="401">
        <f t="shared" si="133"/>
        <v>14</v>
      </c>
      <c r="BB114" s="766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82"/>
      <c r="EV114" s="182"/>
      <c r="EW114" s="7"/>
      <c r="EX114" s="7"/>
      <c r="EY114" s="7"/>
      <c r="EZ114" s="7"/>
      <c r="FA114" s="7"/>
      <c r="FB114" s="7"/>
      <c r="FC114" s="7"/>
      <c r="FD114" s="7"/>
    </row>
    <row r="115" spans="1:160" ht="18" hidden="1" customHeight="1" x14ac:dyDescent="0.25">
      <c r="A115" s="770" t="s">
        <v>478</v>
      </c>
      <c r="B115" s="770"/>
      <c r="C115" s="770"/>
      <c r="D115" s="272">
        <f t="shared" ref="D115:Z115" si="260">COUNTIF(D12:D64,"K.5")</f>
        <v>0</v>
      </c>
      <c r="E115" s="272">
        <f t="shared" si="260"/>
        <v>0</v>
      </c>
      <c r="F115" s="272">
        <f t="shared" si="260"/>
        <v>0</v>
      </c>
      <c r="G115" s="272">
        <f t="shared" ref="G115:L115" si="261">COUNTIF(G12:G64,"K.5")</f>
        <v>0</v>
      </c>
      <c r="H115" s="272">
        <f t="shared" si="261"/>
        <v>0</v>
      </c>
      <c r="I115" s="272">
        <f t="shared" si="261"/>
        <v>0</v>
      </c>
      <c r="J115" s="272">
        <f t="shared" si="261"/>
        <v>0</v>
      </c>
      <c r="K115" s="272">
        <f t="shared" si="261"/>
        <v>0</v>
      </c>
      <c r="L115" s="272">
        <f t="shared" si="261"/>
        <v>0</v>
      </c>
      <c r="M115" s="272">
        <f t="shared" si="260"/>
        <v>0</v>
      </c>
      <c r="N115" s="272">
        <f t="shared" si="260"/>
        <v>0</v>
      </c>
      <c r="O115" s="272">
        <f t="shared" si="260"/>
        <v>0</v>
      </c>
      <c r="P115" s="222">
        <f t="shared" si="260"/>
        <v>4</v>
      </c>
      <c r="Q115" s="222">
        <f t="shared" si="260"/>
        <v>4</v>
      </c>
      <c r="R115" s="272">
        <f t="shared" si="260"/>
        <v>0</v>
      </c>
      <c r="S115" s="272">
        <f t="shared" si="260"/>
        <v>0</v>
      </c>
      <c r="T115" s="272">
        <f t="shared" si="260"/>
        <v>0</v>
      </c>
      <c r="U115" s="272">
        <f t="shared" si="260"/>
        <v>0</v>
      </c>
      <c r="V115" s="272">
        <f t="shared" si="260"/>
        <v>0</v>
      </c>
      <c r="W115" s="272">
        <f t="shared" si="260"/>
        <v>4</v>
      </c>
      <c r="X115" s="272">
        <f t="shared" si="260"/>
        <v>4</v>
      </c>
      <c r="Y115" s="272">
        <f t="shared" si="260"/>
        <v>0</v>
      </c>
      <c r="Z115" s="272">
        <f t="shared" si="260"/>
        <v>0</v>
      </c>
      <c r="AA115" s="2"/>
      <c r="AB115" s="272">
        <f t="shared" si="129"/>
        <v>16</v>
      </c>
      <c r="AC115" s="385">
        <f>AB115</f>
        <v>16</v>
      </c>
      <c r="AD115" s="272">
        <f t="shared" ref="AD115:AZ115" si="262">COUNTIF(AD11:AD63,"K.5")</f>
        <v>0</v>
      </c>
      <c r="AE115" s="272">
        <f t="shared" si="262"/>
        <v>0</v>
      </c>
      <c r="AF115" s="272">
        <f t="shared" si="262"/>
        <v>0</v>
      </c>
      <c r="AG115" s="272">
        <f t="shared" si="262"/>
        <v>0</v>
      </c>
      <c r="AH115" s="272">
        <f t="shared" si="262"/>
        <v>0</v>
      </c>
      <c r="AI115" s="272">
        <f t="shared" si="262"/>
        <v>0</v>
      </c>
      <c r="AJ115" s="272">
        <f t="shared" si="262"/>
        <v>0</v>
      </c>
      <c r="AK115" s="272">
        <f t="shared" si="262"/>
        <v>0</v>
      </c>
      <c r="AL115" s="272">
        <f t="shared" si="262"/>
        <v>0</v>
      </c>
      <c r="AM115" s="272">
        <f t="shared" si="262"/>
        <v>0</v>
      </c>
      <c r="AN115" s="272">
        <f t="shared" si="262"/>
        <v>0</v>
      </c>
      <c r="AO115" s="272">
        <f t="shared" si="262"/>
        <v>0</v>
      </c>
      <c r="AP115" s="272">
        <f t="shared" si="262"/>
        <v>4</v>
      </c>
      <c r="AQ115" s="272">
        <f t="shared" si="262"/>
        <v>4</v>
      </c>
      <c r="AR115" s="272">
        <f t="shared" si="262"/>
        <v>0</v>
      </c>
      <c r="AS115" s="272">
        <f t="shared" si="262"/>
        <v>0</v>
      </c>
      <c r="AT115" s="272">
        <f t="shared" si="262"/>
        <v>0</v>
      </c>
      <c r="AU115" s="272">
        <f t="shared" si="262"/>
        <v>0</v>
      </c>
      <c r="AV115" s="272">
        <f t="shared" si="262"/>
        <v>0</v>
      </c>
      <c r="AW115" s="272">
        <f t="shared" si="262"/>
        <v>4</v>
      </c>
      <c r="AX115" s="272">
        <f t="shared" si="262"/>
        <v>4</v>
      </c>
      <c r="AY115" s="272">
        <f t="shared" si="262"/>
        <v>0</v>
      </c>
      <c r="AZ115" s="374">
        <f t="shared" si="262"/>
        <v>0</v>
      </c>
      <c r="BA115" s="401">
        <f t="shared" si="133"/>
        <v>16</v>
      </c>
      <c r="BB115" s="374">
        <f>BA115</f>
        <v>16</v>
      </c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82"/>
      <c r="EV115" s="182"/>
      <c r="EW115" s="7"/>
      <c r="EX115" s="7"/>
      <c r="EY115" s="7"/>
      <c r="EZ115" s="7"/>
      <c r="FA115" s="7"/>
      <c r="FB115" s="7"/>
      <c r="FC115" s="7"/>
      <c r="FD115" s="7"/>
    </row>
    <row r="116" spans="1:160" ht="18" hidden="1" customHeight="1" x14ac:dyDescent="0.25">
      <c r="A116" s="770" t="s">
        <v>618</v>
      </c>
      <c r="B116" s="770"/>
      <c r="C116" s="770"/>
      <c r="D116" s="272">
        <f t="shared" ref="D116:Z116" si="263">COUNTIF(D12:D64,"KL.41")</f>
        <v>3</v>
      </c>
      <c r="E116" s="272">
        <f t="shared" si="263"/>
        <v>3</v>
      </c>
      <c r="F116" s="272">
        <f t="shared" si="263"/>
        <v>3</v>
      </c>
      <c r="G116" s="272">
        <f t="shared" ref="G116:L116" si="264">COUNTIF(G12:G64,"KL.41")</f>
        <v>0</v>
      </c>
      <c r="H116" s="272">
        <f t="shared" si="264"/>
        <v>0</v>
      </c>
      <c r="I116" s="272">
        <f t="shared" si="264"/>
        <v>0</v>
      </c>
      <c r="J116" s="272">
        <f t="shared" si="264"/>
        <v>0</v>
      </c>
      <c r="K116" s="272">
        <f t="shared" si="264"/>
        <v>0</v>
      </c>
      <c r="L116" s="272">
        <f t="shared" si="264"/>
        <v>0</v>
      </c>
      <c r="M116" s="272">
        <f t="shared" si="263"/>
        <v>0</v>
      </c>
      <c r="N116" s="272">
        <f t="shared" si="263"/>
        <v>0</v>
      </c>
      <c r="O116" s="272">
        <f t="shared" si="263"/>
        <v>0</v>
      </c>
      <c r="P116" s="272">
        <f t="shared" si="263"/>
        <v>0</v>
      </c>
      <c r="Q116" s="272">
        <f t="shared" si="263"/>
        <v>0</v>
      </c>
      <c r="R116" s="272">
        <f t="shared" si="263"/>
        <v>0</v>
      </c>
      <c r="S116" s="272">
        <f t="shared" si="263"/>
        <v>0</v>
      </c>
      <c r="T116" s="272">
        <f t="shared" si="263"/>
        <v>0</v>
      </c>
      <c r="U116" s="272">
        <f t="shared" si="263"/>
        <v>0</v>
      </c>
      <c r="V116" s="272">
        <f t="shared" si="263"/>
        <v>0</v>
      </c>
      <c r="W116" s="272">
        <f t="shared" si="263"/>
        <v>0</v>
      </c>
      <c r="X116" s="272">
        <f t="shared" si="263"/>
        <v>0</v>
      </c>
      <c r="Y116" s="272">
        <f t="shared" si="263"/>
        <v>0</v>
      </c>
      <c r="Z116" s="272">
        <f t="shared" si="263"/>
        <v>0</v>
      </c>
      <c r="AA116" s="2"/>
      <c r="AB116" s="272">
        <f t="shared" si="129"/>
        <v>9</v>
      </c>
      <c r="AC116" s="767">
        <f>AB116+AB117</f>
        <v>18</v>
      </c>
      <c r="AD116" s="272">
        <f t="shared" ref="AD116:AZ116" si="265">COUNTIF(AD11:AD63,"KL.41")</f>
        <v>3</v>
      </c>
      <c r="AE116" s="272">
        <f t="shared" si="265"/>
        <v>3</v>
      </c>
      <c r="AF116" s="272">
        <f t="shared" si="265"/>
        <v>3</v>
      </c>
      <c r="AG116" s="272">
        <f t="shared" si="265"/>
        <v>0</v>
      </c>
      <c r="AH116" s="272">
        <f t="shared" si="265"/>
        <v>0</v>
      </c>
      <c r="AI116" s="272">
        <f t="shared" si="265"/>
        <v>0</v>
      </c>
      <c r="AJ116" s="272">
        <f t="shared" si="265"/>
        <v>0</v>
      </c>
      <c r="AK116" s="272">
        <f t="shared" si="265"/>
        <v>0</v>
      </c>
      <c r="AL116" s="272">
        <f t="shared" si="265"/>
        <v>0</v>
      </c>
      <c r="AM116" s="272">
        <f t="shared" si="265"/>
        <v>0</v>
      </c>
      <c r="AN116" s="272">
        <f t="shared" si="265"/>
        <v>0</v>
      </c>
      <c r="AO116" s="272">
        <f t="shared" si="265"/>
        <v>0</v>
      </c>
      <c r="AP116" s="272">
        <f t="shared" si="265"/>
        <v>0</v>
      </c>
      <c r="AQ116" s="272">
        <f t="shared" si="265"/>
        <v>0</v>
      </c>
      <c r="AR116" s="272">
        <f t="shared" si="265"/>
        <v>0</v>
      </c>
      <c r="AS116" s="272">
        <f t="shared" si="265"/>
        <v>0</v>
      </c>
      <c r="AT116" s="272">
        <f t="shared" si="265"/>
        <v>0</v>
      </c>
      <c r="AU116" s="272">
        <f t="shared" si="265"/>
        <v>0</v>
      </c>
      <c r="AV116" s="272">
        <f t="shared" si="265"/>
        <v>0</v>
      </c>
      <c r="AW116" s="272">
        <f t="shared" si="265"/>
        <v>0</v>
      </c>
      <c r="AX116" s="272">
        <f t="shared" si="265"/>
        <v>0</v>
      </c>
      <c r="AY116" s="272">
        <f t="shared" si="265"/>
        <v>0</v>
      </c>
      <c r="AZ116" s="272">
        <f t="shared" si="265"/>
        <v>0</v>
      </c>
      <c r="BA116" s="374">
        <f t="shared" si="133"/>
        <v>9</v>
      </c>
      <c r="BB116" s="766">
        <f>BA117+BA116</f>
        <v>18</v>
      </c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82"/>
      <c r="EV116" s="182"/>
      <c r="EW116" s="7"/>
      <c r="EX116" s="7"/>
      <c r="EY116" s="7"/>
      <c r="EZ116" s="7"/>
      <c r="FA116" s="7"/>
      <c r="FB116" s="7"/>
      <c r="FC116" s="7"/>
      <c r="FD116" s="7"/>
    </row>
    <row r="117" spans="1:160" ht="18" hidden="1" customHeight="1" x14ac:dyDescent="0.25">
      <c r="A117" s="770" t="s">
        <v>619</v>
      </c>
      <c r="B117" s="770"/>
      <c r="C117" s="770"/>
      <c r="D117" s="272">
        <f t="shared" ref="D117:Z117" si="266">COUNTIF(D12:D64,"K.41")</f>
        <v>0</v>
      </c>
      <c r="E117" s="272">
        <f t="shared" si="266"/>
        <v>0</v>
      </c>
      <c r="F117" s="272">
        <f t="shared" si="266"/>
        <v>0</v>
      </c>
      <c r="G117" s="272">
        <f t="shared" ref="G117:L117" si="267">COUNTIF(G12:G64,"K.41")</f>
        <v>3</v>
      </c>
      <c r="H117" s="272">
        <f t="shared" si="267"/>
        <v>3</v>
      </c>
      <c r="I117" s="272">
        <f t="shared" si="267"/>
        <v>3</v>
      </c>
      <c r="J117" s="272">
        <f t="shared" si="267"/>
        <v>0</v>
      </c>
      <c r="K117" s="272">
        <f t="shared" si="267"/>
        <v>0</v>
      </c>
      <c r="L117" s="272">
        <f t="shared" si="267"/>
        <v>0</v>
      </c>
      <c r="M117" s="272">
        <f t="shared" si="266"/>
        <v>0</v>
      </c>
      <c r="N117" s="272">
        <f t="shared" si="266"/>
        <v>0</v>
      </c>
      <c r="O117" s="272">
        <f t="shared" si="266"/>
        <v>0</v>
      </c>
      <c r="P117" s="272">
        <f t="shared" si="266"/>
        <v>0</v>
      </c>
      <c r="Q117" s="272">
        <f t="shared" si="266"/>
        <v>0</v>
      </c>
      <c r="R117" s="272">
        <f t="shared" si="266"/>
        <v>0</v>
      </c>
      <c r="S117" s="272">
        <f t="shared" si="266"/>
        <v>0</v>
      </c>
      <c r="T117" s="272">
        <f t="shared" si="266"/>
        <v>0</v>
      </c>
      <c r="U117" s="272">
        <f t="shared" si="266"/>
        <v>0</v>
      </c>
      <c r="V117" s="272">
        <f t="shared" si="266"/>
        <v>0</v>
      </c>
      <c r="W117" s="272">
        <f t="shared" si="266"/>
        <v>0</v>
      </c>
      <c r="X117" s="272">
        <f t="shared" si="266"/>
        <v>0</v>
      </c>
      <c r="Y117" s="272">
        <f t="shared" si="266"/>
        <v>0</v>
      </c>
      <c r="Z117" s="272">
        <f t="shared" si="266"/>
        <v>0</v>
      </c>
      <c r="AA117" s="2"/>
      <c r="AB117" s="272">
        <f t="shared" si="129"/>
        <v>9</v>
      </c>
      <c r="AC117" s="767"/>
      <c r="AD117" s="272">
        <f t="shared" ref="AD117:AZ117" si="268">COUNTIF(AD11:AD63,"K.41")</f>
        <v>0</v>
      </c>
      <c r="AE117" s="272">
        <f t="shared" si="268"/>
        <v>0</v>
      </c>
      <c r="AF117" s="272">
        <f t="shared" si="268"/>
        <v>0</v>
      </c>
      <c r="AG117" s="272">
        <f t="shared" si="268"/>
        <v>3</v>
      </c>
      <c r="AH117" s="272">
        <f t="shared" si="268"/>
        <v>3</v>
      </c>
      <c r="AI117" s="272">
        <f t="shared" si="268"/>
        <v>3</v>
      </c>
      <c r="AJ117" s="272">
        <f t="shared" si="268"/>
        <v>0</v>
      </c>
      <c r="AK117" s="272">
        <f t="shared" si="268"/>
        <v>0</v>
      </c>
      <c r="AL117" s="272">
        <f t="shared" si="268"/>
        <v>0</v>
      </c>
      <c r="AM117" s="272">
        <f t="shared" si="268"/>
        <v>0</v>
      </c>
      <c r="AN117" s="272">
        <f t="shared" si="268"/>
        <v>0</v>
      </c>
      <c r="AO117" s="272">
        <f t="shared" si="268"/>
        <v>0</v>
      </c>
      <c r="AP117" s="272">
        <f t="shared" si="268"/>
        <v>0</v>
      </c>
      <c r="AQ117" s="272">
        <f t="shared" si="268"/>
        <v>0</v>
      </c>
      <c r="AR117" s="272">
        <f t="shared" si="268"/>
        <v>0</v>
      </c>
      <c r="AS117" s="272">
        <f t="shared" si="268"/>
        <v>0</v>
      </c>
      <c r="AT117" s="272">
        <f t="shared" si="268"/>
        <v>0</v>
      </c>
      <c r="AU117" s="272">
        <f t="shared" si="268"/>
        <v>0</v>
      </c>
      <c r="AV117" s="272">
        <f t="shared" si="268"/>
        <v>0</v>
      </c>
      <c r="AW117" s="272">
        <f t="shared" si="268"/>
        <v>0</v>
      </c>
      <c r="AX117" s="272">
        <f t="shared" si="268"/>
        <v>0</v>
      </c>
      <c r="AY117" s="272">
        <f t="shared" si="268"/>
        <v>0</v>
      </c>
      <c r="AZ117" s="374">
        <f t="shared" si="268"/>
        <v>0</v>
      </c>
      <c r="BA117" s="374">
        <f t="shared" si="133"/>
        <v>9</v>
      </c>
      <c r="BB117" s="766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82"/>
      <c r="EV117" s="182"/>
      <c r="EW117" s="7"/>
      <c r="EX117" s="7"/>
      <c r="EY117" s="7"/>
      <c r="EZ117" s="7"/>
      <c r="FA117" s="7"/>
      <c r="FB117" s="7"/>
      <c r="FC117" s="7"/>
      <c r="FD117" s="7"/>
    </row>
    <row r="118" spans="1:160" ht="18" hidden="1" customHeight="1" x14ac:dyDescent="0.25">
      <c r="A118" s="770" t="s">
        <v>484</v>
      </c>
      <c r="B118" s="770"/>
      <c r="C118" s="770"/>
      <c r="D118" s="272">
        <f>COUNTIF(D12:D64,"L.9")</f>
        <v>0</v>
      </c>
      <c r="E118" s="272">
        <f t="shared" ref="E118:Z118" si="269">COUNTIF(E12:E64,"L.9")</f>
        <v>0</v>
      </c>
      <c r="F118" s="272">
        <f t="shared" si="269"/>
        <v>0</v>
      </c>
      <c r="G118" s="272">
        <f t="shared" si="269"/>
        <v>0</v>
      </c>
      <c r="H118" s="272">
        <f>COUNTIF(H12:H64,"L.9")</f>
        <v>0</v>
      </c>
      <c r="I118" s="272">
        <f>COUNTIF(I12:I64,"L.9")</f>
        <v>0</v>
      </c>
      <c r="J118" s="272">
        <f>COUNTIF(J12:J64,"L.9")</f>
        <v>0</v>
      </c>
      <c r="K118" s="272">
        <f>COUNTIF(K12:K64,"L.9")</f>
        <v>0</v>
      </c>
      <c r="L118" s="272">
        <f>COUNTIF(L12:L64,"L.9")</f>
        <v>0</v>
      </c>
      <c r="M118" s="272">
        <f t="shared" si="269"/>
        <v>0</v>
      </c>
      <c r="N118" s="272">
        <f t="shared" si="269"/>
        <v>0</v>
      </c>
      <c r="O118" s="272">
        <f t="shared" si="269"/>
        <v>0</v>
      </c>
      <c r="P118" s="272">
        <f t="shared" si="269"/>
        <v>4</v>
      </c>
      <c r="Q118" s="272">
        <f t="shared" si="269"/>
        <v>4</v>
      </c>
      <c r="R118" s="272">
        <f t="shared" si="269"/>
        <v>0</v>
      </c>
      <c r="S118" s="272">
        <f t="shared" si="269"/>
        <v>0</v>
      </c>
      <c r="T118" s="272">
        <f t="shared" si="269"/>
        <v>0</v>
      </c>
      <c r="U118" s="272">
        <f t="shared" si="269"/>
        <v>0</v>
      </c>
      <c r="V118" s="272">
        <f t="shared" si="269"/>
        <v>0</v>
      </c>
      <c r="W118" s="272">
        <f t="shared" si="269"/>
        <v>4</v>
      </c>
      <c r="X118" s="272">
        <f t="shared" si="269"/>
        <v>4</v>
      </c>
      <c r="Y118" s="272">
        <f t="shared" si="269"/>
        <v>0</v>
      </c>
      <c r="Z118" s="272">
        <f t="shared" si="269"/>
        <v>0</v>
      </c>
      <c r="AA118" s="2"/>
      <c r="AB118" s="272">
        <f t="shared" si="129"/>
        <v>16</v>
      </c>
      <c r="AC118" s="767">
        <f>AB118+AB119</f>
        <v>22</v>
      </c>
      <c r="AD118" s="272">
        <f t="shared" ref="AD118:AZ118" si="270">COUNTIF(AD11:AD63,"L.9")</f>
        <v>0</v>
      </c>
      <c r="AE118" s="272">
        <f t="shared" si="270"/>
        <v>0</v>
      </c>
      <c r="AF118" s="272">
        <f t="shared" si="270"/>
        <v>0</v>
      </c>
      <c r="AG118" s="272">
        <f t="shared" si="270"/>
        <v>0</v>
      </c>
      <c r="AH118" s="272">
        <f t="shared" si="270"/>
        <v>0</v>
      </c>
      <c r="AI118" s="272">
        <f t="shared" si="270"/>
        <v>0</v>
      </c>
      <c r="AJ118" s="272">
        <f t="shared" si="270"/>
        <v>0</v>
      </c>
      <c r="AK118" s="272">
        <f t="shared" si="270"/>
        <v>0</v>
      </c>
      <c r="AL118" s="272">
        <f t="shared" si="270"/>
        <v>0</v>
      </c>
      <c r="AM118" s="272">
        <f t="shared" si="270"/>
        <v>0</v>
      </c>
      <c r="AN118" s="272">
        <f t="shared" si="270"/>
        <v>0</v>
      </c>
      <c r="AO118" s="272">
        <f t="shared" si="270"/>
        <v>0</v>
      </c>
      <c r="AP118" s="272">
        <f t="shared" si="270"/>
        <v>4</v>
      </c>
      <c r="AQ118" s="272">
        <f t="shared" si="270"/>
        <v>4</v>
      </c>
      <c r="AR118" s="272">
        <f t="shared" si="270"/>
        <v>0</v>
      </c>
      <c r="AS118" s="272">
        <f t="shared" si="270"/>
        <v>0</v>
      </c>
      <c r="AT118" s="272">
        <f t="shared" si="270"/>
        <v>0</v>
      </c>
      <c r="AU118" s="272">
        <f t="shared" si="270"/>
        <v>0</v>
      </c>
      <c r="AV118" s="272">
        <f t="shared" si="270"/>
        <v>0</v>
      </c>
      <c r="AW118" s="272">
        <f t="shared" si="270"/>
        <v>4</v>
      </c>
      <c r="AX118" s="272">
        <f t="shared" si="270"/>
        <v>4</v>
      </c>
      <c r="AY118" s="272">
        <f t="shared" si="270"/>
        <v>0</v>
      </c>
      <c r="AZ118" s="374">
        <f t="shared" si="270"/>
        <v>0</v>
      </c>
      <c r="BA118" s="374">
        <f t="shared" si="133"/>
        <v>16</v>
      </c>
      <c r="BB118" s="766">
        <f>BA118+BA119</f>
        <v>22</v>
      </c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82"/>
      <c r="EV118" s="182"/>
      <c r="EW118" s="7"/>
      <c r="EX118" s="7"/>
      <c r="EY118" s="7"/>
      <c r="EZ118" s="7"/>
      <c r="FA118" s="7"/>
      <c r="FB118" s="7"/>
      <c r="FC118" s="7"/>
      <c r="FD118" s="7"/>
    </row>
    <row r="119" spans="1:160" ht="18" hidden="1" customHeight="1" x14ac:dyDescent="0.25">
      <c r="A119" s="770" t="s">
        <v>477</v>
      </c>
      <c r="B119" s="770"/>
      <c r="C119" s="770"/>
      <c r="D119" s="272">
        <f>COUNTIF(D12:D64,"LL.9")</f>
        <v>0</v>
      </c>
      <c r="E119" s="272">
        <f t="shared" ref="E119:Z119" si="271">COUNTIF(E12:E64,"LL.9")</f>
        <v>0</v>
      </c>
      <c r="F119" s="272">
        <f t="shared" si="271"/>
        <v>0</v>
      </c>
      <c r="G119" s="272">
        <f t="shared" si="271"/>
        <v>0</v>
      </c>
      <c r="H119" s="272">
        <f>COUNTIF(H12:H64,"LL.9")</f>
        <v>0</v>
      </c>
      <c r="I119" s="272">
        <f>COUNTIF(I12:I64,"LL.9")</f>
        <v>0</v>
      </c>
      <c r="J119" s="272">
        <f>COUNTIF(J12:J64,"LL.9")</f>
        <v>0</v>
      </c>
      <c r="K119" s="272">
        <f>COUNTIF(K12:K64,"LL.9")</f>
        <v>3</v>
      </c>
      <c r="L119" s="272">
        <f>COUNTIF(L12:L64,"LL.9")</f>
        <v>3</v>
      </c>
      <c r="M119" s="272">
        <f t="shared" si="271"/>
        <v>0</v>
      </c>
      <c r="N119" s="272">
        <f t="shared" si="271"/>
        <v>0</v>
      </c>
      <c r="O119" s="272">
        <f t="shared" si="271"/>
        <v>0</v>
      </c>
      <c r="P119" s="272">
        <f t="shared" si="271"/>
        <v>0</v>
      </c>
      <c r="Q119" s="272">
        <f t="shared" si="271"/>
        <v>0</v>
      </c>
      <c r="R119" s="272">
        <f t="shared" si="271"/>
        <v>0</v>
      </c>
      <c r="S119" s="272">
        <f t="shared" si="271"/>
        <v>0</v>
      </c>
      <c r="T119" s="272">
        <f t="shared" si="271"/>
        <v>0</v>
      </c>
      <c r="U119" s="272">
        <f t="shared" si="271"/>
        <v>0</v>
      </c>
      <c r="V119" s="272">
        <f t="shared" si="271"/>
        <v>0</v>
      </c>
      <c r="W119" s="272">
        <f t="shared" si="271"/>
        <v>0</v>
      </c>
      <c r="X119" s="272">
        <f t="shared" si="271"/>
        <v>0</v>
      </c>
      <c r="Y119" s="272">
        <f t="shared" si="271"/>
        <v>0</v>
      </c>
      <c r="Z119" s="272">
        <f t="shared" si="271"/>
        <v>0</v>
      </c>
      <c r="AA119" s="2"/>
      <c r="AB119" s="272">
        <f>SUM(D119:AA119)</f>
        <v>6</v>
      </c>
      <c r="AC119" s="767"/>
      <c r="AD119" s="272">
        <f t="shared" ref="AD119:AZ119" si="272">COUNTIF(AD11:AD63,"LL.9")</f>
        <v>0</v>
      </c>
      <c r="AE119" s="272">
        <f t="shared" si="272"/>
        <v>0</v>
      </c>
      <c r="AF119" s="272">
        <f t="shared" si="272"/>
        <v>0</v>
      </c>
      <c r="AG119" s="272">
        <f t="shared" si="272"/>
        <v>0</v>
      </c>
      <c r="AH119" s="272">
        <f t="shared" si="272"/>
        <v>0</v>
      </c>
      <c r="AI119" s="272">
        <f t="shared" si="272"/>
        <v>0</v>
      </c>
      <c r="AJ119" s="272">
        <f t="shared" si="272"/>
        <v>0</v>
      </c>
      <c r="AK119" s="272">
        <f t="shared" si="272"/>
        <v>3</v>
      </c>
      <c r="AL119" s="272">
        <f t="shared" si="272"/>
        <v>3</v>
      </c>
      <c r="AM119" s="272">
        <f t="shared" si="272"/>
        <v>0</v>
      </c>
      <c r="AN119" s="272">
        <f t="shared" si="272"/>
        <v>0</v>
      </c>
      <c r="AO119" s="272">
        <f t="shared" si="272"/>
        <v>0</v>
      </c>
      <c r="AP119" s="272">
        <f t="shared" si="272"/>
        <v>0</v>
      </c>
      <c r="AQ119" s="272">
        <f t="shared" si="272"/>
        <v>0</v>
      </c>
      <c r="AR119" s="272">
        <f t="shared" si="272"/>
        <v>0</v>
      </c>
      <c r="AS119" s="272">
        <f t="shared" si="272"/>
        <v>0</v>
      </c>
      <c r="AT119" s="272">
        <f t="shared" si="272"/>
        <v>0</v>
      </c>
      <c r="AU119" s="272">
        <f t="shared" si="272"/>
        <v>0</v>
      </c>
      <c r="AV119" s="272">
        <f t="shared" si="272"/>
        <v>0</v>
      </c>
      <c r="AW119" s="272">
        <f t="shared" si="272"/>
        <v>0</v>
      </c>
      <c r="AX119" s="272">
        <f t="shared" si="272"/>
        <v>0</v>
      </c>
      <c r="AY119" s="272">
        <f t="shared" si="272"/>
        <v>0</v>
      </c>
      <c r="AZ119" s="374">
        <f t="shared" si="272"/>
        <v>0</v>
      </c>
      <c r="BA119" s="374">
        <f t="shared" si="133"/>
        <v>6</v>
      </c>
      <c r="BB119" s="766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82"/>
      <c r="EV119" s="182"/>
      <c r="EW119" s="7"/>
      <c r="EX119" s="7"/>
      <c r="EY119" s="7"/>
      <c r="EZ119" s="7"/>
      <c r="FA119" s="7"/>
      <c r="FB119" s="7"/>
      <c r="FC119" s="7"/>
      <c r="FD119" s="7"/>
    </row>
    <row r="120" spans="1:160" ht="18" hidden="1" customHeight="1" x14ac:dyDescent="0.25">
      <c r="A120" s="384" t="s">
        <v>758</v>
      </c>
      <c r="B120" s="384"/>
      <c r="C120" s="384"/>
      <c r="D120" s="272">
        <f>COUNTIF(D12:D64,"L.28")</f>
        <v>0</v>
      </c>
      <c r="E120" s="272">
        <f t="shared" ref="E120:Z120" si="273">COUNTIF(E12:E64,"L.28")</f>
        <v>0</v>
      </c>
      <c r="F120" s="272">
        <f t="shared" si="273"/>
        <v>0</v>
      </c>
      <c r="G120" s="272">
        <f t="shared" si="273"/>
        <v>3</v>
      </c>
      <c r="H120" s="272">
        <f>COUNTIF(H12:H64,"L.28")</f>
        <v>3</v>
      </c>
      <c r="I120" s="272">
        <f>COUNTIF(I12:I64,"L.28")</f>
        <v>3</v>
      </c>
      <c r="J120" s="272">
        <f>COUNTIF(J12:J64,"L.28")</f>
        <v>3</v>
      </c>
      <c r="K120" s="272">
        <f>COUNTIF(K12:K64,"L.28")</f>
        <v>0</v>
      </c>
      <c r="L120" s="272">
        <f>COUNTIF(L12:L64,"L.28")</f>
        <v>0</v>
      </c>
      <c r="M120" s="272">
        <f t="shared" si="273"/>
        <v>0</v>
      </c>
      <c r="N120" s="272">
        <f t="shared" si="273"/>
        <v>0</v>
      </c>
      <c r="O120" s="272">
        <f t="shared" si="273"/>
        <v>0</v>
      </c>
      <c r="P120" s="272">
        <f t="shared" si="273"/>
        <v>0</v>
      </c>
      <c r="Q120" s="272">
        <f t="shared" si="273"/>
        <v>0</v>
      </c>
      <c r="R120" s="272">
        <f t="shared" si="273"/>
        <v>0</v>
      </c>
      <c r="S120" s="272">
        <f t="shared" si="273"/>
        <v>0</v>
      </c>
      <c r="T120" s="272">
        <f t="shared" si="273"/>
        <v>0</v>
      </c>
      <c r="U120" s="272">
        <f t="shared" si="273"/>
        <v>0</v>
      </c>
      <c r="V120" s="272">
        <f t="shared" si="273"/>
        <v>0</v>
      </c>
      <c r="W120" s="272">
        <f t="shared" si="273"/>
        <v>0</v>
      </c>
      <c r="X120" s="272">
        <f t="shared" si="273"/>
        <v>0</v>
      </c>
      <c r="Y120" s="272">
        <f t="shared" si="273"/>
        <v>0</v>
      </c>
      <c r="Z120" s="272">
        <f t="shared" si="273"/>
        <v>0</v>
      </c>
      <c r="AA120" s="2"/>
      <c r="AB120" s="272">
        <f>SUM(D120:AA120)</f>
        <v>12</v>
      </c>
      <c r="AC120" s="767">
        <f>AB120+AB121</f>
        <v>12</v>
      </c>
      <c r="AD120" s="272">
        <f t="shared" ref="AD120:AZ120" si="274">COUNTIF(AD11:AD63,"L.28")</f>
        <v>0</v>
      </c>
      <c r="AE120" s="272">
        <f t="shared" si="274"/>
        <v>0</v>
      </c>
      <c r="AF120" s="272">
        <f t="shared" si="274"/>
        <v>0</v>
      </c>
      <c r="AG120" s="272">
        <f t="shared" si="274"/>
        <v>3</v>
      </c>
      <c r="AH120" s="272">
        <f t="shared" si="274"/>
        <v>3</v>
      </c>
      <c r="AI120" s="272">
        <f t="shared" si="274"/>
        <v>3</v>
      </c>
      <c r="AJ120" s="272">
        <f t="shared" si="274"/>
        <v>0</v>
      </c>
      <c r="AK120" s="272">
        <f t="shared" si="274"/>
        <v>0</v>
      </c>
      <c r="AL120" s="272">
        <f t="shared" si="274"/>
        <v>0</v>
      </c>
      <c r="AM120" s="272">
        <f t="shared" si="274"/>
        <v>0</v>
      </c>
      <c r="AN120" s="272">
        <f t="shared" si="274"/>
        <v>0</v>
      </c>
      <c r="AO120" s="272">
        <f t="shared" si="274"/>
        <v>0</v>
      </c>
      <c r="AP120" s="272">
        <f t="shared" si="274"/>
        <v>0</v>
      </c>
      <c r="AQ120" s="272">
        <f t="shared" si="274"/>
        <v>0</v>
      </c>
      <c r="AR120" s="272">
        <f t="shared" si="274"/>
        <v>0</v>
      </c>
      <c r="AS120" s="272">
        <f t="shared" si="274"/>
        <v>0</v>
      </c>
      <c r="AT120" s="272">
        <f t="shared" si="274"/>
        <v>0</v>
      </c>
      <c r="AU120" s="272">
        <f t="shared" si="274"/>
        <v>0</v>
      </c>
      <c r="AV120" s="272">
        <f t="shared" si="274"/>
        <v>0</v>
      </c>
      <c r="AW120" s="272">
        <f t="shared" si="274"/>
        <v>0</v>
      </c>
      <c r="AX120" s="272">
        <f t="shared" si="274"/>
        <v>0</v>
      </c>
      <c r="AY120" s="272">
        <f t="shared" si="274"/>
        <v>0</v>
      </c>
      <c r="AZ120" s="272">
        <f t="shared" si="274"/>
        <v>0</v>
      </c>
      <c r="BA120" s="386">
        <f>SUM(AD120:AZ120)</f>
        <v>9</v>
      </c>
      <c r="BB120" s="766">
        <f>BA120+BA121</f>
        <v>12</v>
      </c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82"/>
      <c r="EV120" s="182"/>
      <c r="EW120" s="7"/>
      <c r="EX120" s="7"/>
      <c r="EY120" s="7"/>
      <c r="EZ120" s="7"/>
      <c r="FA120" s="7"/>
      <c r="FB120" s="7"/>
      <c r="FC120" s="7"/>
      <c r="FD120" s="7"/>
    </row>
    <row r="121" spans="1:160" ht="18" hidden="1" customHeight="1" x14ac:dyDescent="0.25">
      <c r="A121" s="384" t="s">
        <v>758</v>
      </c>
      <c r="B121" s="384"/>
      <c r="C121" s="384"/>
      <c r="D121" s="272">
        <f>COUNTIF(D12:D64,"LL.28")</f>
        <v>0</v>
      </c>
      <c r="E121" s="272">
        <f t="shared" ref="E121:Z121" si="275">COUNTIF(E12:E64,"LL.28")</f>
        <v>0</v>
      </c>
      <c r="F121" s="272">
        <f t="shared" si="275"/>
        <v>0</v>
      </c>
      <c r="G121" s="272">
        <f t="shared" si="275"/>
        <v>0</v>
      </c>
      <c r="H121" s="272">
        <f>COUNTIF(H12:H64,"LL.28")</f>
        <v>0</v>
      </c>
      <c r="I121" s="272">
        <f>COUNTIF(I12:I64,"LL.28")</f>
        <v>0</v>
      </c>
      <c r="J121" s="272">
        <f>COUNTIF(J12:J64,"LL.28")</f>
        <v>0</v>
      </c>
      <c r="K121" s="272">
        <f>COUNTIF(K12:K64,"LL.28")</f>
        <v>0</v>
      </c>
      <c r="L121" s="272">
        <f>COUNTIF(L12:L64,"LL.28")</f>
        <v>0</v>
      </c>
      <c r="M121" s="272">
        <f t="shared" si="275"/>
        <v>0</v>
      </c>
      <c r="N121" s="272">
        <f t="shared" si="275"/>
        <v>0</v>
      </c>
      <c r="O121" s="272">
        <f t="shared" si="275"/>
        <v>0</v>
      </c>
      <c r="P121" s="272">
        <f t="shared" si="275"/>
        <v>0</v>
      </c>
      <c r="Q121" s="272">
        <f t="shared" si="275"/>
        <v>0</v>
      </c>
      <c r="R121" s="272">
        <f t="shared" si="275"/>
        <v>0</v>
      </c>
      <c r="S121" s="272">
        <f t="shared" si="275"/>
        <v>0</v>
      </c>
      <c r="T121" s="272">
        <f t="shared" si="275"/>
        <v>0</v>
      </c>
      <c r="U121" s="272">
        <f t="shared" si="275"/>
        <v>0</v>
      </c>
      <c r="V121" s="272">
        <f t="shared" si="275"/>
        <v>0</v>
      </c>
      <c r="W121" s="272">
        <f t="shared" si="275"/>
        <v>0</v>
      </c>
      <c r="X121" s="272">
        <f t="shared" si="275"/>
        <v>0</v>
      </c>
      <c r="Y121" s="272">
        <f t="shared" si="275"/>
        <v>0</v>
      </c>
      <c r="Z121" s="272">
        <f t="shared" si="275"/>
        <v>0</v>
      </c>
      <c r="AA121" s="2"/>
      <c r="AB121" s="272">
        <f>SUM(D121:AA121)</f>
        <v>0</v>
      </c>
      <c r="AC121" s="767"/>
      <c r="AD121" s="272">
        <f t="shared" ref="AD121:AZ121" si="276">COUNTIF(AD11:AD63,"LL.28")</f>
        <v>0</v>
      </c>
      <c r="AE121" s="272">
        <f t="shared" si="276"/>
        <v>0</v>
      </c>
      <c r="AF121" s="272">
        <f t="shared" si="276"/>
        <v>0</v>
      </c>
      <c r="AG121" s="272">
        <f t="shared" si="276"/>
        <v>0</v>
      </c>
      <c r="AH121" s="272">
        <f t="shared" si="276"/>
        <v>0</v>
      </c>
      <c r="AI121" s="272">
        <f t="shared" si="276"/>
        <v>0</v>
      </c>
      <c r="AJ121" s="272">
        <f t="shared" si="276"/>
        <v>3</v>
      </c>
      <c r="AK121" s="272">
        <f t="shared" si="276"/>
        <v>0</v>
      </c>
      <c r="AL121" s="272">
        <f t="shared" si="276"/>
        <v>0</v>
      </c>
      <c r="AM121" s="272">
        <f t="shared" si="276"/>
        <v>0</v>
      </c>
      <c r="AN121" s="272">
        <f t="shared" si="276"/>
        <v>0</v>
      </c>
      <c r="AO121" s="272">
        <f t="shared" si="276"/>
        <v>0</v>
      </c>
      <c r="AP121" s="272">
        <f t="shared" si="276"/>
        <v>0</v>
      </c>
      <c r="AQ121" s="272">
        <f t="shared" si="276"/>
        <v>0</v>
      </c>
      <c r="AR121" s="272">
        <f t="shared" si="276"/>
        <v>0</v>
      </c>
      <c r="AS121" s="272">
        <f t="shared" si="276"/>
        <v>0</v>
      </c>
      <c r="AT121" s="272">
        <f t="shared" si="276"/>
        <v>0</v>
      </c>
      <c r="AU121" s="272">
        <f t="shared" si="276"/>
        <v>0</v>
      </c>
      <c r="AV121" s="272">
        <f t="shared" si="276"/>
        <v>0</v>
      </c>
      <c r="AW121" s="272">
        <f t="shared" si="276"/>
        <v>0</v>
      </c>
      <c r="AX121" s="272">
        <f t="shared" si="276"/>
        <v>0</v>
      </c>
      <c r="AY121" s="272">
        <f t="shared" si="276"/>
        <v>0</v>
      </c>
      <c r="AZ121" s="272">
        <f t="shared" si="276"/>
        <v>0</v>
      </c>
      <c r="BA121" s="386">
        <f>SUM(AD121:AZ121)</f>
        <v>3</v>
      </c>
      <c r="BB121" s="766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82"/>
      <c r="EV121" s="182"/>
      <c r="EW121" s="7"/>
      <c r="EX121" s="7"/>
      <c r="EY121" s="7"/>
      <c r="EZ121" s="7"/>
      <c r="FA121" s="7"/>
      <c r="FB121" s="7"/>
      <c r="FC121" s="7"/>
      <c r="FD121" s="7"/>
    </row>
    <row r="122" spans="1:160" ht="18" hidden="1" customHeight="1" x14ac:dyDescent="0.25">
      <c r="A122" s="770" t="s">
        <v>480</v>
      </c>
      <c r="B122" s="770"/>
      <c r="C122" s="770"/>
      <c r="D122" s="272">
        <f t="shared" ref="D122:Z122" si="277">COUNTIF(D12:D64,"P.15")</f>
        <v>0</v>
      </c>
      <c r="E122" s="272">
        <f t="shared" si="277"/>
        <v>0</v>
      </c>
      <c r="F122" s="272">
        <f t="shared" si="277"/>
        <v>0</v>
      </c>
      <c r="G122" s="272">
        <f t="shared" ref="G122:L122" si="278">COUNTIF(G12:G64,"P.15")</f>
        <v>0</v>
      </c>
      <c r="H122" s="272">
        <f t="shared" si="278"/>
        <v>0</v>
      </c>
      <c r="I122" s="272">
        <f t="shared" si="278"/>
        <v>0</v>
      </c>
      <c r="J122" s="272">
        <f t="shared" si="278"/>
        <v>3</v>
      </c>
      <c r="K122" s="272">
        <f t="shared" si="278"/>
        <v>3</v>
      </c>
      <c r="L122" s="272">
        <f t="shared" si="278"/>
        <v>3</v>
      </c>
      <c r="M122" s="272">
        <f t="shared" si="277"/>
        <v>0</v>
      </c>
      <c r="N122" s="272">
        <f t="shared" si="277"/>
        <v>0</v>
      </c>
      <c r="O122" s="272">
        <f t="shared" si="277"/>
        <v>0</v>
      </c>
      <c r="P122" s="222">
        <f t="shared" si="277"/>
        <v>0</v>
      </c>
      <c r="Q122" s="222">
        <f t="shared" si="277"/>
        <v>0</v>
      </c>
      <c r="R122" s="272">
        <f t="shared" si="277"/>
        <v>4</v>
      </c>
      <c r="S122" s="272">
        <f t="shared" si="277"/>
        <v>4</v>
      </c>
      <c r="T122" s="272">
        <f t="shared" si="277"/>
        <v>0</v>
      </c>
      <c r="U122" s="272">
        <f t="shared" si="277"/>
        <v>0</v>
      </c>
      <c r="V122" s="272">
        <f t="shared" si="277"/>
        <v>0</v>
      </c>
      <c r="W122" s="272">
        <f t="shared" si="277"/>
        <v>0</v>
      </c>
      <c r="X122" s="272">
        <f t="shared" si="277"/>
        <v>0</v>
      </c>
      <c r="Y122" s="272">
        <f t="shared" si="277"/>
        <v>4</v>
      </c>
      <c r="Z122" s="272">
        <f t="shared" si="277"/>
        <v>4</v>
      </c>
      <c r="AA122" s="2"/>
      <c r="AB122" s="272">
        <f t="shared" si="129"/>
        <v>25</v>
      </c>
      <c r="AC122" s="385">
        <f>AB122</f>
        <v>25</v>
      </c>
      <c r="AD122" s="272">
        <f t="shared" ref="AD122:AZ122" si="279">COUNTIF(AD11:AD63,"P.15")</f>
        <v>0</v>
      </c>
      <c r="AE122" s="272">
        <f t="shared" si="279"/>
        <v>0</v>
      </c>
      <c r="AF122" s="272">
        <f t="shared" si="279"/>
        <v>0</v>
      </c>
      <c r="AG122" s="272">
        <f t="shared" si="279"/>
        <v>0</v>
      </c>
      <c r="AH122" s="272">
        <f t="shared" si="279"/>
        <v>0</v>
      </c>
      <c r="AI122" s="272">
        <f t="shared" si="279"/>
        <v>0</v>
      </c>
      <c r="AJ122" s="272">
        <f t="shared" si="279"/>
        <v>3</v>
      </c>
      <c r="AK122" s="272">
        <f t="shared" si="279"/>
        <v>3</v>
      </c>
      <c r="AL122" s="272">
        <f t="shared" si="279"/>
        <v>3</v>
      </c>
      <c r="AM122" s="272">
        <f t="shared" si="279"/>
        <v>0</v>
      </c>
      <c r="AN122" s="272">
        <f t="shared" si="279"/>
        <v>0</v>
      </c>
      <c r="AO122" s="272">
        <f t="shared" si="279"/>
        <v>0</v>
      </c>
      <c r="AP122" s="272">
        <f t="shared" si="279"/>
        <v>0</v>
      </c>
      <c r="AQ122" s="272">
        <f t="shared" si="279"/>
        <v>0</v>
      </c>
      <c r="AR122" s="272">
        <f t="shared" si="279"/>
        <v>4</v>
      </c>
      <c r="AS122" s="272">
        <f t="shared" si="279"/>
        <v>4</v>
      </c>
      <c r="AT122" s="272">
        <f t="shared" si="279"/>
        <v>0</v>
      </c>
      <c r="AU122" s="272">
        <f t="shared" si="279"/>
        <v>0</v>
      </c>
      <c r="AV122" s="272">
        <f t="shared" si="279"/>
        <v>0</v>
      </c>
      <c r="AW122" s="272">
        <f t="shared" si="279"/>
        <v>0</v>
      </c>
      <c r="AX122" s="272">
        <f t="shared" si="279"/>
        <v>0</v>
      </c>
      <c r="AY122" s="272">
        <f t="shared" si="279"/>
        <v>4</v>
      </c>
      <c r="AZ122" s="374">
        <f t="shared" si="279"/>
        <v>4</v>
      </c>
      <c r="BA122" s="374">
        <f t="shared" si="133"/>
        <v>25</v>
      </c>
      <c r="BB122" s="386">
        <f>BA122</f>
        <v>25</v>
      </c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82"/>
      <c r="EV122" s="182"/>
      <c r="EW122" s="7"/>
      <c r="EX122" s="7"/>
      <c r="EY122" s="7"/>
      <c r="EZ122" s="7"/>
      <c r="FA122" s="7"/>
      <c r="FB122" s="7"/>
      <c r="FC122" s="7"/>
      <c r="FD122" s="7"/>
    </row>
    <row r="123" spans="1:160" ht="18" hidden="1" customHeight="1" x14ac:dyDescent="0.25">
      <c r="A123" s="770" t="s">
        <v>481</v>
      </c>
      <c r="B123" s="770"/>
      <c r="C123" s="770"/>
      <c r="D123" s="272">
        <f t="shared" ref="D123:Z123" si="280">COUNTIF(D12:D64,"R.14")</f>
        <v>0</v>
      </c>
      <c r="E123" s="272">
        <f t="shared" si="280"/>
        <v>0</v>
      </c>
      <c r="F123" s="272">
        <f t="shared" si="280"/>
        <v>0</v>
      </c>
      <c r="G123" s="272">
        <f t="shared" ref="G123:L123" si="281">COUNTIF(G12:G64,"R.14")</f>
        <v>0</v>
      </c>
      <c r="H123" s="272">
        <f t="shared" si="281"/>
        <v>0</v>
      </c>
      <c r="I123" s="272">
        <f t="shared" si="281"/>
        <v>0</v>
      </c>
      <c r="J123" s="272">
        <f t="shared" si="281"/>
        <v>3</v>
      </c>
      <c r="K123" s="272">
        <f t="shared" si="281"/>
        <v>3</v>
      </c>
      <c r="L123" s="272">
        <f t="shared" si="281"/>
        <v>3</v>
      </c>
      <c r="M123" s="272">
        <f t="shared" si="280"/>
        <v>0</v>
      </c>
      <c r="N123" s="272">
        <f t="shared" si="280"/>
        <v>0</v>
      </c>
      <c r="O123" s="272">
        <f t="shared" si="280"/>
        <v>0</v>
      </c>
      <c r="P123" s="222">
        <f t="shared" si="280"/>
        <v>0</v>
      </c>
      <c r="Q123" s="222">
        <f t="shared" si="280"/>
        <v>0</v>
      </c>
      <c r="R123" s="272">
        <f t="shared" si="280"/>
        <v>4</v>
      </c>
      <c r="S123" s="272">
        <f t="shared" si="280"/>
        <v>4</v>
      </c>
      <c r="T123" s="272">
        <f t="shared" si="280"/>
        <v>0</v>
      </c>
      <c r="U123" s="272">
        <f t="shared" si="280"/>
        <v>0</v>
      </c>
      <c r="V123" s="272">
        <f t="shared" si="280"/>
        <v>0</v>
      </c>
      <c r="W123" s="272">
        <f t="shared" si="280"/>
        <v>0</v>
      </c>
      <c r="X123" s="272">
        <f t="shared" si="280"/>
        <v>0</v>
      </c>
      <c r="Y123" s="272">
        <f t="shared" si="280"/>
        <v>4</v>
      </c>
      <c r="Z123" s="272">
        <f t="shared" si="280"/>
        <v>4</v>
      </c>
      <c r="AA123" s="2"/>
      <c r="AB123" s="272">
        <f t="shared" si="129"/>
        <v>25</v>
      </c>
      <c r="AC123" s="767">
        <f>AB123+AB124</f>
        <v>34</v>
      </c>
      <c r="AD123" s="272">
        <f t="shared" ref="AD123:AZ123" si="282">COUNTIF(AD11:AD63,"R.14")</f>
        <v>0</v>
      </c>
      <c r="AE123" s="272">
        <f t="shared" si="282"/>
        <v>0</v>
      </c>
      <c r="AF123" s="272">
        <f t="shared" si="282"/>
        <v>0</v>
      </c>
      <c r="AG123" s="272">
        <f t="shared" si="282"/>
        <v>0</v>
      </c>
      <c r="AH123" s="272">
        <f t="shared" si="282"/>
        <v>0</v>
      </c>
      <c r="AI123" s="272">
        <f t="shared" si="282"/>
        <v>0</v>
      </c>
      <c r="AJ123" s="272">
        <f t="shared" si="282"/>
        <v>3</v>
      </c>
      <c r="AK123" s="272">
        <f t="shared" si="282"/>
        <v>3</v>
      </c>
      <c r="AL123" s="272">
        <f t="shared" si="282"/>
        <v>3</v>
      </c>
      <c r="AM123" s="272">
        <f t="shared" si="282"/>
        <v>0</v>
      </c>
      <c r="AN123" s="272">
        <f t="shared" si="282"/>
        <v>0</v>
      </c>
      <c r="AO123" s="272">
        <f t="shared" si="282"/>
        <v>0</v>
      </c>
      <c r="AP123" s="272">
        <f t="shared" si="282"/>
        <v>0</v>
      </c>
      <c r="AQ123" s="272">
        <f t="shared" si="282"/>
        <v>0</v>
      </c>
      <c r="AR123" s="272">
        <f t="shared" si="282"/>
        <v>4</v>
      </c>
      <c r="AS123" s="272">
        <f t="shared" si="282"/>
        <v>4</v>
      </c>
      <c r="AT123" s="272">
        <f t="shared" si="282"/>
        <v>0</v>
      </c>
      <c r="AU123" s="272">
        <f t="shared" si="282"/>
        <v>0</v>
      </c>
      <c r="AV123" s="272">
        <f t="shared" si="282"/>
        <v>0</v>
      </c>
      <c r="AW123" s="272">
        <f t="shared" si="282"/>
        <v>0</v>
      </c>
      <c r="AX123" s="272">
        <f t="shared" si="282"/>
        <v>0</v>
      </c>
      <c r="AY123" s="272">
        <f t="shared" si="282"/>
        <v>4</v>
      </c>
      <c r="AZ123" s="374">
        <f t="shared" si="282"/>
        <v>4</v>
      </c>
      <c r="BA123" s="374">
        <f t="shared" si="133"/>
        <v>25</v>
      </c>
      <c r="BB123" s="766">
        <f>BA123+BA124</f>
        <v>34</v>
      </c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82"/>
      <c r="EV123" s="182"/>
      <c r="EW123" s="7"/>
      <c r="EX123" s="7"/>
      <c r="EY123" s="7"/>
      <c r="EZ123" s="7"/>
      <c r="FA123" s="7"/>
      <c r="FB123" s="7"/>
      <c r="FC123" s="7"/>
      <c r="FD123" s="7"/>
    </row>
    <row r="124" spans="1:160" ht="18" hidden="1" customHeight="1" x14ac:dyDescent="0.25">
      <c r="A124" s="770" t="s">
        <v>492</v>
      </c>
      <c r="B124" s="770"/>
      <c r="C124" s="770"/>
      <c r="D124" s="272">
        <f t="shared" ref="D124:Z124" si="283">COUNTIF(D12:D64,"RL.14")</f>
        <v>0</v>
      </c>
      <c r="E124" s="272">
        <f t="shared" si="283"/>
        <v>0</v>
      </c>
      <c r="F124" s="272">
        <f t="shared" si="283"/>
        <v>0</v>
      </c>
      <c r="G124" s="272">
        <f t="shared" ref="G124:L124" si="284">COUNTIF(G12:G64,"RL.14")</f>
        <v>3</v>
      </c>
      <c r="H124" s="272">
        <f t="shared" si="284"/>
        <v>3</v>
      </c>
      <c r="I124" s="272">
        <f t="shared" si="284"/>
        <v>3</v>
      </c>
      <c r="J124" s="272">
        <f t="shared" si="284"/>
        <v>0</v>
      </c>
      <c r="K124" s="272">
        <f t="shared" si="284"/>
        <v>0</v>
      </c>
      <c r="L124" s="272">
        <f t="shared" si="284"/>
        <v>0</v>
      </c>
      <c r="M124" s="272">
        <f t="shared" si="283"/>
        <v>0</v>
      </c>
      <c r="N124" s="272">
        <f t="shared" si="283"/>
        <v>0</v>
      </c>
      <c r="O124" s="272">
        <f t="shared" si="283"/>
        <v>0</v>
      </c>
      <c r="P124" s="222">
        <f t="shared" si="283"/>
        <v>0</v>
      </c>
      <c r="Q124" s="222">
        <f t="shared" si="283"/>
        <v>0</v>
      </c>
      <c r="R124" s="272">
        <f t="shared" si="283"/>
        <v>0</v>
      </c>
      <c r="S124" s="272">
        <f t="shared" si="283"/>
        <v>0</v>
      </c>
      <c r="T124" s="272">
        <f t="shared" si="283"/>
        <v>0</v>
      </c>
      <c r="U124" s="272">
        <f t="shared" si="283"/>
        <v>0</v>
      </c>
      <c r="V124" s="272">
        <f t="shared" si="283"/>
        <v>0</v>
      </c>
      <c r="W124" s="272">
        <f t="shared" si="283"/>
        <v>0</v>
      </c>
      <c r="X124" s="272">
        <f t="shared" si="283"/>
        <v>0</v>
      </c>
      <c r="Y124" s="272">
        <f t="shared" si="283"/>
        <v>0</v>
      </c>
      <c r="Z124" s="272">
        <f t="shared" si="283"/>
        <v>0</v>
      </c>
      <c r="AA124" s="2"/>
      <c r="AB124" s="272">
        <f t="shared" si="129"/>
        <v>9</v>
      </c>
      <c r="AC124" s="767"/>
      <c r="AD124" s="272">
        <f t="shared" ref="AD124:AZ124" si="285">COUNTIF(AD11:AD63,"RL.14")</f>
        <v>0</v>
      </c>
      <c r="AE124" s="272">
        <f t="shared" si="285"/>
        <v>0</v>
      </c>
      <c r="AF124" s="272">
        <f t="shared" si="285"/>
        <v>0</v>
      </c>
      <c r="AG124" s="272">
        <f t="shared" si="285"/>
        <v>3</v>
      </c>
      <c r="AH124" s="272">
        <f t="shared" si="285"/>
        <v>3</v>
      </c>
      <c r="AI124" s="272">
        <f t="shared" si="285"/>
        <v>3</v>
      </c>
      <c r="AJ124" s="272">
        <f t="shared" si="285"/>
        <v>0</v>
      </c>
      <c r="AK124" s="272">
        <f t="shared" si="285"/>
        <v>0</v>
      </c>
      <c r="AL124" s="272">
        <f t="shared" si="285"/>
        <v>0</v>
      </c>
      <c r="AM124" s="272">
        <f t="shared" si="285"/>
        <v>0</v>
      </c>
      <c r="AN124" s="272">
        <f t="shared" si="285"/>
        <v>0</v>
      </c>
      <c r="AO124" s="272">
        <f t="shared" si="285"/>
        <v>0</v>
      </c>
      <c r="AP124" s="272">
        <f t="shared" si="285"/>
        <v>0</v>
      </c>
      <c r="AQ124" s="272">
        <f t="shared" si="285"/>
        <v>0</v>
      </c>
      <c r="AR124" s="272">
        <f t="shared" si="285"/>
        <v>0</v>
      </c>
      <c r="AS124" s="272">
        <f t="shared" si="285"/>
        <v>0</v>
      </c>
      <c r="AT124" s="272">
        <f t="shared" si="285"/>
        <v>0</v>
      </c>
      <c r="AU124" s="272">
        <f t="shared" si="285"/>
        <v>0</v>
      </c>
      <c r="AV124" s="272">
        <f t="shared" si="285"/>
        <v>0</v>
      </c>
      <c r="AW124" s="272">
        <f t="shared" si="285"/>
        <v>0</v>
      </c>
      <c r="AX124" s="272">
        <f t="shared" si="285"/>
        <v>0</v>
      </c>
      <c r="AY124" s="272">
        <f t="shared" si="285"/>
        <v>0</v>
      </c>
      <c r="AZ124" s="374">
        <f t="shared" si="285"/>
        <v>0</v>
      </c>
      <c r="BA124" s="374">
        <f t="shared" si="133"/>
        <v>9</v>
      </c>
      <c r="BB124" s="766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82"/>
      <c r="EV124" s="182"/>
      <c r="EW124" s="7"/>
      <c r="EX124" s="7"/>
      <c r="EY124" s="7"/>
      <c r="EZ124" s="7"/>
      <c r="FA124" s="7"/>
      <c r="FB124" s="7"/>
      <c r="FC124" s="7"/>
      <c r="FD124" s="7"/>
    </row>
    <row r="125" spans="1:160" ht="18" hidden="1" customHeight="1" x14ac:dyDescent="0.25">
      <c r="A125" s="770" t="s">
        <v>493</v>
      </c>
      <c r="B125" s="770"/>
      <c r="C125" s="770"/>
      <c r="D125" s="272">
        <f t="shared" ref="D125:Z125" si="286">COUNTIF(D12:D64,"F.33")</f>
        <v>0</v>
      </c>
      <c r="E125" s="272">
        <f t="shared" si="286"/>
        <v>0</v>
      </c>
      <c r="F125" s="272">
        <f t="shared" si="286"/>
        <v>0</v>
      </c>
      <c r="G125" s="272">
        <f t="shared" ref="G125:L125" si="287">COUNTIF(G12:G64,"F.33")</f>
        <v>0</v>
      </c>
      <c r="H125" s="272">
        <f t="shared" si="287"/>
        <v>0</v>
      </c>
      <c r="I125" s="272">
        <f t="shared" si="287"/>
        <v>0</v>
      </c>
      <c r="J125" s="272">
        <f t="shared" si="287"/>
        <v>0</v>
      </c>
      <c r="K125" s="272">
        <f t="shared" si="287"/>
        <v>0</v>
      </c>
      <c r="L125" s="272">
        <f t="shared" si="287"/>
        <v>0</v>
      </c>
      <c r="M125" s="272">
        <f t="shared" si="286"/>
        <v>0</v>
      </c>
      <c r="N125" s="272">
        <f t="shared" si="286"/>
        <v>0</v>
      </c>
      <c r="O125" s="272">
        <f t="shared" si="286"/>
        <v>0</v>
      </c>
      <c r="P125" s="272">
        <f t="shared" si="286"/>
        <v>3</v>
      </c>
      <c r="Q125" s="272">
        <f t="shared" si="286"/>
        <v>3</v>
      </c>
      <c r="R125" s="272">
        <f t="shared" si="286"/>
        <v>3</v>
      </c>
      <c r="S125" s="272">
        <f t="shared" si="286"/>
        <v>3</v>
      </c>
      <c r="T125" s="272">
        <f t="shared" si="286"/>
        <v>3</v>
      </c>
      <c r="U125" s="272">
        <f t="shared" si="286"/>
        <v>3</v>
      </c>
      <c r="V125" s="272">
        <f t="shared" si="286"/>
        <v>3</v>
      </c>
      <c r="W125" s="272">
        <f t="shared" si="286"/>
        <v>3</v>
      </c>
      <c r="X125" s="272">
        <f t="shared" si="286"/>
        <v>3</v>
      </c>
      <c r="Y125" s="272">
        <f t="shared" si="286"/>
        <v>3</v>
      </c>
      <c r="Z125" s="272">
        <f t="shared" si="286"/>
        <v>3</v>
      </c>
      <c r="AA125" s="2"/>
      <c r="AB125" s="272">
        <f t="shared" si="129"/>
        <v>33</v>
      </c>
      <c r="AC125" s="373">
        <f t="shared" ref="AC125:AC134" si="288">AB125</f>
        <v>33</v>
      </c>
      <c r="AD125" s="272">
        <f t="shared" ref="AD125:AZ125" si="289">COUNTIF(AD11:AD63,"F.33")</f>
        <v>0</v>
      </c>
      <c r="AE125" s="272">
        <f t="shared" si="289"/>
        <v>0</v>
      </c>
      <c r="AF125" s="272">
        <f t="shared" si="289"/>
        <v>0</v>
      </c>
      <c r="AG125" s="272">
        <f t="shared" si="289"/>
        <v>0</v>
      </c>
      <c r="AH125" s="272">
        <f t="shared" si="289"/>
        <v>0</v>
      </c>
      <c r="AI125" s="272">
        <f t="shared" si="289"/>
        <v>0</v>
      </c>
      <c r="AJ125" s="272">
        <f t="shared" si="289"/>
        <v>0</v>
      </c>
      <c r="AK125" s="272">
        <f t="shared" si="289"/>
        <v>0</v>
      </c>
      <c r="AL125" s="272">
        <f t="shared" si="289"/>
        <v>0</v>
      </c>
      <c r="AM125" s="272">
        <f t="shared" si="289"/>
        <v>0</v>
      </c>
      <c r="AN125" s="272">
        <f t="shared" si="289"/>
        <v>0</v>
      </c>
      <c r="AO125" s="272">
        <f t="shared" si="289"/>
        <v>0</v>
      </c>
      <c r="AP125" s="272">
        <f t="shared" si="289"/>
        <v>3</v>
      </c>
      <c r="AQ125" s="272">
        <f t="shared" si="289"/>
        <v>3</v>
      </c>
      <c r="AR125" s="272">
        <f t="shared" si="289"/>
        <v>3</v>
      </c>
      <c r="AS125" s="272">
        <f t="shared" si="289"/>
        <v>3</v>
      </c>
      <c r="AT125" s="272">
        <f t="shared" si="289"/>
        <v>3</v>
      </c>
      <c r="AU125" s="272">
        <f t="shared" si="289"/>
        <v>3</v>
      </c>
      <c r="AV125" s="272">
        <f t="shared" si="289"/>
        <v>3</v>
      </c>
      <c r="AW125" s="272">
        <f t="shared" si="289"/>
        <v>3</v>
      </c>
      <c r="AX125" s="272">
        <f t="shared" si="289"/>
        <v>3</v>
      </c>
      <c r="AY125" s="272">
        <f t="shared" si="289"/>
        <v>3</v>
      </c>
      <c r="AZ125" s="374">
        <f t="shared" si="289"/>
        <v>3</v>
      </c>
      <c r="BA125" s="374">
        <f t="shared" si="133"/>
        <v>33</v>
      </c>
      <c r="BB125" s="386">
        <f t="shared" ref="BB125:BB134" si="290">BA125</f>
        <v>33</v>
      </c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82"/>
      <c r="EV125" s="182"/>
      <c r="EW125" s="7"/>
      <c r="EX125" s="7"/>
      <c r="EY125" s="7"/>
      <c r="EZ125" s="7"/>
      <c r="FA125" s="7"/>
      <c r="FB125" s="7"/>
      <c r="FC125" s="7"/>
      <c r="FD125" s="7"/>
    </row>
    <row r="126" spans="1:160" ht="18" hidden="1" customHeight="1" x14ac:dyDescent="0.25">
      <c r="A126" s="770" t="s">
        <v>494</v>
      </c>
      <c r="B126" s="770"/>
      <c r="C126" s="770"/>
      <c r="D126" s="272">
        <f t="shared" ref="D126:Z126" si="291">COUNTIF(D12:D64,"F.38")</f>
        <v>3</v>
      </c>
      <c r="E126" s="272">
        <f t="shared" si="291"/>
        <v>3</v>
      </c>
      <c r="F126" s="272">
        <f t="shared" si="291"/>
        <v>3</v>
      </c>
      <c r="G126" s="272">
        <f t="shared" ref="G126:L126" si="292">COUNTIF(G12:G64,"F.38")</f>
        <v>3</v>
      </c>
      <c r="H126" s="272">
        <f t="shared" si="292"/>
        <v>3</v>
      </c>
      <c r="I126" s="272">
        <f t="shared" si="292"/>
        <v>3</v>
      </c>
      <c r="J126" s="272">
        <f t="shared" si="292"/>
        <v>3</v>
      </c>
      <c r="K126" s="272">
        <f t="shared" si="292"/>
        <v>3</v>
      </c>
      <c r="L126" s="272">
        <f t="shared" si="292"/>
        <v>3</v>
      </c>
      <c r="M126" s="272">
        <f t="shared" si="291"/>
        <v>3</v>
      </c>
      <c r="N126" s="272">
        <f t="shared" si="291"/>
        <v>3</v>
      </c>
      <c r="O126" s="272">
        <f t="shared" si="291"/>
        <v>3</v>
      </c>
      <c r="P126" s="272">
        <f t="shared" si="291"/>
        <v>0</v>
      </c>
      <c r="Q126" s="272">
        <f t="shared" si="291"/>
        <v>0</v>
      </c>
      <c r="R126" s="272">
        <f t="shared" si="291"/>
        <v>0</v>
      </c>
      <c r="S126" s="272">
        <f t="shared" si="291"/>
        <v>0</v>
      </c>
      <c r="T126" s="272">
        <f t="shared" si="291"/>
        <v>0</v>
      </c>
      <c r="U126" s="272">
        <f t="shared" si="291"/>
        <v>0</v>
      </c>
      <c r="V126" s="272">
        <f t="shared" si="291"/>
        <v>0</v>
      </c>
      <c r="W126" s="272">
        <f t="shared" si="291"/>
        <v>0</v>
      </c>
      <c r="X126" s="272">
        <f t="shared" si="291"/>
        <v>0</v>
      </c>
      <c r="Y126" s="272">
        <f t="shared" si="291"/>
        <v>0</v>
      </c>
      <c r="Z126" s="272">
        <f t="shared" si="291"/>
        <v>0</v>
      </c>
      <c r="AA126" s="2"/>
      <c r="AB126" s="272">
        <f t="shared" si="129"/>
        <v>36</v>
      </c>
      <c r="AC126" s="373">
        <f t="shared" si="288"/>
        <v>36</v>
      </c>
      <c r="AD126" s="272">
        <f t="shared" ref="AD126:AZ126" si="293">COUNTIF(AD11:AD63,"F.38")</f>
        <v>3</v>
      </c>
      <c r="AE126" s="272">
        <f t="shared" si="293"/>
        <v>3</v>
      </c>
      <c r="AF126" s="272">
        <f t="shared" si="293"/>
        <v>3</v>
      </c>
      <c r="AG126" s="272">
        <f t="shared" si="293"/>
        <v>3</v>
      </c>
      <c r="AH126" s="272">
        <f t="shared" si="293"/>
        <v>3</v>
      </c>
      <c r="AI126" s="272">
        <f t="shared" si="293"/>
        <v>3</v>
      </c>
      <c r="AJ126" s="272">
        <f t="shared" si="293"/>
        <v>3</v>
      </c>
      <c r="AK126" s="272">
        <f t="shared" si="293"/>
        <v>3</v>
      </c>
      <c r="AL126" s="272">
        <f t="shared" si="293"/>
        <v>3</v>
      </c>
      <c r="AM126" s="272">
        <f t="shared" si="293"/>
        <v>3</v>
      </c>
      <c r="AN126" s="272">
        <f t="shared" si="293"/>
        <v>3</v>
      </c>
      <c r="AO126" s="272">
        <f t="shared" si="293"/>
        <v>3</v>
      </c>
      <c r="AP126" s="272">
        <f t="shared" si="293"/>
        <v>0</v>
      </c>
      <c r="AQ126" s="272">
        <f t="shared" si="293"/>
        <v>0</v>
      </c>
      <c r="AR126" s="272">
        <f t="shared" si="293"/>
        <v>0</v>
      </c>
      <c r="AS126" s="272">
        <f t="shared" si="293"/>
        <v>0</v>
      </c>
      <c r="AT126" s="272">
        <f t="shared" si="293"/>
        <v>0</v>
      </c>
      <c r="AU126" s="272">
        <f t="shared" si="293"/>
        <v>0</v>
      </c>
      <c r="AV126" s="272">
        <f t="shared" si="293"/>
        <v>0</v>
      </c>
      <c r="AW126" s="272">
        <f t="shared" si="293"/>
        <v>0</v>
      </c>
      <c r="AX126" s="272">
        <f t="shared" si="293"/>
        <v>0</v>
      </c>
      <c r="AY126" s="272">
        <f t="shared" si="293"/>
        <v>0</v>
      </c>
      <c r="AZ126" s="374">
        <f t="shared" si="293"/>
        <v>0</v>
      </c>
      <c r="BA126" s="374">
        <f t="shared" si="133"/>
        <v>36</v>
      </c>
      <c r="BB126" s="374">
        <f t="shared" si="290"/>
        <v>36</v>
      </c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82"/>
      <c r="EV126" s="182"/>
      <c r="EW126" s="7"/>
      <c r="EX126" s="7"/>
      <c r="EY126" s="7"/>
      <c r="EZ126" s="7"/>
      <c r="FA126" s="7"/>
      <c r="FB126" s="7"/>
      <c r="FC126" s="7"/>
      <c r="FD126" s="7"/>
    </row>
    <row r="127" spans="1:160" ht="18" hidden="1" customHeight="1" x14ac:dyDescent="0.25">
      <c r="A127" s="770" t="s">
        <v>495</v>
      </c>
      <c r="B127" s="770"/>
      <c r="C127" s="770"/>
      <c r="D127" s="272">
        <f t="shared" ref="D127:Z127" si="294">COUNTIF(D12:D64,"M.18")</f>
        <v>0</v>
      </c>
      <c r="E127" s="272">
        <f t="shared" si="294"/>
        <v>0</v>
      </c>
      <c r="F127" s="272">
        <f t="shared" si="294"/>
        <v>0</v>
      </c>
      <c r="G127" s="272">
        <f t="shared" ref="G127:L127" si="295">COUNTIF(G12:G64,"M.18")</f>
        <v>0</v>
      </c>
      <c r="H127" s="272">
        <f t="shared" si="295"/>
        <v>0</v>
      </c>
      <c r="I127" s="272">
        <f t="shared" si="295"/>
        <v>0</v>
      </c>
      <c r="J127" s="272">
        <f t="shared" si="295"/>
        <v>0</v>
      </c>
      <c r="K127" s="272">
        <f t="shared" si="295"/>
        <v>0</v>
      </c>
      <c r="L127" s="272">
        <f t="shared" si="295"/>
        <v>0</v>
      </c>
      <c r="M127" s="272">
        <f t="shared" si="294"/>
        <v>2</v>
      </c>
      <c r="N127" s="272">
        <f t="shared" si="294"/>
        <v>2</v>
      </c>
      <c r="O127" s="272">
        <f t="shared" si="294"/>
        <v>0</v>
      </c>
      <c r="P127" s="272">
        <f t="shared" si="294"/>
        <v>0</v>
      </c>
      <c r="Q127" s="272">
        <f t="shared" si="294"/>
        <v>0</v>
      </c>
      <c r="R127" s="272">
        <f t="shared" si="294"/>
        <v>0</v>
      </c>
      <c r="S127" s="272">
        <f t="shared" si="294"/>
        <v>0</v>
      </c>
      <c r="T127" s="272">
        <f t="shared" si="294"/>
        <v>0</v>
      </c>
      <c r="U127" s="272">
        <f t="shared" si="294"/>
        <v>0</v>
      </c>
      <c r="V127" s="272">
        <f t="shared" si="294"/>
        <v>0</v>
      </c>
      <c r="W127" s="272">
        <f t="shared" si="294"/>
        <v>2</v>
      </c>
      <c r="X127" s="272">
        <f t="shared" si="294"/>
        <v>2</v>
      </c>
      <c r="Y127" s="272">
        <f t="shared" si="294"/>
        <v>2</v>
      </c>
      <c r="Z127" s="272">
        <f t="shared" si="294"/>
        <v>2</v>
      </c>
      <c r="AA127" s="2"/>
      <c r="AB127" s="272">
        <f t="shared" si="129"/>
        <v>12</v>
      </c>
      <c r="AC127" s="373">
        <f t="shared" si="288"/>
        <v>12</v>
      </c>
      <c r="AD127" s="272">
        <f t="shared" ref="AD127:AZ127" si="296">COUNTIF(AD11:AD63,"M.18")</f>
        <v>0</v>
      </c>
      <c r="AE127" s="272">
        <f t="shared" si="296"/>
        <v>0</v>
      </c>
      <c r="AF127" s="272">
        <f t="shared" si="296"/>
        <v>0</v>
      </c>
      <c r="AG127" s="272">
        <f t="shared" si="296"/>
        <v>0</v>
      </c>
      <c r="AH127" s="272">
        <f t="shared" si="296"/>
        <v>0</v>
      </c>
      <c r="AI127" s="272">
        <f t="shared" si="296"/>
        <v>0</v>
      </c>
      <c r="AJ127" s="272">
        <f t="shared" si="296"/>
        <v>0</v>
      </c>
      <c r="AK127" s="272">
        <f t="shared" si="296"/>
        <v>0</v>
      </c>
      <c r="AL127" s="272">
        <f t="shared" si="296"/>
        <v>0</v>
      </c>
      <c r="AM127" s="272">
        <f t="shared" si="296"/>
        <v>2</v>
      </c>
      <c r="AN127" s="272">
        <f t="shared" si="296"/>
        <v>2</v>
      </c>
      <c r="AO127" s="272">
        <f t="shared" si="296"/>
        <v>0</v>
      </c>
      <c r="AP127" s="272">
        <f t="shared" si="296"/>
        <v>0</v>
      </c>
      <c r="AQ127" s="272">
        <f t="shared" si="296"/>
        <v>0</v>
      </c>
      <c r="AR127" s="272">
        <f t="shared" si="296"/>
        <v>0</v>
      </c>
      <c r="AS127" s="272">
        <f t="shared" si="296"/>
        <v>0</v>
      </c>
      <c r="AT127" s="272">
        <f t="shared" si="296"/>
        <v>0</v>
      </c>
      <c r="AU127" s="272">
        <f t="shared" si="296"/>
        <v>0</v>
      </c>
      <c r="AV127" s="272">
        <f t="shared" si="296"/>
        <v>0</v>
      </c>
      <c r="AW127" s="272">
        <f t="shared" si="296"/>
        <v>2</v>
      </c>
      <c r="AX127" s="272">
        <f t="shared" si="296"/>
        <v>2</v>
      </c>
      <c r="AY127" s="272">
        <f t="shared" si="296"/>
        <v>2</v>
      </c>
      <c r="AZ127" s="374">
        <f t="shared" si="296"/>
        <v>2</v>
      </c>
      <c r="BA127" s="374">
        <f t="shared" si="133"/>
        <v>12</v>
      </c>
      <c r="BB127" s="374">
        <f t="shared" si="290"/>
        <v>12</v>
      </c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82"/>
      <c r="EV127" s="182"/>
      <c r="EW127" s="7"/>
      <c r="EX127" s="7"/>
      <c r="EY127" s="7"/>
      <c r="EZ127" s="7"/>
      <c r="FA127" s="7"/>
      <c r="FB127" s="7"/>
      <c r="FC127" s="7"/>
      <c r="FD127" s="7"/>
    </row>
    <row r="128" spans="1:160" ht="18" hidden="1" customHeight="1" x14ac:dyDescent="0.25">
      <c r="A128" s="770" t="s">
        <v>496</v>
      </c>
      <c r="B128" s="770"/>
      <c r="C128" s="770"/>
      <c r="D128" s="272">
        <f t="shared" ref="D128:Z128" si="297">COUNTIF(D12:D64,"M.25")</f>
        <v>2</v>
      </c>
      <c r="E128" s="272">
        <f t="shared" si="297"/>
        <v>2</v>
      </c>
      <c r="F128" s="272">
        <f t="shared" si="297"/>
        <v>2</v>
      </c>
      <c r="G128" s="272">
        <f t="shared" ref="G128:L128" si="298">COUNTIF(G12:G64,"M.25")</f>
        <v>2</v>
      </c>
      <c r="H128" s="272">
        <f t="shared" si="298"/>
        <v>2</v>
      </c>
      <c r="I128" s="272">
        <f t="shared" si="298"/>
        <v>2</v>
      </c>
      <c r="J128" s="272">
        <f t="shared" si="298"/>
        <v>2</v>
      </c>
      <c r="K128" s="272">
        <f t="shared" si="298"/>
        <v>2</v>
      </c>
      <c r="L128" s="272">
        <f t="shared" si="298"/>
        <v>2</v>
      </c>
      <c r="M128" s="272">
        <f t="shared" si="297"/>
        <v>0</v>
      </c>
      <c r="N128" s="272">
        <f t="shared" si="297"/>
        <v>0</v>
      </c>
      <c r="O128" s="272">
        <f t="shared" si="297"/>
        <v>0</v>
      </c>
      <c r="P128" s="272">
        <f t="shared" si="297"/>
        <v>0</v>
      </c>
      <c r="Q128" s="272">
        <f t="shared" si="297"/>
        <v>0</v>
      </c>
      <c r="R128" s="272">
        <f t="shared" si="297"/>
        <v>2</v>
      </c>
      <c r="S128" s="272">
        <f t="shared" si="297"/>
        <v>2</v>
      </c>
      <c r="T128" s="272">
        <f t="shared" si="297"/>
        <v>0</v>
      </c>
      <c r="U128" s="272">
        <f t="shared" si="297"/>
        <v>0</v>
      </c>
      <c r="V128" s="272">
        <f t="shared" si="297"/>
        <v>0</v>
      </c>
      <c r="W128" s="272">
        <f t="shared" si="297"/>
        <v>0</v>
      </c>
      <c r="X128" s="272">
        <f t="shared" si="297"/>
        <v>0</v>
      </c>
      <c r="Y128" s="272">
        <f t="shared" si="297"/>
        <v>0</v>
      </c>
      <c r="Z128" s="272">
        <f t="shared" si="297"/>
        <v>0</v>
      </c>
      <c r="AA128" s="2"/>
      <c r="AB128" s="272">
        <f t="shared" si="129"/>
        <v>22</v>
      </c>
      <c r="AC128" s="373">
        <f t="shared" si="288"/>
        <v>22</v>
      </c>
      <c r="AD128" s="272">
        <f t="shared" ref="AD128:AZ128" si="299">COUNTIF(AD11:AD63,"M.25")</f>
        <v>2</v>
      </c>
      <c r="AE128" s="272">
        <f t="shared" si="299"/>
        <v>2</v>
      </c>
      <c r="AF128" s="272">
        <f t="shared" si="299"/>
        <v>2</v>
      </c>
      <c r="AG128" s="272">
        <f t="shared" si="299"/>
        <v>2</v>
      </c>
      <c r="AH128" s="272">
        <f t="shared" si="299"/>
        <v>2</v>
      </c>
      <c r="AI128" s="272">
        <f t="shared" si="299"/>
        <v>2</v>
      </c>
      <c r="AJ128" s="272">
        <f t="shared" si="299"/>
        <v>2</v>
      </c>
      <c r="AK128" s="272">
        <f t="shared" si="299"/>
        <v>2</v>
      </c>
      <c r="AL128" s="272">
        <f t="shared" si="299"/>
        <v>2</v>
      </c>
      <c r="AM128" s="272">
        <f t="shared" si="299"/>
        <v>0</v>
      </c>
      <c r="AN128" s="272">
        <f t="shared" si="299"/>
        <v>0</v>
      </c>
      <c r="AO128" s="272">
        <f t="shared" si="299"/>
        <v>0</v>
      </c>
      <c r="AP128" s="272">
        <f t="shared" si="299"/>
        <v>0</v>
      </c>
      <c r="AQ128" s="272">
        <f t="shared" si="299"/>
        <v>0</v>
      </c>
      <c r="AR128" s="272">
        <f t="shared" si="299"/>
        <v>2</v>
      </c>
      <c r="AS128" s="272">
        <f t="shared" si="299"/>
        <v>2</v>
      </c>
      <c r="AT128" s="272">
        <f t="shared" si="299"/>
        <v>0</v>
      </c>
      <c r="AU128" s="272">
        <f t="shared" si="299"/>
        <v>0</v>
      </c>
      <c r="AV128" s="272">
        <f t="shared" si="299"/>
        <v>0</v>
      </c>
      <c r="AW128" s="272">
        <f t="shared" si="299"/>
        <v>0</v>
      </c>
      <c r="AX128" s="272">
        <f t="shared" si="299"/>
        <v>0</v>
      </c>
      <c r="AY128" s="272">
        <f t="shared" si="299"/>
        <v>0</v>
      </c>
      <c r="AZ128" s="374">
        <f t="shared" si="299"/>
        <v>0</v>
      </c>
      <c r="BA128" s="374">
        <f t="shared" si="133"/>
        <v>22</v>
      </c>
      <c r="BB128" s="374">
        <f t="shared" si="290"/>
        <v>22</v>
      </c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82"/>
      <c r="EV128" s="182"/>
      <c r="EW128" s="7"/>
      <c r="EX128" s="7"/>
      <c r="EY128" s="7"/>
      <c r="EZ128" s="7"/>
      <c r="FA128" s="7"/>
      <c r="FB128" s="7"/>
      <c r="FC128" s="7"/>
      <c r="FD128" s="7"/>
    </row>
    <row r="129" spans="1:160" ht="18" hidden="1" customHeight="1" x14ac:dyDescent="0.25">
      <c r="A129" s="770" t="s">
        <v>759</v>
      </c>
      <c r="B129" s="770"/>
      <c r="C129" s="770"/>
      <c r="D129" s="272">
        <f>COUNTIF(D12:D64,"M.37")</f>
        <v>0</v>
      </c>
      <c r="E129" s="272">
        <f t="shared" ref="E129:Z129" si="300">COUNTIF(E12:E64,"M.37")</f>
        <v>0</v>
      </c>
      <c r="F129" s="272">
        <f t="shared" si="300"/>
        <v>0</v>
      </c>
      <c r="G129" s="272">
        <f t="shared" si="300"/>
        <v>0</v>
      </c>
      <c r="H129" s="272">
        <f>COUNTIF(H12:H64,"M.37")</f>
        <v>0</v>
      </c>
      <c r="I129" s="272">
        <f>COUNTIF(I12:I64,"M.37")</f>
        <v>0</v>
      </c>
      <c r="J129" s="272">
        <f>COUNTIF(J12:J64,"M.37")</f>
        <v>0</v>
      </c>
      <c r="K129" s="272">
        <f>COUNTIF(K12:K64,"M.37")</f>
        <v>0</v>
      </c>
      <c r="L129" s="272">
        <f>COUNTIF(L12:L64,"M.37")</f>
        <v>0</v>
      </c>
      <c r="M129" s="272">
        <f t="shared" si="300"/>
        <v>0</v>
      </c>
      <c r="N129" s="272">
        <f t="shared" si="300"/>
        <v>0</v>
      </c>
      <c r="O129" s="272">
        <f t="shared" si="300"/>
        <v>2</v>
      </c>
      <c r="P129" s="272">
        <f t="shared" si="300"/>
        <v>2</v>
      </c>
      <c r="Q129" s="272">
        <f t="shared" si="300"/>
        <v>2</v>
      </c>
      <c r="R129" s="272">
        <f t="shared" si="300"/>
        <v>0</v>
      </c>
      <c r="S129" s="272">
        <f t="shared" si="300"/>
        <v>0</v>
      </c>
      <c r="T129" s="272">
        <f t="shared" si="300"/>
        <v>2</v>
      </c>
      <c r="U129" s="272">
        <f t="shared" si="300"/>
        <v>2</v>
      </c>
      <c r="V129" s="272">
        <f t="shared" si="300"/>
        <v>2</v>
      </c>
      <c r="W129" s="272">
        <f t="shared" si="300"/>
        <v>0</v>
      </c>
      <c r="X129" s="272">
        <f t="shared" si="300"/>
        <v>0</v>
      </c>
      <c r="Y129" s="272">
        <f t="shared" si="300"/>
        <v>0</v>
      </c>
      <c r="Z129" s="272">
        <f t="shared" si="300"/>
        <v>0</v>
      </c>
      <c r="AA129" s="2"/>
      <c r="AB129" s="272">
        <f t="shared" si="129"/>
        <v>12</v>
      </c>
      <c r="AC129" s="767">
        <f>AB129+AB130</f>
        <v>30</v>
      </c>
      <c r="AD129" s="272">
        <f t="shared" ref="AD129:AZ129" si="301">COUNTIF(AD11:AD63,"M.37")</f>
        <v>0</v>
      </c>
      <c r="AE129" s="272">
        <f t="shared" si="301"/>
        <v>0</v>
      </c>
      <c r="AF129" s="272">
        <f t="shared" si="301"/>
        <v>0</v>
      </c>
      <c r="AG129" s="272">
        <f t="shared" si="301"/>
        <v>0</v>
      </c>
      <c r="AH129" s="272">
        <f t="shared" si="301"/>
        <v>0</v>
      </c>
      <c r="AI129" s="272">
        <f t="shared" si="301"/>
        <v>0</v>
      </c>
      <c r="AJ129" s="272">
        <f t="shared" si="301"/>
        <v>0</v>
      </c>
      <c r="AK129" s="272">
        <f t="shared" si="301"/>
        <v>0</v>
      </c>
      <c r="AL129" s="272">
        <f t="shared" si="301"/>
        <v>0</v>
      </c>
      <c r="AM129" s="272">
        <f t="shared" si="301"/>
        <v>0</v>
      </c>
      <c r="AN129" s="272">
        <f t="shared" si="301"/>
        <v>0</v>
      </c>
      <c r="AO129" s="272">
        <f t="shared" si="301"/>
        <v>2</v>
      </c>
      <c r="AP129" s="272">
        <f t="shared" si="301"/>
        <v>2</v>
      </c>
      <c r="AQ129" s="272">
        <f t="shared" si="301"/>
        <v>2</v>
      </c>
      <c r="AR129" s="272">
        <f t="shared" si="301"/>
        <v>0</v>
      </c>
      <c r="AS129" s="272">
        <f t="shared" si="301"/>
        <v>0</v>
      </c>
      <c r="AT129" s="272">
        <f t="shared" si="301"/>
        <v>2</v>
      </c>
      <c r="AU129" s="272">
        <f t="shared" si="301"/>
        <v>2</v>
      </c>
      <c r="AV129" s="272">
        <f t="shared" si="301"/>
        <v>2</v>
      </c>
      <c r="AW129" s="272">
        <f t="shared" si="301"/>
        <v>0</v>
      </c>
      <c r="AX129" s="272">
        <f t="shared" si="301"/>
        <v>0</v>
      </c>
      <c r="AY129" s="272">
        <f t="shared" si="301"/>
        <v>0</v>
      </c>
      <c r="AZ129" s="272">
        <f t="shared" si="301"/>
        <v>0</v>
      </c>
      <c r="BA129" s="387">
        <f t="shared" si="133"/>
        <v>12</v>
      </c>
      <c r="BB129" s="766">
        <f>BA129+BA130</f>
        <v>30</v>
      </c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82"/>
      <c r="EV129" s="182"/>
      <c r="EW129" s="7"/>
      <c r="EX129" s="7"/>
      <c r="EY129" s="7"/>
      <c r="EZ129" s="7"/>
      <c r="FA129" s="7"/>
      <c r="FB129" s="7"/>
      <c r="FC129" s="7"/>
      <c r="FD129" s="7"/>
    </row>
    <row r="130" spans="1:160" ht="18" hidden="1" customHeight="1" x14ac:dyDescent="0.25">
      <c r="A130" s="770" t="s">
        <v>498</v>
      </c>
      <c r="B130" s="770"/>
      <c r="C130" s="770"/>
      <c r="D130" s="272">
        <f>COUNTIF(D12:D64,"T.37")</f>
        <v>2</v>
      </c>
      <c r="E130" s="272">
        <f t="shared" ref="E130:Z130" si="302">COUNTIF(E12:E64,"T.37")</f>
        <v>2</v>
      </c>
      <c r="F130" s="272">
        <f t="shared" si="302"/>
        <v>2</v>
      </c>
      <c r="G130" s="272">
        <f t="shared" si="302"/>
        <v>2</v>
      </c>
      <c r="H130" s="272">
        <f>COUNTIF(H12:H64,"T.37")</f>
        <v>2</v>
      </c>
      <c r="I130" s="272">
        <f>COUNTIF(I12:I64,"T.37")</f>
        <v>2</v>
      </c>
      <c r="J130" s="272">
        <f>COUNTIF(J12:J64,"T.37")</f>
        <v>2</v>
      </c>
      <c r="K130" s="272">
        <f>COUNTIF(K12:K64,"T.37")</f>
        <v>2</v>
      </c>
      <c r="L130" s="272">
        <f>COUNTIF(L12:L64,"T.37")</f>
        <v>2</v>
      </c>
      <c r="M130" s="272">
        <f t="shared" si="302"/>
        <v>0</v>
      </c>
      <c r="N130" s="272">
        <f t="shared" si="302"/>
        <v>0</v>
      </c>
      <c r="O130" s="272">
        <f t="shared" si="302"/>
        <v>0</v>
      </c>
      <c r="P130" s="272">
        <f t="shared" si="302"/>
        <v>0</v>
      </c>
      <c r="Q130" s="272">
        <f t="shared" si="302"/>
        <v>0</v>
      </c>
      <c r="R130" s="272">
        <f t="shared" si="302"/>
        <v>0</v>
      </c>
      <c r="S130" s="272">
        <f t="shared" si="302"/>
        <v>0</v>
      </c>
      <c r="T130" s="272">
        <f t="shared" si="302"/>
        <v>0</v>
      </c>
      <c r="U130" s="272">
        <f t="shared" si="302"/>
        <v>0</v>
      </c>
      <c r="V130" s="272">
        <f t="shared" si="302"/>
        <v>0</v>
      </c>
      <c r="W130" s="272">
        <f t="shared" si="302"/>
        <v>0</v>
      </c>
      <c r="X130" s="272">
        <f t="shared" si="302"/>
        <v>0</v>
      </c>
      <c r="Y130" s="272">
        <f t="shared" si="302"/>
        <v>0</v>
      </c>
      <c r="Z130" s="272">
        <f t="shared" si="302"/>
        <v>0</v>
      </c>
      <c r="AA130" s="2"/>
      <c r="AB130" s="272">
        <f t="shared" si="129"/>
        <v>18</v>
      </c>
      <c r="AC130" s="767"/>
      <c r="AD130" s="272">
        <f>COUNTIF(AD11:AD63,"T.37")</f>
        <v>2</v>
      </c>
      <c r="AE130" s="272">
        <f t="shared" ref="AE130:AZ130" si="303">COUNTIF(AE11:AE63,"T.37")</f>
        <v>2</v>
      </c>
      <c r="AF130" s="272">
        <f t="shared" si="303"/>
        <v>2</v>
      </c>
      <c r="AG130" s="272">
        <f t="shared" si="303"/>
        <v>2</v>
      </c>
      <c r="AH130" s="272">
        <f t="shared" si="303"/>
        <v>2</v>
      </c>
      <c r="AI130" s="272">
        <f t="shared" si="303"/>
        <v>2</v>
      </c>
      <c r="AJ130" s="272">
        <f t="shared" si="303"/>
        <v>2</v>
      </c>
      <c r="AK130" s="272">
        <f t="shared" si="303"/>
        <v>2</v>
      </c>
      <c r="AL130" s="272">
        <f t="shared" si="303"/>
        <v>2</v>
      </c>
      <c r="AM130" s="272">
        <f t="shared" si="303"/>
        <v>0</v>
      </c>
      <c r="AN130" s="272">
        <f t="shared" si="303"/>
        <v>0</v>
      </c>
      <c r="AO130" s="272">
        <f t="shared" si="303"/>
        <v>0</v>
      </c>
      <c r="AP130" s="272">
        <f t="shared" si="303"/>
        <v>0</v>
      </c>
      <c r="AQ130" s="272">
        <f t="shared" si="303"/>
        <v>0</v>
      </c>
      <c r="AR130" s="272">
        <f t="shared" si="303"/>
        <v>0</v>
      </c>
      <c r="AS130" s="272">
        <f t="shared" si="303"/>
        <v>0</v>
      </c>
      <c r="AT130" s="272">
        <f t="shared" si="303"/>
        <v>0</v>
      </c>
      <c r="AU130" s="272">
        <f t="shared" si="303"/>
        <v>0</v>
      </c>
      <c r="AV130" s="272">
        <f t="shared" si="303"/>
        <v>0</v>
      </c>
      <c r="AW130" s="272">
        <f t="shared" si="303"/>
        <v>0</v>
      </c>
      <c r="AX130" s="272">
        <f t="shared" si="303"/>
        <v>0</v>
      </c>
      <c r="AY130" s="272">
        <f t="shared" si="303"/>
        <v>0</v>
      </c>
      <c r="AZ130" s="272">
        <f t="shared" si="303"/>
        <v>0</v>
      </c>
      <c r="BA130" s="374">
        <f t="shared" si="133"/>
        <v>18</v>
      </c>
      <c r="BB130" s="766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82"/>
      <c r="EV130" s="182"/>
      <c r="EW130" s="7"/>
      <c r="EX130" s="7"/>
      <c r="EY130" s="7"/>
      <c r="EZ130" s="7"/>
      <c r="FA130" s="7"/>
      <c r="FB130" s="7"/>
      <c r="FC130" s="7"/>
      <c r="FD130" s="7"/>
    </row>
    <row r="131" spans="1:160" ht="18" hidden="1" customHeight="1" x14ac:dyDescent="0.25">
      <c r="A131" s="384" t="s">
        <v>760</v>
      </c>
      <c r="B131" s="384"/>
      <c r="C131" s="384"/>
      <c r="D131" s="272">
        <f>COUNTIF(D12:D64,"X.29")</f>
        <v>0</v>
      </c>
      <c r="E131" s="272">
        <f t="shared" ref="E131:Z131" si="304">COUNTIF(E12:E64,"X.29")</f>
        <v>0</v>
      </c>
      <c r="F131" s="272">
        <f t="shared" si="304"/>
        <v>0</v>
      </c>
      <c r="G131" s="272">
        <f t="shared" si="304"/>
        <v>0</v>
      </c>
      <c r="H131" s="272">
        <f>COUNTIF(H12:H64,"X.29")</f>
        <v>0</v>
      </c>
      <c r="I131" s="272">
        <f>COUNTIF(I12:I64,"X.29")</f>
        <v>2</v>
      </c>
      <c r="J131" s="272">
        <f>COUNTIF(J12:J64,"X.29")</f>
        <v>2</v>
      </c>
      <c r="K131" s="272">
        <f>COUNTIF(K12:K64,"X.29")</f>
        <v>2</v>
      </c>
      <c r="L131" s="272">
        <f>COUNTIF(L12:L64,"X.29")</f>
        <v>2</v>
      </c>
      <c r="M131" s="272">
        <f t="shared" si="304"/>
        <v>0</v>
      </c>
      <c r="N131" s="272">
        <f t="shared" si="304"/>
        <v>0</v>
      </c>
      <c r="O131" s="272">
        <f t="shared" si="304"/>
        <v>0</v>
      </c>
      <c r="P131" s="272">
        <f t="shared" si="304"/>
        <v>0</v>
      </c>
      <c r="Q131" s="272">
        <f t="shared" si="304"/>
        <v>0</v>
      </c>
      <c r="R131" s="272">
        <f t="shared" si="304"/>
        <v>0</v>
      </c>
      <c r="S131" s="272">
        <f t="shared" si="304"/>
        <v>0</v>
      </c>
      <c r="T131" s="272">
        <f t="shared" si="304"/>
        <v>0</v>
      </c>
      <c r="U131" s="272">
        <f t="shared" si="304"/>
        <v>0</v>
      </c>
      <c r="V131" s="272">
        <f t="shared" si="304"/>
        <v>0</v>
      </c>
      <c r="W131" s="272">
        <f t="shared" si="304"/>
        <v>0</v>
      </c>
      <c r="X131" s="272">
        <f t="shared" si="304"/>
        <v>0</v>
      </c>
      <c r="Y131" s="272">
        <f t="shared" si="304"/>
        <v>0</v>
      </c>
      <c r="Z131" s="272">
        <f t="shared" si="304"/>
        <v>0</v>
      </c>
      <c r="AA131" s="2"/>
      <c r="AB131" s="272">
        <f t="shared" si="129"/>
        <v>8</v>
      </c>
      <c r="AC131" s="385">
        <f>AB131</f>
        <v>8</v>
      </c>
      <c r="AD131" s="272">
        <f t="shared" ref="AD131:AZ131" si="305">COUNTIF(AD11:AD63,"X.29")</f>
        <v>0</v>
      </c>
      <c r="AE131" s="272">
        <f t="shared" si="305"/>
        <v>0</v>
      </c>
      <c r="AF131" s="272">
        <f t="shared" si="305"/>
        <v>0</v>
      </c>
      <c r="AG131" s="272">
        <f t="shared" si="305"/>
        <v>0</v>
      </c>
      <c r="AH131" s="272">
        <f t="shared" si="305"/>
        <v>0</v>
      </c>
      <c r="AI131" s="272">
        <f t="shared" si="305"/>
        <v>2</v>
      </c>
      <c r="AJ131" s="272">
        <f t="shared" si="305"/>
        <v>2</v>
      </c>
      <c r="AK131" s="272">
        <f t="shared" si="305"/>
        <v>2</v>
      </c>
      <c r="AL131" s="272">
        <f t="shared" si="305"/>
        <v>2</v>
      </c>
      <c r="AM131" s="272">
        <f t="shared" si="305"/>
        <v>0</v>
      </c>
      <c r="AN131" s="272">
        <f t="shared" si="305"/>
        <v>0</v>
      </c>
      <c r="AO131" s="272">
        <f t="shared" si="305"/>
        <v>0</v>
      </c>
      <c r="AP131" s="272">
        <f t="shared" si="305"/>
        <v>0</v>
      </c>
      <c r="AQ131" s="272">
        <f t="shared" si="305"/>
        <v>0</v>
      </c>
      <c r="AR131" s="272">
        <f t="shared" si="305"/>
        <v>0</v>
      </c>
      <c r="AS131" s="272">
        <f t="shared" si="305"/>
        <v>0</v>
      </c>
      <c r="AT131" s="272">
        <f t="shared" si="305"/>
        <v>0</v>
      </c>
      <c r="AU131" s="272">
        <f t="shared" si="305"/>
        <v>0</v>
      </c>
      <c r="AV131" s="272">
        <f t="shared" si="305"/>
        <v>0</v>
      </c>
      <c r="AW131" s="272">
        <f t="shared" si="305"/>
        <v>0</v>
      </c>
      <c r="AX131" s="272">
        <f t="shared" si="305"/>
        <v>0</v>
      </c>
      <c r="AY131" s="272">
        <f t="shared" si="305"/>
        <v>0</v>
      </c>
      <c r="AZ131" s="272">
        <f t="shared" si="305"/>
        <v>0</v>
      </c>
      <c r="BA131" s="387">
        <f>SUM(AD131:AZ131)</f>
        <v>8</v>
      </c>
      <c r="BB131" s="387">
        <f>BA131</f>
        <v>8</v>
      </c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82"/>
      <c r="EV131" s="182"/>
      <c r="EW131" s="7"/>
      <c r="EX131" s="7"/>
      <c r="EY131" s="7"/>
      <c r="EZ131" s="7"/>
      <c r="FA131" s="7"/>
      <c r="FB131" s="7"/>
      <c r="FC131" s="7"/>
      <c r="FD131" s="7"/>
    </row>
    <row r="132" spans="1:160" ht="18" hidden="1" customHeight="1" x14ac:dyDescent="0.25">
      <c r="A132" s="770" t="s">
        <v>497</v>
      </c>
      <c r="B132" s="770"/>
      <c r="C132" s="770"/>
      <c r="D132" s="272">
        <f t="shared" ref="D132:Z132" si="306">COUNTIF(D12:D64,"X.39")</f>
        <v>2</v>
      </c>
      <c r="E132" s="272">
        <f t="shared" si="306"/>
        <v>2</v>
      </c>
      <c r="F132" s="272">
        <f t="shared" si="306"/>
        <v>2</v>
      </c>
      <c r="G132" s="272">
        <f t="shared" ref="G132:L132" si="307">COUNTIF(G12:G64,"X.39")</f>
        <v>2</v>
      </c>
      <c r="H132" s="272">
        <f t="shared" si="307"/>
        <v>2</v>
      </c>
      <c r="I132" s="272">
        <f t="shared" si="307"/>
        <v>0</v>
      </c>
      <c r="J132" s="272">
        <f t="shared" si="307"/>
        <v>0</v>
      </c>
      <c r="K132" s="272">
        <f t="shared" si="307"/>
        <v>0</v>
      </c>
      <c r="L132" s="272">
        <f t="shared" si="307"/>
        <v>0</v>
      </c>
      <c r="M132" s="272">
        <f t="shared" si="306"/>
        <v>0</v>
      </c>
      <c r="N132" s="272">
        <f t="shared" si="306"/>
        <v>0</v>
      </c>
      <c r="O132" s="272">
        <f t="shared" si="306"/>
        <v>0</v>
      </c>
      <c r="P132" s="272">
        <f t="shared" si="306"/>
        <v>0</v>
      </c>
      <c r="Q132" s="272">
        <f t="shared" si="306"/>
        <v>0</v>
      </c>
      <c r="R132" s="272">
        <f t="shared" si="306"/>
        <v>0</v>
      </c>
      <c r="S132" s="272">
        <f t="shared" si="306"/>
        <v>0</v>
      </c>
      <c r="T132" s="272">
        <f t="shared" si="306"/>
        <v>0</v>
      </c>
      <c r="U132" s="272">
        <f t="shared" si="306"/>
        <v>0</v>
      </c>
      <c r="V132" s="272">
        <f t="shared" si="306"/>
        <v>0</v>
      </c>
      <c r="W132" s="272">
        <f t="shared" si="306"/>
        <v>0</v>
      </c>
      <c r="X132" s="272">
        <f t="shared" si="306"/>
        <v>0</v>
      </c>
      <c r="Y132" s="272">
        <f t="shared" si="306"/>
        <v>0</v>
      </c>
      <c r="Z132" s="272">
        <f t="shared" si="306"/>
        <v>0</v>
      </c>
      <c r="AA132" s="2"/>
      <c r="AB132" s="272">
        <f t="shared" si="129"/>
        <v>10</v>
      </c>
      <c r="AC132" s="373">
        <f t="shared" si="288"/>
        <v>10</v>
      </c>
      <c r="AD132" s="272">
        <f t="shared" ref="AD132:AZ132" si="308">COUNTIF(AD11:AD63,"X.39")</f>
        <v>2</v>
      </c>
      <c r="AE132" s="272">
        <f t="shared" si="308"/>
        <v>2</v>
      </c>
      <c r="AF132" s="272">
        <f t="shared" si="308"/>
        <v>2</v>
      </c>
      <c r="AG132" s="272">
        <f t="shared" si="308"/>
        <v>2</v>
      </c>
      <c r="AH132" s="272">
        <f t="shared" si="308"/>
        <v>2</v>
      </c>
      <c r="AI132" s="272">
        <f t="shared" si="308"/>
        <v>0</v>
      </c>
      <c r="AJ132" s="272">
        <f t="shared" si="308"/>
        <v>0</v>
      </c>
      <c r="AK132" s="272">
        <f t="shared" si="308"/>
        <v>0</v>
      </c>
      <c r="AL132" s="272">
        <f t="shared" si="308"/>
        <v>0</v>
      </c>
      <c r="AM132" s="272">
        <f t="shared" si="308"/>
        <v>0</v>
      </c>
      <c r="AN132" s="272">
        <f t="shared" si="308"/>
        <v>0</v>
      </c>
      <c r="AO132" s="272">
        <f t="shared" si="308"/>
        <v>0</v>
      </c>
      <c r="AP132" s="272">
        <f t="shared" si="308"/>
        <v>0</v>
      </c>
      <c r="AQ132" s="272">
        <f t="shared" si="308"/>
        <v>0</v>
      </c>
      <c r="AR132" s="272">
        <f t="shared" si="308"/>
        <v>0</v>
      </c>
      <c r="AS132" s="272">
        <f t="shared" si="308"/>
        <v>0</v>
      </c>
      <c r="AT132" s="272">
        <f t="shared" si="308"/>
        <v>0</v>
      </c>
      <c r="AU132" s="272">
        <f t="shared" si="308"/>
        <v>0</v>
      </c>
      <c r="AV132" s="272">
        <f t="shared" si="308"/>
        <v>0</v>
      </c>
      <c r="AW132" s="272">
        <f t="shared" si="308"/>
        <v>0</v>
      </c>
      <c r="AX132" s="272">
        <f t="shared" si="308"/>
        <v>0</v>
      </c>
      <c r="AY132" s="272">
        <f t="shared" si="308"/>
        <v>0</v>
      </c>
      <c r="AZ132" s="374">
        <f t="shared" si="308"/>
        <v>0</v>
      </c>
      <c r="BA132" s="374">
        <f t="shared" si="133"/>
        <v>10</v>
      </c>
      <c r="BB132" s="374">
        <f t="shared" si="290"/>
        <v>10</v>
      </c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82"/>
      <c r="EV132" s="182"/>
      <c r="EW132" s="7"/>
      <c r="EX132" s="7"/>
      <c r="EY132" s="7"/>
      <c r="EZ132" s="7"/>
      <c r="FA132" s="7"/>
      <c r="FB132" s="7"/>
      <c r="FC132" s="7"/>
      <c r="FD132" s="7"/>
    </row>
    <row r="133" spans="1:160" ht="18" hidden="1" customHeight="1" x14ac:dyDescent="0.25">
      <c r="A133" s="770" t="s">
        <v>499</v>
      </c>
      <c r="B133" s="770"/>
      <c r="C133" s="770"/>
      <c r="D133" s="272">
        <f t="shared" ref="D133:Z133" si="309">COUNTIF(D12:D64,"N.35")</f>
        <v>0</v>
      </c>
      <c r="E133" s="272">
        <f t="shared" si="309"/>
        <v>0</v>
      </c>
      <c r="F133" s="272">
        <f t="shared" si="309"/>
        <v>0</v>
      </c>
      <c r="G133" s="272">
        <f t="shared" ref="G133:L133" si="310">COUNTIF(G12:G64,"N.35")</f>
        <v>0</v>
      </c>
      <c r="H133" s="272">
        <f t="shared" si="310"/>
        <v>0</v>
      </c>
      <c r="I133" s="272">
        <f t="shared" si="310"/>
        <v>0</v>
      </c>
      <c r="J133" s="272">
        <f t="shared" si="310"/>
        <v>0</v>
      </c>
      <c r="K133" s="272">
        <f t="shared" si="310"/>
        <v>0</v>
      </c>
      <c r="L133" s="272">
        <f t="shared" si="310"/>
        <v>0</v>
      </c>
      <c r="M133" s="272">
        <f t="shared" si="309"/>
        <v>2</v>
      </c>
      <c r="N133" s="272">
        <f t="shared" si="309"/>
        <v>2</v>
      </c>
      <c r="O133" s="272">
        <f t="shared" si="309"/>
        <v>2</v>
      </c>
      <c r="P133" s="272">
        <f t="shared" si="309"/>
        <v>2</v>
      </c>
      <c r="Q133" s="272">
        <f t="shared" si="309"/>
        <v>2</v>
      </c>
      <c r="R133" s="272">
        <f t="shared" si="309"/>
        <v>0</v>
      </c>
      <c r="S133" s="272">
        <f t="shared" si="309"/>
        <v>0</v>
      </c>
      <c r="T133" s="272">
        <f t="shared" si="309"/>
        <v>2</v>
      </c>
      <c r="U133" s="272">
        <f t="shared" si="309"/>
        <v>2</v>
      </c>
      <c r="V133" s="272">
        <f t="shared" si="309"/>
        <v>2</v>
      </c>
      <c r="W133" s="272">
        <f t="shared" si="309"/>
        <v>2</v>
      </c>
      <c r="X133" s="272">
        <f t="shared" si="309"/>
        <v>2</v>
      </c>
      <c r="Y133" s="272">
        <f t="shared" si="309"/>
        <v>2</v>
      </c>
      <c r="Z133" s="272">
        <f t="shared" si="309"/>
        <v>2</v>
      </c>
      <c r="AA133" s="2"/>
      <c r="AB133" s="272">
        <f t="shared" si="129"/>
        <v>24</v>
      </c>
      <c r="AC133" s="373">
        <f t="shared" si="288"/>
        <v>24</v>
      </c>
      <c r="AD133" s="272">
        <f t="shared" ref="AD133:AZ133" si="311">COUNTIF(AD11:AD63,"N.35")</f>
        <v>0</v>
      </c>
      <c r="AE133" s="272">
        <f t="shared" si="311"/>
        <v>0</v>
      </c>
      <c r="AF133" s="272">
        <f t="shared" si="311"/>
        <v>0</v>
      </c>
      <c r="AG133" s="272">
        <f t="shared" si="311"/>
        <v>0</v>
      </c>
      <c r="AH133" s="272">
        <f t="shared" si="311"/>
        <v>0</v>
      </c>
      <c r="AI133" s="272">
        <f t="shared" si="311"/>
        <v>0</v>
      </c>
      <c r="AJ133" s="272">
        <f t="shared" si="311"/>
        <v>0</v>
      </c>
      <c r="AK133" s="272">
        <f t="shared" si="311"/>
        <v>0</v>
      </c>
      <c r="AL133" s="272">
        <f t="shared" si="311"/>
        <v>0</v>
      </c>
      <c r="AM133" s="272">
        <f t="shared" si="311"/>
        <v>2</v>
      </c>
      <c r="AN133" s="272">
        <f t="shared" si="311"/>
        <v>2</v>
      </c>
      <c r="AO133" s="272">
        <f t="shared" si="311"/>
        <v>2</v>
      </c>
      <c r="AP133" s="272">
        <f t="shared" si="311"/>
        <v>2</v>
      </c>
      <c r="AQ133" s="272">
        <f t="shared" si="311"/>
        <v>2</v>
      </c>
      <c r="AR133" s="272">
        <f t="shared" si="311"/>
        <v>0</v>
      </c>
      <c r="AS133" s="272">
        <f t="shared" si="311"/>
        <v>0</v>
      </c>
      <c r="AT133" s="272">
        <f t="shared" si="311"/>
        <v>2</v>
      </c>
      <c r="AU133" s="272">
        <f t="shared" si="311"/>
        <v>2</v>
      </c>
      <c r="AV133" s="272">
        <f t="shared" si="311"/>
        <v>2</v>
      </c>
      <c r="AW133" s="272">
        <f t="shared" si="311"/>
        <v>2</v>
      </c>
      <c r="AX133" s="272">
        <f t="shared" si="311"/>
        <v>2</v>
      </c>
      <c r="AY133" s="272">
        <f t="shared" si="311"/>
        <v>2</v>
      </c>
      <c r="AZ133" s="374">
        <f t="shared" si="311"/>
        <v>2</v>
      </c>
      <c r="BA133" s="374">
        <f t="shared" si="133"/>
        <v>24</v>
      </c>
      <c r="BB133" s="374">
        <f t="shared" si="290"/>
        <v>24</v>
      </c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82"/>
      <c r="EV133" s="182"/>
      <c r="EW133" s="7"/>
      <c r="EX133" s="7"/>
      <c r="EY133" s="7"/>
      <c r="EZ133" s="7"/>
      <c r="FA133" s="7"/>
      <c r="FB133" s="7"/>
      <c r="FC133" s="7"/>
      <c r="FD133" s="7"/>
    </row>
    <row r="134" spans="1:160" ht="18" hidden="1" customHeight="1" x14ac:dyDescent="0.25">
      <c r="A134" s="369" t="s">
        <v>680</v>
      </c>
      <c r="B134" s="369"/>
      <c r="C134" s="369"/>
      <c r="D134" s="272">
        <f t="shared" ref="D134:Z134" si="312">COUNTIF(D12:D64,"N.45")</f>
        <v>2</v>
      </c>
      <c r="E134" s="272">
        <f t="shared" si="312"/>
        <v>2</v>
      </c>
      <c r="F134" s="272">
        <f t="shared" si="312"/>
        <v>2</v>
      </c>
      <c r="G134" s="272">
        <f t="shared" ref="G134:L134" si="313">COUNTIF(G12:G64,"N.45")</f>
        <v>2</v>
      </c>
      <c r="H134" s="272">
        <f t="shared" si="313"/>
        <v>2</v>
      </c>
      <c r="I134" s="272">
        <f t="shared" si="313"/>
        <v>2</v>
      </c>
      <c r="J134" s="272">
        <f t="shared" si="313"/>
        <v>2</v>
      </c>
      <c r="K134" s="272">
        <f t="shared" si="313"/>
        <v>2</v>
      </c>
      <c r="L134" s="272">
        <f t="shared" si="313"/>
        <v>2</v>
      </c>
      <c r="M134" s="272">
        <f t="shared" si="312"/>
        <v>0</v>
      </c>
      <c r="N134" s="272">
        <f t="shared" si="312"/>
        <v>0</v>
      </c>
      <c r="O134" s="272">
        <f t="shared" si="312"/>
        <v>0</v>
      </c>
      <c r="P134" s="272">
        <f t="shared" si="312"/>
        <v>0</v>
      </c>
      <c r="Q134" s="272">
        <f t="shared" si="312"/>
        <v>0</v>
      </c>
      <c r="R134" s="272">
        <f t="shared" si="312"/>
        <v>2</v>
      </c>
      <c r="S134" s="272">
        <f t="shared" si="312"/>
        <v>2</v>
      </c>
      <c r="T134" s="272">
        <f t="shared" si="312"/>
        <v>0</v>
      </c>
      <c r="U134" s="272">
        <f t="shared" si="312"/>
        <v>0</v>
      </c>
      <c r="V134" s="272">
        <f t="shared" si="312"/>
        <v>0</v>
      </c>
      <c r="W134" s="272">
        <f t="shared" si="312"/>
        <v>0</v>
      </c>
      <c r="X134" s="272">
        <f t="shared" si="312"/>
        <v>0</v>
      </c>
      <c r="Y134" s="272">
        <f t="shared" si="312"/>
        <v>0</v>
      </c>
      <c r="Z134" s="272">
        <f t="shared" si="312"/>
        <v>0</v>
      </c>
      <c r="AA134" s="2"/>
      <c r="AB134" s="272">
        <f t="shared" si="129"/>
        <v>22</v>
      </c>
      <c r="AC134" s="385">
        <f t="shared" si="288"/>
        <v>22</v>
      </c>
      <c r="AD134" s="272">
        <f t="shared" ref="AD134:AZ134" si="314">COUNTIF(AD11:AD63,"N.45")</f>
        <v>2</v>
      </c>
      <c r="AE134" s="272">
        <f t="shared" si="314"/>
        <v>2</v>
      </c>
      <c r="AF134" s="272">
        <f t="shared" si="314"/>
        <v>2</v>
      </c>
      <c r="AG134" s="272">
        <f t="shared" si="314"/>
        <v>2</v>
      </c>
      <c r="AH134" s="272">
        <f t="shared" si="314"/>
        <v>2</v>
      </c>
      <c r="AI134" s="272">
        <f t="shared" si="314"/>
        <v>2</v>
      </c>
      <c r="AJ134" s="272">
        <f t="shared" si="314"/>
        <v>2</v>
      </c>
      <c r="AK134" s="272">
        <f t="shared" si="314"/>
        <v>2</v>
      </c>
      <c r="AL134" s="272">
        <f t="shared" si="314"/>
        <v>2</v>
      </c>
      <c r="AM134" s="272">
        <f t="shared" si="314"/>
        <v>0</v>
      </c>
      <c r="AN134" s="272">
        <f t="shared" si="314"/>
        <v>0</v>
      </c>
      <c r="AO134" s="272">
        <f t="shared" si="314"/>
        <v>0</v>
      </c>
      <c r="AP134" s="272">
        <f t="shared" si="314"/>
        <v>0</v>
      </c>
      <c r="AQ134" s="272">
        <f t="shared" si="314"/>
        <v>0</v>
      </c>
      <c r="AR134" s="272">
        <f t="shared" si="314"/>
        <v>2</v>
      </c>
      <c r="AS134" s="272">
        <f t="shared" si="314"/>
        <v>2</v>
      </c>
      <c r="AT134" s="272">
        <f t="shared" si="314"/>
        <v>0</v>
      </c>
      <c r="AU134" s="272">
        <f t="shared" si="314"/>
        <v>0</v>
      </c>
      <c r="AV134" s="272">
        <f t="shared" si="314"/>
        <v>0</v>
      </c>
      <c r="AW134" s="272">
        <f t="shared" si="314"/>
        <v>0</v>
      </c>
      <c r="AX134" s="272">
        <f t="shared" si="314"/>
        <v>0</v>
      </c>
      <c r="AY134" s="272">
        <f t="shared" si="314"/>
        <v>0</v>
      </c>
      <c r="AZ134" s="272">
        <f t="shared" si="314"/>
        <v>0</v>
      </c>
      <c r="BA134" s="374">
        <f t="shared" si="133"/>
        <v>22</v>
      </c>
      <c r="BB134" s="374">
        <f t="shared" si="290"/>
        <v>22</v>
      </c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82"/>
      <c r="EV134" s="182"/>
      <c r="EW134" s="7"/>
      <c r="EX134" s="7"/>
      <c r="EY134" s="7"/>
      <c r="EZ134" s="7"/>
      <c r="FA134" s="7"/>
      <c r="FB134" s="7"/>
      <c r="FC134" s="7"/>
      <c r="FD134" s="7"/>
    </row>
    <row r="135" spans="1:160" ht="18" hidden="1" customHeight="1" x14ac:dyDescent="0.25">
      <c r="A135" s="770" t="s">
        <v>500</v>
      </c>
      <c r="B135" s="770"/>
      <c r="C135" s="770"/>
      <c r="D135" s="272">
        <f t="shared" ref="D135:Z135" si="315">SUM(D68:D134)</f>
        <v>46</v>
      </c>
      <c r="E135" s="272">
        <f t="shared" si="315"/>
        <v>46</v>
      </c>
      <c r="F135" s="272">
        <f t="shared" si="315"/>
        <v>46</v>
      </c>
      <c r="G135" s="272">
        <f t="shared" si="315"/>
        <v>46</v>
      </c>
      <c r="H135" s="272">
        <f t="shared" si="315"/>
        <v>46</v>
      </c>
      <c r="I135" s="272">
        <f t="shared" si="315"/>
        <v>46</v>
      </c>
      <c r="J135" s="272">
        <f t="shared" si="315"/>
        <v>46</v>
      </c>
      <c r="K135" s="272">
        <f t="shared" si="315"/>
        <v>46</v>
      </c>
      <c r="L135" s="272">
        <f t="shared" si="315"/>
        <v>46</v>
      </c>
      <c r="M135" s="272">
        <f t="shared" si="315"/>
        <v>46</v>
      </c>
      <c r="N135" s="272">
        <f t="shared" si="315"/>
        <v>46</v>
      </c>
      <c r="O135" s="272">
        <f t="shared" si="315"/>
        <v>46</v>
      </c>
      <c r="P135" s="272">
        <f t="shared" si="315"/>
        <v>46</v>
      </c>
      <c r="Q135" s="272">
        <f t="shared" si="315"/>
        <v>46</v>
      </c>
      <c r="R135" s="272">
        <f t="shared" si="315"/>
        <v>46</v>
      </c>
      <c r="S135" s="272">
        <f t="shared" si="315"/>
        <v>46</v>
      </c>
      <c r="T135" s="272">
        <f t="shared" si="315"/>
        <v>46</v>
      </c>
      <c r="U135" s="272">
        <f t="shared" si="315"/>
        <v>46</v>
      </c>
      <c r="V135" s="272">
        <f t="shared" si="315"/>
        <v>46</v>
      </c>
      <c r="W135" s="272">
        <f t="shared" si="315"/>
        <v>46</v>
      </c>
      <c r="X135" s="272">
        <f t="shared" si="315"/>
        <v>46</v>
      </c>
      <c r="Y135" s="272">
        <f t="shared" si="315"/>
        <v>46</v>
      </c>
      <c r="Z135" s="272">
        <f t="shared" si="315"/>
        <v>46</v>
      </c>
      <c r="AA135" s="272"/>
      <c r="AB135" s="272">
        <f>SUM(D135:Z135)</f>
        <v>1058</v>
      </c>
      <c r="AC135" s="272">
        <f t="shared" ref="AC135:BB135" si="316">SUM(AC68:AC134)</f>
        <v>1058</v>
      </c>
      <c r="AD135" s="272">
        <f t="shared" si="316"/>
        <v>46</v>
      </c>
      <c r="AE135" s="272">
        <f t="shared" si="316"/>
        <v>46</v>
      </c>
      <c r="AF135" s="272">
        <f t="shared" si="316"/>
        <v>46</v>
      </c>
      <c r="AG135" s="272">
        <f t="shared" si="316"/>
        <v>46</v>
      </c>
      <c r="AH135" s="272">
        <f t="shared" si="316"/>
        <v>46</v>
      </c>
      <c r="AI135" s="272">
        <f t="shared" si="316"/>
        <v>46</v>
      </c>
      <c r="AJ135" s="272">
        <f t="shared" si="316"/>
        <v>46</v>
      </c>
      <c r="AK135" s="272">
        <f t="shared" si="316"/>
        <v>46</v>
      </c>
      <c r="AL135" s="272">
        <f t="shared" si="316"/>
        <v>46</v>
      </c>
      <c r="AM135" s="272">
        <f t="shared" si="316"/>
        <v>46</v>
      </c>
      <c r="AN135" s="272">
        <f t="shared" si="316"/>
        <v>46</v>
      </c>
      <c r="AO135" s="272">
        <f t="shared" si="316"/>
        <v>46</v>
      </c>
      <c r="AP135" s="272">
        <f t="shared" si="316"/>
        <v>46</v>
      </c>
      <c r="AQ135" s="272">
        <f t="shared" si="316"/>
        <v>46</v>
      </c>
      <c r="AR135" s="272">
        <f t="shared" si="316"/>
        <v>46</v>
      </c>
      <c r="AS135" s="272">
        <f t="shared" si="316"/>
        <v>46</v>
      </c>
      <c r="AT135" s="272">
        <f t="shared" si="316"/>
        <v>46</v>
      </c>
      <c r="AU135" s="272">
        <f t="shared" si="316"/>
        <v>46</v>
      </c>
      <c r="AV135" s="272">
        <f t="shared" si="316"/>
        <v>46</v>
      </c>
      <c r="AW135" s="272">
        <f t="shared" si="316"/>
        <v>46</v>
      </c>
      <c r="AX135" s="272">
        <f t="shared" si="316"/>
        <v>46</v>
      </c>
      <c r="AY135" s="272">
        <f t="shared" si="316"/>
        <v>46</v>
      </c>
      <c r="AZ135" s="272">
        <f t="shared" si="316"/>
        <v>46</v>
      </c>
      <c r="BA135" s="272">
        <f t="shared" si="316"/>
        <v>1058</v>
      </c>
      <c r="BB135" s="272">
        <f t="shared" si="316"/>
        <v>1058</v>
      </c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82"/>
      <c r="EV135" s="182"/>
      <c r="EW135" s="7"/>
      <c r="EX135" s="7"/>
      <c r="EY135" s="7"/>
      <c r="EZ135" s="7"/>
      <c r="FA135" s="7"/>
      <c r="FB135" s="7"/>
      <c r="FC135" s="7"/>
      <c r="FD135" s="7"/>
    </row>
    <row r="136" spans="1:160" ht="21" customHeight="1" thickBot="1" x14ac:dyDescent="0.3">
      <c r="A136" s="25" t="s">
        <v>78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U136" s="771" t="s">
        <v>544</v>
      </c>
      <c r="V136" s="771"/>
      <c r="W136" s="771"/>
      <c r="X136" s="771"/>
      <c r="Y136" s="771"/>
      <c r="Z136" s="771"/>
      <c r="AA136" s="771"/>
      <c r="AB136" s="265" t="s">
        <v>422</v>
      </c>
      <c r="AC136" s="27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82"/>
      <c r="EV136" s="182"/>
      <c r="EW136" s="7"/>
      <c r="EX136" s="7"/>
      <c r="EY136" s="7"/>
      <c r="EZ136" s="7"/>
      <c r="FA136" s="7"/>
      <c r="FB136" s="7"/>
      <c r="FC136" s="7"/>
      <c r="FD136" s="7"/>
    </row>
    <row r="137" spans="1:160" ht="17.100000000000001" customHeight="1" thickTop="1" x14ac:dyDescent="0.25">
      <c r="A137" s="22">
        <v>1</v>
      </c>
      <c r="B137" s="21" t="s">
        <v>235</v>
      </c>
      <c r="C137" s="23"/>
      <c r="D137" s="23"/>
      <c r="E137" s="23"/>
      <c r="F137" s="22">
        <v>17</v>
      </c>
      <c r="G137" s="21" t="s">
        <v>124</v>
      </c>
      <c r="H137" s="21"/>
      <c r="N137" s="6"/>
      <c r="O137" s="22">
        <v>33</v>
      </c>
      <c r="P137" s="21" t="s">
        <v>427</v>
      </c>
      <c r="Q137" s="21"/>
      <c r="S137" s="227"/>
      <c r="T137" s="227"/>
      <c r="V137" s="37"/>
      <c r="W137" s="779" t="s">
        <v>14</v>
      </c>
      <c r="X137" s="779"/>
      <c r="Y137" s="779" t="s">
        <v>129</v>
      </c>
      <c r="Z137" s="779"/>
      <c r="AA137" s="779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82"/>
      <c r="EV137" s="182"/>
      <c r="EW137" s="7"/>
      <c r="EX137" s="7"/>
      <c r="EY137" s="7"/>
      <c r="EZ137" s="7"/>
      <c r="FA137" s="7"/>
      <c r="FB137" s="7"/>
      <c r="FC137" s="7"/>
      <c r="FD137" s="7"/>
    </row>
    <row r="138" spans="1:160" ht="17.100000000000001" customHeight="1" thickBot="1" x14ac:dyDescent="0.3">
      <c r="A138" s="22">
        <v>2</v>
      </c>
      <c r="B138" s="21" t="s">
        <v>87</v>
      </c>
      <c r="C138" s="23"/>
      <c r="D138" s="23"/>
      <c r="E138" s="23"/>
      <c r="F138" s="22">
        <v>18</v>
      </c>
      <c r="G138" s="21" t="s">
        <v>93</v>
      </c>
      <c r="H138" s="21"/>
      <c r="J138" s="23"/>
      <c r="K138" s="23"/>
      <c r="M138" s="23"/>
      <c r="N138" s="6"/>
      <c r="O138" s="22">
        <v>34</v>
      </c>
      <c r="P138" s="21" t="s">
        <v>142</v>
      </c>
      <c r="Q138" s="21"/>
      <c r="S138" s="37"/>
      <c r="T138" s="37"/>
      <c r="U138" s="37"/>
      <c r="W138" s="780"/>
      <c r="X138" s="780"/>
      <c r="Y138" s="780"/>
      <c r="Z138" s="780"/>
      <c r="AA138" s="780"/>
      <c r="AB138" s="226" t="s">
        <v>780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82"/>
      <c r="EV138" s="182"/>
      <c r="EW138" s="7"/>
      <c r="EX138" s="7"/>
      <c r="EY138" s="7"/>
      <c r="EZ138" s="7"/>
      <c r="FA138" s="7"/>
      <c r="FB138" s="7"/>
      <c r="FC138" s="7"/>
      <c r="FD138" s="7"/>
    </row>
    <row r="139" spans="1:160" ht="17.100000000000001" customHeight="1" thickTop="1" x14ac:dyDescent="0.25">
      <c r="A139" s="22">
        <v>3</v>
      </c>
      <c r="B139" s="1" t="s">
        <v>80</v>
      </c>
      <c r="C139" s="23"/>
      <c r="D139" s="23"/>
      <c r="E139" s="23"/>
      <c r="F139" s="22">
        <v>19</v>
      </c>
      <c r="G139" s="23" t="s">
        <v>94</v>
      </c>
      <c r="H139" s="23"/>
      <c r="J139" s="23"/>
      <c r="K139" s="23"/>
      <c r="L139" s="23"/>
      <c r="M139" s="23"/>
      <c r="N139" s="6"/>
      <c r="O139" s="22">
        <v>35</v>
      </c>
      <c r="P139" s="23" t="s">
        <v>501</v>
      </c>
      <c r="Q139" s="21"/>
      <c r="W139" s="768">
        <v>0</v>
      </c>
      <c r="X139" s="768"/>
      <c r="Y139" s="768" t="s">
        <v>550</v>
      </c>
      <c r="Z139" s="768"/>
      <c r="AA139" s="768"/>
      <c r="AB139" s="231" t="s">
        <v>103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374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82"/>
      <c r="EU139" s="182"/>
      <c r="EV139" s="7"/>
      <c r="EW139" s="7"/>
      <c r="EX139" s="7"/>
      <c r="EY139" s="7"/>
      <c r="EZ139" s="7"/>
      <c r="FA139" s="7"/>
      <c r="FB139" s="7"/>
      <c r="FC139" s="7"/>
    </row>
    <row r="140" spans="1:160" ht="17.100000000000001" customHeight="1" x14ac:dyDescent="0.25">
      <c r="A140" s="22">
        <v>4</v>
      </c>
      <c r="B140" s="23" t="s">
        <v>81</v>
      </c>
      <c r="C140" s="23"/>
      <c r="D140" s="23"/>
      <c r="E140" s="23"/>
      <c r="F140" s="22">
        <v>20</v>
      </c>
      <c r="G140" s="21" t="s">
        <v>114</v>
      </c>
      <c r="H140" s="21"/>
      <c r="J140" s="23"/>
      <c r="K140" s="23"/>
      <c r="L140" s="23"/>
      <c r="M140" s="23"/>
      <c r="N140" s="6"/>
      <c r="O140" s="22">
        <v>36</v>
      </c>
      <c r="P140" s="21" t="s">
        <v>184</v>
      </c>
      <c r="Q140" s="21"/>
      <c r="W140" s="769">
        <v>1</v>
      </c>
      <c r="X140" s="769"/>
      <c r="Y140" s="769" t="s">
        <v>553</v>
      </c>
      <c r="Z140" s="769"/>
      <c r="AA140" s="769"/>
      <c r="AB140" s="225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374"/>
      <c r="BB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82"/>
      <c r="EU140" s="182"/>
      <c r="EV140" s="7"/>
      <c r="EW140" s="7"/>
      <c r="EX140" s="7"/>
      <c r="EY140" s="7"/>
      <c r="EZ140" s="7"/>
      <c r="FA140" s="7"/>
      <c r="FB140" s="7"/>
      <c r="FC140" s="7"/>
    </row>
    <row r="141" spans="1:160" ht="17.100000000000001" customHeight="1" x14ac:dyDescent="0.25">
      <c r="A141" s="22">
        <v>5</v>
      </c>
      <c r="B141" s="23" t="s">
        <v>82</v>
      </c>
      <c r="C141" s="23"/>
      <c r="D141" s="23"/>
      <c r="E141" s="23"/>
      <c r="F141" s="22">
        <v>21</v>
      </c>
      <c r="G141" s="21" t="s">
        <v>95</v>
      </c>
      <c r="H141" s="21"/>
      <c r="J141" s="23"/>
      <c r="K141" s="23"/>
      <c r="L141" s="23"/>
      <c r="M141" s="23"/>
      <c r="N141" s="6"/>
      <c r="O141" s="22">
        <v>37</v>
      </c>
      <c r="P141" s="21" t="s">
        <v>185</v>
      </c>
      <c r="Q141" s="21"/>
      <c r="W141" s="769">
        <v>2</v>
      </c>
      <c r="X141" s="769"/>
      <c r="Y141" s="769" t="s">
        <v>608</v>
      </c>
      <c r="Z141" s="769"/>
      <c r="AA141" s="769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374"/>
      <c r="AY141" s="374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82"/>
      <c r="ET141" s="182"/>
      <c r="EU141" s="7"/>
      <c r="EV141" s="7"/>
      <c r="EW141" s="7"/>
      <c r="EX141" s="7"/>
      <c r="EY141" s="7"/>
      <c r="EZ141" s="7"/>
      <c r="FA141" s="7"/>
      <c r="FB141" s="7"/>
    </row>
    <row r="142" spans="1:160" ht="17.100000000000001" customHeight="1" x14ac:dyDescent="0.25">
      <c r="A142" s="22">
        <v>6</v>
      </c>
      <c r="B142" s="23" t="s">
        <v>84</v>
      </c>
      <c r="C142" s="23"/>
      <c r="D142" s="23"/>
      <c r="E142" s="23"/>
      <c r="F142" s="22">
        <v>22</v>
      </c>
      <c r="G142" s="21" t="s">
        <v>452</v>
      </c>
      <c r="H142" s="21"/>
      <c r="L142" s="23"/>
      <c r="M142" s="23"/>
      <c r="N142" s="6"/>
      <c r="O142" s="22">
        <v>38</v>
      </c>
      <c r="P142" s="21" t="s">
        <v>186</v>
      </c>
      <c r="Q142" s="21"/>
      <c r="W142" s="769">
        <v>3</v>
      </c>
      <c r="X142" s="769"/>
      <c r="Y142" s="769" t="s">
        <v>609</v>
      </c>
      <c r="Z142" s="769"/>
      <c r="AA142" s="769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374"/>
      <c r="AY142" s="374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82"/>
      <c r="ET142" s="182"/>
      <c r="EU142" s="7"/>
      <c r="EV142" s="7"/>
      <c r="EW142" s="7"/>
      <c r="EX142" s="7"/>
      <c r="EY142" s="7"/>
      <c r="EZ142" s="7"/>
      <c r="FA142" s="7"/>
      <c r="FB142" s="7"/>
    </row>
    <row r="143" spans="1:160" ht="17.100000000000001" customHeight="1" x14ac:dyDescent="0.25">
      <c r="A143" s="22">
        <v>7</v>
      </c>
      <c r="B143" s="23" t="s">
        <v>85</v>
      </c>
      <c r="C143" s="23"/>
      <c r="D143" s="23"/>
      <c r="E143" s="23"/>
      <c r="F143" s="22">
        <v>23</v>
      </c>
      <c r="G143" s="21" t="s">
        <v>107</v>
      </c>
      <c r="H143" s="21"/>
      <c r="J143" s="23"/>
      <c r="K143" s="23"/>
      <c r="L143" s="23"/>
      <c r="M143" s="23"/>
      <c r="N143" s="6"/>
      <c r="O143" s="22">
        <v>39</v>
      </c>
      <c r="P143" s="21" t="s">
        <v>421</v>
      </c>
      <c r="Q143" s="21"/>
      <c r="W143" s="769">
        <v>4</v>
      </c>
      <c r="X143" s="769"/>
      <c r="Y143" s="769" t="s">
        <v>610</v>
      </c>
      <c r="Z143" s="769"/>
      <c r="AA143" s="769"/>
      <c r="AB143" s="226" t="s">
        <v>235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374"/>
      <c r="AY143" s="374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82"/>
      <c r="ET143" s="182"/>
      <c r="EU143" s="7"/>
      <c r="EV143" s="7"/>
      <c r="EW143" s="7"/>
      <c r="EX143" s="7"/>
      <c r="EY143" s="7"/>
      <c r="EZ143" s="7"/>
      <c r="FA143" s="7"/>
      <c r="FB143" s="7"/>
    </row>
    <row r="144" spans="1:160" ht="17.100000000000001" customHeight="1" x14ac:dyDescent="0.25">
      <c r="A144" s="22">
        <v>8</v>
      </c>
      <c r="B144" s="23" t="s">
        <v>86</v>
      </c>
      <c r="C144" s="21"/>
      <c r="D144" s="23"/>
      <c r="E144" s="23"/>
      <c r="F144" s="22">
        <v>24</v>
      </c>
      <c r="G144" s="21" t="s">
        <v>109</v>
      </c>
      <c r="H144" s="21"/>
      <c r="J144" s="23"/>
      <c r="K144" s="23"/>
      <c r="L144" s="23"/>
      <c r="M144" s="23"/>
      <c r="N144" s="6"/>
      <c r="O144" s="22">
        <v>40</v>
      </c>
      <c r="P144" s="21" t="s">
        <v>449</v>
      </c>
      <c r="Q144" s="21"/>
      <c r="W144" s="697" t="s">
        <v>27</v>
      </c>
      <c r="X144" s="698"/>
      <c r="Y144" s="698"/>
      <c r="Z144" s="698"/>
      <c r="AA144" s="699"/>
      <c r="AB144" s="226" t="s">
        <v>302</v>
      </c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374"/>
      <c r="AY144" s="374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82"/>
      <c r="ET144" s="182"/>
      <c r="EU144" s="7"/>
      <c r="EV144" s="7"/>
      <c r="EW144" s="7"/>
      <c r="EX144" s="7"/>
      <c r="EY144" s="7"/>
      <c r="EZ144" s="7"/>
      <c r="FA144" s="7"/>
      <c r="FB144" s="7"/>
    </row>
    <row r="145" spans="1:160" ht="17.100000000000001" customHeight="1" x14ac:dyDescent="0.25">
      <c r="A145" s="22">
        <v>9</v>
      </c>
      <c r="B145" s="21" t="s">
        <v>125</v>
      </c>
      <c r="C145" s="21"/>
      <c r="D145" s="23"/>
      <c r="E145" s="23"/>
      <c r="F145" s="22">
        <v>25</v>
      </c>
      <c r="G145" s="21" t="s">
        <v>97</v>
      </c>
      <c r="H145" s="21"/>
      <c r="J145" s="23"/>
      <c r="K145" s="23"/>
      <c r="L145" s="23"/>
      <c r="M145" s="23"/>
      <c r="N145" s="6"/>
      <c r="O145" s="22">
        <v>41</v>
      </c>
      <c r="P145" s="21" t="s">
        <v>412</v>
      </c>
      <c r="Q145" s="21"/>
      <c r="W145" s="769">
        <v>5</v>
      </c>
      <c r="X145" s="769"/>
      <c r="Y145" s="769" t="s">
        <v>611</v>
      </c>
      <c r="Z145" s="769"/>
      <c r="AA145" s="769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374"/>
      <c r="AY145" s="374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82"/>
      <c r="ET145" s="182"/>
      <c r="EU145" s="7"/>
      <c r="EV145" s="7"/>
      <c r="EW145" s="7"/>
      <c r="EX145" s="7"/>
      <c r="EY145" s="7"/>
      <c r="EZ145" s="7"/>
      <c r="FA145" s="7"/>
      <c r="FB145" s="7"/>
    </row>
    <row r="146" spans="1:160" ht="17.100000000000001" customHeight="1" x14ac:dyDescent="0.25">
      <c r="A146" s="22">
        <v>10</v>
      </c>
      <c r="B146" s="21" t="s">
        <v>128</v>
      </c>
      <c r="C146" s="21"/>
      <c r="D146" s="21"/>
      <c r="E146" s="21"/>
      <c r="F146" s="22">
        <v>26</v>
      </c>
      <c r="G146" s="21" t="s">
        <v>533</v>
      </c>
      <c r="H146" s="21"/>
      <c r="J146" s="23"/>
      <c r="K146" s="23"/>
      <c r="L146" s="23"/>
      <c r="M146" s="21"/>
      <c r="N146" s="7"/>
      <c r="O146" s="22">
        <v>42</v>
      </c>
      <c r="P146" s="21" t="s">
        <v>622</v>
      </c>
      <c r="Q146" s="21"/>
      <c r="W146" s="769">
        <v>6</v>
      </c>
      <c r="X146" s="769"/>
      <c r="Y146" s="769" t="s">
        <v>612</v>
      </c>
      <c r="Z146" s="769"/>
      <c r="AA146" s="769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374"/>
      <c r="AY146" s="374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82"/>
      <c r="ET146" s="182"/>
      <c r="EU146" s="7"/>
      <c r="EV146" s="7"/>
      <c r="EW146" s="7"/>
      <c r="EX146" s="7"/>
      <c r="EY146" s="7"/>
      <c r="EZ146" s="7"/>
      <c r="FA146" s="7"/>
      <c r="FB146" s="7"/>
    </row>
    <row r="147" spans="1:160" ht="17.100000000000001" customHeight="1" x14ac:dyDescent="0.25">
      <c r="A147" s="22">
        <v>11</v>
      </c>
      <c r="B147" s="21" t="s">
        <v>90</v>
      </c>
      <c r="C147" s="21"/>
      <c r="D147" s="21"/>
      <c r="E147" s="21"/>
      <c r="F147" s="22">
        <v>27</v>
      </c>
      <c r="G147" s="21" t="s">
        <v>728</v>
      </c>
      <c r="H147" s="21"/>
      <c r="J147" s="21"/>
      <c r="K147" s="21"/>
      <c r="L147" s="21"/>
      <c r="M147" s="21"/>
      <c r="N147" s="7"/>
      <c r="O147" s="22">
        <v>43</v>
      </c>
      <c r="P147" s="21" t="s">
        <v>669</v>
      </c>
      <c r="Q147" s="21"/>
      <c r="W147" s="769">
        <v>7</v>
      </c>
      <c r="X147" s="769"/>
      <c r="Y147" s="769" t="s">
        <v>613</v>
      </c>
      <c r="Z147" s="769"/>
      <c r="AA147" s="769"/>
      <c r="AX147" s="374"/>
      <c r="AY147" s="374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82"/>
      <c r="ET147" s="182"/>
      <c r="EU147" s="7"/>
      <c r="EV147" s="7"/>
      <c r="EW147" s="7"/>
      <c r="EX147" s="7"/>
      <c r="EY147" s="7"/>
      <c r="EZ147" s="7"/>
      <c r="FA147" s="7"/>
      <c r="FB147" s="7"/>
    </row>
    <row r="148" spans="1:160" ht="17.100000000000001" customHeight="1" x14ac:dyDescent="0.25">
      <c r="A148" s="348">
        <v>12</v>
      </c>
      <c r="B148" s="21" t="s">
        <v>126</v>
      </c>
      <c r="C148" s="347"/>
      <c r="D148" s="347"/>
      <c r="E148" s="347"/>
      <c r="F148" s="22">
        <v>28</v>
      </c>
      <c r="G148" s="21" t="s">
        <v>729</v>
      </c>
      <c r="H148" s="21"/>
      <c r="J148" s="21"/>
      <c r="K148" s="21"/>
      <c r="L148" s="21"/>
      <c r="M148" s="21"/>
      <c r="N148" s="7"/>
      <c r="O148" s="22">
        <v>44</v>
      </c>
      <c r="P148" s="21" t="s">
        <v>670</v>
      </c>
      <c r="Q148" s="21"/>
      <c r="W148" s="769">
        <v>8</v>
      </c>
      <c r="X148" s="769"/>
      <c r="Y148" s="769" t="s">
        <v>614</v>
      </c>
      <c r="Z148" s="769"/>
      <c r="AA148" s="769"/>
      <c r="AX148" s="374"/>
      <c r="AY148" s="374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82"/>
      <c r="ET148" s="182"/>
      <c r="EU148" s="7"/>
      <c r="EV148" s="7"/>
      <c r="EW148" s="7"/>
      <c r="EX148" s="7"/>
      <c r="EY148" s="7"/>
      <c r="EZ148" s="7"/>
      <c r="FA148" s="7"/>
      <c r="FB148" s="7"/>
    </row>
    <row r="149" spans="1:160" ht="17.100000000000001" customHeight="1" x14ac:dyDescent="0.25">
      <c r="A149" s="22">
        <v>13</v>
      </c>
      <c r="B149" s="21" t="s">
        <v>106</v>
      </c>
      <c r="C149" s="21"/>
      <c r="D149" s="21"/>
      <c r="E149" s="21"/>
      <c r="F149" s="22">
        <v>29</v>
      </c>
      <c r="G149" s="21" t="s">
        <v>730</v>
      </c>
      <c r="H149" s="21"/>
      <c r="J149" s="21"/>
      <c r="K149" s="21"/>
      <c r="L149" s="21"/>
      <c r="M149" s="21"/>
      <c r="O149" s="22">
        <v>45</v>
      </c>
      <c r="P149" s="21" t="s">
        <v>684</v>
      </c>
      <c r="W149" s="697" t="s">
        <v>27</v>
      </c>
      <c r="X149" s="698"/>
      <c r="Y149" s="698"/>
      <c r="Z149" s="698"/>
      <c r="AA149" s="699"/>
      <c r="AX149" s="374"/>
      <c r="AY149" s="374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</row>
    <row r="150" spans="1:160" ht="17.100000000000001" customHeight="1" x14ac:dyDescent="0.25">
      <c r="A150" s="22">
        <v>14</v>
      </c>
      <c r="B150" s="21" t="s">
        <v>96</v>
      </c>
      <c r="C150" s="21"/>
      <c r="D150" s="21"/>
      <c r="E150" s="21"/>
      <c r="F150" s="22">
        <v>30</v>
      </c>
      <c r="G150" s="23" t="s">
        <v>731</v>
      </c>
      <c r="H150" s="23"/>
      <c r="J150" s="21"/>
      <c r="K150" s="21"/>
      <c r="L150" s="21"/>
      <c r="M150" s="21"/>
      <c r="O150" s="22">
        <v>46</v>
      </c>
      <c r="P150" s="21" t="s">
        <v>672</v>
      </c>
      <c r="W150" s="769">
        <v>9</v>
      </c>
      <c r="X150" s="769"/>
      <c r="Y150" s="769" t="s">
        <v>615</v>
      </c>
      <c r="Z150" s="769"/>
      <c r="AA150" s="769"/>
      <c r="AX150" s="374"/>
      <c r="AY150" s="374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</row>
    <row r="151" spans="1:160" ht="17.100000000000001" customHeight="1" thickBot="1" x14ac:dyDescent="0.3">
      <c r="A151" s="22">
        <v>15</v>
      </c>
      <c r="B151" s="21" t="s">
        <v>92</v>
      </c>
      <c r="C151" s="21"/>
      <c r="D151" s="21"/>
      <c r="E151" s="21"/>
      <c r="F151" s="22">
        <v>31</v>
      </c>
      <c r="G151" s="21" t="s">
        <v>732</v>
      </c>
      <c r="H151" s="21"/>
      <c r="J151" s="21"/>
      <c r="K151" s="21"/>
      <c r="L151" s="21"/>
      <c r="M151" s="21"/>
      <c r="O151" s="22">
        <v>47</v>
      </c>
      <c r="P151" s="360" t="s">
        <v>781</v>
      </c>
      <c r="W151" s="821">
        <v>10</v>
      </c>
      <c r="X151" s="821"/>
      <c r="Y151" s="821" t="s">
        <v>616</v>
      </c>
      <c r="Z151" s="821"/>
      <c r="AA151" s="821"/>
      <c r="AX151" s="374"/>
      <c r="AY151" s="374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</row>
    <row r="152" spans="1:160" ht="17.100000000000001" customHeight="1" thickTop="1" x14ac:dyDescent="0.25">
      <c r="A152" s="22">
        <v>16</v>
      </c>
      <c r="B152" s="21" t="s">
        <v>628</v>
      </c>
      <c r="C152" s="21"/>
      <c r="D152" s="21"/>
      <c r="E152" s="21"/>
      <c r="F152" s="22">
        <v>32</v>
      </c>
      <c r="G152" s="1" t="s">
        <v>733</v>
      </c>
      <c r="J152" s="21"/>
      <c r="K152" s="21"/>
      <c r="L152" s="21"/>
      <c r="M152" s="21"/>
      <c r="O152" s="22">
        <v>48</v>
      </c>
      <c r="P152" s="21" t="s">
        <v>686</v>
      </c>
      <c r="R152" s="383"/>
      <c r="S152" s="383"/>
      <c r="T152" s="223"/>
      <c r="U152" s="223"/>
      <c r="W152" s="223"/>
      <c r="X152" s="223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</row>
    <row r="153" spans="1:160" ht="17.100000000000001" customHeight="1" x14ac:dyDescent="0.25">
      <c r="A153" s="22"/>
      <c r="B153" s="21"/>
      <c r="C153" s="21"/>
      <c r="D153" s="21"/>
      <c r="E153" s="21"/>
      <c r="F153" s="22"/>
      <c r="J153" s="21"/>
      <c r="K153" s="21"/>
      <c r="L153" s="21"/>
      <c r="M153" s="21"/>
      <c r="O153" s="22"/>
      <c r="P153" s="21"/>
      <c r="R153" s="383"/>
      <c r="S153" s="383"/>
      <c r="T153" s="223"/>
      <c r="U153" s="223"/>
      <c r="V153" s="223"/>
      <c r="W153" s="223"/>
      <c r="X153" s="223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</row>
    <row r="154" spans="1:160" ht="17.100000000000001" customHeight="1" x14ac:dyDescent="0.25">
      <c r="C154" s="21"/>
      <c r="D154" s="21"/>
      <c r="E154" s="21"/>
      <c r="J154" s="21"/>
      <c r="K154" s="21"/>
      <c r="L154" s="21"/>
      <c r="M154" s="21"/>
      <c r="R154" s="631"/>
      <c r="S154" s="631"/>
      <c r="T154" s="223"/>
      <c r="U154" s="223"/>
      <c r="V154" s="223"/>
      <c r="W154" s="223"/>
      <c r="X154" s="223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</row>
    <row r="155" spans="1:160" ht="17.100000000000001" customHeight="1" x14ac:dyDescent="0.25">
      <c r="C155" s="21"/>
      <c r="D155" s="21"/>
      <c r="E155" s="21"/>
      <c r="J155" s="21"/>
      <c r="K155" s="21"/>
      <c r="L155" s="21"/>
      <c r="M155" s="21"/>
      <c r="R155" s="631"/>
      <c r="S155" s="631"/>
      <c r="T155" s="223"/>
      <c r="U155" s="223"/>
      <c r="V155" s="223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</row>
    <row r="156" spans="1:160" ht="17.100000000000001" customHeight="1" x14ac:dyDescent="0.25">
      <c r="C156" s="23"/>
      <c r="D156" s="21"/>
      <c r="E156" s="21"/>
      <c r="J156" s="21"/>
      <c r="K156" s="21"/>
      <c r="L156" s="21"/>
      <c r="M156" s="21"/>
      <c r="R156" s="631"/>
      <c r="S156" s="631"/>
      <c r="T156" s="223"/>
      <c r="U156" s="223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83"/>
      <c r="BW156" s="183"/>
      <c r="BX156" s="183"/>
      <c r="BY156" s="183"/>
      <c r="BZ156" s="183"/>
      <c r="CA156" s="183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5"/>
      <c r="CS156" s="185"/>
      <c r="CT156" s="7"/>
      <c r="CU156" s="7"/>
      <c r="CV156" s="7"/>
      <c r="CW156" s="7"/>
      <c r="CX156" s="7"/>
      <c r="CY156" s="7"/>
      <c r="CZ156" s="185"/>
      <c r="DA156" s="185"/>
      <c r="DB156" s="185"/>
      <c r="DC156" s="185"/>
      <c r="DD156" s="185"/>
      <c r="DE156" s="185"/>
      <c r="DF156" s="185" t="s">
        <v>349</v>
      </c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85"/>
      <c r="DX156" s="185"/>
      <c r="DY156" s="185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</row>
    <row r="157" spans="1:160" ht="17.100000000000001" customHeight="1" x14ac:dyDescent="0.25">
      <c r="D157" s="21"/>
      <c r="E157" s="21"/>
      <c r="J157" s="21"/>
      <c r="K157" s="21"/>
      <c r="L157" s="21"/>
      <c r="M157" s="21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18"/>
      <c r="BX157" s="118"/>
      <c r="BY157" s="118"/>
      <c r="BZ157" s="118"/>
      <c r="CA157" s="118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 t="s">
        <v>134</v>
      </c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</row>
    <row r="158" spans="1:160" ht="17.100000000000001" customHeight="1" x14ac:dyDescent="0.25">
      <c r="A158" s="22"/>
      <c r="B158" s="21"/>
      <c r="D158" s="23"/>
      <c r="E158" s="21"/>
      <c r="F158" s="21"/>
      <c r="G158" s="22"/>
      <c r="H158" s="22"/>
      <c r="M158" s="21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372"/>
      <c r="CS158" s="372"/>
      <c r="CT158" s="372"/>
      <c r="CU158" s="372"/>
      <c r="CV158" s="372"/>
      <c r="CW158" s="372"/>
      <c r="CX158" s="372"/>
      <c r="CY158" s="372"/>
      <c r="CZ158" s="372"/>
      <c r="DA158" s="372"/>
      <c r="DB158" s="372"/>
      <c r="DC158" s="372"/>
      <c r="DD158" s="372"/>
      <c r="DE158" s="372"/>
      <c r="DF158" s="372" t="s">
        <v>451</v>
      </c>
      <c r="DG158" s="372"/>
      <c r="DH158" s="372"/>
      <c r="DI158" s="372"/>
      <c r="DJ158" s="372"/>
      <c r="DK158" s="372"/>
      <c r="DL158" s="372"/>
      <c r="DM158" s="372"/>
      <c r="DN158" s="372"/>
      <c r="DO158" s="372"/>
      <c r="DP158" s="372"/>
      <c r="DQ158" s="372"/>
      <c r="DR158" s="372"/>
      <c r="DS158" s="372"/>
      <c r="DT158" s="372"/>
      <c r="DU158" s="382"/>
      <c r="DV158" s="382"/>
      <c r="DW158" s="382"/>
      <c r="DX158" s="372"/>
      <c r="DY158" s="372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</row>
    <row r="159" spans="1:160" ht="17.100000000000001" customHeight="1" x14ac:dyDescent="0.25">
      <c r="A159" s="24"/>
      <c r="G159" s="24"/>
      <c r="H159" s="24"/>
      <c r="I159" s="21"/>
      <c r="J159" s="21"/>
      <c r="K159" s="21"/>
      <c r="L159" s="21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 t="s">
        <v>450</v>
      </c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</row>
    <row r="160" spans="1:160" ht="15.95" customHeight="1" x14ac:dyDescent="0.25"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</row>
    <row r="161" spans="2:160" ht="15.95" customHeight="1" x14ac:dyDescent="0.25"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18"/>
      <c r="CS161" s="118"/>
      <c r="CT161" s="118"/>
      <c r="CU161" s="118"/>
      <c r="CV161" s="118"/>
      <c r="CW161" s="118"/>
      <c r="CX161" s="118"/>
      <c r="CY161" s="118"/>
      <c r="CZ161" s="118"/>
      <c r="DA161" s="118"/>
      <c r="DB161" s="118"/>
      <c r="DC161" s="118"/>
      <c r="DD161" s="118"/>
      <c r="DE161" s="118"/>
      <c r="DF161" s="187" t="s">
        <v>140</v>
      </c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18"/>
      <c r="DS161" s="118"/>
      <c r="DT161" s="118"/>
      <c r="DU161" s="118"/>
      <c r="DV161" s="118"/>
      <c r="DW161" s="118"/>
      <c r="DX161" s="118"/>
      <c r="DY161" s="118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</row>
    <row r="162" spans="2:160" ht="15.95" customHeight="1" x14ac:dyDescent="0.25"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18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85" t="s">
        <v>134</v>
      </c>
      <c r="DG162" s="185"/>
      <c r="DH162" s="185"/>
      <c r="DI162" s="185"/>
      <c r="DJ162" s="185"/>
      <c r="DK162" s="185"/>
      <c r="DL162" s="187"/>
      <c r="DM162" s="187"/>
      <c r="DN162" s="187"/>
      <c r="DO162" s="187"/>
      <c r="DP162" s="187"/>
      <c r="DQ162" s="187"/>
      <c r="DR162" s="118"/>
      <c r="DS162" s="118"/>
      <c r="DT162" s="118"/>
      <c r="DU162" s="118"/>
      <c r="DV162" s="118"/>
      <c r="DW162" s="118"/>
      <c r="DX162" s="118"/>
      <c r="DY162" s="118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</row>
    <row r="163" spans="2:160" ht="15.95" customHeight="1" x14ac:dyDescent="0.25"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18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18"/>
      <c r="DH163" s="118"/>
      <c r="DI163" s="118"/>
      <c r="DJ163" s="118"/>
      <c r="DK163" s="118"/>
      <c r="DL163" s="118"/>
      <c r="DM163" s="118"/>
      <c r="DN163" s="118"/>
      <c r="DO163" s="118"/>
      <c r="DP163" s="118"/>
      <c r="DQ163" s="118"/>
      <c r="DR163" s="118"/>
      <c r="DS163" s="118"/>
      <c r="DT163" s="118"/>
      <c r="DU163" s="118"/>
      <c r="DV163" s="118"/>
      <c r="DW163" s="118"/>
      <c r="DX163" s="118"/>
      <c r="DY163" s="118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</row>
    <row r="164" spans="2:160" ht="15.95" customHeight="1" x14ac:dyDescent="0.25"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18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18"/>
      <c r="DS164" s="118"/>
      <c r="DT164" s="118"/>
      <c r="DU164" s="118"/>
      <c r="DV164" s="118"/>
      <c r="DW164" s="118"/>
      <c r="DX164" s="118"/>
      <c r="DY164" s="118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</row>
    <row r="165" spans="2:160" ht="15.95" customHeight="1" x14ac:dyDescent="0.25"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18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87" t="s">
        <v>144</v>
      </c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18"/>
      <c r="DS165" s="118"/>
      <c r="DT165" s="118"/>
      <c r="DU165" s="118"/>
      <c r="DV165" s="118"/>
      <c r="DW165" s="118"/>
      <c r="DX165" s="118"/>
      <c r="DY165" s="118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</row>
    <row r="166" spans="2:160" ht="15.95" customHeight="1" x14ac:dyDescent="0.25">
      <c r="BC166" s="118"/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86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18"/>
      <c r="DS166" s="118"/>
      <c r="DT166" s="118"/>
      <c r="DU166" s="118"/>
      <c r="DV166" s="118"/>
      <c r="DW166" s="118"/>
      <c r="DX166" s="118"/>
      <c r="DY166" s="118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</row>
    <row r="167" spans="2:160" ht="15.95" customHeight="1" x14ac:dyDescent="0.25">
      <c r="BC167" s="118"/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187"/>
      <c r="DS167" s="187"/>
      <c r="DT167" s="187"/>
      <c r="DU167" s="187"/>
      <c r="DV167" s="187"/>
      <c r="DW167" s="187"/>
      <c r="DX167" s="187"/>
      <c r="DY167" s="18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</row>
    <row r="168" spans="2:160" ht="15.95" customHeight="1" x14ac:dyDescent="0.25"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</row>
    <row r="169" spans="2:160" ht="15.95" customHeight="1" x14ac:dyDescent="0.25"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18"/>
      <c r="CS169" s="118"/>
      <c r="CT169" s="118"/>
      <c r="CU169" s="118"/>
      <c r="CV169" s="118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18"/>
      <c r="DS169" s="118"/>
      <c r="DT169" s="118"/>
      <c r="DU169" s="118"/>
      <c r="DV169" s="118"/>
      <c r="DW169" s="118"/>
      <c r="DX169" s="118"/>
      <c r="DY169" s="118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</row>
    <row r="170" spans="2:160" ht="15.95" customHeight="1" x14ac:dyDescent="0.25">
      <c r="B170" s="105"/>
      <c r="C170" s="105"/>
      <c r="D170" s="105"/>
      <c r="E170" s="105"/>
      <c r="F170" s="105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</row>
    <row r="171" spans="2:160" ht="15.95" customHeight="1" x14ac:dyDescent="0.25">
      <c r="B171" s="105"/>
      <c r="C171" s="105"/>
      <c r="E171" s="105"/>
      <c r="F171" s="105"/>
      <c r="G171" s="105"/>
      <c r="H171" s="105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</row>
    <row r="172" spans="2:160" ht="15.95" customHeight="1" x14ac:dyDescent="0.25">
      <c r="B172" s="105"/>
      <c r="C172" s="105"/>
      <c r="E172" s="105"/>
      <c r="F172" s="105"/>
      <c r="G172" s="105"/>
      <c r="H172" s="105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</row>
    <row r="173" spans="2:160" ht="15.95" customHeight="1" x14ac:dyDescent="0.25">
      <c r="B173" s="105"/>
      <c r="C173" s="105"/>
      <c r="E173" s="105"/>
      <c r="F173" s="105"/>
      <c r="G173" s="105"/>
      <c r="H173" s="105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</row>
    <row r="174" spans="2:160" ht="15.95" customHeight="1" x14ac:dyDescent="0.25">
      <c r="B174" s="105"/>
      <c r="C174" s="105"/>
      <c r="E174" s="105"/>
      <c r="F174" s="105"/>
      <c r="G174" s="105"/>
      <c r="H174" s="105"/>
    </row>
    <row r="175" spans="2:160" ht="15.95" customHeight="1" x14ac:dyDescent="0.25">
      <c r="B175" s="105"/>
      <c r="C175" s="105"/>
      <c r="E175" s="105"/>
      <c r="F175" s="105"/>
      <c r="G175" s="105"/>
      <c r="H175" s="105"/>
    </row>
    <row r="176" spans="2:160" ht="15.95" customHeight="1" x14ac:dyDescent="0.25">
      <c r="B176" s="105"/>
      <c r="C176" s="105"/>
      <c r="E176" s="105"/>
      <c r="F176" s="105"/>
      <c r="G176" s="105"/>
      <c r="H176" s="105"/>
    </row>
    <row r="177" spans="2:6" ht="15.95" customHeight="1" x14ac:dyDescent="0.25">
      <c r="B177" s="105"/>
      <c r="C177" s="105"/>
      <c r="D177" s="105"/>
      <c r="E177" s="105"/>
      <c r="F177" s="105"/>
    </row>
    <row r="178" spans="2:6" ht="15.95" customHeight="1" x14ac:dyDescent="0.25">
      <c r="B178" s="105"/>
      <c r="C178" s="105"/>
      <c r="D178" s="105"/>
      <c r="E178" s="105"/>
      <c r="F178" s="105"/>
    </row>
    <row r="179" spans="2:6" ht="15.95" customHeight="1" x14ac:dyDescent="0.25">
      <c r="B179" s="105"/>
      <c r="C179" s="105"/>
      <c r="E179" s="105"/>
      <c r="F179" s="105"/>
    </row>
    <row r="180" spans="2:6" ht="15.95" customHeight="1" x14ac:dyDescent="0.25">
      <c r="B180" s="105"/>
      <c r="C180" s="105"/>
      <c r="E180" s="105"/>
      <c r="F180" s="105"/>
    </row>
    <row r="181" spans="2:6" ht="15.95" customHeight="1" x14ac:dyDescent="0.25">
      <c r="B181" s="105"/>
      <c r="C181" s="105"/>
      <c r="E181" s="105"/>
      <c r="F181" s="105"/>
    </row>
  </sheetData>
  <mergeCells count="169">
    <mergeCell ref="BB113:BB114"/>
    <mergeCell ref="AC129:AC130"/>
    <mergeCell ref="R156:S156"/>
    <mergeCell ref="W151:X151"/>
    <mergeCell ref="Y151:AA151"/>
    <mergeCell ref="R154:S154"/>
    <mergeCell ref="R155:S155"/>
    <mergeCell ref="W147:X147"/>
    <mergeCell ref="Y147:AA147"/>
    <mergeCell ref="W148:X148"/>
    <mergeCell ref="Y148:AA148"/>
    <mergeCell ref="W149:AA149"/>
    <mergeCell ref="W150:X150"/>
    <mergeCell ref="Y150:AA150"/>
    <mergeCell ref="W143:X143"/>
    <mergeCell ref="Y143:AA143"/>
    <mergeCell ref="W144:AA144"/>
    <mergeCell ref="W145:X145"/>
    <mergeCell ref="Y145:AA145"/>
    <mergeCell ref="W146:X146"/>
    <mergeCell ref="Y146:AA146"/>
    <mergeCell ref="W140:X140"/>
    <mergeCell ref="Y140:AA140"/>
    <mergeCell ref="W141:X141"/>
    <mergeCell ref="Y141:AA141"/>
    <mergeCell ref="W142:X142"/>
    <mergeCell ref="Y142:AA142"/>
    <mergeCell ref="A135:C135"/>
    <mergeCell ref="U136:AA136"/>
    <mergeCell ref="W137:X138"/>
    <mergeCell ref="Y137:AA138"/>
    <mergeCell ref="W139:X139"/>
    <mergeCell ref="Y139:AA139"/>
    <mergeCell ref="A126:C126"/>
    <mergeCell ref="A127:C127"/>
    <mergeCell ref="A128:C128"/>
    <mergeCell ref="A130:C130"/>
    <mergeCell ref="A132:C132"/>
    <mergeCell ref="A133:C133"/>
    <mergeCell ref="A129:C129"/>
    <mergeCell ref="A125:C125"/>
    <mergeCell ref="A118:C118"/>
    <mergeCell ref="AC118:AC119"/>
    <mergeCell ref="BB118:BB119"/>
    <mergeCell ref="A119:C119"/>
    <mergeCell ref="A122:C122"/>
    <mergeCell ref="AC120:AC121"/>
    <mergeCell ref="A115:C115"/>
    <mergeCell ref="A116:C116"/>
    <mergeCell ref="BB116:BB117"/>
    <mergeCell ref="A117:C117"/>
    <mergeCell ref="AC116:AC117"/>
    <mergeCell ref="A123:C123"/>
    <mergeCell ref="AC123:AC124"/>
    <mergeCell ref="BB123:BB124"/>
    <mergeCell ref="A124:C124"/>
    <mergeCell ref="A105:C105"/>
    <mergeCell ref="A106:C106"/>
    <mergeCell ref="A107:C107"/>
    <mergeCell ref="AC107:AC108"/>
    <mergeCell ref="BB107:BB108"/>
    <mergeCell ref="A109:C109"/>
    <mergeCell ref="AC109:AC110"/>
    <mergeCell ref="BB109:BB110"/>
    <mergeCell ref="A110:C110"/>
    <mergeCell ref="A102:C102"/>
    <mergeCell ref="AC99:AC100"/>
    <mergeCell ref="A103:C103"/>
    <mergeCell ref="AC103:AC104"/>
    <mergeCell ref="BB103:BB104"/>
    <mergeCell ref="A104:C104"/>
    <mergeCell ref="BB99:BB100"/>
    <mergeCell ref="A95:C95"/>
    <mergeCell ref="AC95:AC96"/>
    <mergeCell ref="BB95:BB96"/>
    <mergeCell ref="AC93:AC94"/>
    <mergeCell ref="A97:C97"/>
    <mergeCell ref="AC97:AC98"/>
    <mergeCell ref="BB97:BB98"/>
    <mergeCell ref="A98:C98"/>
    <mergeCell ref="A89:C89"/>
    <mergeCell ref="AC89:AC90"/>
    <mergeCell ref="BB89:BB90"/>
    <mergeCell ref="A90:C90"/>
    <mergeCell ref="AC87:AC88"/>
    <mergeCell ref="A91:C91"/>
    <mergeCell ref="A83:C83"/>
    <mergeCell ref="AC83:AC84"/>
    <mergeCell ref="BB83:BB84"/>
    <mergeCell ref="A85:C85"/>
    <mergeCell ref="AC85:AC86"/>
    <mergeCell ref="BB85:BB86"/>
    <mergeCell ref="A86:C86"/>
    <mergeCell ref="A77:C77"/>
    <mergeCell ref="AC77:AC78"/>
    <mergeCell ref="BB77:BB78"/>
    <mergeCell ref="A78:C78"/>
    <mergeCell ref="A81:C81"/>
    <mergeCell ref="AC81:AC82"/>
    <mergeCell ref="BB81:BB82"/>
    <mergeCell ref="AC79:AC80"/>
    <mergeCell ref="BB79:BB80"/>
    <mergeCell ref="A73:C73"/>
    <mergeCell ref="AC73:AC74"/>
    <mergeCell ref="A75:C75"/>
    <mergeCell ref="AC75:AC76"/>
    <mergeCell ref="BB75:BB76"/>
    <mergeCell ref="A76:C76"/>
    <mergeCell ref="A65:C65"/>
    <mergeCell ref="AA65:AB65"/>
    <mergeCell ref="A67:C67"/>
    <mergeCell ref="A68:C68"/>
    <mergeCell ref="A70:C70"/>
    <mergeCell ref="A71:C71"/>
    <mergeCell ref="A33:A42"/>
    <mergeCell ref="B33:B42"/>
    <mergeCell ref="A43:A53"/>
    <mergeCell ref="B43:B53"/>
    <mergeCell ref="BB73:BB74"/>
    <mergeCell ref="A74:C74"/>
    <mergeCell ref="A54:A64"/>
    <mergeCell ref="B54:B64"/>
    <mergeCell ref="D61:Z62"/>
    <mergeCell ref="D63:Z64"/>
    <mergeCell ref="A10:A20"/>
    <mergeCell ref="B10:B20"/>
    <mergeCell ref="D10:Z11"/>
    <mergeCell ref="AA10:AB10"/>
    <mergeCell ref="AA18:AB18"/>
    <mergeCell ref="A21:A31"/>
    <mergeCell ref="B21:B31"/>
    <mergeCell ref="AA23:AB23"/>
    <mergeCell ref="AT7:AZ7"/>
    <mergeCell ref="AT8:AV8"/>
    <mergeCell ref="AW8:AX8"/>
    <mergeCell ref="AY8:AZ8"/>
    <mergeCell ref="AJ8:AL8"/>
    <mergeCell ref="AM8:AO8"/>
    <mergeCell ref="AP8:AQ8"/>
    <mergeCell ref="AD7:AL7"/>
    <mergeCell ref="AM7:AS7"/>
    <mergeCell ref="AR8:AS8"/>
    <mergeCell ref="A1:AB1"/>
    <mergeCell ref="A6:A9"/>
    <mergeCell ref="B6:B9"/>
    <mergeCell ref="C6:C9"/>
    <mergeCell ref="D6:Z6"/>
    <mergeCell ref="AA6:AB9"/>
    <mergeCell ref="D7:L7"/>
    <mergeCell ref="D8:F8"/>
    <mergeCell ref="G8:I8"/>
    <mergeCell ref="J8:L8"/>
    <mergeCell ref="BB129:BB130"/>
    <mergeCell ref="BB120:BB121"/>
    <mergeCell ref="P8:Q8"/>
    <mergeCell ref="R8:S8"/>
    <mergeCell ref="BB87:BB88"/>
    <mergeCell ref="BB93:BB94"/>
    <mergeCell ref="Y8:Z8"/>
    <mergeCell ref="AC111:AC112"/>
    <mergeCell ref="BB111:BB112"/>
    <mergeCell ref="AC113:AC114"/>
    <mergeCell ref="M7:S7"/>
    <mergeCell ref="T7:Z7"/>
    <mergeCell ref="W8:X8"/>
    <mergeCell ref="T8:V8"/>
    <mergeCell ref="AD8:AF8"/>
    <mergeCell ref="AG8:AI8"/>
    <mergeCell ref="M8:O8"/>
  </mergeCells>
  <conditionalFormatting sqref="BC12:FA64">
    <cfRule type="cellIs" dxfId="2" priority="2" stopIfTrue="1" operator="greaterThan">
      <formula>1</formula>
    </cfRule>
  </conditionalFormatting>
  <pageMargins left="0.12" right="0.16" top="0.28000000000000003" bottom="0.28999999999999998" header="0.27" footer="0.25"/>
  <pageSetup paperSize="9" scale="80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70657" r:id="rId4">
          <objectPr defaultSize="0" autoPict="0" r:id="rId5">
            <anchor moveWithCells="1" sizeWithCells="1">
              <from>
                <xdr:col>27</xdr:col>
                <xdr:colOff>161925</xdr:colOff>
                <xdr:row>139</xdr:row>
                <xdr:rowOff>104775</xdr:rowOff>
              </from>
              <to>
                <xdr:col>27</xdr:col>
                <xdr:colOff>1238250</xdr:colOff>
                <xdr:row>142</xdr:row>
                <xdr:rowOff>19050</xdr:rowOff>
              </to>
            </anchor>
          </objectPr>
        </oleObject>
      </mc:Choice>
      <mc:Fallback>
        <oleObject progId="PBrush" shapeId="7065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J182"/>
  <sheetViews>
    <sheetView tabSelected="1" topLeftCell="A4" zoomScale="62" zoomScaleNormal="62" workbookViewId="0">
      <pane ySplit="8" topLeftCell="A19" activePane="bottomLeft" state="frozen"/>
      <selection activeCell="E4" sqref="E4"/>
      <selection pane="bottomLeft" activeCell="G27" sqref="G27"/>
    </sheetView>
  </sheetViews>
  <sheetFormatPr defaultRowHeight="15.95" customHeight="1" x14ac:dyDescent="0.25"/>
  <cols>
    <col min="1" max="1" width="4.140625" style="1" customWidth="1"/>
    <col min="2" max="2" width="6.28515625" style="1" customWidth="1"/>
    <col min="3" max="3" width="14.28515625" style="1" customWidth="1"/>
    <col min="4" max="20" width="10.7109375" style="1" customWidth="1"/>
    <col min="21" max="21" width="12.85546875" style="1" customWidth="1"/>
    <col min="22" max="27" width="10.7109375" style="1" customWidth="1"/>
    <col min="28" max="28" width="26.42578125" style="1" customWidth="1"/>
    <col min="29" max="29" width="26.140625" style="1" customWidth="1"/>
    <col min="30" max="30" width="4.5703125" style="1" customWidth="1"/>
    <col min="31" max="52" width="6.7109375" style="1" hidden="1" customWidth="1"/>
    <col min="53" max="74" width="6.7109375" style="427" hidden="1" customWidth="1"/>
    <col min="75" max="160" width="6.7109375" style="1" hidden="1" customWidth="1"/>
    <col min="161" max="161" width="11.28515625" style="1" customWidth="1"/>
    <col min="162" max="180" width="5.28515625" style="1" customWidth="1"/>
    <col min="181" max="16384" width="9.140625" style="1"/>
  </cols>
  <sheetData>
    <row r="1" spans="1:192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81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</row>
    <row r="2" spans="1:192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427"/>
      <c r="AE2" s="427"/>
      <c r="AF2" s="427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  <c r="AR2" s="427"/>
      <c r="AS2" s="427"/>
      <c r="AT2" s="427"/>
      <c r="AU2" s="427"/>
      <c r="AV2" s="427"/>
      <c r="AW2" s="427"/>
      <c r="AX2" s="427"/>
      <c r="AY2" s="427"/>
      <c r="AZ2" s="427"/>
    </row>
    <row r="3" spans="1:192" ht="18" customHeight="1" x14ac:dyDescent="0.25">
      <c r="A3" s="35" t="s">
        <v>839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427"/>
      <c r="AE3" s="427"/>
      <c r="AF3" s="427"/>
      <c r="AG3" s="427"/>
      <c r="AH3" s="427"/>
      <c r="AI3" s="427"/>
      <c r="AJ3" s="427"/>
      <c r="AK3" s="427"/>
      <c r="AL3" s="427"/>
      <c r="AM3" s="427"/>
      <c r="AN3" s="427"/>
      <c r="AO3" s="427"/>
      <c r="AP3" s="427"/>
      <c r="AQ3" s="427"/>
      <c r="AR3" s="427"/>
      <c r="AS3" s="427"/>
      <c r="AT3" s="427"/>
      <c r="AU3" s="427"/>
      <c r="AV3" s="427"/>
      <c r="AW3" s="427"/>
      <c r="AX3" s="427"/>
      <c r="AY3" s="427"/>
      <c r="AZ3" s="427"/>
    </row>
    <row r="4" spans="1:192" ht="42.75" customHeight="1" x14ac:dyDescent="0.25">
      <c r="A4" s="224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</row>
    <row r="5" spans="1:192" ht="17.2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192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19"/>
      <c r="Y6" s="819"/>
      <c r="Z6" s="850"/>
      <c r="AA6" s="820"/>
      <c r="AB6" s="844" t="s">
        <v>15</v>
      </c>
      <c r="AC6" s="845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</row>
    <row r="7" spans="1:192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7"/>
      <c r="K7" s="807"/>
      <c r="L7" s="808"/>
      <c r="M7" s="807" t="s">
        <v>404</v>
      </c>
      <c r="N7" s="807"/>
      <c r="O7" s="807"/>
      <c r="P7" s="807"/>
      <c r="Q7" s="807"/>
      <c r="R7" s="807"/>
      <c r="S7" s="807"/>
      <c r="T7" s="806" t="s">
        <v>405</v>
      </c>
      <c r="U7" s="807"/>
      <c r="V7" s="807"/>
      <c r="W7" s="807"/>
      <c r="X7" s="807"/>
      <c r="Y7" s="807"/>
      <c r="Z7" s="807"/>
      <c r="AA7" s="808"/>
      <c r="AB7" s="846"/>
      <c r="AC7" s="847"/>
      <c r="AD7" s="189"/>
      <c r="AE7" s="806" t="s">
        <v>199</v>
      </c>
      <c r="AF7" s="807"/>
      <c r="AG7" s="807"/>
      <c r="AH7" s="807"/>
      <c r="AI7" s="807"/>
      <c r="AJ7" s="807"/>
      <c r="AK7" s="807"/>
      <c r="AL7" s="807"/>
      <c r="AM7" s="808"/>
      <c r="AN7" s="807" t="s">
        <v>404</v>
      </c>
      <c r="AO7" s="807"/>
      <c r="AP7" s="807"/>
      <c r="AQ7" s="807"/>
      <c r="AR7" s="807"/>
      <c r="AS7" s="807"/>
      <c r="AT7" s="807"/>
      <c r="AU7" s="806" t="s">
        <v>405</v>
      </c>
      <c r="AV7" s="807"/>
      <c r="AW7" s="807"/>
      <c r="AX7" s="807"/>
      <c r="AY7" s="807"/>
      <c r="AZ7" s="807"/>
      <c r="BA7" s="808"/>
      <c r="BB7" s="277"/>
      <c r="BC7" s="277"/>
    </row>
    <row r="8" spans="1:192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807"/>
      <c r="I8" s="784"/>
      <c r="J8" s="809" t="s">
        <v>842</v>
      </c>
      <c r="K8" s="807"/>
      <c r="L8" s="810"/>
      <c r="M8" s="797" t="s">
        <v>423</v>
      </c>
      <c r="N8" s="798"/>
      <c r="O8" s="799"/>
      <c r="P8" s="783" t="s">
        <v>424</v>
      </c>
      <c r="Q8" s="784"/>
      <c r="R8" s="809" t="s">
        <v>842</v>
      </c>
      <c r="S8" s="810"/>
      <c r="T8" s="806" t="s">
        <v>423</v>
      </c>
      <c r="U8" s="807"/>
      <c r="V8" s="786"/>
      <c r="W8" s="785" t="s">
        <v>424</v>
      </c>
      <c r="X8" s="786"/>
      <c r="Y8" s="787" t="s">
        <v>842</v>
      </c>
      <c r="Z8" s="787"/>
      <c r="AA8" s="788"/>
      <c r="AB8" s="846"/>
      <c r="AC8" s="847"/>
      <c r="AD8" s="189"/>
      <c r="AE8" s="797" t="s">
        <v>423</v>
      </c>
      <c r="AF8" s="798"/>
      <c r="AG8" s="799"/>
      <c r="AH8" s="783" t="s">
        <v>424</v>
      </c>
      <c r="AI8" s="807"/>
      <c r="AJ8" s="784"/>
      <c r="AK8" s="809" t="s">
        <v>425</v>
      </c>
      <c r="AL8" s="807"/>
      <c r="AM8" s="810"/>
      <c r="AN8" s="797" t="s">
        <v>423</v>
      </c>
      <c r="AO8" s="798"/>
      <c r="AP8" s="799"/>
      <c r="AQ8" s="783" t="s">
        <v>424</v>
      </c>
      <c r="AR8" s="784"/>
      <c r="AS8" s="809" t="s">
        <v>425</v>
      </c>
      <c r="AT8" s="810"/>
      <c r="AU8" s="806" t="s">
        <v>423</v>
      </c>
      <c r="AV8" s="807"/>
      <c r="AW8" s="786"/>
      <c r="AX8" s="785" t="s">
        <v>424</v>
      </c>
      <c r="AY8" s="786"/>
      <c r="AZ8" s="787" t="s">
        <v>425</v>
      </c>
      <c r="BA8" s="788"/>
      <c r="BB8" s="277"/>
      <c r="BC8" s="277"/>
    </row>
    <row r="9" spans="1:192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209">
        <v>2</v>
      </c>
      <c r="I9" s="179">
        <v>3</v>
      </c>
      <c r="J9" s="180">
        <v>1</v>
      </c>
      <c r="K9" s="209">
        <v>2</v>
      </c>
      <c r="L9" s="181">
        <v>3</v>
      </c>
      <c r="M9" s="175">
        <v>1</v>
      </c>
      <c r="N9" s="176">
        <v>2</v>
      </c>
      <c r="O9" s="177">
        <v>3</v>
      </c>
      <c r="P9" s="178">
        <v>1</v>
      </c>
      <c r="Q9" s="179">
        <v>2</v>
      </c>
      <c r="R9" s="180">
        <v>1</v>
      </c>
      <c r="S9" s="181">
        <v>2</v>
      </c>
      <c r="T9" s="175">
        <v>1</v>
      </c>
      <c r="U9" s="177">
        <v>2</v>
      </c>
      <c r="V9" s="210">
        <v>3</v>
      </c>
      <c r="W9" s="178">
        <v>1</v>
      </c>
      <c r="X9" s="179">
        <v>2</v>
      </c>
      <c r="Y9" s="180">
        <v>1</v>
      </c>
      <c r="Z9" s="209">
        <v>2</v>
      </c>
      <c r="AA9" s="181">
        <v>3</v>
      </c>
      <c r="AB9" s="848"/>
      <c r="AC9" s="849"/>
      <c r="AD9" s="189"/>
      <c r="AE9" s="175">
        <v>1</v>
      </c>
      <c r="AF9" s="176">
        <v>2</v>
      </c>
      <c r="AG9" s="177">
        <v>3</v>
      </c>
      <c r="AH9" s="178">
        <v>1</v>
      </c>
      <c r="AI9" s="209">
        <v>2</v>
      </c>
      <c r="AJ9" s="179">
        <v>3</v>
      </c>
      <c r="AK9" s="180">
        <v>1</v>
      </c>
      <c r="AL9" s="209">
        <v>2</v>
      </c>
      <c r="AM9" s="181">
        <v>3</v>
      </c>
      <c r="AN9" s="175">
        <v>1</v>
      </c>
      <c r="AO9" s="176">
        <v>2</v>
      </c>
      <c r="AP9" s="177">
        <v>3</v>
      </c>
      <c r="AQ9" s="178">
        <v>1</v>
      </c>
      <c r="AR9" s="179">
        <v>2</v>
      </c>
      <c r="AS9" s="180">
        <v>1</v>
      </c>
      <c r="AT9" s="181">
        <v>2</v>
      </c>
      <c r="AU9" s="175">
        <v>1</v>
      </c>
      <c r="AV9" s="177">
        <v>2</v>
      </c>
      <c r="AW9" s="209">
        <v>3</v>
      </c>
      <c r="AX9" s="178">
        <v>1</v>
      </c>
      <c r="AY9" s="179">
        <v>2</v>
      </c>
      <c r="AZ9" s="180">
        <v>1</v>
      </c>
      <c r="BA9" s="181">
        <v>2</v>
      </c>
      <c r="BB9" s="195"/>
      <c r="BC9" s="195"/>
      <c r="BD9" s="118" t="s">
        <v>807</v>
      </c>
      <c r="BE9" s="118" t="s">
        <v>811</v>
      </c>
      <c r="BF9" s="197" t="s">
        <v>453</v>
      </c>
      <c r="BG9" s="118" t="s">
        <v>790</v>
      </c>
      <c r="BH9" s="118" t="s">
        <v>358</v>
      </c>
      <c r="BI9" s="118" t="s">
        <v>797</v>
      </c>
      <c r="BJ9" s="197" t="s">
        <v>453</v>
      </c>
      <c r="BK9" s="118" t="s">
        <v>341</v>
      </c>
      <c r="BL9" s="118" t="s">
        <v>301</v>
      </c>
      <c r="BM9" s="197" t="s">
        <v>453</v>
      </c>
      <c r="BN9" s="118" t="s">
        <v>274</v>
      </c>
      <c r="BO9" s="118" t="s">
        <v>510</v>
      </c>
      <c r="BP9" s="197" t="s">
        <v>453</v>
      </c>
      <c r="BQ9" s="118" t="s">
        <v>787</v>
      </c>
      <c r="BR9" s="118" t="s">
        <v>646</v>
      </c>
      <c r="BS9" s="197" t="s">
        <v>453</v>
      </c>
      <c r="BT9" s="388" t="s">
        <v>799</v>
      </c>
      <c r="BU9" s="388" t="s">
        <v>800</v>
      </c>
      <c r="BV9" s="197" t="s">
        <v>453</v>
      </c>
      <c r="BW9" s="118" t="s">
        <v>632</v>
      </c>
      <c r="BX9" s="118" t="s">
        <v>683</v>
      </c>
      <c r="BY9" s="197" t="s">
        <v>453</v>
      </c>
      <c r="BZ9" s="118" t="s">
        <v>620</v>
      </c>
      <c r="CA9" s="118" t="s">
        <v>621</v>
      </c>
      <c r="CB9" s="197" t="s">
        <v>453</v>
      </c>
      <c r="CC9" s="118" t="s">
        <v>695</v>
      </c>
      <c r="CD9" s="118" t="s">
        <v>772</v>
      </c>
      <c r="CE9" s="197" t="s">
        <v>453</v>
      </c>
      <c r="CF9" s="118" t="s">
        <v>255</v>
      </c>
      <c r="CG9" s="118" t="s">
        <v>256</v>
      </c>
      <c r="CH9" s="197" t="s">
        <v>453</v>
      </c>
      <c r="CI9" s="118" t="s">
        <v>784</v>
      </c>
      <c r="CJ9" s="118" t="s">
        <v>786</v>
      </c>
      <c r="CK9" s="118" t="s">
        <v>785</v>
      </c>
      <c r="CL9" s="197" t="s">
        <v>453</v>
      </c>
      <c r="CM9" s="118" t="s">
        <v>801</v>
      </c>
      <c r="CN9" s="118" t="s">
        <v>802</v>
      </c>
      <c r="CO9" s="197" t="s">
        <v>453</v>
      </c>
      <c r="CP9" s="118" t="s">
        <v>812</v>
      </c>
      <c r="CQ9" s="118" t="s">
        <v>813</v>
      </c>
      <c r="CR9" s="197" t="s">
        <v>453</v>
      </c>
      <c r="CS9" s="118" t="s">
        <v>661</v>
      </c>
      <c r="CT9" s="118" t="s">
        <v>806</v>
      </c>
      <c r="CU9" s="118" t="s">
        <v>237</v>
      </c>
      <c r="CV9" s="118" t="s">
        <v>514</v>
      </c>
      <c r="CW9" s="197" t="s">
        <v>453</v>
      </c>
      <c r="CX9" s="118" t="s">
        <v>788</v>
      </c>
      <c r="CY9" s="118" t="s">
        <v>191</v>
      </c>
      <c r="CZ9" s="118" t="s">
        <v>743</v>
      </c>
      <c r="DA9" s="118" t="s">
        <v>809</v>
      </c>
      <c r="DB9" s="197" t="s">
        <v>453</v>
      </c>
      <c r="DC9" s="118" t="s">
        <v>805</v>
      </c>
      <c r="DD9" s="118" t="s">
        <v>582</v>
      </c>
      <c r="DE9" s="118" t="s">
        <v>804</v>
      </c>
      <c r="DF9" s="197" t="s">
        <v>453</v>
      </c>
      <c r="DG9" s="118" t="s">
        <v>241</v>
      </c>
      <c r="DH9" s="118" t="s">
        <v>244</v>
      </c>
      <c r="DI9" s="197" t="s">
        <v>453</v>
      </c>
      <c r="DJ9" s="118" t="s">
        <v>640</v>
      </c>
      <c r="DK9" s="118" t="s">
        <v>641</v>
      </c>
      <c r="DL9" s="197" t="s">
        <v>453</v>
      </c>
      <c r="DM9" s="118" t="s">
        <v>515</v>
      </c>
      <c r="DN9" s="118" t="s">
        <v>789</v>
      </c>
      <c r="DO9" s="118" t="s">
        <v>783</v>
      </c>
      <c r="DP9" s="197" t="s">
        <v>453</v>
      </c>
      <c r="DQ9" s="118" t="s">
        <v>516</v>
      </c>
      <c r="DR9" s="118" t="s">
        <v>587</v>
      </c>
      <c r="DS9" s="197" t="s">
        <v>453</v>
      </c>
      <c r="DT9" s="118" t="s">
        <v>517</v>
      </c>
      <c r="DU9" s="118" t="s">
        <v>518</v>
      </c>
      <c r="DV9" s="197" t="s">
        <v>453</v>
      </c>
      <c r="DW9" s="118" t="s">
        <v>792</v>
      </c>
      <c r="DX9" s="118" t="s">
        <v>793</v>
      </c>
      <c r="DY9" s="403" t="s">
        <v>453</v>
      </c>
      <c r="DZ9" s="118" t="s">
        <v>638</v>
      </c>
      <c r="EA9" s="118" t="s">
        <v>639</v>
      </c>
      <c r="EB9" s="403" t="s">
        <v>453</v>
      </c>
      <c r="EC9" s="118" t="s">
        <v>519</v>
      </c>
      <c r="ED9" s="118" t="s">
        <v>520</v>
      </c>
      <c r="EE9" s="197" t="s">
        <v>453</v>
      </c>
      <c r="EF9" s="118" t="s">
        <v>416</v>
      </c>
      <c r="EG9" s="118" t="s">
        <v>808</v>
      </c>
      <c r="EH9" s="197" t="s">
        <v>453</v>
      </c>
      <c r="EI9" s="118" t="s">
        <v>268</v>
      </c>
      <c r="EJ9" s="118" t="s">
        <v>267</v>
      </c>
      <c r="EK9" s="197" t="s">
        <v>453</v>
      </c>
      <c r="EL9" s="388" t="s">
        <v>794</v>
      </c>
      <c r="EM9" s="388" t="s">
        <v>795</v>
      </c>
      <c r="EN9" s="197" t="s">
        <v>453</v>
      </c>
      <c r="EO9" s="118" t="s">
        <v>791</v>
      </c>
      <c r="EP9" s="118" t="s">
        <v>803</v>
      </c>
      <c r="EQ9" s="118" t="s">
        <v>810</v>
      </c>
      <c r="ER9" s="118" t="s">
        <v>798</v>
      </c>
      <c r="ES9" s="118" t="s">
        <v>636</v>
      </c>
      <c r="ET9" s="118" t="s">
        <v>637</v>
      </c>
      <c r="EU9" s="197" t="s">
        <v>453</v>
      </c>
      <c r="EV9" s="118" t="s">
        <v>633</v>
      </c>
      <c r="EW9" s="118" t="s">
        <v>634</v>
      </c>
      <c r="EX9" s="197" t="s">
        <v>453</v>
      </c>
      <c r="EY9" s="118" t="s">
        <v>815</v>
      </c>
      <c r="EZ9" s="118" t="s">
        <v>782</v>
      </c>
      <c r="FA9" s="197" t="s">
        <v>453</v>
      </c>
      <c r="FB9" s="118" t="s">
        <v>814</v>
      </c>
      <c r="FC9" s="118" t="s">
        <v>796</v>
      </c>
      <c r="FD9" s="118"/>
      <c r="FE9" s="118"/>
      <c r="FF9" s="118"/>
      <c r="FG9" s="427"/>
      <c r="FH9" s="427"/>
      <c r="FI9" s="427"/>
      <c r="FJ9" s="427"/>
      <c r="FK9" s="427"/>
      <c r="FL9" s="427"/>
      <c r="FM9" s="427"/>
      <c r="FN9" s="427"/>
      <c r="FO9" s="427"/>
      <c r="FP9" s="427"/>
      <c r="FQ9" s="427"/>
      <c r="FR9" s="427"/>
      <c r="FS9" s="427"/>
      <c r="FT9" s="427"/>
      <c r="FU9" s="427"/>
      <c r="FV9" s="427"/>
      <c r="FW9" s="427"/>
      <c r="FX9" s="427"/>
      <c r="FY9" s="427"/>
      <c r="FZ9" s="427"/>
      <c r="GA9" s="427"/>
      <c r="GB9" s="427"/>
      <c r="GC9" s="427"/>
      <c r="GD9" s="427"/>
      <c r="GE9" s="427"/>
      <c r="GF9" s="427"/>
      <c r="GG9" s="427"/>
      <c r="GH9" s="427"/>
      <c r="GI9" s="427"/>
      <c r="GJ9" s="427"/>
    </row>
    <row r="10" spans="1:192" ht="13.9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4"/>
      <c r="AB10" s="836"/>
      <c r="AC10" s="837"/>
      <c r="AD10" s="189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18"/>
      <c r="BE10" s="118"/>
      <c r="BF10" s="118"/>
      <c r="BG10" s="118"/>
      <c r="BH10" s="118"/>
      <c r="BI10" s="118"/>
      <c r="BJ10" s="118"/>
      <c r="BK10" s="118"/>
      <c r="BL10" s="118"/>
      <c r="BM10" s="197"/>
      <c r="BN10" s="118"/>
      <c r="BO10" s="118"/>
      <c r="BP10" s="197"/>
      <c r="BQ10" s="118"/>
      <c r="BR10" s="196"/>
      <c r="BS10" s="197"/>
      <c r="BT10" s="197"/>
      <c r="BU10" s="197"/>
      <c r="BV10" s="197"/>
      <c r="BW10" s="118"/>
      <c r="BX10" s="118"/>
      <c r="BY10" s="197"/>
      <c r="BZ10" s="197"/>
      <c r="CA10" s="197"/>
      <c r="CB10" s="197"/>
      <c r="CC10" s="118"/>
      <c r="CD10" s="118"/>
      <c r="CE10" s="197"/>
      <c r="CF10" s="197"/>
      <c r="CG10" s="197"/>
      <c r="CH10" s="197"/>
      <c r="CI10" s="118"/>
      <c r="CJ10" s="118"/>
      <c r="CK10" s="118"/>
      <c r="CL10" s="197"/>
      <c r="CM10" s="118"/>
      <c r="CN10" s="118"/>
      <c r="CO10" s="197"/>
      <c r="CP10" s="197"/>
      <c r="CQ10" s="197"/>
      <c r="CR10" s="197"/>
      <c r="CS10" s="118"/>
      <c r="CT10" s="118"/>
      <c r="CU10" s="118"/>
      <c r="CV10" s="118"/>
      <c r="CW10" s="197"/>
      <c r="CX10" s="118"/>
      <c r="CY10" s="118"/>
      <c r="CZ10" s="118"/>
      <c r="DA10" s="118"/>
      <c r="DB10" s="197"/>
      <c r="DC10" s="118"/>
      <c r="DD10" s="118"/>
      <c r="DE10" s="118"/>
      <c r="DF10" s="197"/>
      <c r="DG10" s="118"/>
      <c r="DH10" s="118"/>
      <c r="DI10" s="197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97"/>
      <c r="DW10" s="24"/>
      <c r="DX10" s="24"/>
      <c r="DY10" s="24"/>
      <c r="DZ10" s="24"/>
      <c r="EA10" s="24"/>
      <c r="EB10" s="24"/>
      <c r="EC10" s="118"/>
      <c r="ED10" s="118"/>
      <c r="EE10" s="197"/>
      <c r="EF10" s="118"/>
      <c r="EG10" s="118"/>
      <c r="EH10" s="118"/>
      <c r="EI10" s="118"/>
      <c r="EJ10" s="118"/>
      <c r="EK10" s="197"/>
      <c r="EL10" s="197"/>
      <c r="EM10" s="197"/>
      <c r="EN10" s="197"/>
      <c r="EO10" s="118"/>
      <c r="EP10" s="118"/>
      <c r="EQ10" s="118"/>
      <c r="ER10" s="118"/>
      <c r="ES10" s="118"/>
      <c r="ET10" s="118"/>
      <c r="EU10" s="197"/>
      <c r="EV10" s="118"/>
      <c r="EW10" s="118"/>
      <c r="EX10" s="197"/>
      <c r="EY10" s="118"/>
      <c r="EZ10" s="118"/>
      <c r="FA10" s="118"/>
      <c r="FB10" s="118"/>
      <c r="FC10" s="118"/>
      <c r="FD10" s="118"/>
      <c r="FE10" s="118"/>
      <c r="FF10" s="118"/>
      <c r="FG10" s="427"/>
      <c r="FH10" s="427"/>
      <c r="FI10" s="427"/>
      <c r="FJ10" s="427"/>
      <c r="FK10" s="427"/>
      <c r="FL10" s="427"/>
      <c r="FM10" s="427"/>
      <c r="FN10" s="427"/>
      <c r="FO10" s="427"/>
      <c r="FP10" s="427"/>
      <c r="FQ10" s="427"/>
      <c r="FR10" s="427"/>
      <c r="FS10" s="427"/>
      <c r="FT10" s="427"/>
      <c r="FU10" s="427"/>
      <c r="FV10" s="427"/>
      <c r="FW10" s="427"/>
      <c r="FX10" s="427"/>
      <c r="FY10" s="427"/>
      <c r="FZ10" s="427"/>
      <c r="GA10" s="427"/>
      <c r="GB10" s="427"/>
      <c r="GC10" s="427"/>
      <c r="GD10" s="427"/>
      <c r="GE10" s="427"/>
      <c r="GF10" s="427"/>
      <c r="GG10" s="427"/>
      <c r="GH10" s="427"/>
      <c r="GI10" s="427"/>
      <c r="GJ10" s="427"/>
    </row>
    <row r="11" spans="1:192" ht="18" customHeight="1" thickBot="1" x14ac:dyDescent="0.3">
      <c r="A11" s="774"/>
      <c r="B11" s="777"/>
      <c r="C11" s="174">
        <v>1</v>
      </c>
      <c r="D11" s="853"/>
      <c r="E11" s="854"/>
      <c r="F11" s="854"/>
      <c r="G11" s="854"/>
      <c r="H11" s="854"/>
      <c r="I11" s="854"/>
      <c r="J11" s="854"/>
      <c r="K11" s="854"/>
      <c r="L11" s="854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6"/>
      <c r="Y11" s="826"/>
      <c r="Z11" s="826"/>
      <c r="AA11" s="827"/>
      <c r="AB11" s="855" t="s">
        <v>127</v>
      </c>
      <c r="AC11" s="856"/>
      <c r="AD11" s="2"/>
      <c r="AE11" s="520" t="s">
        <v>811</v>
      </c>
      <c r="AF11" s="520" t="s">
        <v>811</v>
      </c>
      <c r="AG11" s="520" t="s">
        <v>811</v>
      </c>
      <c r="AH11" s="520" t="s">
        <v>811</v>
      </c>
      <c r="AI11" s="520" t="s">
        <v>811</v>
      </c>
      <c r="AJ11" s="520" t="s">
        <v>811</v>
      </c>
      <c r="AK11" s="520" t="s">
        <v>811</v>
      </c>
      <c r="AL11" s="520" t="s">
        <v>811</v>
      </c>
      <c r="AM11" s="520" t="s">
        <v>811</v>
      </c>
      <c r="AN11" s="520" t="s">
        <v>807</v>
      </c>
      <c r="AO11" s="520" t="s">
        <v>807</v>
      </c>
      <c r="AP11" s="520" t="s">
        <v>811</v>
      </c>
      <c r="AQ11" s="520" t="s">
        <v>811</v>
      </c>
      <c r="AR11" s="520" t="s">
        <v>811</v>
      </c>
      <c r="AS11" s="520" t="s">
        <v>807</v>
      </c>
      <c r="AT11" s="520" t="s">
        <v>807</v>
      </c>
      <c r="AU11" s="520" t="s">
        <v>807</v>
      </c>
      <c r="AV11" s="520" t="s">
        <v>807</v>
      </c>
      <c r="AW11" s="520" t="s">
        <v>807</v>
      </c>
      <c r="AX11" s="520" t="s">
        <v>807</v>
      </c>
      <c r="AY11" s="520" t="s">
        <v>807</v>
      </c>
      <c r="AZ11" s="520" t="s">
        <v>807</v>
      </c>
      <c r="BA11" s="520" t="s">
        <v>807</v>
      </c>
      <c r="BD11" s="118"/>
      <c r="BE11" s="118"/>
      <c r="BF11" s="118"/>
      <c r="BG11" s="118"/>
      <c r="BH11" s="118"/>
      <c r="BI11" s="118"/>
      <c r="BJ11" s="118"/>
      <c r="BK11" s="118"/>
      <c r="BL11" s="7"/>
      <c r="BM11" s="118"/>
      <c r="BN11" s="118"/>
      <c r="BO11" s="7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27"/>
      <c r="EQ11" s="27"/>
      <c r="ER11" s="118"/>
      <c r="ES11" s="27"/>
      <c r="ET11" s="27"/>
      <c r="EU11" s="27"/>
      <c r="EV11" s="27"/>
      <c r="EW11" s="27"/>
      <c r="EX11" s="27"/>
      <c r="EY11" s="7"/>
      <c r="EZ11" s="7"/>
      <c r="FA11" s="7"/>
      <c r="FB11" s="7"/>
      <c r="FC11" s="7"/>
      <c r="FD11" s="7"/>
      <c r="FE11" s="7"/>
      <c r="FF11" s="7"/>
    </row>
    <row r="12" spans="1:192" ht="17.100000000000001" customHeight="1" thickTop="1" x14ac:dyDescent="0.25">
      <c r="A12" s="774"/>
      <c r="B12" s="777"/>
      <c r="C12" s="172">
        <v>2</v>
      </c>
      <c r="D12" s="597" t="s">
        <v>1063</v>
      </c>
      <c r="E12" s="608" t="s">
        <v>845</v>
      </c>
      <c r="F12" s="599" t="s">
        <v>1018</v>
      </c>
      <c r="G12" s="597" t="s">
        <v>883</v>
      </c>
      <c r="H12" s="598" t="s">
        <v>1035</v>
      </c>
      <c r="I12" s="599" t="s">
        <v>1055</v>
      </c>
      <c r="J12" s="614" t="s">
        <v>1011</v>
      </c>
      <c r="K12" s="615" t="s">
        <v>1042</v>
      </c>
      <c r="L12" s="616" t="s">
        <v>1014</v>
      </c>
      <c r="M12" s="605" t="s">
        <v>1048</v>
      </c>
      <c r="N12" s="587" t="s">
        <v>1046</v>
      </c>
      <c r="O12" s="577" t="s">
        <v>904</v>
      </c>
      <c r="P12" s="576" t="s">
        <v>1022</v>
      </c>
      <c r="Q12" s="433" t="s">
        <v>1026</v>
      </c>
      <c r="R12" s="576" t="s">
        <v>1059</v>
      </c>
      <c r="S12" s="630" t="s">
        <v>1037</v>
      </c>
      <c r="T12" s="431" t="s">
        <v>1039</v>
      </c>
      <c r="U12" s="587" t="s">
        <v>1040</v>
      </c>
      <c r="V12" s="433" t="s">
        <v>1049</v>
      </c>
      <c r="W12" s="576" t="s">
        <v>1051</v>
      </c>
      <c r="X12" s="591" t="s">
        <v>1031</v>
      </c>
      <c r="Y12" s="431" t="s">
        <v>1052</v>
      </c>
      <c r="Z12" s="587" t="s">
        <v>1050</v>
      </c>
      <c r="AA12" s="591" t="s">
        <v>1017</v>
      </c>
      <c r="AB12" s="592" t="s">
        <v>967</v>
      </c>
      <c r="AC12" s="547" t="s">
        <v>18</v>
      </c>
      <c r="AD12" s="2"/>
      <c r="AE12" s="520" t="s">
        <v>811</v>
      </c>
      <c r="AF12" s="520" t="s">
        <v>811</v>
      </c>
      <c r="AG12" s="520" t="s">
        <v>811</v>
      </c>
      <c r="AH12" s="520" t="s">
        <v>811</v>
      </c>
      <c r="AI12" s="520" t="s">
        <v>811</v>
      </c>
      <c r="AJ12" s="520" t="s">
        <v>811</v>
      </c>
      <c r="AK12" s="520" t="s">
        <v>811</v>
      </c>
      <c r="AL12" s="520" t="s">
        <v>811</v>
      </c>
      <c r="AM12" s="520" t="s">
        <v>811</v>
      </c>
      <c r="AN12" s="520" t="s">
        <v>807</v>
      </c>
      <c r="AO12" s="520" t="s">
        <v>807</v>
      </c>
      <c r="AP12" s="520" t="s">
        <v>811</v>
      </c>
      <c r="AQ12" s="520" t="s">
        <v>811</v>
      </c>
      <c r="AR12" s="520" t="s">
        <v>811</v>
      </c>
      <c r="AS12" s="520" t="s">
        <v>807</v>
      </c>
      <c r="AT12" s="520" t="s">
        <v>807</v>
      </c>
      <c r="AU12" s="520" t="s">
        <v>807</v>
      </c>
      <c r="AV12" s="520" t="s">
        <v>807</v>
      </c>
      <c r="AW12" s="520" t="s">
        <v>807</v>
      </c>
      <c r="AX12" s="520" t="s">
        <v>807</v>
      </c>
      <c r="AY12" s="520" t="s">
        <v>807</v>
      </c>
      <c r="AZ12" s="520" t="s">
        <v>807</v>
      </c>
      <c r="BA12" s="520" t="s">
        <v>807</v>
      </c>
      <c r="BD12" s="118">
        <f t="shared" ref="BD12:BD44" si="0">COUNTIF(D12:AA12,"A.39")</f>
        <v>0</v>
      </c>
      <c r="BE12" s="118">
        <f t="shared" ref="BE12:BE44" si="1">COUNTIF(D12:AA12,"A.45")</f>
        <v>0</v>
      </c>
      <c r="BF12" s="118">
        <f t="shared" ref="BF12:BF65" si="2">SUM(BE12:BE12)</f>
        <v>0</v>
      </c>
      <c r="BG12" s="118">
        <f t="shared" ref="BG12:BG44" si="3">COUNTIF(D12:AA12,"B.22")</f>
        <v>0</v>
      </c>
      <c r="BH12" s="118">
        <f t="shared" ref="BH12:BH44" si="4">COUNTIF(D12:AA12,"B.25")</f>
        <v>0</v>
      </c>
      <c r="BI12" s="118">
        <f t="shared" ref="BI12:BI44" si="5">COUNTIF(D12:AA12,"B.29")</f>
        <v>0</v>
      </c>
      <c r="BJ12" s="118">
        <f t="shared" ref="BJ12:BJ65" si="6">SUM(BH12:BH12)</f>
        <v>0</v>
      </c>
      <c r="BK12" s="118">
        <f t="shared" ref="BK12:BK65" si="7">COUNTIF(D12:AA12,"C.7")</f>
        <v>0</v>
      </c>
      <c r="BL12" s="117">
        <f>COUNTIF(D12:AA12,"CP.7")</f>
        <v>0</v>
      </c>
      <c r="BM12" s="118">
        <f t="shared" ref="BM12:BM65" si="8">SUM(BK12:BL12)</f>
        <v>0</v>
      </c>
      <c r="BN12" s="118">
        <f t="shared" ref="BN12:BN65" si="9">COUNTIF(D12:AA12,"C.13")</f>
        <v>0</v>
      </c>
      <c r="BO12" s="117">
        <f t="shared" ref="BO12:BO65" si="10">COUNTIF(D12:AA12,"CP.13")</f>
        <v>0</v>
      </c>
      <c r="BP12" s="118">
        <f t="shared" ref="BP12:BP65" si="11">SUM(BN12:BO12)</f>
        <v>0</v>
      </c>
      <c r="BQ12" s="118">
        <f t="shared" ref="BQ12:BQ44" si="12">COUNTIF(D12:AA12,"C.19")</f>
        <v>0</v>
      </c>
      <c r="BR12" s="118">
        <f t="shared" ref="BR12:BR65" si="13">COUNTIF(D12:AA12,"CP.20")</f>
        <v>0</v>
      </c>
      <c r="BS12" s="118">
        <f t="shared" ref="BS12:BS65" si="14">SUM(BQ12:BR12)</f>
        <v>0</v>
      </c>
      <c r="BT12" s="118">
        <f t="shared" ref="BT12:BT44" si="15">COUNTIF(D12:AA12,"C.31")</f>
        <v>0</v>
      </c>
      <c r="BU12" s="118">
        <f t="shared" ref="BU12:BU44" si="16">COUNTIF(D12:AA12,"CP.31")</f>
        <v>0</v>
      </c>
      <c r="BV12" s="118">
        <f>SUM(BT12:BU12)</f>
        <v>0</v>
      </c>
      <c r="BW12" s="117">
        <f t="shared" ref="BW12:BW65" si="17">COUNTIF(D12:AA12,"D.12")</f>
        <v>0</v>
      </c>
      <c r="BX12" s="117">
        <f t="shared" ref="BX12:BX65" si="18">COUNTIF(D12:AA12,"DP.12")</f>
        <v>0</v>
      </c>
      <c r="BY12" s="117">
        <f t="shared" ref="BY12:BY65" si="19">SUM(BW12:BX12)</f>
        <v>0</v>
      </c>
      <c r="BZ12" s="117">
        <f t="shared" ref="BZ12:BZ44" si="20">COUNTIF(D12:AA12,"D.41")</f>
        <v>0</v>
      </c>
      <c r="CA12" s="117">
        <f t="shared" ref="CA12:CA44" si="21">COUNTIF(D12:AA12,"DP.41")</f>
        <v>0</v>
      </c>
      <c r="CB12" s="117">
        <f>SUM(BZ12:CA12)</f>
        <v>0</v>
      </c>
      <c r="CC12" s="117">
        <f t="shared" ref="CC12:CC65" si="22">COUNTIF(D12:AA12,"E.43")</f>
        <v>0</v>
      </c>
      <c r="CD12" s="117">
        <f t="shared" ref="CD12:CD65" si="23">COUNTIF(D12:AA12,"EL.43")</f>
        <v>0</v>
      </c>
      <c r="CE12" s="117">
        <f t="shared" ref="CE12:CE65" si="24">SUM(CC12:CD12)</f>
        <v>0</v>
      </c>
      <c r="CF12" s="117">
        <f>COUNTIF(D12:AA12,"E.10")</f>
        <v>0</v>
      </c>
      <c r="CG12" s="117">
        <f>COUNTIF(D12:AA12,"EL.10")</f>
        <v>0</v>
      </c>
      <c r="CH12" s="117">
        <f>SUM(CF12:CG12)</f>
        <v>0</v>
      </c>
      <c r="CI12" s="117">
        <f t="shared" ref="CI12:CI44" si="25">COUNTIF(D12:AA12,"E.18")</f>
        <v>0</v>
      </c>
      <c r="CJ12" s="117">
        <f t="shared" ref="CJ12:CJ44" si="26">COUNTIF(D12:AA12,"EL.18")</f>
        <v>0</v>
      </c>
      <c r="CK12" s="117">
        <f t="shared" ref="CK12:CK44" si="27">COUNTIF(D12:AA12,"EP.18")</f>
        <v>0</v>
      </c>
      <c r="CL12" s="117">
        <f t="shared" ref="CL12:CL65" si="28">SUM(CI12:CK12)</f>
        <v>0</v>
      </c>
      <c r="CM12" s="117">
        <f t="shared" ref="CM12:CM44" si="29">COUNTIF(D12:AA12,"E.33")</f>
        <v>0</v>
      </c>
      <c r="CN12" s="117">
        <f t="shared" ref="CN12:CN44" si="30">COUNTIF(D12:AA12,"EL.33")</f>
        <v>0</v>
      </c>
      <c r="CO12" s="117">
        <f t="shared" ref="CO12:CO65" si="31">SUM(CM12:CN12)</f>
        <v>0</v>
      </c>
      <c r="CP12" s="117">
        <f t="shared" ref="CP12:CP44" si="32">COUNTIF(D12:AA12,"EP.47")</f>
        <v>0</v>
      </c>
      <c r="CQ12" s="117">
        <f t="shared" ref="CQ12:CQ44" si="33">COUNTIF(D12:AA12,"EL.47")</f>
        <v>0</v>
      </c>
      <c r="CR12" s="117">
        <f>SUM(CP12:CQ12)</f>
        <v>0</v>
      </c>
      <c r="CS12" s="117">
        <f t="shared" ref="CS12:CS44" si="34">COUNTIF(D12:AA12,"F.32")</f>
        <v>0</v>
      </c>
      <c r="CT12" s="117">
        <f t="shared" ref="CT12:CT44" si="35">COUNTIF(D12:AA12,"F.37")</f>
        <v>0</v>
      </c>
      <c r="CU12" s="117">
        <f t="shared" ref="CU12:CU65" si="36">COUNTIF(D12:AA12,"G.3")</f>
        <v>0</v>
      </c>
      <c r="CV12" s="117">
        <f t="shared" ref="CV12:CV65" si="37">COUNTIF(D12:AA12,"GP.3")</f>
        <v>0</v>
      </c>
      <c r="CW12" s="117">
        <f t="shared" ref="CW12:CW65" si="38">SUM(CU12:CV12)</f>
        <v>0</v>
      </c>
      <c r="CX12" s="117">
        <f t="shared" ref="CX12:CX44" si="39">COUNTIF(D12:AA12,"G.20")</f>
        <v>0</v>
      </c>
      <c r="CY12" s="117">
        <f t="shared" ref="CY12:CY44" si="40">COUNTIF(D12:AA12,"G.42")</f>
        <v>0</v>
      </c>
      <c r="CZ12" s="117">
        <f t="shared" ref="CZ12:CZ44" si="41">COUNTIF(D12:AA12,"G.43")</f>
        <v>0</v>
      </c>
      <c r="DA12" s="117">
        <f t="shared" ref="DA12:DA44" si="42">COUNTIF(D12:AA12,"GP.43")</f>
        <v>0</v>
      </c>
      <c r="DB12" s="117">
        <f>SUM(CZ12:DA12)</f>
        <v>0</v>
      </c>
      <c r="DC12" s="117">
        <f t="shared" ref="DC12:DC44" si="43">COUNTIF(D12:AA12,"G.35")</f>
        <v>0</v>
      </c>
      <c r="DD12" s="117">
        <f>COUNTIF(D12:AA12,"GP.31")</f>
        <v>0</v>
      </c>
      <c r="DE12" s="117">
        <f t="shared" ref="DE12:DE44" si="44">COUNTIF(D12:AA12,"HL.35")</f>
        <v>0</v>
      </c>
      <c r="DF12" s="117">
        <f>SUM(DC12:DE12)</f>
        <v>0</v>
      </c>
      <c r="DG12" s="117">
        <f t="shared" ref="DG12:DG65" si="45">COUNTIF(D12:AA12,"H.6")</f>
        <v>0</v>
      </c>
      <c r="DH12" s="117">
        <f t="shared" ref="DH12:DH65" si="46">COUNTIF(D12:AA12,"HL.6")</f>
        <v>0</v>
      </c>
      <c r="DI12" s="117">
        <f t="shared" ref="DI12:DI65" si="47">SUM(DG12:DH12)</f>
        <v>0</v>
      </c>
      <c r="DJ12" s="117">
        <f t="shared" ref="DJ12:DJ65" si="48">COUNTIF(D12:AA12,"H.17")</f>
        <v>0</v>
      </c>
      <c r="DK12" s="117">
        <f t="shared" ref="DK12:DK65" si="49">COUNTIF(D12:AA12,"HL.17")</f>
        <v>0</v>
      </c>
      <c r="DL12" s="117">
        <f t="shared" ref="DL12:DL65" si="50">SUM(DJ12:DK12)</f>
        <v>0</v>
      </c>
      <c r="DM12" s="117">
        <f t="shared" ref="DM12:DM65" si="51">COUNTIF(D12:AA12,"I.2")</f>
        <v>0</v>
      </c>
      <c r="DN12" s="117">
        <f t="shared" ref="DN12:DN44" si="52">COUNTIF(D12:AA12,"I.21")</f>
        <v>0</v>
      </c>
      <c r="DO12" s="117">
        <f>COUNTIF(D12:AA12,"T.21")</f>
        <v>0</v>
      </c>
      <c r="DP12" s="117">
        <f t="shared" ref="DP12:DP65" si="53">SUM(DN12:DO12)</f>
        <v>0</v>
      </c>
      <c r="DQ12" s="117">
        <f t="shared" ref="DQ12:DQ65" si="54">COUNTIF(D12:AA12,"J.4")</f>
        <v>0</v>
      </c>
      <c r="DR12" s="117">
        <f>COUNTIF(D12:AA12,"JL.4")</f>
        <v>0</v>
      </c>
      <c r="DS12" s="117">
        <f>SUM(DQ12:DR12)</f>
        <v>0</v>
      </c>
      <c r="DT12" s="117">
        <f t="shared" ref="DT12:DT65" si="55">COUNTIF(D12:AA12,"J.11")</f>
        <v>0</v>
      </c>
      <c r="DU12" s="117">
        <f t="shared" ref="DU12:DU65" si="56">COUNTIF(D12:AA12,"JL.11")</f>
        <v>0</v>
      </c>
      <c r="DV12" s="117">
        <f t="shared" ref="DV12:DV65" si="57">SUM(DT12:DU12)</f>
        <v>0</v>
      </c>
      <c r="DW12" s="117">
        <f t="shared" ref="DW12:DW44" si="58">COUNTIF(D12:AA12,"JL.26")</f>
        <v>0</v>
      </c>
      <c r="DX12" s="117">
        <f t="shared" ref="DX12:DX44" si="59">COUNTIF(D12:AA12,"T.26")</f>
        <v>0</v>
      </c>
      <c r="DY12" s="117">
        <f t="shared" ref="DY12:DY65" si="60">SUM(DW12:DX12)</f>
        <v>0</v>
      </c>
      <c r="DZ12" s="117">
        <f>COUNTIF(D12:AA12,"JL.16")</f>
        <v>0</v>
      </c>
      <c r="EA12" s="117">
        <f t="shared" ref="EA12:EA65" si="61">COUNTIF(D12:AA12,"T.16")</f>
        <v>0</v>
      </c>
      <c r="EB12" s="117">
        <f>SUM(DZ12:EA12)</f>
        <v>0</v>
      </c>
      <c r="EC12" s="117">
        <f t="shared" ref="EC12:EC65" si="62">COUNTIF(D12:AA12,"K.5")</f>
        <v>0</v>
      </c>
      <c r="ED12" s="117">
        <f t="shared" ref="ED12:ED65" si="63">COUNTIF(D12:AA12,"KL.5")</f>
        <v>0</v>
      </c>
      <c r="EE12" s="117">
        <f t="shared" ref="EE12:EE65" si="64">SUM(EC12:ED12)</f>
        <v>0</v>
      </c>
      <c r="EF12" s="117">
        <f t="shared" ref="EF12:EF44" si="65">COUNTIF(D12:AA12,"K.40")</f>
        <v>0</v>
      </c>
      <c r="EG12" s="117">
        <f t="shared" ref="EG12:EG44" si="66">COUNTIF(D12:AA12,"KL.40")</f>
        <v>0</v>
      </c>
      <c r="EH12" s="117">
        <f>SUM(EF12:EG12)</f>
        <v>0</v>
      </c>
      <c r="EI12" s="117">
        <f t="shared" ref="EI12:EI65" si="67">COUNTIF(D12:AA12,"L.9")</f>
        <v>0</v>
      </c>
      <c r="EJ12" s="117">
        <f t="shared" ref="EJ12:EJ65" si="68">COUNTIF(D12:AA12,"LL.9")</f>
        <v>0</v>
      </c>
      <c r="EK12" s="117">
        <f t="shared" ref="EK12:EK65" si="69">SUM(EI12:EJ12)</f>
        <v>0</v>
      </c>
      <c r="EL12" s="117">
        <f t="shared" ref="EL12:EL44" si="70">COUNTIF(D12:AA12,"L.27")</f>
        <v>0</v>
      </c>
      <c r="EM12" s="117">
        <f t="shared" ref="EM12:EM44" si="71">COUNTIF(D12:AA12,"LL.27")</f>
        <v>0</v>
      </c>
      <c r="EN12" s="117">
        <f>SUM(EL12:EM12)</f>
        <v>0</v>
      </c>
      <c r="EO12" s="117">
        <f t="shared" ref="EO12:EO44" si="72">COUNTIF(D12:AA12,"M.24")</f>
        <v>0</v>
      </c>
      <c r="EP12" s="117">
        <f t="shared" ref="EP12:EP44" si="73">COUNTIF(D12:AA12,"N.34")</f>
        <v>0</v>
      </c>
      <c r="EQ12" s="117">
        <f t="shared" ref="EQ12:EQ44" si="74">COUNTIF(D12:AA12,"N.44")</f>
        <v>0</v>
      </c>
      <c r="ER12" s="118">
        <f t="shared" ref="ER12:ER44" si="75">COUNTIF(D12:AA12,"O.30")</f>
        <v>0</v>
      </c>
      <c r="ES12" s="117">
        <f t="shared" ref="ES12:ES44" si="76">COUNTIF(D12:AA12,"P.15")</f>
        <v>0</v>
      </c>
      <c r="ET12" s="117">
        <f t="shared" ref="ET12:ET44" si="77">COUNTIF(D12:AA12,"PL.15")</f>
        <v>0</v>
      </c>
      <c r="EU12" s="117">
        <f t="shared" ref="EU12:EU65" si="78">SUM(ES12:ET12)</f>
        <v>0</v>
      </c>
      <c r="EV12" s="117">
        <f t="shared" ref="EV12:EV44" si="79">COUNTIF(D12:AA12,"R.14")</f>
        <v>0</v>
      </c>
      <c r="EW12" s="117">
        <f t="shared" ref="EW12:EW44" si="80">COUNTIF(D12:AA12,"RL.14")</f>
        <v>0</v>
      </c>
      <c r="EX12" s="117">
        <f t="shared" ref="EX12:EX65" si="81">SUM(EV12:EW12)</f>
        <v>0</v>
      </c>
      <c r="EY12" s="118">
        <f t="shared" ref="EY12:EY44" si="82">COUNTIF(D12:AA12,"T.36")</f>
        <v>0</v>
      </c>
      <c r="EZ12" s="118">
        <f t="shared" ref="EZ12:EZ44" si="83">COUNTIF(D12:AA12,"M.36")</f>
        <v>0</v>
      </c>
      <c r="FA12" s="117">
        <f>SUM(EY12:EZ12)</f>
        <v>0</v>
      </c>
      <c r="FB12" s="118">
        <f t="shared" ref="FB12:FB44" si="84">COUNTIF(D12:AA12,"X.38")</f>
        <v>0</v>
      </c>
      <c r="FC12" s="118">
        <f t="shared" ref="FC12:FC44" si="85">COUNTIF(D12:AA12,"X.28")</f>
        <v>0</v>
      </c>
      <c r="FD12" s="7">
        <f t="shared" ref="FD12:FD44" si="86">SUM(BD12:FC12)</f>
        <v>0</v>
      </c>
      <c r="FE12" s="7"/>
      <c r="FF12" s="7"/>
    </row>
    <row r="13" spans="1:192" ht="17.100000000000001" customHeight="1" x14ac:dyDescent="0.25">
      <c r="A13" s="774"/>
      <c r="B13" s="777"/>
      <c r="C13" s="172">
        <v>3</v>
      </c>
      <c r="D13" s="593" t="s">
        <v>1063</v>
      </c>
      <c r="E13" s="448" t="s">
        <v>845</v>
      </c>
      <c r="F13" s="594" t="s">
        <v>1018</v>
      </c>
      <c r="G13" s="593" t="s">
        <v>883</v>
      </c>
      <c r="H13" s="580" t="s">
        <v>1035</v>
      </c>
      <c r="I13" s="594" t="s">
        <v>1055</v>
      </c>
      <c r="J13" s="447" t="s">
        <v>1011</v>
      </c>
      <c r="K13" s="588" t="s">
        <v>1042</v>
      </c>
      <c r="L13" s="452" t="s">
        <v>1014</v>
      </c>
      <c r="M13" s="604" t="s">
        <v>1048</v>
      </c>
      <c r="N13" s="580" t="s">
        <v>1046</v>
      </c>
      <c r="O13" s="579" t="s">
        <v>904</v>
      </c>
      <c r="P13" s="578" t="s">
        <v>1022</v>
      </c>
      <c r="Q13" s="430" t="s">
        <v>1026</v>
      </c>
      <c r="R13" s="578" t="s">
        <v>1059</v>
      </c>
      <c r="S13" s="617" t="s">
        <v>1037</v>
      </c>
      <c r="T13" s="449" t="s">
        <v>1039</v>
      </c>
      <c r="U13" s="580" t="s">
        <v>1040</v>
      </c>
      <c r="V13" s="430" t="s">
        <v>1049</v>
      </c>
      <c r="W13" s="578" t="s">
        <v>1051</v>
      </c>
      <c r="X13" s="430" t="s">
        <v>1031</v>
      </c>
      <c r="Y13" s="449" t="s">
        <v>1052</v>
      </c>
      <c r="Z13" s="580" t="s">
        <v>1050</v>
      </c>
      <c r="AA13" s="488" t="s">
        <v>1017</v>
      </c>
      <c r="AB13" s="20" t="s">
        <v>977</v>
      </c>
      <c r="AC13" s="20" t="s">
        <v>977</v>
      </c>
      <c r="AD13" s="23"/>
      <c r="AE13" s="520" t="s">
        <v>811</v>
      </c>
      <c r="AF13" s="520" t="s">
        <v>811</v>
      </c>
      <c r="AG13" s="520" t="s">
        <v>811</v>
      </c>
      <c r="AH13" s="520" t="s">
        <v>811</v>
      </c>
      <c r="AI13" s="520" t="s">
        <v>811</v>
      </c>
      <c r="AJ13" s="520" t="s">
        <v>811</v>
      </c>
      <c r="AK13" s="520" t="s">
        <v>811</v>
      </c>
      <c r="AL13" s="520" t="s">
        <v>811</v>
      </c>
      <c r="AM13" s="520" t="s">
        <v>811</v>
      </c>
      <c r="AN13" s="520" t="s">
        <v>807</v>
      </c>
      <c r="AO13" s="520" t="s">
        <v>807</v>
      </c>
      <c r="AP13" s="520" t="s">
        <v>811</v>
      </c>
      <c r="AQ13" s="520" t="s">
        <v>811</v>
      </c>
      <c r="AR13" s="520" t="s">
        <v>811</v>
      </c>
      <c r="AS13" s="520" t="s">
        <v>807</v>
      </c>
      <c r="AT13" s="520" t="s">
        <v>807</v>
      </c>
      <c r="AU13" s="520" t="s">
        <v>807</v>
      </c>
      <c r="AV13" s="520" t="s">
        <v>807</v>
      </c>
      <c r="AW13" s="520" t="s">
        <v>807</v>
      </c>
      <c r="AX13" s="520" t="s">
        <v>807</v>
      </c>
      <c r="AY13" s="520" t="s">
        <v>807</v>
      </c>
      <c r="AZ13" s="520" t="s">
        <v>807</v>
      </c>
      <c r="BA13" s="520" t="s">
        <v>807</v>
      </c>
      <c r="BC13" s="273"/>
      <c r="BD13" s="118">
        <f t="shared" si="0"/>
        <v>0</v>
      </c>
      <c r="BE13" s="118">
        <f t="shared" si="1"/>
        <v>0</v>
      </c>
      <c r="BF13" s="118">
        <f t="shared" si="2"/>
        <v>0</v>
      </c>
      <c r="BG13" s="118">
        <f t="shared" si="3"/>
        <v>0</v>
      </c>
      <c r="BH13" s="118">
        <f t="shared" si="4"/>
        <v>0</v>
      </c>
      <c r="BI13" s="118">
        <f t="shared" si="5"/>
        <v>0</v>
      </c>
      <c r="BJ13" s="118">
        <f t="shared" si="6"/>
        <v>0</v>
      </c>
      <c r="BK13" s="118">
        <f t="shared" si="7"/>
        <v>0</v>
      </c>
      <c r="BL13" s="117">
        <f t="shared" ref="BL13:BL65" si="87">COUNTIF(D13:AA13,"CP.7")</f>
        <v>0</v>
      </c>
      <c r="BM13" s="118">
        <f t="shared" si="8"/>
        <v>0</v>
      </c>
      <c r="BN13" s="118">
        <f t="shared" si="9"/>
        <v>0</v>
      </c>
      <c r="BO13" s="117">
        <f t="shared" si="10"/>
        <v>0</v>
      </c>
      <c r="BP13" s="118">
        <f t="shared" si="11"/>
        <v>0</v>
      </c>
      <c r="BQ13" s="118">
        <f t="shared" si="12"/>
        <v>0</v>
      </c>
      <c r="BR13" s="118">
        <f t="shared" si="13"/>
        <v>0</v>
      </c>
      <c r="BS13" s="118">
        <f t="shared" si="14"/>
        <v>0</v>
      </c>
      <c r="BT13" s="118">
        <f t="shared" si="15"/>
        <v>0</v>
      </c>
      <c r="BU13" s="118">
        <f t="shared" si="16"/>
        <v>0</v>
      </c>
      <c r="BV13" s="118">
        <f t="shared" ref="BV13:BV65" si="88">SUM(BT13:BU13)</f>
        <v>0</v>
      </c>
      <c r="BW13" s="117">
        <f t="shared" si="17"/>
        <v>0</v>
      </c>
      <c r="BX13" s="117">
        <f t="shared" si="18"/>
        <v>0</v>
      </c>
      <c r="BY13" s="117">
        <f t="shared" si="19"/>
        <v>0</v>
      </c>
      <c r="BZ13" s="117">
        <f t="shared" si="20"/>
        <v>0</v>
      </c>
      <c r="CA13" s="117">
        <f t="shared" si="21"/>
        <v>0</v>
      </c>
      <c r="CB13" s="117">
        <f t="shared" ref="CB13:CB65" si="89">SUM(BZ13:CA13)</f>
        <v>0</v>
      </c>
      <c r="CC13" s="117">
        <f t="shared" si="22"/>
        <v>0</v>
      </c>
      <c r="CD13" s="117">
        <f t="shared" si="23"/>
        <v>0</v>
      </c>
      <c r="CE13" s="117">
        <f t="shared" si="24"/>
        <v>0</v>
      </c>
      <c r="CF13" s="117">
        <f t="shared" ref="CF13:CF65" si="90">COUNTIF(D13:AA13,"E.10")</f>
        <v>0</v>
      </c>
      <c r="CG13" s="117">
        <f t="shared" ref="CG13:CG65" si="91">COUNTIF(D13:AA13,"EL.10")</f>
        <v>0</v>
      </c>
      <c r="CH13" s="117">
        <f t="shared" ref="CH13:CH65" si="92">SUM(CF13:CG13)</f>
        <v>0</v>
      </c>
      <c r="CI13" s="117">
        <f t="shared" si="25"/>
        <v>0</v>
      </c>
      <c r="CJ13" s="117">
        <f t="shared" si="26"/>
        <v>0</v>
      </c>
      <c r="CK13" s="117">
        <f t="shared" si="27"/>
        <v>0</v>
      </c>
      <c r="CL13" s="117">
        <f t="shared" si="28"/>
        <v>0</v>
      </c>
      <c r="CM13" s="117">
        <f t="shared" si="29"/>
        <v>0</v>
      </c>
      <c r="CN13" s="117">
        <f t="shared" si="30"/>
        <v>0</v>
      </c>
      <c r="CO13" s="117">
        <f t="shared" si="31"/>
        <v>0</v>
      </c>
      <c r="CP13" s="117">
        <f t="shared" si="32"/>
        <v>0</v>
      </c>
      <c r="CQ13" s="117">
        <f t="shared" si="33"/>
        <v>0</v>
      </c>
      <c r="CR13" s="117">
        <f t="shared" ref="CR13:CR65" si="93">SUM(CP13:CQ13)</f>
        <v>0</v>
      </c>
      <c r="CS13" s="117">
        <f t="shared" si="34"/>
        <v>0</v>
      </c>
      <c r="CT13" s="117">
        <f t="shared" si="35"/>
        <v>0</v>
      </c>
      <c r="CU13" s="117">
        <f t="shared" si="36"/>
        <v>0</v>
      </c>
      <c r="CV13" s="117">
        <f t="shared" si="37"/>
        <v>0</v>
      </c>
      <c r="CW13" s="117">
        <f t="shared" si="38"/>
        <v>0</v>
      </c>
      <c r="CX13" s="117">
        <f t="shared" si="39"/>
        <v>0</v>
      </c>
      <c r="CY13" s="117">
        <f t="shared" si="40"/>
        <v>0</v>
      </c>
      <c r="CZ13" s="117">
        <f t="shared" si="41"/>
        <v>0</v>
      </c>
      <c r="DA13" s="117">
        <f t="shared" si="42"/>
        <v>0</v>
      </c>
      <c r="DB13" s="117">
        <f t="shared" ref="DB13:DB65" si="94">SUM(CZ13:DA13)</f>
        <v>0</v>
      </c>
      <c r="DC13" s="117">
        <f t="shared" si="43"/>
        <v>0</v>
      </c>
      <c r="DD13" s="117">
        <f t="shared" ref="DD13:DD65" si="95">COUNTIF(D13:AA13,"GP.31")</f>
        <v>0</v>
      </c>
      <c r="DE13" s="117">
        <f t="shared" si="44"/>
        <v>0</v>
      </c>
      <c r="DF13" s="117">
        <f t="shared" ref="DF13:DF65" si="96">SUM(DC13:DE13)</f>
        <v>0</v>
      </c>
      <c r="DG13" s="117">
        <f t="shared" si="45"/>
        <v>0</v>
      </c>
      <c r="DH13" s="117">
        <f t="shared" si="46"/>
        <v>0</v>
      </c>
      <c r="DI13" s="117">
        <f t="shared" si="47"/>
        <v>0</v>
      </c>
      <c r="DJ13" s="117">
        <f t="shared" si="48"/>
        <v>0</v>
      </c>
      <c r="DK13" s="117">
        <f t="shared" si="49"/>
        <v>0</v>
      </c>
      <c r="DL13" s="117">
        <f t="shared" si="50"/>
        <v>0</v>
      </c>
      <c r="DM13" s="117">
        <f t="shared" si="51"/>
        <v>0</v>
      </c>
      <c r="DN13" s="117">
        <f t="shared" si="52"/>
        <v>0</v>
      </c>
      <c r="DO13" s="117">
        <f t="shared" ref="DO13:DO65" si="97">COUNTIF(D13:AA13,"T.21")</f>
        <v>0</v>
      </c>
      <c r="DP13" s="117">
        <f t="shared" si="53"/>
        <v>0</v>
      </c>
      <c r="DQ13" s="117">
        <f t="shared" si="54"/>
        <v>0</v>
      </c>
      <c r="DR13" s="117">
        <f t="shared" ref="DR13:DR65" si="98">COUNTIF(D13:AA13,"JL.4")</f>
        <v>0</v>
      </c>
      <c r="DS13" s="117">
        <f t="shared" ref="DS13:DS65" si="99">SUM(DQ13:DR13)</f>
        <v>0</v>
      </c>
      <c r="DT13" s="117">
        <f t="shared" si="55"/>
        <v>0</v>
      </c>
      <c r="DU13" s="117">
        <f t="shared" si="56"/>
        <v>0</v>
      </c>
      <c r="DV13" s="117">
        <f t="shared" si="57"/>
        <v>0</v>
      </c>
      <c r="DW13" s="117">
        <f t="shared" si="58"/>
        <v>0</v>
      </c>
      <c r="DX13" s="117">
        <f t="shared" si="59"/>
        <v>0</v>
      </c>
      <c r="DY13" s="117">
        <f t="shared" si="60"/>
        <v>0</v>
      </c>
      <c r="DZ13" s="117">
        <f t="shared" ref="DZ13:DZ65" si="100">COUNTIF(D13:AA13,"JL.16")</f>
        <v>0</v>
      </c>
      <c r="EA13" s="117">
        <f t="shared" si="61"/>
        <v>0</v>
      </c>
      <c r="EB13" s="117">
        <f t="shared" ref="EB13:EB65" si="101">SUM(DZ13:EA13)</f>
        <v>0</v>
      </c>
      <c r="EC13" s="117">
        <f t="shared" si="62"/>
        <v>0</v>
      </c>
      <c r="ED13" s="117">
        <f t="shared" si="63"/>
        <v>0</v>
      </c>
      <c r="EE13" s="117">
        <f t="shared" si="64"/>
        <v>0</v>
      </c>
      <c r="EF13" s="117">
        <f t="shared" si="65"/>
        <v>0</v>
      </c>
      <c r="EG13" s="117">
        <f t="shared" si="66"/>
        <v>0</v>
      </c>
      <c r="EH13" s="117">
        <f t="shared" ref="EH13:EH65" si="102">SUM(EF13:EG13)</f>
        <v>0</v>
      </c>
      <c r="EI13" s="117">
        <f t="shared" si="67"/>
        <v>0</v>
      </c>
      <c r="EJ13" s="117">
        <f t="shared" si="68"/>
        <v>0</v>
      </c>
      <c r="EK13" s="117">
        <f t="shared" si="69"/>
        <v>0</v>
      </c>
      <c r="EL13" s="117">
        <f t="shared" si="70"/>
        <v>0</v>
      </c>
      <c r="EM13" s="117">
        <f t="shared" si="71"/>
        <v>0</v>
      </c>
      <c r="EN13" s="117">
        <f t="shared" ref="EN13:EN65" si="103">SUM(EL13:EM13)</f>
        <v>0</v>
      </c>
      <c r="EO13" s="117">
        <f t="shared" si="72"/>
        <v>0</v>
      </c>
      <c r="EP13" s="117">
        <f t="shared" si="73"/>
        <v>0</v>
      </c>
      <c r="EQ13" s="117">
        <f t="shared" si="74"/>
        <v>0</v>
      </c>
      <c r="ER13" s="118">
        <f t="shared" si="75"/>
        <v>0</v>
      </c>
      <c r="ES13" s="117">
        <f t="shared" si="76"/>
        <v>0</v>
      </c>
      <c r="ET13" s="117">
        <f t="shared" si="77"/>
        <v>0</v>
      </c>
      <c r="EU13" s="117">
        <f t="shared" si="78"/>
        <v>0</v>
      </c>
      <c r="EV13" s="117">
        <f t="shared" si="79"/>
        <v>0</v>
      </c>
      <c r="EW13" s="117">
        <f t="shared" si="80"/>
        <v>0</v>
      </c>
      <c r="EX13" s="117">
        <f t="shared" si="81"/>
        <v>0</v>
      </c>
      <c r="EY13" s="118">
        <f t="shared" si="82"/>
        <v>0</v>
      </c>
      <c r="EZ13" s="118">
        <f t="shared" si="83"/>
        <v>0</v>
      </c>
      <c r="FA13" s="117">
        <f t="shared" ref="FA13:FA65" si="104">SUM(EY13:EZ13)</f>
        <v>0</v>
      </c>
      <c r="FB13" s="118">
        <f t="shared" si="84"/>
        <v>0</v>
      </c>
      <c r="FC13" s="118">
        <f t="shared" si="85"/>
        <v>0</v>
      </c>
      <c r="FD13" s="7">
        <f t="shared" si="86"/>
        <v>0</v>
      </c>
      <c r="FE13" s="7"/>
      <c r="FF13" s="7"/>
    </row>
    <row r="14" spans="1:192" ht="17.100000000000001" customHeight="1" x14ac:dyDescent="0.25">
      <c r="A14" s="774"/>
      <c r="B14" s="777"/>
      <c r="C14" s="172">
        <v>4</v>
      </c>
      <c r="D14" s="593" t="s">
        <v>1063</v>
      </c>
      <c r="E14" s="448" t="s">
        <v>845</v>
      </c>
      <c r="F14" s="594" t="s">
        <v>1018</v>
      </c>
      <c r="G14" s="593" t="s">
        <v>883</v>
      </c>
      <c r="H14" s="580" t="s">
        <v>1030</v>
      </c>
      <c r="I14" s="594" t="s">
        <v>1055</v>
      </c>
      <c r="J14" s="593" t="s">
        <v>1035</v>
      </c>
      <c r="K14" s="448" t="s">
        <v>888</v>
      </c>
      <c r="L14" s="452" t="s">
        <v>1014</v>
      </c>
      <c r="M14" s="604" t="s">
        <v>904</v>
      </c>
      <c r="N14" s="580" t="s">
        <v>1034</v>
      </c>
      <c r="O14" s="579" t="s">
        <v>1025</v>
      </c>
      <c r="P14" s="578" t="s">
        <v>1022</v>
      </c>
      <c r="Q14" s="579" t="s">
        <v>1020</v>
      </c>
      <c r="R14" s="578" t="s">
        <v>1059</v>
      </c>
      <c r="S14" s="579" t="s">
        <v>1048</v>
      </c>
      <c r="T14" s="449" t="s">
        <v>1049</v>
      </c>
      <c r="U14" s="448" t="s">
        <v>893</v>
      </c>
      <c r="V14" s="430" t="s">
        <v>1039</v>
      </c>
      <c r="W14" s="449" t="s">
        <v>1026</v>
      </c>
      <c r="X14" s="579" t="s">
        <v>900</v>
      </c>
      <c r="Y14" s="449" t="s">
        <v>1052</v>
      </c>
      <c r="Z14" s="590" t="s">
        <v>1017</v>
      </c>
      <c r="AA14" s="488" t="s">
        <v>1031</v>
      </c>
      <c r="AB14" s="20" t="s">
        <v>976</v>
      </c>
      <c r="AC14" s="20" t="s">
        <v>978</v>
      </c>
      <c r="AD14" s="23"/>
      <c r="AE14" s="520" t="s">
        <v>358</v>
      </c>
      <c r="AF14" s="520" t="s">
        <v>358</v>
      </c>
      <c r="AG14" s="520" t="s">
        <v>358</v>
      </c>
      <c r="AH14" s="520" t="s">
        <v>358</v>
      </c>
      <c r="AI14" s="520" t="s">
        <v>358</v>
      </c>
      <c r="AJ14" s="520" t="s">
        <v>358</v>
      </c>
      <c r="AK14" s="520" t="s">
        <v>797</v>
      </c>
      <c r="AL14" s="520" t="s">
        <v>797</v>
      </c>
      <c r="AM14" s="520" t="s">
        <v>797</v>
      </c>
      <c r="AN14" s="520" t="s">
        <v>797</v>
      </c>
      <c r="AO14" s="520" t="s">
        <v>797</v>
      </c>
      <c r="AP14" s="520" t="s">
        <v>797</v>
      </c>
      <c r="AQ14" s="520" t="s">
        <v>790</v>
      </c>
      <c r="AR14" s="520" t="s">
        <v>790</v>
      </c>
      <c r="AS14" s="520" t="s">
        <v>790</v>
      </c>
      <c r="AT14" s="520" t="s">
        <v>790</v>
      </c>
      <c r="AU14" s="520" t="s">
        <v>790</v>
      </c>
      <c r="AV14" s="520" t="s">
        <v>790</v>
      </c>
      <c r="AW14" s="520" t="s">
        <v>790</v>
      </c>
      <c r="AX14" s="520" t="s">
        <v>790</v>
      </c>
      <c r="AY14" s="520" t="s">
        <v>790</v>
      </c>
      <c r="AZ14" s="520" t="s">
        <v>790</v>
      </c>
      <c r="BA14" s="520" t="s">
        <v>790</v>
      </c>
      <c r="BC14" s="273"/>
      <c r="BD14" s="118">
        <f t="shared" si="0"/>
        <v>0</v>
      </c>
      <c r="BE14" s="118">
        <f t="shared" si="1"/>
        <v>0</v>
      </c>
      <c r="BF14" s="118">
        <f t="shared" si="2"/>
        <v>0</v>
      </c>
      <c r="BG14" s="118">
        <f t="shared" si="3"/>
        <v>0</v>
      </c>
      <c r="BH14" s="118">
        <f t="shared" si="4"/>
        <v>0</v>
      </c>
      <c r="BI14" s="118">
        <f t="shared" si="5"/>
        <v>0</v>
      </c>
      <c r="BJ14" s="118">
        <f t="shared" si="6"/>
        <v>0</v>
      </c>
      <c r="BK14" s="118">
        <f t="shared" si="7"/>
        <v>0</v>
      </c>
      <c r="BL14" s="117">
        <f t="shared" si="87"/>
        <v>0</v>
      </c>
      <c r="BM14" s="118">
        <f t="shared" si="8"/>
        <v>0</v>
      </c>
      <c r="BN14" s="118">
        <f t="shared" si="9"/>
        <v>0</v>
      </c>
      <c r="BO14" s="117">
        <f t="shared" si="10"/>
        <v>0</v>
      </c>
      <c r="BP14" s="118">
        <f t="shared" si="11"/>
        <v>0</v>
      </c>
      <c r="BQ14" s="118">
        <f t="shared" si="12"/>
        <v>0</v>
      </c>
      <c r="BR14" s="118">
        <f t="shared" si="13"/>
        <v>0</v>
      </c>
      <c r="BS14" s="118">
        <f t="shared" si="14"/>
        <v>0</v>
      </c>
      <c r="BT14" s="118">
        <f t="shared" si="15"/>
        <v>0</v>
      </c>
      <c r="BU14" s="118">
        <f t="shared" si="16"/>
        <v>0</v>
      </c>
      <c r="BV14" s="118">
        <f t="shared" si="88"/>
        <v>0</v>
      </c>
      <c r="BW14" s="117">
        <f t="shared" si="17"/>
        <v>0</v>
      </c>
      <c r="BX14" s="117">
        <f t="shared" si="18"/>
        <v>0</v>
      </c>
      <c r="BY14" s="117">
        <f t="shared" si="19"/>
        <v>0</v>
      </c>
      <c r="BZ14" s="117">
        <f t="shared" si="20"/>
        <v>0</v>
      </c>
      <c r="CA14" s="117">
        <f t="shared" si="21"/>
        <v>0</v>
      </c>
      <c r="CB14" s="117">
        <f t="shared" si="89"/>
        <v>0</v>
      </c>
      <c r="CC14" s="117">
        <f t="shared" si="22"/>
        <v>0</v>
      </c>
      <c r="CD14" s="117">
        <f t="shared" si="23"/>
        <v>0</v>
      </c>
      <c r="CE14" s="117">
        <f t="shared" si="24"/>
        <v>0</v>
      </c>
      <c r="CF14" s="117">
        <f t="shared" si="90"/>
        <v>0</v>
      </c>
      <c r="CG14" s="117">
        <f t="shared" si="91"/>
        <v>0</v>
      </c>
      <c r="CH14" s="117">
        <f t="shared" si="92"/>
        <v>0</v>
      </c>
      <c r="CI14" s="117">
        <f t="shared" si="25"/>
        <v>0</v>
      </c>
      <c r="CJ14" s="117">
        <f t="shared" si="26"/>
        <v>0</v>
      </c>
      <c r="CK14" s="117">
        <f t="shared" si="27"/>
        <v>0</v>
      </c>
      <c r="CL14" s="117">
        <f t="shared" si="28"/>
        <v>0</v>
      </c>
      <c r="CM14" s="117">
        <f t="shared" si="29"/>
        <v>0</v>
      </c>
      <c r="CN14" s="117">
        <f t="shared" si="30"/>
        <v>0</v>
      </c>
      <c r="CO14" s="117">
        <f t="shared" si="31"/>
        <v>0</v>
      </c>
      <c r="CP14" s="117">
        <f t="shared" si="32"/>
        <v>0</v>
      </c>
      <c r="CQ14" s="117">
        <f t="shared" si="33"/>
        <v>0</v>
      </c>
      <c r="CR14" s="117">
        <f t="shared" si="93"/>
        <v>0</v>
      </c>
      <c r="CS14" s="117">
        <f t="shared" si="34"/>
        <v>0</v>
      </c>
      <c r="CT14" s="117">
        <f t="shared" si="35"/>
        <v>0</v>
      </c>
      <c r="CU14" s="117">
        <f t="shared" si="36"/>
        <v>0</v>
      </c>
      <c r="CV14" s="117">
        <f t="shared" si="37"/>
        <v>0</v>
      </c>
      <c r="CW14" s="117">
        <f t="shared" si="38"/>
        <v>0</v>
      </c>
      <c r="CX14" s="117">
        <f t="shared" si="39"/>
        <v>0</v>
      </c>
      <c r="CY14" s="117">
        <f t="shared" si="40"/>
        <v>0</v>
      </c>
      <c r="CZ14" s="117">
        <f t="shared" si="41"/>
        <v>0</v>
      </c>
      <c r="DA14" s="117">
        <f t="shared" si="42"/>
        <v>0</v>
      </c>
      <c r="DB14" s="117">
        <f t="shared" si="94"/>
        <v>0</v>
      </c>
      <c r="DC14" s="117">
        <f t="shared" si="43"/>
        <v>0</v>
      </c>
      <c r="DD14" s="117">
        <f t="shared" si="95"/>
        <v>0</v>
      </c>
      <c r="DE14" s="117">
        <f t="shared" si="44"/>
        <v>0</v>
      </c>
      <c r="DF14" s="117">
        <f t="shared" si="96"/>
        <v>0</v>
      </c>
      <c r="DG14" s="117">
        <f t="shared" si="45"/>
        <v>0</v>
      </c>
      <c r="DH14" s="117">
        <f t="shared" si="46"/>
        <v>0</v>
      </c>
      <c r="DI14" s="117">
        <f t="shared" si="47"/>
        <v>0</v>
      </c>
      <c r="DJ14" s="117">
        <f t="shared" si="48"/>
        <v>0</v>
      </c>
      <c r="DK14" s="117">
        <f t="shared" si="49"/>
        <v>0</v>
      </c>
      <c r="DL14" s="117">
        <f t="shared" si="50"/>
        <v>0</v>
      </c>
      <c r="DM14" s="117">
        <f t="shared" si="51"/>
        <v>0</v>
      </c>
      <c r="DN14" s="117">
        <f t="shared" si="52"/>
        <v>0</v>
      </c>
      <c r="DO14" s="117">
        <f t="shared" si="97"/>
        <v>0</v>
      </c>
      <c r="DP14" s="117">
        <f t="shared" si="53"/>
        <v>0</v>
      </c>
      <c r="DQ14" s="117">
        <f t="shared" si="54"/>
        <v>0</v>
      </c>
      <c r="DR14" s="117">
        <f t="shared" si="98"/>
        <v>0</v>
      </c>
      <c r="DS14" s="117">
        <f t="shared" si="99"/>
        <v>0</v>
      </c>
      <c r="DT14" s="117">
        <f t="shared" si="55"/>
        <v>0</v>
      </c>
      <c r="DU14" s="117">
        <f t="shared" si="56"/>
        <v>0</v>
      </c>
      <c r="DV14" s="117">
        <f t="shared" si="57"/>
        <v>0</v>
      </c>
      <c r="DW14" s="117">
        <f t="shared" si="58"/>
        <v>0</v>
      </c>
      <c r="DX14" s="117">
        <f t="shared" si="59"/>
        <v>0</v>
      </c>
      <c r="DY14" s="117">
        <f t="shared" si="60"/>
        <v>0</v>
      </c>
      <c r="DZ14" s="117">
        <f t="shared" si="100"/>
        <v>0</v>
      </c>
      <c r="EA14" s="117">
        <f t="shared" si="61"/>
        <v>0</v>
      </c>
      <c r="EB14" s="117">
        <f t="shared" si="101"/>
        <v>0</v>
      </c>
      <c r="EC14" s="117">
        <f t="shared" si="62"/>
        <v>0</v>
      </c>
      <c r="ED14" s="117">
        <f t="shared" si="63"/>
        <v>0</v>
      </c>
      <c r="EE14" s="117">
        <f t="shared" si="64"/>
        <v>0</v>
      </c>
      <c r="EF14" s="117">
        <f t="shared" si="65"/>
        <v>0</v>
      </c>
      <c r="EG14" s="117">
        <f t="shared" si="66"/>
        <v>0</v>
      </c>
      <c r="EH14" s="117">
        <f t="shared" si="102"/>
        <v>0</v>
      </c>
      <c r="EI14" s="117">
        <f t="shared" si="67"/>
        <v>0</v>
      </c>
      <c r="EJ14" s="117">
        <f t="shared" si="68"/>
        <v>0</v>
      </c>
      <c r="EK14" s="117">
        <f t="shared" si="69"/>
        <v>0</v>
      </c>
      <c r="EL14" s="117">
        <f t="shared" si="70"/>
        <v>0</v>
      </c>
      <c r="EM14" s="117">
        <f t="shared" si="71"/>
        <v>0</v>
      </c>
      <c r="EN14" s="117">
        <f t="shared" si="103"/>
        <v>0</v>
      </c>
      <c r="EO14" s="117">
        <f t="shared" si="72"/>
        <v>0</v>
      </c>
      <c r="EP14" s="117">
        <f t="shared" si="73"/>
        <v>0</v>
      </c>
      <c r="EQ14" s="117">
        <f t="shared" si="74"/>
        <v>0</v>
      </c>
      <c r="ER14" s="118">
        <f t="shared" si="75"/>
        <v>0</v>
      </c>
      <c r="ES14" s="117">
        <f t="shared" si="76"/>
        <v>0</v>
      </c>
      <c r="ET14" s="117">
        <f t="shared" si="77"/>
        <v>0</v>
      </c>
      <c r="EU14" s="117">
        <f t="shared" si="78"/>
        <v>0</v>
      </c>
      <c r="EV14" s="117">
        <f t="shared" si="79"/>
        <v>0</v>
      </c>
      <c r="EW14" s="117">
        <f t="shared" si="80"/>
        <v>0</v>
      </c>
      <c r="EX14" s="117">
        <f t="shared" si="81"/>
        <v>0</v>
      </c>
      <c r="EY14" s="118">
        <f t="shared" si="82"/>
        <v>0</v>
      </c>
      <c r="EZ14" s="118">
        <f t="shared" si="83"/>
        <v>0</v>
      </c>
      <c r="FA14" s="117">
        <f t="shared" si="104"/>
        <v>0</v>
      </c>
      <c r="FB14" s="118">
        <f t="shared" si="84"/>
        <v>0</v>
      </c>
      <c r="FC14" s="118">
        <f t="shared" si="85"/>
        <v>0</v>
      </c>
      <c r="FD14" s="7">
        <f t="shared" si="86"/>
        <v>0</v>
      </c>
      <c r="FE14" s="7"/>
      <c r="FF14" s="7"/>
    </row>
    <row r="15" spans="1:192" ht="17.100000000000001" customHeight="1" x14ac:dyDescent="0.25">
      <c r="A15" s="774"/>
      <c r="B15" s="777"/>
      <c r="C15" s="172">
        <v>5</v>
      </c>
      <c r="D15" s="593" t="s">
        <v>1029</v>
      </c>
      <c r="E15" s="580" t="s">
        <v>1032</v>
      </c>
      <c r="F15" s="452" t="s">
        <v>845</v>
      </c>
      <c r="G15" s="447" t="s">
        <v>1011</v>
      </c>
      <c r="H15" s="580" t="s">
        <v>1030</v>
      </c>
      <c r="I15" s="594" t="s">
        <v>1044</v>
      </c>
      <c r="J15" s="593" t="s">
        <v>1035</v>
      </c>
      <c r="K15" s="448" t="s">
        <v>888</v>
      </c>
      <c r="L15" s="594" t="s">
        <v>1021</v>
      </c>
      <c r="M15" s="604" t="s">
        <v>904</v>
      </c>
      <c r="N15" s="580" t="s">
        <v>1034</v>
      </c>
      <c r="O15" s="579" t="s">
        <v>1025</v>
      </c>
      <c r="P15" s="578" t="s">
        <v>1047</v>
      </c>
      <c r="Q15" s="579" t="s">
        <v>1020</v>
      </c>
      <c r="R15" s="578" t="s">
        <v>1043</v>
      </c>
      <c r="S15" s="579" t="s">
        <v>1048</v>
      </c>
      <c r="T15" s="449" t="s">
        <v>1049</v>
      </c>
      <c r="U15" s="448" t="s">
        <v>893</v>
      </c>
      <c r="V15" s="430" t="s">
        <v>1039</v>
      </c>
      <c r="W15" s="449" t="s">
        <v>1026</v>
      </c>
      <c r="X15" s="579" t="s">
        <v>900</v>
      </c>
      <c r="Y15" s="578" t="s">
        <v>912</v>
      </c>
      <c r="Z15" s="590" t="s">
        <v>1017</v>
      </c>
      <c r="AA15" s="430" t="s">
        <v>1031</v>
      </c>
      <c r="AB15" s="20" t="s">
        <v>975</v>
      </c>
      <c r="AC15" s="20" t="s">
        <v>979</v>
      </c>
      <c r="AD15" s="23"/>
      <c r="AE15" s="520" t="s">
        <v>358</v>
      </c>
      <c r="AF15" s="520" t="s">
        <v>358</v>
      </c>
      <c r="AG15" s="520" t="s">
        <v>358</v>
      </c>
      <c r="AH15" s="520" t="s">
        <v>358</v>
      </c>
      <c r="AI15" s="520" t="s">
        <v>358</v>
      </c>
      <c r="AJ15" s="520" t="s">
        <v>358</v>
      </c>
      <c r="AK15" s="520" t="s">
        <v>797</v>
      </c>
      <c r="AL15" s="520" t="s">
        <v>797</v>
      </c>
      <c r="AM15" s="520" t="s">
        <v>797</v>
      </c>
      <c r="AN15" s="520" t="s">
        <v>797</v>
      </c>
      <c r="AO15" s="520" t="s">
        <v>797</v>
      </c>
      <c r="AP15" s="520" t="s">
        <v>797</v>
      </c>
      <c r="AQ15" s="520" t="s">
        <v>790</v>
      </c>
      <c r="AR15" s="520" t="s">
        <v>790</v>
      </c>
      <c r="AS15" s="520" t="s">
        <v>790</v>
      </c>
      <c r="AT15" s="520" t="s">
        <v>790</v>
      </c>
      <c r="AU15" s="520" t="s">
        <v>790</v>
      </c>
      <c r="AV15" s="520" t="s">
        <v>790</v>
      </c>
      <c r="AW15" s="520" t="s">
        <v>790</v>
      </c>
      <c r="AX15" s="520" t="s">
        <v>790</v>
      </c>
      <c r="AY15" s="520" t="s">
        <v>790</v>
      </c>
      <c r="AZ15" s="520" t="s">
        <v>790</v>
      </c>
      <c r="BA15" s="520" t="s">
        <v>790</v>
      </c>
      <c r="BC15" s="273"/>
      <c r="BD15" s="118">
        <f t="shared" si="0"/>
        <v>0</v>
      </c>
      <c r="BE15" s="118">
        <f t="shared" si="1"/>
        <v>0</v>
      </c>
      <c r="BF15" s="118">
        <f t="shared" si="2"/>
        <v>0</v>
      </c>
      <c r="BG15" s="118">
        <f t="shared" si="3"/>
        <v>0</v>
      </c>
      <c r="BH15" s="118">
        <f t="shared" si="4"/>
        <v>0</v>
      </c>
      <c r="BI15" s="118">
        <f t="shared" si="5"/>
        <v>0</v>
      </c>
      <c r="BJ15" s="118">
        <f t="shared" si="6"/>
        <v>0</v>
      </c>
      <c r="BK15" s="118">
        <f t="shared" si="7"/>
        <v>0</v>
      </c>
      <c r="BL15" s="117">
        <f t="shared" si="87"/>
        <v>0</v>
      </c>
      <c r="BM15" s="118">
        <f t="shared" si="8"/>
        <v>0</v>
      </c>
      <c r="BN15" s="118">
        <f t="shared" si="9"/>
        <v>0</v>
      </c>
      <c r="BO15" s="117">
        <f t="shared" si="10"/>
        <v>0</v>
      </c>
      <c r="BP15" s="118">
        <f t="shared" si="11"/>
        <v>0</v>
      </c>
      <c r="BQ15" s="118">
        <f t="shared" si="12"/>
        <v>0</v>
      </c>
      <c r="BR15" s="118">
        <f t="shared" si="13"/>
        <v>0</v>
      </c>
      <c r="BS15" s="118">
        <f t="shared" si="14"/>
        <v>0</v>
      </c>
      <c r="BT15" s="118">
        <f t="shared" si="15"/>
        <v>0</v>
      </c>
      <c r="BU15" s="118">
        <f t="shared" si="16"/>
        <v>0</v>
      </c>
      <c r="BV15" s="118">
        <f t="shared" si="88"/>
        <v>0</v>
      </c>
      <c r="BW15" s="117">
        <f t="shared" si="17"/>
        <v>0</v>
      </c>
      <c r="BX15" s="117">
        <f t="shared" si="18"/>
        <v>0</v>
      </c>
      <c r="BY15" s="117">
        <f t="shared" si="19"/>
        <v>0</v>
      </c>
      <c r="BZ15" s="117">
        <f t="shared" si="20"/>
        <v>0</v>
      </c>
      <c r="CA15" s="117">
        <f t="shared" si="21"/>
        <v>0</v>
      </c>
      <c r="CB15" s="117">
        <f t="shared" si="89"/>
        <v>0</v>
      </c>
      <c r="CC15" s="117">
        <f t="shared" si="22"/>
        <v>0</v>
      </c>
      <c r="CD15" s="117">
        <f t="shared" si="23"/>
        <v>0</v>
      </c>
      <c r="CE15" s="117">
        <f t="shared" si="24"/>
        <v>0</v>
      </c>
      <c r="CF15" s="117">
        <f t="shared" si="90"/>
        <v>0</v>
      </c>
      <c r="CG15" s="117">
        <f t="shared" si="91"/>
        <v>0</v>
      </c>
      <c r="CH15" s="117">
        <f t="shared" si="92"/>
        <v>0</v>
      </c>
      <c r="CI15" s="117">
        <f t="shared" si="25"/>
        <v>0</v>
      </c>
      <c r="CJ15" s="117">
        <f t="shared" si="26"/>
        <v>0</v>
      </c>
      <c r="CK15" s="117">
        <f t="shared" si="27"/>
        <v>0</v>
      </c>
      <c r="CL15" s="117">
        <f t="shared" si="28"/>
        <v>0</v>
      </c>
      <c r="CM15" s="117">
        <f t="shared" si="29"/>
        <v>0</v>
      </c>
      <c r="CN15" s="117">
        <f t="shared" si="30"/>
        <v>0</v>
      </c>
      <c r="CO15" s="117">
        <f t="shared" si="31"/>
        <v>0</v>
      </c>
      <c r="CP15" s="117">
        <f t="shared" si="32"/>
        <v>0</v>
      </c>
      <c r="CQ15" s="117">
        <f t="shared" si="33"/>
        <v>0</v>
      </c>
      <c r="CR15" s="117">
        <f t="shared" si="93"/>
        <v>0</v>
      </c>
      <c r="CS15" s="117">
        <f t="shared" si="34"/>
        <v>0</v>
      </c>
      <c r="CT15" s="117">
        <f t="shared" si="35"/>
        <v>0</v>
      </c>
      <c r="CU15" s="117">
        <f t="shared" si="36"/>
        <v>0</v>
      </c>
      <c r="CV15" s="117">
        <f t="shared" si="37"/>
        <v>0</v>
      </c>
      <c r="CW15" s="117">
        <f t="shared" si="38"/>
        <v>0</v>
      </c>
      <c r="CX15" s="117">
        <f t="shared" si="39"/>
        <v>0</v>
      </c>
      <c r="CY15" s="117">
        <f t="shared" si="40"/>
        <v>0</v>
      </c>
      <c r="CZ15" s="117">
        <f t="shared" si="41"/>
        <v>0</v>
      </c>
      <c r="DA15" s="117">
        <f t="shared" si="42"/>
        <v>0</v>
      </c>
      <c r="DB15" s="117">
        <f t="shared" si="94"/>
        <v>0</v>
      </c>
      <c r="DC15" s="117">
        <f t="shared" si="43"/>
        <v>0</v>
      </c>
      <c r="DD15" s="117">
        <f t="shared" si="95"/>
        <v>0</v>
      </c>
      <c r="DE15" s="117">
        <f t="shared" si="44"/>
        <v>0</v>
      </c>
      <c r="DF15" s="117">
        <f t="shared" si="96"/>
        <v>0</v>
      </c>
      <c r="DG15" s="117">
        <f t="shared" si="45"/>
        <v>0</v>
      </c>
      <c r="DH15" s="117">
        <f t="shared" si="46"/>
        <v>0</v>
      </c>
      <c r="DI15" s="117">
        <f t="shared" si="47"/>
        <v>0</v>
      </c>
      <c r="DJ15" s="117">
        <f t="shared" si="48"/>
        <v>0</v>
      </c>
      <c r="DK15" s="117">
        <f t="shared" si="49"/>
        <v>0</v>
      </c>
      <c r="DL15" s="117">
        <f t="shared" si="50"/>
        <v>0</v>
      </c>
      <c r="DM15" s="117">
        <f t="shared" si="51"/>
        <v>0</v>
      </c>
      <c r="DN15" s="117">
        <f t="shared" si="52"/>
        <v>0</v>
      </c>
      <c r="DO15" s="117">
        <f t="shared" si="97"/>
        <v>0</v>
      </c>
      <c r="DP15" s="117">
        <f t="shared" si="53"/>
        <v>0</v>
      </c>
      <c r="DQ15" s="117">
        <f t="shared" si="54"/>
        <v>0</v>
      </c>
      <c r="DR15" s="117">
        <f t="shared" si="98"/>
        <v>0</v>
      </c>
      <c r="DS15" s="117">
        <f t="shared" si="99"/>
        <v>0</v>
      </c>
      <c r="DT15" s="117">
        <f t="shared" si="55"/>
        <v>0</v>
      </c>
      <c r="DU15" s="117">
        <f t="shared" si="56"/>
        <v>0</v>
      </c>
      <c r="DV15" s="117">
        <f t="shared" si="57"/>
        <v>0</v>
      </c>
      <c r="DW15" s="117">
        <f t="shared" si="58"/>
        <v>0</v>
      </c>
      <c r="DX15" s="117">
        <f t="shared" si="59"/>
        <v>0</v>
      </c>
      <c r="DY15" s="117">
        <f t="shared" si="60"/>
        <v>0</v>
      </c>
      <c r="DZ15" s="117">
        <f t="shared" si="100"/>
        <v>0</v>
      </c>
      <c r="EA15" s="117">
        <f t="shared" si="61"/>
        <v>0</v>
      </c>
      <c r="EB15" s="117">
        <f t="shared" si="101"/>
        <v>0</v>
      </c>
      <c r="EC15" s="117">
        <f t="shared" si="62"/>
        <v>0</v>
      </c>
      <c r="ED15" s="117">
        <f t="shared" si="63"/>
        <v>0</v>
      </c>
      <c r="EE15" s="117">
        <f t="shared" si="64"/>
        <v>0</v>
      </c>
      <c r="EF15" s="117">
        <f t="shared" si="65"/>
        <v>0</v>
      </c>
      <c r="EG15" s="117">
        <f t="shared" si="66"/>
        <v>0</v>
      </c>
      <c r="EH15" s="117">
        <f t="shared" si="102"/>
        <v>0</v>
      </c>
      <c r="EI15" s="117">
        <f t="shared" si="67"/>
        <v>0</v>
      </c>
      <c r="EJ15" s="117">
        <f t="shared" si="68"/>
        <v>0</v>
      </c>
      <c r="EK15" s="117">
        <f t="shared" si="69"/>
        <v>0</v>
      </c>
      <c r="EL15" s="117">
        <f t="shared" si="70"/>
        <v>0</v>
      </c>
      <c r="EM15" s="117">
        <f t="shared" si="71"/>
        <v>0</v>
      </c>
      <c r="EN15" s="117">
        <f t="shared" si="103"/>
        <v>0</v>
      </c>
      <c r="EO15" s="117">
        <f t="shared" si="72"/>
        <v>0</v>
      </c>
      <c r="EP15" s="117">
        <f t="shared" si="73"/>
        <v>0</v>
      </c>
      <c r="EQ15" s="117">
        <f t="shared" si="74"/>
        <v>0</v>
      </c>
      <c r="ER15" s="118">
        <f t="shared" si="75"/>
        <v>0</v>
      </c>
      <c r="ES15" s="117">
        <f t="shared" si="76"/>
        <v>0</v>
      </c>
      <c r="ET15" s="117">
        <f t="shared" si="77"/>
        <v>0</v>
      </c>
      <c r="EU15" s="117">
        <f t="shared" si="78"/>
        <v>0</v>
      </c>
      <c r="EV15" s="117">
        <f t="shared" si="79"/>
        <v>0</v>
      </c>
      <c r="EW15" s="117">
        <f t="shared" si="80"/>
        <v>0</v>
      </c>
      <c r="EX15" s="117">
        <f t="shared" si="81"/>
        <v>0</v>
      </c>
      <c r="EY15" s="118">
        <f t="shared" si="82"/>
        <v>0</v>
      </c>
      <c r="EZ15" s="118">
        <f t="shared" si="83"/>
        <v>0</v>
      </c>
      <c r="FA15" s="117">
        <f t="shared" si="104"/>
        <v>0</v>
      </c>
      <c r="FB15" s="118">
        <f t="shared" si="84"/>
        <v>0</v>
      </c>
      <c r="FC15" s="118">
        <f t="shared" si="85"/>
        <v>0</v>
      </c>
      <c r="FD15" s="7">
        <f t="shared" si="86"/>
        <v>0</v>
      </c>
      <c r="FE15" s="7"/>
      <c r="FF15" s="7"/>
    </row>
    <row r="16" spans="1:192" ht="17.100000000000001" customHeight="1" x14ac:dyDescent="0.25">
      <c r="A16" s="774"/>
      <c r="B16" s="777"/>
      <c r="C16" s="172">
        <v>6</v>
      </c>
      <c r="D16" s="593" t="s">
        <v>1029</v>
      </c>
      <c r="E16" s="580" t="s">
        <v>1032</v>
      </c>
      <c r="F16" s="452" t="s">
        <v>845</v>
      </c>
      <c r="G16" s="447" t="s">
        <v>1011</v>
      </c>
      <c r="H16" s="580" t="s">
        <v>859</v>
      </c>
      <c r="I16" s="594" t="s">
        <v>1044</v>
      </c>
      <c r="J16" s="447" t="s">
        <v>1015</v>
      </c>
      <c r="K16" s="448" t="s">
        <v>888</v>
      </c>
      <c r="L16" s="594" t="s">
        <v>1021</v>
      </c>
      <c r="M16" s="451" t="s">
        <v>1049</v>
      </c>
      <c r="N16" s="580" t="s">
        <v>904</v>
      </c>
      <c r="O16" s="579" t="s">
        <v>1018</v>
      </c>
      <c r="P16" s="578" t="s">
        <v>1047</v>
      </c>
      <c r="Q16" s="579" t="s">
        <v>1048</v>
      </c>
      <c r="R16" s="578" t="s">
        <v>1043</v>
      </c>
      <c r="S16" s="579" t="s">
        <v>1059</v>
      </c>
      <c r="T16" s="589" t="s">
        <v>1031</v>
      </c>
      <c r="U16" s="628" t="s">
        <v>1037</v>
      </c>
      <c r="V16" s="430" t="s">
        <v>1061</v>
      </c>
      <c r="W16" s="449" t="s">
        <v>1026</v>
      </c>
      <c r="X16" s="579" t="s">
        <v>1051</v>
      </c>
      <c r="Y16" s="578" t="s">
        <v>912</v>
      </c>
      <c r="Z16" s="448" t="s">
        <v>1052</v>
      </c>
      <c r="AA16" s="579" t="s">
        <v>901</v>
      </c>
      <c r="AB16" s="20" t="s">
        <v>974</v>
      </c>
      <c r="AC16" s="20" t="s">
        <v>980</v>
      </c>
      <c r="AD16" s="23"/>
      <c r="AE16" s="520" t="s">
        <v>787</v>
      </c>
      <c r="AF16" s="520" t="s">
        <v>787</v>
      </c>
      <c r="AG16" s="520" t="s">
        <v>787</v>
      </c>
      <c r="AH16" s="520" t="s">
        <v>787</v>
      </c>
      <c r="AI16" s="520" t="s">
        <v>799</v>
      </c>
      <c r="AJ16" s="520" t="s">
        <v>799</v>
      </c>
      <c r="AK16" s="520" t="s">
        <v>787</v>
      </c>
      <c r="AL16" s="520" t="s">
        <v>787</v>
      </c>
      <c r="AM16" s="520" t="s">
        <v>787</v>
      </c>
      <c r="AN16" s="520" t="s">
        <v>341</v>
      </c>
      <c r="AO16" s="520" t="s">
        <v>341</v>
      </c>
      <c r="AP16" s="520" t="s">
        <v>341</v>
      </c>
      <c r="AQ16" s="520" t="s">
        <v>799</v>
      </c>
      <c r="AR16" s="520" t="s">
        <v>799</v>
      </c>
      <c r="AS16" s="520" t="s">
        <v>799</v>
      </c>
      <c r="AT16" s="520" t="s">
        <v>799</v>
      </c>
      <c r="AU16" s="520" t="s">
        <v>274</v>
      </c>
      <c r="AV16" s="520" t="s">
        <v>274</v>
      </c>
      <c r="AW16" s="520" t="s">
        <v>274</v>
      </c>
      <c r="AX16" s="520" t="s">
        <v>274</v>
      </c>
      <c r="AY16" s="520" t="s">
        <v>274</v>
      </c>
      <c r="AZ16" s="520" t="s">
        <v>274</v>
      </c>
      <c r="BA16" s="520" t="s">
        <v>274</v>
      </c>
      <c r="BC16" s="273"/>
      <c r="BD16" s="118">
        <f t="shared" si="0"/>
        <v>0</v>
      </c>
      <c r="BE16" s="118">
        <f t="shared" si="1"/>
        <v>0</v>
      </c>
      <c r="BF16" s="118">
        <f t="shared" si="2"/>
        <v>0</v>
      </c>
      <c r="BG16" s="118">
        <f t="shared" si="3"/>
        <v>0</v>
      </c>
      <c r="BH16" s="118">
        <f t="shared" si="4"/>
        <v>0</v>
      </c>
      <c r="BI16" s="118">
        <f t="shared" si="5"/>
        <v>0</v>
      </c>
      <c r="BJ16" s="118">
        <f t="shared" si="6"/>
        <v>0</v>
      </c>
      <c r="BK16" s="118">
        <f t="shared" si="7"/>
        <v>0</v>
      </c>
      <c r="BL16" s="117">
        <f t="shared" si="87"/>
        <v>0</v>
      </c>
      <c r="BM16" s="118">
        <f t="shared" si="8"/>
        <v>0</v>
      </c>
      <c r="BN16" s="118">
        <f t="shared" si="9"/>
        <v>0</v>
      </c>
      <c r="BO16" s="117">
        <f t="shared" si="10"/>
        <v>0</v>
      </c>
      <c r="BP16" s="118">
        <f t="shared" si="11"/>
        <v>0</v>
      </c>
      <c r="BQ16" s="118">
        <f t="shared" si="12"/>
        <v>0</v>
      </c>
      <c r="BR16" s="118">
        <f t="shared" si="13"/>
        <v>0</v>
      </c>
      <c r="BS16" s="118">
        <f t="shared" si="14"/>
        <v>0</v>
      </c>
      <c r="BT16" s="118">
        <f t="shared" si="15"/>
        <v>0</v>
      </c>
      <c r="BU16" s="118">
        <f t="shared" si="16"/>
        <v>0</v>
      </c>
      <c r="BV16" s="118">
        <f t="shared" si="88"/>
        <v>0</v>
      </c>
      <c r="BW16" s="117">
        <f t="shared" si="17"/>
        <v>0</v>
      </c>
      <c r="BX16" s="117">
        <f t="shared" si="18"/>
        <v>0</v>
      </c>
      <c r="BY16" s="117">
        <f t="shared" si="19"/>
        <v>0</v>
      </c>
      <c r="BZ16" s="117">
        <f t="shared" si="20"/>
        <v>0</v>
      </c>
      <c r="CA16" s="117">
        <f t="shared" si="21"/>
        <v>0</v>
      </c>
      <c r="CB16" s="117">
        <f t="shared" si="89"/>
        <v>0</v>
      </c>
      <c r="CC16" s="117">
        <f t="shared" si="22"/>
        <v>0</v>
      </c>
      <c r="CD16" s="117">
        <f t="shared" si="23"/>
        <v>0</v>
      </c>
      <c r="CE16" s="117">
        <f t="shared" si="24"/>
        <v>0</v>
      </c>
      <c r="CF16" s="117">
        <f t="shared" si="90"/>
        <v>0</v>
      </c>
      <c r="CG16" s="117">
        <f t="shared" si="91"/>
        <v>0</v>
      </c>
      <c r="CH16" s="117">
        <f t="shared" si="92"/>
        <v>0</v>
      </c>
      <c r="CI16" s="117">
        <f t="shared" si="25"/>
        <v>0</v>
      </c>
      <c r="CJ16" s="117">
        <f t="shared" si="26"/>
        <v>0</v>
      </c>
      <c r="CK16" s="117">
        <f t="shared" si="27"/>
        <v>0</v>
      </c>
      <c r="CL16" s="117">
        <f t="shared" si="28"/>
        <v>0</v>
      </c>
      <c r="CM16" s="117">
        <f t="shared" si="29"/>
        <v>0</v>
      </c>
      <c r="CN16" s="117">
        <f t="shared" si="30"/>
        <v>0</v>
      </c>
      <c r="CO16" s="117">
        <f t="shared" si="31"/>
        <v>0</v>
      </c>
      <c r="CP16" s="117">
        <f t="shared" si="32"/>
        <v>0</v>
      </c>
      <c r="CQ16" s="117">
        <f t="shared" si="33"/>
        <v>0</v>
      </c>
      <c r="CR16" s="117">
        <f t="shared" si="93"/>
        <v>0</v>
      </c>
      <c r="CS16" s="117">
        <f t="shared" si="34"/>
        <v>0</v>
      </c>
      <c r="CT16" s="117">
        <f t="shared" si="35"/>
        <v>0</v>
      </c>
      <c r="CU16" s="117">
        <f t="shared" si="36"/>
        <v>0</v>
      </c>
      <c r="CV16" s="117">
        <f t="shared" si="37"/>
        <v>0</v>
      </c>
      <c r="CW16" s="117">
        <f t="shared" si="38"/>
        <v>0</v>
      </c>
      <c r="CX16" s="117">
        <f t="shared" si="39"/>
        <v>0</v>
      </c>
      <c r="CY16" s="117">
        <f t="shared" si="40"/>
        <v>0</v>
      </c>
      <c r="CZ16" s="117">
        <f t="shared" si="41"/>
        <v>0</v>
      </c>
      <c r="DA16" s="117">
        <f t="shared" si="42"/>
        <v>0</v>
      </c>
      <c r="DB16" s="117">
        <f t="shared" si="94"/>
        <v>0</v>
      </c>
      <c r="DC16" s="117">
        <f t="shared" si="43"/>
        <v>0</v>
      </c>
      <c r="DD16" s="117">
        <f t="shared" si="95"/>
        <v>0</v>
      </c>
      <c r="DE16" s="117">
        <f t="shared" si="44"/>
        <v>0</v>
      </c>
      <c r="DF16" s="117">
        <f t="shared" si="96"/>
        <v>0</v>
      </c>
      <c r="DG16" s="117">
        <f t="shared" si="45"/>
        <v>0</v>
      </c>
      <c r="DH16" s="117">
        <f t="shared" si="46"/>
        <v>0</v>
      </c>
      <c r="DI16" s="117">
        <f t="shared" si="47"/>
        <v>0</v>
      </c>
      <c r="DJ16" s="117">
        <f t="shared" si="48"/>
        <v>0</v>
      </c>
      <c r="DK16" s="117">
        <f t="shared" si="49"/>
        <v>0</v>
      </c>
      <c r="DL16" s="117">
        <f t="shared" si="50"/>
        <v>0</v>
      </c>
      <c r="DM16" s="117">
        <f t="shared" si="51"/>
        <v>0</v>
      </c>
      <c r="DN16" s="117">
        <f t="shared" si="52"/>
        <v>0</v>
      </c>
      <c r="DO16" s="117">
        <f t="shared" si="97"/>
        <v>0</v>
      </c>
      <c r="DP16" s="117">
        <f t="shared" si="53"/>
        <v>0</v>
      </c>
      <c r="DQ16" s="117">
        <f t="shared" si="54"/>
        <v>0</v>
      </c>
      <c r="DR16" s="117">
        <f t="shared" si="98"/>
        <v>0</v>
      </c>
      <c r="DS16" s="117">
        <f t="shared" si="99"/>
        <v>0</v>
      </c>
      <c r="DT16" s="117">
        <f t="shared" si="55"/>
        <v>0</v>
      </c>
      <c r="DU16" s="117">
        <f t="shared" si="56"/>
        <v>0</v>
      </c>
      <c r="DV16" s="117">
        <f t="shared" si="57"/>
        <v>0</v>
      </c>
      <c r="DW16" s="117">
        <f t="shared" si="58"/>
        <v>0</v>
      </c>
      <c r="DX16" s="117">
        <f t="shared" si="59"/>
        <v>0</v>
      </c>
      <c r="DY16" s="117">
        <f t="shared" si="60"/>
        <v>0</v>
      </c>
      <c r="DZ16" s="117">
        <f t="shared" si="100"/>
        <v>0</v>
      </c>
      <c r="EA16" s="117">
        <f t="shared" si="61"/>
        <v>0</v>
      </c>
      <c r="EB16" s="117">
        <f t="shared" si="101"/>
        <v>0</v>
      </c>
      <c r="EC16" s="117">
        <f t="shared" si="62"/>
        <v>0</v>
      </c>
      <c r="ED16" s="117">
        <f t="shared" si="63"/>
        <v>0</v>
      </c>
      <c r="EE16" s="117">
        <f t="shared" si="64"/>
        <v>0</v>
      </c>
      <c r="EF16" s="117">
        <f t="shared" si="65"/>
        <v>0</v>
      </c>
      <c r="EG16" s="117">
        <f t="shared" si="66"/>
        <v>0</v>
      </c>
      <c r="EH16" s="117">
        <f t="shared" si="102"/>
        <v>0</v>
      </c>
      <c r="EI16" s="117">
        <f t="shared" si="67"/>
        <v>0</v>
      </c>
      <c r="EJ16" s="117">
        <f t="shared" si="68"/>
        <v>0</v>
      </c>
      <c r="EK16" s="117">
        <f t="shared" si="69"/>
        <v>0</v>
      </c>
      <c r="EL16" s="117">
        <f t="shared" si="70"/>
        <v>0</v>
      </c>
      <c r="EM16" s="117">
        <f t="shared" si="71"/>
        <v>0</v>
      </c>
      <c r="EN16" s="117">
        <f t="shared" si="103"/>
        <v>0</v>
      </c>
      <c r="EO16" s="117">
        <f t="shared" si="72"/>
        <v>0</v>
      </c>
      <c r="EP16" s="117">
        <f t="shared" si="73"/>
        <v>0</v>
      </c>
      <c r="EQ16" s="117">
        <f t="shared" si="74"/>
        <v>0</v>
      </c>
      <c r="ER16" s="118">
        <f t="shared" si="75"/>
        <v>0</v>
      </c>
      <c r="ES16" s="117">
        <f t="shared" si="76"/>
        <v>0</v>
      </c>
      <c r="ET16" s="117">
        <f t="shared" si="77"/>
        <v>0</v>
      </c>
      <c r="EU16" s="117">
        <f t="shared" si="78"/>
        <v>0</v>
      </c>
      <c r="EV16" s="117">
        <f t="shared" si="79"/>
        <v>0</v>
      </c>
      <c r="EW16" s="117">
        <f t="shared" si="80"/>
        <v>0</v>
      </c>
      <c r="EX16" s="117">
        <f t="shared" si="81"/>
        <v>0</v>
      </c>
      <c r="EY16" s="118">
        <f t="shared" si="82"/>
        <v>0</v>
      </c>
      <c r="EZ16" s="118">
        <f t="shared" si="83"/>
        <v>0</v>
      </c>
      <c r="FA16" s="117">
        <f t="shared" si="104"/>
        <v>0</v>
      </c>
      <c r="FB16" s="118">
        <f t="shared" si="84"/>
        <v>0</v>
      </c>
      <c r="FC16" s="118">
        <f t="shared" si="85"/>
        <v>0</v>
      </c>
      <c r="FD16" s="7">
        <f t="shared" si="86"/>
        <v>0</v>
      </c>
      <c r="FE16" s="7"/>
      <c r="FF16" s="7"/>
    </row>
    <row r="17" spans="1:162" ht="17.100000000000001" customHeight="1" x14ac:dyDescent="0.25">
      <c r="A17" s="774"/>
      <c r="B17" s="777"/>
      <c r="C17" s="172">
        <v>7</v>
      </c>
      <c r="D17" s="593" t="s">
        <v>1029</v>
      </c>
      <c r="E17" s="448" t="s">
        <v>1011</v>
      </c>
      <c r="F17" s="452" t="s">
        <v>845</v>
      </c>
      <c r="G17" s="593" t="s">
        <v>1021</v>
      </c>
      <c r="H17" s="580" t="s">
        <v>859</v>
      </c>
      <c r="I17" s="594" t="s">
        <v>1044</v>
      </c>
      <c r="J17" s="447" t="s">
        <v>1015</v>
      </c>
      <c r="K17" s="448" t="s">
        <v>1054</v>
      </c>
      <c r="L17" s="594" t="s">
        <v>1027</v>
      </c>
      <c r="M17" s="604" t="s">
        <v>1034</v>
      </c>
      <c r="N17" s="580" t="s">
        <v>904</v>
      </c>
      <c r="O17" s="579" t="s">
        <v>1018</v>
      </c>
      <c r="P17" s="578" t="s">
        <v>1041</v>
      </c>
      <c r="Q17" s="579" t="s">
        <v>1048</v>
      </c>
      <c r="R17" s="578" t="s">
        <v>1040</v>
      </c>
      <c r="S17" s="579" t="s">
        <v>1046</v>
      </c>
      <c r="T17" s="449" t="s">
        <v>1031</v>
      </c>
      <c r="U17" s="628" t="s">
        <v>1037</v>
      </c>
      <c r="V17" s="430" t="s">
        <v>893</v>
      </c>
      <c r="W17" s="578" t="s">
        <v>905</v>
      </c>
      <c r="X17" s="579" t="s">
        <v>1051</v>
      </c>
      <c r="Y17" s="449" t="s">
        <v>888</v>
      </c>
      <c r="Z17" s="448" t="s">
        <v>1052</v>
      </c>
      <c r="AA17" s="579" t="s">
        <v>901</v>
      </c>
      <c r="AB17" s="20" t="s">
        <v>973</v>
      </c>
      <c r="AC17" s="20" t="s">
        <v>981</v>
      </c>
      <c r="AD17" s="23"/>
      <c r="AE17" s="520" t="s">
        <v>787</v>
      </c>
      <c r="AF17" s="520" t="s">
        <v>787</v>
      </c>
      <c r="AG17" s="520" t="s">
        <v>787</v>
      </c>
      <c r="AH17" s="520" t="s">
        <v>787</v>
      </c>
      <c r="AI17" s="520" t="s">
        <v>799</v>
      </c>
      <c r="AJ17" s="520" t="s">
        <v>799</v>
      </c>
      <c r="AK17" s="520" t="s">
        <v>787</v>
      </c>
      <c r="AL17" s="520" t="s">
        <v>787</v>
      </c>
      <c r="AM17" s="520" t="s">
        <v>787</v>
      </c>
      <c r="AN17" s="520" t="s">
        <v>341</v>
      </c>
      <c r="AO17" s="520" t="s">
        <v>341</v>
      </c>
      <c r="AP17" s="520" t="s">
        <v>341</v>
      </c>
      <c r="AQ17" s="520" t="s">
        <v>799</v>
      </c>
      <c r="AR17" s="520" t="s">
        <v>799</v>
      </c>
      <c r="AS17" s="520" t="s">
        <v>799</v>
      </c>
      <c r="AT17" s="520" t="s">
        <v>799</v>
      </c>
      <c r="AU17" s="520" t="s">
        <v>274</v>
      </c>
      <c r="AV17" s="520" t="s">
        <v>274</v>
      </c>
      <c r="AW17" s="520" t="s">
        <v>274</v>
      </c>
      <c r="AX17" s="520" t="s">
        <v>274</v>
      </c>
      <c r="AY17" s="520" t="s">
        <v>274</v>
      </c>
      <c r="AZ17" s="520" t="s">
        <v>274</v>
      </c>
      <c r="BA17" s="520" t="s">
        <v>274</v>
      </c>
      <c r="BC17" s="118"/>
      <c r="BD17" s="118">
        <f t="shared" si="0"/>
        <v>0</v>
      </c>
      <c r="BE17" s="118">
        <f t="shared" si="1"/>
        <v>0</v>
      </c>
      <c r="BF17" s="118">
        <f t="shared" si="2"/>
        <v>0</v>
      </c>
      <c r="BG17" s="118">
        <f t="shared" si="3"/>
        <v>0</v>
      </c>
      <c r="BH17" s="118">
        <f t="shared" si="4"/>
        <v>0</v>
      </c>
      <c r="BI17" s="118">
        <f t="shared" si="5"/>
        <v>0</v>
      </c>
      <c r="BJ17" s="118">
        <f t="shared" si="6"/>
        <v>0</v>
      </c>
      <c r="BK17" s="118">
        <f t="shared" si="7"/>
        <v>0</v>
      </c>
      <c r="BL17" s="117">
        <f t="shared" si="87"/>
        <v>0</v>
      </c>
      <c r="BM17" s="118">
        <f t="shared" si="8"/>
        <v>0</v>
      </c>
      <c r="BN17" s="118">
        <f t="shared" si="9"/>
        <v>0</v>
      </c>
      <c r="BO17" s="117">
        <f t="shared" si="10"/>
        <v>0</v>
      </c>
      <c r="BP17" s="118">
        <f t="shared" si="11"/>
        <v>0</v>
      </c>
      <c r="BQ17" s="118">
        <f t="shared" si="12"/>
        <v>0</v>
      </c>
      <c r="BR17" s="118">
        <f t="shared" si="13"/>
        <v>0</v>
      </c>
      <c r="BS17" s="118">
        <f t="shared" si="14"/>
        <v>0</v>
      </c>
      <c r="BT17" s="118">
        <f t="shared" si="15"/>
        <v>0</v>
      </c>
      <c r="BU17" s="118">
        <f t="shared" si="16"/>
        <v>0</v>
      </c>
      <c r="BV17" s="118">
        <f t="shared" si="88"/>
        <v>0</v>
      </c>
      <c r="BW17" s="117">
        <f t="shared" si="17"/>
        <v>0</v>
      </c>
      <c r="BX17" s="117">
        <f t="shared" si="18"/>
        <v>0</v>
      </c>
      <c r="BY17" s="117">
        <f t="shared" si="19"/>
        <v>0</v>
      </c>
      <c r="BZ17" s="117">
        <f t="shared" si="20"/>
        <v>0</v>
      </c>
      <c r="CA17" s="117">
        <f t="shared" si="21"/>
        <v>0</v>
      </c>
      <c r="CB17" s="117">
        <f t="shared" si="89"/>
        <v>0</v>
      </c>
      <c r="CC17" s="117">
        <f t="shared" si="22"/>
        <v>0</v>
      </c>
      <c r="CD17" s="117">
        <f t="shared" si="23"/>
        <v>0</v>
      </c>
      <c r="CE17" s="117">
        <f t="shared" si="24"/>
        <v>0</v>
      </c>
      <c r="CF17" s="117">
        <f t="shared" si="90"/>
        <v>0</v>
      </c>
      <c r="CG17" s="117">
        <f t="shared" si="91"/>
        <v>0</v>
      </c>
      <c r="CH17" s="117">
        <f t="shared" si="92"/>
        <v>0</v>
      </c>
      <c r="CI17" s="117">
        <f t="shared" si="25"/>
        <v>0</v>
      </c>
      <c r="CJ17" s="117">
        <f t="shared" si="26"/>
        <v>0</v>
      </c>
      <c r="CK17" s="117">
        <f t="shared" si="27"/>
        <v>0</v>
      </c>
      <c r="CL17" s="117">
        <f t="shared" si="28"/>
        <v>0</v>
      </c>
      <c r="CM17" s="117">
        <f t="shared" si="29"/>
        <v>0</v>
      </c>
      <c r="CN17" s="117">
        <f t="shared" si="30"/>
        <v>0</v>
      </c>
      <c r="CO17" s="117">
        <f t="shared" si="31"/>
        <v>0</v>
      </c>
      <c r="CP17" s="117">
        <f t="shared" si="32"/>
        <v>0</v>
      </c>
      <c r="CQ17" s="117">
        <f t="shared" si="33"/>
        <v>0</v>
      </c>
      <c r="CR17" s="117">
        <f t="shared" si="93"/>
        <v>0</v>
      </c>
      <c r="CS17" s="117">
        <f t="shared" si="34"/>
        <v>0</v>
      </c>
      <c r="CT17" s="117">
        <f t="shared" si="35"/>
        <v>0</v>
      </c>
      <c r="CU17" s="117">
        <f t="shared" si="36"/>
        <v>0</v>
      </c>
      <c r="CV17" s="117">
        <f t="shared" si="37"/>
        <v>0</v>
      </c>
      <c r="CW17" s="117">
        <f t="shared" si="38"/>
        <v>0</v>
      </c>
      <c r="CX17" s="117">
        <f t="shared" si="39"/>
        <v>0</v>
      </c>
      <c r="CY17" s="117">
        <f t="shared" si="40"/>
        <v>0</v>
      </c>
      <c r="CZ17" s="117">
        <f t="shared" si="41"/>
        <v>0</v>
      </c>
      <c r="DA17" s="117">
        <f t="shared" si="42"/>
        <v>0</v>
      </c>
      <c r="DB17" s="117">
        <f t="shared" si="94"/>
        <v>0</v>
      </c>
      <c r="DC17" s="117">
        <f t="shared" si="43"/>
        <v>0</v>
      </c>
      <c r="DD17" s="117">
        <f t="shared" si="95"/>
        <v>0</v>
      </c>
      <c r="DE17" s="117">
        <f t="shared" si="44"/>
        <v>0</v>
      </c>
      <c r="DF17" s="117">
        <f t="shared" si="96"/>
        <v>0</v>
      </c>
      <c r="DG17" s="117">
        <f t="shared" si="45"/>
        <v>0</v>
      </c>
      <c r="DH17" s="117">
        <f t="shared" si="46"/>
        <v>0</v>
      </c>
      <c r="DI17" s="117">
        <f t="shared" si="47"/>
        <v>0</v>
      </c>
      <c r="DJ17" s="117">
        <f t="shared" si="48"/>
        <v>0</v>
      </c>
      <c r="DK17" s="117">
        <f t="shared" si="49"/>
        <v>0</v>
      </c>
      <c r="DL17" s="117">
        <f t="shared" si="50"/>
        <v>0</v>
      </c>
      <c r="DM17" s="117">
        <f t="shared" si="51"/>
        <v>0</v>
      </c>
      <c r="DN17" s="117">
        <f t="shared" si="52"/>
        <v>0</v>
      </c>
      <c r="DO17" s="117">
        <f t="shared" si="97"/>
        <v>0</v>
      </c>
      <c r="DP17" s="117">
        <f t="shared" si="53"/>
        <v>0</v>
      </c>
      <c r="DQ17" s="117">
        <f t="shared" si="54"/>
        <v>0</v>
      </c>
      <c r="DR17" s="117">
        <f t="shared" si="98"/>
        <v>0</v>
      </c>
      <c r="DS17" s="117">
        <f t="shared" si="99"/>
        <v>0</v>
      </c>
      <c r="DT17" s="117">
        <f t="shared" si="55"/>
        <v>0</v>
      </c>
      <c r="DU17" s="117">
        <f t="shared" si="56"/>
        <v>0</v>
      </c>
      <c r="DV17" s="117">
        <f t="shared" si="57"/>
        <v>0</v>
      </c>
      <c r="DW17" s="117">
        <f t="shared" si="58"/>
        <v>0</v>
      </c>
      <c r="DX17" s="117">
        <f t="shared" si="59"/>
        <v>0</v>
      </c>
      <c r="DY17" s="117">
        <f t="shared" si="60"/>
        <v>0</v>
      </c>
      <c r="DZ17" s="117">
        <f t="shared" si="100"/>
        <v>0</v>
      </c>
      <c r="EA17" s="117">
        <f t="shared" si="61"/>
        <v>0</v>
      </c>
      <c r="EB17" s="117">
        <f t="shared" si="101"/>
        <v>0</v>
      </c>
      <c r="EC17" s="117">
        <f t="shared" si="62"/>
        <v>0</v>
      </c>
      <c r="ED17" s="117">
        <f t="shared" si="63"/>
        <v>0</v>
      </c>
      <c r="EE17" s="117">
        <f t="shared" si="64"/>
        <v>0</v>
      </c>
      <c r="EF17" s="117">
        <f t="shared" si="65"/>
        <v>0</v>
      </c>
      <c r="EG17" s="117">
        <f t="shared" si="66"/>
        <v>0</v>
      </c>
      <c r="EH17" s="117">
        <f t="shared" si="102"/>
        <v>0</v>
      </c>
      <c r="EI17" s="117">
        <f t="shared" si="67"/>
        <v>0</v>
      </c>
      <c r="EJ17" s="117">
        <f t="shared" si="68"/>
        <v>0</v>
      </c>
      <c r="EK17" s="117">
        <f t="shared" si="69"/>
        <v>0</v>
      </c>
      <c r="EL17" s="117">
        <f t="shared" si="70"/>
        <v>0</v>
      </c>
      <c r="EM17" s="117">
        <f t="shared" si="71"/>
        <v>0</v>
      </c>
      <c r="EN17" s="117">
        <f t="shared" si="103"/>
        <v>0</v>
      </c>
      <c r="EO17" s="117">
        <f t="shared" si="72"/>
        <v>0</v>
      </c>
      <c r="EP17" s="117">
        <f t="shared" si="73"/>
        <v>0</v>
      </c>
      <c r="EQ17" s="117">
        <f t="shared" si="74"/>
        <v>0</v>
      </c>
      <c r="ER17" s="118">
        <f t="shared" si="75"/>
        <v>0</v>
      </c>
      <c r="ES17" s="117">
        <f t="shared" si="76"/>
        <v>0</v>
      </c>
      <c r="ET17" s="117">
        <f t="shared" si="77"/>
        <v>0</v>
      </c>
      <c r="EU17" s="117">
        <f t="shared" si="78"/>
        <v>0</v>
      </c>
      <c r="EV17" s="117">
        <f t="shared" si="79"/>
        <v>0</v>
      </c>
      <c r="EW17" s="117">
        <f t="shared" si="80"/>
        <v>0</v>
      </c>
      <c r="EX17" s="117">
        <f t="shared" si="81"/>
        <v>0</v>
      </c>
      <c r="EY17" s="118">
        <f t="shared" si="82"/>
        <v>0</v>
      </c>
      <c r="EZ17" s="118">
        <f t="shared" si="83"/>
        <v>0</v>
      </c>
      <c r="FA17" s="117">
        <f t="shared" si="104"/>
        <v>0</v>
      </c>
      <c r="FB17" s="118">
        <f t="shared" si="84"/>
        <v>0</v>
      </c>
      <c r="FC17" s="118">
        <f t="shared" si="85"/>
        <v>0</v>
      </c>
      <c r="FD17" s="7">
        <f t="shared" si="86"/>
        <v>0</v>
      </c>
      <c r="FE17" s="7"/>
      <c r="FF17" s="7"/>
    </row>
    <row r="18" spans="1:162" ht="17.100000000000001" customHeight="1" x14ac:dyDescent="0.25">
      <c r="A18" s="774"/>
      <c r="B18" s="777"/>
      <c r="C18" s="172">
        <v>8</v>
      </c>
      <c r="D18" s="593" t="s">
        <v>1045</v>
      </c>
      <c r="E18" s="448" t="s">
        <v>1011</v>
      </c>
      <c r="F18" s="594" t="s">
        <v>1029</v>
      </c>
      <c r="G18" s="593" t="s">
        <v>1021</v>
      </c>
      <c r="H18" s="580" t="s">
        <v>859</v>
      </c>
      <c r="I18" s="452" t="s">
        <v>1014</v>
      </c>
      <c r="J18" s="447" t="s">
        <v>1015</v>
      </c>
      <c r="K18" s="448" t="s">
        <v>1054</v>
      </c>
      <c r="L18" s="594" t="s">
        <v>1027</v>
      </c>
      <c r="M18" s="604" t="s">
        <v>1034</v>
      </c>
      <c r="N18" s="580" t="s">
        <v>1018</v>
      </c>
      <c r="O18" s="430" t="s">
        <v>1049</v>
      </c>
      <c r="P18" s="578" t="s">
        <v>1041</v>
      </c>
      <c r="Q18" s="579" t="s">
        <v>1022</v>
      </c>
      <c r="R18" s="578" t="s">
        <v>1040</v>
      </c>
      <c r="S18" s="579" t="s">
        <v>1046</v>
      </c>
      <c r="T18" s="578" t="s">
        <v>1020</v>
      </c>
      <c r="U18" s="619" t="s">
        <v>1061</v>
      </c>
      <c r="V18" s="430" t="s">
        <v>893</v>
      </c>
      <c r="W18" s="578" t="s">
        <v>905</v>
      </c>
      <c r="X18" s="430" t="s">
        <v>1026</v>
      </c>
      <c r="Y18" s="449" t="s">
        <v>888</v>
      </c>
      <c r="Z18" s="448" t="s">
        <v>1052</v>
      </c>
      <c r="AA18" s="579" t="s">
        <v>1062</v>
      </c>
      <c r="AB18" s="731" t="s">
        <v>27</v>
      </c>
      <c r="AC18" s="732"/>
      <c r="AD18" s="23"/>
      <c r="AE18" s="520" t="s">
        <v>787</v>
      </c>
      <c r="AF18" s="520" t="s">
        <v>787</v>
      </c>
      <c r="AG18" s="520" t="s">
        <v>787</v>
      </c>
      <c r="AH18" s="520" t="s">
        <v>787</v>
      </c>
      <c r="AI18" s="520" t="s">
        <v>799</v>
      </c>
      <c r="AJ18" s="520" t="s">
        <v>799</v>
      </c>
      <c r="AK18" s="520" t="s">
        <v>787</v>
      </c>
      <c r="AL18" s="520" t="s">
        <v>787</v>
      </c>
      <c r="AM18" s="520" t="s">
        <v>787</v>
      </c>
      <c r="AN18" s="520" t="s">
        <v>341</v>
      </c>
      <c r="AO18" s="520" t="s">
        <v>341</v>
      </c>
      <c r="AP18" s="520" t="s">
        <v>341</v>
      </c>
      <c r="AQ18" s="520" t="s">
        <v>799</v>
      </c>
      <c r="AR18" s="520" t="s">
        <v>799</v>
      </c>
      <c r="AS18" s="520" t="s">
        <v>799</v>
      </c>
      <c r="AT18" s="520" t="s">
        <v>799</v>
      </c>
      <c r="AU18" s="520" t="s">
        <v>274</v>
      </c>
      <c r="AV18" s="520" t="s">
        <v>274</v>
      </c>
      <c r="AW18" s="520" t="s">
        <v>274</v>
      </c>
      <c r="AX18" s="520" t="s">
        <v>274</v>
      </c>
      <c r="AY18" s="520" t="s">
        <v>274</v>
      </c>
      <c r="AZ18" s="520" t="s">
        <v>274</v>
      </c>
      <c r="BA18" s="520" t="s">
        <v>274</v>
      </c>
      <c r="BC18" s="118"/>
      <c r="BD18" s="118">
        <f t="shared" si="0"/>
        <v>0</v>
      </c>
      <c r="BE18" s="118">
        <f t="shared" si="1"/>
        <v>0</v>
      </c>
      <c r="BF18" s="118">
        <f t="shared" si="2"/>
        <v>0</v>
      </c>
      <c r="BG18" s="118">
        <f t="shared" si="3"/>
        <v>0</v>
      </c>
      <c r="BH18" s="118">
        <f t="shared" si="4"/>
        <v>0</v>
      </c>
      <c r="BI18" s="118">
        <f t="shared" si="5"/>
        <v>0</v>
      </c>
      <c r="BJ18" s="118">
        <f t="shared" si="6"/>
        <v>0</v>
      </c>
      <c r="BK18" s="118">
        <f t="shared" si="7"/>
        <v>0</v>
      </c>
      <c r="BL18" s="117">
        <f t="shared" si="87"/>
        <v>0</v>
      </c>
      <c r="BM18" s="118">
        <f t="shared" si="8"/>
        <v>0</v>
      </c>
      <c r="BN18" s="118">
        <f t="shared" si="9"/>
        <v>0</v>
      </c>
      <c r="BO18" s="117">
        <f t="shared" si="10"/>
        <v>0</v>
      </c>
      <c r="BP18" s="118">
        <f t="shared" si="11"/>
        <v>0</v>
      </c>
      <c r="BQ18" s="118">
        <f t="shared" si="12"/>
        <v>0</v>
      </c>
      <c r="BR18" s="118">
        <f t="shared" si="13"/>
        <v>0</v>
      </c>
      <c r="BS18" s="118">
        <f t="shared" si="14"/>
        <v>0</v>
      </c>
      <c r="BT18" s="118">
        <f t="shared" si="15"/>
        <v>0</v>
      </c>
      <c r="BU18" s="118">
        <f t="shared" si="16"/>
        <v>0</v>
      </c>
      <c r="BV18" s="118">
        <f t="shared" si="88"/>
        <v>0</v>
      </c>
      <c r="BW18" s="117">
        <f t="shared" si="17"/>
        <v>0</v>
      </c>
      <c r="BX18" s="117">
        <f t="shared" si="18"/>
        <v>0</v>
      </c>
      <c r="BY18" s="117">
        <f t="shared" si="19"/>
        <v>0</v>
      </c>
      <c r="BZ18" s="117">
        <f t="shared" si="20"/>
        <v>0</v>
      </c>
      <c r="CA18" s="117">
        <f t="shared" si="21"/>
        <v>0</v>
      </c>
      <c r="CB18" s="117">
        <f t="shared" si="89"/>
        <v>0</v>
      </c>
      <c r="CC18" s="117">
        <f t="shared" si="22"/>
        <v>0</v>
      </c>
      <c r="CD18" s="117">
        <f t="shared" si="23"/>
        <v>0</v>
      </c>
      <c r="CE18" s="117">
        <f t="shared" si="24"/>
        <v>0</v>
      </c>
      <c r="CF18" s="117">
        <f t="shared" si="90"/>
        <v>0</v>
      </c>
      <c r="CG18" s="117">
        <f t="shared" si="91"/>
        <v>0</v>
      </c>
      <c r="CH18" s="117">
        <f t="shared" si="92"/>
        <v>0</v>
      </c>
      <c r="CI18" s="117">
        <f t="shared" si="25"/>
        <v>0</v>
      </c>
      <c r="CJ18" s="117">
        <f t="shared" si="26"/>
        <v>0</v>
      </c>
      <c r="CK18" s="117">
        <f t="shared" si="27"/>
        <v>0</v>
      </c>
      <c r="CL18" s="117">
        <f t="shared" si="28"/>
        <v>0</v>
      </c>
      <c r="CM18" s="117">
        <f t="shared" si="29"/>
        <v>0</v>
      </c>
      <c r="CN18" s="117">
        <f t="shared" si="30"/>
        <v>0</v>
      </c>
      <c r="CO18" s="117">
        <f t="shared" si="31"/>
        <v>0</v>
      </c>
      <c r="CP18" s="117">
        <f t="shared" si="32"/>
        <v>0</v>
      </c>
      <c r="CQ18" s="117">
        <f t="shared" si="33"/>
        <v>0</v>
      </c>
      <c r="CR18" s="117">
        <f t="shared" si="93"/>
        <v>0</v>
      </c>
      <c r="CS18" s="117">
        <f t="shared" si="34"/>
        <v>0</v>
      </c>
      <c r="CT18" s="117">
        <f t="shared" si="35"/>
        <v>0</v>
      </c>
      <c r="CU18" s="117">
        <f t="shared" si="36"/>
        <v>0</v>
      </c>
      <c r="CV18" s="117">
        <f t="shared" si="37"/>
        <v>0</v>
      </c>
      <c r="CW18" s="117">
        <f t="shared" si="38"/>
        <v>0</v>
      </c>
      <c r="CX18" s="117">
        <f t="shared" si="39"/>
        <v>0</v>
      </c>
      <c r="CY18" s="117">
        <f t="shared" si="40"/>
        <v>0</v>
      </c>
      <c r="CZ18" s="117">
        <f t="shared" si="41"/>
        <v>0</v>
      </c>
      <c r="DA18" s="117">
        <f t="shared" si="42"/>
        <v>0</v>
      </c>
      <c r="DB18" s="117">
        <f t="shared" si="94"/>
        <v>0</v>
      </c>
      <c r="DC18" s="117">
        <f t="shared" si="43"/>
        <v>0</v>
      </c>
      <c r="DD18" s="117">
        <f t="shared" si="95"/>
        <v>0</v>
      </c>
      <c r="DE18" s="117">
        <f t="shared" si="44"/>
        <v>0</v>
      </c>
      <c r="DF18" s="117">
        <f t="shared" si="96"/>
        <v>0</v>
      </c>
      <c r="DG18" s="117">
        <f t="shared" si="45"/>
        <v>0</v>
      </c>
      <c r="DH18" s="117">
        <f t="shared" si="46"/>
        <v>0</v>
      </c>
      <c r="DI18" s="117">
        <f t="shared" si="47"/>
        <v>0</v>
      </c>
      <c r="DJ18" s="117">
        <f t="shared" si="48"/>
        <v>0</v>
      </c>
      <c r="DK18" s="117">
        <f t="shared" si="49"/>
        <v>0</v>
      </c>
      <c r="DL18" s="117">
        <f t="shared" si="50"/>
        <v>0</v>
      </c>
      <c r="DM18" s="117">
        <f t="shared" si="51"/>
        <v>0</v>
      </c>
      <c r="DN18" s="117">
        <f t="shared" si="52"/>
        <v>0</v>
      </c>
      <c r="DO18" s="117">
        <f t="shared" si="97"/>
        <v>0</v>
      </c>
      <c r="DP18" s="117">
        <f>SUM(DN18:DO18)</f>
        <v>0</v>
      </c>
      <c r="DQ18" s="117">
        <f t="shared" si="54"/>
        <v>0</v>
      </c>
      <c r="DR18" s="117">
        <f t="shared" si="98"/>
        <v>0</v>
      </c>
      <c r="DS18" s="117">
        <f t="shared" si="99"/>
        <v>0</v>
      </c>
      <c r="DT18" s="117">
        <f t="shared" si="55"/>
        <v>0</v>
      </c>
      <c r="DU18" s="117">
        <f t="shared" si="56"/>
        <v>0</v>
      </c>
      <c r="DV18" s="117">
        <f t="shared" si="57"/>
        <v>0</v>
      </c>
      <c r="DW18" s="117">
        <f t="shared" si="58"/>
        <v>0</v>
      </c>
      <c r="DX18" s="117">
        <f t="shared" si="59"/>
        <v>0</v>
      </c>
      <c r="DY18" s="117">
        <f t="shared" si="60"/>
        <v>0</v>
      </c>
      <c r="DZ18" s="117">
        <f t="shared" si="100"/>
        <v>0</v>
      </c>
      <c r="EA18" s="117">
        <f t="shared" si="61"/>
        <v>0</v>
      </c>
      <c r="EB18" s="117">
        <f t="shared" si="101"/>
        <v>0</v>
      </c>
      <c r="EC18" s="117">
        <f t="shared" si="62"/>
        <v>0</v>
      </c>
      <c r="ED18" s="117">
        <f t="shared" si="63"/>
        <v>0</v>
      </c>
      <c r="EE18" s="117">
        <f t="shared" si="64"/>
        <v>0</v>
      </c>
      <c r="EF18" s="117">
        <f t="shared" si="65"/>
        <v>0</v>
      </c>
      <c r="EG18" s="117">
        <f t="shared" si="66"/>
        <v>0</v>
      </c>
      <c r="EH18" s="117">
        <f t="shared" si="102"/>
        <v>0</v>
      </c>
      <c r="EI18" s="117">
        <f t="shared" si="67"/>
        <v>0</v>
      </c>
      <c r="EJ18" s="117">
        <f t="shared" si="68"/>
        <v>0</v>
      </c>
      <c r="EK18" s="117">
        <f t="shared" si="69"/>
        <v>0</v>
      </c>
      <c r="EL18" s="117">
        <f t="shared" si="70"/>
        <v>0</v>
      </c>
      <c r="EM18" s="117">
        <f t="shared" si="71"/>
        <v>0</v>
      </c>
      <c r="EN18" s="117">
        <f t="shared" si="103"/>
        <v>0</v>
      </c>
      <c r="EO18" s="117">
        <f t="shared" si="72"/>
        <v>0</v>
      </c>
      <c r="EP18" s="117">
        <f t="shared" si="73"/>
        <v>0</v>
      </c>
      <c r="EQ18" s="117">
        <f t="shared" si="74"/>
        <v>0</v>
      </c>
      <c r="ER18" s="118">
        <f t="shared" si="75"/>
        <v>0</v>
      </c>
      <c r="ES18" s="117">
        <f t="shared" si="76"/>
        <v>0</v>
      </c>
      <c r="ET18" s="117">
        <f t="shared" si="77"/>
        <v>0</v>
      </c>
      <c r="EU18" s="117">
        <f t="shared" si="78"/>
        <v>0</v>
      </c>
      <c r="EV18" s="117">
        <f t="shared" si="79"/>
        <v>0</v>
      </c>
      <c r="EW18" s="117">
        <f t="shared" si="80"/>
        <v>0</v>
      </c>
      <c r="EX18" s="117">
        <f t="shared" si="81"/>
        <v>0</v>
      </c>
      <c r="EY18" s="118">
        <f t="shared" si="82"/>
        <v>0</v>
      </c>
      <c r="EZ18" s="118">
        <f t="shared" si="83"/>
        <v>0</v>
      </c>
      <c r="FA18" s="117">
        <f t="shared" si="104"/>
        <v>0</v>
      </c>
      <c r="FB18" s="118">
        <f t="shared" si="84"/>
        <v>0</v>
      </c>
      <c r="FC18" s="118">
        <f t="shared" si="85"/>
        <v>0</v>
      </c>
      <c r="FD18" s="7">
        <f t="shared" si="86"/>
        <v>0</v>
      </c>
      <c r="FE18" s="7"/>
      <c r="FF18" s="7"/>
    </row>
    <row r="19" spans="1:162" ht="17.100000000000001" customHeight="1" x14ac:dyDescent="0.25">
      <c r="A19" s="774"/>
      <c r="B19" s="777"/>
      <c r="C19" s="172">
        <v>9</v>
      </c>
      <c r="D19" s="593" t="s">
        <v>1045</v>
      </c>
      <c r="E19" s="580" t="s">
        <v>1036</v>
      </c>
      <c r="F19" s="594" t="s">
        <v>1029</v>
      </c>
      <c r="G19" s="593" t="s">
        <v>1025</v>
      </c>
      <c r="H19" s="580" t="s">
        <v>1027</v>
      </c>
      <c r="I19" s="452" t="s">
        <v>1014</v>
      </c>
      <c r="J19" s="593" t="s">
        <v>1054</v>
      </c>
      <c r="K19" s="580" t="s">
        <v>1021</v>
      </c>
      <c r="L19" s="452" t="s">
        <v>1013</v>
      </c>
      <c r="M19" s="604" t="s">
        <v>1030</v>
      </c>
      <c r="N19" s="580" t="s">
        <v>1018</v>
      </c>
      <c r="O19" s="579" t="s">
        <v>1063</v>
      </c>
      <c r="P19" s="578" t="s">
        <v>1046</v>
      </c>
      <c r="Q19" s="579" t="s">
        <v>1022</v>
      </c>
      <c r="R19" s="449" t="s">
        <v>888</v>
      </c>
      <c r="S19" s="579" t="s">
        <v>1041</v>
      </c>
      <c r="T19" s="578" t="s">
        <v>1020</v>
      </c>
      <c r="U19" s="590" t="s">
        <v>1031</v>
      </c>
      <c r="V19" s="579" t="s">
        <v>899</v>
      </c>
      <c r="W19" s="601" t="s">
        <v>912</v>
      </c>
      <c r="X19" s="579" t="s">
        <v>905</v>
      </c>
      <c r="Y19" s="589" t="s">
        <v>1017</v>
      </c>
      <c r="Z19" s="580" t="s">
        <v>1040</v>
      </c>
      <c r="AA19" s="579" t="s">
        <v>1062</v>
      </c>
      <c r="AB19" s="20" t="s">
        <v>972</v>
      </c>
      <c r="AC19" s="20" t="s">
        <v>982</v>
      </c>
      <c r="AD19" s="23"/>
      <c r="AE19" s="520" t="s">
        <v>787</v>
      </c>
      <c r="AF19" s="520" t="s">
        <v>787</v>
      </c>
      <c r="AG19" s="520" t="s">
        <v>787</v>
      </c>
      <c r="AH19" s="520" t="s">
        <v>787</v>
      </c>
      <c r="AI19" s="520" t="s">
        <v>799</v>
      </c>
      <c r="AJ19" s="520" t="s">
        <v>799</v>
      </c>
      <c r="AK19" s="520" t="s">
        <v>787</v>
      </c>
      <c r="AL19" s="520" t="s">
        <v>787</v>
      </c>
      <c r="AM19" s="520" t="s">
        <v>787</v>
      </c>
      <c r="AN19" s="520" t="s">
        <v>341</v>
      </c>
      <c r="AO19" s="520" t="s">
        <v>341</v>
      </c>
      <c r="AP19" s="520" t="s">
        <v>341</v>
      </c>
      <c r="AQ19" s="520" t="s">
        <v>799</v>
      </c>
      <c r="AR19" s="520" t="s">
        <v>799</v>
      </c>
      <c r="AS19" s="520" t="s">
        <v>799</v>
      </c>
      <c r="AT19" s="520" t="s">
        <v>799</v>
      </c>
      <c r="AU19" s="520" t="s">
        <v>274</v>
      </c>
      <c r="AV19" s="520" t="s">
        <v>274</v>
      </c>
      <c r="AW19" s="520" t="s">
        <v>274</v>
      </c>
      <c r="AX19" s="520" t="s">
        <v>274</v>
      </c>
      <c r="AY19" s="520" t="s">
        <v>274</v>
      </c>
      <c r="AZ19" s="520" t="s">
        <v>274</v>
      </c>
      <c r="BA19" s="520" t="s">
        <v>274</v>
      </c>
      <c r="BC19" s="118"/>
      <c r="BD19" s="118">
        <f t="shared" si="0"/>
        <v>0</v>
      </c>
      <c r="BE19" s="118">
        <f t="shared" si="1"/>
        <v>0</v>
      </c>
      <c r="BF19" s="118">
        <f t="shared" si="2"/>
        <v>0</v>
      </c>
      <c r="BG19" s="118">
        <f t="shared" si="3"/>
        <v>0</v>
      </c>
      <c r="BH19" s="118">
        <f t="shared" si="4"/>
        <v>0</v>
      </c>
      <c r="BI19" s="118">
        <f t="shared" si="5"/>
        <v>0</v>
      </c>
      <c r="BJ19" s="118">
        <f t="shared" si="6"/>
        <v>0</v>
      </c>
      <c r="BK19" s="118">
        <f t="shared" si="7"/>
        <v>0</v>
      </c>
      <c r="BL19" s="117">
        <f t="shared" si="87"/>
        <v>0</v>
      </c>
      <c r="BM19" s="118">
        <f t="shared" si="8"/>
        <v>0</v>
      </c>
      <c r="BN19" s="118">
        <f t="shared" si="9"/>
        <v>0</v>
      </c>
      <c r="BO19" s="117">
        <f t="shared" si="10"/>
        <v>0</v>
      </c>
      <c r="BP19" s="118">
        <f t="shared" si="11"/>
        <v>0</v>
      </c>
      <c r="BQ19" s="118">
        <f t="shared" si="12"/>
        <v>0</v>
      </c>
      <c r="BR19" s="118">
        <f t="shared" si="13"/>
        <v>0</v>
      </c>
      <c r="BS19" s="118">
        <f t="shared" si="14"/>
        <v>0</v>
      </c>
      <c r="BT19" s="118">
        <f t="shared" si="15"/>
        <v>0</v>
      </c>
      <c r="BU19" s="118">
        <f t="shared" si="16"/>
        <v>0</v>
      </c>
      <c r="BV19" s="118">
        <f t="shared" si="88"/>
        <v>0</v>
      </c>
      <c r="BW19" s="117">
        <f t="shared" si="17"/>
        <v>0</v>
      </c>
      <c r="BX19" s="117">
        <f t="shared" si="18"/>
        <v>0</v>
      </c>
      <c r="BY19" s="117">
        <f t="shared" si="19"/>
        <v>0</v>
      </c>
      <c r="BZ19" s="117">
        <f t="shared" si="20"/>
        <v>0</v>
      </c>
      <c r="CA19" s="117">
        <f t="shared" si="21"/>
        <v>0</v>
      </c>
      <c r="CB19" s="117">
        <f t="shared" si="89"/>
        <v>0</v>
      </c>
      <c r="CC19" s="117">
        <f t="shared" si="22"/>
        <v>0</v>
      </c>
      <c r="CD19" s="117">
        <f t="shared" si="23"/>
        <v>0</v>
      </c>
      <c r="CE19" s="117">
        <f t="shared" si="24"/>
        <v>0</v>
      </c>
      <c r="CF19" s="117">
        <f t="shared" si="90"/>
        <v>0</v>
      </c>
      <c r="CG19" s="117">
        <f t="shared" si="91"/>
        <v>0</v>
      </c>
      <c r="CH19" s="117">
        <f t="shared" si="92"/>
        <v>0</v>
      </c>
      <c r="CI19" s="117">
        <f t="shared" si="25"/>
        <v>0</v>
      </c>
      <c r="CJ19" s="117">
        <f t="shared" si="26"/>
        <v>0</v>
      </c>
      <c r="CK19" s="117">
        <f t="shared" si="27"/>
        <v>0</v>
      </c>
      <c r="CL19" s="117">
        <f t="shared" si="28"/>
        <v>0</v>
      </c>
      <c r="CM19" s="117">
        <f t="shared" si="29"/>
        <v>0</v>
      </c>
      <c r="CN19" s="117">
        <f t="shared" si="30"/>
        <v>0</v>
      </c>
      <c r="CO19" s="117">
        <f t="shared" si="31"/>
        <v>0</v>
      </c>
      <c r="CP19" s="117">
        <f t="shared" si="32"/>
        <v>0</v>
      </c>
      <c r="CQ19" s="117">
        <f t="shared" si="33"/>
        <v>0</v>
      </c>
      <c r="CR19" s="117">
        <f t="shared" si="93"/>
        <v>0</v>
      </c>
      <c r="CS19" s="117">
        <f t="shared" si="34"/>
        <v>0</v>
      </c>
      <c r="CT19" s="117">
        <f t="shared" si="35"/>
        <v>0</v>
      </c>
      <c r="CU19" s="117">
        <f t="shared" si="36"/>
        <v>0</v>
      </c>
      <c r="CV19" s="117">
        <f t="shared" si="37"/>
        <v>0</v>
      </c>
      <c r="CW19" s="117">
        <f t="shared" si="38"/>
        <v>0</v>
      </c>
      <c r="CX19" s="117">
        <f t="shared" si="39"/>
        <v>0</v>
      </c>
      <c r="CY19" s="117">
        <f t="shared" si="40"/>
        <v>0</v>
      </c>
      <c r="CZ19" s="117">
        <f t="shared" si="41"/>
        <v>0</v>
      </c>
      <c r="DA19" s="117">
        <f t="shared" si="42"/>
        <v>0</v>
      </c>
      <c r="DB19" s="117">
        <f t="shared" si="94"/>
        <v>0</v>
      </c>
      <c r="DC19" s="117">
        <f t="shared" si="43"/>
        <v>0</v>
      </c>
      <c r="DD19" s="117">
        <f t="shared" si="95"/>
        <v>0</v>
      </c>
      <c r="DE19" s="117">
        <f t="shared" si="44"/>
        <v>0</v>
      </c>
      <c r="DF19" s="117">
        <f t="shared" si="96"/>
        <v>0</v>
      </c>
      <c r="DG19" s="117">
        <f t="shared" si="45"/>
        <v>0</v>
      </c>
      <c r="DH19" s="117">
        <f t="shared" si="46"/>
        <v>0</v>
      </c>
      <c r="DI19" s="117">
        <f t="shared" si="47"/>
        <v>0</v>
      </c>
      <c r="DJ19" s="117">
        <f t="shared" si="48"/>
        <v>0</v>
      </c>
      <c r="DK19" s="117">
        <f t="shared" si="49"/>
        <v>0</v>
      </c>
      <c r="DL19" s="117">
        <f t="shared" si="50"/>
        <v>0</v>
      </c>
      <c r="DM19" s="117">
        <f t="shared" si="51"/>
        <v>0</v>
      </c>
      <c r="DN19" s="117">
        <f t="shared" si="52"/>
        <v>0</v>
      </c>
      <c r="DO19" s="117">
        <f t="shared" si="97"/>
        <v>0</v>
      </c>
      <c r="DP19" s="117">
        <f t="shared" si="53"/>
        <v>0</v>
      </c>
      <c r="DQ19" s="117">
        <f t="shared" si="54"/>
        <v>0</v>
      </c>
      <c r="DR19" s="117">
        <f t="shared" si="98"/>
        <v>0</v>
      </c>
      <c r="DS19" s="117">
        <f t="shared" si="99"/>
        <v>0</v>
      </c>
      <c r="DT19" s="117">
        <f t="shared" si="55"/>
        <v>0</v>
      </c>
      <c r="DU19" s="117">
        <f t="shared" si="56"/>
        <v>0</v>
      </c>
      <c r="DV19" s="117">
        <f t="shared" si="57"/>
        <v>0</v>
      </c>
      <c r="DW19" s="117">
        <f t="shared" si="58"/>
        <v>0</v>
      </c>
      <c r="DX19" s="117">
        <f t="shared" si="59"/>
        <v>0</v>
      </c>
      <c r="DY19" s="117">
        <f t="shared" si="60"/>
        <v>0</v>
      </c>
      <c r="DZ19" s="117">
        <f t="shared" si="100"/>
        <v>0</v>
      </c>
      <c r="EA19" s="117">
        <f t="shared" si="61"/>
        <v>0</v>
      </c>
      <c r="EB19" s="117">
        <f t="shared" si="101"/>
        <v>0</v>
      </c>
      <c r="EC19" s="117">
        <f t="shared" si="62"/>
        <v>0</v>
      </c>
      <c r="ED19" s="117">
        <f t="shared" si="63"/>
        <v>0</v>
      </c>
      <c r="EE19" s="117">
        <f t="shared" si="64"/>
        <v>0</v>
      </c>
      <c r="EF19" s="117">
        <f t="shared" si="65"/>
        <v>0</v>
      </c>
      <c r="EG19" s="117">
        <f t="shared" si="66"/>
        <v>0</v>
      </c>
      <c r="EH19" s="117">
        <f t="shared" si="102"/>
        <v>0</v>
      </c>
      <c r="EI19" s="117">
        <f t="shared" si="67"/>
        <v>0</v>
      </c>
      <c r="EJ19" s="117">
        <f t="shared" si="68"/>
        <v>0</v>
      </c>
      <c r="EK19" s="117">
        <f t="shared" si="69"/>
        <v>0</v>
      </c>
      <c r="EL19" s="117">
        <f t="shared" si="70"/>
        <v>0</v>
      </c>
      <c r="EM19" s="117">
        <f t="shared" si="71"/>
        <v>0</v>
      </c>
      <c r="EN19" s="117">
        <f t="shared" si="103"/>
        <v>0</v>
      </c>
      <c r="EO19" s="117">
        <f t="shared" si="72"/>
        <v>0</v>
      </c>
      <c r="EP19" s="117">
        <f t="shared" si="73"/>
        <v>0</v>
      </c>
      <c r="EQ19" s="117">
        <f t="shared" si="74"/>
        <v>0</v>
      </c>
      <c r="ER19" s="118">
        <f t="shared" si="75"/>
        <v>0</v>
      </c>
      <c r="ES19" s="117">
        <f t="shared" si="76"/>
        <v>0</v>
      </c>
      <c r="ET19" s="117">
        <f t="shared" si="77"/>
        <v>0</v>
      </c>
      <c r="EU19" s="117">
        <f t="shared" si="78"/>
        <v>0</v>
      </c>
      <c r="EV19" s="117">
        <f t="shared" si="79"/>
        <v>0</v>
      </c>
      <c r="EW19" s="117">
        <f t="shared" si="80"/>
        <v>0</v>
      </c>
      <c r="EX19" s="117">
        <f t="shared" si="81"/>
        <v>0</v>
      </c>
      <c r="EY19" s="118">
        <f t="shared" si="82"/>
        <v>0</v>
      </c>
      <c r="EZ19" s="118">
        <f t="shared" si="83"/>
        <v>0</v>
      </c>
      <c r="FA19" s="117">
        <f t="shared" si="104"/>
        <v>0</v>
      </c>
      <c r="FB19" s="118">
        <f t="shared" si="84"/>
        <v>0</v>
      </c>
      <c r="FC19" s="118">
        <f t="shared" si="85"/>
        <v>0</v>
      </c>
      <c r="FD19" s="7">
        <f t="shared" si="86"/>
        <v>0</v>
      </c>
      <c r="FE19" s="7"/>
      <c r="FF19" s="7"/>
    </row>
    <row r="20" spans="1:162" ht="17.100000000000001" customHeight="1" thickBot="1" x14ac:dyDescent="0.3">
      <c r="A20" s="775"/>
      <c r="B20" s="778"/>
      <c r="C20" s="173">
        <v>10</v>
      </c>
      <c r="D20" s="593" t="s">
        <v>1045</v>
      </c>
      <c r="E20" s="580" t="s">
        <v>1036</v>
      </c>
      <c r="F20" s="594" t="s">
        <v>1029</v>
      </c>
      <c r="G20" s="593" t="s">
        <v>1025</v>
      </c>
      <c r="H20" s="580" t="s">
        <v>1027</v>
      </c>
      <c r="I20" s="452" t="s">
        <v>1014</v>
      </c>
      <c r="J20" s="593" t="s">
        <v>1054</v>
      </c>
      <c r="K20" s="580" t="s">
        <v>1021</v>
      </c>
      <c r="L20" s="452" t="s">
        <v>1013</v>
      </c>
      <c r="M20" s="604" t="s">
        <v>1030</v>
      </c>
      <c r="N20" s="448" t="s">
        <v>1049</v>
      </c>
      <c r="O20" s="579" t="s">
        <v>1063</v>
      </c>
      <c r="P20" s="578" t="s">
        <v>1046</v>
      </c>
      <c r="Q20" s="579" t="s">
        <v>1022</v>
      </c>
      <c r="R20" s="449" t="s">
        <v>888</v>
      </c>
      <c r="S20" s="579" t="s">
        <v>1041</v>
      </c>
      <c r="T20" s="449" t="s">
        <v>1061</v>
      </c>
      <c r="U20" s="448" t="s">
        <v>1031</v>
      </c>
      <c r="V20" s="579" t="s">
        <v>899</v>
      </c>
      <c r="W20" s="601" t="s">
        <v>912</v>
      </c>
      <c r="X20" s="579" t="s">
        <v>905</v>
      </c>
      <c r="Y20" s="589" t="s">
        <v>1017</v>
      </c>
      <c r="Z20" s="580" t="s">
        <v>1040</v>
      </c>
      <c r="AA20" s="430" t="s">
        <v>1052</v>
      </c>
      <c r="AB20" s="33" t="s">
        <v>971</v>
      </c>
      <c r="AC20" s="33" t="s">
        <v>983</v>
      </c>
      <c r="AD20" s="190"/>
      <c r="AE20" s="520" t="s">
        <v>620</v>
      </c>
      <c r="AF20" s="520" t="s">
        <v>620</v>
      </c>
      <c r="AG20" s="520" t="s">
        <v>620</v>
      </c>
      <c r="AH20" s="520" t="s">
        <v>620</v>
      </c>
      <c r="AI20" s="520" t="s">
        <v>620</v>
      </c>
      <c r="AJ20" s="520" t="s">
        <v>620</v>
      </c>
      <c r="AK20" s="520" t="s">
        <v>800</v>
      </c>
      <c r="AL20" s="520" t="s">
        <v>800</v>
      </c>
      <c r="AM20" s="520" t="s">
        <v>800</v>
      </c>
      <c r="AN20" s="520" t="s">
        <v>632</v>
      </c>
      <c r="AO20" s="520" t="s">
        <v>632</v>
      </c>
      <c r="AP20" s="520" t="s">
        <v>632</v>
      </c>
      <c r="AQ20" s="520" t="s">
        <v>632</v>
      </c>
      <c r="AR20" s="520" t="s">
        <v>632</v>
      </c>
      <c r="AS20" s="520" t="s">
        <v>301</v>
      </c>
      <c r="AT20" s="520" t="s">
        <v>301</v>
      </c>
      <c r="AU20" s="520" t="s">
        <v>632</v>
      </c>
      <c r="AV20" s="520" t="s">
        <v>632</v>
      </c>
      <c r="AW20" s="520" t="s">
        <v>632</v>
      </c>
      <c r="AX20" s="520" t="s">
        <v>632</v>
      </c>
      <c r="AY20" s="520" t="s">
        <v>632</v>
      </c>
      <c r="AZ20" s="520" t="s">
        <v>301</v>
      </c>
      <c r="BA20" s="520" t="s">
        <v>301</v>
      </c>
      <c r="BC20" s="118"/>
      <c r="BD20" s="118">
        <f t="shared" si="0"/>
        <v>0</v>
      </c>
      <c r="BE20" s="118">
        <f t="shared" si="1"/>
        <v>0</v>
      </c>
      <c r="BF20" s="118">
        <f t="shared" si="2"/>
        <v>0</v>
      </c>
      <c r="BG20" s="118">
        <f t="shared" si="3"/>
        <v>0</v>
      </c>
      <c r="BH20" s="118">
        <f t="shared" si="4"/>
        <v>0</v>
      </c>
      <c r="BI20" s="118">
        <f t="shared" si="5"/>
        <v>0</v>
      </c>
      <c r="BJ20" s="118">
        <f t="shared" si="6"/>
        <v>0</v>
      </c>
      <c r="BK20" s="118">
        <f t="shared" si="7"/>
        <v>0</v>
      </c>
      <c r="BL20" s="117">
        <f t="shared" si="87"/>
        <v>0</v>
      </c>
      <c r="BM20" s="118">
        <f t="shared" si="8"/>
        <v>0</v>
      </c>
      <c r="BN20" s="118">
        <f t="shared" si="9"/>
        <v>0</v>
      </c>
      <c r="BO20" s="117">
        <f t="shared" si="10"/>
        <v>0</v>
      </c>
      <c r="BP20" s="118">
        <f t="shared" si="11"/>
        <v>0</v>
      </c>
      <c r="BQ20" s="118">
        <f t="shared" si="12"/>
        <v>0</v>
      </c>
      <c r="BR20" s="118">
        <f t="shared" si="13"/>
        <v>0</v>
      </c>
      <c r="BS20" s="118">
        <f t="shared" si="14"/>
        <v>0</v>
      </c>
      <c r="BT20" s="118">
        <f t="shared" si="15"/>
        <v>0</v>
      </c>
      <c r="BU20" s="118">
        <f t="shared" si="16"/>
        <v>0</v>
      </c>
      <c r="BV20" s="118">
        <f t="shared" si="88"/>
        <v>0</v>
      </c>
      <c r="BW20" s="117">
        <f t="shared" si="17"/>
        <v>0</v>
      </c>
      <c r="BX20" s="117">
        <f t="shared" si="18"/>
        <v>0</v>
      </c>
      <c r="BY20" s="117">
        <f t="shared" si="19"/>
        <v>0</v>
      </c>
      <c r="BZ20" s="117">
        <f t="shared" si="20"/>
        <v>0</v>
      </c>
      <c r="CA20" s="117">
        <f t="shared" si="21"/>
        <v>0</v>
      </c>
      <c r="CB20" s="117">
        <f t="shared" si="89"/>
        <v>0</v>
      </c>
      <c r="CC20" s="117">
        <f t="shared" si="22"/>
        <v>0</v>
      </c>
      <c r="CD20" s="117">
        <f t="shared" si="23"/>
        <v>0</v>
      </c>
      <c r="CE20" s="117">
        <f t="shared" si="24"/>
        <v>0</v>
      </c>
      <c r="CF20" s="117">
        <f t="shared" si="90"/>
        <v>0</v>
      </c>
      <c r="CG20" s="117">
        <f t="shared" si="91"/>
        <v>0</v>
      </c>
      <c r="CH20" s="117">
        <f t="shared" si="92"/>
        <v>0</v>
      </c>
      <c r="CI20" s="117">
        <f t="shared" si="25"/>
        <v>0</v>
      </c>
      <c r="CJ20" s="117">
        <f t="shared" si="26"/>
        <v>0</v>
      </c>
      <c r="CK20" s="117">
        <f t="shared" si="27"/>
        <v>0</v>
      </c>
      <c r="CL20" s="117">
        <f t="shared" si="28"/>
        <v>0</v>
      </c>
      <c r="CM20" s="117">
        <f t="shared" si="29"/>
        <v>0</v>
      </c>
      <c r="CN20" s="117">
        <f t="shared" si="30"/>
        <v>0</v>
      </c>
      <c r="CO20" s="117">
        <f t="shared" si="31"/>
        <v>0</v>
      </c>
      <c r="CP20" s="117">
        <f t="shared" si="32"/>
        <v>0</v>
      </c>
      <c r="CQ20" s="117">
        <f t="shared" si="33"/>
        <v>0</v>
      </c>
      <c r="CR20" s="117">
        <f t="shared" si="93"/>
        <v>0</v>
      </c>
      <c r="CS20" s="117">
        <f t="shared" si="34"/>
        <v>0</v>
      </c>
      <c r="CT20" s="117">
        <f t="shared" si="35"/>
        <v>0</v>
      </c>
      <c r="CU20" s="117">
        <f t="shared" si="36"/>
        <v>0</v>
      </c>
      <c r="CV20" s="117">
        <f t="shared" si="37"/>
        <v>0</v>
      </c>
      <c r="CW20" s="117">
        <f t="shared" si="38"/>
        <v>0</v>
      </c>
      <c r="CX20" s="117">
        <f t="shared" si="39"/>
        <v>0</v>
      </c>
      <c r="CY20" s="117">
        <f t="shared" si="40"/>
        <v>0</v>
      </c>
      <c r="CZ20" s="117">
        <f t="shared" si="41"/>
        <v>0</v>
      </c>
      <c r="DA20" s="117">
        <f t="shared" si="42"/>
        <v>0</v>
      </c>
      <c r="DB20" s="117">
        <f t="shared" si="94"/>
        <v>0</v>
      </c>
      <c r="DC20" s="117">
        <f t="shared" si="43"/>
        <v>0</v>
      </c>
      <c r="DD20" s="117">
        <f t="shared" si="95"/>
        <v>0</v>
      </c>
      <c r="DE20" s="117">
        <f t="shared" si="44"/>
        <v>0</v>
      </c>
      <c r="DF20" s="117">
        <f t="shared" si="96"/>
        <v>0</v>
      </c>
      <c r="DG20" s="117">
        <f t="shared" si="45"/>
        <v>0</v>
      </c>
      <c r="DH20" s="117">
        <f t="shared" si="46"/>
        <v>0</v>
      </c>
      <c r="DI20" s="117">
        <f t="shared" si="47"/>
        <v>0</v>
      </c>
      <c r="DJ20" s="117">
        <f t="shared" si="48"/>
        <v>0</v>
      </c>
      <c r="DK20" s="117">
        <f t="shared" si="49"/>
        <v>0</v>
      </c>
      <c r="DL20" s="117">
        <f t="shared" si="50"/>
        <v>0</v>
      </c>
      <c r="DM20" s="117">
        <f t="shared" si="51"/>
        <v>0</v>
      </c>
      <c r="DN20" s="117">
        <f t="shared" si="52"/>
        <v>0</v>
      </c>
      <c r="DO20" s="117">
        <f t="shared" si="97"/>
        <v>0</v>
      </c>
      <c r="DP20" s="117">
        <f t="shared" si="53"/>
        <v>0</v>
      </c>
      <c r="DQ20" s="117">
        <f t="shared" si="54"/>
        <v>0</v>
      </c>
      <c r="DR20" s="117">
        <f t="shared" si="98"/>
        <v>0</v>
      </c>
      <c r="DS20" s="117">
        <f t="shared" si="99"/>
        <v>0</v>
      </c>
      <c r="DT20" s="117">
        <f t="shared" si="55"/>
        <v>0</v>
      </c>
      <c r="DU20" s="117">
        <f t="shared" si="56"/>
        <v>0</v>
      </c>
      <c r="DV20" s="117">
        <f t="shared" si="57"/>
        <v>0</v>
      </c>
      <c r="DW20" s="117">
        <f t="shared" si="58"/>
        <v>0</v>
      </c>
      <c r="DX20" s="117">
        <f t="shared" si="59"/>
        <v>0</v>
      </c>
      <c r="DY20" s="117">
        <f t="shared" si="60"/>
        <v>0</v>
      </c>
      <c r="DZ20" s="117">
        <f t="shared" si="100"/>
        <v>0</v>
      </c>
      <c r="EA20" s="117">
        <f t="shared" si="61"/>
        <v>0</v>
      </c>
      <c r="EB20" s="117">
        <f t="shared" si="101"/>
        <v>0</v>
      </c>
      <c r="EC20" s="117">
        <f t="shared" si="62"/>
        <v>0</v>
      </c>
      <c r="ED20" s="117">
        <f t="shared" si="63"/>
        <v>0</v>
      </c>
      <c r="EE20" s="117">
        <f t="shared" si="64"/>
        <v>0</v>
      </c>
      <c r="EF20" s="117">
        <f t="shared" si="65"/>
        <v>0</v>
      </c>
      <c r="EG20" s="117">
        <f t="shared" si="66"/>
        <v>0</v>
      </c>
      <c r="EH20" s="117">
        <f t="shared" si="102"/>
        <v>0</v>
      </c>
      <c r="EI20" s="117">
        <f t="shared" si="67"/>
        <v>0</v>
      </c>
      <c r="EJ20" s="117">
        <f t="shared" si="68"/>
        <v>0</v>
      </c>
      <c r="EK20" s="117">
        <f t="shared" si="69"/>
        <v>0</v>
      </c>
      <c r="EL20" s="117">
        <f t="shared" si="70"/>
        <v>0</v>
      </c>
      <c r="EM20" s="117">
        <f t="shared" si="71"/>
        <v>0</v>
      </c>
      <c r="EN20" s="117">
        <f t="shared" si="103"/>
        <v>0</v>
      </c>
      <c r="EO20" s="117">
        <f t="shared" si="72"/>
        <v>0</v>
      </c>
      <c r="EP20" s="117">
        <f t="shared" si="73"/>
        <v>0</v>
      </c>
      <c r="EQ20" s="117">
        <f t="shared" si="74"/>
        <v>0</v>
      </c>
      <c r="ER20" s="118">
        <f t="shared" si="75"/>
        <v>0</v>
      </c>
      <c r="ES20" s="117">
        <f t="shared" si="76"/>
        <v>0</v>
      </c>
      <c r="ET20" s="117">
        <f t="shared" si="77"/>
        <v>0</v>
      </c>
      <c r="EU20" s="117">
        <f t="shared" si="78"/>
        <v>0</v>
      </c>
      <c r="EV20" s="117">
        <f t="shared" si="79"/>
        <v>0</v>
      </c>
      <c r="EW20" s="117">
        <f t="shared" si="80"/>
        <v>0</v>
      </c>
      <c r="EX20" s="117">
        <f t="shared" si="81"/>
        <v>0</v>
      </c>
      <c r="EY20" s="118">
        <f t="shared" si="82"/>
        <v>0</v>
      </c>
      <c r="EZ20" s="118">
        <f t="shared" si="83"/>
        <v>0</v>
      </c>
      <c r="FA20" s="117">
        <f t="shared" si="104"/>
        <v>0</v>
      </c>
      <c r="FB20" s="118">
        <f t="shared" si="84"/>
        <v>0</v>
      </c>
      <c r="FC20" s="118">
        <f t="shared" si="85"/>
        <v>0</v>
      </c>
      <c r="FD20" s="7">
        <f t="shared" si="86"/>
        <v>0</v>
      </c>
      <c r="FE20" s="7"/>
      <c r="FF20" s="7"/>
    </row>
    <row r="21" spans="1:162" ht="16.5" customHeight="1" thickTop="1" x14ac:dyDescent="0.25">
      <c r="A21" s="773">
        <v>2</v>
      </c>
      <c r="B21" s="776" t="s">
        <v>17</v>
      </c>
      <c r="C21" s="575">
        <v>0</v>
      </c>
      <c r="D21" s="609"/>
      <c r="E21" s="581"/>
      <c r="F21" s="610"/>
      <c r="G21" s="609"/>
      <c r="H21" s="581"/>
      <c r="I21" s="612"/>
      <c r="J21" s="611"/>
      <c r="K21" s="553"/>
      <c r="L21" s="612"/>
      <c r="M21" s="606"/>
      <c r="N21" s="553"/>
      <c r="O21" s="582"/>
      <c r="P21" s="583"/>
      <c r="Q21" s="584"/>
      <c r="R21" s="583"/>
      <c r="S21" s="584"/>
      <c r="T21" s="583"/>
      <c r="U21" s="553"/>
      <c r="V21" s="584"/>
      <c r="W21" s="583"/>
      <c r="X21" s="584"/>
      <c r="Y21" s="583"/>
      <c r="Z21" s="553"/>
      <c r="AA21" s="584"/>
      <c r="AB21" s="20" t="s">
        <v>970</v>
      </c>
      <c r="AC21" s="20" t="s">
        <v>984</v>
      </c>
      <c r="AD21" s="190"/>
      <c r="AE21" s="520" t="s">
        <v>620</v>
      </c>
      <c r="AF21" s="520" t="s">
        <v>620</v>
      </c>
      <c r="AG21" s="520" t="s">
        <v>620</v>
      </c>
      <c r="AH21" s="520" t="s">
        <v>620</v>
      </c>
      <c r="AI21" s="520" t="s">
        <v>620</v>
      </c>
      <c r="AJ21" s="520" t="s">
        <v>620</v>
      </c>
      <c r="AK21" s="520" t="s">
        <v>800</v>
      </c>
      <c r="AL21" s="520" t="s">
        <v>800</v>
      </c>
      <c r="AM21" s="520" t="s">
        <v>800</v>
      </c>
      <c r="AN21" s="520" t="s">
        <v>632</v>
      </c>
      <c r="AO21" s="520" t="s">
        <v>632</v>
      </c>
      <c r="AP21" s="520" t="s">
        <v>632</v>
      </c>
      <c r="AQ21" s="520" t="s">
        <v>632</v>
      </c>
      <c r="AR21" s="520" t="s">
        <v>632</v>
      </c>
      <c r="AS21" s="520" t="s">
        <v>301</v>
      </c>
      <c r="AT21" s="520" t="s">
        <v>301</v>
      </c>
      <c r="AU21" s="520" t="s">
        <v>632</v>
      </c>
      <c r="AV21" s="520" t="s">
        <v>632</v>
      </c>
      <c r="AW21" s="520" t="s">
        <v>632</v>
      </c>
      <c r="AX21" s="520" t="s">
        <v>632</v>
      </c>
      <c r="AY21" s="520" t="s">
        <v>632</v>
      </c>
      <c r="AZ21" s="520" t="s">
        <v>301</v>
      </c>
      <c r="BA21" s="520" t="s">
        <v>301</v>
      </c>
      <c r="BC21" s="118"/>
      <c r="BD21" s="118">
        <f t="shared" si="0"/>
        <v>0</v>
      </c>
      <c r="BE21" s="118">
        <f t="shared" si="1"/>
        <v>0</v>
      </c>
      <c r="BF21" s="118">
        <f t="shared" si="2"/>
        <v>0</v>
      </c>
      <c r="BG21" s="118">
        <f t="shared" si="3"/>
        <v>0</v>
      </c>
      <c r="BH21" s="118">
        <f t="shared" si="4"/>
        <v>0</v>
      </c>
      <c r="BI21" s="118">
        <f t="shared" si="5"/>
        <v>0</v>
      </c>
      <c r="BJ21" s="118">
        <f t="shared" si="6"/>
        <v>0</v>
      </c>
      <c r="BK21" s="118">
        <f t="shared" si="7"/>
        <v>0</v>
      </c>
      <c r="BL21" s="117">
        <f t="shared" si="87"/>
        <v>0</v>
      </c>
      <c r="BM21" s="118">
        <f t="shared" si="8"/>
        <v>0</v>
      </c>
      <c r="BN21" s="118">
        <f t="shared" si="9"/>
        <v>0</v>
      </c>
      <c r="BO21" s="117">
        <f t="shared" si="10"/>
        <v>0</v>
      </c>
      <c r="BP21" s="118">
        <f t="shared" si="11"/>
        <v>0</v>
      </c>
      <c r="BQ21" s="118">
        <f t="shared" si="12"/>
        <v>0</v>
      </c>
      <c r="BR21" s="118">
        <f t="shared" si="13"/>
        <v>0</v>
      </c>
      <c r="BS21" s="118">
        <f t="shared" si="14"/>
        <v>0</v>
      </c>
      <c r="BT21" s="118">
        <f t="shared" si="15"/>
        <v>0</v>
      </c>
      <c r="BU21" s="118">
        <f t="shared" si="16"/>
        <v>0</v>
      </c>
      <c r="BV21" s="118">
        <f t="shared" si="88"/>
        <v>0</v>
      </c>
      <c r="BW21" s="117">
        <f t="shared" si="17"/>
        <v>0</v>
      </c>
      <c r="BX21" s="117">
        <f t="shared" si="18"/>
        <v>0</v>
      </c>
      <c r="BY21" s="117">
        <f t="shared" si="19"/>
        <v>0</v>
      </c>
      <c r="BZ21" s="117">
        <f t="shared" si="20"/>
        <v>0</v>
      </c>
      <c r="CA21" s="117">
        <f t="shared" si="21"/>
        <v>0</v>
      </c>
      <c r="CB21" s="117">
        <f t="shared" si="89"/>
        <v>0</v>
      </c>
      <c r="CC21" s="117">
        <f t="shared" si="22"/>
        <v>0</v>
      </c>
      <c r="CD21" s="117">
        <f t="shared" si="23"/>
        <v>0</v>
      </c>
      <c r="CE21" s="117">
        <f t="shared" si="24"/>
        <v>0</v>
      </c>
      <c r="CF21" s="117">
        <f t="shared" si="90"/>
        <v>0</v>
      </c>
      <c r="CG21" s="117">
        <f t="shared" si="91"/>
        <v>0</v>
      </c>
      <c r="CH21" s="117">
        <f t="shared" si="92"/>
        <v>0</v>
      </c>
      <c r="CI21" s="117">
        <f t="shared" si="25"/>
        <v>0</v>
      </c>
      <c r="CJ21" s="117">
        <f t="shared" si="26"/>
        <v>0</v>
      </c>
      <c r="CK21" s="117">
        <f t="shared" si="27"/>
        <v>0</v>
      </c>
      <c r="CL21" s="117">
        <f t="shared" si="28"/>
        <v>0</v>
      </c>
      <c r="CM21" s="117">
        <f t="shared" si="29"/>
        <v>0</v>
      </c>
      <c r="CN21" s="117">
        <f t="shared" si="30"/>
        <v>0</v>
      </c>
      <c r="CO21" s="117">
        <f t="shared" si="31"/>
        <v>0</v>
      </c>
      <c r="CP21" s="117">
        <f t="shared" si="32"/>
        <v>0</v>
      </c>
      <c r="CQ21" s="117">
        <f t="shared" si="33"/>
        <v>0</v>
      </c>
      <c r="CR21" s="117">
        <f t="shared" si="93"/>
        <v>0</v>
      </c>
      <c r="CS21" s="117">
        <f t="shared" si="34"/>
        <v>0</v>
      </c>
      <c r="CT21" s="117">
        <f t="shared" si="35"/>
        <v>0</v>
      </c>
      <c r="CU21" s="117">
        <f t="shared" si="36"/>
        <v>0</v>
      </c>
      <c r="CV21" s="117">
        <f t="shared" si="37"/>
        <v>0</v>
      </c>
      <c r="CW21" s="117">
        <f t="shared" si="38"/>
        <v>0</v>
      </c>
      <c r="CX21" s="117">
        <f t="shared" si="39"/>
        <v>0</v>
      </c>
      <c r="CY21" s="117">
        <f t="shared" si="40"/>
        <v>0</v>
      </c>
      <c r="CZ21" s="117">
        <f t="shared" si="41"/>
        <v>0</v>
      </c>
      <c r="DA21" s="117">
        <f t="shared" si="42"/>
        <v>0</v>
      </c>
      <c r="DB21" s="117">
        <f t="shared" si="94"/>
        <v>0</v>
      </c>
      <c r="DC21" s="117">
        <f t="shared" si="43"/>
        <v>0</v>
      </c>
      <c r="DD21" s="117">
        <f t="shared" si="95"/>
        <v>0</v>
      </c>
      <c r="DE21" s="117">
        <f t="shared" si="44"/>
        <v>0</v>
      </c>
      <c r="DF21" s="117">
        <f t="shared" si="96"/>
        <v>0</v>
      </c>
      <c r="DG21" s="117">
        <f t="shared" si="45"/>
        <v>0</v>
      </c>
      <c r="DH21" s="117">
        <f t="shared" si="46"/>
        <v>0</v>
      </c>
      <c r="DI21" s="117">
        <f t="shared" si="47"/>
        <v>0</v>
      </c>
      <c r="DJ21" s="117">
        <f t="shared" si="48"/>
        <v>0</v>
      </c>
      <c r="DK21" s="117">
        <f t="shared" si="49"/>
        <v>0</v>
      </c>
      <c r="DL21" s="117">
        <f t="shared" si="50"/>
        <v>0</v>
      </c>
      <c r="DM21" s="117">
        <f t="shared" si="51"/>
        <v>0</v>
      </c>
      <c r="DN21" s="117">
        <f t="shared" si="52"/>
        <v>0</v>
      </c>
      <c r="DO21" s="117">
        <f t="shared" si="97"/>
        <v>0</v>
      </c>
      <c r="DP21" s="117">
        <f t="shared" si="53"/>
        <v>0</v>
      </c>
      <c r="DQ21" s="117">
        <f t="shared" si="54"/>
        <v>0</v>
      </c>
      <c r="DR21" s="117">
        <f t="shared" si="98"/>
        <v>0</v>
      </c>
      <c r="DS21" s="117">
        <f t="shared" si="99"/>
        <v>0</v>
      </c>
      <c r="DT21" s="117">
        <f t="shared" si="55"/>
        <v>0</v>
      </c>
      <c r="DU21" s="117">
        <f t="shared" si="56"/>
        <v>0</v>
      </c>
      <c r="DV21" s="117">
        <f t="shared" si="57"/>
        <v>0</v>
      </c>
      <c r="DW21" s="117">
        <f t="shared" si="58"/>
        <v>0</v>
      </c>
      <c r="DX21" s="117">
        <f t="shared" si="59"/>
        <v>0</v>
      </c>
      <c r="DY21" s="117">
        <f t="shared" si="60"/>
        <v>0</v>
      </c>
      <c r="DZ21" s="117">
        <f t="shared" si="100"/>
        <v>0</v>
      </c>
      <c r="EA21" s="117">
        <f t="shared" si="61"/>
        <v>0</v>
      </c>
      <c r="EB21" s="117">
        <f t="shared" si="101"/>
        <v>0</v>
      </c>
      <c r="EC21" s="117">
        <f t="shared" si="62"/>
        <v>0</v>
      </c>
      <c r="ED21" s="117">
        <f t="shared" si="63"/>
        <v>0</v>
      </c>
      <c r="EE21" s="117">
        <f t="shared" si="64"/>
        <v>0</v>
      </c>
      <c r="EF21" s="117">
        <f t="shared" si="65"/>
        <v>0</v>
      </c>
      <c r="EG21" s="117">
        <f t="shared" si="66"/>
        <v>0</v>
      </c>
      <c r="EH21" s="117">
        <f t="shared" si="102"/>
        <v>0</v>
      </c>
      <c r="EI21" s="117">
        <f t="shared" si="67"/>
        <v>0</v>
      </c>
      <c r="EJ21" s="117">
        <f t="shared" si="68"/>
        <v>0</v>
      </c>
      <c r="EK21" s="117">
        <f t="shared" si="69"/>
        <v>0</v>
      </c>
      <c r="EL21" s="117">
        <f t="shared" si="70"/>
        <v>0</v>
      </c>
      <c r="EM21" s="117">
        <f t="shared" si="71"/>
        <v>0</v>
      </c>
      <c r="EN21" s="117">
        <f t="shared" si="103"/>
        <v>0</v>
      </c>
      <c r="EO21" s="117">
        <f t="shared" si="72"/>
        <v>0</v>
      </c>
      <c r="EP21" s="117">
        <f t="shared" si="73"/>
        <v>0</v>
      </c>
      <c r="EQ21" s="117">
        <f t="shared" si="74"/>
        <v>0</v>
      </c>
      <c r="ER21" s="118">
        <f t="shared" si="75"/>
        <v>0</v>
      </c>
      <c r="ES21" s="117">
        <f t="shared" si="76"/>
        <v>0</v>
      </c>
      <c r="ET21" s="117">
        <f t="shared" si="77"/>
        <v>0</v>
      </c>
      <c r="EU21" s="117">
        <f t="shared" si="78"/>
        <v>0</v>
      </c>
      <c r="EV21" s="117">
        <f t="shared" si="79"/>
        <v>0</v>
      </c>
      <c r="EW21" s="117">
        <f t="shared" si="80"/>
        <v>0</v>
      </c>
      <c r="EX21" s="117">
        <f t="shared" si="81"/>
        <v>0</v>
      </c>
      <c r="EY21" s="118">
        <f t="shared" si="82"/>
        <v>0</v>
      </c>
      <c r="EZ21" s="118">
        <f t="shared" si="83"/>
        <v>0</v>
      </c>
      <c r="FA21" s="117">
        <f t="shared" si="104"/>
        <v>0</v>
      </c>
      <c r="FB21" s="118">
        <f t="shared" si="84"/>
        <v>0</v>
      </c>
      <c r="FC21" s="118">
        <f t="shared" si="85"/>
        <v>0</v>
      </c>
      <c r="FD21" s="7">
        <f t="shared" si="86"/>
        <v>0</v>
      </c>
      <c r="FE21" s="7"/>
      <c r="FF21" s="7"/>
    </row>
    <row r="22" spans="1:162" ht="17.100000000000001" customHeight="1" x14ac:dyDescent="0.25">
      <c r="A22" s="774"/>
      <c r="B22" s="777"/>
      <c r="C22" s="174">
        <v>1</v>
      </c>
      <c r="D22" s="593" t="s">
        <v>1033</v>
      </c>
      <c r="E22" s="580" t="s">
        <v>1033</v>
      </c>
      <c r="F22" s="594" t="s">
        <v>1033</v>
      </c>
      <c r="G22" s="593" t="s">
        <v>1044</v>
      </c>
      <c r="H22" s="580" t="s">
        <v>883</v>
      </c>
      <c r="I22" s="594" t="s">
        <v>1022</v>
      </c>
      <c r="J22" s="593" t="s">
        <v>1030</v>
      </c>
      <c r="K22" s="580" t="s">
        <v>1053</v>
      </c>
      <c r="L22" s="452" t="s">
        <v>892</v>
      </c>
      <c r="M22" s="604" t="s">
        <v>875</v>
      </c>
      <c r="N22" s="580" t="s">
        <v>875</v>
      </c>
      <c r="O22" s="579" t="s">
        <v>875</v>
      </c>
      <c r="P22" s="589" t="s">
        <v>1048</v>
      </c>
      <c r="Q22" s="579" t="s">
        <v>859</v>
      </c>
      <c r="R22" s="578" t="s">
        <v>1046</v>
      </c>
      <c r="S22" s="430" t="s">
        <v>1052</v>
      </c>
      <c r="T22" s="578" t="s">
        <v>899</v>
      </c>
      <c r="U22" s="448" t="s">
        <v>1049</v>
      </c>
      <c r="V22" s="579" t="s">
        <v>912</v>
      </c>
      <c r="W22" s="578" t="s">
        <v>1028</v>
      </c>
      <c r="X22" s="579" t="s">
        <v>1028</v>
      </c>
      <c r="Y22" s="449" t="s">
        <v>888</v>
      </c>
      <c r="Z22" s="580" t="s">
        <v>1050</v>
      </c>
      <c r="AA22" s="430" t="s">
        <v>1043</v>
      </c>
      <c r="AB22" s="33" t="s">
        <v>969</v>
      </c>
      <c r="AC22" s="33" t="s">
        <v>985</v>
      </c>
      <c r="AD22" s="23"/>
      <c r="AE22" s="520" t="s">
        <v>801</v>
      </c>
      <c r="AF22" s="520" t="s">
        <v>801</v>
      </c>
      <c r="AG22" s="520" t="s">
        <v>801</v>
      </c>
      <c r="AH22" s="520" t="s">
        <v>621</v>
      </c>
      <c r="AI22" s="520" t="s">
        <v>621</v>
      </c>
      <c r="AJ22" s="520" t="s">
        <v>683</v>
      </c>
      <c r="AK22" s="520" t="s">
        <v>800</v>
      </c>
      <c r="AL22" s="520" t="s">
        <v>800</v>
      </c>
      <c r="AM22" s="520" t="s">
        <v>800</v>
      </c>
      <c r="AN22" s="520" t="s">
        <v>255</v>
      </c>
      <c r="AO22" s="520" t="s">
        <v>255</v>
      </c>
      <c r="AP22" s="520" t="s">
        <v>255</v>
      </c>
      <c r="AQ22" s="520" t="s">
        <v>621</v>
      </c>
      <c r="AR22" s="520" t="s">
        <v>621</v>
      </c>
      <c r="AS22" s="520" t="s">
        <v>301</v>
      </c>
      <c r="AT22" s="520" t="s">
        <v>301</v>
      </c>
      <c r="AU22" s="520" t="s">
        <v>784</v>
      </c>
      <c r="AV22" s="520" t="s">
        <v>784</v>
      </c>
      <c r="AW22" s="520" t="s">
        <v>784</v>
      </c>
      <c r="AX22" s="520" t="s">
        <v>621</v>
      </c>
      <c r="AY22" s="520" t="s">
        <v>621</v>
      </c>
      <c r="AZ22" s="520" t="s">
        <v>301</v>
      </c>
      <c r="BA22" s="520" t="s">
        <v>301</v>
      </c>
      <c r="BC22" s="118"/>
      <c r="BD22" s="118">
        <f t="shared" si="0"/>
        <v>0</v>
      </c>
      <c r="BE22" s="118">
        <f t="shared" si="1"/>
        <v>0</v>
      </c>
      <c r="BF22" s="118">
        <f t="shared" si="2"/>
        <v>0</v>
      </c>
      <c r="BG22" s="118">
        <f t="shared" si="3"/>
        <v>0</v>
      </c>
      <c r="BH22" s="118">
        <f t="shared" si="4"/>
        <v>0</v>
      </c>
      <c r="BI22" s="118">
        <f t="shared" si="5"/>
        <v>0</v>
      </c>
      <c r="BJ22" s="118">
        <f t="shared" si="6"/>
        <v>0</v>
      </c>
      <c r="BK22" s="118">
        <f t="shared" si="7"/>
        <v>0</v>
      </c>
      <c r="BL22" s="117">
        <f t="shared" si="87"/>
        <v>0</v>
      </c>
      <c r="BM22" s="118">
        <f t="shared" si="8"/>
        <v>0</v>
      </c>
      <c r="BN22" s="118">
        <f t="shared" si="9"/>
        <v>0</v>
      </c>
      <c r="BO22" s="117">
        <f t="shared" si="10"/>
        <v>0</v>
      </c>
      <c r="BP22" s="118">
        <f t="shared" si="11"/>
        <v>0</v>
      </c>
      <c r="BQ22" s="118">
        <f t="shared" si="12"/>
        <v>0</v>
      </c>
      <c r="BR22" s="118">
        <f t="shared" si="13"/>
        <v>0</v>
      </c>
      <c r="BS22" s="118">
        <f t="shared" si="14"/>
        <v>0</v>
      </c>
      <c r="BT22" s="118">
        <f t="shared" si="15"/>
        <v>0</v>
      </c>
      <c r="BU22" s="118">
        <f t="shared" si="16"/>
        <v>0</v>
      </c>
      <c r="BV22" s="118">
        <f t="shared" si="88"/>
        <v>0</v>
      </c>
      <c r="BW22" s="117">
        <f t="shared" si="17"/>
        <v>0</v>
      </c>
      <c r="BX22" s="117">
        <f t="shared" si="18"/>
        <v>0</v>
      </c>
      <c r="BY22" s="117">
        <f t="shared" si="19"/>
        <v>0</v>
      </c>
      <c r="BZ22" s="117">
        <f t="shared" si="20"/>
        <v>0</v>
      </c>
      <c r="CA22" s="117">
        <f t="shared" si="21"/>
        <v>0</v>
      </c>
      <c r="CB22" s="117">
        <f t="shared" si="89"/>
        <v>0</v>
      </c>
      <c r="CC22" s="117">
        <f t="shared" si="22"/>
        <v>0</v>
      </c>
      <c r="CD22" s="117">
        <f t="shared" si="23"/>
        <v>0</v>
      </c>
      <c r="CE22" s="117">
        <f t="shared" si="24"/>
        <v>0</v>
      </c>
      <c r="CF22" s="117">
        <f t="shared" si="90"/>
        <v>0</v>
      </c>
      <c r="CG22" s="117">
        <f t="shared" si="91"/>
        <v>0</v>
      </c>
      <c r="CH22" s="117">
        <f t="shared" si="92"/>
        <v>0</v>
      </c>
      <c r="CI22" s="117">
        <f t="shared" si="25"/>
        <v>0</v>
      </c>
      <c r="CJ22" s="117">
        <f t="shared" si="26"/>
        <v>0</v>
      </c>
      <c r="CK22" s="117">
        <f t="shared" si="27"/>
        <v>0</v>
      </c>
      <c r="CL22" s="117">
        <f t="shared" si="28"/>
        <v>0</v>
      </c>
      <c r="CM22" s="117">
        <f t="shared" si="29"/>
        <v>0</v>
      </c>
      <c r="CN22" s="117">
        <f t="shared" si="30"/>
        <v>0</v>
      </c>
      <c r="CO22" s="117">
        <f t="shared" si="31"/>
        <v>0</v>
      </c>
      <c r="CP22" s="117">
        <f t="shared" si="32"/>
        <v>0</v>
      </c>
      <c r="CQ22" s="117">
        <f t="shared" si="33"/>
        <v>0</v>
      </c>
      <c r="CR22" s="117">
        <f t="shared" si="93"/>
        <v>0</v>
      </c>
      <c r="CS22" s="117">
        <f t="shared" si="34"/>
        <v>0</v>
      </c>
      <c r="CT22" s="117">
        <f t="shared" si="35"/>
        <v>0</v>
      </c>
      <c r="CU22" s="117">
        <f t="shared" si="36"/>
        <v>0</v>
      </c>
      <c r="CV22" s="117">
        <f t="shared" si="37"/>
        <v>0</v>
      </c>
      <c r="CW22" s="117">
        <f t="shared" si="38"/>
        <v>0</v>
      </c>
      <c r="CX22" s="117">
        <f t="shared" si="39"/>
        <v>0</v>
      </c>
      <c r="CY22" s="117">
        <f t="shared" si="40"/>
        <v>0</v>
      </c>
      <c r="CZ22" s="117">
        <f t="shared" si="41"/>
        <v>0</v>
      </c>
      <c r="DA22" s="117">
        <f t="shared" si="42"/>
        <v>0</v>
      </c>
      <c r="DB22" s="117">
        <f t="shared" si="94"/>
        <v>0</v>
      </c>
      <c r="DC22" s="117">
        <f t="shared" si="43"/>
        <v>0</v>
      </c>
      <c r="DD22" s="117">
        <f t="shared" si="95"/>
        <v>0</v>
      </c>
      <c r="DE22" s="117">
        <f t="shared" si="44"/>
        <v>0</v>
      </c>
      <c r="DF22" s="117">
        <f t="shared" si="96"/>
        <v>0</v>
      </c>
      <c r="DG22" s="117">
        <f t="shared" si="45"/>
        <v>0</v>
      </c>
      <c r="DH22" s="117">
        <f t="shared" si="46"/>
        <v>0</v>
      </c>
      <c r="DI22" s="117">
        <f t="shared" si="47"/>
        <v>0</v>
      </c>
      <c r="DJ22" s="117">
        <f t="shared" si="48"/>
        <v>0</v>
      </c>
      <c r="DK22" s="117">
        <f t="shared" si="49"/>
        <v>0</v>
      </c>
      <c r="DL22" s="117">
        <f t="shared" si="50"/>
        <v>0</v>
      </c>
      <c r="DM22" s="117">
        <f t="shared" si="51"/>
        <v>0</v>
      </c>
      <c r="DN22" s="117">
        <f t="shared" si="52"/>
        <v>0</v>
      </c>
      <c r="DO22" s="117">
        <f t="shared" si="97"/>
        <v>0</v>
      </c>
      <c r="DP22" s="117">
        <f t="shared" si="53"/>
        <v>0</v>
      </c>
      <c r="DQ22" s="117">
        <f t="shared" si="54"/>
        <v>0</v>
      </c>
      <c r="DR22" s="117">
        <f t="shared" si="98"/>
        <v>0</v>
      </c>
      <c r="DS22" s="117">
        <f t="shared" si="99"/>
        <v>0</v>
      </c>
      <c r="DT22" s="117">
        <f t="shared" si="55"/>
        <v>0</v>
      </c>
      <c r="DU22" s="117">
        <f t="shared" si="56"/>
        <v>0</v>
      </c>
      <c r="DV22" s="117">
        <f t="shared" si="57"/>
        <v>0</v>
      </c>
      <c r="DW22" s="117">
        <f t="shared" si="58"/>
        <v>0</v>
      </c>
      <c r="DX22" s="117">
        <f t="shared" si="59"/>
        <v>0</v>
      </c>
      <c r="DY22" s="117">
        <f t="shared" si="60"/>
        <v>0</v>
      </c>
      <c r="DZ22" s="117">
        <f t="shared" si="100"/>
        <v>0</v>
      </c>
      <c r="EA22" s="117">
        <f t="shared" si="61"/>
        <v>0</v>
      </c>
      <c r="EB22" s="117">
        <f t="shared" si="101"/>
        <v>0</v>
      </c>
      <c r="EC22" s="117">
        <f t="shared" si="62"/>
        <v>0</v>
      </c>
      <c r="ED22" s="117">
        <f t="shared" si="63"/>
        <v>0</v>
      </c>
      <c r="EE22" s="117">
        <f t="shared" si="64"/>
        <v>0</v>
      </c>
      <c r="EF22" s="117">
        <f t="shared" si="65"/>
        <v>0</v>
      </c>
      <c r="EG22" s="117">
        <f t="shared" si="66"/>
        <v>0</v>
      </c>
      <c r="EH22" s="117">
        <f t="shared" si="102"/>
        <v>0</v>
      </c>
      <c r="EI22" s="117">
        <f t="shared" si="67"/>
        <v>0</v>
      </c>
      <c r="EJ22" s="117">
        <f t="shared" si="68"/>
        <v>0</v>
      </c>
      <c r="EK22" s="117">
        <f t="shared" si="69"/>
        <v>0</v>
      </c>
      <c r="EL22" s="117">
        <f t="shared" si="70"/>
        <v>0</v>
      </c>
      <c r="EM22" s="117">
        <f t="shared" si="71"/>
        <v>0</v>
      </c>
      <c r="EN22" s="117">
        <f t="shared" si="103"/>
        <v>0</v>
      </c>
      <c r="EO22" s="117">
        <f t="shared" si="72"/>
        <v>0</v>
      </c>
      <c r="EP22" s="117">
        <f t="shared" si="73"/>
        <v>0</v>
      </c>
      <c r="EQ22" s="117">
        <f t="shared" si="74"/>
        <v>0</v>
      </c>
      <c r="ER22" s="118">
        <f t="shared" si="75"/>
        <v>0</v>
      </c>
      <c r="ES22" s="117">
        <f t="shared" si="76"/>
        <v>0</v>
      </c>
      <c r="ET22" s="117">
        <f t="shared" si="77"/>
        <v>0</v>
      </c>
      <c r="EU22" s="117">
        <f t="shared" si="78"/>
        <v>0</v>
      </c>
      <c r="EV22" s="117">
        <f t="shared" si="79"/>
        <v>0</v>
      </c>
      <c r="EW22" s="117">
        <f t="shared" si="80"/>
        <v>0</v>
      </c>
      <c r="EX22" s="117">
        <f t="shared" si="81"/>
        <v>0</v>
      </c>
      <c r="EY22" s="118">
        <f t="shared" si="82"/>
        <v>0</v>
      </c>
      <c r="EZ22" s="118">
        <f t="shared" si="83"/>
        <v>0</v>
      </c>
      <c r="FA22" s="117">
        <f t="shared" si="104"/>
        <v>0</v>
      </c>
      <c r="FB22" s="118">
        <f t="shared" si="84"/>
        <v>0</v>
      </c>
      <c r="FC22" s="118">
        <f t="shared" si="85"/>
        <v>0</v>
      </c>
      <c r="FD22" s="7">
        <f t="shared" si="86"/>
        <v>0</v>
      </c>
      <c r="FE22" s="7"/>
      <c r="FF22" s="7"/>
    </row>
    <row r="23" spans="1:162" ht="17.100000000000001" customHeight="1" x14ac:dyDescent="0.25">
      <c r="A23" s="774"/>
      <c r="B23" s="777"/>
      <c r="C23" s="172">
        <v>2</v>
      </c>
      <c r="D23" s="593" t="s">
        <v>1033</v>
      </c>
      <c r="E23" s="580" t="s">
        <v>1033</v>
      </c>
      <c r="F23" s="594" t="s">
        <v>1033</v>
      </c>
      <c r="G23" s="593" t="s">
        <v>1044</v>
      </c>
      <c r="H23" s="580" t="s">
        <v>883</v>
      </c>
      <c r="I23" s="594" t="s">
        <v>1022</v>
      </c>
      <c r="J23" s="593" t="s">
        <v>1030</v>
      </c>
      <c r="K23" s="580" t="s">
        <v>1053</v>
      </c>
      <c r="L23" s="452" t="s">
        <v>892</v>
      </c>
      <c r="M23" s="604" t="s">
        <v>875</v>
      </c>
      <c r="N23" s="580" t="s">
        <v>875</v>
      </c>
      <c r="O23" s="579" t="s">
        <v>875</v>
      </c>
      <c r="P23" s="589" t="s">
        <v>1048</v>
      </c>
      <c r="Q23" s="579" t="s">
        <v>859</v>
      </c>
      <c r="R23" s="578" t="s">
        <v>1046</v>
      </c>
      <c r="S23" s="430" t="s">
        <v>1052</v>
      </c>
      <c r="T23" s="578" t="s">
        <v>899</v>
      </c>
      <c r="U23" s="448" t="s">
        <v>1049</v>
      </c>
      <c r="V23" s="579" t="s">
        <v>912</v>
      </c>
      <c r="W23" s="578" t="s">
        <v>1028</v>
      </c>
      <c r="X23" s="579" t="s">
        <v>1028</v>
      </c>
      <c r="Y23" s="449" t="s">
        <v>888</v>
      </c>
      <c r="Z23" s="580" t="s">
        <v>1050</v>
      </c>
      <c r="AA23" s="430" t="s">
        <v>1043</v>
      </c>
      <c r="AB23" s="731" t="s">
        <v>27</v>
      </c>
      <c r="AC23" s="732"/>
      <c r="AD23" s="23"/>
      <c r="AE23" s="520" t="s">
        <v>801</v>
      </c>
      <c r="AF23" s="520" t="s">
        <v>801</v>
      </c>
      <c r="AG23" s="520" t="s">
        <v>801</v>
      </c>
      <c r="AH23" s="520" t="s">
        <v>621</v>
      </c>
      <c r="AI23" s="520" t="s">
        <v>621</v>
      </c>
      <c r="AJ23" s="520" t="s">
        <v>683</v>
      </c>
      <c r="AK23" s="520" t="s">
        <v>620</v>
      </c>
      <c r="AL23" s="520" t="s">
        <v>620</v>
      </c>
      <c r="AM23" s="520" t="s">
        <v>620</v>
      </c>
      <c r="AN23" s="520" t="s">
        <v>255</v>
      </c>
      <c r="AO23" s="520" t="s">
        <v>255</v>
      </c>
      <c r="AP23" s="520" t="s">
        <v>255</v>
      </c>
      <c r="AQ23" s="520" t="s">
        <v>621</v>
      </c>
      <c r="AR23" s="520" t="s">
        <v>621</v>
      </c>
      <c r="AS23" s="520" t="s">
        <v>301</v>
      </c>
      <c r="AT23" s="520" t="s">
        <v>301</v>
      </c>
      <c r="AU23" s="520" t="s">
        <v>784</v>
      </c>
      <c r="AV23" s="520" t="s">
        <v>784</v>
      </c>
      <c r="AW23" s="520" t="s">
        <v>784</v>
      </c>
      <c r="AX23" s="520" t="s">
        <v>621</v>
      </c>
      <c r="AY23" s="520" t="s">
        <v>621</v>
      </c>
      <c r="AZ23" s="520" t="s">
        <v>301</v>
      </c>
      <c r="BA23" s="520" t="s">
        <v>301</v>
      </c>
      <c r="BC23" s="118"/>
      <c r="BD23" s="118">
        <f t="shared" si="0"/>
        <v>0</v>
      </c>
      <c r="BE23" s="118">
        <f t="shared" si="1"/>
        <v>0</v>
      </c>
      <c r="BF23" s="118">
        <f t="shared" si="2"/>
        <v>0</v>
      </c>
      <c r="BG23" s="118">
        <f t="shared" si="3"/>
        <v>0</v>
      </c>
      <c r="BH23" s="118">
        <f t="shared" si="4"/>
        <v>0</v>
      </c>
      <c r="BI23" s="118">
        <f t="shared" si="5"/>
        <v>0</v>
      </c>
      <c r="BJ23" s="118">
        <f t="shared" si="6"/>
        <v>0</v>
      </c>
      <c r="BK23" s="118">
        <f t="shared" si="7"/>
        <v>0</v>
      </c>
      <c r="BL23" s="117">
        <f t="shared" si="87"/>
        <v>0</v>
      </c>
      <c r="BM23" s="118">
        <f t="shared" si="8"/>
        <v>0</v>
      </c>
      <c r="BN23" s="118">
        <f t="shared" si="9"/>
        <v>0</v>
      </c>
      <c r="BO23" s="117">
        <f t="shared" si="10"/>
        <v>0</v>
      </c>
      <c r="BP23" s="118">
        <f t="shared" si="11"/>
        <v>0</v>
      </c>
      <c r="BQ23" s="118">
        <f t="shared" si="12"/>
        <v>0</v>
      </c>
      <c r="BR23" s="118">
        <f t="shared" si="13"/>
        <v>0</v>
      </c>
      <c r="BS23" s="118">
        <f t="shared" si="14"/>
        <v>0</v>
      </c>
      <c r="BT23" s="118">
        <f t="shared" si="15"/>
        <v>0</v>
      </c>
      <c r="BU23" s="118">
        <f t="shared" si="16"/>
        <v>0</v>
      </c>
      <c r="BV23" s="118">
        <f t="shared" si="88"/>
        <v>0</v>
      </c>
      <c r="BW23" s="117">
        <f t="shared" si="17"/>
        <v>0</v>
      </c>
      <c r="BX23" s="117">
        <f t="shared" si="18"/>
        <v>0</v>
      </c>
      <c r="BY23" s="117">
        <f t="shared" si="19"/>
        <v>0</v>
      </c>
      <c r="BZ23" s="117">
        <f t="shared" si="20"/>
        <v>0</v>
      </c>
      <c r="CA23" s="117">
        <f t="shared" si="21"/>
        <v>0</v>
      </c>
      <c r="CB23" s="117">
        <f t="shared" si="89"/>
        <v>0</v>
      </c>
      <c r="CC23" s="117">
        <f t="shared" si="22"/>
        <v>0</v>
      </c>
      <c r="CD23" s="117">
        <f t="shared" si="23"/>
        <v>0</v>
      </c>
      <c r="CE23" s="117">
        <f t="shared" si="24"/>
        <v>0</v>
      </c>
      <c r="CF23" s="117">
        <f t="shared" si="90"/>
        <v>0</v>
      </c>
      <c r="CG23" s="117">
        <f t="shared" si="91"/>
        <v>0</v>
      </c>
      <c r="CH23" s="117">
        <f t="shared" si="92"/>
        <v>0</v>
      </c>
      <c r="CI23" s="117">
        <f t="shared" si="25"/>
        <v>0</v>
      </c>
      <c r="CJ23" s="117">
        <f t="shared" si="26"/>
        <v>0</v>
      </c>
      <c r="CK23" s="117">
        <f t="shared" si="27"/>
        <v>0</v>
      </c>
      <c r="CL23" s="117">
        <f t="shared" si="28"/>
        <v>0</v>
      </c>
      <c r="CM23" s="117">
        <f t="shared" si="29"/>
        <v>0</v>
      </c>
      <c r="CN23" s="117">
        <f t="shared" si="30"/>
        <v>0</v>
      </c>
      <c r="CO23" s="117">
        <f t="shared" si="31"/>
        <v>0</v>
      </c>
      <c r="CP23" s="117">
        <f t="shared" si="32"/>
        <v>0</v>
      </c>
      <c r="CQ23" s="117">
        <f t="shared" si="33"/>
        <v>0</v>
      </c>
      <c r="CR23" s="117">
        <f t="shared" si="93"/>
        <v>0</v>
      </c>
      <c r="CS23" s="117">
        <f t="shared" si="34"/>
        <v>0</v>
      </c>
      <c r="CT23" s="117">
        <f t="shared" si="35"/>
        <v>0</v>
      </c>
      <c r="CU23" s="117">
        <f t="shared" si="36"/>
        <v>0</v>
      </c>
      <c r="CV23" s="117">
        <f t="shared" si="37"/>
        <v>0</v>
      </c>
      <c r="CW23" s="117">
        <f t="shared" si="38"/>
        <v>0</v>
      </c>
      <c r="CX23" s="117">
        <f t="shared" si="39"/>
        <v>0</v>
      </c>
      <c r="CY23" s="117">
        <f t="shared" si="40"/>
        <v>0</v>
      </c>
      <c r="CZ23" s="117">
        <f t="shared" si="41"/>
        <v>0</v>
      </c>
      <c r="DA23" s="117">
        <f t="shared" si="42"/>
        <v>0</v>
      </c>
      <c r="DB23" s="117">
        <f t="shared" si="94"/>
        <v>0</v>
      </c>
      <c r="DC23" s="117">
        <f t="shared" si="43"/>
        <v>0</v>
      </c>
      <c r="DD23" s="117">
        <f t="shared" si="95"/>
        <v>0</v>
      </c>
      <c r="DE23" s="117">
        <f t="shared" si="44"/>
        <v>0</v>
      </c>
      <c r="DF23" s="117">
        <f t="shared" si="96"/>
        <v>0</v>
      </c>
      <c r="DG23" s="117">
        <f t="shared" si="45"/>
        <v>0</v>
      </c>
      <c r="DH23" s="117">
        <f t="shared" si="46"/>
        <v>0</v>
      </c>
      <c r="DI23" s="117">
        <f t="shared" si="47"/>
        <v>0</v>
      </c>
      <c r="DJ23" s="117">
        <f t="shared" si="48"/>
        <v>0</v>
      </c>
      <c r="DK23" s="117">
        <f t="shared" si="49"/>
        <v>0</v>
      </c>
      <c r="DL23" s="117">
        <f t="shared" si="50"/>
        <v>0</v>
      </c>
      <c r="DM23" s="117">
        <f t="shared" si="51"/>
        <v>0</v>
      </c>
      <c r="DN23" s="117">
        <f t="shared" si="52"/>
        <v>0</v>
      </c>
      <c r="DO23" s="117">
        <f t="shared" si="97"/>
        <v>0</v>
      </c>
      <c r="DP23" s="117">
        <f t="shared" si="53"/>
        <v>0</v>
      </c>
      <c r="DQ23" s="117">
        <f t="shared" si="54"/>
        <v>0</v>
      </c>
      <c r="DR23" s="117">
        <f t="shared" si="98"/>
        <v>0</v>
      </c>
      <c r="DS23" s="117">
        <f t="shared" si="99"/>
        <v>0</v>
      </c>
      <c r="DT23" s="117">
        <f t="shared" si="55"/>
        <v>0</v>
      </c>
      <c r="DU23" s="117">
        <f t="shared" si="56"/>
        <v>0</v>
      </c>
      <c r="DV23" s="117">
        <f t="shared" si="57"/>
        <v>0</v>
      </c>
      <c r="DW23" s="117">
        <f t="shared" si="58"/>
        <v>0</v>
      </c>
      <c r="DX23" s="117">
        <f t="shared" si="59"/>
        <v>0</v>
      </c>
      <c r="DY23" s="117">
        <f t="shared" si="60"/>
        <v>0</v>
      </c>
      <c r="DZ23" s="117">
        <f t="shared" si="100"/>
        <v>0</v>
      </c>
      <c r="EA23" s="117">
        <f t="shared" si="61"/>
        <v>0</v>
      </c>
      <c r="EB23" s="117">
        <f t="shared" si="101"/>
        <v>0</v>
      </c>
      <c r="EC23" s="117">
        <f t="shared" si="62"/>
        <v>0</v>
      </c>
      <c r="ED23" s="117">
        <f t="shared" si="63"/>
        <v>0</v>
      </c>
      <c r="EE23" s="117">
        <f t="shared" si="64"/>
        <v>0</v>
      </c>
      <c r="EF23" s="117">
        <f t="shared" si="65"/>
        <v>0</v>
      </c>
      <c r="EG23" s="117">
        <f t="shared" si="66"/>
        <v>0</v>
      </c>
      <c r="EH23" s="117">
        <f t="shared" si="102"/>
        <v>0</v>
      </c>
      <c r="EI23" s="117">
        <f t="shared" si="67"/>
        <v>0</v>
      </c>
      <c r="EJ23" s="117">
        <f t="shared" si="68"/>
        <v>0</v>
      </c>
      <c r="EK23" s="117">
        <f t="shared" si="69"/>
        <v>0</v>
      </c>
      <c r="EL23" s="117">
        <f t="shared" si="70"/>
        <v>0</v>
      </c>
      <c r="EM23" s="117">
        <f t="shared" si="71"/>
        <v>0</v>
      </c>
      <c r="EN23" s="117">
        <f t="shared" si="103"/>
        <v>0</v>
      </c>
      <c r="EO23" s="117">
        <f t="shared" si="72"/>
        <v>0</v>
      </c>
      <c r="EP23" s="117">
        <f t="shared" si="73"/>
        <v>0</v>
      </c>
      <c r="EQ23" s="117">
        <f t="shared" si="74"/>
        <v>0</v>
      </c>
      <c r="ER23" s="118">
        <f t="shared" si="75"/>
        <v>0</v>
      </c>
      <c r="ES23" s="117">
        <f t="shared" si="76"/>
        <v>0</v>
      </c>
      <c r="ET23" s="117">
        <f t="shared" si="77"/>
        <v>0</v>
      </c>
      <c r="EU23" s="117">
        <f t="shared" si="78"/>
        <v>0</v>
      </c>
      <c r="EV23" s="117">
        <f t="shared" si="79"/>
        <v>0</v>
      </c>
      <c r="EW23" s="117">
        <f t="shared" si="80"/>
        <v>0</v>
      </c>
      <c r="EX23" s="117">
        <f t="shared" si="81"/>
        <v>0</v>
      </c>
      <c r="EY23" s="118">
        <f t="shared" si="82"/>
        <v>0</v>
      </c>
      <c r="EZ23" s="118">
        <f t="shared" si="83"/>
        <v>0</v>
      </c>
      <c r="FA23" s="117">
        <f t="shared" si="104"/>
        <v>0</v>
      </c>
      <c r="FB23" s="118">
        <f t="shared" si="84"/>
        <v>0</v>
      </c>
      <c r="FC23" s="118">
        <f t="shared" si="85"/>
        <v>0</v>
      </c>
      <c r="FD23" s="7">
        <f t="shared" si="86"/>
        <v>0</v>
      </c>
      <c r="FE23" s="7"/>
      <c r="FF23" s="7"/>
    </row>
    <row r="24" spans="1:162" ht="17.100000000000001" customHeight="1" x14ac:dyDescent="0.25">
      <c r="A24" s="774"/>
      <c r="B24" s="777"/>
      <c r="C24" s="172">
        <v>3</v>
      </c>
      <c r="D24" s="593" t="s">
        <v>1032</v>
      </c>
      <c r="E24" s="580" t="s">
        <v>1024</v>
      </c>
      <c r="F24" s="594" t="s">
        <v>847</v>
      </c>
      <c r="G24" s="593" t="s">
        <v>1044</v>
      </c>
      <c r="H24" s="580" t="s">
        <v>883</v>
      </c>
      <c r="I24" s="594" t="s">
        <v>1022</v>
      </c>
      <c r="J24" s="593" t="s">
        <v>1014</v>
      </c>
      <c r="K24" s="580" t="s">
        <v>1053</v>
      </c>
      <c r="L24" s="452" t="s">
        <v>892</v>
      </c>
      <c r="M24" s="604" t="s">
        <v>1018</v>
      </c>
      <c r="N24" s="448" t="s">
        <v>1049</v>
      </c>
      <c r="O24" s="579" t="s">
        <v>904</v>
      </c>
      <c r="P24" s="578" t="s">
        <v>1047</v>
      </c>
      <c r="Q24" s="579" t="s">
        <v>1040</v>
      </c>
      <c r="R24" s="449" t="s">
        <v>888</v>
      </c>
      <c r="S24" s="579" t="s">
        <v>1048</v>
      </c>
      <c r="T24" s="449" t="s">
        <v>1061</v>
      </c>
      <c r="U24" s="590" t="s">
        <v>1017</v>
      </c>
      <c r="V24" s="579" t="s">
        <v>1037</v>
      </c>
      <c r="W24" s="449" t="s">
        <v>1026</v>
      </c>
      <c r="X24" s="579" t="s">
        <v>902</v>
      </c>
      <c r="Y24" s="578" t="s">
        <v>1020</v>
      </c>
      <c r="Z24" s="448" t="s">
        <v>1038</v>
      </c>
      <c r="AA24" s="430" t="s">
        <v>1043</v>
      </c>
      <c r="AB24" s="20" t="s">
        <v>968</v>
      </c>
      <c r="AC24" s="20" t="s">
        <v>986</v>
      </c>
      <c r="AD24" s="190"/>
      <c r="AE24" s="520" t="s">
        <v>256</v>
      </c>
      <c r="AF24" s="520" t="s">
        <v>256</v>
      </c>
      <c r="AG24" s="520" t="s">
        <v>256</v>
      </c>
      <c r="AH24" s="520" t="s">
        <v>621</v>
      </c>
      <c r="AI24" s="520" t="s">
        <v>621</v>
      </c>
      <c r="AJ24" s="520" t="s">
        <v>683</v>
      </c>
      <c r="AK24" s="520" t="s">
        <v>620</v>
      </c>
      <c r="AL24" s="520" t="s">
        <v>620</v>
      </c>
      <c r="AM24" s="520" t="s">
        <v>620</v>
      </c>
      <c r="AN24" s="520" t="s">
        <v>802</v>
      </c>
      <c r="AO24" s="520" t="s">
        <v>802</v>
      </c>
      <c r="AP24" s="520" t="s">
        <v>802</v>
      </c>
      <c r="AQ24" s="520" t="s">
        <v>621</v>
      </c>
      <c r="AR24" s="520" t="s">
        <v>621</v>
      </c>
      <c r="AS24" s="520" t="s">
        <v>632</v>
      </c>
      <c r="AT24" s="520" t="s">
        <v>632</v>
      </c>
      <c r="AU24" s="520" t="s">
        <v>813</v>
      </c>
      <c r="AV24" s="520" t="s">
        <v>813</v>
      </c>
      <c r="AW24" s="520" t="s">
        <v>813</v>
      </c>
      <c r="AX24" s="520" t="s">
        <v>621</v>
      </c>
      <c r="AY24" s="520" t="s">
        <v>621</v>
      </c>
      <c r="AZ24" s="520" t="s">
        <v>632</v>
      </c>
      <c r="BA24" s="520" t="s">
        <v>632</v>
      </c>
      <c r="BC24" s="118"/>
      <c r="BD24" s="118">
        <f t="shared" si="0"/>
        <v>0</v>
      </c>
      <c r="BE24" s="118">
        <f t="shared" si="1"/>
        <v>0</v>
      </c>
      <c r="BF24" s="118">
        <f t="shared" si="2"/>
        <v>0</v>
      </c>
      <c r="BG24" s="118">
        <f t="shared" si="3"/>
        <v>0</v>
      </c>
      <c r="BH24" s="118">
        <f t="shared" si="4"/>
        <v>0</v>
      </c>
      <c r="BI24" s="118">
        <f t="shared" si="5"/>
        <v>0</v>
      </c>
      <c r="BJ24" s="118">
        <f t="shared" si="6"/>
        <v>0</v>
      </c>
      <c r="BK24" s="118">
        <f t="shared" si="7"/>
        <v>0</v>
      </c>
      <c r="BL24" s="117">
        <f t="shared" si="87"/>
        <v>0</v>
      </c>
      <c r="BM24" s="118">
        <f t="shared" si="8"/>
        <v>0</v>
      </c>
      <c r="BN24" s="118">
        <f t="shared" si="9"/>
        <v>0</v>
      </c>
      <c r="BO24" s="117">
        <f t="shared" si="10"/>
        <v>0</v>
      </c>
      <c r="BP24" s="118">
        <f t="shared" si="11"/>
        <v>0</v>
      </c>
      <c r="BQ24" s="118">
        <f t="shared" si="12"/>
        <v>0</v>
      </c>
      <c r="BR24" s="118">
        <f t="shared" si="13"/>
        <v>0</v>
      </c>
      <c r="BS24" s="118">
        <f t="shared" si="14"/>
        <v>0</v>
      </c>
      <c r="BT24" s="118">
        <f t="shared" si="15"/>
        <v>0</v>
      </c>
      <c r="BU24" s="118">
        <f t="shared" si="16"/>
        <v>0</v>
      </c>
      <c r="BV24" s="118">
        <f t="shared" si="88"/>
        <v>0</v>
      </c>
      <c r="BW24" s="117">
        <f t="shared" si="17"/>
        <v>0</v>
      </c>
      <c r="BX24" s="117">
        <f t="shared" si="18"/>
        <v>0</v>
      </c>
      <c r="BY24" s="117">
        <f t="shared" si="19"/>
        <v>0</v>
      </c>
      <c r="BZ24" s="117">
        <f t="shared" si="20"/>
        <v>0</v>
      </c>
      <c r="CA24" s="117">
        <f t="shared" si="21"/>
        <v>0</v>
      </c>
      <c r="CB24" s="117">
        <f t="shared" si="89"/>
        <v>0</v>
      </c>
      <c r="CC24" s="117">
        <f t="shared" si="22"/>
        <v>0</v>
      </c>
      <c r="CD24" s="117">
        <f t="shared" si="23"/>
        <v>0</v>
      </c>
      <c r="CE24" s="117">
        <f t="shared" si="24"/>
        <v>0</v>
      </c>
      <c r="CF24" s="117">
        <f t="shared" si="90"/>
        <v>0</v>
      </c>
      <c r="CG24" s="117">
        <f t="shared" si="91"/>
        <v>0</v>
      </c>
      <c r="CH24" s="117">
        <f t="shared" si="92"/>
        <v>0</v>
      </c>
      <c r="CI24" s="117">
        <f t="shared" si="25"/>
        <v>0</v>
      </c>
      <c r="CJ24" s="117">
        <f t="shared" si="26"/>
        <v>0</v>
      </c>
      <c r="CK24" s="117">
        <f t="shared" si="27"/>
        <v>0</v>
      </c>
      <c r="CL24" s="117">
        <f t="shared" si="28"/>
        <v>0</v>
      </c>
      <c r="CM24" s="117">
        <f t="shared" si="29"/>
        <v>0</v>
      </c>
      <c r="CN24" s="117">
        <f t="shared" si="30"/>
        <v>0</v>
      </c>
      <c r="CO24" s="117">
        <f t="shared" si="31"/>
        <v>0</v>
      </c>
      <c r="CP24" s="117">
        <f t="shared" si="32"/>
        <v>0</v>
      </c>
      <c r="CQ24" s="117">
        <f t="shared" si="33"/>
        <v>0</v>
      </c>
      <c r="CR24" s="117">
        <f t="shared" si="93"/>
        <v>0</v>
      </c>
      <c r="CS24" s="117">
        <f t="shared" si="34"/>
        <v>0</v>
      </c>
      <c r="CT24" s="117">
        <f t="shared" si="35"/>
        <v>0</v>
      </c>
      <c r="CU24" s="117">
        <f t="shared" si="36"/>
        <v>0</v>
      </c>
      <c r="CV24" s="117">
        <f t="shared" si="37"/>
        <v>0</v>
      </c>
      <c r="CW24" s="117">
        <f t="shared" si="38"/>
        <v>0</v>
      </c>
      <c r="CX24" s="117">
        <f t="shared" si="39"/>
        <v>0</v>
      </c>
      <c r="CY24" s="117">
        <f t="shared" si="40"/>
        <v>0</v>
      </c>
      <c r="CZ24" s="117">
        <f t="shared" si="41"/>
        <v>0</v>
      </c>
      <c r="DA24" s="117">
        <f t="shared" si="42"/>
        <v>0</v>
      </c>
      <c r="DB24" s="117">
        <f t="shared" si="94"/>
        <v>0</v>
      </c>
      <c r="DC24" s="117">
        <f t="shared" si="43"/>
        <v>0</v>
      </c>
      <c r="DD24" s="117">
        <f t="shared" si="95"/>
        <v>0</v>
      </c>
      <c r="DE24" s="117">
        <f t="shared" si="44"/>
        <v>0</v>
      </c>
      <c r="DF24" s="117">
        <f t="shared" si="96"/>
        <v>0</v>
      </c>
      <c r="DG24" s="117">
        <f t="shared" si="45"/>
        <v>0</v>
      </c>
      <c r="DH24" s="117">
        <f t="shared" si="46"/>
        <v>0</v>
      </c>
      <c r="DI24" s="117">
        <f t="shared" si="47"/>
        <v>0</v>
      </c>
      <c r="DJ24" s="117">
        <f t="shared" si="48"/>
        <v>0</v>
      </c>
      <c r="DK24" s="117">
        <f t="shared" si="49"/>
        <v>0</v>
      </c>
      <c r="DL24" s="117">
        <f t="shared" si="50"/>
        <v>0</v>
      </c>
      <c r="DM24" s="117">
        <f t="shared" si="51"/>
        <v>0</v>
      </c>
      <c r="DN24" s="117">
        <f t="shared" si="52"/>
        <v>0</v>
      </c>
      <c r="DO24" s="117">
        <f t="shared" si="97"/>
        <v>0</v>
      </c>
      <c r="DP24" s="117">
        <f t="shared" si="53"/>
        <v>0</v>
      </c>
      <c r="DQ24" s="117">
        <f t="shared" si="54"/>
        <v>0</v>
      </c>
      <c r="DR24" s="117">
        <f t="shared" si="98"/>
        <v>0</v>
      </c>
      <c r="DS24" s="117">
        <f t="shared" si="99"/>
        <v>0</v>
      </c>
      <c r="DT24" s="117">
        <f t="shared" si="55"/>
        <v>0</v>
      </c>
      <c r="DU24" s="117">
        <f t="shared" si="56"/>
        <v>0</v>
      </c>
      <c r="DV24" s="117">
        <f t="shared" si="57"/>
        <v>0</v>
      </c>
      <c r="DW24" s="117">
        <f t="shared" si="58"/>
        <v>0</v>
      </c>
      <c r="DX24" s="117">
        <f t="shared" si="59"/>
        <v>0</v>
      </c>
      <c r="DY24" s="117">
        <f t="shared" si="60"/>
        <v>0</v>
      </c>
      <c r="DZ24" s="117">
        <f t="shared" si="100"/>
        <v>0</v>
      </c>
      <c r="EA24" s="117">
        <f t="shared" si="61"/>
        <v>0</v>
      </c>
      <c r="EB24" s="117">
        <f t="shared" si="101"/>
        <v>0</v>
      </c>
      <c r="EC24" s="117">
        <f t="shared" si="62"/>
        <v>0</v>
      </c>
      <c r="ED24" s="117">
        <f t="shared" si="63"/>
        <v>0</v>
      </c>
      <c r="EE24" s="117">
        <f t="shared" si="64"/>
        <v>0</v>
      </c>
      <c r="EF24" s="117">
        <f t="shared" si="65"/>
        <v>0</v>
      </c>
      <c r="EG24" s="117">
        <f t="shared" si="66"/>
        <v>0</v>
      </c>
      <c r="EH24" s="117">
        <f t="shared" si="102"/>
        <v>0</v>
      </c>
      <c r="EI24" s="117">
        <f t="shared" si="67"/>
        <v>0</v>
      </c>
      <c r="EJ24" s="117">
        <f t="shared" si="68"/>
        <v>0</v>
      </c>
      <c r="EK24" s="117">
        <f t="shared" si="69"/>
        <v>0</v>
      </c>
      <c r="EL24" s="117">
        <f t="shared" si="70"/>
        <v>0</v>
      </c>
      <c r="EM24" s="117">
        <f t="shared" si="71"/>
        <v>0</v>
      </c>
      <c r="EN24" s="117">
        <f t="shared" si="103"/>
        <v>0</v>
      </c>
      <c r="EO24" s="117">
        <f t="shared" si="72"/>
        <v>0</v>
      </c>
      <c r="EP24" s="117">
        <f t="shared" si="73"/>
        <v>0</v>
      </c>
      <c r="EQ24" s="117">
        <f t="shared" si="74"/>
        <v>0</v>
      </c>
      <c r="ER24" s="118">
        <f t="shared" si="75"/>
        <v>0</v>
      </c>
      <c r="ES24" s="117">
        <f t="shared" si="76"/>
        <v>0</v>
      </c>
      <c r="ET24" s="117">
        <f t="shared" si="77"/>
        <v>0</v>
      </c>
      <c r="EU24" s="117">
        <f t="shared" si="78"/>
        <v>0</v>
      </c>
      <c r="EV24" s="117">
        <f t="shared" si="79"/>
        <v>0</v>
      </c>
      <c r="EW24" s="117">
        <f t="shared" si="80"/>
        <v>0</v>
      </c>
      <c r="EX24" s="117">
        <f t="shared" si="81"/>
        <v>0</v>
      </c>
      <c r="EY24" s="118">
        <f t="shared" si="82"/>
        <v>0</v>
      </c>
      <c r="EZ24" s="118">
        <f t="shared" si="83"/>
        <v>0</v>
      </c>
      <c r="FA24" s="117">
        <f t="shared" si="104"/>
        <v>0</v>
      </c>
      <c r="FB24" s="118">
        <f t="shared" si="84"/>
        <v>0</v>
      </c>
      <c r="FC24" s="118">
        <f t="shared" si="85"/>
        <v>0</v>
      </c>
      <c r="FD24" s="7">
        <f t="shared" si="86"/>
        <v>0</v>
      </c>
      <c r="FE24" s="7"/>
      <c r="FF24" s="7"/>
    </row>
    <row r="25" spans="1:162" ht="17.100000000000001" customHeight="1" x14ac:dyDescent="0.25">
      <c r="A25" s="774"/>
      <c r="B25" s="777"/>
      <c r="C25" s="172">
        <v>4</v>
      </c>
      <c r="D25" s="593" t="s">
        <v>1032</v>
      </c>
      <c r="E25" s="580" t="s">
        <v>1024</v>
      </c>
      <c r="F25" s="594" t="s">
        <v>847</v>
      </c>
      <c r="G25" s="593" t="s">
        <v>1027</v>
      </c>
      <c r="H25" s="448" t="s">
        <v>1011</v>
      </c>
      <c r="I25" s="613" t="s">
        <v>1042</v>
      </c>
      <c r="J25" s="593" t="s">
        <v>1014</v>
      </c>
      <c r="K25" s="580" t="s">
        <v>1036</v>
      </c>
      <c r="L25" s="594" t="s">
        <v>1025</v>
      </c>
      <c r="M25" s="604" t="s">
        <v>1018</v>
      </c>
      <c r="N25" s="448" t="s">
        <v>1049</v>
      </c>
      <c r="O25" s="579" t="s">
        <v>904</v>
      </c>
      <c r="P25" s="578" t="s">
        <v>1047</v>
      </c>
      <c r="Q25" s="579" t="s">
        <v>1040</v>
      </c>
      <c r="R25" s="449" t="s">
        <v>888</v>
      </c>
      <c r="S25" s="579" t="s">
        <v>1048</v>
      </c>
      <c r="T25" s="449" t="s">
        <v>1061</v>
      </c>
      <c r="U25" s="590" t="s">
        <v>1017</v>
      </c>
      <c r="V25" s="579" t="s">
        <v>1037</v>
      </c>
      <c r="W25" s="449" t="s">
        <v>1043</v>
      </c>
      <c r="X25" s="579" t="s">
        <v>902</v>
      </c>
      <c r="Y25" s="578" t="s">
        <v>1020</v>
      </c>
      <c r="Z25" s="448" t="s">
        <v>1038</v>
      </c>
      <c r="AA25" s="430" t="s">
        <v>1052</v>
      </c>
      <c r="AB25" s="20" t="s">
        <v>987</v>
      </c>
      <c r="AC25" s="20" t="s">
        <v>988</v>
      </c>
      <c r="AD25" s="23"/>
      <c r="AE25" s="520" t="s">
        <v>256</v>
      </c>
      <c r="AF25" s="520" t="s">
        <v>256</v>
      </c>
      <c r="AG25" s="520" t="s">
        <v>256</v>
      </c>
      <c r="AH25" s="520" t="s">
        <v>801</v>
      </c>
      <c r="AI25" s="520" t="s">
        <v>801</v>
      </c>
      <c r="AJ25" s="520" t="s">
        <v>801</v>
      </c>
      <c r="AK25" s="520" t="s">
        <v>801</v>
      </c>
      <c r="AL25" s="520" t="s">
        <v>801</v>
      </c>
      <c r="AM25" s="520" t="s">
        <v>801</v>
      </c>
      <c r="AN25" s="520" t="s">
        <v>802</v>
      </c>
      <c r="AO25" s="520" t="s">
        <v>802</v>
      </c>
      <c r="AP25" s="520" t="s">
        <v>802</v>
      </c>
      <c r="AQ25" s="520" t="s">
        <v>621</v>
      </c>
      <c r="AR25" s="520" t="s">
        <v>621</v>
      </c>
      <c r="AS25" s="520" t="s">
        <v>632</v>
      </c>
      <c r="AT25" s="520" t="s">
        <v>632</v>
      </c>
      <c r="AU25" s="520" t="s">
        <v>813</v>
      </c>
      <c r="AV25" s="520" t="s">
        <v>813</v>
      </c>
      <c r="AW25" s="520" t="s">
        <v>813</v>
      </c>
      <c r="AX25" s="520" t="s">
        <v>621</v>
      </c>
      <c r="AY25" s="520" t="s">
        <v>621</v>
      </c>
      <c r="AZ25" s="520" t="s">
        <v>632</v>
      </c>
      <c r="BA25" s="520" t="s">
        <v>632</v>
      </c>
      <c r="BC25" s="118"/>
      <c r="BD25" s="118">
        <f t="shared" si="0"/>
        <v>0</v>
      </c>
      <c r="BE25" s="118">
        <f t="shared" si="1"/>
        <v>0</v>
      </c>
      <c r="BF25" s="118">
        <f t="shared" si="2"/>
        <v>0</v>
      </c>
      <c r="BG25" s="118">
        <f t="shared" si="3"/>
        <v>0</v>
      </c>
      <c r="BH25" s="118">
        <f t="shared" si="4"/>
        <v>0</v>
      </c>
      <c r="BI25" s="118">
        <f t="shared" si="5"/>
        <v>0</v>
      </c>
      <c r="BJ25" s="118">
        <f t="shared" si="6"/>
        <v>0</v>
      </c>
      <c r="BK25" s="118">
        <f t="shared" si="7"/>
        <v>0</v>
      </c>
      <c r="BL25" s="117">
        <f t="shared" si="87"/>
        <v>0</v>
      </c>
      <c r="BM25" s="118">
        <f t="shared" si="8"/>
        <v>0</v>
      </c>
      <c r="BN25" s="118">
        <f t="shared" si="9"/>
        <v>0</v>
      </c>
      <c r="BO25" s="117">
        <f t="shared" si="10"/>
        <v>0</v>
      </c>
      <c r="BP25" s="118">
        <f t="shared" si="11"/>
        <v>0</v>
      </c>
      <c r="BQ25" s="118">
        <f t="shared" si="12"/>
        <v>0</v>
      </c>
      <c r="BR25" s="118">
        <f t="shared" si="13"/>
        <v>0</v>
      </c>
      <c r="BS25" s="118">
        <f t="shared" si="14"/>
        <v>0</v>
      </c>
      <c r="BT25" s="118">
        <f t="shared" si="15"/>
        <v>0</v>
      </c>
      <c r="BU25" s="118">
        <f t="shared" si="16"/>
        <v>0</v>
      </c>
      <c r="BV25" s="118">
        <f t="shared" si="88"/>
        <v>0</v>
      </c>
      <c r="BW25" s="117">
        <f t="shared" si="17"/>
        <v>0</v>
      </c>
      <c r="BX25" s="117">
        <f t="shared" si="18"/>
        <v>0</v>
      </c>
      <c r="BY25" s="117">
        <f t="shared" si="19"/>
        <v>0</v>
      </c>
      <c r="BZ25" s="117">
        <f t="shared" si="20"/>
        <v>0</v>
      </c>
      <c r="CA25" s="117">
        <f t="shared" si="21"/>
        <v>0</v>
      </c>
      <c r="CB25" s="117">
        <f t="shared" si="89"/>
        <v>0</v>
      </c>
      <c r="CC25" s="117">
        <f t="shared" si="22"/>
        <v>0</v>
      </c>
      <c r="CD25" s="117">
        <f t="shared" si="23"/>
        <v>0</v>
      </c>
      <c r="CE25" s="117">
        <f t="shared" si="24"/>
        <v>0</v>
      </c>
      <c r="CF25" s="117">
        <f t="shared" si="90"/>
        <v>0</v>
      </c>
      <c r="CG25" s="117">
        <f t="shared" si="91"/>
        <v>0</v>
      </c>
      <c r="CH25" s="117">
        <f t="shared" si="92"/>
        <v>0</v>
      </c>
      <c r="CI25" s="117">
        <f t="shared" si="25"/>
        <v>0</v>
      </c>
      <c r="CJ25" s="117">
        <f t="shared" si="26"/>
        <v>0</v>
      </c>
      <c r="CK25" s="117">
        <f t="shared" si="27"/>
        <v>0</v>
      </c>
      <c r="CL25" s="117">
        <f t="shared" si="28"/>
        <v>0</v>
      </c>
      <c r="CM25" s="117">
        <f t="shared" si="29"/>
        <v>0</v>
      </c>
      <c r="CN25" s="117">
        <f t="shared" si="30"/>
        <v>0</v>
      </c>
      <c r="CO25" s="117">
        <f t="shared" si="31"/>
        <v>0</v>
      </c>
      <c r="CP25" s="117">
        <f t="shared" si="32"/>
        <v>0</v>
      </c>
      <c r="CQ25" s="117">
        <f t="shared" si="33"/>
        <v>0</v>
      </c>
      <c r="CR25" s="117">
        <f t="shared" si="93"/>
        <v>0</v>
      </c>
      <c r="CS25" s="117">
        <f t="shared" si="34"/>
        <v>0</v>
      </c>
      <c r="CT25" s="117">
        <f t="shared" si="35"/>
        <v>0</v>
      </c>
      <c r="CU25" s="117">
        <f t="shared" si="36"/>
        <v>0</v>
      </c>
      <c r="CV25" s="117">
        <f t="shared" si="37"/>
        <v>0</v>
      </c>
      <c r="CW25" s="117">
        <f t="shared" si="38"/>
        <v>0</v>
      </c>
      <c r="CX25" s="117">
        <f t="shared" si="39"/>
        <v>0</v>
      </c>
      <c r="CY25" s="117">
        <f t="shared" si="40"/>
        <v>0</v>
      </c>
      <c r="CZ25" s="117">
        <f t="shared" si="41"/>
        <v>0</v>
      </c>
      <c r="DA25" s="117">
        <f t="shared" si="42"/>
        <v>0</v>
      </c>
      <c r="DB25" s="117">
        <f t="shared" si="94"/>
        <v>0</v>
      </c>
      <c r="DC25" s="117">
        <f t="shared" si="43"/>
        <v>0</v>
      </c>
      <c r="DD25" s="117">
        <f t="shared" si="95"/>
        <v>0</v>
      </c>
      <c r="DE25" s="117">
        <f t="shared" si="44"/>
        <v>0</v>
      </c>
      <c r="DF25" s="117">
        <f t="shared" si="96"/>
        <v>0</v>
      </c>
      <c r="DG25" s="117">
        <f t="shared" si="45"/>
        <v>0</v>
      </c>
      <c r="DH25" s="117">
        <f t="shared" si="46"/>
        <v>0</v>
      </c>
      <c r="DI25" s="117">
        <f t="shared" si="47"/>
        <v>0</v>
      </c>
      <c r="DJ25" s="117">
        <f t="shared" si="48"/>
        <v>0</v>
      </c>
      <c r="DK25" s="117">
        <f t="shared" si="49"/>
        <v>0</v>
      </c>
      <c r="DL25" s="117">
        <f t="shared" si="50"/>
        <v>0</v>
      </c>
      <c r="DM25" s="117">
        <f t="shared" si="51"/>
        <v>0</v>
      </c>
      <c r="DN25" s="117">
        <f t="shared" si="52"/>
        <v>0</v>
      </c>
      <c r="DO25" s="117">
        <f t="shared" si="97"/>
        <v>0</v>
      </c>
      <c r="DP25" s="117">
        <f t="shared" si="53"/>
        <v>0</v>
      </c>
      <c r="DQ25" s="117">
        <f t="shared" si="54"/>
        <v>0</v>
      </c>
      <c r="DR25" s="117">
        <f t="shared" si="98"/>
        <v>0</v>
      </c>
      <c r="DS25" s="117">
        <f t="shared" si="99"/>
        <v>0</v>
      </c>
      <c r="DT25" s="117">
        <f t="shared" si="55"/>
        <v>0</v>
      </c>
      <c r="DU25" s="117">
        <f t="shared" si="56"/>
        <v>0</v>
      </c>
      <c r="DV25" s="117">
        <f t="shared" si="57"/>
        <v>0</v>
      </c>
      <c r="DW25" s="117">
        <f t="shared" si="58"/>
        <v>0</v>
      </c>
      <c r="DX25" s="117">
        <f t="shared" si="59"/>
        <v>0</v>
      </c>
      <c r="DY25" s="117">
        <f t="shared" si="60"/>
        <v>0</v>
      </c>
      <c r="DZ25" s="117">
        <f t="shared" si="100"/>
        <v>0</v>
      </c>
      <c r="EA25" s="117">
        <f t="shared" si="61"/>
        <v>0</v>
      </c>
      <c r="EB25" s="117">
        <f t="shared" si="101"/>
        <v>0</v>
      </c>
      <c r="EC25" s="117">
        <f t="shared" si="62"/>
        <v>0</v>
      </c>
      <c r="ED25" s="117">
        <f t="shared" si="63"/>
        <v>0</v>
      </c>
      <c r="EE25" s="117">
        <f t="shared" si="64"/>
        <v>0</v>
      </c>
      <c r="EF25" s="117">
        <f t="shared" si="65"/>
        <v>0</v>
      </c>
      <c r="EG25" s="117">
        <f t="shared" si="66"/>
        <v>0</v>
      </c>
      <c r="EH25" s="117">
        <f t="shared" si="102"/>
        <v>0</v>
      </c>
      <c r="EI25" s="117">
        <f t="shared" si="67"/>
        <v>0</v>
      </c>
      <c r="EJ25" s="117">
        <f t="shared" si="68"/>
        <v>0</v>
      </c>
      <c r="EK25" s="117">
        <f t="shared" si="69"/>
        <v>0</v>
      </c>
      <c r="EL25" s="117">
        <f t="shared" si="70"/>
        <v>0</v>
      </c>
      <c r="EM25" s="117">
        <f t="shared" si="71"/>
        <v>0</v>
      </c>
      <c r="EN25" s="117">
        <f t="shared" si="103"/>
        <v>0</v>
      </c>
      <c r="EO25" s="117">
        <f t="shared" si="72"/>
        <v>0</v>
      </c>
      <c r="EP25" s="117">
        <f t="shared" si="73"/>
        <v>0</v>
      </c>
      <c r="EQ25" s="117">
        <f t="shared" si="74"/>
        <v>0</v>
      </c>
      <c r="ER25" s="118">
        <f t="shared" si="75"/>
        <v>0</v>
      </c>
      <c r="ES25" s="117">
        <f t="shared" si="76"/>
        <v>0</v>
      </c>
      <c r="ET25" s="117">
        <f t="shared" si="77"/>
        <v>0</v>
      </c>
      <c r="EU25" s="117">
        <f t="shared" si="78"/>
        <v>0</v>
      </c>
      <c r="EV25" s="117">
        <f t="shared" si="79"/>
        <v>0</v>
      </c>
      <c r="EW25" s="117">
        <f t="shared" si="80"/>
        <v>0</v>
      </c>
      <c r="EX25" s="117">
        <f t="shared" si="81"/>
        <v>0</v>
      </c>
      <c r="EY25" s="118">
        <f t="shared" si="82"/>
        <v>0</v>
      </c>
      <c r="EZ25" s="118">
        <f t="shared" si="83"/>
        <v>0</v>
      </c>
      <c r="FA25" s="117">
        <f t="shared" si="104"/>
        <v>0</v>
      </c>
      <c r="FB25" s="118">
        <f t="shared" si="84"/>
        <v>0</v>
      </c>
      <c r="FC25" s="118">
        <f t="shared" si="85"/>
        <v>0</v>
      </c>
      <c r="FD25" s="7">
        <f t="shared" si="86"/>
        <v>0</v>
      </c>
      <c r="FE25" s="7"/>
      <c r="FF25" s="7"/>
    </row>
    <row r="26" spans="1:162" ht="17.100000000000001" customHeight="1" x14ac:dyDescent="0.25">
      <c r="A26" s="774"/>
      <c r="B26" s="777"/>
      <c r="C26" s="172">
        <v>5</v>
      </c>
      <c r="D26" s="447" t="s">
        <v>845</v>
      </c>
      <c r="E26" s="580" t="s">
        <v>1029</v>
      </c>
      <c r="F26" s="594" t="s">
        <v>847</v>
      </c>
      <c r="G26" s="593" t="s">
        <v>1027</v>
      </c>
      <c r="H26" s="448" t="s">
        <v>1011</v>
      </c>
      <c r="I26" s="613" t="s">
        <v>1042</v>
      </c>
      <c r="J26" s="593" t="s">
        <v>1014</v>
      </c>
      <c r="K26" s="580" t="s">
        <v>1036</v>
      </c>
      <c r="L26" s="594" t="s">
        <v>1025</v>
      </c>
      <c r="M26" s="604" t="s">
        <v>1046</v>
      </c>
      <c r="N26" s="448" t="s">
        <v>1049</v>
      </c>
      <c r="O26" s="579" t="s">
        <v>1048</v>
      </c>
      <c r="P26" s="578" t="s">
        <v>1032</v>
      </c>
      <c r="Q26" s="579" t="s">
        <v>900</v>
      </c>
      <c r="R26" s="578" t="s">
        <v>1023</v>
      </c>
      <c r="S26" s="579" t="s">
        <v>912</v>
      </c>
      <c r="T26" s="449" t="s">
        <v>1061</v>
      </c>
      <c r="U26" s="580" t="s">
        <v>899</v>
      </c>
      <c r="V26" s="430" t="s">
        <v>1031</v>
      </c>
      <c r="W26" s="449" t="s">
        <v>1043</v>
      </c>
      <c r="X26" s="579" t="s">
        <v>1037</v>
      </c>
      <c r="Y26" s="449" t="s">
        <v>1038</v>
      </c>
      <c r="Z26" s="580" t="s">
        <v>1062</v>
      </c>
      <c r="AA26" s="430" t="s">
        <v>1052</v>
      </c>
      <c r="AB26" s="141"/>
      <c r="AC26" s="548" t="s">
        <v>989</v>
      </c>
      <c r="AD26" s="23"/>
      <c r="AE26" s="520" t="s">
        <v>256</v>
      </c>
      <c r="AF26" s="520" t="s">
        <v>256</v>
      </c>
      <c r="AG26" s="520" t="s">
        <v>256</v>
      </c>
      <c r="AH26" s="520" t="s">
        <v>801</v>
      </c>
      <c r="AI26" s="520" t="s">
        <v>801</v>
      </c>
      <c r="AJ26" s="520" t="s">
        <v>801</v>
      </c>
      <c r="AK26" s="520" t="s">
        <v>801</v>
      </c>
      <c r="AL26" s="520" t="s">
        <v>801</v>
      </c>
      <c r="AM26" s="520" t="s">
        <v>801</v>
      </c>
      <c r="AN26" s="520" t="s">
        <v>802</v>
      </c>
      <c r="AO26" s="520" t="s">
        <v>802</v>
      </c>
      <c r="AP26" s="520" t="s">
        <v>802</v>
      </c>
      <c r="AQ26" s="520" t="s">
        <v>255</v>
      </c>
      <c r="AR26" s="520" t="s">
        <v>255</v>
      </c>
      <c r="AS26" s="520" t="s">
        <v>255</v>
      </c>
      <c r="AT26" s="520" t="s">
        <v>255</v>
      </c>
      <c r="AU26" s="520" t="s">
        <v>813</v>
      </c>
      <c r="AV26" s="520" t="s">
        <v>813</v>
      </c>
      <c r="AW26" s="520" t="s">
        <v>813</v>
      </c>
      <c r="AX26" s="520" t="s">
        <v>784</v>
      </c>
      <c r="AY26" s="520" t="s">
        <v>784</v>
      </c>
      <c r="AZ26" s="520" t="s">
        <v>784</v>
      </c>
      <c r="BA26" s="520" t="s">
        <v>784</v>
      </c>
      <c r="BC26" s="118"/>
      <c r="BD26" s="118">
        <f t="shared" si="0"/>
        <v>0</v>
      </c>
      <c r="BE26" s="118">
        <f t="shared" si="1"/>
        <v>0</v>
      </c>
      <c r="BF26" s="118">
        <f t="shared" si="2"/>
        <v>0</v>
      </c>
      <c r="BG26" s="118">
        <f t="shared" si="3"/>
        <v>0</v>
      </c>
      <c r="BH26" s="118">
        <f t="shared" si="4"/>
        <v>0</v>
      </c>
      <c r="BI26" s="118">
        <f t="shared" si="5"/>
        <v>0</v>
      </c>
      <c r="BJ26" s="118">
        <f t="shared" si="6"/>
        <v>0</v>
      </c>
      <c r="BK26" s="118">
        <f t="shared" si="7"/>
        <v>0</v>
      </c>
      <c r="BL26" s="117">
        <f t="shared" si="87"/>
        <v>0</v>
      </c>
      <c r="BM26" s="118">
        <f t="shared" si="8"/>
        <v>0</v>
      </c>
      <c r="BN26" s="118">
        <f t="shared" si="9"/>
        <v>0</v>
      </c>
      <c r="BO26" s="117">
        <f t="shared" si="10"/>
        <v>0</v>
      </c>
      <c r="BP26" s="118">
        <f t="shared" si="11"/>
        <v>0</v>
      </c>
      <c r="BQ26" s="118">
        <f t="shared" si="12"/>
        <v>0</v>
      </c>
      <c r="BR26" s="118">
        <f t="shared" si="13"/>
        <v>0</v>
      </c>
      <c r="BS26" s="118">
        <f t="shared" si="14"/>
        <v>0</v>
      </c>
      <c r="BT26" s="118">
        <f t="shared" si="15"/>
        <v>0</v>
      </c>
      <c r="BU26" s="118">
        <f t="shared" si="16"/>
        <v>0</v>
      </c>
      <c r="BV26" s="118">
        <f t="shared" si="88"/>
        <v>0</v>
      </c>
      <c r="BW26" s="117">
        <f t="shared" si="17"/>
        <v>0</v>
      </c>
      <c r="BX26" s="117">
        <f t="shared" si="18"/>
        <v>0</v>
      </c>
      <c r="BY26" s="117">
        <f t="shared" si="19"/>
        <v>0</v>
      </c>
      <c r="BZ26" s="117">
        <f t="shared" si="20"/>
        <v>0</v>
      </c>
      <c r="CA26" s="117">
        <f t="shared" si="21"/>
        <v>0</v>
      </c>
      <c r="CB26" s="117">
        <f t="shared" si="89"/>
        <v>0</v>
      </c>
      <c r="CC26" s="117">
        <f t="shared" si="22"/>
        <v>0</v>
      </c>
      <c r="CD26" s="117">
        <f t="shared" si="23"/>
        <v>0</v>
      </c>
      <c r="CE26" s="117">
        <f t="shared" si="24"/>
        <v>0</v>
      </c>
      <c r="CF26" s="117">
        <f t="shared" si="90"/>
        <v>0</v>
      </c>
      <c r="CG26" s="117">
        <f t="shared" si="91"/>
        <v>0</v>
      </c>
      <c r="CH26" s="117">
        <f t="shared" si="92"/>
        <v>0</v>
      </c>
      <c r="CI26" s="117">
        <f t="shared" si="25"/>
        <v>0</v>
      </c>
      <c r="CJ26" s="117">
        <f t="shared" si="26"/>
        <v>0</v>
      </c>
      <c r="CK26" s="117">
        <f t="shared" si="27"/>
        <v>0</v>
      </c>
      <c r="CL26" s="117">
        <f t="shared" si="28"/>
        <v>0</v>
      </c>
      <c r="CM26" s="117">
        <f t="shared" si="29"/>
        <v>0</v>
      </c>
      <c r="CN26" s="117">
        <f t="shared" si="30"/>
        <v>0</v>
      </c>
      <c r="CO26" s="117">
        <f t="shared" si="31"/>
        <v>0</v>
      </c>
      <c r="CP26" s="117">
        <f t="shared" si="32"/>
        <v>0</v>
      </c>
      <c r="CQ26" s="117">
        <f t="shared" si="33"/>
        <v>0</v>
      </c>
      <c r="CR26" s="117">
        <f t="shared" si="93"/>
        <v>0</v>
      </c>
      <c r="CS26" s="117">
        <f t="shared" si="34"/>
        <v>0</v>
      </c>
      <c r="CT26" s="117">
        <f t="shared" si="35"/>
        <v>0</v>
      </c>
      <c r="CU26" s="117">
        <f t="shared" si="36"/>
        <v>0</v>
      </c>
      <c r="CV26" s="117">
        <f t="shared" si="37"/>
        <v>0</v>
      </c>
      <c r="CW26" s="117">
        <f t="shared" si="38"/>
        <v>0</v>
      </c>
      <c r="CX26" s="117">
        <f t="shared" si="39"/>
        <v>0</v>
      </c>
      <c r="CY26" s="117">
        <f t="shared" si="40"/>
        <v>0</v>
      </c>
      <c r="CZ26" s="117">
        <f t="shared" si="41"/>
        <v>0</v>
      </c>
      <c r="DA26" s="117">
        <f t="shared" si="42"/>
        <v>0</v>
      </c>
      <c r="DB26" s="117">
        <f t="shared" si="94"/>
        <v>0</v>
      </c>
      <c r="DC26" s="117">
        <f t="shared" si="43"/>
        <v>0</v>
      </c>
      <c r="DD26" s="117">
        <f t="shared" si="95"/>
        <v>0</v>
      </c>
      <c r="DE26" s="117">
        <f t="shared" si="44"/>
        <v>0</v>
      </c>
      <c r="DF26" s="117">
        <f t="shared" si="96"/>
        <v>0</v>
      </c>
      <c r="DG26" s="117">
        <f t="shared" si="45"/>
        <v>0</v>
      </c>
      <c r="DH26" s="117">
        <f t="shared" si="46"/>
        <v>0</v>
      </c>
      <c r="DI26" s="117">
        <f t="shared" si="47"/>
        <v>0</v>
      </c>
      <c r="DJ26" s="117">
        <f t="shared" si="48"/>
        <v>0</v>
      </c>
      <c r="DK26" s="117">
        <f t="shared" si="49"/>
        <v>0</v>
      </c>
      <c r="DL26" s="117">
        <f t="shared" si="50"/>
        <v>0</v>
      </c>
      <c r="DM26" s="117">
        <f t="shared" si="51"/>
        <v>0</v>
      </c>
      <c r="DN26" s="117">
        <f t="shared" si="52"/>
        <v>0</v>
      </c>
      <c r="DO26" s="117">
        <f t="shared" si="97"/>
        <v>0</v>
      </c>
      <c r="DP26" s="117">
        <f t="shared" si="53"/>
        <v>0</v>
      </c>
      <c r="DQ26" s="117">
        <f t="shared" si="54"/>
        <v>0</v>
      </c>
      <c r="DR26" s="117">
        <f t="shared" si="98"/>
        <v>0</v>
      </c>
      <c r="DS26" s="117">
        <f t="shared" si="99"/>
        <v>0</v>
      </c>
      <c r="DT26" s="117">
        <f t="shared" si="55"/>
        <v>0</v>
      </c>
      <c r="DU26" s="117">
        <f t="shared" si="56"/>
        <v>0</v>
      </c>
      <c r="DV26" s="117">
        <f t="shared" si="57"/>
        <v>0</v>
      </c>
      <c r="DW26" s="117">
        <f t="shared" si="58"/>
        <v>0</v>
      </c>
      <c r="DX26" s="117">
        <f t="shared" si="59"/>
        <v>0</v>
      </c>
      <c r="DY26" s="117">
        <f t="shared" si="60"/>
        <v>0</v>
      </c>
      <c r="DZ26" s="117">
        <f t="shared" si="100"/>
        <v>0</v>
      </c>
      <c r="EA26" s="117">
        <f t="shared" si="61"/>
        <v>0</v>
      </c>
      <c r="EB26" s="117">
        <f t="shared" si="101"/>
        <v>0</v>
      </c>
      <c r="EC26" s="117">
        <f t="shared" si="62"/>
        <v>0</v>
      </c>
      <c r="ED26" s="117">
        <f t="shared" si="63"/>
        <v>0</v>
      </c>
      <c r="EE26" s="117">
        <f t="shared" si="64"/>
        <v>0</v>
      </c>
      <c r="EF26" s="117">
        <f t="shared" si="65"/>
        <v>0</v>
      </c>
      <c r="EG26" s="117">
        <f t="shared" si="66"/>
        <v>0</v>
      </c>
      <c r="EH26" s="117">
        <f t="shared" si="102"/>
        <v>0</v>
      </c>
      <c r="EI26" s="117">
        <f t="shared" si="67"/>
        <v>0</v>
      </c>
      <c r="EJ26" s="117">
        <f t="shared" si="68"/>
        <v>0</v>
      </c>
      <c r="EK26" s="117">
        <f t="shared" si="69"/>
        <v>0</v>
      </c>
      <c r="EL26" s="117">
        <f t="shared" si="70"/>
        <v>0</v>
      </c>
      <c r="EM26" s="117">
        <f t="shared" si="71"/>
        <v>0</v>
      </c>
      <c r="EN26" s="117">
        <f t="shared" si="103"/>
        <v>0</v>
      </c>
      <c r="EO26" s="117">
        <f t="shared" si="72"/>
        <v>0</v>
      </c>
      <c r="EP26" s="117">
        <f t="shared" si="73"/>
        <v>0</v>
      </c>
      <c r="EQ26" s="117">
        <f t="shared" si="74"/>
        <v>0</v>
      </c>
      <c r="ER26" s="118">
        <f t="shared" si="75"/>
        <v>0</v>
      </c>
      <c r="ES26" s="117">
        <f t="shared" si="76"/>
        <v>0</v>
      </c>
      <c r="ET26" s="117">
        <f t="shared" si="77"/>
        <v>0</v>
      </c>
      <c r="EU26" s="117">
        <f t="shared" si="78"/>
        <v>0</v>
      </c>
      <c r="EV26" s="117">
        <f t="shared" si="79"/>
        <v>0</v>
      </c>
      <c r="EW26" s="117">
        <f t="shared" si="80"/>
        <v>0</v>
      </c>
      <c r="EX26" s="117">
        <f t="shared" si="81"/>
        <v>0</v>
      </c>
      <c r="EY26" s="118">
        <f t="shared" si="82"/>
        <v>0</v>
      </c>
      <c r="EZ26" s="118">
        <f t="shared" si="83"/>
        <v>0</v>
      </c>
      <c r="FA26" s="117">
        <f t="shared" si="104"/>
        <v>0</v>
      </c>
      <c r="FB26" s="118">
        <f t="shared" si="84"/>
        <v>0</v>
      </c>
      <c r="FC26" s="118">
        <f t="shared" si="85"/>
        <v>0</v>
      </c>
      <c r="FD26" s="7">
        <f t="shared" si="86"/>
        <v>0</v>
      </c>
      <c r="FE26" s="7"/>
      <c r="FF26" s="7"/>
    </row>
    <row r="27" spans="1:162" ht="17.100000000000001" customHeight="1" x14ac:dyDescent="0.25">
      <c r="A27" s="774"/>
      <c r="B27" s="777"/>
      <c r="C27" s="172">
        <v>6</v>
      </c>
      <c r="D27" s="447" t="s">
        <v>845</v>
      </c>
      <c r="E27" s="580" t="s">
        <v>1029</v>
      </c>
      <c r="F27" s="452" t="s">
        <v>1011</v>
      </c>
      <c r="G27" s="593" t="s">
        <v>1064</v>
      </c>
      <c r="H27" s="580" t="s">
        <v>1055</v>
      </c>
      <c r="I27" s="452" t="s">
        <v>1026</v>
      </c>
      <c r="J27" s="593" t="s">
        <v>1025</v>
      </c>
      <c r="K27" s="580" t="s">
        <v>1027</v>
      </c>
      <c r="L27" s="452" t="s">
        <v>888</v>
      </c>
      <c r="M27" s="604" t="s">
        <v>1046</v>
      </c>
      <c r="N27" s="580" t="s">
        <v>904</v>
      </c>
      <c r="O27" s="579" t="s">
        <v>1048</v>
      </c>
      <c r="P27" s="578" t="s">
        <v>1032</v>
      </c>
      <c r="Q27" s="579" t="s">
        <v>900</v>
      </c>
      <c r="R27" s="578" t="s">
        <v>1023</v>
      </c>
      <c r="S27" s="579" t="s">
        <v>912</v>
      </c>
      <c r="T27" s="449" t="s">
        <v>1049</v>
      </c>
      <c r="U27" s="580" t="s">
        <v>899</v>
      </c>
      <c r="V27" s="430" t="s">
        <v>1031</v>
      </c>
      <c r="W27" s="449" t="s">
        <v>1043</v>
      </c>
      <c r="X27" s="579" t="s">
        <v>1037</v>
      </c>
      <c r="Y27" s="449" t="s">
        <v>1038</v>
      </c>
      <c r="Z27" s="580" t="s">
        <v>1062</v>
      </c>
      <c r="AA27" s="430" t="s">
        <v>1052</v>
      </c>
      <c r="AB27" s="141"/>
      <c r="AC27" s="9"/>
      <c r="AD27" s="2"/>
      <c r="AE27" s="520" t="s">
        <v>788</v>
      </c>
      <c r="AF27" s="520" t="s">
        <v>788</v>
      </c>
      <c r="AG27" s="520" t="s">
        <v>788</v>
      </c>
      <c r="AH27" s="520" t="s">
        <v>788</v>
      </c>
      <c r="AI27" s="520" t="s">
        <v>788</v>
      </c>
      <c r="AJ27" s="520" t="s">
        <v>788</v>
      </c>
      <c r="AK27" s="520" t="s">
        <v>812</v>
      </c>
      <c r="AL27" s="520" t="s">
        <v>812</v>
      </c>
      <c r="AM27" s="520" t="s">
        <v>812</v>
      </c>
      <c r="AN27" s="520" t="s">
        <v>802</v>
      </c>
      <c r="AO27" s="520" t="s">
        <v>802</v>
      </c>
      <c r="AP27" s="520" t="s">
        <v>802</v>
      </c>
      <c r="AQ27" s="520" t="s">
        <v>255</v>
      </c>
      <c r="AR27" s="520" t="s">
        <v>255</v>
      </c>
      <c r="AS27" s="520" t="s">
        <v>255</v>
      </c>
      <c r="AT27" s="520" t="s">
        <v>255</v>
      </c>
      <c r="AU27" s="520" t="s">
        <v>813</v>
      </c>
      <c r="AV27" s="520" t="s">
        <v>813</v>
      </c>
      <c r="AW27" s="520" t="s">
        <v>813</v>
      </c>
      <c r="AX27" s="520" t="s">
        <v>784</v>
      </c>
      <c r="AY27" s="520" t="s">
        <v>784</v>
      </c>
      <c r="AZ27" s="520" t="s">
        <v>784</v>
      </c>
      <c r="BA27" s="520" t="s">
        <v>784</v>
      </c>
      <c r="BC27" s="118"/>
      <c r="BD27" s="118">
        <f t="shared" si="0"/>
        <v>0</v>
      </c>
      <c r="BE27" s="118">
        <f t="shared" si="1"/>
        <v>0</v>
      </c>
      <c r="BF27" s="118">
        <f t="shared" si="2"/>
        <v>0</v>
      </c>
      <c r="BG27" s="118">
        <f t="shared" si="3"/>
        <v>0</v>
      </c>
      <c r="BH27" s="118">
        <f t="shared" si="4"/>
        <v>0</v>
      </c>
      <c r="BI27" s="118">
        <f t="shared" si="5"/>
        <v>0</v>
      </c>
      <c r="BJ27" s="118">
        <f t="shared" si="6"/>
        <v>0</v>
      </c>
      <c r="BK27" s="118">
        <f t="shared" si="7"/>
        <v>0</v>
      </c>
      <c r="BL27" s="117">
        <f t="shared" si="87"/>
        <v>0</v>
      </c>
      <c r="BM27" s="118">
        <f t="shared" si="8"/>
        <v>0</v>
      </c>
      <c r="BN27" s="118">
        <f t="shared" si="9"/>
        <v>0</v>
      </c>
      <c r="BO27" s="117">
        <f t="shared" si="10"/>
        <v>0</v>
      </c>
      <c r="BP27" s="118">
        <f t="shared" si="11"/>
        <v>0</v>
      </c>
      <c r="BQ27" s="118">
        <f t="shared" si="12"/>
        <v>0</v>
      </c>
      <c r="BR27" s="118">
        <f t="shared" si="13"/>
        <v>0</v>
      </c>
      <c r="BS27" s="118">
        <f t="shared" si="14"/>
        <v>0</v>
      </c>
      <c r="BT27" s="118">
        <f t="shared" si="15"/>
        <v>0</v>
      </c>
      <c r="BU27" s="118">
        <f t="shared" si="16"/>
        <v>0</v>
      </c>
      <c r="BV27" s="118">
        <f t="shared" si="88"/>
        <v>0</v>
      </c>
      <c r="BW27" s="117">
        <f t="shared" si="17"/>
        <v>0</v>
      </c>
      <c r="BX27" s="117">
        <f t="shared" si="18"/>
        <v>0</v>
      </c>
      <c r="BY27" s="117">
        <f t="shared" si="19"/>
        <v>0</v>
      </c>
      <c r="BZ27" s="117">
        <f t="shared" si="20"/>
        <v>0</v>
      </c>
      <c r="CA27" s="117">
        <f t="shared" si="21"/>
        <v>0</v>
      </c>
      <c r="CB27" s="117">
        <f t="shared" si="89"/>
        <v>0</v>
      </c>
      <c r="CC27" s="117">
        <f t="shared" si="22"/>
        <v>0</v>
      </c>
      <c r="CD27" s="117">
        <f t="shared" si="23"/>
        <v>0</v>
      </c>
      <c r="CE27" s="117">
        <f t="shared" si="24"/>
        <v>0</v>
      </c>
      <c r="CF27" s="117">
        <f t="shared" si="90"/>
        <v>0</v>
      </c>
      <c r="CG27" s="117">
        <f t="shared" si="91"/>
        <v>0</v>
      </c>
      <c r="CH27" s="117">
        <f t="shared" si="92"/>
        <v>0</v>
      </c>
      <c r="CI27" s="117">
        <f t="shared" si="25"/>
        <v>0</v>
      </c>
      <c r="CJ27" s="117">
        <f t="shared" si="26"/>
        <v>0</v>
      </c>
      <c r="CK27" s="117">
        <f t="shared" si="27"/>
        <v>0</v>
      </c>
      <c r="CL27" s="117">
        <f t="shared" si="28"/>
        <v>0</v>
      </c>
      <c r="CM27" s="117">
        <f t="shared" si="29"/>
        <v>0</v>
      </c>
      <c r="CN27" s="117">
        <f t="shared" si="30"/>
        <v>0</v>
      </c>
      <c r="CO27" s="117">
        <f t="shared" si="31"/>
        <v>0</v>
      </c>
      <c r="CP27" s="117">
        <f t="shared" si="32"/>
        <v>0</v>
      </c>
      <c r="CQ27" s="117">
        <f t="shared" si="33"/>
        <v>0</v>
      </c>
      <c r="CR27" s="117">
        <f t="shared" si="93"/>
        <v>0</v>
      </c>
      <c r="CS27" s="117">
        <f t="shared" si="34"/>
        <v>0</v>
      </c>
      <c r="CT27" s="117">
        <f t="shared" si="35"/>
        <v>0</v>
      </c>
      <c r="CU27" s="117">
        <f t="shared" si="36"/>
        <v>0</v>
      </c>
      <c r="CV27" s="117">
        <f t="shared" si="37"/>
        <v>0</v>
      </c>
      <c r="CW27" s="117">
        <f t="shared" si="38"/>
        <v>0</v>
      </c>
      <c r="CX27" s="117">
        <f t="shared" si="39"/>
        <v>0</v>
      </c>
      <c r="CY27" s="117">
        <f t="shared" si="40"/>
        <v>0</v>
      </c>
      <c r="CZ27" s="117">
        <f t="shared" si="41"/>
        <v>0</v>
      </c>
      <c r="DA27" s="117">
        <f t="shared" si="42"/>
        <v>0</v>
      </c>
      <c r="DB27" s="117">
        <f t="shared" si="94"/>
        <v>0</v>
      </c>
      <c r="DC27" s="117">
        <f t="shared" si="43"/>
        <v>0</v>
      </c>
      <c r="DD27" s="117">
        <f t="shared" si="95"/>
        <v>0</v>
      </c>
      <c r="DE27" s="117">
        <f t="shared" si="44"/>
        <v>0</v>
      </c>
      <c r="DF27" s="117">
        <f t="shared" si="96"/>
        <v>0</v>
      </c>
      <c r="DG27" s="117">
        <f t="shared" si="45"/>
        <v>0</v>
      </c>
      <c r="DH27" s="117">
        <f t="shared" si="46"/>
        <v>0</v>
      </c>
      <c r="DI27" s="117">
        <f t="shared" si="47"/>
        <v>0</v>
      </c>
      <c r="DJ27" s="117">
        <f t="shared" si="48"/>
        <v>0</v>
      </c>
      <c r="DK27" s="117">
        <f t="shared" si="49"/>
        <v>0</v>
      </c>
      <c r="DL27" s="117">
        <f t="shared" si="50"/>
        <v>0</v>
      </c>
      <c r="DM27" s="117">
        <f t="shared" si="51"/>
        <v>0</v>
      </c>
      <c r="DN27" s="117">
        <f t="shared" si="52"/>
        <v>0</v>
      </c>
      <c r="DO27" s="117">
        <f t="shared" si="97"/>
        <v>0</v>
      </c>
      <c r="DP27" s="117">
        <f t="shared" si="53"/>
        <v>0</v>
      </c>
      <c r="DQ27" s="117">
        <f t="shared" si="54"/>
        <v>0</v>
      </c>
      <c r="DR27" s="117">
        <f t="shared" si="98"/>
        <v>0</v>
      </c>
      <c r="DS27" s="117">
        <f t="shared" si="99"/>
        <v>0</v>
      </c>
      <c r="DT27" s="117">
        <f t="shared" si="55"/>
        <v>0</v>
      </c>
      <c r="DU27" s="117">
        <f t="shared" si="56"/>
        <v>0</v>
      </c>
      <c r="DV27" s="117">
        <f t="shared" si="57"/>
        <v>0</v>
      </c>
      <c r="DW27" s="117">
        <f t="shared" si="58"/>
        <v>0</v>
      </c>
      <c r="DX27" s="117">
        <f t="shared" si="59"/>
        <v>0</v>
      </c>
      <c r="DY27" s="117">
        <f t="shared" si="60"/>
        <v>0</v>
      </c>
      <c r="DZ27" s="117">
        <f t="shared" si="100"/>
        <v>0</v>
      </c>
      <c r="EA27" s="117">
        <f t="shared" si="61"/>
        <v>0</v>
      </c>
      <c r="EB27" s="117">
        <f t="shared" si="101"/>
        <v>0</v>
      </c>
      <c r="EC27" s="117">
        <f t="shared" si="62"/>
        <v>0</v>
      </c>
      <c r="ED27" s="117">
        <f t="shared" si="63"/>
        <v>0</v>
      </c>
      <c r="EE27" s="117">
        <f t="shared" si="64"/>
        <v>0</v>
      </c>
      <c r="EF27" s="117">
        <f t="shared" si="65"/>
        <v>0</v>
      </c>
      <c r="EG27" s="117">
        <f t="shared" si="66"/>
        <v>0</v>
      </c>
      <c r="EH27" s="117">
        <f t="shared" si="102"/>
        <v>0</v>
      </c>
      <c r="EI27" s="117">
        <f t="shared" si="67"/>
        <v>0</v>
      </c>
      <c r="EJ27" s="117">
        <f t="shared" si="68"/>
        <v>0</v>
      </c>
      <c r="EK27" s="117">
        <f t="shared" si="69"/>
        <v>0</v>
      </c>
      <c r="EL27" s="117">
        <f t="shared" si="70"/>
        <v>0</v>
      </c>
      <c r="EM27" s="117">
        <f t="shared" si="71"/>
        <v>0</v>
      </c>
      <c r="EN27" s="117">
        <f t="shared" si="103"/>
        <v>0</v>
      </c>
      <c r="EO27" s="117">
        <f t="shared" si="72"/>
        <v>0</v>
      </c>
      <c r="EP27" s="117">
        <f t="shared" si="73"/>
        <v>0</v>
      </c>
      <c r="EQ27" s="117">
        <f t="shared" si="74"/>
        <v>0</v>
      </c>
      <c r="ER27" s="118">
        <f t="shared" si="75"/>
        <v>0</v>
      </c>
      <c r="ES27" s="117">
        <f t="shared" si="76"/>
        <v>0</v>
      </c>
      <c r="ET27" s="117">
        <f t="shared" si="77"/>
        <v>0</v>
      </c>
      <c r="EU27" s="117">
        <f t="shared" si="78"/>
        <v>0</v>
      </c>
      <c r="EV27" s="117">
        <f t="shared" si="79"/>
        <v>0</v>
      </c>
      <c r="EW27" s="117">
        <f t="shared" si="80"/>
        <v>0</v>
      </c>
      <c r="EX27" s="117">
        <f t="shared" si="81"/>
        <v>0</v>
      </c>
      <c r="EY27" s="118">
        <f t="shared" si="82"/>
        <v>0</v>
      </c>
      <c r="EZ27" s="118">
        <f t="shared" si="83"/>
        <v>0</v>
      </c>
      <c r="FA27" s="117">
        <f t="shared" si="104"/>
        <v>0</v>
      </c>
      <c r="FB27" s="118">
        <f t="shared" si="84"/>
        <v>0</v>
      </c>
      <c r="FC27" s="118">
        <f t="shared" si="85"/>
        <v>0</v>
      </c>
      <c r="FD27" s="7">
        <f t="shared" si="86"/>
        <v>0</v>
      </c>
      <c r="FE27" s="7"/>
      <c r="FF27" s="7"/>
    </row>
    <row r="28" spans="1:162" ht="17.100000000000001" customHeight="1" x14ac:dyDescent="0.25">
      <c r="A28" s="774"/>
      <c r="B28" s="777"/>
      <c r="C28" s="172">
        <v>7</v>
      </c>
      <c r="D28" s="447" t="s">
        <v>845</v>
      </c>
      <c r="E28" s="580" t="s">
        <v>1029</v>
      </c>
      <c r="F28" s="452" t="s">
        <v>1011</v>
      </c>
      <c r="G28" s="447" t="s">
        <v>1064</v>
      </c>
      <c r="H28" s="580" t="s">
        <v>1055</v>
      </c>
      <c r="I28" s="452" t="s">
        <v>1026</v>
      </c>
      <c r="J28" s="593" t="s">
        <v>1025</v>
      </c>
      <c r="K28" s="580" t="s">
        <v>1027</v>
      </c>
      <c r="L28" s="452" t="s">
        <v>888</v>
      </c>
      <c r="M28" s="604" t="s">
        <v>1063</v>
      </c>
      <c r="N28" s="580" t="s">
        <v>904</v>
      </c>
      <c r="O28" s="579" t="s">
        <v>1036</v>
      </c>
      <c r="P28" s="618" t="s">
        <v>1037</v>
      </c>
      <c r="Q28" s="579" t="s">
        <v>1047</v>
      </c>
      <c r="R28" s="578" t="s">
        <v>1043</v>
      </c>
      <c r="S28" s="579" t="s">
        <v>1050</v>
      </c>
      <c r="T28" s="449" t="s">
        <v>1049</v>
      </c>
      <c r="U28" s="448" t="s">
        <v>1039</v>
      </c>
      <c r="V28" s="579" t="s">
        <v>1020</v>
      </c>
      <c r="W28" s="578" t="s">
        <v>902</v>
      </c>
      <c r="X28" s="579" t="s">
        <v>905</v>
      </c>
      <c r="Y28" s="578" t="s">
        <v>901</v>
      </c>
      <c r="Z28" s="590" t="s">
        <v>1017</v>
      </c>
      <c r="AA28" s="579" t="s">
        <v>1062</v>
      </c>
      <c r="AB28" s="141"/>
      <c r="AC28" s="9"/>
      <c r="AD28" s="6"/>
      <c r="AE28" s="520" t="s">
        <v>788</v>
      </c>
      <c r="AF28" s="520" t="s">
        <v>788</v>
      </c>
      <c r="AG28" s="520" t="s">
        <v>788</v>
      </c>
      <c r="AH28" s="520" t="s">
        <v>788</v>
      </c>
      <c r="AI28" s="520" t="s">
        <v>788</v>
      </c>
      <c r="AJ28" s="520" t="s">
        <v>788</v>
      </c>
      <c r="AK28" s="520" t="s">
        <v>812</v>
      </c>
      <c r="AL28" s="520" t="s">
        <v>812</v>
      </c>
      <c r="AM28" s="520" t="s">
        <v>812</v>
      </c>
      <c r="AN28" s="520" t="s">
        <v>809</v>
      </c>
      <c r="AO28" s="520" t="s">
        <v>809</v>
      </c>
      <c r="AP28" s="520" t="s">
        <v>809</v>
      </c>
      <c r="AQ28" s="520" t="s">
        <v>191</v>
      </c>
      <c r="AR28" s="520" t="s">
        <v>191</v>
      </c>
      <c r="AS28" s="520" t="s">
        <v>785</v>
      </c>
      <c r="AT28" s="520" t="s">
        <v>785</v>
      </c>
      <c r="AU28" s="520" t="s">
        <v>514</v>
      </c>
      <c r="AV28" s="520" t="s">
        <v>514</v>
      </c>
      <c r="AW28" s="520" t="s">
        <v>514</v>
      </c>
      <c r="AX28" s="520" t="s">
        <v>237</v>
      </c>
      <c r="AY28" s="520" t="s">
        <v>237</v>
      </c>
      <c r="AZ28" s="520" t="s">
        <v>812</v>
      </c>
      <c r="BA28" s="520" t="s">
        <v>812</v>
      </c>
      <c r="BC28" s="118"/>
      <c r="BD28" s="118">
        <f t="shared" si="0"/>
        <v>0</v>
      </c>
      <c r="BE28" s="118">
        <f t="shared" si="1"/>
        <v>0</v>
      </c>
      <c r="BF28" s="118">
        <f t="shared" si="2"/>
        <v>0</v>
      </c>
      <c r="BG28" s="118">
        <f t="shared" si="3"/>
        <v>0</v>
      </c>
      <c r="BH28" s="118">
        <f t="shared" si="4"/>
        <v>0</v>
      </c>
      <c r="BI28" s="118">
        <f t="shared" si="5"/>
        <v>0</v>
      </c>
      <c r="BJ28" s="118">
        <f t="shared" si="6"/>
        <v>0</v>
      </c>
      <c r="BK28" s="118">
        <f t="shared" si="7"/>
        <v>0</v>
      </c>
      <c r="BL28" s="117">
        <f t="shared" si="87"/>
        <v>0</v>
      </c>
      <c r="BM28" s="118">
        <f t="shared" si="8"/>
        <v>0</v>
      </c>
      <c r="BN28" s="118">
        <f t="shared" si="9"/>
        <v>0</v>
      </c>
      <c r="BO28" s="117">
        <f t="shared" si="10"/>
        <v>0</v>
      </c>
      <c r="BP28" s="118">
        <f t="shared" si="11"/>
        <v>0</v>
      </c>
      <c r="BQ28" s="118">
        <f t="shared" si="12"/>
        <v>0</v>
      </c>
      <c r="BR28" s="118">
        <f t="shared" si="13"/>
        <v>0</v>
      </c>
      <c r="BS28" s="118">
        <f t="shared" si="14"/>
        <v>0</v>
      </c>
      <c r="BT28" s="118">
        <f t="shared" si="15"/>
        <v>0</v>
      </c>
      <c r="BU28" s="118">
        <f t="shared" si="16"/>
        <v>0</v>
      </c>
      <c r="BV28" s="118">
        <f t="shared" si="88"/>
        <v>0</v>
      </c>
      <c r="BW28" s="117">
        <f t="shared" si="17"/>
        <v>0</v>
      </c>
      <c r="BX28" s="117">
        <f t="shared" si="18"/>
        <v>0</v>
      </c>
      <c r="BY28" s="117">
        <f t="shared" si="19"/>
        <v>0</v>
      </c>
      <c r="BZ28" s="117">
        <f t="shared" si="20"/>
        <v>0</v>
      </c>
      <c r="CA28" s="117">
        <f t="shared" si="21"/>
        <v>0</v>
      </c>
      <c r="CB28" s="117">
        <f t="shared" si="89"/>
        <v>0</v>
      </c>
      <c r="CC28" s="117">
        <f t="shared" si="22"/>
        <v>0</v>
      </c>
      <c r="CD28" s="117">
        <f t="shared" si="23"/>
        <v>0</v>
      </c>
      <c r="CE28" s="117">
        <f t="shared" si="24"/>
        <v>0</v>
      </c>
      <c r="CF28" s="117">
        <f t="shared" si="90"/>
        <v>0</v>
      </c>
      <c r="CG28" s="117">
        <f t="shared" si="91"/>
        <v>0</v>
      </c>
      <c r="CH28" s="117">
        <f t="shared" si="92"/>
        <v>0</v>
      </c>
      <c r="CI28" s="117">
        <f t="shared" si="25"/>
        <v>0</v>
      </c>
      <c r="CJ28" s="117">
        <f t="shared" si="26"/>
        <v>0</v>
      </c>
      <c r="CK28" s="117">
        <f t="shared" si="27"/>
        <v>0</v>
      </c>
      <c r="CL28" s="117">
        <f t="shared" si="28"/>
        <v>0</v>
      </c>
      <c r="CM28" s="117">
        <f t="shared" si="29"/>
        <v>0</v>
      </c>
      <c r="CN28" s="117">
        <f t="shared" si="30"/>
        <v>0</v>
      </c>
      <c r="CO28" s="117">
        <f t="shared" si="31"/>
        <v>0</v>
      </c>
      <c r="CP28" s="117">
        <f t="shared" si="32"/>
        <v>0</v>
      </c>
      <c r="CQ28" s="117">
        <f t="shared" si="33"/>
        <v>0</v>
      </c>
      <c r="CR28" s="117">
        <f t="shared" si="93"/>
        <v>0</v>
      </c>
      <c r="CS28" s="117">
        <f t="shared" si="34"/>
        <v>0</v>
      </c>
      <c r="CT28" s="117">
        <f t="shared" si="35"/>
        <v>0</v>
      </c>
      <c r="CU28" s="117">
        <f t="shared" si="36"/>
        <v>0</v>
      </c>
      <c r="CV28" s="117">
        <f t="shared" si="37"/>
        <v>0</v>
      </c>
      <c r="CW28" s="117">
        <f t="shared" si="38"/>
        <v>0</v>
      </c>
      <c r="CX28" s="117">
        <f t="shared" si="39"/>
        <v>0</v>
      </c>
      <c r="CY28" s="117">
        <f t="shared" si="40"/>
        <v>0</v>
      </c>
      <c r="CZ28" s="117">
        <f t="shared" si="41"/>
        <v>0</v>
      </c>
      <c r="DA28" s="117">
        <f t="shared" si="42"/>
        <v>0</v>
      </c>
      <c r="DB28" s="117">
        <f t="shared" si="94"/>
        <v>0</v>
      </c>
      <c r="DC28" s="117">
        <f t="shared" si="43"/>
        <v>0</v>
      </c>
      <c r="DD28" s="117">
        <f t="shared" si="95"/>
        <v>0</v>
      </c>
      <c r="DE28" s="117">
        <f t="shared" si="44"/>
        <v>0</v>
      </c>
      <c r="DF28" s="117">
        <f t="shared" si="96"/>
        <v>0</v>
      </c>
      <c r="DG28" s="117">
        <f t="shared" si="45"/>
        <v>0</v>
      </c>
      <c r="DH28" s="117">
        <f t="shared" si="46"/>
        <v>0</v>
      </c>
      <c r="DI28" s="117">
        <f t="shared" si="47"/>
        <v>0</v>
      </c>
      <c r="DJ28" s="117">
        <f t="shared" si="48"/>
        <v>0</v>
      </c>
      <c r="DK28" s="117">
        <f t="shared" si="49"/>
        <v>0</v>
      </c>
      <c r="DL28" s="117">
        <f t="shared" si="50"/>
        <v>0</v>
      </c>
      <c r="DM28" s="117">
        <f t="shared" si="51"/>
        <v>0</v>
      </c>
      <c r="DN28" s="117">
        <f t="shared" si="52"/>
        <v>0</v>
      </c>
      <c r="DO28" s="117">
        <f t="shared" si="97"/>
        <v>0</v>
      </c>
      <c r="DP28" s="117">
        <f t="shared" si="53"/>
        <v>0</v>
      </c>
      <c r="DQ28" s="117">
        <f t="shared" si="54"/>
        <v>0</v>
      </c>
      <c r="DR28" s="117">
        <f t="shared" si="98"/>
        <v>0</v>
      </c>
      <c r="DS28" s="117">
        <f t="shared" si="99"/>
        <v>0</v>
      </c>
      <c r="DT28" s="117">
        <f t="shared" si="55"/>
        <v>0</v>
      </c>
      <c r="DU28" s="117">
        <f t="shared" si="56"/>
        <v>0</v>
      </c>
      <c r="DV28" s="117">
        <f t="shared" si="57"/>
        <v>0</v>
      </c>
      <c r="DW28" s="117">
        <f t="shared" si="58"/>
        <v>0</v>
      </c>
      <c r="DX28" s="117">
        <f t="shared" si="59"/>
        <v>0</v>
      </c>
      <c r="DY28" s="117">
        <f t="shared" si="60"/>
        <v>0</v>
      </c>
      <c r="DZ28" s="117">
        <f t="shared" si="100"/>
        <v>0</v>
      </c>
      <c r="EA28" s="117">
        <f t="shared" si="61"/>
        <v>0</v>
      </c>
      <c r="EB28" s="117">
        <f t="shared" si="101"/>
        <v>0</v>
      </c>
      <c r="EC28" s="117">
        <f t="shared" si="62"/>
        <v>0</v>
      </c>
      <c r="ED28" s="117">
        <f t="shared" si="63"/>
        <v>0</v>
      </c>
      <c r="EE28" s="117">
        <f t="shared" si="64"/>
        <v>0</v>
      </c>
      <c r="EF28" s="117">
        <f t="shared" si="65"/>
        <v>0</v>
      </c>
      <c r="EG28" s="117">
        <f t="shared" si="66"/>
        <v>0</v>
      </c>
      <c r="EH28" s="117">
        <f t="shared" si="102"/>
        <v>0</v>
      </c>
      <c r="EI28" s="117">
        <f t="shared" si="67"/>
        <v>0</v>
      </c>
      <c r="EJ28" s="117">
        <f t="shared" si="68"/>
        <v>0</v>
      </c>
      <c r="EK28" s="117">
        <f t="shared" si="69"/>
        <v>0</v>
      </c>
      <c r="EL28" s="117">
        <f t="shared" si="70"/>
        <v>0</v>
      </c>
      <c r="EM28" s="117">
        <f t="shared" si="71"/>
        <v>0</v>
      </c>
      <c r="EN28" s="117">
        <f t="shared" si="103"/>
        <v>0</v>
      </c>
      <c r="EO28" s="117">
        <f t="shared" si="72"/>
        <v>0</v>
      </c>
      <c r="EP28" s="117">
        <f t="shared" si="73"/>
        <v>0</v>
      </c>
      <c r="EQ28" s="117">
        <f t="shared" si="74"/>
        <v>0</v>
      </c>
      <c r="ER28" s="118">
        <f t="shared" si="75"/>
        <v>0</v>
      </c>
      <c r="ES28" s="117">
        <f t="shared" si="76"/>
        <v>0</v>
      </c>
      <c r="ET28" s="117">
        <f t="shared" si="77"/>
        <v>0</v>
      </c>
      <c r="EU28" s="117">
        <f t="shared" si="78"/>
        <v>0</v>
      </c>
      <c r="EV28" s="117">
        <f t="shared" si="79"/>
        <v>0</v>
      </c>
      <c r="EW28" s="117">
        <f t="shared" si="80"/>
        <v>0</v>
      </c>
      <c r="EX28" s="117">
        <f t="shared" si="81"/>
        <v>0</v>
      </c>
      <c r="EY28" s="118">
        <f t="shared" si="82"/>
        <v>0</v>
      </c>
      <c r="EZ28" s="118">
        <f t="shared" si="83"/>
        <v>0</v>
      </c>
      <c r="FA28" s="117">
        <f t="shared" si="104"/>
        <v>0</v>
      </c>
      <c r="FB28" s="118">
        <f t="shared" si="84"/>
        <v>0</v>
      </c>
      <c r="FC28" s="118">
        <f t="shared" si="85"/>
        <v>0</v>
      </c>
      <c r="FD28" s="7">
        <f t="shared" si="86"/>
        <v>0</v>
      </c>
      <c r="FE28" s="7"/>
      <c r="FF28" s="7"/>
    </row>
    <row r="29" spans="1:162" ht="17.100000000000001" customHeight="1" x14ac:dyDescent="0.25">
      <c r="A29" s="774"/>
      <c r="B29" s="777"/>
      <c r="C29" s="172">
        <v>8</v>
      </c>
      <c r="D29" s="593" t="s">
        <v>1018</v>
      </c>
      <c r="E29" s="580" t="s">
        <v>847</v>
      </c>
      <c r="F29" s="452" t="s">
        <v>1049</v>
      </c>
      <c r="G29" s="593" t="s">
        <v>1014</v>
      </c>
      <c r="H29" s="580" t="s">
        <v>1055</v>
      </c>
      <c r="I29" s="452" t="s">
        <v>1026</v>
      </c>
      <c r="J29" s="593" t="s">
        <v>1023</v>
      </c>
      <c r="K29" s="448" t="s">
        <v>1052</v>
      </c>
      <c r="L29" s="452" t="s">
        <v>888</v>
      </c>
      <c r="M29" s="604" t="s">
        <v>1063</v>
      </c>
      <c r="N29" s="580" t="s">
        <v>1029</v>
      </c>
      <c r="O29" s="579" t="s">
        <v>1036</v>
      </c>
      <c r="P29" s="618" t="s">
        <v>1037</v>
      </c>
      <c r="Q29" s="579" t="s">
        <v>1047</v>
      </c>
      <c r="R29" s="578" t="s">
        <v>1059</v>
      </c>
      <c r="S29" s="579" t="s">
        <v>1050</v>
      </c>
      <c r="T29" s="449" t="s">
        <v>1043</v>
      </c>
      <c r="U29" s="448" t="s">
        <v>1039</v>
      </c>
      <c r="V29" s="579" t="s">
        <v>1020</v>
      </c>
      <c r="W29" s="578" t="s">
        <v>902</v>
      </c>
      <c r="X29" s="579" t="s">
        <v>905</v>
      </c>
      <c r="Y29" s="578" t="s">
        <v>901</v>
      </c>
      <c r="Z29" s="590" t="s">
        <v>1017</v>
      </c>
      <c r="AA29" s="579" t="s">
        <v>1062</v>
      </c>
      <c r="AB29" s="141" t="s">
        <v>157</v>
      </c>
      <c r="AC29" s="9"/>
      <c r="AD29" s="6"/>
      <c r="AE29" s="520" t="s">
        <v>788</v>
      </c>
      <c r="AF29" s="520" t="s">
        <v>788</v>
      </c>
      <c r="AG29" s="520" t="s">
        <v>788</v>
      </c>
      <c r="AH29" s="520" t="s">
        <v>788</v>
      </c>
      <c r="AI29" s="520" t="s">
        <v>788</v>
      </c>
      <c r="AJ29" s="520" t="s">
        <v>788</v>
      </c>
      <c r="AK29" s="520" t="s">
        <v>812</v>
      </c>
      <c r="AL29" s="520" t="s">
        <v>812</v>
      </c>
      <c r="AM29" s="520" t="s">
        <v>812</v>
      </c>
      <c r="AN29" s="520" t="s">
        <v>809</v>
      </c>
      <c r="AO29" s="520" t="s">
        <v>809</v>
      </c>
      <c r="AP29" s="520" t="s">
        <v>809</v>
      </c>
      <c r="AQ29" s="520" t="s">
        <v>191</v>
      </c>
      <c r="AR29" s="520" t="s">
        <v>191</v>
      </c>
      <c r="AS29" s="520" t="s">
        <v>785</v>
      </c>
      <c r="AT29" s="520" t="s">
        <v>785</v>
      </c>
      <c r="AU29" s="520" t="s">
        <v>514</v>
      </c>
      <c r="AV29" s="520" t="s">
        <v>514</v>
      </c>
      <c r="AW29" s="520" t="s">
        <v>514</v>
      </c>
      <c r="AX29" s="520" t="s">
        <v>237</v>
      </c>
      <c r="AY29" s="520" t="s">
        <v>237</v>
      </c>
      <c r="AZ29" s="520" t="s">
        <v>812</v>
      </c>
      <c r="BA29" s="520" t="s">
        <v>812</v>
      </c>
      <c r="BC29" s="118"/>
      <c r="BD29" s="118">
        <f t="shared" si="0"/>
        <v>0</v>
      </c>
      <c r="BE29" s="118">
        <f t="shared" si="1"/>
        <v>0</v>
      </c>
      <c r="BF29" s="118">
        <f t="shared" si="2"/>
        <v>0</v>
      </c>
      <c r="BG29" s="118">
        <f t="shared" si="3"/>
        <v>0</v>
      </c>
      <c r="BH29" s="118">
        <f t="shared" si="4"/>
        <v>0</v>
      </c>
      <c r="BI29" s="118">
        <f t="shared" si="5"/>
        <v>0</v>
      </c>
      <c r="BJ29" s="118">
        <f t="shared" si="6"/>
        <v>0</v>
      </c>
      <c r="BK29" s="118">
        <f t="shared" si="7"/>
        <v>0</v>
      </c>
      <c r="BL29" s="117">
        <f t="shared" si="87"/>
        <v>0</v>
      </c>
      <c r="BM29" s="118">
        <f t="shared" si="8"/>
        <v>0</v>
      </c>
      <c r="BN29" s="118">
        <f t="shared" si="9"/>
        <v>0</v>
      </c>
      <c r="BO29" s="117">
        <f t="shared" si="10"/>
        <v>0</v>
      </c>
      <c r="BP29" s="118">
        <f t="shared" si="11"/>
        <v>0</v>
      </c>
      <c r="BQ29" s="118">
        <f t="shared" si="12"/>
        <v>0</v>
      </c>
      <c r="BR29" s="118">
        <f t="shared" si="13"/>
        <v>0</v>
      </c>
      <c r="BS29" s="118">
        <f t="shared" si="14"/>
        <v>0</v>
      </c>
      <c r="BT29" s="118">
        <f t="shared" si="15"/>
        <v>0</v>
      </c>
      <c r="BU29" s="118">
        <f t="shared" si="16"/>
        <v>0</v>
      </c>
      <c r="BV29" s="118">
        <f t="shared" si="88"/>
        <v>0</v>
      </c>
      <c r="BW29" s="117">
        <f t="shared" si="17"/>
        <v>0</v>
      </c>
      <c r="BX29" s="117">
        <f t="shared" si="18"/>
        <v>0</v>
      </c>
      <c r="BY29" s="117">
        <f t="shared" si="19"/>
        <v>0</v>
      </c>
      <c r="BZ29" s="117">
        <f t="shared" si="20"/>
        <v>0</v>
      </c>
      <c r="CA29" s="117">
        <f t="shared" si="21"/>
        <v>0</v>
      </c>
      <c r="CB29" s="117">
        <f t="shared" si="89"/>
        <v>0</v>
      </c>
      <c r="CC29" s="117">
        <f t="shared" si="22"/>
        <v>0</v>
      </c>
      <c r="CD29" s="117">
        <f t="shared" si="23"/>
        <v>0</v>
      </c>
      <c r="CE29" s="117">
        <f t="shared" si="24"/>
        <v>0</v>
      </c>
      <c r="CF29" s="117">
        <f t="shared" si="90"/>
        <v>0</v>
      </c>
      <c r="CG29" s="117">
        <f t="shared" si="91"/>
        <v>0</v>
      </c>
      <c r="CH29" s="117">
        <f t="shared" si="92"/>
        <v>0</v>
      </c>
      <c r="CI29" s="117">
        <f t="shared" si="25"/>
        <v>0</v>
      </c>
      <c r="CJ29" s="117">
        <f t="shared" si="26"/>
        <v>0</v>
      </c>
      <c r="CK29" s="117">
        <f t="shared" si="27"/>
        <v>0</v>
      </c>
      <c r="CL29" s="117">
        <f t="shared" si="28"/>
        <v>0</v>
      </c>
      <c r="CM29" s="117">
        <f t="shared" si="29"/>
        <v>0</v>
      </c>
      <c r="CN29" s="117">
        <f t="shared" si="30"/>
        <v>0</v>
      </c>
      <c r="CO29" s="117">
        <f t="shared" si="31"/>
        <v>0</v>
      </c>
      <c r="CP29" s="117">
        <f t="shared" si="32"/>
        <v>0</v>
      </c>
      <c r="CQ29" s="117">
        <f t="shared" si="33"/>
        <v>0</v>
      </c>
      <c r="CR29" s="117">
        <f t="shared" si="93"/>
        <v>0</v>
      </c>
      <c r="CS29" s="117">
        <f t="shared" si="34"/>
        <v>0</v>
      </c>
      <c r="CT29" s="117">
        <f t="shared" si="35"/>
        <v>0</v>
      </c>
      <c r="CU29" s="117">
        <f t="shared" si="36"/>
        <v>0</v>
      </c>
      <c r="CV29" s="117">
        <f t="shared" si="37"/>
        <v>0</v>
      </c>
      <c r="CW29" s="117">
        <f t="shared" si="38"/>
        <v>0</v>
      </c>
      <c r="CX29" s="117">
        <f t="shared" si="39"/>
        <v>0</v>
      </c>
      <c r="CY29" s="117">
        <f t="shared" si="40"/>
        <v>0</v>
      </c>
      <c r="CZ29" s="117">
        <f t="shared" si="41"/>
        <v>0</v>
      </c>
      <c r="DA29" s="117">
        <f t="shared" si="42"/>
        <v>0</v>
      </c>
      <c r="DB29" s="117">
        <f t="shared" si="94"/>
        <v>0</v>
      </c>
      <c r="DC29" s="117">
        <f t="shared" si="43"/>
        <v>0</v>
      </c>
      <c r="DD29" s="117">
        <f t="shared" si="95"/>
        <v>0</v>
      </c>
      <c r="DE29" s="117">
        <f t="shared" si="44"/>
        <v>0</v>
      </c>
      <c r="DF29" s="117">
        <f t="shared" si="96"/>
        <v>0</v>
      </c>
      <c r="DG29" s="117">
        <f t="shared" si="45"/>
        <v>0</v>
      </c>
      <c r="DH29" s="117">
        <f t="shared" si="46"/>
        <v>0</v>
      </c>
      <c r="DI29" s="117">
        <f t="shared" si="47"/>
        <v>0</v>
      </c>
      <c r="DJ29" s="117">
        <f t="shared" si="48"/>
        <v>0</v>
      </c>
      <c r="DK29" s="117">
        <f t="shared" si="49"/>
        <v>0</v>
      </c>
      <c r="DL29" s="117">
        <f t="shared" si="50"/>
        <v>0</v>
      </c>
      <c r="DM29" s="117">
        <f t="shared" si="51"/>
        <v>0</v>
      </c>
      <c r="DN29" s="117">
        <f t="shared" si="52"/>
        <v>0</v>
      </c>
      <c r="DO29" s="117">
        <f t="shared" si="97"/>
        <v>0</v>
      </c>
      <c r="DP29" s="117">
        <f t="shared" si="53"/>
        <v>0</v>
      </c>
      <c r="DQ29" s="117">
        <f t="shared" si="54"/>
        <v>0</v>
      </c>
      <c r="DR29" s="117">
        <f t="shared" si="98"/>
        <v>0</v>
      </c>
      <c r="DS29" s="117">
        <f t="shared" si="99"/>
        <v>0</v>
      </c>
      <c r="DT29" s="117">
        <f t="shared" si="55"/>
        <v>0</v>
      </c>
      <c r="DU29" s="117">
        <f t="shared" si="56"/>
        <v>0</v>
      </c>
      <c r="DV29" s="117">
        <f t="shared" si="57"/>
        <v>0</v>
      </c>
      <c r="DW29" s="117">
        <f t="shared" si="58"/>
        <v>0</v>
      </c>
      <c r="DX29" s="117">
        <f t="shared" si="59"/>
        <v>0</v>
      </c>
      <c r="DY29" s="117">
        <f t="shared" si="60"/>
        <v>0</v>
      </c>
      <c r="DZ29" s="117">
        <f t="shared" si="100"/>
        <v>0</v>
      </c>
      <c r="EA29" s="117">
        <f t="shared" si="61"/>
        <v>0</v>
      </c>
      <c r="EB29" s="117">
        <f t="shared" si="101"/>
        <v>0</v>
      </c>
      <c r="EC29" s="117">
        <f t="shared" si="62"/>
        <v>0</v>
      </c>
      <c r="ED29" s="117">
        <f t="shared" si="63"/>
        <v>0</v>
      </c>
      <c r="EE29" s="117">
        <f t="shared" si="64"/>
        <v>0</v>
      </c>
      <c r="EF29" s="117">
        <f t="shared" si="65"/>
        <v>0</v>
      </c>
      <c r="EG29" s="117">
        <f t="shared" si="66"/>
        <v>0</v>
      </c>
      <c r="EH29" s="117">
        <f t="shared" si="102"/>
        <v>0</v>
      </c>
      <c r="EI29" s="117">
        <f t="shared" si="67"/>
        <v>0</v>
      </c>
      <c r="EJ29" s="117">
        <f t="shared" si="68"/>
        <v>0</v>
      </c>
      <c r="EK29" s="117">
        <f t="shared" si="69"/>
        <v>0</v>
      </c>
      <c r="EL29" s="117">
        <f t="shared" si="70"/>
        <v>0</v>
      </c>
      <c r="EM29" s="117">
        <f t="shared" si="71"/>
        <v>0</v>
      </c>
      <c r="EN29" s="117">
        <f t="shared" si="103"/>
        <v>0</v>
      </c>
      <c r="EO29" s="117">
        <f t="shared" si="72"/>
        <v>0</v>
      </c>
      <c r="EP29" s="117">
        <f t="shared" si="73"/>
        <v>0</v>
      </c>
      <c r="EQ29" s="117">
        <f t="shared" si="74"/>
        <v>0</v>
      </c>
      <c r="ER29" s="118">
        <f t="shared" si="75"/>
        <v>0</v>
      </c>
      <c r="ES29" s="117">
        <f t="shared" si="76"/>
        <v>0</v>
      </c>
      <c r="ET29" s="117">
        <f t="shared" si="77"/>
        <v>0</v>
      </c>
      <c r="EU29" s="117">
        <f t="shared" si="78"/>
        <v>0</v>
      </c>
      <c r="EV29" s="117">
        <f t="shared" si="79"/>
        <v>0</v>
      </c>
      <c r="EW29" s="117">
        <f t="shared" si="80"/>
        <v>0</v>
      </c>
      <c r="EX29" s="117">
        <f t="shared" si="81"/>
        <v>0</v>
      </c>
      <c r="EY29" s="118">
        <f t="shared" si="82"/>
        <v>0</v>
      </c>
      <c r="EZ29" s="118">
        <f t="shared" si="83"/>
        <v>0</v>
      </c>
      <c r="FA29" s="117">
        <f t="shared" si="104"/>
        <v>0</v>
      </c>
      <c r="FB29" s="118">
        <f t="shared" si="84"/>
        <v>0</v>
      </c>
      <c r="FC29" s="118">
        <f t="shared" si="85"/>
        <v>0</v>
      </c>
      <c r="FD29" s="7">
        <f t="shared" si="86"/>
        <v>0</v>
      </c>
      <c r="FE29" s="7"/>
      <c r="FF29" s="7"/>
    </row>
    <row r="30" spans="1:162" ht="17.100000000000001" customHeight="1" x14ac:dyDescent="0.25">
      <c r="A30" s="774"/>
      <c r="B30" s="777"/>
      <c r="C30" s="172">
        <v>9</v>
      </c>
      <c r="D30" s="593" t="s">
        <v>1018</v>
      </c>
      <c r="E30" s="580" t="s">
        <v>847</v>
      </c>
      <c r="F30" s="452" t="s">
        <v>1049</v>
      </c>
      <c r="G30" s="593" t="s">
        <v>1014</v>
      </c>
      <c r="H30" s="580" t="s">
        <v>1054</v>
      </c>
      <c r="I30" s="452" t="s">
        <v>1011</v>
      </c>
      <c r="J30" s="593" t="s">
        <v>1023</v>
      </c>
      <c r="K30" s="448" t="s">
        <v>1052</v>
      </c>
      <c r="L30" s="452" t="s">
        <v>1013</v>
      </c>
      <c r="M30" s="604" t="s">
        <v>904</v>
      </c>
      <c r="N30" s="580" t="s">
        <v>1029</v>
      </c>
      <c r="O30" s="579" t="s">
        <v>1063</v>
      </c>
      <c r="P30" s="494" t="s">
        <v>1026</v>
      </c>
      <c r="Q30" s="579" t="s">
        <v>1046</v>
      </c>
      <c r="R30" s="578" t="s">
        <v>1034</v>
      </c>
      <c r="S30" s="579" t="s">
        <v>1032</v>
      </c>
      <c r="T30" s="449" t="s">
        <v>1043</v>
      </c>
      <c r="U30" s="448" t="s">
        <v>1031</v>
      </c>
      <c r="V30" s="488" t="s">
        <v>1017</v>
      </c>
      <c r="W30" s="578" t="s">
        <v>905</v>
      </c>
      <c r="X30" s="579" t="s">
        <v>883</v>
      </c>
      <c r="Y30" s="578" t="s">
        <v>1062</v>
      </c>
      <c r="Z30" s="580" t="s">
        <v>1020</v>
      </c>
      <c r="AA30" s="579" t="s">
        <v>1050</v>
      </c>
      <c r="AB30" s="141"/>
      <c r="AC30" s="9"/>
      <c r="AD30" s="6"/>
      <c r="AE30" s="520" t="s">
        <v>788</v>
      </c>
      <c r="AF30" s="520" t="s">
        <v>788</v>
      </c>
      <c r="AG30" s="520" t="s">
        <v>788</v>
      </c>
      <c r="AH30" s="520" t="s">
        <v>788</v>
      </c>
      <c r="AI30" s="520" t="s">
        <v>788</v>
      </c>
      <c r="AJ30" s="520" t="s">
        <v>788</v>
      </c>
      <c r="AK30" s="520" t="s">
        <v>788</v>
      </c>
      <c r="AL30" s="520" t="s">
        <v>788</v>
      </c>
      <c r="AM30" s="520" t="s">
        <v>788</v>
      </c>
      <c r="AN30" s="520" t="s">
        <v>809</v>
      </c>
      <c r="AO30" s="520" t="s">
        <v>809</v>
      </c>
      <c r="AP30" s="520" t="s">
        <v>809</v>
      </c>
      <c r="AQ30" s="520" t="s">
        <v>191</v>
      </c>
      <c r="AR30" s="520" t="s">
        <v>191</v>
      </c>
      <c r="AS30" s="520" t="s">
        <v>785</v>
      </c>
      <c r="AT30" s="520" t="s">
        <v>785</v>
      </c>
      <c r="AU30" s="520" t="s">
        <v>514</v>
      </c>
      <c r="AV30" s="520" t="s">
        <v>514</v>
      </c>
      <c r="AW30" s="520" t="s">
        <v>514</v>
      </c>
      <c r="AX30" s="520" t="s">
        <v>237</v>
      </c>
      <c r="AY30" s="520" t="s">
        <v>237</v>
      </c>
      <c r="AZ30" s="520" t="s">
        <v>812</v>
      </c>
      <c r="BA30" s="520" t="s">
        <v>812</v>
      </c>
      <c r="BC30" s="118"/>
      <c r="BD30" s="118">
        <f t="shared" si="0"/>
        <v>0</v>
      </c>
      <c r="BE30" s="118">
        <f t="shared" si="1"/>
        <v>0</v>
      </c>
      <c r="BF30" s="118">
        <f t="shared" si="2"/>
        <v>0</v>
      </c>
      <c r="BG30" s="118">
        <f t="shared" si="3"/>
        <v>0</v>
      </c>
      <c r="BH30" s="118">
        <f t="shared" si="4"/>
        <v>0</v>
      </c>
      <c r="BI30" s="118">
        <f t="shared" si="5"/>
        <v>0</v>
      </c>
      <c r="BJ30" s="118">
        <f t="shared" si="6"/>
        <v>0</v>
      </c>
      <c r="BK30" s="118">
        <f t="shared" si="7"/>
        <v>0</v>
      </c>
      <c r="BL30" s="117">
        <f t="shared" si="87"/>
        <v>0</v>
      </c>
      <c r="BM30" s="118">
        <f t="shared" si="8"/>
        <v>0</v>
      </c>
      <c r="BN30" s="118">
        <f t="shared" si="9"/>
        <v>0</v>
      </c>
      <c r="BO30" s="117">
        <f t="shared" si="10"/>
        <v>0</v>
      </c>
      <c r="BP30" s="118">
        <f t="shared" si="11"/>
        <v>0</v>
      </c>
      <c r="BQ30" s="118">
        <f t="shared" si="12"/>
        <v>0</v>
      </c>
      <c r="BR30" s="118">
        <f t="shared" si="13"/>
        <v>0</v>
      </c>
      <c r="BS30" s="118">
        <f t="shared" si="14"/>
        <v>0</v>
      </c>
      <c r="BT30" s="118">
        <f t="shared" si="15"/>
        <v>0</v>
      </c>
      <c r="BU30" s="118">
        <f t="shared" si="16"/>
        <v>0</v>
      </c>
      <c r="BV30" s="118">
        <f t="shared" si="88"/>
        <v>0</v>
      </c>
      <c r="BW30" s="117">
        <f t="shared" si="17"/>
        <v>0</v>
      </c>
      <c r="BX30" s="117">
        <f t="shared" si="18"/>
        <v>0</v>
      </c>
      <c r="BY30" s="117">
        <f t="shared" si="19"/>
        <v>0</v>
      </c>
      <c r="BZ30" s="117">
        <f t="shared" si="20"/>
        <v>0</v>
      </c>
      <c r="CA30" s="117">
        <f t="shared" si="21"/>
        <v>0</v>
      </c>
      <c r="CB30" s="117">
        <f t="shared" si="89"/>
        <v>0</v>
      </c>
      <c r="CC30" s="117">
        <f t="shared" si="22"/>
        <v>0</v>
      </c>
      <c r="CD30" s="117">
        <f t="shared" si="23"/>
        <v>0</v>
      </c>
      <c r="CE30" s="117">
        <f t="shared" si="24"/>
        <v>0</v>
      </c>
      <c r="CF30" s="117">
        <f t="shared" si="90"/>
        <v>0</v>
      </c>
      <c r="CG30" s="117">
        <f t="shared" si="91"/>
        <v>0</v>
      </c>
      <c r="CH30" s="117">
        <f t="shared" si="92"/>
        <v>0</v>
      </c>
      <c r="CI30" s="117">
        <f t="shared" si="25"/>
        <v>0</v>
      </c>
      <c r="CJ30" s="117">
        <f t="shared" si="26"/>
        <v>0</v>
      </c>
      <c r="CK30" s="117">
        <f t="shared" si="27"/>
        <v>0</v>
      </c>
      <c r="CL30" s="117">
        <f t="shared" si="28"/>
        <v>0</v>
      </c>
      <c r="CM30" s="117">
        <f t="shared" si="29"/>
        <v>0</v>
      </c>
      <c r="CN30" s="117">
        <f t="shared" si="30"/>
        <v>0</v>
      </c>
      <c r="CO30" s="117">
        <f t="shared" si="31"/>
        <v>0</v>
      </c>
      <c r="CP30" s="117">
        <f t="shared" si="32"/>
        <v>0</v>
      </c>
      <c r="CQ30" s="117">
        <f t="shared" si="33"/>
        <v>0</v>
      </c>
      <c r="CR30" s="117">
        <f t="shared" si="93"/>
        <v>0</v>
      </c>
      <c r="CS30" s="117">
        <f t="shared" si="34"/>
        <v>0</v>
      </c>
      <c r="CT30" s="117">
        <f t="shared" si="35"/>
        <v>0</v>
      </c>
      <c r="CU30" s="117">
        <f t="shared" si="36"/>
        <v>0</v>
      </c>
      <c r="CV30" s="117">
        <f t="shared" si="37"/>
        <v>0</v>
      </c>
      <c r="CW30" s="117">
        <f t="shared" si="38"/>
        <v>0</v>
      </c>
      <c r="CX30" s="117">
        <f t="shared" si="39"/>
        <v>0</v>
      </c>
      <c r="CY30" s="117">
        <f t="shared" si="40"/>
        <v>0</v>
      </c>
      <c r="CZ30" s="117">
        <f t="shared" si="41"/>
        <v>0</v>
      </c>
      <c r="DA30" s="117">
        <f t="shared" si="42"/>
        <v>0</v>
      </c>
      <c r="DB30" s="117">
        <f t="shared" si="94"/>
        <v>0</v>
      </c>
      <c r="DC30" s="117">
        <f t="shared" si="43"/>
        <v>0</v>
      </c>
      <c r="DD30" s="117">
        <f t="shared" si="95"/>
        <v>0</v>
      </c>
      <c r="DE30" s="117">
        <f t="shared" si="44"/>
        <v>0</v>
      </c>
      <c r="DF30" s="117">
        <f t="shared" si="96"/>
        <v>0</v>
      </c>
      <c r="DG30" s="117">
        <f t="shared" si="45"/>
        <v>0</v>
      </c>
      <c r="DH30" s="117">
        <f t="shared" si="46"/>
        <v>0</v>
      </c>
      <c r="DI30" s="117">
        <f t="shared" si="47"/>
        <v>0</v>
      </c>
      <c r="DJ30" s="117">
        <f t="shared" si="48"/>
        <v>0</v>
      </c>
      <c r="DK30" s="117">
        <f t="shared" si="49"/>
        <v>0</v>
      </c>
      <c r="DL30" s="117">
        <f t="shared" si="50"/>
        <v>0</v>
      </c>
      <c r="DM30" s="117">
        <f t="shared" si="51"/>
        <v>0</v>
      </c>
      <c r="DN30" s="117">
        <f t="shared" si="52"/>
        <v>0</v>
      </c>
      <c r="DO30" s="117">
        <f t="shared" si="97"/>
        <v>0</v>
      </c>
      <c r="DP30" s="117">
        <f t="shared" si="53"/>
        <v>0</v>
      </c>
      <c r="DQ30" s="117">
        <f t="shared" si="54"/>
        <v>0</v>
      </c>
      <c r="DR30" s="117">
        <f t="shared" si="98"/>
        <v>0</v>
      </c>
      <c r="DS30" s="117">
        <f t="shared" si="99"/>
        <v>0</v>
      </c>
      <c r="DT30" s="117">
        <f t="shared" si="55"/>
        <v>0</v>
      </c>
      <c r="DU30" s="117">
        <f t="shared" si="56"/>
        <v>0</v>
      </c>
      <c r="DV30" s="117">
        <f t="shared" si="57"/>
        <v>0</v>
      </c>
      <c r="DW30" s="117">
        <f t="shared" si="58"/>
        <v>0</v>
      </c>
      <c r="DX30" s="117">
        <f t="shared" si="59"/>
        <v>0</v>
      </c>
      <c r="DY30" s="117">
        <f t="shared" si="60"/>
        <v>0</v>
      </c>
      <c r="DZ30" s="117">
        <f t="shared" si="100"/>
        <v>0</v>
      </c>
      <c r="EA30" s="117">
        <f t="shared" si="61"/>
        <v>0</v>
      </c>
      <c r="EB30" s="117">
        <f t="shared" si="101"/>
        <v>0</v>
      </c>
      <c r="EC30" s="117">
        <f t="shared" si="62"/>
        <v>0</v>
      </c>
      <c r="ED30" s="117">
        <f t="shared" si="63"/>
        <v>0</v>
      </c>
      <c r="EE30" s="117">
        <f t="shared" si="64"/>
        <v>0</v>
      </c>
      <c r="EF30" s="117">
        <f t="shared" si="65"/>
        <v>0</v>
      </c>
      <c r="EG30" s="117">
        <f t="shared" si="66"/>
        <v>0</v>
      </c>
      <c r="EH30" s="117">
        <f t="shared" si="102"/>
        <v>0</v>
      </c>
      <c r="EI30" s="117">
        <f t="shared" si="67"/>
        <v>0</v>
      </c>
      <c r="EJ30" s="117">
        <f t="shared" si="68"/>
        <v>0</v>
      </c>
      <c r="EK30" s="117">
        <f t="shared" si="69"/>
        <v>0</v>
      </c>
      <c r="EL30" s="117">
        <f t="shared" si="70"/>
        <v>0</v>
      </c>
      <c r="EM30" s="117">
        <f t="shared" si="71"/>
        <v>0</v>
      </c>
      <c r="EN30" s="117">
        <f t="shared" si="103"/>
        <v>0</v>
      </c>
      <c r="EO30" s="117">
        <f t="shared" si="72"/>
        <v>0</v>
      </c>
      <c r="EP30" s="117">
        <f t="shared" si="73"/>
        <v>0</v>
      </c>
      <c r="EQ30" s="117">
        <f t="shared" si="74"/>
        <v>0</v>
      </c>
      <c r="ER30" s="118">
        <f t="shared" si="75"/>
        <v>0</v>
      </c>
      <c r="ES30" s="117">
        <f t="shared" si="76"/>
        <v>0</v>
      </c>
      <c r="ET30" s="117">
        <f t="shared" si="77"/>
        <v>0</v>
      </c>
      <c r="EU30" s="117">
        <f t="shared" si="78"/>
        <v>0</v>
      </c>
      <c r="EV30" s="117">
        <f t="shared" si="79"/>
        <v>0</v>
      </c>
      <c r="EW30" s="117">
        <f t="shared" si="80"/>
        <v>0</v>
      </c>
      <c r="EX30" s="117">
        <f t="shared" si="81"/>
        <v>0</v>
      </c>
      <c r="EY30" s="118">
        <f t="shared" si="82"/>
        <v>0</v>
      </c>
      <c r="EZ30" s="118">
        <f t="shared" si="83"/>
        <v>0</v>
      </c>
      <c r="FA30" s="117">
        <f t="shared" si="104"/>
        <v>0</v>
      </c>
      <c r="FB30" s="118">
        <f t="shared" si="84"/>
        <v>0</v>
      </c>
      <c r="FC30" s="118">
        <f t="shared" si="85"/>
        <v>0</v>
      </c>
      <c r="FD30" s="7">
        <f t="shared" si="86"/>
        <v>0</v>
      </c>
      <c r="FE30" s="7"/>
      <c r="FF30" s="7"/>
    </row>
    <row r="31" spans="1:162" ht="17.100000000000001" customHeight="1" thickBot="1" x14ac:dyDescent="0.3">
      <c r="A31" s="775"/>
      <c r="B31" s="778"/>
      <c r="C31" s="173">
        <v>10</v>
      </c>
      <c r="D31" s="593" t="s">
        <v>1018</v>
      </c>
      <c r="E31" s="580" t="s">
        <v>847</v>
      </c>
      <c r="F31" s="452" t="s">
        <v>1049</v>
      </c>
      <c r="G31" s="593" t="s">
        <v>1014</v>
      </c>
      <c r="H31" s="580" t="s">
        <v>1054</v>
      </c>
      <c r="I31" s="452" t="s">
        <v>1011</v>
      </c>
      <c r="J31" s="593" t="s">
        <v>1023</v>
      </c>
      <c r="K31" s="448" t="s">
        <v>1052</v>
      </c>
      <c r="L31" s="452" t="s">
        <v>1013</v>
      </c>
      <c r="M31" s="604" t="s">
        <v>904</v>
      </c>
      <c r="N31" s="580" t="s">
        <v>1029</v>
      </c>
      <c r="O31" s="579" t="s">
        <v>1063</v>
      </c>
      <c r="P31" s="449" t="s">
        <v>1026</v>
      </c>
      <c r="Q31" s="579" t="s">
        <v>1046</v>
      </c>
      <c r="R31" s="578" t="s">
        <v>1034</v>
      </c>
      <c r="S31" s="579" t="s">
        <v>1032</v>
      </c>
      <c r="T31" s="449" t="s">
        <v>1043</v>
      </c>
      <c r="U31" s="448" t="s">
        <v>1031</v>
      </c>
      <c r="V31" s="488" t="s">
        <v>1017</v>
      </c>
      <c r="W31" s="578" t="s">
        <v>905</v>
      </c>
      <c r="X31" s="579" t="s">
        <v>883</v>
      </c>
      <c r="Y31" s="578" t="s">
        <v>1062</v>
      </c>
      <c r="Z31" s="580" t="s">
        <v>1020</v>
      </c>
      <c r="AA31" s="579" t="s">
        <v>1050</v>
      </c>
      <c r="AB31" s="230" t="s">
        <v>934</v>
      </c>
      <c r="AC31" s="9" t="s">
        <v>429</v>
      </c>
      <c r="AD31" s="191"/>
      <c r="AE31" s="520" t="s">
        <v>809</v>
      </c>
      <c r="AF31" s="520" t="s">
        <v>809</v>
      </c>
      <c r="AG31" s="520" t="s">
        <v>809</v>
      </c>
      <c r="AH31" s="520" t="s">
        <v>806</v>
      </c>
      <c r="AI31" s="520" t="s">
        <v>806</v>
      </c>
      <c r="AJ31" s="520" t="s">
        <v>806</v>
      </c>
      <c r="AK31" s="520" t="s">
        <v>788</v>
      </c>
      <c r="AL31" s="520" t="s">
        <v>788</v>
      </c>
      <c r="AM31" s="520" t="s">
        <v>788</v>
      </c>
      <c r="AN31" s="520" t="s">
        <v>809</v>
      </c>
      <c r="AO31" s="520" t="s">
        <v>809</v>
      </c>
      <c r="AP31" s="520" t="s">
        <v>809</v>
      </c>
      <c r="AQ31" s="520" t="s">
        <v>191</v>
      </c>
      <c r="AR31" s="520" t="s">
        <v>191</v>
      </c>
      <c r="AS31" s="520" t="s">
        <v>785</v>
      </c>
      <c r="AT31" s="520" t="s">
        <v>785</v>
      </c>
      <c r="AU31" s="520" t="s">
        <v>514</v>
      </c>
      <c r="AV31" s="520" t="s">
        <v>514</v>
      </c>
      <c r="AW31" s="520" t="s">
        <v>514</v>
      </c>
      <c r="AX31" s="520" t="s">
        <v>237</v>
      </c>
      <c r="AY31" s="520" t="s">
        <v>237</v>
      </c>
      <c r="AZ31" s="520" t="s">
        <v>812</v>
      </c>
      <c r="BA31" s="520" t="s">
        <v>812</v>
      </c>
      <c r="BC31" s="118"/>
      <c r="BD31" s="118">
        <f t="shared" si="0"/>
        <v>0</v>
      </c>
      <c r="BE31" s="118">
        <f t="shared" si="1"/>
        <v>0</v>
      </c>
      <c r="BF31" s="118">
        <f t="shared" si="2"/>
        <v>0</v>
      </c>
      <c r="BG31" s="118">
        <f t="shared" si="3"/>
        <v>0</v>
      </c>
      <c r="BH31" s="118">
        <f t="shared" si="4"/>
        <v>0</v>
      </c>
      <c r="BI31" s="118">
        <f t="shared" si="5"/>
        <v>0</v>
      </c>
      <c r="BJ31" s="118">
        <f t="shared" si="6"/>
        <v>0</v>
      </c>
      <c r="BK31" s="118">
        <f t="shared" si="7"/>
        <v>0</v>
      </c>
      <c r="BL31" s="117">
        <f t="shared" si="87"/>
        <v>0</v>
      </c>
      <c r="BM31" s="118">
        <f t="shared" si="8"/>
        <v>0</v>
      </c>
      <c r="BN31" s="118">
        <f t="shared" si="9"/>
        <v>0</v>
      </c>
      <c r="BO31" s="117">
        <f t="shared" si="10"/>
        <v>0</v>
      </c>
      <c r="BP31" s="118">
        <f t="shared" si="11"/>
        <v>0</v>
      </c>
      <c r="BQ31" s="118">
        <f t="shared" si="12"/>
        <v>0</v>
      </c>
      <c r="BR31" s="118">
        <f t="shared" si="13"/>
        <v>0</v>
      </c>
      <c r="BS31" s="118">
        <f t="shared" si="14"/>
        <v>0</v>
      </c>
      <c r="BT31" s="118">
        <f t="shared" si="15"/>
        <v>0</v>
      </c>
      <c r="BU31" s="118">
        <f t="shared" si="16"/>
        <v>0</v>
      </c>
      <c r="BV31" s="118">
        <f t="shared" si="88"/>
        <v>0</v>
      </c>
      <c r="BW31" s="117">
        <f t="shared" si="17"/>
        <v>0</v>
      </c>
      <c r="BX31" s="117">
        <f t="shared" si="18"/>
        <v>0</v>
      </c>
      <c r="BY31" s="117">
        <f t="shared" si="19"/>
        <v>0</v>
      </c>
      <c r="BZ31" s="117">
        <f t="shared" si="20"/>
        <v>0</v>
      </c>
      <c r="CA31" s="117">
        <f t="shared" si="21"/>
        <v>0</v>
      </c>
      <c r="CB31" s="117">
        <f t="shared" si="89"/>
        <v>0</v>
      </c>
      <c r="CC31" s="117">
        <f t="shared" si="22"/>
        <v>0</v>
      </c>
      <c r="CD31" s="117">
        <f t="shared" si="23"/>
        <v>0</v>
      </c>
      <c r="CE31" s="117">
        <f t="shared" si="24"/>
        <v>0</v>
      </c>
      <c r="CF31" s="117">
        <f t="shared" si="90"/>
        <v>0</v>
      </c>
      <c r="CG31" s="117">
        <f t="shared" si="91"/>
        <v>0</v>
      </c>
      <c r="CH31" s="117">
        <f t="shared" si="92"/>
        <v>0</v>
      </c>
      <c r="CI31" s="117">
        <f t="shared" si="25"/>
        <v>0</v>
      </c>
      <c r="CJ31" s="117">
        <f t="shared" si="26"/>
        <v>0</v>
      </c>
      <c r="CK31" s="117">
        <f t="shared" si="27"/>
        <v>0</v>
      </c>
      <c r="CL31" s="117">
        <f t="shared" si="28"/>
        <v>0</v>
      </c>
      <c r="CM31" s="117">
        <f t="shared" si="29"/>
        <v>0</v>
      </c>
      <c r="CN31" s="117">
        <f t="shared" si="30"/>
        <v>0</v>
      </c>
      <c r="CO31" s="117">
        <f t="shared" si="31"/>
        <v>0</v>
      </c>
      <c r="CP31" s="117">
        <f t="shared" si="32"/>
        <v>0</v>
      </c>
      <c r="CQ31" s="117">
        <f t="shared" si="33"/>
        <v>0</v>
      </c>
      <c r="CR31" s="117">
        <f t="shared" si="93"/>
        <v>0</v>
      </c>
      <c r="CS31" s="117">
        <f t="shared" si="34"/>
        <v>0</v>
      </c>
      <c r="CT31" s="117">
        <f t="shared" si="35"/>
        <v>0</v>
      </c>
      <c r="CU31" s="117">
        <f t="shared" si="36"/>
        <v>0</v>
      </c>
      <c r="CV31" s="117">
        <f t="shared" si="37"/>
        <v>0</v>
      </c>
      <c r="CW31" s="117">
        <f t="shared" si="38"/>
        <v>0</v>
      </c>
      <c r="CX31" s="117">
        <f t="shared" si="39"/>
        <v>0</v>
      </c>
      <c r="CY31" s="117">
        <f t="shared" si="40"/>
        <v>0</v>
      </c>
      <c r="CZ31" s="117">
        <f t="shared" si="41"/>
        <v>0</v>
      </c>
      <c r="DA31" s="117">
        <f t="shared" si="42"/>
        <v>0</v>
      </c>
      <c r="DB31" s="117">
        <f t="shared" si="94"/>
        <v>0</v>
      </c>
      <c r="DC31" s="117">
        <f t="shared" si="43"/>
        <v>0</v>
      </c>
      <c r="DD31" s="117">
        <f t="shared" si="95"/>
        <v>0</v>
      </c>
      <c r="DE31" s="117">
        <f t="shared" si="44"/>
        <v>0</v>
      </c>
      <c r="DF31" s="117">
        <f t="shared" si="96"/>
        <v>0</v>
      </c>
      <c r="DG31" s="117">
        <f t="shared" si="45"/>
        <v>0</v>
      </c>
      <c r="DH31" s="117">
        <f t="shared" si="46"/>
        <v>0</v>
      </c>
      <c r="DI31" s="117">
        <f t="shared" si="47"/>
        <v>0</v>
      </c>
      <c r="DJ31" s="117">
        <f t="shared" si="48"/>
        <v>0</v>
      </c>
      <c r="DK31" s="117">
        <f t="shared" si="49"/>
        <v>0</v>
      </c>
      <c r="DL31" s="117">
        <f t="shared" si="50"/>
        <v>0</v>
      </c>
      <c r="DM31" s="117">
        <f t="shared" si="51"/>
        <v>0</v>
      </c>
      <c r="DN31" s="117">
        <f t="shared" si="52"/>
        <v>0</v>
      </c>
      <c r="DO31" s="117">
        <f t="shared" si="97"/>
        <v>0</v>
      </c>
      <c r="DP31" s="117">
        <f t="shared" si="53"/>
        <v>0</v>
      </c>
      <c r="DQ31" s="117">
        <f t="shared" si="54"/>
        <v>0</v>
      </c>
      <c r="DR31" s="117">
        <f t="shared" si="98"/>
        <v>0</v>
      </c>
      <c r="DS31" s="117">
        <f t="shared" si="99"/>
        <v>0</v>
      </c>
      <c r="DT31" s="117">
        <f t="shared" si="55"/>
        <v>0</v>
      </c>
      <c r="DU31" s="117">
        <f t="shared" si="56"/>
        <v>0</v>
      </c>
      <c r="DV31" s="117">
        <f t="shared" si="57"/>
        <v>0</v>
      </c>
      <c r="DW31" s="117">
        <f t="shared" si="58"/>
        <v>0</v>
      </c>
      <c r="DX31" s="117">
        <f t="shared" si="59"/>
        <v>0</v>
      </c>
      <c r="DY31" s="117">
        <f t="shared" si="60"/>
        <v>0</v>
      </c>
      <c r="DZ31" s="117">
        <f t="shared" si="100"/>
        <v>0</v>
      </c>
      <c r="EA31" s="117">
        <f t="shared" si="61"/>
        <v>0</v>
      </c>
      <c r="EB31" s="117">
        <f t="shared" si="101"/>
        <v>0</v>
      </c>
      <c r="EC31" s="117">
        <f t="shared" si="62"/>
        <v>0</v>
      </c>
      <c r="ED31" s="117">
        <f t="shared" si="63"/>
        <v>0</v>
      </c>
      <c r="EE31" s="117">
        <f t="shared" si="64"/>
        <v>0</v>
      </c>
      <c r="EF31" s="117">
        <f t="shared" si="65"/>
        <v>0</v>
      </c>
      <c r="EG31" s="117">
        <f t="shared" si="66"/>
        <v>0</v>
      </c>
      <c r="EH31" s="117">
        <f t="shared" si="102"/>
        <v>0</v>
      </c>
      <c r="EI31" s="117">
        <f t="shared" si="67"/>
        <v>0</v>
      </c>
      <c r="EJ31" s="117">
        <f t="shared" si="68"/>
        <v>0</v>
      </c>
      <c r="EK31" s="117">
        <f t="shared" si="69"/>
        <v>0</v>
      </c>
      <c r="EL31" s="117">
        <f t="shared" si="70"/>
        <v>0</v>
      </c>
      <c r="EM31" s="117">
        <f t="shared" si="71"/>
        <v>0</v>
      </c>
      <c r="EN31" s="117">
        <f t="shared" si="103"/>
        <v>0</v>
      </c>
      <c r="EO31" s="117">
        <f t="shared" si="72"/>
        <v>0</v>
      </c>
      <c r="EP31" s="117">
        <f t="shared" si="73"/>
        <v>0</v>
      </c>
      <c r="EQ31" s="117">
        <f t="shared" si="74"/>
        <v>0</v>
      </c>
      <c r="ER31" s="118">
        <f t="shared" si="75"/>
        <v>0</v>
      </c>
      <c r="ES31" s="117">
        <f t="shared" si="76"/>
        <v>0</v>
      </c>
      <c r="ET31" s="117">
        <f t="shared" si="77"/>
        <v>0</v>
      </c>
      <c r="EU31" s="117">
        <f t="shared" si="78"/>
        <v>0</v>
      </c>
      <c r="EV31" s="117">
        <f t="shared" si="79"/>
        <v>0</v>
      </c>
      <c r="EW31" s="117">
        <f t="shared" si="80"/>
        <v>0</v>
      </c>
      <c r="EX31" s="117">
        <f t="shared" si="81"/>
        <v>0</v>
      </c>
      <c r="EY31" s="118">
        <f t="shared" si="82"/>
        <v>0</v>
      </c>
      <c r="EZ31" s="118">
        <f t="shared" si="83"/>
        <v>0</v>
      </c>
      <c r="FA31" s="117">
        <f t="shared" si="104"/>
        <v>0</v>
      </c>
      <c r="FB31" s="118">
        <f t="shared" si="84"/>
        <v>0</v>
      </c>
      <c r="FC31" s="118">
        <f t="shared" si="85"/>
        <v>0</v>
      </c>
      <c r="FD31" s="7">
        <f t="shared" si="86"/>
        <v>0</v>
      </c>
      <c r="FE31" s="7"/>
      <c r="FF31" s="7"/>
    </row>
    <row r="32" spans="1:162" ht="17.100000000000001" customHeight="1" thickTop="1" x14ac:dyDescent="0.25">
      <c r="A32" s="423"/>
      <c r="B32" s="424"/>
      <c r="C32" s="575">
        <v>0</v>
      </c>
      <c r="D32" s="611"/>
      <c r="E32" s="553"/>
      <c r="F32" s="612"/>
      <c r="G32" s="611"/>
      <c r="H32" s="553"/>
      <c r="I32" s="612"/>
      <c r="J32" s="611"/>
      <c r="K32" s="553"/>
      <c r="L32" s="612"/>
      <c r="M32" s="606"/>
      <c r="N32" s="553"/>
      <c r="O32" s="584"/>
      <c r="P32" s="583"/>
      <c r="Q32" s="584"/>
      <c r="R32" s="583"/>
      <c r="S32" s="584"/>
      <c r="T32" s="583"/>
      <c r="U32" s="553"/>
      <c r="V32" s="584"/>
      <c r="W32" s="583"/>
      <c r="X32" s="584"/>
      <c r="Y32" s="583"/>
      <c r="Z32" s="553"/>
      <c r="AA32" s="584"/>
      <c r="AB32" s="42" t="s">
        <v>935</v>
      </c>
      <c r="AC32" s="549" t="s">
        <v>846</v>
      </c>
      <c r="AD32" s="191"/>
      <c r="AE32" s="520" t="s">
        <v>809</v>
      </c>
      <c r="AF32" s="520" t="s">
        <v>809</v>
      </c>
      <c r="AG32" s="520" t="s">
        <v>809</v>
      </c>
      <c r="AH32" s="520" t="s">
        <v>806</v>
      </c>
      <c r="AI32" s="520" t="s">
        <v>806</v>
      </c>
      <c r="AJ32" s="520" t="s">
        <v>806</v>
      </c>
      <c r="AK32" s="520" t="s">
        <v>788</v>
      </c>
      <c r="AL32" s="520" t="s">
        <v>788</v>
      </c>
      <c r="AM32" s="520" t="s">
        <v>788</v>
      </c>
      <c r="AN32" s="520" t="s">
        <v>191</v>
      </c>
      <c r="AO32" s="520" t="s">
        <v>191</v>
      </c>
      <c r="AP32" s="520" t="s">
        <v>191</v>
      </c>
      <c r="AQ32" s="520" t="s">
        <v>661</v>
      </c>
      <c r="AR32" s="520" t="s">
        <v>661</v>
      </c>
      <c r="AS32" s="520" t="s">
        <v>191</v>
      </c>
      <c r="AT32" s="520" t="s">
        <v>743</v>
      </c>
      <c r="AU32" s="520" t="s">
        <v>805</v>
      </c>
      <c r="AV32" s="520" t="s">
        <v>805</v>
      </c>
      <c r="AW32" s="520" t="s">
        <v>805</v>
      </c>
      <c r="AX32" s="520" t="s">
        <v>661</v>
      </c>
      <c r="AY32" s="520" t="s">
        <v>661</v>
      </c>
      <c r="AZ32" s="520" t="s">
        <v>237</v>
      </c>
      <c r="BA32" s="520" t="s">
        <v>237</v>
      </c>
      <c r="BC32" s="118"/>
      <c r="BD32" s="118">
        <f t="shared" si="0"/>
        <v>0</v>
      </c>
      <c r="BE32" s="118">
        <f t="shared" si="1"/>
        <v>0</v>
      </c>
      <c r="BF32" s="118">
        <f t="shared" si="2"/>
        <v>0</v>
      </c>
      <c r="BG32" s="118">
        <f t="shared" si="3"/>
        <v>0</v>
      </c>
      <c r="BH32" s="118">
        <f t="shared" si="4"/>
        <v>0</v>
      </c>
      <c r="BI32" s="118">
        <f t="shared" si="5"/>
        <v>0</v>
      </c>
      <c r="BJ32" s="118">
        <f t="shared" si="6"/>
        <v>0</v>
      </c>
      <c r="BK32" s="118">
        <f t="shared" si="7"/>
        <v>0</v>
      </c>
      <c r="BL32" s="117">
        <f t="shared" si="87"/>
        <v>0</v>
      </c>
      <c r="BM32" s="118">
        <f t="shared" si="8"/>
        <v>0</v>
      </c>
      <c r="BN32" s="118">
        <f t="shared" si="9"/>
        <v>0</v>
      </c>
      <c r="BO32" s="117">
        <f t="shared" si="10"/>
        <v>0</v>
      </c>
      <c r="BP32" s="118">
        <f t="shared" si="11"/>
        <v>0</v>
      </c>
      <c r="BQ32" s="118">
        <f t="shared" si="12"/>
        <v>0</v>
      </c>
      <c r="BR32" s="118">
        <f t="shared" si="13"/>
        <v>0</v>
      </c>
      <c r="BS32" s="118">
        <f t="shared" si="14"/>
        <v>0</v>
      </c>
      <c r="BT32" s="118">
        <f t="shared" si="15"/>
        <v>0</v>
      </c>
      <c r="BU32" s="118">
        <f t="shared" si="16"/>
        <v>0</v>
      </c>
      <c r="BV32" s="118">
        <f t="shared" si="88"/>
        <v>0</v>
      </c>
      <c r="BW32" s="117">
        <f t="shared" si="17"/>
        <v>0</v>
      </c>
      <c r="BX32" s="117">
        <f t="shared" si="18"/>
        <v>0</v>
      </c>
      <c r="BY32" s="117">
        <f t="shared" si="19"/>
        <v>0</v>
      </c>
      <c r="BZ32" s="117">
        <f t="shared" si="20"/>
        <v>0</v>
      </c>
      <c r="CA32" s="117">
        <f t="shared" si="21"/>
        <v>0</v>
      </c>
      <c r="CB32" s="117">
        <f t="shared" si="89"/>
        <v>0</v>
      </c>
      <c r="CC32" s="117">
        <f t="shared" si="22"/>
        <v>0</v>
      </c>
      <c r="CD32" s="117">
        <f t="shared" si="23"/>
        <v>0</v>
      </c>
      <c r="CE32" s="117">
        <f t="shared" si="24"/>
        <v>0</v>
      </c>
      <c r="CF32" s="117">
        <f t="shared" si="90"/>
        <v>0</v>
      </c>
      <c r="CG32" s="117">
        <f t="shared" si="91"/>
        <v>0</v>
      </c>
      <c r="CH32" s="117">
        <f t="shared" si="92"/>
        <v>0</v>
      </c>
      <c r="CI32" s="117">
        <f t="shared" si="25"/>
        <v>0</v>
      </c>
      <c r="CJ32" s="117">
        <f t="shared" si="26"/>
        <v>0</v>
      </c>
      <c r="CK32" s="117">
        <f t="shared" si="27"/>
        <v>0</v>
      </c>
      <c r="CL32" s="117">
        <f t="shared" si="28"/>
        <v>0</v>
      </c>
      <c r="CM32" s="117">
        <f t="shared" si="29"/>
        <v>0</v>
      </c>
      <c r="CN32" s="117">
        <f t="shared" si="30"/>
        <v>0</v>
      </c>
      <c r="CO32" s="117">
        <f t="shared" si="31"/>
        <v>0</v>
      </c>
      <c r="CP32" s="117">
        <f t="shared" si="32"/>
        <v>0</v>
      </c>
      <c r="CQ32" s="117">
        <f t="shared" si="33"/>
        <v>0</v>
      </c>
      <c r="CR32" s="117">
        <f t="shared" si="93"/>
        <v>0</v>
      </c>
      <c r="CS32" s="117">
        <f t="shared" si="34"/>
        <v>0</v>
      </c>
      <c r="CT32" s="117">
        <f t="shared" si="35"/>
        <v>0</v>
      </c>
      <c r="CU32" s="117">
        <f t="shared" si="36"/>
        <v>0</v>
      </c>
      <c r="CV32" s="117">
        <f t="shared" si="37"/>
        <v>0</v>
      </c>
      <c r="CW32" s="117">
        <f t="shared" si="38"/>
        <v>0</v>
      </c>
      <c r="CX32" s="117">
        <f t="shared" si="39"/>
        <v>0</v>
      </c>
      <c r="CY32" s="117">
        <f t="shared" si="40"/>
        <v>0</v>
      </c>
      <c r="CZ32" s="117">
        <f t="shared" si="41"/>
        <v>0</v>
      </c>
      <c r="DA32" s="117">
        <f t="shared" si="42"/>
        <v>0</v>
      </c>
      <c r="DB32" s="117">
        <f t="shared" si="94"/>
        <v>0</v>
      </c>
      <c r="DC32" s="117">
        <f t="shared" si="43"/>
        <v>0</v>
      </c>
      <c r="DD32" s="117">
        <f t="shared" si="95"/>
        <v>0</v>
      </c>
      <c r="DE32" s="117">
        <f t="shared" si="44"/>
        <v>0</v>
      </c>
      <c r="DF32" s="117">
        <f t="shared" si="96"/>
        <v>0</v>
      </c>
      <c r="DG32" s="117">
        <f t="shared" si="45"/>
        <v>0</v>
      </c>
      <c r="DH32" s="117">
        <f t="shared" si="46"/>
        <v>0</v>
      </c>
      <c r="DI32" s="117">
        <f t="shared" si="47"/>
        <v>0</v>
      </c>
      <c r="DJ32" s="117">
        <f t="shared" si="48"/>
        <v>0</v>
      </c>
      <c r="DK32" s="117">
        <f t="shared" si="49"/>
        <v>0</v>
      </c>
      <c r="DL32" s="117">
        <f t="shared" si="50"/>
        <v>0</v>
      </c>
      <c r="DM32" s="117">
        <f t="shared" si="51"/>
        <v>0</v>
      </c>
      <c r="DN32" s="117">
        <f t="shared" si="52"/>
        <v>0</v>
      </c>
      <c r="DO32" s="117">
        <f t="shared" si="97"/>
        <v>0</v>
      </c>
      <c r="DP32" s="117">
        <f t="shared" si="53"/>
        <v>0</v>
      </c>
      <c r="DQ32" s="117">
        <f t="shared" si="54"/>
        <v>0</v>
      </c>
      <c r="DR32" s="117">
        <f t="shared" si="98"/>
        <v>0</v>
      </c>
      <c r="DS32" s="117">
        <f t="shared" si="99"/>
        <v>0</v>
      </c>
      <c r="DT32" s="117">
        <f t="shared" si="55"/>
        <v>0</v>
      </c>
      <c r="DU32" s="117">
        <f t="shared" si="56"/>
        <v>0</v>
      </c>
      <c r="DV32" s="117">
        <f t="shared" si="57"/>
        <v>0</v>
      </c>
      <c r="DW32" s="117">
        <f t="shared" si="58"/>
        <v>0</v>
      </c>
      <c r="DX32" s="117">
        <f t="shared" si="59"/>
        <v>0</v>
      </c>
      <c r="DY32" s="117">
        <f t="shared" si="60"/>
        <v>0</v>
      </c>
      <c r="DZ32" s="117">
        <f t="shared" si="100"/>
        <v>0</v>
      </c>
      <c r="EA32" s="117">
        <f t="shared" si="61"/>
        <v>0</v>
      </c>
      <c r="EB32" s="117">
        <f t="shared" si="101"/>
        <v>0</v>
      </c>
      <c r="EC32" s="117">
        <f t="shared" si="62"/>
        <v>0</v>
      </c>
      <c r="ED32" s="117">
        <f t="shared" si="63"/>
        <v>0</v>
      </c>
      <c r="EE32" s="117">
        <f t="shared" si="64"/>
        <v>0</v>
      </c>
      <c r="EF32" s="117">
        <f t="shared" si="65"/>
        <v>0</v>
      </c>
      <c r="EG32" s="117">
        <f t="shared" si="66"/>
        <v>0</v>
      </c>
      <c r="EH32" s="117">
        <f t="shared" si="102"/>
        <v>0</v>
      </c>
      <c r="EI32" s="117">
        <f t="shared" si="67"/>
        <v>0</v>
      </c>
      <c r="EJ32" s="117">
        <f t="shared" si="68"/>
        <v>0</v>
      </c>
      <c r="EK32" s="117">
        <f t="shared" si="69"/>
        <v>0</v>
      </c>
      <c r="EL32" s="117">
        <f t="shared" si="70"/>
        <v>0</v>
      </c>
      <c r="EM32" s="117">
        <f t="shared" si="71"/>
        <v>0</v>
      </c>
      <c r="EN32" s="117">
        <f t="shared" si="103"/>
        <v>0</v>
      </c>
      <c r="EO32" s="117">
        <f t="shared" si="72"/>
        <v>0</v>
      </c>
      <c r="EP32" s="117">
        <f t="shared" si="73"/>
        <v>0</v>
      </c>
      <c r="EQ32" s="117">
        <f t="shared" si="74"/>
        <v>0</v>
      </c>
      <c r="ER32" s="118">
        <f t="shared" si="75"/>
        <v>0</v>
      </c>
      <c r="ES32" s="117">
        <f t="shared" si="76"/>
        <v>0</v>
      </c>
      <c r="ET32" s="117">
        <f t="shared" si="77"/>
        <v>0</v>
      </c>
      <c r="EU32" s="117">
        <f t="shared" si="78"/>
        <v>0</v>
      </c>
      <c r="EV32" s="117">
        <f t="shared" si="79"/>
        <v>0</v>
      </c>
      <c r="EW32" s="117">
        <f t="shared" si="80"/>
        <v>0</v>
      </c>
      <c r="EX32" s="117">
        <f t="shared" si="81"/>
        <v>0</v>
      </c>
      <c r="EY32" s="118">
        <f t="shared" si="82"/>
        <v>0</v>
      </c>
      <c r="EZ32" s="118">
        <f t="shared" si="83"/>
        <v>0</v>
      </c>
      <c r="FA32" s="117">
        <f t="shared" si="104"/>
        <v>0</v>
      </c>
      <c r="FB32" s="118">
        <f t="shared" si="84"/>
        <v>0</v>
      </c>
      <c r="FC32" s="118">
        <f t="shared" si="85"/>
        <v>0</v>
      </c>
      <c r="FD32" s="7">
        <f t="shared" si="86"/>
        <v>0</v>
      </c>
      <c r="FE32" s="7"/>
      <c r="FF32" s="7"/>
    </row>
    <row r="33" spans="1:162" ht="17.100000000000001" customHeight="1" x14ac:dyDescent="0.25">
      <c r="A33" s="774">
        <v>3</v>
      </c>
      <c r="B33" s="777" t="s">
        <v>18</v>
      </c>
      <c r="C33" s="174">
        <v>1</v>
      </c>
      <c r="D33" s="593" t="s">
        <v>847</v>
      </c>
      <c r="E33" s="448" t="s">
        <v>1011</v>
      </c>
      <c r="F33" s="594" t="s">
        <v>1045</v>
      </c>
      <c r="G33" s="593" t="s">
        <v>1033</v>
      </c>
      <c r="H33" s="580" t="s">
        <v>1033</v>
      </c>
      <c r="I33" s="594" t="s">
        <v>1030</v>
      </c>
      <c r="J33" s="593" t="s">
        <v>1027</v>
      </c>
      <c r="K33" s="580" t="s">
        <v>1014</v>
      </c>
      <c r="L33" s="452" t="s">
        <v>1052</v>
      </c>
      <c r="M33" s="604" t="s">
        <v>1048</v>
      </c>
      <c r="N33" s="580" t="s">
        <v>1063</v>
      </c>
      <c r="O33" s="430" t="s">
        <v>1049</v>
      </c>
      <c r="P33" s="578" t="s">
        <v>875</v>
      </c>
      <c r="Q33" s="579" t="s">
        <v>875</v>
      </c>
      <c r="R33" s="578" t="s">
        <v>875</v>
      </c>
      <c r="S33" s="579" t="s">
        <v>1040</v>
      </c>
      <c r="T33" s="449" t="s">
        <v>893</v>
      </c>
      <c r="U33" s="580" t="s">
        <v>1020</v>
      </c>
      <c r="V33" s="579" t="s">
        <v>916</v>
      </c>
      <c r="W33" s="449" t="s">
        <v>1031</v>
      </c>
      <c r="X33" s="579" t="s">
        <v>883</v>
      </c>
      <c r="Y33" s="578" t="s">
        <v>1028</v>
      </c>
      <c r="Z33" s="580" t="s">
        <v>1028</v>
      </c>
      <c r="AA33" s="579" t="s">
        <v>1028</v>
      </c>
      <c r="AB33" s="42" t="s">
        <v>841</v>
      </c>
      <c r="AC33" s="10" t="s">
        <v>831</v>
      </c>
      <c r="AD33" s="6"/>
      <c r="AE33" s="520" t="s">
        <v>809</v>
      </c>
      <c r="AF33" s="520" t="s">
        <v>809</v>
      </c>
      <c r="AG33" s="520" t="s">
        <v>809</v>
      </c>
      <c r="AH33" s="520" t="s">
        <v>806</v>
      </c>
      <c r="AI33" s="520" t="s">
        <v>806</v>
      </c>
      <c r="AJ33" s="520" t="s">
        <v>806</v>
      </c>
      <c r="AK33" s="520" t="s">
        <v>788</v>
      </c>
      <c r="AL33" s="520" t="s">
        <v>788</v>
      </c>
      <c r="AM33" s="520" t="s">
        <v>788</v>
      </c>
      <c r="AN33" s="520" t="s">
        <v>191</v>
      </c>
      <c r="AO33" s="520" t="s">
        <v>191</v>
      </c>
      <c r="AP33" s="520" t="s">
        <v>191</v>
      </c>
      <c r="AQ33" s="520" t="s">
        <v>661</v>
      </c>
      <c r="AR33" s="520" t="s">
        <v>661</v>
      </c>
      <c r="AS33" s="520" t="s">
        <v>191</v>
      </c>
      <c r="AT33" s="520" t="s">
        <v>743</v>
      </c>
      <c r="AU33" s="520" t="s">
        <v>805</v>
      </c>
      <c r="AV33" s="520" t="s">
        <v>805</v>
      </c>
      <c r="AW33" s="520" t="s">
        <v>805</v>
      </c>
      <c r="AX33" s="520" t="s">
        <v>661</v>
      </c>
      <c r="AY33" s="520" t="s">
        <v>661</v>
      </c>
      <c r="AZ33" s="520" t="s">
        <v>237</v>
      </c>
      <c r="BA33" s="520" t="s">
        <v>237</v>
      </c>
      <c r="BC33" s="118"/>
      <c r="BD33" s="118">
        <f t="shared" si="0"/>
        <v>0</v>
      </c>
      <c r="BE33" s="118">
        <f t="shared" si="1"/>
        <v>0</v>
      </c>
      <c r="BF33" s="118">
        <f t="shared" si="2"/>
        <v>0</v>
      </c>
      <c r="BG33" s="118">
        <f t="shared" si="3"/>
        <v>0</v>
      </c>
      <c r="BH33" s="118">
        <f t="shared" si="4"/>
        <v>0</v>
      </c>
      <c r="BI33" s="118">
        <f t="shared" si="5"/>
        <v>0</v>
      </c>
      <c r="BJ33" s="118">
        <f t="shared" si="6"/>
        <v>0</v>
      </c>
      <c r="BK33" s="118">
        <f t="shared" si="7"/>
        <v>0</v>
      </c>
      <c r="BL33" s="117">
        <f t="shared" si="87"/>
        <v>0</v>
      </c>
      <c r="BM33" s="118">
        <f t="shared" si="8"/>
        <v>0</v>
      </c>
      <c r="BN33" s="118">
        <f t="shared" si="9"/>
        <v>0</v>
      </c>
      <c r="BO33" s="117">
        <f t="shared" si="10"/>
        <v>0</v>
      </c>
      <c r="BP33" s="118">
        <f t="shared" si="11"/>
        <v>0</v>
      </c>
      <c r="BQ33" s="118">
        <f t="shared" si="12"/>
        <v>0</v>
      </c>
      <c r="BR33" s="118">
        <f t="shared" si="13"/>
        <v>0</v>
      </c>
      <c r="BS33" s="118">
        <f t="shared" si="14"/>
        <v>0</v>
      </c>
      <c r="BT33" s="118">
        <f t="shared" si="15"/>
        <v>0</v>
      </c>
      <c r="BU33" s="118">
        <f t="shared" si="16"/>
        <v>0</v>
      </c>
      <c r="BV33" s="118">
        <f t="shared" si="88"/>
        <v>0</v>
      </c>
      <c r="BW33" s="117">
        <f t="shared" si="17"/>
        <v>0</v>
      </c>
      <c r="BX33" s="117">
        <f t="shared" si="18"/>
        <v>0</v>
      </c>
      <c r="BY33" s="117">
        <f t="shared" si="19"/>
        <v>0</v>
      </c>
      <c r="BZ33" s="117">
        <f t="shared" si="20"/>
        <v>0</v>
      </c>
      <c r="CA33" s="117">
        <f t="shared" si="21"/>
        <v>0</v>
      </c>
      <c r="CB33" s="117">
        <f t="shared" si="89"/>
        <v>0</v>
      </c>
      <c r="CC33" s="117">
        <f t="shared" si="22"/>
        <v>0</v>
      </c>
      <c r="CD33" s="117">
        <f t="shared" si="23"/>
        <v>0</v>
      </c>
      <c r="CE33" s="117">
        <f t="shared" si="24"/>
        <v>0</v>
      </c>
      <c r="CF33" s="117">
        <f t="shared" si="90"/>
        <v>0</v>
      </c>
      <c r="CG33" s="117">
        <f t="shared" si="91"/>
        <v>0</v>
      </c>
      <c r="CH33" s="117">
        <f t="shared" si="92"/>
        <v>0</v>
      </c>
      <c r="CI33" s="117">
        <f t="shared" si="25"/>
        <v>0</v>
      </c>
      <c r="CJ33" s="117">
        <f t="shared" si="26"/>
        <v>0</v>
      </c>
      <c r="CK33" s="117">
        <f t="shared" si="27"/>
        <v>0</v>
      </c>
      <c r="CL33" s="117">
        <f t="shared" si="28"/>
        <v>0</v>
      </c>
      <c r="CM33" s="117">
        <f t="shared" si="29"/>
        <v>0</v>
      </c>
      <c r="CN33" s="117">
        <f t="shared" si="30"/>
        <v>0</v>
      </c>
      <c r="CO33" s="117">
        <f t="shared" si="31"/>
        <v>0</v>
      </c>
      <c r="CP33" s="117">
        <f t="shared" si="32"/>
        <v>0</v>
      </c>
      <c r="CQ33" s="117">
        <f t="shared" si="33"/>
        <v>0</v>
      </c>
      <c r="CR33" s="117">
        <f t="shared" si="93"/>
        <v>0</v>
      </c>
      <c r="CS33" s="117">
        <f t="shared" si="34"/>
        <v>0</v>
      </c>
      <c r="CT33" s="117">
        <f t="shared" si="35"/>
        <v>0</v>
      </c>
      <c r="CU33" s="117">
        <f t="shared" si="36"/>
        <v>0</v>
      </c>
      <c r="CV33" s="117">
        <f t="shared" si="37"/>
        <v>0</v>
      </c>
      <c r="CW33" s="117">
        <f t="shared" si="38"/>
        <v>0</v>
      </c>
      <c r="CX33" s="117">
        <f t="shared" si="39"/>
        <v>0</v>
      </c>
      <c r="CY33" s="117">
        <f t="shared" si="40"/>
        <v>0</v>
      </c>
      <c r="CZ33" s="117">
        <f t="shared" si="41"/>
        <v>0</v>
      </c>
      <c r="DA33" s="117">
        <f t="shared" si="42"/>
        <v>0</v>
      </c>
      <c r="DB33" s="117">
        <f t="shared" si="94"/>
        <v>0</v>
      </c>
      <c r="DC33" s="117">
        <f t="shared" si="43"/>
        <v>0</v>
      </c>
      <c r="DD33" s="117">
        <f t="shared" si="95"/>
        <v>0</v>
      </c>
      <c r="DE33" s="117">
        <f t="shared" si="44"/>
        <v>0</v>
      </c>
      <c r="DF33" s="117">
        <f t="shared" si="96"/>
        <v>0</v>
      </c>
      <c r="DG33" s="117">
        <f t="shared" si="45"/>
        <v>0</v>
      </c>
      <c r="DH33" s="117">
        <f t="shared" si="46"/>
        <v>0</v>
      </c>
      <c r="DI33" s="117">
        <f t="shared" si="47"/>
        <v>0</v>
      </c>
      <c r="DJ33" s="117">
        <f t="shared" si="48"/>
        <v>0</v>
      </c>
      <c r="DK33" s="117">
        <f t="shared" si="49"/>
        <v>0</v>
      </c>
      <c r="DL33" s="117">
        <f t="shared" si="50"/>
        <v>0</v>
      </c>
      <c r="DM33" s="117">
        <f t="shared" si="51"/>
        <v>0</v>
      </c>
      <c r="DN33" s="117">
        <f t="shared" si="52"/>
        <v>0</v>
      </c>
      <c r="DO33" s="117">
        <f t="shared" si="97"/>
        <v>0</v>
      </c>
      <c r="DP33" s="117">
        <f t="shared" si="53"/>
        <v>0</v>
      </c>
      <c r="DQ33" s="117">
        <f t="shared" si="54"/>
        <v>0</v>
      </c>
      <c r="DR33" s="117">
        <f t="shared" si="98"/>
        <v>0</v>
      </c>
      <c r="DS33" s="117">
        <f t="shared" si="99"/>
        <v>0</v>
      </c>
      <c r="DT33" s="117">
        <f t="shared" si="55"/>
        <v>0</v>
      </c>
      <c r="DU33" s="117">
        <f t="shared" si="56"/>
        <v>0</v>
      </c>
      <c r="DV33" s="117">
        <f t="shared" si="57"/>
        <v>0</v>
      </c>
      <c r="DW33" s="117">
        <f t="shared" si="58"/>
        <v>0</v>
      </c>
      <c r="DX33" s="117">
        <f t="shared" si="59"/>
        <v>0</v>
      </c>
      <c r="DY33" s="117">
        <f t="shared" si="60"/>
        <v>0</v>
      </c>
      <c r="DZ33" s="117">
        <f t="shared" si="100"/>
        <v>0</v>
      </c>
      <c r="EA33" s="117">
        <f t="shared" si="61"/>
        <v>0</v>
      </c>
      <c r="EB33" s="117">
        <f t="shared" si="101"/>
        <v>0</v>
      </c>
      <c r="EC33" s="117">
        <f t="shared" si="62"/>
        <v>0</v>
      </c>
      <c r="ED33" s="117">
        <f t="shared" si="63"/>
        <v>0</v>
      </c>
      <c r="EE33" s="117">
        <f t="shared" si="64"/>
        <v>0</v>
      </c>
      <c r="EF33" s="117">
        <f t="shared" si="65"/>
        <v>0</v>
      </c>
      <c r="EG33" s="117">
        <f t="shared" si="66"/>
        <v>0</v>
      </c>
      <c r="EH33" s="117">
        <f t="shared" si="102"/>
        <v>0</v>
      </c>
      <c r="EI33" s="117">
        <f t="shared" si="67"/>
        <v>0</v>
      </c>
      <c r="EJ33" s="117">
        <f t="shared" si="68"/>
        <v>0</v>
      </c>
      <c r="EK33" s="117">
        <f t="shared" si="69"/>
        <v>0</v>
      </c>
      <c r="EL33" s="117">
        <f t="shared" si="70"/>
        <v>0</v>
      </c>
      <c r="EM33" s="117">
        <f t="shared" si="71"/>
        <v>0</v>
      </c>
      <c r="EN33" s="117">
        <f t="shared" si="103"/>
        <v>0</v>
      </c>
      <c r="EO33" s="117">
        <f t="shared" si="72"/>
        <v>0</v>
      </c>
      <c r="EP33" s="117">
        <f t="shared" si="73"/>
        <v>0</v>
      </c>
      <c r="EQ33" s="117">
        <f t="shared" si="74"/>
        <v>0</v>
      </c>
      <c r="ER33" s="118">
        <f t="shared" si="75"/>
        <v>0</v>
      </c>
      <c r="ES33" s="117">
        <f t="shared" si="76"/>
        <v>0</v>
      </c>
      <c r="ET33" s="117">
        <f t="shared" si="77"/>
        <v>0</v>
      </c>
      <c r="EU33" s="117">
        <f t="shared" si="78"/>
        <v>0</v>
      </c>
      <c r="EV33" s="117">
        <f t="shared" si="79"/>
        <v>0</v>
      </c>
      <c r="EW33" s="117">
        <f t="shared" si="80"/>
        <v>0</v>
      </c>
      <c r="EX33" s="117">
        <f t="shared" si="81"/>
        <v>0</v>
      </c>
      <c r="EY33" s="118">
        <f t="shared" si="82"/>
        <v>0</v>
      </c>
      <c r="EZ33" s="118">
        <f t="shared" si="83"/>
        <v>0</v>
      </c>
      <c r="FA33" s="117">
        <f t="shared" si="104"/>
        <v>0</v>
      </c>
      <c r="FB33" s="118">
        <f t="shared" si="84"/>
        <v>0</v>
      </c>
      <c r="FC33" s="118">
        <f t="shared" si="85"/>
        <v>0</v>
      </c>
      <c r="FD33" s="7">
        <f t="shared" si="86"/>
        <v>0</v>
      </c>
      <c r="FE33" s="7"/>
      <c r="FF33" s="7"/>
    </row>
    <row r="34" spans="1:162" ht="17.100000000000001" customHeight="1" x14ac:dyDescent="0.25">
      <c r="A34" s="774"/>
      <c r="B34" s="777"/>
      <c r="C34" s="172">
        <v>2</v>
      </c>
      <c r="D34" s="593" t="s">
        <v>847</v>
      </c>
      <c r="E34" s="448" t="s">
        <v>1011</v>
      </c>
      <c r="F34" s="594" t="s">
        <v>1045</v>
      </c>
      <c r="G34" s="593" t="s">
        <v>1033</v>
      </c>
      <c r="H34" s="580" t="s">
        <v>1033</v>
      </c>
      <c r="I34" s="594" t="s">
        <v>1030</v>
      </c>
      <c r="J34" s="593" t="s">
        <v>1027</v>
      </c>
      <c r="K34" s="580" t="s">
        <v>1014</v>
      </c>
      <c r="L34" s="452" t="s">
        <v>1052</v>
      </c>
      <c r="M34" s="604" t="s">
        <v>1048</v>
      </c>
      <c r="N34" s="580" t="s">
        <v>1063</v>
      </c>
      <c r="O34" s="430" t="s">
        <v>1049</v>
      </c>
      <c r="P34" s="578" t="s">
        <v>875</v>
      </c>
      <c r="Q34" s="579" t="s">
        <v>875</v>
      </c>
      <c r="R34" s="578" t="s">
        <v>875</v>
      </c>
      <c r="S34" s="579" t="s">
        <v>1040</v>
      </c>
      <c r="T34" s="449" t="s">
        <v>893</v>
      </c>
      <c r="U34" s="580" t="s">
        <v>1020</v>
      </c>
      <c r="V34" s="579" t="s">
        <v>916</v>
      </c>
      <c r="W34" s="449" t="s">
        <v>1031</v>
      </c>
      <c r="X34" s="579" t="s">
        <v>883</v>
      </c>
      <c r="Y34" s="578" t="s">
        <v>1028</v>
      </c>
      <c r="Z34" s="580" t="s">
        <v>1028</v>
      </c>
      <c r="AA34" s="579" t="s">
        <v>1028</v>
      </c>
      <c r="AB34" s="42" t="s">
        <v>936</v>
      </c>
      <c r="AC34" s="10" t="s">
        <v>62</v>
      </c>
      <c r="AD34" s="6"/>
      <c r="AE34" s="520" t="s">
        <v>806</v>
      </c>
      <c r="AF34" s="520" t="s">
        <v>806</v>
      </c>
      <c r="AG34" s="520" t="s">
        <v>806</v>
      </c>
      <c r="AH34" s="520" t="s">
        <v>587</v>
      </c>
      <c r="AI34" s="520" t="s">
        <v>792</v>
      </c>
      <c r="AJ34" s="520" t="s">
        <v>792</v>
      </c>
      <c r="AK34" s="520" t="s">
        <v>806</v>
      </c>
      <c r="AL34" s="520" t="s">
        <v>806</v>
      </c>
      <c r="AM34" s="520" t="s">
        <v>806</v>
      </c>
      <c r="AN34" s="520" t="s">
        <v>191</v>
      </c>
      <c r="AO34" s="520" t="s">
        <v>191</v>
      </c>
      <c r="AP34" s="520" t="s">
        <v>191</v>
      </c>
      <c r="AQ34" s="520" t="s">
        <v>661</v>
      </c>
      <c r="AR34" s="520" t="s">
        <v>661</v>
      </c>
      <c r="AS34" s="520" t="s">
        <v>191</v>
      </c>
      <c r="AT34" s="520" t="s">
        <v>743</v>
      </c>
      <c r="AU34" s="520" t="s">
        <v>805</v>
      </c>
      <c r="AV34" s="520" t="s">
        <v>805</v>
      </c>
      <c r="AW34" s="520" t="s">
        <v>805</v>
      </c>
      <c r="AX34" s="520" t="s">
        <v>661</v>
      </c>
      <c r="AY34" s="520" t="s">
        <v>661</v>
      </c>
      <c r="AZ34" s="520" t="s">
        <v>237</v>
      </c>
      <c r="BA34" s="520" t="s">
        <v>237</v>
      </c>
      <c r="BC34" s="118"/>
      <c r="BD34" s="118">
        <f t="shared" si="0"/>
        <v>0</v>
      </c>
      <c r="BE34" s="118">
        <f t="shared" si="1"/>
        <v>0</v>
      </c>
      <c r="BF34" s="118">
        <f t="shared" si="2"/>
        <v>0</v>
      </c>
      <c r="BG34" s="118">
        <f t="shared" si="3"/>
        <v>0</v>
      </c>
      <c r="BH34" s="118">
        <f t="shared" si="4"/>
        <v>0</v>
      </c>
      <c r="BI34" s="118">
        <f t="shared" si="5"/>
        <v>0</v>
      </c>
      <c r="BJ34" s="118">
        <f t="shared" si="6"/>
        <v>0</v>
      </c>
      <c r="BK34" s="118">
        <f t="shared" si="7"/>
        <v>0</v>
      </c>
      <c r="BL34" s="117">
        <f t="shared" si="87"/>
        <v>0</v>
      </c>
      <c r="BM34" s="118">
        <f t="shared" si="8"/>
        <v>0</v>
      </c>
      <c r="BN34" s="118">
        <f t="shared" si="9"/>
        <v>0</v>
      </c>
      <c r="BO34" s="117">
        <f t="shared" si="10"/>
        <v>0</v>
      </c>
      <c r="BP34" s="118">
        <f t="shared" si="11"/>
        <v>0</v>
      </c>
      <c r="BQ34" s="118">
        <f t="shared" si="12"/>
        <v>0</v>
      </c>
      <c r="BR34" s="118">
        <f t="shared" si="13"/>
        <v>0</v>
      </c>
      <c r="BS34" s="118">
        <f t="shared" si="14"/>
        <v>0</v>
      </c>
      <c r="BT34" s="118">
        <f t="shared" si="15"/>
        <v>0</v>
      </c>
      <c r="BU34" s="118">
        <f t="shared" si="16"/>
        <v>0</v>
      </c>
      <c r="BV34" s="118">
        <f t="shared" si="88"/>
        <v>0</v>
      </c>
      <c r="BW34" s="117">
        <f t="shared" si="17"/>
        <v>0</v>
      </c>
      <c r="BX34" s="117">
        <f t="shared" si="18"/>
        <v>0</v>
      </c>
      <c r="BY34" s="117">
        <f t="shared" si="19"/>
        <v>0</v>
      </c>
      <c r="BZ34" s="117">
        <f t="shared" si="20"/>
        <v>0</v>
      </c>
      <c r="CA34" s="117">
        <f t="shared" si="21"/>
        <v>0</v>
      </c>
      <c r="CB34" s="117">
        <f t="shared" si="89"/>
        <v>0</v>
      </c>
      <c r="CC34" s="117">
        <f t="shared" si="22"/>
        <v>0</v>
      </c>
      <c r="CD34" s="117">
        <f t="shared" si="23"/>
        <v>0</v>
      </c>
      <c r="CE34" s="117">
        <f t="shared" si="24"/>
        <v>0</v>
      </c>
      <c r="CF34" s="117">
        <f t="shared" si="90"/>
        <v>0</v>
      </c>
      <c r="CG34" s="117">
        <f t="shared" si="91"/>
        <v>0</v>
      </c>
      <c r="CH34" s="117">
        <f t="shared" si="92"/>
        <v>0</v>
      </c>
      <c r="CI34" s="117">
        <f t="shared" si="25"/>
        <v>0</v>
      </c>
      <c r="CJ34" s="117">
        <f t="shared" si="26"/>
        <v>0</v>
      </c>
      <c r="CK34" s="117">
        <f t="shared" si="27"/>
        <v>0</v>
      </c>
      <c r="CL34" s="117">
        <f t="shared" si="28"/>
        <v>0</v>
      </c>
      <c r="CM34" s="117">
        <f t="shared" si="29"/>
        <v>0</v>
      </c>
      <c r="CN34" s="117">
        <f t="shared" si="30"/>
        <v>0</v>
      </c>
      <c r="CO34" s="117">
        <f t="shared" si="31"/>
        <v>0</v>
      </c>
      <c r="CP34" s="117">
        <f t="shared" si="32"/>
        <v>0</v>
      </c>
      <c r="CQ34" s="117">
        <f t="shared" si="33"/>
        <v>0</v>
      </c>
      <c r="CR34" s="117">
        <f t="shared" si="93"/>
        <v>0</v>
      </c>
      <c r="CS34" s="117">
        <f t="shared" si="34"/>
        <v>0</v>
      </c>
      <c r="CT34" s="117">
        <f t="shared" si="35"/>
        <v>0</v>
      </c>
      <c r="CU34" s="117">
        <f t="shared" si="36"/>
        <v>0</v>
      </c>
      <c r="CV34" s="117">
        <f t="shared" si="37"/>
        <v>0</v>
      </c>
      <c r="CW34" s="117">
        <f t="shared" si="38"/>
        <v>0</v>
      </c>
      <c r="CX34" s="117">
        <f t="shared" si="39"/>
        <v>0</v>
      </c>
      <c r="CY34" s="117">
        <f t="shared" si="40"/>
        <v>0</v>
      </c>
      <c r="CZ34" s="117">
        <f t="shared" si="41"/>
        <v>0</v>
      </c>
      <c r="DA34" s="117">
        <f t="shared" si="42"/>
        <v>0</v>
      </c>
      <c r="DB34" s="117">
        <f t="shared" si="94"/>
        <v>0</v>
      </c>
      <c r="DC34" s="117">
        <f t="shared" si="43"/>
        <v>0</v>
      </c>
      <c r="DD34" s="117">
        <f t="shared" si="95"/>
        <v>0</v>
      </c>
      <c r="DE34" s="117">
        <f t="shared" si="44"/>
        <v>0</v>
      </c>
      <c r="DF34" s="117">
        <f t="shared" si="96"/>
        <v>0</v>
      </c>
      <c r="DG34" s="117">
        <f t="shared" si="45"/>
        <v>0</v>
      </c>
      <c r="DH34" s="117">
        <f t="shared" si="46"/>
        <v>0</v>
      </c>
      <c r="DI34" s="117">
        <f t="shared" si="47"/>
        <v>0</v>
      </c>
      <c r="DJ34" s="117">
        <f t="shared" si="48"/>
        <v>0</v>
      </c>
      <c r="DK34" s="117">
        <f t="shared" si="49"/>
        <v>0</v>
      </c>
      <c r="DL34" s="117">
        <f t="shared" si="50"/>
        <v>0</v>
      </c>
      <c r="DM34" s="117">
        <f t="shared" si="51"/>
        <v>0</v>
      </c>
      <c r="DN34" s="117">
        <f t="shared" si="52"/>
        <v>0</v>
      </c>
      <c r="DO34" s="117">
        <f t="shared" si="97"/>
        <v>0</v>
      </c>
      <c r="DP34" s="117">
        <f t="shared" si="53"/>
        <v>0</v>
      </c>
      <c r="DQ34" s="117">
        <f t="shared" si="54"/>
        <v>0</v>
      </c>
      <c r="DR34" s="117">
        <f t="shared" si="98"/>
        <v>0</v>
      </c>
      <c r="DS34" s="117">
        <f t="shared" si="99"/>
        <v>0</v>
      </c>
      <c r="DT34" s="117">
        <f t="shared" si="55"/>
        <v>0</v>
      </c>
      <c r="DU34" s="117">
        <f t="shared" si="56"/>
        <v>0</v>
      </c>
      <c r="DV34" s="117">
        <f t="shared" si="57"/>
        <v>0</v>
      </c>
      <c r="DW34" s="117">
        <f t="shared" si="58"/>
        <v>0</v>
      </c>
      <c r="DX34" s="117">
        <f t="shared" si="59"/>
        <v>0</v>
      </c>
      <c r="DY34" s="117">
        <f t="shared" si="60"/>
        <v>0</v>
      </c>
      <c r="DZ34" s="117">
        <f t="shared" si="100"/>
        <v>0</v>
      </c>
      <c r="EA34" s="117">
        <f t="shared" si="61"/>
        <v>0</v>
      </c>
      <c r="EB34" s="117">
        <f t="shared" si="101"/>
        <v>0</v>
      </c>
      <c r="EC34" s="117">
        <f t="shared" si="62"/>
        <v>0</v>
      </c>
      <c r="ED34" s="117">
        <f t="shared" si="63"/>
        <v>0</v>
      </c>
      <c r="EE34" s="117">
        <f t="shared" si="64"/>
        <v>0</v>
      </c>
      <c r="EF34" s="117">
        <f t="shared" si="65"/>
        <v>0</v>
      </c>
      <c r="EG34" s="117">
        <f t="shared" si="66"/>
        <v>0</v>
      </c>
      <c r="EH34" s="117">
        <f t="shared" si="102"/>
        <v>0</v>
      </c>
      <c r="EI34" s="117">
        <f t="shared" si="67"/>
        <v>0</v>
      </c>
      <c r="EJ34" s="117">
        <f t="shared" si="68"/>
        <v>0</v>
      </c>
      <c r="EK34" s="117">
        <f t="shared" si="69"/>
        <v>0</v>
      </c>
      <c r="EL34" s="117">
        <f t="shared" si="70"/>
        <v>0</v>
      </c>
      <c r="EM34" s="117">
        <f t="shared" si="71"/>
        <v>0</v>
      </c>
      <c r="EN34" s="117">
        <f t="shared" si="103"/>
        <v>0</v>
      </c>
      <c r="EO34" s="117">
        <f t="shared" si="72"/>
        <v>0</v>
      </c>
      <c r="EP34" s="117">
        <f t="shared" si="73"/>
        <v>0</v>
      </c>
      <c r="EQ34" s="117">
        <f t="shared" si="74"/>
        <v>0</v>
      </c>
      <c r="ER34" s="118">
        <f t="shared" si="75"/>
        <v>0</v>
      </c>
      <c r="ES34" s="117">
        <f t="shared" si="76"/>
        <v>0</v>
      </c>
      <c r="ET34" s="117">
        <f t="shared" si="77"/>
        <v>0</v>
      </c>
      <c r="EU34" s="117">
        <f t="shared" si="78"/>
        <v>0</v>
      </c>
      <c r="EV34" s="117">
        <f t="shared" si="79"/>
        <v>0</v>
      </c>
      <c r="EW34" s="117">
        <f t="shared" si="80"/>
        <v>0</v>
      </c>
      <c r="EX34" s="117">
        <f t="shared" si="81"/>
        <v>0</v>
      </c>
      <c r="EY34" s="118">
        <f t="shared" si="82"/>
        <v>0</v>
      </c>
      <c r="EZ34" s="118">
        <f t="shared" si="83"/>
        <v>0</v>
      </c>
      <c r="FA34" s="117">
        <f t="shared" si="104"/>
        <v>0</v>
      </c>
      <c r="FB34" s="118">
        <f t="shared" si="84"/>
        <v>0</v>
      </c>
      <c r="FC34" s="118">
        <f t="shared" si="85"/>
        <v>0</v>
      </c>
      <c r="FD34" s="7">
        <f t="shared" si="86"/>
        <v>0</v>
      </c>
    </row>
    <row r="35" spans="1:162" ht="17.100000000000001" customHeight="1" x14ac:dyDescent="0.25">
      <c r="A35" s="774"/>
      <c r="B35" s="777"/>
      <c r="C35" s="172">
        <v>3</v>
      </c>
      <c r="D35" s="593" t="s">
        <v>847</v>
      </c>
      <c r="E35" s="580" t="s">
        <v>1054</v>
      </c>
      <c r="F35" s="594" t="s">
        <v>1045</v>
      </c>
      <c r="G35" s="447" t="s">
        <v>1011</v>
      </c>
      <c r="H35" s="580" t="s">
        <v>1024</v>
      </c>
      <c r="I35" s="594" t="s">
        <v>1021</v>
      </c>
      <c r="J35" s="593" t="s">
        <v>1036</v>
      </c>
      <c r="K35" s="580" t="s">
        <v>1014</v>
      </c>
      <c r="L35" s="452" t="s">
        <v>1052</v>
      </c>
      <c r="M35" s="604" t="s">
        <v>1043</v>
      </c>
      <c r="N35" s="448" t="s">
        <v>845</v>
      </c>
      <c r="O35" s="430" t="s">
        <v>1049</v>
      </c>
      <c r="P35" s="449" t="s">
        <v>1026</v>
      </c>
      <c r="Q35" s="579" t="s">
        <v>1048</v>
      </c>
      <c r="R35" s="578" t="s">
        <v>1034</v>
      </c>
      <c r="S35" s="579" t="s">
        <v>1029</v>
      </c>
      <c r="T35" s="578" t="s">
        <v>904</v>
      </c>
      <c r="U35" s="448" t="s">
        <v>1039</v>
      </c>
      <c r="V35" s="430" t="s">
        <v>893</v>
      </c>
      <c r="W35" s="578" t="s">
        <v>1051</v>
      </c>
      <c r="X35" s="430" t="s">
        <v>1031</v>
      </c>
      <c r="Y35" s="589" t="s">
        <v>1017</v>
      </c>
      <c r="Z35" s="580" t="s">
        <v>916</v>
      </c>
      <c r="AA35" s="579" t="s">
        <v>901</v>
      </c>
      <c r="AB35" s="42" t="s">
        <v>938</v>
      </c>
      <c r="AC35" s="10" t="s">
        <v>937</v>
      </c>
      <c r="AD35" s="6"/>
      <c r="AE35" s="520" t="s">
        <v>806</v>
      </c>
      <c r="AF35" s="520" t="s">
        <v>806</v>
      </c>
      <c r="AG35" s="520" t="s">
        <v>806</v>
      </c>
      <c r="AH35" s="520" t="s">
        <v>587</v>
      </c>
      <c r="AI35" s="520" t="s">
        <v>792</v>
      </c>
      <c r="AJ35" s="520" t="s">
        <v>792</v>
      </c>
      <c r="AK35" s="520" t="s">
        <v>806</v>
      </c>
      <c r="AL35" s="520" t="s">
        <v>806</v>
      </c>
      <c r="AM35" s="520" t="s">
        <v>806</v>
      </c>
      <c r="AN35" s="520" t="s">
        <v>191</v>
      </c>
      <c r="AO35" s="520" t="s">
        <v>191</v>
      </c>
      <c r="AP35" s="520" t="s">
        <v>191</v>
      </c>
      <c r="AQ35" s="520" t="s">
        <v>792</v>
      </c>
      <c r="AR35" s="520" t="s">
        <v>792</v>
      </c>
      <c r="AS35" s="520" t="s">
        <v>191</v>
      </c>
      <c r="AT35" s="520" t="s">
        <v>743</v>
      </c>
      <c r="AU35" s="520" t="s">
        <v>805</v>
      </c>
      <c r="AV35" s="520" t="s">
        <v>805</v>
      </c>
      <c r="AW35" s="520" t="s">
        <v>805</v>
      </c>
      <c r="AX35" s="520" t="s">
        <v>638</v>
      </c>
      <c r="AY35" s="520" t="s">
        <v>638</v>
      </c>
      <c r="AZ35" s="520" t="s">
        <v>237</v>
      </c>
      <c r="BA35" s="520" t="s">
        <v>237</v>
      </c>
      <c r="BC35" s="118"/>
      <c r="BD35" s="118">
        <f t="shared" si="0"/>
        <v>0</v>
      </c>
      <c r="BE35" s="118">
        <f t="shared" si="1"/>
        <v>0</v>
      </c>
      <c r="BF35" s="118">
        <f t="shared" si="2"/>
        <v>0</v>
      </c>
      <c r="BG35" s="118">
        <f t="shared" si="3"/>
        <v>0</v>
      </c>
      <c r="BH35" s="118">
        <f t="shared" si="4"/>
        <v>0</v>
      </c>
      <c r="BI35" s="118">
        <f t="shared" si="5"/>
        <v>0</v>
      </c>
      <c r="BJ35" s="118">
        <f t="shared" si="6"/>
        <v>0</v>
      </c>
      <c r="BK35" s="118">
        <f t="shared" si="7"/>
        <v>0</v>
      </c>
      <c r="BL35" s="117">
        <f t="shared" si="87"/>
        <v>0</v>
      </c>
      <c r="BM35" s="118">
        <f t="shared" si="8"/>
        <v>0</v>
      </c>
      <c r="BN35" s="118">
        <f t="shared" si="9"/>
        <v>0</v>
      </c>
      <c r="BO35" s="117">
        <f t="shared" si="10"/>
        <v>0</v>
      </c>
      <c r="BP35" s="118">
        <f t="shared" si="11"/>
        <v>0</v>
      </c>
      <c r="BQ35" s="118">
        <f t="shared" si="12"/>
        <v>0</v>
      </c>
      <c r="BR35" s="118">
        <f t="shared" si="13"/>
        <v>0</v>
      </c>
      <c r="BS35" s="118">
        <f t="shared" si="14"/>
        <v>0</v>
      </c>
      <c r="BT35" s="118">
        <f t="shared" si="15"/>
        <v>0</v>
      </c>
      <c r="BU35" s="118">
        <f t="shared" si="16"/>
        <v>0</v>
      </c>
      <c r="BV35" s="118">
        <f t="shared" si="88"/>
        <v>0</v>
      </c>
      <c r="BW35" s="117">
        <f t="shared" si="17"/>
        <v>0</v>
      </c>
      <c r="BX35" s="117">
        <f t="shared" si="18"/>
        <v>0</v>
      </c>
      <c r="BY35" s="117">
        <f t="shared" si="19"/>
        <v>0</v>
      </c>
      <c r="BZ35" s="117">
        <f t="shared" si="20"/>
        <v>0</v>
      </c>
      <c r="CA35" s="117">
        <f t="shared" si="21"/>
        <v>0</v>
      </c>
      <c r="CB35" s="117">
        <f t="shared" si="89"/>
        <v>0</v>
      </c>
      <c r="CC35" s="117">
        <f t="shared" si="22"/>
        <v>0</v>
      </c>
      <c r="CD35" s="117">
        <f t="shared" si="23"/>
        <v>0</v>
      </c>
      <c r="CE35" s="117">
        <f t="shared" si="24"/>
        <v>0</v>
      </c>
      <c r="CF35" s="117">
        <f t="shared" si="90"/>
        <v>0</v>
      </c>
      <c r="CG35" s="117">
        <f t="shared" si="91"/>
        <v>0</v>
      </c>
      <c r="CH35" s="117">
        <f t="shared" si="92"/>
        <v>0</v>
      </c>
      <c r="CI35" s="117">
        <f t="shared" si="25"/>
        <v>0</v>
      </c>
      <c r="CJ35" s="117">
        <f t="shared" si="26"/>
        <v>0</v>
      </c>
      <c r="CK35" s="117">
        <f t="shared" si="27"/>
        <v>0</v>
      </c>
      <c r="CL35" s="117">
        <f t="shared" si="28"/>
        <v>0</v>
      </c>
      <c r="CM35" s="117">
        <f t="shared" si="29"/>
        <v>0</v>
      </c>
      <c r="CN35" s="117">
        <f t="shared" si="30"/>
        <v>0</v>
      </c>
      <c r="CO35" s="117">
        <f t="shared" si="31"/>
        <v>0</v>
      </c>
      <c r="CP35" s="117">
        <f t="shared" si="32"/>
        <v>0</v>
      </c>
      <c r="CQ35" s="117">
        <f t="shared" si="33"/>
        <v>0</v>
      </c>
      <c r="CR35" s="117">
        <f t="shared" si="93"/>
        <v>0</v>
      </c>
      <c r="CS35" s="117">
        <f t="shared" si="34"/>
        <v>0</v>
      </c>
      <c r="CT35" s="117">
        <f t="shared" si="35"/>
        <v>0</v>
      </c>
      <c r="CU35" s="117">
        <f t="shared" si="36"/>
        <v>0</v>
      </c>
      <c r="CV35" s="117">
        <f t="shared" si="37"/>
        <v>0</v>
      </c>
      <c r="CW35" s="117">
        <f t="shared" si="38"/>
        <v>0</v>
      </c>
      <c r="CX35" s="117">
        <f t="shared" si="39"/>
        <v>0</v>
      </c>
      <c r="CY35" s="117">
        <f t="shared" si="40"/>
        <v>0</v>
      </c>
      <c r="CZ35" s="117">
        <f t="shared" si="41"/>
        <v>0</v>
      </c>
      <c r="DA35" s="117">
        <f t="shared" si="42"/>
        <v>0</v>
      </c>
      <c r="DB35" s="117">
        <f t="shared" si="94"/>
        <v>0</v>
      </c>
      <c r="DC35" s="117">
        <f t="shared" si="43"/>
        <v>0</v>
      </c>
      <c r="DD35" s="117">
        <f t="shared" si="95"/>
        <v>0</v>
      </c>
      <c r="DE35" s="117">
        <f t="shared" si="44"/>
        <v>0</v>
      </c>
      <c r="DF35" s="117">
        <f t="shared" si="96"/>
        <v>0</v>
      </c>
      <c r="DG35" s="117">
        <f t="shared" si="45"/>
        <v>0</v>
      </c>
      <c r="DH35" s="117">
        <f t="shared" si="46"/>
        <v>0</v>
      </c>
      <c r="DI35" s="117">
        <f t="shared" si="47"/>
        <v>0</v>
      </c>
      <c r="DJ35" s="117">
        <f t="shared" si="48"/>
        <v>0</v>
      </c>
      <c r="DK35" s="117">
        <f t="shared" si="49"/>
        <v>0</v>
      </c>
      <c r="DL35" s="117">
        <f t="shared" si="50"/>
        <v>0</v>
      </c>
      <c r="DM35" s="117">
        <f t="shared" si="51"/>
        <v>0</v>
      </c>
      <c r="DN35" s="117">
        <f t="shared" si="52"/>
        <v>0</v>
      </c>
      <c r="DO35" s="117">
        <f t="shared" si="97"/>
        <v>0</v>
      </c>
      <c r="DP35" s="117">
        <f t="shared" si="53"/>
        <v>0</v>
      </c>
      <c r="DQ35" s="117">
        <f t="shared" si="54"/>
        <v>0</v>
      </c>
      <c r="DR35" s="117">
        <f t="shared" si="98"/>
        <v>0</v>
      </c>
      <c r="DS35" s="117">
        <f t="shared" si="99"/>
        <v>0</v>
      </c>
      <c r="DT35" s="117">
        <f t="shared" si="55"/>
        <v>0</v>
      </c>
      <c r="DU35" s="117">
        <f t="shared" si="56"/>
        <v>0</v>
      </c>
      <c r="DV35" s="117">
        <f t="shared" si="57"/>
        <v>0</v>
      </c>
      <c r="DW35" s="117">
        <f t="shared" si="58"/>
        <v>0</v>
      </c>
      <c r="DX35" s="117">
        <f t="shared" si="59"/>
        <v>0</v>
      </c>
      <c r="DY35" s="117">
        <f t="shared" si="60"/>
        <v>0</v>
      </c>
      <c r="DZ35" s="117">
        <f t="shared" si="100"/>
        <v>0</v>
      </c>
      <c r="EA35" s="117">
        <f t="shared" si="61"/>
        <v>0</v>
      </c>
      <c r="EB35" s="117">
        <f t="shared" si="101"/>
        <v>0</v>
      </c>
      <c r="EC35" s="117">
        <f t="shared" si="62"/>
        <v>0</v>
      </c>
      <c r="ED35" s="117">
        <f t="shared" si="63"/>
        <v>0</v>
      </c>
      <c r="EE35" s="117">
        <f t="shared" si="64"/>
        <v>0</v>
      </c>
      <c r="EF35" s="117">
        <f t="shared" si="65"/>
        <v>0</v>
      </c>
      <c r="EG35" s="117">
        <f t="shared" si="66"/>
        <v>0</v>
      </c>
      <c r="EH35" s="117">
        <f t="shared" si="102"/>
        <v>0</v>
      </c>
      <c r="EI35" s="117">
        <f t="shared" si="67"/>
        <v>0</v>
      </c>
      <c r="EJ35" s="117">
        <f t="shared" si="68"/>
        <v>0</v>
      </c>
      <c r="EK35" s="117">
        <f t="shared" si="69"/>
        <v>0</v>
      </c>
      <c r="EL35" s="117">
        <f t="shared" si="70"/>
        <v>0</v>
      </c>
      <c r="EM35" s="117">
        <f t="shared" si="71"/>
        <v>0</v>
      </c>
      <c r="EN35" s="117">
        <f t="shared" si="103"/>
        <v>0</v>
      </c>
      <c r="EO35" s="117">
        <f t="shared" si="72"/>
        <v>0</v>
      </c>
      <c r="EP35" s="117">
        <f t="shared" si="73"/>
        <v>0</v>
      </c>
      <c r="EQ35" s="117">
        <f t="shared" si="74"/>
        <v>0</v>
      </c>
      <c r="ER35" s="118">
        <f t="shared" si="75"/>
        <v>0</v>
      </c>
      <c r="ES35" s="117">
        <f t="shared" si="76"/>
        <v>0</v>
      </c>
      <c r="ET35" s="117">
        <f t="shared" si="77"/>
        <v>0</v>
      </c>
      <c r="EU35" s="117">
        <f t="shared" si="78"/>
        <v>0</v>
      </c>
      <c r="EV35" s="117">
        <f t="shared" si="79"/>
        <v>0</v>
      </c>
      <c r="EW35" s="117">
        <f t="shared" si="80"/>
        <v>0</v>
      </c>
      <c r="EX35" s="117">
        <f t="shared" si="81"/>
        <v>0</v>
      </c>
      <c r="EY35" s="118">
        <f t="shared" si="82"/>
        <v>0</v>
      </c>
      <c r="EZ35" s="118">
        <f t="shared" si="83"/>
        <v>0</v>
      </c>
      <c r="FA35" s="117">
        <f t="shared" si="104"/>
        <v>0</v>
      </c>
      <c r="FB35" s="118">
        <f t="shared" si="84"/>
        <v>0</v>
      </c>
      <c r="FC35" s="118">
        <f t="shared" si="85"/>
        <v>0</v>
      </c>
      <c r="FD35" s="7">
        <f t="shared" si="86"/>
        <v>0</v>
      </c>
    </row>
    <row r="36" spans="1:162" ht="17.100000000000001" customHeight="1" x14ac:dyDescent="0.25">
      <c r="A36" s="774"/>
      <c r="B36" s="777"/>
      <c r="C36" s="172">
        <v>4</v>
      </c>
      <c r="D36" s="447" t="s">
        <v>1049</v>
      </c>
      <c r="E36" s="580" t="s">
        <v>1054</v>
      </c>
      <c r="F36" s="594" t="s">
        <v>1063</v>
      </c>
      <c r="G36" s="447" t="s">
        <v>1011</v>
      </c>
      <c r="H36" s="580" t="s">
        <v>1024</v>
      </c>
      <c r="I36" s="594" t="s">
        <v>1021</v>
      </c>
      <c r="J36" s="593" t="s">
        <v>1036</v>
      </c>
      <c r="K36" s="580" t="s">
        <v>1023</v>
      </c>
      <c r="L36" s="613" t="s">
        <v>1042</v>
      </c>
      <c r="M36" s="604" t="s">
        <v>1043</v>
      </c>
      <c r="N36" s="448" t="s">
        <v>845</v>
      </c>
      <c r="O36" s="579" t="s">
        <v>1046</v>
      </c>
      <c r="P36" s="494" t="s">
        <v>1026</v>
      </c>
      <c r="Q36" s="617" t="s">
        <v>1048</v>
      </c>
      <c r="R36" s="618" t="s">
        <v>1034</v>
      </c>
      <c r="S36" s="617" t="s">
        <v>1029</v>
      </c>
      <c r="T36" s="618" t="s">
        <v>904</v>
      </c>
      <c r="U36" s="619" t="s">
        <v>1039</v>
      </c>
      <c r="V36" s="620" t="s">
        <v>893</v>
      </c>
      <c r="W36" s="618" t="s">
        <v>1051</v>
      </c>
      <c r="X36" s="620" t="s">
        <v>1031</v>
      </c>
      <c r="Y36" s="618" t="s">
        <v>1017</v>
      </c>
      <c r="Z36" s="580" t="s">
        <v>916</v>
      </c>
      <c r="AA36" s="579" t="s">
        <v>901</v>
      </c>
      <c r="AB36" s="42" t="s">
        <v>939</v>
      </c>
      <c r="AC36" s="10" t="s">
        <v>832</v>
      </c>
      <c r="AD36" s="6"/>
      <c r="AE36" s="520" t="s">
        <v>806</v>
      </c>
      <c r="AF36" s="520" t="s">
        <v>806</v>
      </c>
      <c r="AG36" s="520" t="s">
        <v>806</v>
      </c>
      <c r="AH36" s="520" t="s">
        <v>587</v>
      </c>
      <c r="AI36" s="520" t="s">
        <v>792</v>
      </c>
      <c r="AJ36" s="520" t="s">
        <v>792</v>
      </c>
      <c r="AK36" s="520" t="s">
        <v>806</v>
      </c>
      <c r="AL36" s="520" t="s">
        <v>806</v>
      </c>
      <c r="AM36" s="520" t="s">
        <v>806</v>
      </c>
      <c r="AN36" s="520" t="s">
        <v>806</v>
      </c>
      <c r="AO36" s="520" t="s">
        <v>806</v>
      </c>
      <c r="AP36" s="520" t="s">
        <v>806</v>
      </c>
      <c r="AQ36" s="520" t="s">
        <v>792</v>
      </c>
      <c r="AR36" s="520" t="s">
        <v>792</v>
      </c>
      <c r="AS36" s="520" t="s">
        <v>661</v>
      </c>
      <c r="AT36" s="520" t="s">
        <v>661</v>
      </c>
      <c r="AU36" s="520" t="s">
        <v>661</v>
      </c>
      <c r="AV36" s="520" t="s">
        <v>661</v>
      </c>
      <c r="AW36" s="520" t="s">
        <v>661</v>
      </c>
      <c r="AX36" s="520" t="s">
        <v>638</v>
      </c>
      <c r="AY36" s="520" t="s">
        <v>638</v>
      </c>
      <c r="AZ36" s="520" t="s">
        <v>661</v>
      </c>
      <c r="BA36" s="520" t="s">
        <v>661</v>
      </c>
      <c r="BC36" s="118"/>
      <c r="BD36" s="118">
        <f t="shared" si="0"/>
        <v>0</v>
      </c>
      <c r="BE36" s="118">
        <f t="shared" si="1"/>
        <v>0</v>
      </c>
      <c r="BF36" s="118">
        <f t="shared" si="2"/>
        <v>0</v>
      </c>
      <c r="BG36" s="118">
        <f t="shared" si="3"/>
        <v>0</v>
      </c>
      <c r="BH36" s="118">
        <f t="shared" si="4"/>
        <v>0</v>
      </c>
      <c r="BI36" s="118">
        <f t="shared" si="5"/>
        <v>0</v>
      </c>
      <c r="BJ36" s="118">
        <f t="shared" si="6"/>
        <v>0</v>
      </c>
      <c r="BK36" s="118">
        <f t="shared" si="7"/>
        <v>0</v>
      </c>
      <c r="BL36" s="117">
        <f t="shared" si="87"/>
        <v>0</v>
      </c>
      <c r="BM36" s="118">
        <f t="shared" si="8"/>
        <v>0</v>
      </c>
      <c r="BN36" s="118">
        <f t="shared" si="9"/>
        <v>0</v>
      </c>
      <c r="BO36" s="117">
        <f t="shared" si="10"/>
        <v>0</v>
      </c>
      <c r="BP36" s="118">
        <f t="shared" si="11"/>
        <v>0</v>
      </c>
      <c r="BQ36" s="118">
        <f t="shared" si="12"/>
        <v>0</v>
      </c>
      <c r="BR36" s="118">
        <f t="shared" si="13"/>
        <v>0</v>
      </c>
      <c r="BS36" s="118">
        <f t="shared" si="14"/>
        <v>0</v>
      </c>
      <c r="BT36" s="118">
        <f t="shared" si="15"/>
        <v>0</v>
      </c>
      <c r="BU36" s="118">
        <f t="shared" si="16"/>
        <v>0</v>
      </c>
      <c r="BV36" s="118">
        <f t="shared" si="88"/>
        <v>0</v>
      </c>
      <c r="BW36" s="117">
        <f t="shared" si="17"/>
        <v>0</v>
      </c>
      <c r="BX36" s="117">
        <f t="shared" si="18"/>
        <v>0</v>
      </c>
      <c r="BY36" s="117">
        <f t="shared" si="19"/>
        <v>0</v>
      </c>
      <c r="BZ36" s="117">
        <f t="shared" si="20"/>
        <v>0</v>
      </c>
      <c r="CA36" s="117">
        <f t="shared" si="21"/>
        <v>0</v>
      </c>
      <c r="CB36" s="117">
        <f t="shared" si="89"/>
        <v>0</v>
      </c>
      <c r="CC36" s="117">
        <f t="shared" si="22"/>
        <v>0</v>
      </c>
      <c r="CD36" s="117">
        <f t="shared" si="23"/>
        <v>0</v>
      </c>
      <c r="CE36" s="117">
        <f t="shared" si="24"/>
        <v>0</v>
      </c>
      <c r="CF36" s="117">
        <f t="shared" si="90"/>
        <v>0</v>
      </c>
      <c r="CG36" s="117">
        <f t="shared" si="91"/>
        <v>0</v>
      </c>
      <c r="CH36" s="117">
        <f t="shared" si="92"/>
        <v>0</v>
      </c>
      <c r="CI36" s="117">
        <f t="shared" si="25"/>
        <v>0</v>
      </c>
      <c r="CJ36" s="117">
        <f t="shared" si="26"/>
        <v>0</v>
      </c>
      <c r="CK36" s="117">
        <f t="shared" si="27"/>
        <v>0</v>
      </c>
      <c r="CL36" s="117">
        <f t="shared" si="28"/>
        <v>0</v>
      </c>
      <c r="CM36" s="117">
        <f t="shared" si="29"/>
        <v>0</v>
      </c>
      <c r="CN36" s="117">
        <f t="shared" si="30"/>
        <v>0</v>
      </c>
      <c r="CO36" s="117">
        <f t="shared" si="31"/>
        <v>0</v>
      </c>
      <c r="CP36" s="117">
        <f t="shared" si="32"/>
        <v>0</v>
      </c>
      <c r="CQ36" s="117">
        <f t="shared" si="33"/>
        <v>0</v>
      </c>
      <c r="CR36" s="117">
        <f t="shared" si="93"/>
        <v>0</v>
      </c>
      <c r="CS36" s="117">
        <f t="shared" si="34"/>
        <v>0</v>
      </c>
      <c r="CT36" s="117">
        <f t="shared" si="35"/>
        <v>0</v>
      </c>
      <c r="CU36" s="117">
        <f t="shared" si="36"/>
        <v>0</v>
      </c>
      <c r="CV36" s="117">
        <f t="shared" si="37"/>
        <v>0</v>
      </c>
      <c r="CW36" s="117">
        <f t="shared" si="38"/>
        <v>0</v>
      </c>
      <c r="CX36" s="117">
        <f t="shared" si="39"/>
        <v>0</v>
      </c>
      <c r="CY36" s="117">
        <f t="shared" si="40"/>
        <v>0</v>
      </c>
      <c r="CZ36" s="117">
        <f t="shared" si="41"/>
        <v>0</v>
      </c>
      <c r="DA36" s="117">
        <f t="shared" si="42"/>
        <v>0</v>
      </c>
      <c r="DB36" s="117">
        <f t="shared" si="94"/>
        <v>0</v>
      </c>
      <c r="DC36" s="117">
        <f t="shared" si="43"/>
        <v>0</v>
      </c>
      <c r="DD36" s="117">
        <f t="shared" si="95"/>
        <v>0</v>
      </c>
      <c r="DE36" s="117">
        <f t="shared" si="44"/>
        <v>0</v>
      </c>
      <c r="DF36" s="117">
        <f t="shared" si="96"/>
        <v>0</v>
      </c>
      <c r="DG36" s="117">
        <f t="shared" si="45"/>
        <v>0</v>
      </c>
      <c r="DH36" s="117">
        <f t="shared" si="46"/>
        <v>0</v>
      </c>
      <c r="DI36" s="117">
        <f t="shared" si="47"/>
        <v>0</v>
      </c>
      <c r="DJ36" s="117">
        <f t="shared" si="48"/>
        <v>0</v>
      </c>
      <c r="DK36" s="117">
        <f t="shared" si="49"/>
        <v>0</v>
      </c>
      <c r="DL36" s="117">
        <f t="shared" si="50"/>
        <v>0</v>
      </c>
      <c r="DM36" s="117">
        <f t="shared" si="51"/>
        <v>0</v>
      </c>
      <c r="DN36" s="117">
        <f t="shared" si="52"/>
        <v>0</v>
      </c>
      <c r="DO36" s="117">
        <f t="shared" si="97"/>
        <v>0</v>
      </c>
      <c r="DP36" s="117">
        <f t="shared" si="53"/>
        <v>0</v>
      </c>
      <c r="DQ36" s="117">
        <f t="shared" si="54"/>
        <v>0</v>
      </c>
      <c r="DR36" s="117">
        <f t="shared" si="98"/>
        <v>0</v>
      </c>
      <c r="DS36" s="117">
        <f t="shared" si="99"/>
        <v>0</v>
      </c>
      <c r="DT36" s="117">
        <f t="shared" si="55"/>
        <v>0</v>
      </c>
      <c r="DU36" s="117">
        <f t="shared" si="56"/>
        <v>0</v>
      </c>
      <c r="DV36" s="117">
        <f t="shared" si="57"/>
        <v>0</v>
      </c>
      <c r="DW36" s="117">
        <f t="shared" si="58"/>
        <v>0</v>
      </c>
      <c r="DX36" s="117">
        <f t="shared" si="59"/>
        <v>0</v>
      </c>
      <c r="DY36" s="117">
        <f t="shared" si="60"/>
        <v>0</v>
      </c>
      <c r="DZ36" s="117">
        <f t="shared" si="100"/>
        <v>0</v>
      </c>
      <c r="EA36" s="117">
        <f t="shared" si="61"/>
        <v>0</v>
      </c>
      <c r="EB36" s="117">
        <f t="shared" si="101"/>
        <v>0</v>
      </c>
      <c r="EC36" s="117">
        <f t="shared" si="62"/>
        <v>0</v>
      </c>
      <c r="ED36" s="117">
        <f t="shared" si="63"/>
        <v>0</v>
      </c>
      <c r="EE36" s="117">
        <f t="shared" si="64"/>
        <v>0</v>
      </c>
      <c r="EF36" s="117">
        <f t="shared" si="65"/>
        <v>0</v>
      </c>
      <c r="EG36" s="117">
        <f t="shared" si="66"/>
        <v>0</v>
      </c>
      <c r="EH36" s="117">
        <f t="shared" si="102"/>
        <v>0</v>
      </c>
      <c r="EI36" s="117">
        <f t="shared" si="67"/>
        <v>0</v>
      </c>
      <c r="EJ36" s="117">
        <f t="shared" si="68"/>
        <v>0</v>
      </c>
      <c r="EK36" s="117">
        <f t="shared" si="69"/>
        <v>0</v>
      </c>
      <c r="EL36" s="117">
        <f t="shared" si="70"/>
        <v>0</v>
      </c>
      <c r="EM36" s="117">
        <f t="shared" si="71"/>
        <v>0</v>
      </c>
      <c r="EN36" s="117">
        <f t="shared" si="103"/>
        <v>0</v>
      </c>
      <c r="EO36" s="117">
        <f t="shared" si="72"/>
        <v>0</v>
      </c>
      <c r="EP36" s="117">
        <f t="shared" si="73"/>
        <v>0</v>
      </c>
      <c r="EQ36" s="117">
        <f t="shared" si="74"/>
        <v>0</v>
      </c>
      <c r="ER36" s="118">
        <f t="shared" si="75"/>
        <v>0</v>
      </c>
      <c r="ES36" s="117">
        <f t="shared" si="76"/>
        <v>0</v>
      </c>
      <c r="ET36" s="117">
        <f t="shared" si="77"/>
        <v>0</v>
      </c>
      <c r="EU36" s="117">
        <f t="shared" si="78"/>
        <v>0</v>
      </c>
      <c r="EV36" s="117">
        <f t="shared" si="79"/>
        <v>0</v>
      </c>
      <c r="EW36" s="117">
        <f t="shared" si="80"/>
        <v>0</v>
      </c>
      <c r="EX36" s="117">
        <f t="shared" si="81"/>
        <v>0</v>
      </c>
      <c r="EY36" s="118">
        <f t="shared" si="82"/>
        <v>0</v>
      </c>
      <c r="EZ36" s="118">
        <f t="shared" si="83"/>
        <v>0</v>
      </c>
      <c r="FA36" s="117">
        <f t="shared" si="104"/>
        <v>0</v>
      </c>
      <c r="FB36" s="118">
        <f t="shared" si="84"/>
        <v>0</v>
      </c>
      <c r="FC36" s="118">
        <f t="shared" si="85"/>
        <v>0</v>
      </c>
      <c r="FD36" s="7">
        <f t="shared" si="86"/>
        <v>0</v>
      </c>
    </row>
    <row r="37" spans="1:162" ht="17.100000000000001" customHeight="1" x14ac:dyDescent="0.25">
      <c r="A37" s="774"/>
      <c r="B37" s="777"/>
      <c r="C37" s="172">
        <v>5</v>
      </c>
      <c r="D37" s="447" t="s">
        <v>1049</v>
      </c>
      <c r="E37" s="580" t="s">
        <v>1018</v>
      </c>
      <c r="F37" s="594" t="s">
        <v>1063</v>
      </c>
      <c r="G37" s="593" t="s">
        <v>1024</v>
      </c>
      <c r="H37" s="448" t="s">
        <v>1058</v>
      </c>
      <c r="I37" s="594" t="s">
        <v>1036</v>
      </c>
      <c r="J37" s="593" t="s">
        <v>1060</v>
      </c>
      <c r="K37" s="580" t="s">
        <v>1023</v>
      </c>
      <c r="L37" s="613" t="s">
        <v>1042</v>
      </c>
      <c r="M37" s="451" t="s">
        <v>845</v>
      </c>
      <c r="N37" s="580" t="s">
        <v>1048</v>
      </c>
      <c r="O37" s="579" t="s">
        <v>1046</v>
      </c>
      <c r="P37" s="618" t="s">
        <v>1044</v>
      </c>
      <c r="Q37" s="617" t="s">
        <v>1032</v>
      </c>
      <c r="R37" s="618" t="s">
        <v>1037</v>
      </c>
      <c r="S37" s="617" t="s">
        <v>1029</v>
      </c>
      <c r="T37" s="618" t="s">
        <v>1040</v>
      </c>
      <c r="U37" s="619" t="s">
        <v>1043</v>
      </c>
      <c r="V37" s="617" t="s">
        <v>904</v>
      </c>
      <c r="W37" s="618" t="s">
        <v>916</v>
      </c>
      <c r="X37" s="620" t="s">
        <v>1026</v>
      </c>
      <c r="Y37" s="618" t="s">
        <v>1050</v>
      </c>
      <c r="Z37" s="448" t="s">
        <v>1038</v>
      </c>
      <c r="AA37" s="430" t="s">
        <v>1031</v>
      </c>
      <c r="AB37" s="42" t="s">
        <v>940</v>
      </c>
      <c r="AC37" s="10" t="s">
        <v>591</v>
      </c>
      <c r="AD37" s="6"/>
      <c r="AE37" s="520" t="s">
        <v>640</v>
      </c>
      <c r="AF37" s="520" t="s">
        <v>640</v>
      </c>
      <c r="AG37" s="520" t="s">
        <v>640</v>
      </c>
      <c r="AH37" s="520" t="s">
        <v>416</v>
      </c>
      <c r="AI37" s="520" t="s">
        <v>416</v>
      </c>
      <c r="AJ37" s="520" t="s">
        <v>416</v>
      </c>
      <c r="AK37" s="520" t="s">
        <v>641</v>
      </c>
      <c r="AL37" s="520" t="s">
        <v>641</v>
      </c>
      <c r="AM37" s="520" t="s">
        <v>641</v>
      </c>
      <c r="AN37" s="520" t="s">
        <v>806</v>
      </c>
      <c r="AO37" s="520" t="s">
        <v>806</v>
      </c>
      <c r="AP37" s="520" t="s">
        <v>806</v>
      </c>
      <c r="AQ37" s="520" t="s">
        <v>792</v>
      </c>
      <c r="AR37" s="520" t="s">
        <v>792</v>
      </c>
      <c r="AS37" s="520" t="s">
        <v>661</v>
      </c>
      <c r="AT37" s="520" t="s">
        <v>661</v>
      </c>
      <c r="AU37" s="520" t="s">
        <v>661</v>
      </c>
      <c r="AV37" s="520" t="s">
        <v>661</v>
      </c>
      <c r="AW37" s="520" t="s">
        <v>661</v>
      </c>
      <c r="AX37" s="520" t="s">
        <v>638</v>
      </c>
      <c r="AY37" s="520" t="s">
        <v>638</v>
      </c>
      <c r="AZ37" s="520" t="s">
        <v>661</v>
      </c>
      <c r="BA37" s="520" t="s">
        <v>661</v>
      </c>
      <c r="BC37" s="118"/>
      <c r="BD37" s="118">
        <f t="shared" si="0"/>
        <v>0</v>
      </c>
      <c r="BE37" s="118">
        <f t="shared" si="1"/>
        <v>0</v>
      </c>
      <c r="BF37" s="118">
        <f t="shared" si="2"/>
        <v>0</v>
      </c>
      <c r="BG37" s="118">
        <f t="shared" si="3"/>
        <v>0</v>
      </c>
      <c r="BH37" s="118">
        <f t="shared" si="4"/>
        <v>0</v>
      </c>
      <c r="BI37" s="118">
        <f t="shared" si="5"/>
        <v>0</v>
      </c>
      <c r="BJ37" s="118">
        <f t="shared" si="6"/>
        <v>0</v>
      </c>
      <c r="BK37" s="118">
        <f t="shared" si="7"/>
        <v>0</v>
      </c>
      <c r="BL37" s="117">
        <f t="shared" si="87"/>
        <v>0</v>
      </c>
      <c r="BM37" s="118">
        <f t="shared" si="8"/>
        <v>0</v>
      </c>
      <c r="BN37" s="118">
        <f t="shared" si="9"/>
        <v>0</v>
      </c>
      <c r="BO37" s="117">
        <f t="shared" si="10"/>
        <v>0</v>
      </c>
      <c r="BP37" s="118">
        <f t="shared" si="11"/>
        <v>0</v>
      </c>
      <c r="BQ37" s="118">
        <f t="shared" si="12"/>
        <v>0</v>
      </c>
      <c r="BR37" s="118">
        <f t="shared" si="13"/>
        <v>0</v>
      </c>
      <c r="BS37" s="118">
        <f t="shared" si="14"/>
        <v>0</v>
      </c>
      <c r="BT37" s="118">
        <f t="shared" si="15"/>
        <v>0</v>
      </c>
      <c r="BU37" s="118">
        <f t="shared" si="16"/>
        <v>0</v>
      </c>
      <c r="BV37" s="118">
        <f t="shared" si="88"/>
        <v>0</v>
      </c>
      <c r="BW37" s="117">
        <f t="shared" si="17"/>
        <v>0</v>
      </c>
      <c r="BX37" s="117">
        <f t="shared" si="18"/>
        <v>0</v>
      </c>
      <c r="BY37" s="117">
        <f t="shared" si="19"/>
        <v>0</v>
      </c>
      <c r="BZ37" s="117">
        <f t="shared" si="20"/>
        <v>0</v>
      </c>
      <c r="CA37" s="117">
        <f t="shared" si="21"/>
        <v>0</v>
      </c>
      <c r="CB37" s="117">
        <f t="shared" si="89"/>
        <v>0</v>
      </c>
      <c r="CC37" s="117">
        <f t="shared" si="22"/>
        <v>0</v>
      </c>
      <c r="CD37" s="117">
        <f t="shared" si="23"/>
        <v>0</v>
      </c>
      <c r="CE37" s="117">
        <f t="shared" si="24"/>
        <v>0</v>
      </c>
      <c r="CF37" s="117">
        <f t="shared" si="90"/>
        <v>0</v>
      </c>
      <c r="CG37" s="117">
        <f t="shared" si="91"/>
        <v>0</v>
      </c>
      <c r="CH37" s="117">
        <f t="shared" si="92"/>
        <v>0</v>
      </c>
      <c r="CI37" s="117">
        <f t="shared" si="25"/>
        <v>0</v>
      </c>
      <c r="CJ37" s="117">
        <f t="shared" si="26"/>
        <v>0</v>
      </c>
      <c r="CK37" s="117">
        <f t="shared" si="27"/>
        <v>0</v>
      </c>
      <c r="CL37" s="117">
        <f t="shared" si="28"/>
        <v>0</v>
      </c>
      <c r="CM37" s="117">
        <f t="shared" si="29"/>
        <v>0</v>
      </c>
      <c r="CN37" s="117">
        <f t="shared" si="30"/>
        <v>0</v>
      </c>
      <c r="CO37" s="117">
        <f t="shared" si="31"/>
        <v>0</v>
      </c>
      <c r="CP37" s="117">
        <f t="shared" si="32"/>
        <v>0</v>
      </c>
      <c r="CQ37" s="117">
        <f t="shared" si="33"/>
        <v>0</v>
      </c>
      <c r="CR37" s="117">
        <f t="shared" si="93"/>
        <v>0</v>
      </c>
      <c r="CS37" s="117">
        <f t="shared" si="34"/>
        <v>0</v>
      </c>
      <c r="CT37" s="117">
        <f t="shared" si="35"/>
        <v>0</v>
      </c>
      <c r="CU37" s="117">
        <f t="shared" si="36"/>
        <v>0</v>
      </c>
      <c r="CV37" s="117">
        <f t="shared" si="37"/>
        <v>0</v>
      </c>
      <c r="CW37" s="117">
        <f t="shared" si="38"/>
        <v>0</v>
      </c>
      <c r="CX37" s="117">
        <f t="shared" si="39"/>
        <v>0</v>
      </c>
      <c r="CY37" s="117">
        <f t="shared" si="40"/>
        <v>0</v>
      </c>
      <c r="CZ37" s="117">
        <f t="shared" si="41"/>
        <v>0</v>
      </c>
      <c r="DA37" s="117">
        <f t="shared" si="42"/>
        <v>0</v>
      </c>
      <c r="DB37" s="117">
        <f t="shared" si="94"/>
        <v>0</v>
      </c>
      <c r="DC37" s="117">
        <f t="shared" si="43"/>
        <v>0</v>
      </c>
      <c r="DD37" s="117">
        <f t="shared" si="95"/>
        <v>0</v>
      </c>
      <c r="DE37" s="117">
        <f t="shared" si="44"/>
        <v>0</v>
      </c>
      <c r="DF37" s="117">
        <f t="shared" si="96"/>
        <v>0</v>
      </c>
      <c r="DG37" s="117">
        <f t="shared" si="45"/>
        <v>0</v>
      </c>
      <c r="DH37" s="117">
        <f t="shared" si="46"/>
        <v>0</v>
      </c>
      <c r="DI37" s="117">
        <f t="shared" si="47"/>
        <v>0</v>
      </c>
      <c r="DJ37" s="117">
        <f t="shared" si="48"/>
        <v>0</v>
      </c>
      <c r="DK37" s="117">
        <f t="shared" si="49"/>
        <v>0</v>
      </c>
      <c r="DL37" s="117">
        <f t="shared" si="50"/>
        <v>0</v>
      </c>
      <c r="DM37" s="117">
        <f t="shared" si="51"/>
        <v>0</v>
      </c>
      <c r="DN37" s="117">
        <f t="shared" si="52"/>
        <v>0</v>
      </c>
      <c r="DO37" s="117">
        <f t="shared" si="97"/>
        <v>0</v>
      </c>
      <c r="DP37" s="117">
        <f t="shared" si="53"/>
        <v>0</v>
      </c>
      <c r="DQ37" s="117">
        <f t="shared" si="54"/>
        <v>0</v>
      </c>
      <c r="DR37" s="117">
        <f t="shared" si="98"/>
        <v>0</v>
      </c>
      <c r="DS37" s="117">
        <f t="shared" si="99"/>
        <v>0</v>
      </c>
      <c r="DT37" s="117">
        <f t="shared" si="55"/>
        <v>0</v>
      </c>
      <c r="DU37" s="117">
        <f t="shared" si="56"/>
        <v>0</v>
      </c>
      <c r="DV37" s="117">
        <f t="shared" si="57"/>
        <v>0</v>
      </c>
      <c r="DW37" s="117">
        <f t="shared" si="58"/>
        <v>0</v>
      </c>
      <c r="DX37" s="117">
        <f t="shared" si="59"/>
        <v>0</v>
      </c>
      <c r="DY37" s="117">
        <f t="shared" si="60"/>
        <v>0</v>
      </c>
      <c r="DZ37" s="117">
        <f t="shared" si="100"/>
        <v>0</v>
      </c>
      <c r="EA37" s="117">
        <f t="shared" si="61"/>
        <v>0</v>
      </c>
      <c r="EB37" s="117">
        <f t="shared" si="101"/>
        <v>0</v>
      </c>
      <c r="EC37" s="117">
        <f t="shared" si="62"/>
        <v>0</v>
      </c>
      <c r="ED37" s="117">
        <f t="shared" si="63"/>
        <v>0</v>
      </c>
      <c r="EE37" s="117">
        <f t="shared" si="64"/>
        <v>0</v>
      </c>
      <c r="EF37" s="117">
        <f t="shared" si="65"/>
        <v>0</v>
      </c>
      <c r="EG37" s="117">
        <f t="shared" si="66"/>
        <v>0</v>
      </c>
      <c r="EH37" s="117">
        <f t="shared" si="102"/>
        <v>0</v>
      </c>
      <c r="EI37" s="117">
        <f t="shared" si="67"/>
        <v>0</v>
      </c>
      <c r="EJ37" s="117">
        <f t="shared" si="68"/>
        <v>0</v>
      </c>
      <c r="EK37" s="117">
        <f t="shared" si="69"/>
        <v>0</v>
      </c>
      <c r="EL37" s="117">
        <f t="shared" si="70"/>
        <v>0</v>
      </c>
      <c r="EM37" s="117">
        <f t="shared" si="71"/>
        <v>0</v>
      </c>
      <c r="EN37" s="117">
        <f t="shared" si="103"/>
        <v>0</v>
      </c>
      <c r="EO37" s="117">
        <f t="shared" si="72"/>
        <v>0</v>
      </c>
      <c r="EP37" s="117">
        <f t="shared" si="73"/>
        <v>0</v>
      </c>
      <c r="EQ37" s="117">
        <f t="shared" si="74"/>
        <v>0</v>
      </c>
      <c r="ER37" s="118">
        <f t="shared" si="75"/>
        <v>0</v>
      </c>
      <c r="ES37" s="117">
        <f t="shared" si="76"/>
        <v>0</v>
      </c>
      <c r="ET37" s="117">
        <f t="shared" si="77"/>
        <v>0</v>
      </c>
      <c r="EU37" s="117">
        <f t="shared" si="78"/>
        <v>0</v>
      </c>
      <c r="EV37" s="117">
        <f t="shared" si="79"/>
        <v>0</v>
      </c>
      <c r="EW37" s="117">
        <f t="shared" si="80"/>
        <v>0</v>
      </c>
      <c r="EX37" s="117">
        <f t="shared" si="81"/>
        <v>0</v>
      </c>
      <c r="EY37" s="118">
        <f t="shared" si="82"/>
        <v>0</v>
      </c>
      <c r="EZ37" s="118">
        <f t="shared" si="83"/>
        <v>0</v>
      </c>
      <c r="FA37" s="117">
        <f t="shared" si="104"/>
        <v>0</v>
      </c>
      <c r="FB37" s="118">
        <f t="shared" si="84"/>
        <v>0</v>
      </c>
      <c r="FC37" s="118">
        <f t="shared" si="85"/>
        <v>0</v>
      </c>
      <c r="FD37" s="7">
        <f t="shared" si="86"/>
        <v>0</v>
      </c>
    </row>
    <row r="38" spans="1:162" ht="17.100000000000001" customHeight="1" x14ac:dyDescent="0.25">
      <c r="A38" s="774"/>
      <c r="B38" s="777"/>
      <c r="C38" s="172">
        <v>6</v>
      </c>
      <c r="D38" s="447" t="s">
        <v>1049</v>
      </c>
      <c r="E38" s="580" t="s">
        <v>1018</v>
      </c>
      <c r="F38" s="594" t="s">
        <v>1063</v>
      </c>
      <c r="G38" s="593" t="s">
        <v>1024</v>
      </c>
      <c r="H38" s="448" t="s">
        <v>1058</v>
      </c>
      <c r="I38" s="594" t="s">
        <v>1036</v>
      </c>
      <c r="J38" s="593" t="s">
        <v>1060</v>
      </c>
      <c r="K38" s="580" t="s">
        <v>1023</v>
      </c>
      <c r="L38" s="594" t="s">
        <v>1046</v>
      </c>
      <c r="M38" s="451" t="s">
        <v>845</v>
      </c>
      <c r="N38" s="580" t="s">
        <v>1048</v>
      </c>
      <c r="O38" s="579" t="s">
        <v>1029</v>
      </c>
      <c r="P38" s="618" t="s">
        <v>1044</v>
      </c>
      <c r="Q38" s="617" t="s">
        <v>1032</v>
      </c>
      <c r="R38" s="618" t="s">
        <v>1037</v>
      </c>
      <c r="S38" s="617" t="s">
        <v>1020</v>
      </c>
      <c r="T38" s="618" t="s">
        <v>1040</v>
      </c>
      <c r="U38" s="619" t="s">
        <v>1043</v>
      </c>
      <c r="V38" s="617" t="s">
        <v>904</v>
      </c>
      <c r="W38" s="618" t="s">
        <v>916</v>
      </c>
      <c r="X38" s="620" t="s">
        <v>1026</v>
      </c>
      <c r="Y38" s="618" t="s">
        <v>1050</v>
      </c>
      <c r="Z38" s="448" t="s">
        <v>1038</v>
      </c>
      <c r="AA38" s="430" t="s">
        <v>1031</v>
      </c>
      <c r="AB38" s="42" t="s">
        <v>941</v>
      </c>
      <c r="AC38" s="229" t="s">
        <v>833</v>
      </c>
      <c r="AD38" s="6"/>
      <c r="AE38" s="520" t="s">
        <v>640</v>
      </c>
      <c r="AF38" s="520" t="s">
        <v>640</v>
      </c>
      <c r="AG38" s="520" t="s">
        <v>640</v>
      </c>
      <c r="AH38" s="520" t="s">
        <v>416</v>
      </c>
      <c r="AI38" s="520" t="s">
        <v>416</v>
      </c>
      <c r="AJ38" s="520" t="s">
        <v>416</v>
      </c>
      <c r="AK38" s="520" t="s">
        <v>641</v>
      </c>
      <c r="AL38" s="520" t="s">
        <v>641</v>
      </c>
      <c r="AM38" s="520" t="s">
        <v>641</v>
      </c>
      <c r="AN38" s="520" t="s">
        <v>806</v>
      </c>
      <c r="AO38" s="520" t="s">
        <v>806</v>
      </c>
      <c r="AP38" s="520" t="s">
        <v>806</v>
      </c>
      <c r="AQ38" s="520" t="s">
        <v>792</v>
      </c>
      <c r="AR38" s="520" t="s">
        <v>792</v>
      </c>
      <c r="AS38" s="520" t="s">
        <v>661</v>
      </c>
      <c r="AT38" s="520" t="s">
        <v>661</v>
      </c>
      <c r="AU38" s="520" t="s">
        <v>661</v>
      </c>
      <c r="AV38" s="520" t="s">
        <v>661</v>
      </c>
      <c r="AW38" s="520" t="s">
        <v>661</v>
      </c>
      <c r="AX38" s="520" t="s">
        <v>638</v>
      </c>
      <c r="AY38" s="520" t="s">
        <v>638</v>
      </c>
      <c r="AZ38" s="520" t="s">
        <v>661</v>
      </c>
      <c r="BA38" s="520" t="s">
        <v>661</v>
      </c>
      <c r="BC38" s="118"/>
      <c r="BD38" s="118">
        <f t="shared" si="0"/>
        <v>0</v>
      </c>
      <c r="BE38" s="118">
        <f t="shared" si="1"/>
        <v>0</v>
      </c>
      <c r="BF38" s="118">
        <f t="shared" si="2"/>
        <v>0</v>
      </c>
      <c r="BG38" s="118">
        <f t="shared" si="3"/>
        <v>0</v>
      </c>
      <c r="BH38" s="118">
        <f t="shared" si="4"/>
        <v>0</v>
      </c>
      <c r="BI38" s="118">
        <f t="shared" si="5"/>
        <v>0</v>
      </c>
      <c r="BJ38" s="118">
        <f t="shared" si="6"/>
        <v>0</v>
      </c>
      <c r="BK38" s="118">
        <f t="shared" si="7"/>
        <v>0</v>
      </c>
      <c r="BL38" s="117">
        <f t="shared" si="87"/>
        <v>0</v>
      </c>
      <c r="BM38" s="118">
        <f t="shared" si="8"/>
        <v>0</v>
      </c>
      <c r="BN38" s="118">
        <f t="shared" si="9"/>
        <v>0</v>
      </c>
      <c r="BO38" s="117">
        <f t="shared" si="10"/>
        <v>0</v>
      </c>
      <c r="BP38" s="118">
        <f t="shared" si="11"/>
        <v>0</v>
      </c>
      <c r="BQ38" s="118">
        <f t="shared" si="12"/>
        <v>0</v>
      </c>
      <c r="BR38" s="118">
        <f t="shared" si="13"/>
        <v>0</v>
      </c>
      <c r="BS38" s="118">
        <f t="shared" si="14"/>
        <v>0</v>
      </c>
      <c r="BT38" s="118">
        <f t="shared" si="15"/>
        <v>0</v>
      </c>
      <c r="BU38" s="118">
        <f t="shared" si="16"/>
        <v>0</v>
      </c>
      <c r="BV38" s="118">
        <f t="shared" si="88"/>
        <v>0</v>
      </c>
      <c r="BW38" s="117">
        <f t="shared" si="17"/>
        <v>0</v>
      </c>
      <c r="BX38" s="117">
        <f t="shared" si="18"/>
        <v>0</v>
      </c>
      <c r="BY38" s="117">
        <f t="shared" si="19"/>
        <v>0</v>
      </c>
      <c r="BZ38" s="117">
        <f t="shared" si="20"/>
        <v>0</v>
      </c>
      <c r="CA38" s="117">
        <f t="shared" si="21"/>
        <v>0</v>
      </c>
      <c r="CB38" s="117">
        <f t="shared" si="89"/>
        <v>0</v>
      </c>
      <c r="CC38" s="117">
        <f t="shared" si="22"/>
        <v>0</v>
      </c>
      <c r="CD38" s="117">
        <f t="shared" si="23"/>
        <v>0</v>
      </c>
      <c r="CE38" s="117">
        <f t="shared" si="24"/>
        <v>0</v>
      </c>
      <c r="CF38" s="117">
        <f t="shared" si="90"/>
        <v>0</v>
      </c>
      <c r="CG38" s="117">
        <f t="shared" si="91"/>
        <v>0</v>
      </c>
      <c r="CH38" s="117">
        <f t="shared" si="92"/>
        <v>0</v>
      </c>
      <c r="CI38" s="117">
        <f t="shared" si="25"/>
        <v>0</v>
      </c>
      <c r="CJ38" s="117">
        <f t="shared" si="26"/>
        <v>0</v>
      </c>
      <c r="CK38" s="117">
        <f t="shared" si="27"/>
        <v>0</v>
      </c>
      <c r="CL38" s="117">
        <f t="shared" si="28"/>
        <v>0</v>
      </c>
      <c r="CM38" s="117">
        <f t="shared" si="29"/>
        <v>0</v>
      </c>
      <c r="CN38" s="117">
        <f t="shared" si="30"/>
        <v>0</v>
      </c>
      <c r="CO38" s="117">
        <f t="shared" si="31"/>
        <v>0</v>
      </c>
      <c r="CP38" s="117">
        <f t="shared" si="32"/>
        <v>0</v>
      </c>
      <c r="CQ38" s="117">
        <f t="shared" si="33"/>
        <v>0</v>
      </c>
      <c r="CR38" s="117">
        <f t="shared" si="93"/>
        <v>0</v>
      </c>
      <c r="CS38" s="117">
        <f t="shared" si="34"/>
        <v>0</v>
      </c>
      <c r="CT38" s="117">
        <f t="shared" si="35"/>
        <v>0</v>
      </c>
      <c r="CU38" s="117">
        <f t="shared" si="36"/>
        <v>0</v>
      </c>
      <c r="CV38" s="117">
        <f t="shared" si="37"/>
        <v>0</v>
      </c>
      <c r="CW38" s="117">
        <f t="shared" si="38"/>
        <v>0</v>
      </c>
      <c r="CX38" s="117">
        <f t="shared" si="39"/>
        <v>0</v>
      </c>
      <c r="CY38" s="117">
        <f t="shared" si="40"/>
        <v>0</v>
      </c>
      <c r="CZ38" s="117">
        <f t="shared" si="41"/>
        <v>0</v>
      </c>
      <c r="DA38" s="117">
        <f t="shared" si="42"/>
        <v>0</v>
      </c>
      <c r="DB38" s="117">
        <f t="shared" si="94"/>
        <v>0</v>
      </c>
      <c r="DC38" s="117">
        <f t="shared" si="43"/>
        <v>0</v>
      </c>
      <c r="DD38" s="117">
        <f t="shared" si="95"/>
        <v>0</v>
      </c>
      <c r="DE38" s="117">
        <f t="shared" si="44"/>
        <v>0</v>
      </c>
      <c r="DF38" s="117">
        <f t="shared" si="96"/>
        <v>0</v>
      </c>
      <c r="DG38" s="117">
        <f t="shared" si="45"/>
        <v>0</v>
      </c>
      <c r="DH38" s="117">
        <f t="shared" si="46"/>
        <v>0</v>
      </c>
      <c r="DI38" s="117">
        <f t="shared" si="47"/>
        <v>0</v>
      </c>
      <c r="DJ38" s="117">
        <f t="shared" si="48"/>
        <v>0</v>
      </c>
      <c r="DK38" s="117">
        <f t="shared" si="49"/>
        <v>0</v>
      </c>
      <c r="DL38" s="117">
        <f t="shared" si="50"/>
        <v>0</v>
      </c>
      <c r="DM38" s="117">
        <f t="shared" si="51"/>
        <v>0</v>
      </c>
      <c r="DN38" s="117">
        <f t="shared" si="52"/>
        <v>0</v>
      </c>
      <c r="DO38" s="117">
        <f t="shared" si="97"/>
        <v>0</v>
      </c>
      <c r="DP38" s="117">
        <f t="shared" si="53"/>
        <v>0</v>
      </c>
      <c r="DQ38" s="117">
        <f t="shared" si="54"/>
        <v>0</v>
      </c>
      <c r="DR38" s="117">
        <f t="shared" si="98"/>
        <v>0</v>
      </c>
      <c r="DS38" s="117">
        <f t="shared" si="99"/>
        <v>0</v>
      </c>
      <c r="DT38" s="117">
        <f t="shared" si="55"/>
        <v>0</v>
      </c>
      <c r="DU38" s="117">
        <f t="shared" si="56"/>
        <v>0</v>
      </c>
      <c r="DV38" s="117">
        <f t="shared" si="57"/>
        <v>0</v>
      </c>
      <c r="DW38" s="117">
        <f t="shared" si="58"/>
        <v>0</v>
      </c>
      <c r="DX38" s="117">
        <f t="shared" si="59"/>
        <v>0</v>
      </c>
      <c r="DY38" s="117">
        <f t="shared" si="60"/>
        <v>0</v>
      </c>
      <c r="DZ38" s="117">
        <f t="shared" si="100"/>
        <v>0</v>
      </c>
      <c r="EA38" s="117">
        <f t="shared" si="61"/>
        <v>0</v>
      </c>
      <c r="EB38" s="117">
        <f t="shared" si="101"/>
        <v>0</v>
      </c>
      <c r="EC38" s="117">
        <f t="shared" si="62"/>
        <v>0</v>
      </c>
      <c r="ED38" s="117">
        <f t="shared" si="63"/>
        <v>0</v>
      </c>
      <c r="EE38" s="117">
        <f t="shared" si="64"/>
        <v>0</v>
      </c>
      <c r="EF38" s="117">
        <f t="shared" si="65"/>
        <v>0</v>
      </c>
      <c r="EG38" s="117">
        <f t="shared" si="66"/>
        <v>0</v>
      </c>
      <c r="EH38" s="117">
        <f t="shared" si="102"/>
        <v>0</v>
      </c>
      <c r="EI38" s="117">
        <f t="shared" si="67"/>
        <v>0</v>
      </c>
      <c r="EJ38" s="117">
        <f t="shared" si="68"/>
        <v>0</v>
      </c>
      <c r="EK38" s="117">
        <f t="shared" si="69"/>
        <v>0</v>
      </c>
      <c r="EL38" s="117">
        <f t="shared" si="70"/>
        <v>0</v>
      </c>
      <c r="EM38" s="117">
        <f t="shared" si="71"/>
        <v>0</v>
      </c>
      <c r="EN38" s="117">
        <f t="shared" si="103"/>
        <v>0</v>
      </c>
      <c r="EO38" s="117">
        <f t="shared" si="72"/>
        <v>0</v>
      </c>
      <c r="EP38" s="117">
        <f t="shared" si="73"/>
        <v>0</v>
      </c>
      <c r="EQ38" s="117">
        <f t="shared" si="74"/>
        <v>0</v>
      </c>
      <c r="ER38" s="118">
        <f t="shared" si="75"/>
        <v>0</v>
      </c>
      <c r="ES38" s="117">
        <f t="shared" si="76"/>
        <v>0</v>
      </c>
      <c r="ET38" s="117">
        <f t="shared" si="77"/>
        <v>0</v>
      </c>
      <c r="EU38" s="117">
        <f t="shared" si="78"/>
        <v>0</v>
      </c>
      <c r="EV38" s="117">
        <f t="shared" si="79"/>
        <v>0</v>
      </c>
      <c r="EW38" s="117">
        <f t="shared" si="80"/>
        <v>0</v>
      </c>
      <c r="EX38" s="117">
        <f t="shared" si="81"/>
        <v>0</v>
      </c>
      <c r="EY38" s="118">
        <f t="shared" si="82"/>
        <v>0</v>
      </c>
      <c r="EZ38" s="118">
        <f t="shared" si="83"/>
        <v>0</v>
      </c>
      <c r="FA38" s="117">
        <f t="shared" si="104"/>
        <v>0</v>
      </c>
      <c r="FB38" s="118">
        <f t="shared" si="84"/>
        <v>0</v>
      </c>
      <c r="FC38" s="118">
        <f t="shared" si="85"/>
        <v>0</v>
      </c>
      <c r="FD38" s="7">
        <f t="shared" si="86"/>
        <v>0</v>
      </c>
    </row>
    <row r="39" spans="1:162" ht="17.100000000000001" customHeight="1" x14ac:dyDescent="0.25">
      <c r="A39" s="774"/>
      <c r="B39" s="777"/>
      <c r="C39" s="172">
        <v>7</v>
      </c>
      <c r="D39" s="593" t="s">
        <v>1054</v>
      </c>
      <c r="E39" s="580" t="s">
        <v>1018</v>
      </c>
      <c r="F39" s="594" t="s">
        <v>1032</v>
      </c>
      <c r="G39" s="593" t="s">
        <v>1030</v>
      </c>
      <c r="H39" s="448" t="s">
        <v>1058</v>
      </c>
      <c r="I39" s="594" t="s">
        <v>1035</v>
      </c>
      <c r="J39" s="593" t="s">
        <v>1060</v>
      </c>
      <c r="K39" s="580" t="s">
        <v>1025</v>
      </c>
      <c r="L39" s="594" t="s">
        <v>1046</v>
      </c>
      <c r="M39" s="604" t="s">
        <v>1036</v>
      </c>
      <c r="N39" s="580" t="s">
        <v>1021</v>
      </c>
      <c r="O39" s="579" t="s">
        <v>1029</v>
      </c>
      <c r="P39" s="618" t="s">
        <v>859</v>
      </c>
      <c r="Q39" s="617" t="s">
        <v>1041</v>
      </c>
      <c r="R39" s="618" t="s">
        <v>912</v>
      </c>
      <c r="S39" s="617" t="s">
        <v>1020</v>
      </c>
      <c r="T39" s="494" t="s">
        <v>1031</v>
      </c>
      <c r="U39" s="619" t="s">
        <v>1043</v>
      </c>
      <c r="V39" s="620" t="s">
        <v>1039</v>
      </c>
      <c r="W39" s="618" t="s">
        <v>1037</v>
      </c>
      <c r="X39" s="620" t="s">
        <v>1026</v>
      </c>
      <c r="Y39" s="618" t="s">
        <v>1062</v>
      </c>
      <c r="Z39" s="448" t="s">
        <v>888</v>
      </c>
      <c r="AA39" s="430" t="s">
        <v>1056</v>
      </c>
      <c r="AB39" s="42" t="s">
        <v>942</v>
      </c>
      <c r="AC39" s="549" t="s">
        <v>943</v>
      </c>
      <c r="AD39" s="6"/>
      <c r="AE39" s="520" t="s">
        <v>640</v>
      </c>
      <c r="AF39" s="520" t="s">
        <v>640</v>
      </c>
      <c r="AG39" s="520" t="s">
        <v>640</v>
      </c>
      <c r="AH39" s="520" t="s">
        <v>416</v>
      </c>
      <c r="AI39" s="520" t="s">
        <v>416</v>
      </c>
      <c r="AJ39" s="520" t="s">
        <v>416</v>
      </c>
      <c r="AK39" s="520" t="s">
        <v>641</v>
      </c>
      <c r="AL39" s="520" t="s">
        <v>641</v>
      </c>
      <c r="AM39" s="520" t="s">
        <v>641</v>
      </c>
      <c r="AN39" s="520" t="s">
        <v>640</v>
      </c>
      <c r="AO39" s="520" t="s">
        <v>640</v>
      </c>
      <c r="AP39" s="520" t="s">
        <v>640</v>
      </c>
      <c r="AQ39" s="520" t="s">
        <v>519</v>
      </c>
      <c r="AR39" s="520" t="s">
        <v>519</v>
      </c>
      <c r="AS39" s="520" t="s">
        <v>804</v>
      </c>
      <c r="AT39" s="520" t="s">
        <v>804</v>
      </c>
      <c r="AU39" s="520" t="s">
        <v>241</v>
      </c>
      <c r="AV39" s="520" t="s">
        <v>241</v>
      </c>
      <c r="AW39" s="520" t="s">
        <v>241</v>
      </c>
      <c r="AX39" s="520" t="s">
        <v>519</v>
      </c>
      <c r="AY39" s="520" t="s">
        <v>519</v>
      </c>
      <c r="AZ39" s="520" t="s">
        <v>804</v>
      </c>
      <c r="BA39" s="520" t="s">
        <v>804</v>
      </c>
      <c r="BC39" s="118"/>
      <c r="BD39" s="118">
        <f t="shared" si="0"/>
        <v>0</v>
      </c>
      <c r="BE39" s="118">
        <f t="shared" si="1"/>
        <v>0</v>
      </c>
      <c r="BF39" s="118">
        <f t="shared" si="2"/>
        <v>0</v>
      </c>
      <c r="BG39" s="118">
        <f t="shared" si="3"/>
        <v>0</v>
      </c>
      <c r="BH39" s="118">
        <f t="shared" si="4"/>
        <v>0</v>
      </c>
      <c r="BI39" s="118">
        <f t="shared" si="5"/>
        <v>0</v>
      </c>
      <c r="BJ39" s="118">
        <f t="shared" si="6"/>
        <v>0</v>
      </c>
      <c r="BK39" s="118">
        <f t="shared" si="7"/>
        <v>0</v>
      </c>
      <c r="BL39" s="117">
        <f t="shared" si="87"/>
        <v>0</v>
      </c>
      <c r="BM39" s="118">
        <f t="shared" si="8"/>
        <v>0</v>
      </c>
      <c r="BN39" s="118">
        <f t="shared" si="9"/>
        <v>0</v>
      </c>
      <c r="BO39" s="117">
        <f t="shared" si="10"/>
        <v>0</v>
      </c>
      <c r="BP39" s="118">
        <f t="shared" si="11"/>
        <v>0</v>
      </c>
      <c r="BQ39" s="118">
        <f t="shared" si="12"/>
        <v>0</v>
      </c>
      <c r="BR39" s="118">
        <f t="shared" si="13"/>
        <v>0</v>
      </c>
      <c r="BS39" s="118">
        <f t="shared" si="14"/>
        <v>0</v>
      </c>
      <c r="BT39" s="118">
        <f t="shared" si="15"/>
        <v>0</v>
      </c>
      <c r="BU39" s="118">
        <f t="shared" si="16"/>
        <v>0</v>
      </c>
      <c r="BV39" s="118">
        <f t="shared" si="88"/>
        <v>0</v>
      </c>
      <c r="BW39" s="117">
        <f t="shared" si="17"/>
        <v>0</v>
      </c>
      <c r="BX39" s="117">
        <f t="shared" si="18"/>
        <v>0</v>
      </c>
      <c r="BY39" s="117">
        <f t="shared" si="19"/>
        <v>0</v>
      </c>
      <c r="BZ39" s="117">
        <f t="shared" si="20"/>
        <v>0</v>
      </c>
      <c r="CA39" s="117">
        <f t="shared" si="21"/>
        <v>0</v>
      </c>
      <c r="CB39" s="117">
        <f t="shared" si="89"/>
        <v>0</v>
      </c>
      <c r="CC39" s="117">
        <f t="shared" si="22"/>
        <v>0</v>
      </c>
      <c r="CD39" s="117">
        <f t="shared" si="23"/>
        <v>0</v>
      </c>
      <c r="CE39" s="117">
        <f t="shared" si="24"/>
        <v>0</v>
      </c>
      <c r="CF39" s="117">
        <f t="shared" si="90"/>
        <v>0</v>
      </c>
      <c r="CG39" s="117">
        <f t="shared" si="91"/>
        <v>0</v>
      </c>
      <c r="CH39" s="117">
        <f t="shared" si="92"/>
        <v>0</v>
      </c>
      <c r="CI39" s="117">
        <f t="shared" si="25"/>
        <v>0</v>
      </c>
      <c r="CJ39" s="117">
        <f t="shared" si="26"/>
        <v>0</v>
      </c>
      <c r="CK39" s="117">
        <f t="shared" si="27"/>
        <v>0</v>
      </c>
      <c r="CL39" s="117">
        <f t="shared" si="28"/>
        <v>0</v>
      </c>
      <c r="CM39" s="117">
        <f t="shared" si="29"/>
        <v>0</v>
      </c>
      <c r="CN39" s="117">
        <f t="shared" si="30"/>
        <v>0</v>
      </c>
      <c r="CO39" s="117">
        <f t="shared" si="31"/>
        <v>0</v>
      </c>
      <c r="CP39" s="117">
        <f t="shared" si="32"/>
        <v>0</v>
      </c>
      <c r="CQ39" s="117">
        <f t="shared" si="33"/>
        <v>0</v>
      </c>
      <c r="CR39" s="117">
        <f t="shared" si="93"/>
        <v>0</v>
      </c>
      <c r="CS39" s="117">
        <f t="shared" si="34"/>
        <v>0</v>
      </c>
      <c r="CT39" s="117">
        <f t="shared" si="35"/>
        <v>0</v>
      </c>
      <c r="CU39" s="117">
        <f t="shared" si="36"/>
        <v>0</v>
      </c>
      <c r="CV39" s="117">
        <f t="shared" si="37"/>
        <v>0</v>
      </c>
      <c r="CW39" s="117">
        <f t="shared" si="38"/>
        <v>0</v>
      </c>
      <c r="CX39" s="117">
        <f t="shared" si="39"/>
        <v>0</v>
      </c>
      <c r="CY39" s="117">
        <f t="shared" si="40"/>
        <v>0</v>
      </c>
      <c r="CZ39" s="117">
        <f t="shared" si="41"/>
        <v>0</v>
      </c>
      <c r="DA39" s="117">
        <f t="shared" si="42"/>
        <v>0</v>
      </c>
      <c r="DB39" s="117">
        <f t="shared" si="94"/>
        <v>0</v>
      </c>
      <c r="DC39" s="117">
        <f t="shared" si="43"/>
        <v>0</v>
      </c>
      <c r="DD39" s="117">
        <f t="shared" si="95"/>
        <v>0</v>
      </c>
      <c r="DE39" s="117">
        <f t="shared" si="44"/>
        <v>0</v>
      </c>
      <c r="DF39" s="117">
        <f t="shared" si="96"/>
        <v>0</v>
      </c>
      <c r="DG39" s="117">
        <f t="shared" si="45"/>
        <v>0</v>
      </c>
      <c r="DH39" s="117">
        <f t="shared" si="46"/>
        <v>0</v>
      </c>
      <c r="DI39" s="117">
        <f t="shared" si="47"/>
        <v>0</v>
      </c>
      <c r="DJ39" s="117">
        <f t="shared" si="48"/>
        <v>0</v>
      </c>
      <c r="DK39" s="117">
        <f t="shared" si="49"/>
        <v>0</v>
      </c>
      <c r="DL39" s="117">
        <f t="shared" si="50"/>
        <v>0</v>
      </c>
      <c r="DM39" s="117">
        <f t="shared" si="51"/>
        <v>0</v>
      </c>
      <c r="DN39" s="117">
        <f t="shared" si="52"/>
        <v>0</v>
      </c>
      <c r="DO39" s="117">
        <f t="shared" si="97"/>
        <v>0</v>
      </c>
      <c r="DP39" s="117">
        <f t="shared" si="53"/>
        <v>0</v>
      </c>
      <c r="DQ39" s="117">
        <f t="shared" si="54"/>
        <v>0</v>
      </c>
      <c r="DR39" s="117">
        <f t="shared" si="98"/>
        <v>0</v>
      </c>
      <c r="DS39" s="117">
        <f t="shared" si="99"/>
        <v>0</v>
      </c>
      <c r="DT39" s="117">
        <f t="shared" si="55"/>
        <v>0</v>
      </c>
      <c r="DU39" s="117">
        <f t="shared" si="56"/>
        <v>0</v>
      </c>
      <c r="DV39" s="117">
        <f t="shared" si="57"/>
        <v>0</v>
      </c>
      <c r="DW39" s="117">
        <f t="shared" si="58"/>
        <v>0</v>
      </c>
      <c r="DX39" s="117">
        <f t="shared" si="59"/>
        <v>0</v>
      </c>
      <c r="DY39" s="117">
        <f t="shared" si="60"/>
        <v>0</v>
      </c>
      <c r="DZ39" s="117">
        <f t="shared" si="100"/>
        <v>0</v>
      </c>
      <c r="EA39" s="117">
        <f t="shared" si="61"/>
        <v>0</v>
      </c>
      <c r="EB39" s="117">
        <f t="shared" si="101"/>
        <v>0</v>
      </c>
      <c r="EC39" s="117">
        <f t="shared" si="62"/>
        <v>0</v>
      </c>
      <c r="ED39" s="117">
        <f t="shared" si="63"/>
        <v>0</v>
      </c>
      <c r="EE39" s="117">
        <f t="shared" si="64"/>
        <v>0</v>
      </c>
      <c r="EF39" s="117">
        <f t="shared" si="65"/>
        <v>0</v>
      </c>
      <c r="EG39" s="117">
        <f t="shared" si="66"/>
        <v>0</v>
      </c>
      <c r="EH39" s="117">
        <f t="shared" si="102"/>
        <v>0</v>
      </c>
      <c r="EI39" s="117">
        <f t="shared" si="67"/>
        <v>0</v>
      </c>
      <c r="EJ39" s="117">
        <f t="shared" si="68"/>
        <v>0</v>
      </c>
      <c r="EK39" s="117">
        <f t="shared" si="69"/>
        <v>0</v>
      </c>
      <c r="EL39" s="117">
        <f t="shared" si="70"/>
        <v>0</v>
      </c>
      <c r="EM39" s="117">
        <f t="shared" si="71"/>
        <v>0</v>
      </c>
      <c r="EN39" s="117">
        <f t="shared" si="103"/>
        <v>0</v>
      </c>
      <c r="EO39" s="117">
        <f t="shared" si="72"/>
        <v>0</v>
      </c>
      <c r="EP39" s="117">
        <f t="shared" si="73"/>
        <v>0</v>
      </c>
      <c r="EQ39" s="117">
        <f t="shared" si="74"/>
        <v>0</v>
      </c>
      <c r="ER39" s="118">
        <f t="shared" si="75"/>
        <v>0</v>
      </c>
      <c r="ES39" s="117">
        <f t="shared" si="76"/>
        <v>0</v>
      </c>
      <c r="ET39" s="117">
        <f t="shared" si="77"/>
        <v>0</v>
      </c>
      <c r="EU39" s="117">
        <f t="shared" si="78"/>
        <v>0</v>
      </c>
      <c r="EV39" s="117">
        <f t="shared" si="79"/>
        <v>0</v>
      </c>
      <c r="EW39" s="117">
        <f t="shared" si="80"/>
        <v>0</v>
      </c>
      <c r="EX39" s="117">
        <f t="shared" si="81"/>
        <v>0</v>
      </c>
      <c r="EY39" s="118">
        <f t="shared" si="82"/>
        <v>0</v>
      </c>
      <c r="EZ39" s="118">
        <f t="shared" si="83"/>
        <v>0</v>
      </c>
      <c r="FA39" s="117">
        <f t="shared" si="104"/>
        <v>0</v>
      </c>
      <c r="FB39" s="118">
        <f t="shared" si="84"/>
        <v>0</v>
      </c>
      <c r="FC39" s="118">
        <f t="shared" si="85"/>
        <v>0</v>
      </c>
      <c r="FD39" s="7">
        <f t="shared" si="86"/>
        <v>0</v>
      </c>
    </row>
    <row r="40" spans="1:162" ht="17.100000000000001" customHeight="1" x14ac:dyDescent="0.25">
      <c r="A40" s="774"/>
      <c r="B40" s="777"/>
      <c r="C40" s="172">
        <v>8</v>
      </c>
      <c r="D40" s="593" t="s">
        <v>1054</v>
      </c>
      <c r="E40" s="580" t="s">
        <v>1045</v>
      </c>
      <c r="F40" s="594" t="s">
        <v>1032</v>
      </c>
      <c r="G40" s="593" t="s">
        <v>1030</v>
      </c>
      <c r="H40" s="448" t="s">
        <v>1026</v>
      </c>
      <c r="I40" s="594" t="s">
        <v>1035</v>
      </c>
      <c r="J40" s="447" t="s">
        <v>1052</v>
      </c>
      <c r="K40" s="580" t="s">
        <v>1025</v>
      </c>
      <c r="L40" s="594" t="s">
        <v>1053</v>
      </c>
      <c r="M40" s="604" t="s">
        <v>1036</v>
      </c>
      <c r="N40" s="580" t="s">
        <v>1021</v>
      </c>
      <c r="O40" s="579" t="s">
        <v>1029</v>
      </c>
      <c r="P40" s="618" t="s">
        <v>859</v>
      </c>
      <c r="Q40" s="617" t="s">
        <v>1041</v>
      </c>
      <c r="R40" s="618" t="s">
        <v>912</v>
      </c>
      <c r="S40" s="617" t="s">
        <v>1059</v>
      </c>
      <c r="T40" s="494" t="s">
        <v>1031</v>
      </c>
      <c r="U40" s="619" t="s">
        <v>1061</v>
      </c>
      <c r="V40" s="620" t="s">
        <v>1039</v>
      </c>
      <c r="W40" s="618" t="s">
        <v>1037</v>
      </c>
      <c r="X40" s="620" t="s">
        <v>1043</v>
      </c>
      <c r="Y40" s="618" t="s">
        <v>1062</v>
      </c>
      <c r="Z40" s="448" t="s">
        <v>888</v>
      </c>
      <c r="AA40" s="430" t="s">
        <v>1056</v>
      </c>
      <c r="AB40" s="42" t="s">
        <v>944</v>
      </c>
      <c r="AC40" s="10" t="s">
        <v>834</v>
      </c>
      <c r="AD40" s="6"/>
      <c r="AE40" s="520" t="s">
        <v>789</v>
      </c>
      <c r="AF40" s="520" t="s">
        <v>789</v>
      </c>
      <c r="AG40" s="520" t="s">
        <v>789</v>
      </c>
      <c r="AH40" s="520" t="s">
        <v>794</v>
      </c>
      <c r="AI40" s="520" t="s">
        <v>794</v>
      </c>
      <c r="AJ40" s="520" t="s">
        <v>794</v>
      </c>
      <c r="AK40" s="520" t="s">
        <v>795</v>
      </c>
      <c r="AL40" s="520" t="s">
        <v>267</v>
      </c>
      <c r="AM40" s="520" t="s">
        <v>267</v>
      </c>
      <c r="AN40" s="520" t="s">
        <v>640</v>
      </c>
      <c r="AO40" s="520" t="s">
        <v>640</v>
      </c>
      <c r="AP40" s="520" t="s">
        <v>640</v>
      </c>
      <c r="AQ40" s="520" t="s">
        <v>519</v>
      </c>
      <c r="AR40" s="520" t="s">
        <v>519</v>
      </c>
      <c r="AS40" s="520" t="s">
        <v>804</v>
      </c>
      <c r="AT40" s="520" t="s">
        <v>804</v>
      </c>
      <c r="AU40" s="520" t="s">
        <v>241</v>
      </c>
      <c r="AV40" s="520" t="s">
        <v>241</v>
      </c>
      <c r="AW40" s="520" t="s">
        <v>241</v>
      </c>
      <c r="AX40" s="520" t="s">
        <v>519</v>
      </c>
      <c r="AY40" s="520" t="s">
        <v>519</v>
      </c>
      <c r="AZ40" s="520" t="s">
        <v>804</v>
      </c>
      <c r="BA40" s="520" t="s">
        <v>804</v>
      </c>
      <c r="BC40" s="118"/>
      <c r="BD40" s="118">
        <f t="shared" si="0"/>
        <v>0</v>
      </c>
      <c r="BE40" s="118">
        <f t="shared" si="1"/>
        <v>0</v>
      </c>
      <c r="BF40" s="118">
        <f t="shared" si="2"/>
        <v>0</v>
      </c>
      <c r="BG40" s="118">
        <f t="shared" si="3"/>
        <v>0</v>
      </c>
      <c r="BH40" s="118">
        <f t="shared" si="4"/>
        <v>0</v>
      </c>
      <c r="BI40" s="118">
        <f t="shared" si="5"/>
        <v>0</v>
      </c>
      <c r="BJ40" s="118">
        <f t="shared" si="6"/>
        <v>0</v>
      </c>
      <c r="BK40" s="118">
        <f t="shared" si="7"/>
        <v>0</v>
      </c>
      <c r="BL40" s="117">
        <f t="shared" si="87"/>
        <v>0</v>
      </c>
      <c r="BM40" s="118">
        <f t="shared" si="8"/>
        <v>0</v>
      </c>
      <c r="BN40" s="118">
        <f t="shared" si="9"/>
        <v>0</v>
      </c>
      <c r="BO40" s="117">
        <f t="shared" si="10"/>
        <v>0</v>
      </c>
      <c r="BP40" s="118">
        <f t="shared" si="11"/>
        <v>0</v>
      </c>
      <c r="BQ40" s="118">
        <f t="shared" si="12"/>
        <v>0</v>
      </c>
      <c r="BR40" s="118">
        <f t="shared" si="13"/>
        <v>0</v>
      </c>
      <c r="BS40" s="118">
        <f t="shared" si="14"/>
        <v>0</v>
      </c>
      <c r="BT40" s="118">
        <f t="shared" si="15"/>
        <v>0</v>
      </c>
      <c r="BU40" s="118">
        <f t="shared" si="16"/>
        <v>0</v>
      </c>
      <c r="BV40" s="118">
        <f t="shared" si="88"/>
        <v>0</v>
      </c>
      <c r="BW40" s="117">
        <f t="shared" si="17"/>
        <v>0</v>
      </c>
      <c r="BX40" s="117">
        <f t="shared" si="18"/>
        <v>0</v>
      </c>
      <c r="BY40" s="117">
        <f t="shared" si="19"/>
        <v>0</v>
      </c>
      <c r="BZ40" s="117">
        <f t="shared" si="20"/>
        <v>0</v>
      </c>
      <c r="CA40" s="117">
        <f t="shared" si="21"/>
        <v>0</v>
      </c>
      <c r="CB40" s="117">
        <f t="shared" si="89"/>
        <v>0</v>
      </c>
      <c r="CC40" s="117">
        <f t="shared" si="22"/>
        <v>0</v>
      </c>
      <c r="CD40" s="117">
        <f t="shared" si="23"/>
        <v>0</v>
      </c>
      <c r="CE40" s="117">
        <f t="shared" si="24"/>
        <v>0</v>
      </c>
      <c r="CF40" s="117">
        <f t="shared" si="90"/>
        <v>0</v>
      </c>
      <c r="CG40" s="117">
        <f t="shared" si="91"/>
        <v>0</v>
      </c>
      <c r="CH40" s="117">
        <f t="shared" si="92"/>
        <v>0</v>
      </c>
      <c r="CI40" s="117">
        <f t="shared" si="25"/>
        <v>0</v>
      </c>
      <c r="CJ40" s="117">
        <f t="shared" si="26"/>
        <v>0</v>
      </c>
      <c r="CK40" s="117">
        <f t="shared" si="27"/>
        <v>0</v>
      </c>
      <c r="CL40" s="117">
        <f t="shared" si="28"/>
        <v>0</v>
      </c>
      <c r="CM40" s="117">
        <f t="shared" si="29"/>
        <v>0</v>
      </c>
      <c r="CN40" s="117">
        <f t="shared" si="30"/>
        <v>0</v>
      </c>
      <c r="CO40" s="117">
        <f t="shared" si="31"/>
        <v>0</v>
      </c>
      <c r="CP40" s="117">
        <f t="shared" si="32"/>
        <v>0</v>
      </c>
      <c r="CQ40" s="117">
        <f t="shared" si="33"/>
        <v>0</v>
      </c>
      <c r="CR40" s="117">
        <f t="shared" si="93"/>
        <v>0</v>
      </c>
      <c r="CS40" s="117">
        <f t="shared" si="34"/>
        <v>0</v>
      </c>
      <c r="CT40" s="117">
        <f t="shared" si="35"/>
        <v>0</v>
      </c>
      <c r="CU40" s="117">
        <f t="shared" si="36"/>
        <v>0</v>
      </c>
      <c r="CV40" s="117">
        <f t="shared" si="37"/>
        <v>0</v>
      </c>
      <c r="CW40" s="117">
        <f t="shared" si="38"/>
        <v>0</v>
      </c>
      <c r="CX40" s="117">
        <f t="shared" si="39"/>
        <v>0</v>
      </c>
      <c r="CY40" s="117">
        <f t="shared" si="40"/>
        <v>0</v>
      </c>
      <c r="CZ40" s="117">
        <f t="shared" si="41"/>
        <v>0</v>
      </c>
      <c r="DA40" s="117">
        <f t="shared" si="42"/>
        <v>0</v>
      </c>
      <c r="DB40" s="117">
        <f t="shared" si="94"/>
        <v>0</v>
      </c>
      <c r="DC40" s="117">
        <f t="shared" si="43"/>
        <v>0</v>
      </c>
      <c r="DD40" s="117">
        <f t="shared" si="95"/>
        <v>0</v>
      </c>
      <c r="DE40" s="117">
        <f t="shared" si="44"/>
        <v>0</v>
      </c>
      <c r="DF40" s="117">
        <f t="shared" si="96"/>
        <v>0</v>
      </c>
      <c r="DG40" s="117">
        <f t="shared" si="45"/>
        <v>0</v>
      </c>
      <c r="DH40" s="117">
        <f t="shared" si="46"/>
        <v>0</v>
      </c>
      <c r="DI40" s="117">
        <f t="shared" si="47"/>
        <v>0</v>
      </c>
      <c r="DJ40" s="117">
        <f t="shared" si="48"/>
        <v>0</v>
      </c>
      <c r="DK40" s="117">
        <f t="shared" si="49"/>
        <v>0</v>
      </c>
      <c r="DL40" s="117">
        <f t="shared" si="50"/>
        <v>0</v>
      </c>
      <c r="DM40" s="117">
        <f t="shared" si="51"/>
        <v>0</v>
      </c>
      <c r="DN40" s="117">
        <f t="shared" si="52"/>
        <v>0</v>
      </c>
      <c r="DO40" s="117">
        <f t="shared" si="97"/>
        <v>0</v>
      </c>
      <c r="DP40" s="117">
        <f t="shared" si="53"/>
        <v>0</v>
      </c>
      <c r="DQ40" s="117">
        <f t="shared" si="54"/>
        <v>0</v>
      </c>
      <c r="DR40" s="117">
        <f t="shared" si="98"/>
        <v>0</v>
      </c>
      <c r="DS40" s="117">
        <f t="shared" si="99"/>
        <v>0</v>
      </c>
      <c r="DT40" s="117">
        <f t="shared" si="55"/>
        <v>0</v>
      </c>
      <c r="DU40" s="117">
        <f t="shared" si="56"/>
        <v>0</v>
      </c>
      <c r="DV40" s="117">
        <f t="shared" si="57"/>
        <v>0</v>
      </c>
      <c r="DW40" s="117">
        <f t="shared" si="58"/>
        <v>0</v>
      </c>
      <c r="DX40" s="117">
        <f t="shared" si="59"/>
        <v>0</v>
      </c>
      <c r="DY40" s="117">
        <f t="shared" si="60"/>
        <v>0</v>
      </c>
      <c r="DZ40" s="117">
        <f t="shared" si="100"/>
        <v>0</v>
      </c>
      <c r="EA40" s="117">
        <f t="shared" si="61"/>
        <v>0</v>
      </c>
      <c r="EB40" s="117">
        <f t="shared" si="101"/>
        <v>0</v>
      </c>
      <c r="EC40" s="117">
        <f t="shared" si="62"/>
        <v>0</v>
      </c>
      <c r="ED40" s="117">
        <f t="shared" si="63"/>
        <v>0</v>
      </c>
      <c r="EE40" s="117">
        <f t="shared" si="64"/>
        <v>0</v>
      </c>
      <c r="EF40" s="117">
        <f t="shared" si="65"/>
        <v>0</v>
      </c>
      <c r="EG40" s="117">
        <f t="shared" si="66"/>
        <v>0</v>
      </c>
      <c r="EH40" s="117">
        <f t="shared" si="102"/>
        <v>0</v>
      </c>
      <c r="EI40" s="117">
        <f t="shared" si="67"/>
        <v>0</v>
      </c>
      <c r="EJ40" s="117">
        <f t="shared" si="68"/>
        <v>0</v>
      </c>
      <c r="EK40" s="117">
        <f t="shared" si="69"/>
        <v>0</v>
      </c>
      <c r="EL40" s="117">
        <f t="shared" si="70"/>
        <v>0</v>
      </c>
      <c r="EM40" s="117">
        <f t="shared" si="71"/>
        <v>0</v>
      </c>
      <c r="EN40" s="117">
        <f t="shared" si="103"/>
        <v>0</v>
      </c>
      <c r="EO40" s="117">
        <f t="shared" si="72"/>
        <v>0</v>
      </c>
      <c r="EP40" s="117">
        <f t="shared" si="73"/>
        <v>0</v>
      </c>
      <c r="EQ40" s="117">
        <f t="shared" si="74"/>
        <v>0</v>
      </c>
      <c r="ER40" s="118">
        <f t="shared" si="75"/>
        <v>0</v>
      </c>
      <c r="ES40" s="117">
        <f t="shared" si="76"/>
        <v>0</v>
      </c>
      <c r="ET40" s="117">
        <f t="shared" si="77"/>
        <v>0</v>
      </c>
      <c r="EU40" s="117">
        <f t="shared" si="78"/>
        <v>0</v>
      </c>
      <c r="EV40" s="117">
        <f t="shared" si="79"/>
        <v>0</v>
      </c>
      <c r="EW40" s="117">
        <f t="shared" si="80"/>
        <v>0</v>
      </c>
      <c r="EX40" s="117">
        <f t="shared" si="81"/>
        <v>0</v>
      </c>
      <c r="EY40" s="118">
        <f t="shared" si="82"/>
        <v>0</v>
      </c>
      <c r="EZ40" s="118">
        <f t="shared" si="83"/>
        <v>0</v>
      </c>
      <c r="FA40" s="117">
        <f t="shared" si="104"/>
        <v>0</v>
      </c>
      <c r="FB40" s="118">
        <f t="shared" si="84"/>
        <v>0</v>
      </c>
      <c r="FC40" s="118">
        <f t="shared" si="85"/>
        <v>0</v>
      </c>
      <c r="FD40" s="7">
        <f t="shared" si="86"/>
        <v>0</v>
      </c>
    </row>
    <row r="41" spans="1:162" ht="17.100000000000001" customHeight="1" x14ac:dyDescent="0.25">
      <c r="A41" s="774"/>
      <c r="B41" s="777"/>
      <c r="C41" s="172">
        <v>9</v>
      </c>
      <c r="D41" s="447" t="s">
        <v>1011</v>
      </c>
      <c r="E41" s="580" t="s">
        <v>1045</v>
      </c>
      <c r="F41" s="594" t="s">
        <v>1021</v>
      </c>
      <c r="G41" s="593" t="s">
        <v>1054</v>
      </c>
      <c r="H41" s="448" t="s">
        <v>1026</v>
      </c>
      <c r="I41" s="594" t="s">
        <v>1032</v>
      </c>
      <c r="J41" s="447" t="s">
        <v>1052</v>
      </c>
      <c r="K41" s="448" t="s">
        <v>1013</v>
      </c>
      <c r="L41" s="594" t="s">
        <v>1053</v>
      </c>
      <c r="M41" s="604" t="s">
        <v>1041</v>
      </c>
      <c r="N41" s="580" t="s">
        <v>1025</v>
      </c>
      <c r="O41" s="579" t="s">
        <v>1034</v>
      </c>
      <c r="P41" s="621" t="s">
        <v>1020</v>
      </c>
      <c r="Q41" s="617" t="s">
        <v>1037</v>
      </c>
      <c r="R41" s="618" t="s">
        <v>1023</v>
      </c>
      <c r="S41" s="617" t="s">
        <v>1059</v>
      </c>
      <c r="T41" s="618" t="s">
        <v>1017</v>
      </c>
      <c r="U41" s="619" t="s">
        <v>1061</v>
      </c>
      <c r="V41" s="620" t="s">
        <v>1049</v>
      </c>
      <c r="W41" s="618" t="s">
        <v>883</v>
      </c>
      <c r="X41" s="620" t="s">
        <v>1043</v>
      </c>
      <c r="Y41" s="618" t="s">
        <v>1040</v>
      </c>
      <c r="Z41" s="580" t="s">
        <v>899</v>
      </c>
      <c r="AA41" s="579" t="s">
        <v>912</v>
      </c>
      <c r="AB41" s="42" t="s">
        <v>945</v>
      </c>
      <c r="AC41" s="10" t="s">
        <v>64</v>
      </c>
      <c r="AD41" s="6"/>
      <c r="AE41" s="520" t="s">
        <v>789</v>
      </c>
      <c r="AF41" s="520" t="s">
        <v>789</v>
      </c>
      <c r="AG41" s="520" t="s">
        <v>789</v>
      </c>
      <c r="AH41" s="520" t="s">
        <v>794</v>
      </c>
      <c r="AI41" s="520" t="s">
        <v>794</v>
      </c>
      <c r="AJ41" s="520" t="s">
        <v>794</v>
      </c>
      <c r="AK41" s="520" t="s">
        <v>795</v>
      </c>
      <c r="AL41" s="520" t="s">
        <v>267</v>
      </c>
      <c r="AM41" s="520" t="s">
        <v>267</v>
      </c>
      <c r="AN41" s="520" t="s">
        <v>640</v>
      </c>
      <c r="AO41" s="520" t="s">
        <v>640</v>
      </c>
      <c r="AP41" s="520" t="s">
        <v>640</v>
      </c>
      <c r="AQ41" s="520" t="s">
        <v>519</v>
      </c>
      <c r="AR41" s="520" t="s">
        <v>519</v>
      </c>
      <c r="AS41" s="520" t="s">
        <v>804</v>
      </c>
      <c r="AT41" s="520" t="s">
        <v>804</v>
      </c>
      <c r="AU41" s="520" t="s">
        <v>241</v>
      </c>
      <c r="AV41" s="520" t="s">
        <v>241</v>
      </c>
      <c r="AW41" s="520" t="s">
        <v>241</v>
      </c>
      <c r="AX41" s="520" t="s">
        <v>519</v>
      </c>
      <c r="AY41" s="520" t="s">
        <v>519</v>
      </c>
      <c r="AZ41" s="520" t="s">
        <v>804</v>
      </c>
      <c r="BA41" s="520" t="s">
        <v>804</v>
      </c>
      <c r="BC41" s="118"/>
      <c r="BD41" s="118">
        <f t="shared" si="0"/>
        <v>0</v>
      </c>
      <c r="BE41" s="118">
        <f t="shared" si="1"/>
        <v>0</v>
      </c>
      <c r="BF41" s="118">
        <f t="shared" si="2"/>
        <v>0</v>
      </c>
      <c r="BG41" s="118">
        <f t="shared" si="3"/>
        <v>0</v>
      </c>
      <c r="BH41" s="118">
        <f t="shared" si="4"/>
        <v>0</v>
      </c>
      <c r="BI41" s="118">
        <f t="shared" si="5"/>
        <v>0</v>
      </c>
      <c r="BJ41" s="118">
        <f t="shared" si="6"/>
        <v>0</v>
      </c>
      <c r="BK41" s="118">
        <f t="shared" si="7"/>
        <v>0</v>
      </c>
      <c r="BL41" s="117">
        <f t="shared" si="87"/>
        <v>0</v>
      </c>
      <c r="BM41" s="118">
        <f t="shared" si="8"/>
        <v>0</v>
      </c>
      <c r="BN41" s="118">
        <f t="shared" si="9"/>
        <v>0</v>
      </c>
      <c r="BO41" s="117">
        <f t="shared" si="10"/>
        <v>0</v>
      </c>
      <c r="BP41" s="118">
        <f t="shared" si="11"/>
        <v>0</v>
      </c>
      <c r="BQ41" s="118">
        <f t="shared" si="12"/>
        <v>0</v>
      </c>
      <c r="BR41" s="118">
        <f t="shared" si="13"/>
        <v>0</v>
      </c>
      <c r="BS41" s="118">
        <f t="shared" si="14"/>
        <v>0</v>
      </c>
      <c r="BT41" s="118">
        <f t="shared" si="15"/>
        <v>0</v>
      </c>
      <c r="BU41" s="118">
        <f t="shared" si="16"/>
        <v>0</v>
      </c>
      <c r="BV41" s="118">
        <f t="shared" si="88"/>
        <v>0</v>
      </c>
      <c r="BW41" s="117">
        <f t="shared" si="17"/>
        <v>0</v>
      </c>
      <c r="BX41" s="117">
        <f t="shared" si="18"/>
        <v>0</v>
      </c>
      <c r="BY41" s="117">
        <f t="shared" si="19"/>
        <v>0</v>
      </c>
      <c r="BZ41" s="117">
        <f t="shared" si="20"/>
        <v>0</v>
      </c>
      <c r="CA41" s="117">
        <f t="shared" si="21"/>
        <v>0</v>
      </c>
      <c r="CB41" s="117">
        <f t="shared" si="89"/>
        <v>0</v>
      </c>
      <c r="CC41" s="117">
        <f t="shared" si="22"/>
        <v>0</v>
      </c>
      <c r="CD41" s="117">
        <f t="shared" si="23"/>
        <v>0</v>
      </c>
      <c r="CE41" s="117">
        <f t="shared" si="24"/>
        <v>0</v>
      </c>
      <c r="CF41" s="117">
        <f t="shared" si="90"/>
        <v>0</v>
      </c>
      <c r="CG41" s="117">
        <f t="shared" si="91"/>
        <v>0</v>
      </c>
      <c r="CH41" s="117">
        <f t="shared" si="92"/>
        <v>0</v>
      </c>
      <c r="CI41" s="117">
        <f t="shared" si="25"/>
        <v>0</v>
      </c>
      <c r="CJ41" s="117">
        <f t="shared" si="26"/>
        <v>0</v>
      </c>
      <c r="CK41" s="117">
        <f t="shared" si="27"/>
        <v>0</v>
      </c>
      <c r="CL41" s="117">
        <f t="shared" si="28"/>
        <v>0</v>
      </c>
      <c r="CM41" s="117">
        <f t="shared" si="29"/>
        <v>0</v>
      </c>
      <c r="CN41" s="117">
        <f t="shared" si="30"/>
        <v>0</v>
      </c>
      <c r="CO41" s="117">
        <f t="shared" si="31"/>
        <v>0</v>
      </c>
      <c r="CP41" s="117">
        <f t="shared" si="32"/>
        <v>0</v>
      </c>
      <c r="CQ41" s="117">
        <f t="shared" si="33"/>
        <v>0</v>
      </c>
      <c r="CR41" s="117">
        <f t="shared" si="93"/>
        <v>0</v>
      </c>
      <c r="CS41" s="117">
        <f t="shared" si="34"/>
        <v>0</v>
      </c>
      <c r="CT41" s="117">
        <f t="shared" si="35"/>
        <v>0</v>
      </c>
      <c r="CU41" s="117">
        <f t="shared" si="36"/>
        <v>0</v>
      </c>
      <c r="CV41" s="117">
        <f t="shared" si="37"/>
        <v>0</v>
      </c>
      <c r="CW41" s="117">
        <f t="shared" si="38"/>
        <v>0</v>
      </c>
      <c r="CX41" s="117">
        <f t="shared" si="39"/>
        <v>0</v>
      </c>
      <c r="CY41" s="117">
        <f t="shared" si="40"/>
        <v>0</v>
      </c>
      <c r="CZ41" s="117">
        <f t="shared" si="41"/>
        <v>0</v>
      </c>
      <c r="DA41" s="117">
        <f t="shared" si="42"/>
        <v>0</v>
      </c>
      <c r="DB41" s="117">
        <f t="shared" si="94"/>
        <v>0</v>
      </c>
      <c r="DC41" s="117">
        <f t="shared" si="43"/>
        <v>0</v>
      </c>
      <c r="DD41" s="117">
        <f t="shared" si="95"/>
        <v>0</v>
      </c>
      <c r="DE41" s="117">
        <f t="shared" si="44"/>
        <v>0</v>
      </c>
      <c r="DF41" s="117">
        <f t="shared" si="96"/>
        <v>0</v>
      </c>
      <c r="DG41" s="117">
        <f t="shared" si="45"/>
        <v>0</v>
      </c>
      <c r="DH41" s="117">
        <f t="shared" si="46"/>
        <v>0</v>
      </c>
      <c r="DI41" s="117">
        <f t="shared" si="47"/>
        <v>0</v>
      </c>
      <c r="DJ41" s="117">
        <f t="shared" si="48"/>
        <v>0</v>
      </c>
      <c r="DK41" s="117">
        <f t="shared" si="49"/>
        <v>0</v>
      </c>
      <c r="DL41" s="117">
        <f t="shared" si="50"/>
        <v>0</v>
      </c>
      <c r="DM41" s="117">
        <f t="shared" si="51"/>
        <v>0</v>
      </c>
      <c r="DN41" s="117">
        <f t="shared" si="52"/>
        <v>0</v>
      </c>
      <c r="DO41" s="117">
        <f t="shared" si="97"/>
        <v>0</v>
      </c>
      <c r="DP41" s="117">
        <f t="shared" si="53"/>
        <v>0</v>
      </c>
      <c r="DQ41" s="117">
        <f t="shared" si="54"/>
        <v>0</v>
      </c>
      <c r="DR41" s="117">
        <f t="shared" si="98"/>
        <v>0</v>
      </c>
      <c r="DS41" s="117">
        <f t="shared" si="99"/>
        <v>0</v>
      </c>
      <c r="DT41" s="117">
        <f t="shared" si="55"/>
        <v>0</v>
      </c>
      <c r="DU41" s="117">
        <f t="shared" si="56"/>
        <v>0</v>
      </c>
      <c r="DV41" s="117">
        <f t="shared" si="57"/>
        <v>0</v>
      </c>
      <c r="DW41" s="117">
        <f t="shared" si="58"/>
        <v>0</v>
      </c>
      <c r="DX41" s="117">
        <f t="shared" si="59"/>
        <v>0</v>
      </c>
      <c r="DY41" s="117">
        <f t="shared" si="60"/>
        <v>0</v>
      </c>
      <c r="DZ41" s="117">
        <f t="shared" si="100"/>
        <v>0</v>
      </c>
      <c r="EA41" s="117">
        <f t="shared" si="61"/>
        <v>0</v>
      </c>
      <c r="EB41" s="117">
        <f t="shared" si="101"/>
        <v>0</v>
      </c>
      <c r="EC41" s="117">
        <f t="shared" si="62"/>
        <v>0</v>
      </c>
      <c r="ED41" s="117">
        <f t="shared" si="63"/>
        <v>0</v>
      </c>
      <c r="EE41" s="117">
        <f t="shared" si="64"/>
        <v>0</v>
      </c>
      <c r="EF41" s="117">
        <f t="shared" si="65"/>
        <v>0</v>
      </c>
      <c r="EG41" s="117">
        <f t="shared" si="66"/>
        <v>0</v>
      </c>
      <c r="EH41" s="117">
        <f t="shared" si="102"/>
        <v>0</v>
      </c>
      <c r="EI41" s="117">
        <f t="shared" si="67"/>
        <v>0</v>
      </c>
      <c r="EJ41" s="117">
        <f t="shared" si="68"/>
        <v>0</v>
      </c>
      <c r="EK41" s="117">
        <f t="shared" si="69"/>
        <v>0</v>
      </c>
      <c r="EL41" s="117">
        <f t="shared" si="70"/>
        <v>0</v>
      </c>
      <c r="EM41" s="117">
        <f t="shared" si="71"/>
        <v>0</v>
      </c>
      <c r="EN41" s="117">
        <f t="shared" si="103"/>
        <v>0</v>
      </c>
      <c r="EO41" s="117">
        <f t="shared" si="72"/>
        <v>0</v>
      </c>
      <c r="EP41" s="117">
        <f t="shared" si="73"/>
        <v>0</v>
      </c>
      <c r="EQ41" s="117">
        <f t="shared" si="74"/>
        <v>0</v>
      </c>
      <c r="ER41" s="118">
        <f t="shared" si="75"/>
        <v>0</v>
      </c>
      <c r="ES41" s="117">
        <f t="shared" si="76"/>
        <v>0</v>
      </c>
      <c r="ET41" s="117">
        <f t="shared" si="77"/>
        <v>0</v>
      </c>
      <c r="EU41" s="117">
        <f t="shared" si="78"/>
        <v>0</v>
      </c>
      <c r="EV41" s="117">
        <f t="shared" si="79"/>
        <v>0</v>
      </c>
      <c r="EW41" s="117">
        <f t="shared" si="80"/>
        <v>0</v>
      </c>
      <c r="EX41" s="117">
        <f t="shared" si="81"/>
        <v>0</v>
      </c>
      <c r="EY41" s="118">
        <f t="shared" si="82"/>
        <v>0</v>
      </c>
      <c r="EZ41" s="118">
        <f t="shared" si="83"/>
        <v>0</v>
      </c>
      <c r="FA41" s="117">
        <f t="shared" si="104"/>
        <v>0</v>
      </c>
      <c r="FB41" s="118">
        <f t="shared" si="84"/>
        <v>0</v>
      </c>
      <c r="FC41" s="118">
        <f t="shared" si="85"/>
        <v>0</v>
      </c>
      <c r="FD41" s="7">
        <f t="shared" si="86"/>
        <v>0</v>
      </c>
    </row>
    <row r="42" spans="1:162" ht="17.100000000000001" customHeight="1" thickBot="1" x14ac:dyDescent="0.3">
      <c r="A42" s="774"/>
      <c r="B42" s="777"/>
      <c r="C42" s="173">
        <v>10</v>
      </c>
      <c r="D42" s="465" t="s">
        <v>1011</v>
      </c>
      <c r="E42" s="585" t="s">
        <v>1045</v>
      </c>
      <c r="F42" s="595" t="s">
        <v>1021</v>
      </c>
      <c r="G42" s="596" t="s">
        <v>1054</v>
      </c>
      <c r="H42" s="466" t="s">
        <v>1026</v>
      </c>
      <c r="I42" s="595" t="s">
        <v>1032</v>
      </c>
      <c r="J42" s="465" t="s">
        <v>1052</v>
      </c>
      <c r="K42" s="466" t="s">
        <v>1013</v>
      </c>
      <c r="L42" s="595" t="s">
        <v>1053</v>
      </c>
      <c r="M42" s="607" t="s">
        <v>1041</v>
      </c>
      <c r="N42" s="585" t="s">
        <v>1025</v>
      </c>
      <c r="O42" s="586" t="s">
        <v>1034</v>
      </c>
      <c r="P42" s="622" t="s">
        <v>1020</v>
      </c>
      <c r="Q42" s="623" t="s">
        <v>1037</v>
      </c>
      <c r="R42" s="624" t="s">
        <v>1023</v>
      </c>
      <c r="S42" s="623" t="s">
        <v>1059</v>
      </c>
      <c r="T42" s="624" t="s">
        <v>1017</v>
      </c>
      <c r="U42" s="625" t="s">
        <v>1061</v>
      </c>
      <c r="V42" s="626" t="s">
        <v>1049</v>
      </c>
      <c r="W42" s="624" t="s">
        <v>883</v>
      </c>
      <c r="X42" s="626" t="s">
        <v>1043</v>
      </c>
      <c r="Y42" s="624" t="s">
        <v>1040</v>
      </c>
      <c r="Z42" s="585" t="s">
        <v>899</v>
      </c>
      <c r="AA42" s="586" t="s">
        <v>912</v>
      </c>
      <c r="AB42" s="42" t="s">
        <v>840</v>
      </c>
      <c r="AC42" s="10" t="s">
        <v>63</v>
      </c>
      <c r="AD42" s="6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0"/>
      <c r="BB42" s="546"/>
      <c r="BC42" s="118"/>
      <c r="BD42" s="118">
        <f t="shared" si="0"/>
        <v>0</v>
      </c>
      <c r="BE42" s="118">
        <f t="shared" si="1"/>
        <v>0</v>
      </c>
      <c r="BF42" s="118">
        <f t="shared" si="2"/>
        <v>0</v>
      </c>
      <c r="BG42" s="118">
        <f t="shared" si="3"/>
        <v>0</v>
      </c>
      <c r="BH42" s="118">
        <f t="shared" si="4"/>
        <v>0</v>
      </c>
      <c r="BI42" s="118">
        <f t="shared" si="5"/>
        <v>0</v>
      </c>
      <c r="BJ42" s="118">
        <f t="shared" si="6"/>
        <v>0</v>
      </c>
      <c r="BK42" s="118">
        <f t="shared" si="7"/>
        <v>0</v>
      </c>
      <c r="BL42" s="117">
        <f t="shared" si="87"/>
        <v>0</v>
      </c>
      <c r="BM42" s="118">
        <f t="shared" si="8"/>
        <v>0</v>
      </c>
      <c r="BN42" s="118">
        <f t="shared" si="9"/>
        <v>0</v>
      </c>
      <c r="BO42" s="117">
        <f t="shared" si="10"/>
        <v>0</v>
      </c>
      <c r="BP42" s="118">
        <f t="shared" si="11"/>
        <v>0</v>
      </c>
      <c r="BQ42" s="118">
        <f t="shared" si="12"/>
        <v>0</v>
      </c>
      <c r="BR42" s="118">
        <f t="shared" si="13"/>
        <v>0</v>
      </c>
      <c r="BS42" s="118">
        <f t="shared" si="14"/>
        <v>0</v>
      </c>
      <c r="BT42" s="118">
        <f t="shared" si="15"/>
        <v>0</v>
      </c>
      <c r="BU42" s="118">
        <f t="shared" si="16"/>
        <v>0</v>
      </c>
      <c r="BV42" s="118">
        <f t="shared" si="88"/>
        <v>0</v>
      </c>
      <c r="BW42" s="117">
        <f t="shared" si="17"/>
        <v>0</v>
      </c>
      <c r="BX42" s="117">
        <f t="shared" si="18"/>
        <v>0</v>
      </c>
      <c r="BY42" s="117">
        <f t="shared" si="19"/>
        <v>0</v>
      </c>
      <c r="BZ42" s="117">
        <f t="shared" si="20"/>
        <v>0</v>
      </c>
      <c r="CA42" s="117">
        <f t="shared" si="21"/>
        <v>0</v>
      </c>
      <c r="CB42" s="117">
        <f t="shared" si="89"/>
        <v>0</v>
      </c>
      <c r="CC42" s="117">
        <f t="shared" si="22"/>
        <v>0</v>
      </c>
      <c r="CD42" s="117">
        <f t="shared" si="23"/>
        <v>0</v>
      </c>
      <c r="CE42" s="117">
        <f t="shared" si="24"/>
        <v>0</v>
      </c>
      <c r="CF42" s="117">
        <f t="shared" si="90"/>
        <v>0</v>
      </c>
      <c r="CG42" s="117">
        <f t="shared" si="91"/>
        <v>0</v>
      </c>
      <c r="CH42" s="117">
        <f t="shared" si="92"/>
        <v>0</v>
      </c>
      <c r="CI42" s="117">
        <f t="shared" si="25"/>
        <v>0</v>
      </c>
      <c r="CJ42" s="117">
        <f t="shared" si="26"/>
        <v>0</v>
      </c>
      <c r="CK42" s="117">
        <f t="shared" si="27"/>
        <v>0</v>
      </c>
      <c r="CL42" s="117">
        <f t="shared" si="28"/>
        <v>0</v>
      </c>
      <c r="CM42" s="117">
        <f t="shared" si="29"/>
        <v>0</v>
      </c>
      <c r="CN42" s="117">
        <f t="shared" si="30"/>
        <v>0</v>
      </c>
      <c r="CO42" s="117">
        <f t="shared" si="31"/>
        <v>0</v>
      </c>
      <c r="CP42" s="117">
        <f t="shared" si="32"/>
        <v>0</v>
      </c>
      <c r="CQ42" s="117">
        <f t="shared" si="33"/>
        <v>0</v>
      </c>
      <c r="CR42" s="117">
        <f t="shared" si="93"/>
        <v>0</v>
      </c>
      <c r="CS42" s="117">
        <f t="shared" si="34"/>
        <v>0</v>
      </c>
      <c r="CT42" s="117">
        <f t="shared" si="35"/>
        <v>0</v>
      </c>
      <c r="CU42" s="117">
        <f t="shared" si="36"/>
        <v>0</v>
      </c>
      <c r="CV42" s="117">
        <f t="shared" si="37"/>
        <v>0</v>
      </c>
      <c r="CW42" s="117">
        <f t="shared" si="38"/>
        <v>0</v>
      </c>
      <c r="CX42" s="117">
        <f t="shared" si="39"/>
        <v>0</v>
      </c>
      <c r="CY42" s="117">
        <f t="shared" si="40"/>
        <v>0</v>
      </c>
      <c r="CZ42" s="117">
        <f t="shared" si="41"/>
        <v>0</v>
      </c>
      <c r="DA42" s="117">
        <f t="shared" si="42"/>
        <v>0</v>
      </c>
      <c r="DB42" s="117">
        <f t="shared" si="94"/>
        <v>0</v>
      </c>
      <c r="DC42" s="117">
        <f t="shared" si="43"/>
        <v>0</v>
      </c>
      <c r="DD42" s="117">
        <f t="shared" si="95"/>
        <v>0</v>
      </c>
      <c r="DE42" s="117">
        <f t="shared" si="44"/>
        <v>0</v>
      </c>
      <c r="DF42" s="117">
        <f t="shared" si="96"/>
        <v>0</v>
      </c>
      <c r="DG42" s="117">
        <f t="shared" si="45"/>
        <v>0</v>
      </c>
      <c r="DH42" s="117">
        <f t="shared" si="46"/>
        <v>0</v>
      </c>
      <c r="DI42" s="117">
        <f t="shared" si="47"/>
        <v>0</v>
      </c>
      <c r="DJ42" s="117">
        <f t="shared" si="48"/>
        <v>0</v>
      </c>
      <c r="DK42" s="117">
        <f t="shared" si="49"/>
        <v>0</v>
      </c>
      <c r="DL42" s="117">
        <f t="shared" si="50"/>
        <v>0</v>
      </c>
      <c r="DM42" s="117">
        <f t="shared" si="51"/>
        <v>0</v>
      </c>
      <c r="DN42" s="117">
        <f t="shared" si="52"/>
        <v>0</v>
      </c>
      <c r="DO42" s="117">
        <f t="shared" si="97"/>
        <v>0</v>
      </c>
      <c r="DP42" s="117">
        <f t="shared" si="53"/>
        <v>0</v>
      </c>
      <c r="DQ42" s="117">
        <f t="shared" si="54"/>
        <v>0</v>
      </c>
      <c r="DR42" s="117">
        <f t="shared" si="98"/>
        <v>0</v>
      </c>
      <c r="DS42" s="117">
        <f t="shared" si="99"/>
        <v>0</v>
      </c>
      <c r="DT42" s="117">
        <f t="shared" si="55"/>
        <v>0</v>
      </c>
      <c r="DU42" s="117">
        <f t="shared" si="56"/>
        <v>0</v>
      </c>
      <c r="DV42" s="117">
        <f t="shared" si="57"/>
        <v>0</v>
      </c>
      <c r="DW42" s="117">
        <f t="shared" si="58"/>
        <v>0</v>
      </c>
      <c r="DX42" s="117">
        <f t="shared" si="59"/>
        <v>0</v>
      </c>
      <c r="DY42" s="117">
        <f t="shared" si="60"/>
        <v>0</v>
      </c>
      <c r="DZ42" s="117">
        <f t="shared" si="100"/>
        <v>0</v>
      </c>
      <c r="EA42" s="117">
        <f t="shared" si="61"/>
        <v>0</v>
      </c>
      <c r="EB42" s="117">
        <f t="shared" si="101"/>
        <v>0</v>
      </c>
      <c r="EC42" s="117">
        <f t="shared" si="62"/>
        <v>0</v>
      </c>
      <c r="ED42" s="117">
        <f t="shared" si="63"/>
        <v>0</v>
      </c>
      <c r="EE42" s="117">
        <f t="shared" si="64"/>
        <v>0</v>
      </c>
      <c r="EF42" s="117">
        <f t="shared" si="65"/>
        <v>0</v>
      </c>
      <c r="EG42" s="117">
        <f t="shared" si="66"/>
        <v>0</v>
      </c>
      <c r="EH42" s="117">
        <f t="shared" si="102"/>
        <v>0</v>
      </c>
      <c r="EI42" s="117">
        <f t="shared" si="67"/>
        <v>0</v>
      </c>
      <c r="EJ42" s="117">
        <f t="shared" si="68"/>
        <v>0</v>
      </c>
      <c r="EK42" s="117">
        <f t="shared" si="69"/>
        <v>0</v>
      </c>
      <c r="EL42" s="117">
        <f t="shared" si="70"/>
        <v>0</v>
      </c>
      <c r="EM42" s="117">
        <f t="shared" si="71"/>
        <v>0</v>
      </c>
      <c r="EN42" s="117">
        <f t="shared" si="103"/>
        <v>0</v>
      </c>
      <c r="EO42" s="117">
        <f t="shared" si="72"/>
        <v>0</v>
      </c>
      <c r="EP42" s="117">
        <f t="shared" si="73"/>
        <v>0</v>
      </c>
      <c r="EQ42" s="117">
        <f t="shared" si="74"/>
        <v>0</v>
      </c>
      <c r="ER42" s="118">
        <f t="shared" si="75"/>
        <v>0</v>
      </c>
      <c r="ES42" s="117">
        <f t="shared" si="76"/>
        <v>0</v>
      </c>
      <c r="ET42" s="117">
        <f t="shared" si="77"/>
        <v>0</v>
      </c>
      <c r="EU42" s="117">
        <f t="shared" si="78"/>
        <v>0</v>
      </c>
      <c r="EV42" s="117">
        <f t="shared" si="79"/>
        <v>0</v>
      </c>
      <c r="EW42" s="117">
        <f t="shared" si="80"/>
        <v>0</v>
      </c>
      <c r="EX42" s="117">
        <f t="shared" si="81"/>
        <v>0</v>
      </c>
      <c r="EY42" s="118">
        <f t="shared" si="82"/>
        <v>0</v>
      </c>
      <c r="EZ42" s="118">
        <f t="shared" si="83"/>
        <v>0</v>
      </c>
      <c r="FA42" s="117">
        <f t="shared" si="104"/>
        <v>0</v>
      </c>
      <c r="FB42" s="118">
        <f t="shared" si="84"/>
        <v>0</v>
      </c>
      <c r="FC42" s="118">
        <f t="shared" si="85"/>
        <v>0</v>
      </c>
      <c r="FD42" s="7">
        <f t="shared" si="86"/>
        <v>0</v>
      </c>
    </row>
    <row r="43" spans="1:162" ht="32.25" customHeight="1" thickTop="1" thickBot="1" x14ac:dyDescent="0.3">
      <c r="A43" s="775"/>
      <c r="B43" s="778"/>
      <c r="C43" s="555" t="s">
        <v>993</v>
      </c>
      <c r="D43" s="857" t="s">
        <v>992</v>
      </c>
      <c r="E43" s="858"/>
      <c r="F43" s="858"/>
      <c r="G43" s="858"/>
      <c r="H43" s="858"/>
      <c r="I43" s="858"/>
      <c r="J43" s="858"/>
      <c r="K43" s="858"/>
      <c r="L43" s="858"/>
      <c r="M43" s="858"/>
      <c r="N43" s="858"/>
      <c r="O43" s="858"/>
      <c r="P43" s="858"/>
      <c r="Q43" s="858"/>
      <c r="R43" s="858"/>
      <c r="S43" s="858"/>
      <c r="T43" s="858"/>
      <c r="U43" s="858"/>
      <c r="V43" s="858"/>
      <c r="W43" s="858"/>
      <c r="X43" s="858"/>
      <c r="Y43" s="858"/>
      <c r="Z43" s="858"/>
      <c r="AA43" s="859"/>
      <c r="AB43" s="43" t="s">
        <v>946</v>
      </c>
      <c r="AC43" s="10" t="s">
        <v>65</v>
      </c>
      <c r="AD43" s="6"/>
      <c r="AE43" s="520" t="s">
        <v>789</v>
      </c>
      <c r="AF43" s="520" t="s">
        <v>789</v>
      </c>
      <c r="AG43" s="520" t="s">
        <v>789</v>
      </c>
      <c r="AH43" s="520" t="s">
        <v>794</v>
      </c>
      <c r="AI43" s="520" t="s">
        <v>794</v>
      </c>
      <c r="AJ43" s="520" t="s">
        <v>794</v>
      </c>
      <c r="AK43" s="520" t="s">
        <v>795</v>
      </c>
      <c r="AL43" s="520" t="s">
        <v>267</v>
      </c>
      <c r="AM43" s="520" t="s">
        <v>267</v>
      </c>
      <c r="AN43" s="520" t="s">
        <v>640</v>
      </c>
      <c r="AO43" s="520" t="s">
        <v>640</v>
      </c>
      <c r="AP43" s="520" t="s">
        <v>640</v>
      </c>
      <c r="AQ43" s="520" t="s">
        <v>519</v>
      </c>
      <c r="AR43" s="520" t="s">
        <v>519</v>
      </c>
      <c r="AS43" s="520" t="s">
        <v>804</v>
      </c>
      <c r="AT43" s="520" t="s">
        <v>804</v>
      </c>
      <c r="AU43" s="520" t="s">
        <v>241</v>
      </c>
      <c r="AV43" s="520" t="s">
        <v>241</v>
      </c>
      <c r="AW43" s="520" t="s">
        <v>241</v>
      </c>
      <c r="AX43" s="520" t="s">
        <v>519</v>
      </c>
      <c r="AY43" s="520" t="s">
        <v>519</v>
      </c>
      <c r="AZ43" s="520" t="s">
        <v>804</v>
      </c>
      <c r="BA43" s="520" t="s">
        <v>804</v>
      </c>
      <c r="BC43" s="118"/>
      <c r="BD43" s="118">
        <f t="shared" si="0"/>
        <v>0</v>
      </c>
      <c r="BE43" s="118">
        <f t="shared" si="1"/>
        <v>0</v>
      </c>
      <c r="BF43" s="118">
        <f t="shared" si="2"/>
        <v>0</v>
      </c>
      <c r="BG43" s="118">
        <f t="shared" si="3"/>
        <v>0</v>
      </c>
      <c r="BH43" s="118">
        <f t="shared" si="4"/>
        <v>0</v>
      </c>
      <c r="BI43" s="118">
        <f t="shared" si="5"/>
        <v>0</v>
      </c>
      <c r="BJ43" s="118">
        <f t="shared" si="6"/>
        <v>0</v>
      </c>
      <c r="BK43" s="118">
        <f t="shared" si="7"/>
        <v>0</v>
      </c>
      <c r="BL43" s="117">
        <f t="shared" si="87"/>
        <v>0</v>
      </c>
      <c r="BM43" s="118">
        <f t="shared" si="8"/>
        <v>0</v>
      </c>
      <c r="BN43" s="118">
        <f t="shared" si="9"/>
        <v>0</v>
      </c>
      <c r="BO43" s="117">
        <f t="shared" si="10"/>
        <v>0</v>
      </c>
      <c r="BP43" s="118">
        <f t="shared" si="11"/>
        <v>0</v>
      </c>
      <c r="BQ43" s="118">
        <f t="shared" si="12"/>
        <v>0</v>
      </c>
      <c r="BR43" s="118">
        <f t="shared" si="13"/>
        <v>0</v>
      </c>
      <c r="BS43" s="118">
        <f t="shared" si="14"/>
        <v>0</v>
      </c>
      <c r="BT43" s="118">
        <f t="shared" si="15"/>
        <v>0</v>
      </c>
      <c r="BU43" s="118">
        <f t="shared" si="16"/>
        <v>0</v>
      </c>
      <c r="BV43" s="118">
        <f t="shared" si="88"/>
        <v>0</v>
      </c>
      <c r="BW43" s="117">
        <f t="shared" si="17"/>
        <v>0</v>
      </c>
      <c r="BX43" s="117">
        <f t="shared" si="18"/>
        <v>0</v>
      </c>
      <c r="BY43" s="117">
        <f t="shared" si="19"/>
        <v>0</v>
      </c>
      <c r="BZ43" s="117">
        <f t="shared" si="20"/>
        <v>0</v>
      </c>
      <c r="CA43" s="117">
        <f t="shared" si="21"/>
        <v>0</v>
      </c>
      <c r="CB43" s="117">
        <f t="shared" si="89"/>
        <v>0</v>
      </c>
      <c r="CC43" s="117">
        <f t="shared" si="22"/>
        <v>0</v>
      </c>
      <c r="CD43" s="117">
        <f t="shared" si="23"/>
        <v>0</v>
      </c>
      <c r="CE43" s="117">
        <f t="shared" si="24"/>
        <v>0</v>
      </c>
      <c r="CF43" s="117">
        <f t="shared" si="90"/>
        <v>0</v>
      </c>
      <c r="CG43" s="117">
        <f t="shared" si="91"/>
        <v>0</v>
      </c>
      <c r="CH43" s="117">
        <f t="shared" si="92"/>
        <v>0</v>
      </c>
      <c r="CI43" s="117">
        <f t="shared" si="25"/>
        <v>0</v>
      </c>
      <c r="CJ43" s="117">
        <f t="shared" si="26"/>
        <v>0</v>
      </c>
      <c r="CK43" s="117">
        <f t="shared" si="27"/>
        <v>0</v>
      </c>
      <c r="CL43" s="117">
        <f t="shared" si="28"/>
        <v>0</v>
      </c>
      <c r="CM43" s="117">
        <f t="shared" si="29"/>
        <v>0</v>
      </c>
      <c r="CN43" s="117">
        <f t="shared" si="30"/>
        <v>0</v>
      </c>
      <c r="CO43" s="117">
        <f t="shared" si="31"/>
        <v>0</v>
      </c>
      <c r="CP43" s="117">
        <f t="shared" si="32"/>
        <v>0</v>
      </c>
      <c r="CQ43" s="117">
        <f t="shared" si="33"/>
        <v>0</v>
      </c>
      <c r="CR43" s="117">
        <f t="shared" si="93"/>
        <v>0</v>
      </c>
      <c r="CS43" s="117">
        <f t="shared" si="34"/>
        <v>0</v>
      </c>
      <c r="CT43" s="117">
        <f t="shared" si="35"/>
        <v>0</v>
      </c>
      <c r="CU43" s="117">
        <f t="shared" si="36"/>
        <v>0</v>
      </c>
      <c r="CV43" s="117">
        <f t="shared" si="37"/>
        <v>0</v>
      </c>
      <c r="CW43" s="117">
        <f t="shared" si="38"/>
        <v>0</v>
      </c>
      <c r="CX43" s="117">
        <f t="shared" si="39"/>
        <v>0</v>
      </c>
      <c r="CY43" s="117">
        <f t="shared" si="40"/>
        <v>0</v>
      </c>
      <c r="CZ43" s="117">
        <f t="shared" si="41"/>
        <v>0</v>
      </c>
      <c r="DA43" s="117">
        <f t="shared" si="42"/>
        <v>0</v>
      </c>
      <c r="DB43" s="117">
        <f t="shared" si="94"/>
        <v>0</v>
      </c>
      <c r="DC43" s="117">
        <f t="shared" si="43"/>
        <v>0</v>
      </c>
      <c r="DD43" s="117">
        <f t="shared" si="95"/>
        <v>0</v>
      </c>
      <c r="DE43" s="117">
        <f t="shared" si="44"/>
        <v>0</v>
      </c>
      <c r="DF43" s="117">
        <f t="shared" si="96"/>
        <v>0</v>
      </c>
      <c r="DG43" s="117">
        <f t="shared" si="45"/>
        <v>0</v>
      </c>
      <c r="DH43" s="117">
        <f t="shared" si="46"/>
        <v>0</v>
      </c>
      <c r="DI43" s="117">
        <f t="shared" si="47"/>
        <v>0</v>
      </c>
      <c r="DJ43" s="117">
        <f t="shared" si="48"/>
        <v>0</v>
      </c>
      <c r="DK43" s="117">
        <f t="shared" si="49"/>
        <v>0</v>
      </c>
      <c r="DL43" s="117">
        <f t="shared" si="50"/>
        <v>0</v>
      </c>
      <c r="DM43" s="117">
        <f t="shared" si="51"/>
        <v>0</v>
      </c>
      <c r="DN43" s="117">
        <f t="shared" si="52"/>
        <v>0</v>
      </c>
      <c r="DO43" s="117">
        <f t="shared" si="97"/>
        <v>0</v>
      </c>
      <c r="DP43" s="117">
        <f t="shared" si="53"/>
        <v>0</v>
      </c>
      <c r="DQ43" s="117">
        <f t="shared" si="54"/>
        <v>0</v>
      </c>
      <c r="DR43" s="117">
        <f t="shared" si="98"/>
        <v>0</v>
      </c>
      <c r="DS43" s="117">
        <f t="shared" si="99"/>
        <v>0</v>
      </c>
      <c r="DT43" s="117">
        <f t="shared" si="55"/>
        <v>0</v>
      </c>
      <c r="DU43" s="117">
        <f t="shared" si="56"/>
        <v>0</v>
      </c>
      <c r="DV43" s="117">
        <f t="shared" si="57"/>
        <v>0</v>
      </c>
      <c r="DW43" s="117">
        <f t="shared" si="58"/>
        <v>0</v>
      </c>
      <c r="DX43" s="117">
        <f t="shared" si="59"/>
        <v>0</v>
      </c>
      <c r="DY43" s="117">
        <f t="shared" si="60"/>
        <v>0</v>
      </c>
      <c r="DZ43" s="117">
        <f t="shared" si="100"/>
        <v>0</v>
      </c>
      <c r="EA43" s="117">
        <f t="shared" si="61"/>
        <v>0</v>
      </c>
      <c r="EB43" s="117">
        <f t="shared" si="101"/>
        <v>0</v>
      </c>
      <c r="EC43" s="117">
        <f t="shared" si="62"/>
        <v>0</v>
      </c>
      <c r="ED43" s="117">
        <f t="shared" si="63"/>
        <v>0</v>
      </c>
      <c r="EE43" s="117">
        <f t="shared" si="64"/>
        <v>0</v>
      </c>
      <c r="EF43" s="117">
        <f t="shared" si="65"/>
        <v>0</v>
      </c>
      <c r="EG43" s="117">
        <f t="shared" si="66"/>
        <v>0</v>
      </c>
      <c r="EH43" s="117">
        <f t="shared" si="102"/>
        <v>0</v>
      </c>
      <c r="EI43" s="117">
        <f t="shared" si="67"/>
        <v>0</v>
      </c>
      <c r="EJ43" s="117">
        <f t="shared" si="68"/>
        <v>0</v>
      </c>
      <c r="EK43" s="117">
        <f t="shared" si="69"/>
        <v>0</v>
      </c>
      <c r="EL43" s="117">
        <f t="shared" si="70"/>
        <v>0</v>
      </c>
      <c r="EM43" s="117">
        <f t="shared" si="71"/>
        <v>0</v>
      </c>
      <c r="EN43" s="117">
        <f t="shared" si="103"/>
        <v>0</v>
      </c>
      <c r="EO43" s="117">
        <f t="shared" si="72"/>
        <v>0</v>
      </c>
      <c r="EP43" s="117">
        <f t="shared" si="73"/>
        <v>0</v>
      </c>
      <c r="EQ43" s="117">
        <f t="shared" si="74"/>
        <v>0</v>
      </c>
      <c r="ER43" s="118">
        <f t="shared" si="75"/>
        <v>0</v>
      </c>
      <c r="ES43" s="117">
        <f t="shared" si="76"/>
        <v>0</v>
      </c>
      <c r="ET43" s="117">
        <f t="shared" si="77"/>
        <v>0</v>
      </c>
      <c r="EU43" s="117">
        <f t="shared" si="78"/>
        <v>0</v>
      </c>
      <c r="EV43" s="117">
        <f t="shared" si="79"/>
        <v>0</v>
      </c>
      <c r="EW43" s="117">
        <f t="shared" si="80"/>
        <v>0</v>
      </c>
      <c r="EX43" s="117">
        <f t="shared" si="81"/>
        <v>0</v>
      </c>
      <c r="EY43" s="118">
        <f t="shared" si="82"/>
        <v>0</v>
      </c>
      <c r="EZ43" s="118">
        <f t="shared" si="83"/>
        <v>0</v>
      </c>
      <c r="FA43" s="117">
        <f t="shared" si="104"/>
        <v>0</v>
      </c>
      <c r="FB43" s="118">
        <f t="shared" si="84"/>
        <v>0</v>
      </c>
      <c r="FC43" s="118">
        <f t="shared" si="85"/>
        <v>0</v>
      </c>
      <c r="FD43" s="7">
        <f t="shared" si="86"/>
        <v>0</v>
      </c>
    </row>
    <row r="44" spans="1:162" ht="17.100000000000001" customHeight="1" thickTop="1" x14ac:dyDescent="0.25">
      <c r="A44" s="773">
        <v>4</v>
      </c>
      <c r="B44" s="777" t="s">
        <v>19</v>
      </c>
      <c r="C44" s="174">
        <v>0</v>
      </c>
      <c r="D44" s="475"/>
      <c r="E44" s="484"/>
      <c r="F44" s="483"/>
      <c r="G44" s="486"/>
      <c r="H44" s="484"/>
      <c r="I44" s="483"/>
      <c r="J44" s="486"/>
      <c r="K44" s="484"/>
      <c r="L44" s="483"/>
      <c r="M44" s="475"/>
      <c r="N44" s="484"/>
      <c r="O44" s="483"/>
      <c r="P44" s="486"/>
      <c r="Q44" s="483"/>
      <c r="R44" s="486"/>
      <c r="S44" s="483"/>
      <c r="T44" s="486"/>
      <c r="U44" s="484"/>
      <c r="V44" s="483"/>
      <c r="W44" s="486"/>
      <c r="X44" s="483"/>
      <c r="Y44" s="486"/>
      <c r="Z44" s="484"/>
      <c r="AA44" s="483"/>
      <c r="AB44" s="42" t="s">
        <v>947</v>
      </c>
      <c r="AC44" s="10" t="s">
        <v>835</v>
      </c>
      <c r="AD44" s="6"/>
      <c r="AE44" s="520" t="s">
        <v>516</v>
      </c>
      <c r="AF44" s="520" t="s">
        <v>516</v>
      </c>
      <c r="AG44" s="520" t="s">
        <v>516</v>
      </c>
      <c r="AH44" s="520" t="s">
        <v>791</v>
      </c>
      <c r="AI44" s="520" t="s">
        <v>791</v>
      </c>
      <c r="AJ44" s="520" t="s">
        <v>791</v>
      </c>
      <c r="AK44" s="520" t="s">
        <v>791</v>
      </c>
      <c r="AL44" s="520" t="s">
        <v>791</v>
      </c>
      <c r="AM44" s="520" t="s">
        <v>791</v>
      </c>
      <c r="AN44" s="520" t="s">
        <v>789</v>
      </c>
      <c r="AO44" s="520" t="s">
        <v>789</v>
      </c>
      <c r="AP44" s="520" t="s">
        <v>789</v>
      </c>
      <c r="AQ44" s="520" t="s">
        <v>268</v>
      </c>
      <c r="AR44" s="520" t="s">
        <v>268</v>
      </c>
      <c r="AS44" s="520" t="s">
        <v>791</v>
      </c>
      <c r="AT44" s="520" t="s">
        <v>791</v>
      </c>
      <c r="AU44" s="520" t="s">
        <v>515</v>
      </c>
      <c r="AV44" s="520" t="s">
        <v>515</v>
      </c>
      <c r="AW44" s="520" t="s">
        <v>515</v>
      </c>
      <c r="AX44" s="520" t="s">
        <v>268</v>
      </c>
      <c r="AY44" s="520" t="s">
        <v>268</v>
      </c>
      <c r="AZ44" s="520" t="s">
        <v>782</v>
      </c>
      <c r="BA44" s="520" t="s">
        <v>782</v>
      </c>
      <c r="BC44" s="118"/>
      <c r="BD44" s="118">
        <f t="shared" si="0"/>
        <v>0</v>
      </c>
      <c r="BE44" s="118">
        <f t="shared" si="1"/>
        <v>0</v>
      </c>
      <c r="BF44" s="118">
        <f t="shared" si="2"/>
        <v>0</v>
      </c>
      <c r="BG44" s="118">
        <f t="shared" si="3"/>
        <v>0</v>
      </c>
      <c r="BH44" s="118">
        <f t="shared" si="4"/>
        <v>0</v>
      </c>
      <c r="BI44" s="118">
        <f t="shared" si="5"/>
        <v>0</v>
      </c>
      <c r="BJ44" s="118">
        <f t="shared" si="6"/>
        <v>0</v>
      </c>
      <c r="BK44" s="118">
        <f t="shared" si="7"/>
        <v>0</v>
      </c>
      <c r="BL44" s="117">
        <f t="shared" si="87"/>
        <v>0</v>
      </c>
      <c r="BM44" s="118">
        <f t="shared" si="8"/>
        <v>0</v>
      </c>
      <c r="BN44" s="118">
        <f t="shared" si="9"/>
        <v>0</v>
      </c>
      <c r="BO44" s="117">
        <f t="shared" si="10"/>
        <v>0</v>
      </c>
      <c r="BP44" s="118">
        <f t="shared" si="11"/>
        <v>0</v>
      </c>
      <c r="BQ44" s="118">
        <f t="shared" si="12"/>
        <v>0</v>
      </c>
      <c r="BR44" s="118">
        <f t="shared" si="13"/>
        <v>0</v>
      </c>
      <c r="BS44" s="118">
        <f t="shared" si="14"/>
        <v>0</v>
      </c>
      <c r="BT44" s="118">
        <f t="shared" si="15"/>
        <v>0</v>
      </c>
      <c r="BU44" s="118">
        <f t="shared" si="16"/>
        <v>0</v>
      </c>
      <c r="BV44" s="118">
        <f t="shared" si="88"/>
        <v>0</v>
      </c>
      <c r="BW44" s="117">
        <f t="shared" si="17"/>
        <v>0</v>
      </c>
      <c r="BX44" s="117">
        <f t="shared" si="18"/>
        <v>0</v>
      </c>
      <c r="BY44" s="117">
        <f t="shared" si="19"/>
        <v>0</v>
      </c>
      <c r="BZ44" s="117">
        <f t="shared" si="20"/>
        <v>0</v>
      </c>
      <c r="CA44" s="117">
        <f t="shared" si="21"/>
        <v>0</v>
      </c>
      <c r="CB44" s="117">
        <f t="shared" si="89"/>
        <v>0</v>
      </c>
      <c r="CC44" s="117">
        <f t="shared" si="22"/>
        <v>0</v>
      </c>
      <c r="CD44" s="117">
        <f t="shared" si="23"/>
        <v>0</v>
      </c>
      <c r="CE44" s="117">
        <f t="shared" si="24"/>
        <v>0</v>
      </c>
      <c r="CF44" s="117">
        <f t="shared" si="90"/>
        <v>0</v>
      </c>
      <c r="CG44" s="117">
        <f t="shared" si="91"/>
        <v>0</v>
      </c>
      <c r="CH44" s="117">
        <f t="shared" si="92"/>
        <v>0</v>
      </c>
      <c r="CI44" s="117">
        <f t="shared" si="25"/>
        <v>0</v>
      </c>
      <c r="CJ44" s="117">
        <f t="shared" si="26"/>
        <v>0</v>
      </c>
      <c r="CK44" s="117">
        <f t="shared" si="27"/>
        <v>0</v>
      </c>
      <c r="CL44" s="117">
        <f t="shared" si="28"/>
        <v>0</v>
      </c>
      <c r="CM44" s="117">
        <f t="shared" si="29"/>
        <v>0</v>
      </c>
      <c r="CN44" s="117">
        <f t="shared" si="30"/>
        <v>0</v>
      </c>
      <c r="CO44" s="117">
        <f t="shared" si="31"/>
        <v>0</v>
      </c>
      <c r="CP44" s="117">
        <f t="shared" si="32"/>
        <v>0</v>
      </c>
      <c r="CQ44" s="117">
        <f t="shared" si="33"/>
        <v>0</v>
      </c>
      <c r="CR44" s="117">
        <f t="shared" si="93"/>
        <v>0</v>
      </c>
      <c r="CS44" s="117">
        <f t="shared" si="34"/>
        <v>0</v>
      </c>
      <c r="CT44" s="117">
        <f t="shared" si="35"/>
        <v>0</v>
      </c>
      <c r="CU44" s="117">
        <f t="shared" si="36"/>
        <v>0</v>
      </c>
      <c r="CV44" s="117">
        <f t="shared" si="37"/>
        <v>0</v>
      </c>
      <c r="CW44" s="117">
        <f t="shared" si="38"/>
        <v>0</v>
      </c>
      <c r="CX44" s="117">
        <f t="shared" si="39"/>
        <v>0</v>
      </c>
      <c r="CY44" s="117">
        <f t="shared" si="40"/>
        <v>0</v>
      </c>
      <c r="CZ44" s="117">
        <f t="shared" si="41"/>
        <v>0</v>
      </c>
      <c r="DA44" s="117">
        <f t="shared" si="42"/>
        <v>0</v>
      </c>
      <c r="DB44" s="117">
        <f t="shared" si="94"/>
        <v>0</v>
      </c>
      <c r="DC44" s="117">
        <f t="shared" si="43"/>
        <v>0</v>
      </c>
      <c r="DD44" s="117">
        <f t="shared" si="95"/>
        <v>0</v>
      </c>
      <c r="DE44" s="117">
        <f t="shared" si="44"/>
        <v>0</v>
      </c>
      <c r="DF44" s="117">
        <f t="shared" si="96"/>
        <v>0</v>
      </c>
      <c r="DG44" s="117">
        <f t="shared" si="45"/>
        <v>0</v>
      </c>
      <c r="DH44" s="117">
        <f t="shared" si="46"/>
        <v>0</v>
      </c>
      <c r="DI44" s="117">
        <f t="shared" si="47"/>
        <v>0</v>
      </c>
      <c r="DJ44" s="117">
        <f t="shared" si="48"/>
        <v>0</v>
      </c>
      <c r="DK44" s="117">
        <f t="shared" si="49"/>
        <v>0</v>
      </c>
      <c r="DL44" s="117">
        <f t="shared" si="50"/>
        <v>0</v>
      </c>
      <c r="DM44" s="117">
        <f t="shared" si="51"/>
        <v>0</v>
      </c>
      <c r="DN44" s="117">
        <f t="shared" si="52"/>
        <v>0</v>
      </c>
      <c r="DO44" s="117">
        <f t="shared" si="97"/>
        <v>0</v>
      </c>
      <c r="DP44" s="117">
        <f t="shared" si="53"/>
        <v>0</v>
      </c>
      <c r="DQ44" s="117">
        <f t="shared" si="54"/>
        <v>0</v>
      </c>
      <c r="DR44" s="117">
        <f t="shared" si="98"/>
        <v>0</v>
      </c>
      <c r="DS44" s="117">
        <f t="shared" si="99"/>
        <v>0</v>
      </c>
      <c r="DT44" s="117">
        <f t="shared" si="55"/>
        <v>0</v>
      </c>
      <c r="DU44" s="117">
        <f t="shared" si="56"/>
        <v>0</v>
      </c>
      <c r="DV44" s="117">
        <f t="shared" si="57"/>
        <v>0</v>
      </c>
      <c r="DW44" s="117">
        <f t="shared" si="58"/>
        <v>0</v>
      </c>
      <c r="DX44" s="117">
        <f t="shared" si="59"/>
        <v>0</v>
      </c>
      <c r="DY44" s="117">
        <f t="shared" si="60"/>
        <v>0</v>
      </c>
      <c r="DZ44" s="117">
        <f t="shared" si="100"/>
        <v>0</v>
      </c>
      <c r="EA44" s="117">
        <f t="shared" si="61"/>
        <v>0</v>
      </c>
      <c r="EB44" s="117">
        <f t="shared" si="101"/>
        <v>0</v>
      </c>
      <c r="EC44" s="117">
        <f t="shared" si="62"/>
        <v>0</v>
      </c>
      <c r="ED44" s="117">
        <f t="shared" si="63"/>
        <v>0</v>
      </c>
      <c r="EE44" s="117">
        <f t="shared" si="64"/>
        <v>0</v>
      </c>
      <c r="EF44" s="117">
        <f t="shared" si="65"/>
        <v>0</v>
      </c>
      <c r="EG44" s="117">
        <f t="shared" si="66"/>
        <v>0</v>
      </c>
      <c r="EH44" s="117">
        <f t="shared" si="102"/>
        <v>0</v>
      </c>
      <c r="EI44" s="117">
        <f t="shared" si="67"/>
        <v>0</v>
      </c>
      <c r="EJ44" s="117">
        <f t="shared" si="68"/>
        <v>0</v>
      </c>
      <c r="EK44" s="117">
        <f t="shared" si="69"/>
        <v>0</v>
      </c>
      <c r="EL44" s="117">
        <f t="shared" si="70"/>
        <v>0</v>
      </c>
      <c r="EM44" s="117">
        <f t="shared" si="71"/>
        <v>0</v>
      </c>
      <c r="EN44" s="117">
        <f t="shared" si="103"/>
        <v>0</v>
      </c>
      <c r="EO44" s="117">
        <f t="shared" si="72"/>
        <v>0</v>
      </c>
      <c r="EP44" s="117">
        <f t="shared" si="73"/>
        <v>0</v>
      </c>
      <c r="EQ44" s="117">
        <f t="shared" si="74"/>
        <v>0</v>
      </c>
      <c r="ER44" s="118">
        <f t="shared" si="75"/>
        <v>0</v>
      </c>
      <c r="ES44" s="117">
        <f t="shared" si="76"/>
        <v>0</v>
      </c>
      <c r="ET44" s="117">
        <f t="shared" si="77"/>
        <v>0</v>
      </c>
      <c r="EU44" s="117">
        <f t="shared" si="78"/>
        <v>0</v>
      </c>
      <c r="EV44" s="117">
        <f t="shared" si="79"/>
        <v>0</v>
      </c>
      <c r="EW44" s="117">
        <f t="shared" si="80"/>
        <v>0</v>
      </c>
      <c r="EX44" s="117">
        <f t="shared" si="81"/>
        <v>0</v>
      </c>
      <c r="EY44" s="118">
        <f t="shared" si="82"/>
        <v>0</v>
      </c>
      <c r="EZ44" s="118">
        <f t="shared" si="83"/>
        <v>0</v>
      </c>
      <c r="FA44" s="117">
        <f t="shared" si="104"/>
        <v>0</v>
      </c>
      <c r="FB44" s="118">
        <f t="shared" si="84"/>
        <v>0</v>
      </c>
      <c r="FC44" s="118">
        <f t="shared" si="85"/>
        <v>0</v>
      </c>
      <c r="FD44" s="7">
        <f t="shared" si="86"/>
        <v>0</v>
      </c>
    </row>
    <row r="45" spans="1:162" ht="17.100000000000001" customHeight="1" x14ac:dyDescent="0.25">
      <c r="A45" s="774"/>
      <c r="B45" s="777"/>
      <c r="C45" s="174">
        <v>1</v>
      </c>
      <c r="D45" s="593" t="s">
        <v>1032</v>
      </c>
      <c r="E45" s="448" t="s">
        <v>1049</v>
      </c>
      <c r="F45" s="594" t="s">
        <v>1030</v>
      </c>
      <c r="G45" s="593" t="s">
        <v>1027</v>
      </c>
      <c r="H45" s="448" t="s">
        <v>1011</v>
      </c>
      <c r="I45" s="594" t="s">
        <v>875</v>
      </c>
      <c r="J45" s="593" t="s">
        <v>1033</v>
      </c>
      <c r="K45" s="580" t="s">
        <v>1033</v>
      </c>
      <c r="L45" s="594" t="s">
        <v>1033</v>
      </c>
      <c r="M45" s="593" t="s">
        <v>1021</v>
      </c>
      <c r="N45" s="580" t="s">
        <v>1034</v>
      </c>
      <c r="O45" s="594" t="s">
        <v>1048</v>
      </c>
      <c r="P45" s="593" t="s">
        <v>1029</v>
      </c>
      <c r="Q45" s="594" t="s">
        <v>883</v>
      </c>
      <c r="R45" s="593" t="s">
        <v>1041</v>
      </c>
      <c r="S45" s="594" t="s">
        <v>875</v>
      </c>
      <c r="T45" s="593" t="s">
        <v>1028</v>
      </c>
      <c r="U45" s="580" t="s">
        <v>1028</v>
      </c>
      <c r="V45" s="594" t="s">
        <v>1028</v>
      </c>
      <c r="W45" s="593" t="s">
        <v>900</v>
      </c>
      <c r="X45" s="594" t="s">
        <v>1040</v>
      </c>
      <c r="Y45" s="447" t="s">
        <v>1052</v>
      </c>
      <c r="Z45" s="448" t="s">
        <v>1043</v>
      </c>
      <c r="AA45" s="594" t="s">
        <v>1050</v>
      </c>
      <c r="AB45" s="43" t="s">
        <v>948</v>
      </c>
      <c r="AC45" s="10" t="s">
        <v>67</v>
      </c>
      <c r="AD45" s="6"/>
      <c r="AE45" s="520" t="s">
        <v>516</v>
      </c>
      <c r="AF45" s="520" t="s">
        <v>516</v>
      </c>
      <c r="AG45" s="520" t="s">
        <v>516</v>
      </c>
      <c r="AH45" s="520" t="s">
        <v>791</v>
      </c>
      <c r="AI45" s="520" t="s">
        <v>791</v>
      </c>
      <c r="AJ45" s="520" t="s">
        <v>791</v>
      </c>
      <c r="AK45" s="520" t="s">
        <v>791</v>
      </c>
      <c r="AL45" s="520" t="s">
        <v>791</v>
      </c>
      <c r="AM45" s="520" t="s">
        <v>791</v>
      </c>
      <c r="AN45" s="520" t="s">
        <v>789</v>
      </c>
      <c r="AO45" s="520" t="s">
        <v>789</v>
      </c>
      <c r="AP45" s="520" t="s">
        <v>789</v>
      </c>
      <c r="AQ45" s="520" t="s">
        <v>268</v>
      </c>
      <c r="AR45" s="520" t="s">
        <v>268</v>
      </c>
      <c r="AS45" s="520" t="s">
        <v>791</v>
      </c>
      <c r="AT45" s="520" t="s">
        <v>791</v>
      </c>
      <c r="AU45" s="520" t="s">
        <v>515</v>
      </c>
      <c r="AV45" s="520" t="s">
        <v>515</v>
      </c>
      <c r="AW45" s="520" t="s">
        <v>515</v>
      </c>
      <c r="AX45" s="520" t="s">
        <v>268</v>
      </c>
      <c r="AY45" s="520" t="s">
        <v>268</v>
      </c>
      <c r="AZ45" s="520" t="s">
        <v>782</v>
      </c>
      <c r="BA45" s="520" t="s">
        <v>782</v>
      </c>
      <c r="BC45" s="118"/>
      <c r="BD45" s="118">
        <f t="shared" ref="BD45:BD65" si="105">COUNTIF(D45:AA45,"A.39")</f>
        <v>0</v>
      </c>
      <c r="BE45" s="118">
        <f t="shared" ref="BE45:BE65" si="106">COUNTIF(D45:AA45,"A.45")</f>
        <v>0</v>
      </c>
      <c r="BF45" s="118">
        <f t="shared" si="2"/>
        <v>0</v>
      </c>
      <c r="BG45" s="118">
        <f t="shared" ref="BG45:BG65" si="107">COUNTIF(D45:AA45,"B.22")</f>
        <v>0</v>
      </c>
      <c r="BH45" s="118">
        <f t="shared" ref="BH45:BH65" si="108">COUNTIF(D45:AA45,"B.25")</f>
        <v>0</v>
      </c>
      <c r="BI45" s="118">
        <f t="shared" ref="BI45:BI65" si="109">COUNTIF(D45:AA45,"B.29")</f>
        <v>0</v>
      </c>
      <c r="BJ45" s="118">
        <f t="shared" si="6"/>
        <v>0</v>
      </c>
      <c r="BK45" s="118">
        <f t="shared" si="7"/>
        <v>0</v>
      </c>
      <c r="BL45" s="117">
        <f t="shared" si="87"/>
        <v>0</v>
      </c>
      <c r="BM45" s="118">
        <f t="shared" si="8"/>
        <v>0</v>
      </c>
      <c r="BN45" s="118">
        <f t="shared" si="9"/>
        <v>0</v>
      </c>
      <c r="BO45" s="117">
        <f t="shared" si="10"/>
        <v>0</v>
      </c>
      <c r="BP45" s="118">
        <f t="shared" si="11"/>
        <v>0</v>
      </c>
      <c r="BQ45" s="118">
        <f t="shared" ref="BQ45:BQ65" si="110">COUNTIF(D45:AA45,"C.19")</f>
        <v>0</v>
      </c>
      <c r="BR45" s="118">
        <f t="shared" si="13"/>
        <v>0</v>
      </c>
      <c r="BS45" s="118">
        <f t="shared" si="14"/>
        <v>0</v>
      </c>
      <c r="BT45" s="118">
        <f t="shared" ref="BT45:BT65" si="111">COUNTIF(D45:AA45,"C.31")</f>
        <v>0</v>
      </c>
      <c r="BU45" s="118">
        <f t="shared" ref="BU45:BU65" si="112">COUNTIF(D45:AA45,"CP.31")</f>
        <v>0</v>
      </c>
      <c r="BV45" s="118">
        <f t="shared" si="88"/>
        <v>0</v>
      </c>
      <c r="BW45" s="117">
        <f t="shared" si="17"/>
        <v>0</v>
      </c>
      <c r="BX45" s="117">
        <f t="shared" si="18"/>
        <v>0</v>
      </c>
      <c r="BY45" s="117">
        <f t="shared" si="19"/>
        <v>0</v>
      </c>
      <c r="BZ45" s="117">
        <f t="shared" ref="BZ45:BZ65" si="113">COUNTIF(D45:AA45,"D.41")</f>
        <v>0</v>
      </c>
      <c r="CA45" s="117">
        <f t="shared" ref="CA45:CA65" si="114">COUNTIF(D45:AA45,"DP.41")</f>
        <v>0</v>
      </c>
      <c r="CB45" s="117">
        <f t="shared" si="89"/>
        <v>0</v>
      </c>
      <c r="CC45" s="117">
        <f t="shared" si="22"/>
        <v>0</v>
      </c>
      <c r="CD45" s="117">
        <f t="shared" si="23"/>
        <v>0</v>
      </c>
      <c r="CE45" s="117">
        <f t="shared" si="24"/>
        <v>0</v>
      </c>
      <c r="CF45" s="117">
        <f t="shared" si="90"/>
        <v>0</v>
      </c>
      <c r="CG45" s="117">
        <f t="shared" si="91"/>
        <v>0</v>
      </c>
      <c r="CH45" s="117">
        <f t="shared" si="92"/>
        <v>0</v>
      </c>
      <c r="CI45" s="117">
        <f t="shared" ref="CI45:CI65" si="115">COUNTIF(D45:AA45,"E.18")</f>
        <v>0</v>
      </c>
      <c r="CJ45" s="117">
        <f t="shared" ref="CJ45:CJ65" si="116">COUNTIF(D45:AA45,"EL.18")</f>
        <v>0</v>
      </c>
      <c r="CK45" s="117">
        <f t="shared" ref="CK45:CK65" si="117">COUNTIF(D45:AA45,"EP.18")</f>
        <v>0</v>
      </c>
      <c r="CL45" s="117">
        <f t="shared" si="28"/>
        <v>0</v>
      </c>
      <c r="CM45" s="117">
        <f t="shared" ref="CM45:CM65" si="118">COUNTIF(D45:AA45,"E.33")</f>
        <v>0</v>
      </c>
      <c r="CN45" s="117">
        <f t="shared" ref="CN45:CN65" si="119">COUNTIF(D45:AA45,"EL.33")</f>
        <v>0</v>
      </c>
      <c r="CO45" s="117">
        <f t="shared" si="31"/>
        <v>0</v>
      </c>
      <c r="CP45" s="117">
        <f t="shared" ref="CP45:CP65" si="120">COUNTIF(D45:AA45,"EP.47")</f>
        <v>0</v>
      </c>
      <c r="CQ45" s="117">
        <f t="shared" ref="CQ45:CQ65" si="121">COUNTIF(D45:AA45,"EL.47")</f>
        <v>0</v>
      </c>
      <c r="CR45" s="117">
        <f t="shared" si="93"/>
        <v>0</v>
      </c>
      <c r="CS45" s="117">
        <f t="shared" ref="CS45:CS65" si="122">COUNTIF(D45:AA45,"F.32")</f>
        <v>0</v>
      </c>
      <c r="CT45" s="117">
        <f t="shared" ref="CT45:CT65" si="123">COUNTIF(D45:AA45,"F.37")</f>
        <v>0</v>
      </c>
      <c r="CU45" s="117">
        <f t="shared" si="36"/>
        <v>0</v>
      </c>
      <c r="CV45" s="117">
        <f t="shared" si="37"/>
        <v>0</v>
      </c>
      <c r="CW45" s="117">
        <f t="shared" si="38"/>
        <v>0</v>
      </c>
      <c r="CX45" s="117">
        <f t="shared" ref="CX45:CX65" si="124">COUNTIF(D45:AA45,"G.20")</f>
        <v>0</v>
      </c>
      <c r="CY45" s="117">
        <f t="shared" ref="CY45:CY65" si="125">COUNTIF(D45:AA45,"G.42")</f>
        <v>0</v>
      </c>
      <c r="CZ45" s="117">
        <f t="shared" ref="CZ45:CZ65" si="126">COUNTIF(D45:AA45,"G.43")</f>
        <v>0</v>
      </c>
      <c r="DA45" s="117">
        <f t="shared" ref="DA45:DA65" si="127">COUNTIF(D45:AA45,"GP.43")</f>
        <v>0</v>
      </c>
      <c r="DB45" s="117">
        <f t="shared" si="94"/>
        <v>0</v>
      </c>
      <c r="DC45" s="117">
        <f t="shared" ref="DC45:DC65" si="128">COUNTIF(D45:AA45,"G.35")</f>
        <v>0</v>
      </c>
      <c r="DD45" s="117">
        <f t="shared" si="95"/>
        <v>0</v>
      </c>
      <c r="DE45" s="117">
        <f t="shared" ref="DE45:DE65" si="129">COUNTIF(D45:AA45,"HL.35")</f>
        <v>0</v>
      </c>
      <c r="DF45" s="117">
        <f t="shared" si="96"/>
        <v>0</v>
      </c>
      <c r="DG45" s="117">
        <f t="shared" si="45"/>
        <v>0</v>
      </c>
      <c r="DH45" s="117">
        <f t="shared" si="46"/>
        <v>0</v>
      </c>
      <c r="DI45" s="117">
        <f t="shared" si="47"/>
        <v>0</v>
      </c>
      <c r="DJ45" s="117">
        <f t="shared" si="48"/>
        <v>0</v>
      </c>
      <c r="DK45" s="117">
        <f t="shared" si="49"/>
        <v>0</v>
      </c>
      <c r="DL45" s="117">
        <f t="shared" si="50"/>
        <v>0</v>
      </c>
      <c r="DM45" s="117">
        <f t="shared" si="51"/>
        <v>0</v>
      </c>
      <c r="DN45" s="117">
        <f t="shared" ref="DN45:DN65" si="130">COUNTIF(D45:AA45,"I.21")</f>
        <v>0</v>
      </c>
      <c r="DO45" s="117">
        <f t="shared" si="97"/>
        <v>0</v>
      </c>
      <c r="DP45" s="117">
        <f t="shared" si="53"/>
        <v>0</v>
      </c>
      <c r="DQ45" s="117">
        <f t="shared" si="54"/>
        <v>0</v>
      </c>
      <c r="DR45" s="117">
        <f t="shared" si="98"/>
        <v>0</v>
      </c>
      <c r="DS45" s="117">
        <f t="shared" si="99"/>
        <v>0</v>
      </c>
      <c r="DT45" s="117">
        <f t="shared" si="55"/>
        <v>0</v>
      </c>
      <c r="DU45" s="117">
        <f t="shared" si="56"/>
        <v>0</v>
      </c>
      <c r="DV45" s="117">
        <f t="shared" si="57"/>
        <v>0</v>
      </c>
      <c r="DW45" s="117">
        <f t="shared" ref="DW45:DW65" si="131">COUNTIF(D45:AA45,"JL.26")</f>
        <v>0</v>
      </c>
      <c r="DX45" s="117">
        <f t="shared" ref="DX45:DX65" si="132">COUNTIF(D45:AA45,"T.26")</f>
        <v>0</v>
      </c>
      <c r="DY45" s="117">
        <f t="shared" si="60"/>
        <v>0</v>
      </c>
      <c r="DZ45" s="117">
        <f t="shared" si="100"/>
        <v>0</v>
      </c>
      <c r="EA45" s="117">
        <f t="shared" si="61"/>
        <v>0</v>
      </c>
      <c r="EB45" s="117">
        <f t="shared" si="101"/>
        <v>0</v>
      </c>
      <c r="EC45" s="117">
        <f t="shared" si="62"/>
        <v>0</v>
      </c>
      <c r="ED45" s="117">
        <f t="shared" si="63"/>
        <v>0</v>
      </c>
      <c r="EE45" s="117">
        <f t="shared" si="64"/>
        <v>0</v>
      </c>
      <c r="EF45" s="117">
        <f t="shared" ref="EF45:EF65" si="133">COUNTIF(D45:AA45,"K.40")</f>
        <v>0</v>
      </c>
      <c r="EG45" s="117">
        <f t="shared" ref="EG45:EG65" si="134">COUNTIF(D45:AA45,"KL.40")</f>
        <v>0</v>
      </c>
      <c r="EH45" s="117">
        <f t="shared" si="102"/>
        <v>0</v>
      </c>
      <c r="EI45" s="117">
        <f t="shared" si="67"/>
        <v>0</v>
      </c>
      <c r="EJ45" s="117">
        <f t="shared" si="68"/>
        <v>0</v>
      </c>
      <c r="EK45" s="117">
        <f t="shared" si="69"/>
        <v>0</v>
      </c>
      <c r="EL45" s="117">
        <f t="shared" ref="EL45:EL65" si="135">COUNTIF(D45:AA45,"L.27")</f>
        <v>0</v>
      </c>
      <c r="EM45" s="117">
        <f t="shared" ref="EM45:EM65" si="136">COUNTIF(D45:AA45,"LL.27")</f>
        <v>0</v>
      </c>
      <c r="EN45" s="117">
        <f t="shared" si="103"/>
        <v>0</v>
      </c>
      <c r="EO45" s="117">
        <f t="shared" ref="EO45:EO65" si="137">COUNTIF(D45:AA45,"M.24")</f>
        <v>0</v>
      </c>
      <c r="EP45" s="117">
        <f t="shared" ref="EP45:EP65" si="138">COUNTIF(D45:AA45,"N.34")</f>
        <v>0</v>
      </c>
      <c r="EQ45" s="117">
        <f t="shared" ref="EQ45:EQ65" si="139">COUNTIF(D45:AA45,"N.44")</f>
        <v>0</v>
      </c>
      <c r="ER45" s="118">
        <f t="shared" ref="ER45:ER65" si="140">COUNTIF(D45:AA45,"O.30")</f>
        <v>0</v>
      </c>
      <c r="ES45" s="117">
        <f t="shared" ref="ES45:ES65" si="141">COUNTIF(D45:AA45,"P.15")</f>
        <v>0</v>
      </c>
      <c r="ET45" s="117">
        <f t="shared" ref="ET45:ET65" si="142">COUNTIF(D45:AA45,"PL.15")</f>
        <v>0</v>
      </c>
      <c r="EU45" s="117">
        <f t="shared" si="78"/>
        <v>0</v>
      </c>
      <c r="EV45" s="117">
        <f t="shared" ref="EV45:EV65" si="143">COUNTIF(D45:AA45,"R.14")</f>
        <v>0</v>
      </c>
      <c r="EW45" s="117">
        <f t="shared" ref="EW45:EW65" si="144">COUNTIF(D45:AA45,"RL.14")</f>
        <v>0</v>
      </c>
      <c r="EX45" s="117">
        <f t="shared" si="81"/>
        <v>0</v>
      </c>
      <c r="EY45" s="118">
        <f t="shared" ref="EY45:EY65" si="145">COUNTIF(D45:AA45,"T.36")</f>
        <v>0</v>
      </c>
      <c r="EZ45" s="118">
        <f t="shared" ref="EZ45:EZ65" si="146">COUNTIF(D45:AA45,"M.36")</f>
        <v>0</v>
      </c>
      <c r="FA45" s="117">
        <f t="shared" si="104"/>
        <v>0</v>
      </c>
      <c r="FB45" s="118">
        <f t="shared" ref="FB45:FB65" si="147">COUNTIF(D45:AA45,"X.38")</f>
        <v>0</v>
      </c>
      <c r="FC45" s="118">
        <f t="shared" ref="FC45:FC65" si="148">COUNTIF(D45:AA45,"X.28")</f>
        <v>0</v>
      </c>
      <c r="FD45" s="7">
        <f t="shared" ref="FD45:FD65" si="149">SUM(BD45:FC45)</f>
        <v>0</v>
      </c>
    </row>
    <row r="46" spans="1:162" ht="17.100000000000001" customHeight="1" thickBot="1" x14ac:dyDescent="0.3">
      <c r="A46" s="774"/>
      <c r="B46" s="777"/>
      <c r="C46" s="172">
        <v>2</v>
      </c>
      <c r="D46" s="593" t="s">
        <v>1032</v>
      </c>
      <c r="E46" s="448" t="s">
        <v>1049</v>
      </c>
      <c r="F46" s="594" t="s">
        <v>1030</v>
      </c>
      <c r="G46" s="593" t="s">
        <v>1027</v>
      </c>
      <c r="H46" s="448" t="s">
        <v>1011</v>
      </c>
      <c r="I46" s="594" t="s">
        <v>875</v>
      </c>
      <c r="J46" s="593" t="s">
        <v>1033</v>
      </c>
      <c r="K46" s="580" t="s">
        <v>1033</v>
      </c>
      <c r="L46" s="594" t="s">
        <v>1033</v>
      </c>
      <c r="M46" s="593" t="s">
        <v>1021</v>
      </c>
      <c r="N46" s="580" t="s">
        <v>1034</v>
      </c>
      <c r="O46" s="594" t="s">
        <v>1048</v>
      </c>
      <c r="P46" s="593" t="s">
        <v>883</v>
      </c>
      <c r="Q46" s="594" t="s">
        <v>912</v>
      </c>
      <c r="R46" s="593" t="s">
        <v>1041</v>
      </c>
      <c r="S46" s="594" t="s">
        <v>875</v>
      </c>
      <c r="T46" s="593" t="s">
        <v>1028</v>
      </c>
      <c r="U46" s="580" t="s">
        <v>1028</v>
      </c>
      <c r="V46" s="594" t="s">
        <v>1028</v>
      </c>
      <c r="W46" s="593" t="s">
        <v>900</v>
      </c>
      <c r="X46" s="594" t="s">
        <v>1040</v>
      </c>
      <c r="Y46" s="593" t="s">
        <v>899</v>
      </c>
      <c r="Z46" s="448" t="s">
        <v>1043</v>
      </c>
      <c r="AA46" s="594" t="s">
        <v>1050</v>
      </c>
      <c r="AB46" s="42" t="s">
        <v>949</v>
      </c>
      <c r="AC46" s="10" t="s">
        <v>836</v>
      </c>
      <c r="AD46" s="6"/>
      <c r="AE46" s="520" t="s">
        <v>516</v>
      </c>
      <c r="AF46" s="520" t="s">
        <v>516</v>
      </c>
      <c r="AG46" s="520" t="s">
        <v>516</v>
      </c>
      <c r="AH46" s="520" t="s">
        <v>810</v>
      </c>
      <c r="AI46" s="520" t="s">
        <v>810</v>
      </c>
      <c r="AJ46" s="520" t="s">
        <v>810</v>
      </c>
      <c r="AK46" s="520" t="s">
        <v>810</v>
      </c>
      <c r="AL46" s="520" t="s">
        <v>810</v>
      </c>
      <c r="AM46" s="520" t="s">
        <v>810</v>
      </c>
      <c r="AN46" s="520" t="s">
        <v>789</v>
      </c>
      <c r="AO46" s="520" t="s">
        <v>789</v>
      </c>
      <c r="AP46" s="520" t="s">
        <v>789</v>
      </c>
      <c r="AQ46" s="520" t="s">
        <v>268</v>
      </c>
      <c r="AR46" s="520" t="s">
        <v>268</v>
      </c>
      <c r="AS46" s="520" t="s">
        <v>810</v>
      </c>
      <c r="AT46" s="520" t="s">
        <v>810</v>
      </c>
      <c r="AU46" s="520" t="s">
        <v>515</v>
      </c>
      <c r="AV46" s="520" t="s">
        <v>515</v>
      </c>
      <c r="AW46" s="520" t="s">
        <v>515</v>
      </c>
      <c r="AX46" s="520" t="s">
        <v>268</v>
      </c>
      <c r="AY46" s="520" t="s">
        <v>268</v>
      </c>
      <c r="AZ46" s="520" t="s">
        <v>803</v>
      </c>
      <c r="BA46" s="520" t="s">
        <v>803</v>
      </c>
      <c r="BC46" s="118"/>
      <c r="BD46" s="118">
        <f t="shared" si="105"/>
        <v>0</v>
      </c>
      <c r="BE46" s="118">
        <f t="shared" si="106"/>
        <v>0</v>
      </c>
      <c r="BF46" s="118">
        <f t="shared" si="2"/>
        <v>0</v>
      </c>
      <c r="BG46" s="118">
        <f t="shared" si="107"/>
        <v>0</v>
      </c>
      <c r="BH46" s="118">
        <f t="shared" si="108"/>
        <v>0</v>
      </c>
      <c r="BI46" s="118">
        <f t="shared" si="109"/>
        <v>0</v>
      </c>
      <c r="BJ46" s="118">
        <f t="shared" si="6"/>
        <v>0</v>
      </c>
      <c r="BK46" s="118">
        <f t="shared" si="7"/>
        <v>0</v>
      </c>
      <c r="BL46" s="117">
        <f t="shared" si="87"/>
        <v>0</v>
      </c>
      <c r="BM46" s="118">
        <f t="shared" si="8"/>
        <v>0</v>
      </c>
      <c r="BN46" s="118">
        <f t="shared" si="9"/>
        <v>0</v>
      </c>
      <c r="BO46" s="117">
        <f t="shared" si="10"/>
        <v>0</v>
      </c>
      <c r="BP46" s="118">
        <f t="shared" si="11"/>
        <v>0</v>
      </c>
      <c r="BQ46" s="118">
        <f t="shared" si="110"/>
        <v>0</v>
      </c>
      <c r="BR46" s="118">
        <f t="shared" si="13"/>
        <v>0</v>
      </c>
      <c r="BS46" s="118">
        <f t="shared" si="14"/>
        <v>0</v>
      </c>
      <c r="BT46" s="118">
        <f t="shared" si="111"/>
        <v>0</v>
      </c>
      <c r="BU46" s="118">
        <f t="shared" si="112"/>
        <v>0</v>
      </c>
      <c r="BV46" s="118">
        <f t="shared" si="88"/>
        <v>0</v>
      </c>
      <c r="BW46" s="117">
        <f t="shared" si="17"/>
        <v>0</v>
      </c>
      <c r="BX46" s="117">
        <f t="shared" si="18"/>
        <v>0</v>
      </c>
      <c r="BY46" s="117">
        <f t="shared" si="19"/>
        <v>0</v>
      </c>
      <c r="BZ46" s="117">
        <f t="shared" si="113"/>
        <v>0</v>
      </c>
      <c r="CA46" s="117">
        <f t="shared" si="114"/>
        <v>0</v>
      </c>
      <c r="CB46" s="117">
        <f t="shared" si="89"/>
        <v>0</v>
      </c>
      <c r="CC46" s="117">
        <f t="shared" si="22"/>
        <v>0</v>
      </c>
      <c r="CD46" s="117">
        <f t="shared" si="23"/>
        <v>0</v>
      </c>
      <c r="CE46" s="117">
        <f t="shared" si="24"/>
        <v>0</v>
      </c>
      <c r="CF46" s="117">
        <f t="shared" si="90"/>
        <v>0</v>
      </c>
      <c r="CG46" s="117">
        <f t="shared" si="91"/>
        <v>0</v>
      </c>
      <c r="CH46" s="117">
        <f t="shared" si="92"/>
        <v>0</v>
      </c>
      <c r="CI46" s="117">
        <f t="shared" si="115"/>
        <v>0</v>
      </c>
      <c r="CJ46" s="117">
        <f t="shared" si="116"/>
        <v>0</v>
      </c>
      <c r="CK46" s="117">
        <f t="shared" si="117"/>
        <v>0</v>
      </c>
      <c r="CL46" s="117">
        <f t="shared" si="28"/>
        <v>0</v>
      </c>
      <c r="CM46" s="117">
        <f t="shared" si="118"/>
        <v>0</v>
      </c>
      <c r="CN46" s="117">
        <f t="shared" si="119"/>
        <v>0</v>
      </c>
      <c r="CO46" s="117">
        <f t="shared" si="31"/>
        <v>0</v>
      </c>
      <c r="CP46" s="117">
        <f t="shared" si="120"/>
        <v>0</v>
      </c>
      <c r="CQ46" s="117">
        <f t="shared" si="121"/>
        <v>0</v>
      </c>
      <c r="CR46" s="117">
        <f t="shared" si="93"/>
        <v>0</v>
      </c>
      <c r="CS46" s="117">
        <f t="shared" si="122"/>
        <v>0</v>
      </c>
      <c r="CT46" s="117">
        <f t="shared" si="123"/>
        <v>0</v>
      </c>
      <c r="CU46" s="117">
        <f t="shared" si="36"/>
        <v>0</v>
      </c>
      <c r="CV46" s="117">
        <f t="shared" si="37"/>
        <v>0</v>
      </c>
      <c r="CW46" s="117">
        <f t="shared" si="38"/>
        <v>0</v>
      </c>
      <c r="CX46" s="117">
        <f t="shared" si="124"/>
        <v>0</v>
      </c>
      <c r="CY46" s="117">
        <f t="shared" si="125"/>
        <v>0</v>
      </c>
      <c r="CZ46" s="117">
        <f t="shared" si="126"/>
        <v>0</v>
      </c>
      <c r="DA46" s="117">
        <f t="shared" si="127"/>
        <v>0</v>
      </c>
      <c r="DB46" s="117">
        <f t="shared" si="94"/>
        <v>0</v>
      </c>
      <c r="DC46" s="117">
        <f t="shared" si="128"/>
        <v>0</v>
      </c>
      <c r="DD46" s="117">
        <f t="shared" si="95"/>
        <v>0</v>
      </c>
      <c r="DE46" s="117">
        <f t="shared" si="129"/>
        <v>0</v>
      </c>
      <c r="DF46" s="117">
        <f t="shared" si="96"/>
        <v>0</v>
      </c>
      <c r="DG46" s="117">
        <f t="shared" si="45"/>
        <v>0</v>
      </c>
      <c r="DH46" s="117">
        <f t="shared" si="46"/>
        <v>0</v>
      </c>
      <c r="DI46" s="117">
        <f t="shared" si="47"/>
        <v>0</v>
      </c>
      <c r="DJ46" s="117">
        <f t="shared" si="48"/>
        <v>0</v>
      </c>
      <c r="DK46" s="117">
        <f t="shared" si="49"/>
        <v>0</v>
      </c>
      <c r="DL46" s="117">
        <f t="shared" si="50"/>
        <v>0</v>
      </c>
      <c r="DM46" s="117">
        <f t="shared" si="51"/>
        <v>0</v>
      </c>
      <c r="DN46" s="117">
        <f t="shared" si="130"/>
        <v>0</v>
      </c>
      <c r="DO46" s="117">
        <f t="shared" si="97"/>
        <v>0</v>
      </c>
      <c r="DP46" s="117">
        <f t="shared" si="53"/>
        <v>0</v>
      </c>
      <c r="DQ46" s="117">
        <f t="shared" si="54"/>
        <v>0</v>
      </c>
      <c r="DR46" s="117">
        <f t="shared" si="98"/>
        <v>0</v>
      </c>
      <c r="DS46" s="117">
        <f t="shared" si="99"/>
        <v>0</v>
      </c>
      <c r="DT46" s="117">
        <f t="shared" si="55"/>
        <v>0</v>
      </c>
      <c r="DU46" s="117">
        <f t="shared" si="56"/>
        <v>0</v>
      </c>
      <c r="DV46" s="117">
        <f t="shared" si="57"/>
        <v>0</v>
      </c>
      <c r="DW46" s="117">
        <f t="shared" si="131"/>
        <v>0</v>
      </c>
      <c r="DX46" s="117">
        <f t="shared" si="132"/>
        <v>0</v>
      </c>
      <c r="DY46" s="117">
        <f t="shared" si="60"/>
        <v>0</v>
      </c>
      <c r="DZ46" s="117">
        <f t="shared" si="100"/>
        <v>0</v>
      </c>
      <c r="EA46" s="117">
        <f t="shared" si="61"/>
        <v>0</v>
      </c>
      <c r="EB46" s="117">
        <f t="shared" si="101"/>
        <v>0</v>
      </c>
      <c r="EC46" s="117">
        <f t="shared" si="62"/>
        <v>0</v>
      </c>
      <c r="ED46" s="117">
        <f t="shared" si="63"/>
        <v>0</v>
      </c>
      <c r="EE46" s="117">
        <f t="shared" si="64"/>
        <v>0</v>
      </c>
      <c r="EF46" s="117">
        <f t="shared" si="133"/>
        <v>0</v>
      </c>
      <c r="EG46" s="117">
        <f t="shared" si="134"/>
        <v>0</v>
      </c>
      <c r="EH46" s="117">
        <f t="shared" si="102"/>
        <v>0</v>
      </c>
      <c r="EI46" s="117">
        <f t="shared" si="67"/>
        <v>0</v>
      </c>
      <c r="EJ46" s="117">
        <f t="shared" si="68"/>
        <v>0</v>
      </c>
      <c r="EK46" s="117">
        <f t="shared" si="69"/>
        <v>0</v>
      </c>
      <c r="EL46" s="117">
        <f t="shared" si="135"/>
        <v>0</v>
      </c>
      <c r="EM46" s="117">
        <f t="shared" si="136"/>
        <v>0</v>
      </c>
      <c r="EN46" s="117">
        <f t="shared" si="103"/>
        <v>0</v>
      </c>
      <c r="EO46" s="117">
        <f t="shared" si="137"/>
        <v>0</v>
      </c>
      <c r="EP46" s="117">
        <f t="shared" si="138"/>
        <v>0</v>
      </c>
      <c r="EQ46" s="117">
        <f t="shared" si="139"/>
        <v>0</v>
      </c>
      <c r="ER46" s="118">
        <f t="shared" si="140"/>
        <v>0</v>
      </c>
      <c r="ES46" s="117">
        <f t="shared" si="141"/>
        <v>0</v>
      </c>
      <c r="ET46" s="117">
        <f t="shared" si="142"/>
        <v>0</v>
      </c>
      <c r="EU46" s="117">
        <f t="shared" si="78"/>
        <v>0</v>
      </c>
      <c r="EV46" s="117">
        <f t="shared" si="143"/>
        <v>0</v>
      </c>
      <c r="EW46" s="117">
        <f t="shared" si="144"/>
        <v>0</v>
      </c>
      <c r="EX46" s="117">
        <f t="shared" si="81"/>
        <v>0</v>
      </c>
      <c r="EY46" s="118">
        <f t="shared" si="145"/>
        <v>0</v>
      </c>
      <c r="EZ46" s="118">
        <f t="shared" si="146"/>
        <v>0</v>
      </c>
      <c r="FA46" s="117">
        <f t="shared" si="104"/>
        <v>0</v>
      </c>
      <c r="FB46" s="118">
        <f t="shared" si="147"/>
        <v>0</v>
      </c>
      <c r="FC46" s="118">
        <f t="shared" si="148"/>
        <v>0</v>
      </c>
      <c r="FD46" s="7">
        <f t="shared" si="149"/>
        <v>0</v>
      </c>
    </row>
    <row r="47" spans="1:162" ht="17.100000000000001" customHeight="1" x14ac:dyDescent="0.25">
      <c r="A47" s="774"/>
      <c r="B47" s="777"/>
      <c r="C47" s="172">
        <v>3</v>
      </c>
      <c r="D47" s="593" t="s">
        <v>1024</v>
      </c>
      <c r="E47" s="448" t="s">
        <v>1049</v>
      </c>
      <c r="F47" s="594" t="s">
        <v>1025</v>
      </c>
      <c r="G47" s="593" t="s">
        <v>859</v>
      </c>
      <c r="H47" s="580" t="s">
        <v>1044</v>
      </c>
      <c r="I47" s="452" t="s">
        <v>1058</v>
      </c>
      <c r="J47" s="593" t="s">
        <v>1027</v>
      </c>
      <c r="K47" s="448" t="s">
        <v>1015</v>
      </c>
      <c r="L47" s="594" t="s">
        <v>1036</v>
      </c>
      <c r="M47" s="593" t="s">
        <v>1034</v>
      </c>
      <c r="N47" s="580" t="s">
        <v>1041</v>
      </c>
      <c r="O47" s="594" t="s">
        <v>1021</v>
      </c>
      <c r="P47" s="593" t="s">
        <v>1048</v>
      </c>
      <c r="Q47" s="594" t="s">
        <v>912</v>
      </c>
      <c r="R47" s="453" t="s">
        <v>1031</v>
      </c>
      <c r="S47" s="594" t="s">
        <v>1032</v>
      </c>
      <c r="T47" s="627" t="s">
        <v>1037</v>
      </c>
      <c r="U47" s="580" t="s">
        <v>916</v>
      </c>
      <c r="V47" s="452" t="s">
        <v>1061</v>
      </c>
      <c r="W47" s="587" t="s">
        <v>1040</v>
      </c>
      <c r="X47" s="594" t="s">
        <v>1020</v>
      </c>
      <c r="Y47" s="593" t="s">
        <v>899</v>
      </c>
      <c r="Z47" s="448" t="s">
        <v>1043</v>
      </c>
      <c r="AA47" s="452" t="s">
        <v>888</v>
      </c>
      <c r="AB47" s="43" t="s">
        <v>950</v>
      </c>
      <c r="AC47" s="10" t="s">
        <v>70</v>
      </c>
      <c r="AD47" s="6"/>
      <c r="AE47" s="520" t="s">
        <v>808</v>
      </c>
      <c r="AF47" s="520" t="s">
        <v>808</v>
      </c>
      <c r="AG47" s="520" t="s">
        <v>808</v>
      </c>
      <c r="AH47" s="520" t="s">
        <v>810</v>
      </c>
      <c r="AI47" s="520" t="s">
        <v>810</v>
      </c>
      <c r="AJ47" s="520" t="s">
        <v>810</v>
      </c>
      <c r="AK47" s="520" t="s">
        <v>810</v>
      </c>
      <c r="AL47" s="520" t="s">
        <v>810</v>
      </c>
      <c r="AM47" s="520" t="s">
        <v>810</v>
      </c>
      <c r="AN47" s="520" t="s">
        <v>789</v>
      </c>
      <c r="AO47" s="520" t="s">
        <v>789</v>
      </c>
      <c r="AP47" s="520" t="s">
        <v>789</v>
      </c>
      <c r="AQ47" s="520" t="s">
        <v>268</v>
      </c>
      <c r="AR47" s="520" t="s">
        <v>268</v>
      </c>
      <c r="AS47" s="520" t="s">
        <v>810</v>
      </c>
      <c r="AT47" s="520" t="s">
        <v>810</v>
      </c>
      <c r="AU47" s="520" t="s">
        <v>515</v>
      </c>
      <c r="AV47" s="520" t="s">
        <v>515</v>
      </c>
      <c r="AW47" s="520" t="s">
        <v>515</v>
      </c>
      <c r="AX47" s="520" t="s">
        <v>268</v>
      </c>
      <c r="AY47" s="520" t="s">
        <v>268</v>
      </c>
      <c r="AZ47" s="520" t="s">
        <v>803</v>
      </c>
      <c r="BA47" s="520" t="s">
        <v>803</v>
      </c>
      <c r="BC47" s="118"/>
      <c r="BD47" s="118">
        <f t="shared" si="105"/>
        <v>0</v>
      </c>
      <c r="BE47" s="118">
        <f t="shared" si="106"/>
        <v>0</v>
      </c>
      <c r="BF47" s="118">
        <f t="shared" si="2"/>
        <v>0</v>
      </c>
      <c r="BG47" s="118">
        <f t="shared" si="107"/>
        <v>0</v>
      </c>
      <c r="BH47" s="118">
        <f t="shared" si="108"/>
        <v>0</v>
      </c>
      <c r="BI47" s="118">
        <f t="shared" si="109"/>
        <v>0</v>
      </c>
      <c r="BJ47" s="118">
        <f t="shared" si="6"/>
        <v>0</v>
      </c>
      <c r="BK47" s="118">
        <f t="shared" si="7"/>
        <v>0</v>
      </c>
      <c r="BL47" s="117">
        <f t="shared" si="87"/>
        <v>0</v>
      </c>
      <c r="BM47" s="118">
        <f t="shared" si="8"/>
        <v>0</v>
      </c>
      <c r="BN47" s="118">
        <f t="shared" si="9"/>
        <v>0</v>
      </c>
      <c r="BO47" s="117">
        <f t="shared" si="10"/>
        <v>0</v>
      </c>
      <c r="BP47" s="118">
        <f t="shared" si="11"/>
        <v>0</v>
      </c>
      <c r="BQ47" s="118">
        <f t="shared" si="110"/>
        <v>0</v>
      </c>
      <c r="BR47" s="118">
        <f t="shared" si="13"/>
        <v>0</v>
      </c>
      <c r="BS47" s="118">
        <f t="shared" si="14"/>
        <v>0</v>
      </c>
      <c r="BT47" s="118">
        <f t="shared" si="111"/>
        <v>0</v>
      </c>
      <c r="BU47" s="118">
        <f t="shared" si="112"/>
        <v>0</v>
      </c>
      <c r="BV47" s="118">
        <f t="shared" si="88"/>
        <v>0</v>
      </c>
      <c r="BW47" s="117">
        <f t="shared" si="17"/>
        <v>0</v>
      </c>
      <c r="BX47" s="117">
        <f t="shared" si="18"/>
        <v>0</v>
      </c>
      <c r="BY47" s="117">
        <f t="shared" si="19"/>
        <v>0</v>
      </c>
      <c r="BZ47" s="117">
        <f t="shared" si="113"/>
        <v>0</v>
      </c>
      <c r="CA47" s="117">
        <f t="shared" si="114"/>
        <v>0</v>
      </c>
      <c r="CB47" s="117">
        <f t="shared" si="89"/>
        <v>0</v>
      </c>
      <c r="CC47" s="117">
        <f t="shared" si="22"/>
        <v>0</v>
      </c>
      <c r="CD47" s="117">
        <f t="shared" si="23"/>
        <v>0</v>
      </c>
      <c r="CE47" s="117">
        <f t="shared" si="24"/>
        <v>0</v>
      </c>
      <c r="CF47" s="117">
        <f t="shared" si="90"/>
        <v>0</v>
      </c>
      <c r="CG47" s="117">
        <f t="shared" si="91"/>
        <v>0</v>
      </c>
      <c r="CH47" s="117">
        <f t="shared" si="92"/>
        <v>0</v>
      </c>
      <c r="CI47" s="117">
        <f t="shared" si="115"/>
        <v>0</v>
      </c>
      <c r="CJ47" s="117">
        <f t="shared" si="116"/>
        <v>0</v>
      </c>
      <c r="CK47" s="117">
        <f t="shared" si="117"/>
        <v>0</v>
      </c>
      <c r="CL47" s="117">
        <f t="shared" si="28"/>
        <v>0</v>
      </c>
      <c r="CM47" s="117">
        <f t="shared" si="118"/>
        <v>0</v>
      </c>
      <c r="CN47" s="117">
        <f t="shared" si="119"/>
        <v>0</v>
      </c>
      <c r="CO47" s="117">
        <f t="shared" si="31"/>
        <v>0</v>
      </c>
      <c r="CP47" s="117">
        <f t="shared" si="120"/>
        <v>0</v>
      </c>
      <c r="CQ47" s="117">
        <f t="shared" si="121"/>
        <v>0</v>
      </c>
      <c r="CR47" s="117">
        <f t="shared" si="93"/>
        <v>0</v>
      </c>
      <c r="CS47" s="117">
        <f t="shared" si="122"/>
        <v>0</v>
      </c>
      <c r="CT47" s="117">
        <f t="shared" si="123"/>
        <v>0</v>
      </c>
      <c r="CU47" s="117">
        <f t="shared" si="36"/>
        <v>0</v>
      </c>
      <c r="CV47" s="117">
        <f t="shared" si="37"/>
        <v>0</v>
      </c>
      <c r="CW47" s="117">
        <f t="shared" si="38"/>
        <v>0</v>
      </c>
      <c r="CX47" s="117">
        <f t="shared" si="124"/>
        <v>0</v>
      </c>
      <c r="CY47" s="117">
        <f t="shared" si="125"/>
        <v>0</v>
      </c>
      <c r="CZ47" s="117">
        <f t="shared" si="126"/>
        <v>0</v>
      </c>
      <c r="DA47" s="117">
        <f t="shared" si="127"/>
        <v>0</v>
      </c>
      <c r="DB47" s="117">
        <f t="shared" si="94"/>
        <v>0</v>
      </c>
      <c r="DC47" s="117">
        <f t="shared" si="128"/>
        <v>0</v>
      </c>
      <c r="DD47" s="117">
        <f t="shared" si="95"/>
        <v>0</v>
      </c>
      <c r="DE47" s="117">
        <f t="shared" si="129"/>
        <v>0</v>
      </c>
      <c r="DF47" s="117">
        <f t="shared" si="96"/>
        <v>0</v>
      </c>
      <c r="DG47" s="117">
        <f t="shared" si="45"/>
        <v>0</v>
      </c>
      <c r="DH47" s="117">
        <f t="shared" si="46"/>
        <v>0</v>
      </c>
      <c r="DI47" s="117">
        <f t="shared" si="47"/>
        <v>0</v>
      </c>
      <c r="DJ47" s="117">
        <f t="shared" si="48"/>
        <v>0</v>
      </c>
      <c r="DK47" s="117">
        <f t="shared" si="49"/>
        <v>0</v>
      </c>
      <c r="DL47" s="117">
        <f t="shared" si="50"/>
        <v>0</v>
      </c>
      <c r="DM47" s="117">
        <f t="shared" si="51"/>
        <v>0</v>
      </c>
      <c r="DN47" s="117">
        <f t="shared" si="130"/>
        <v>0</v>
      </c>
      <c r="DO47" s="117">
        <f t="shared" si="97"/>
        <v>0</v>
      </c>
      <c r="DP47" s="117">
        <f t="shared" si="53"/>
        <v>0</v>
      </c>
      <c r="DQ47" s="117">
        <f t="shared" si="54"/>
        <v>0</v>
      </c>
      <c r="DR47" s="117">
        <f t="shared" si="98"/>
        <v>0</v>
      </c>
      <c r="DS47" s="117">
        <f t="shared" si="99"/>
        <v>0</v>
      </c>
      <c r="DT47" s="117">
        <f t="shared" si="55"/>
        <v>0</v>
      </c>
      <c r="DU47" s="117">
        <f t="shared" si="56"/>
        <v>0</v>
      </c>
      <c r="DV47" s="117">
        <f t="shared" si="57"/>
        <v>0</v>
      </c>
      <c r="DW47" s="117">
        <f t="shared" si="131"/>
        <v>0</v>
      </c>
      <c r="DX47" s="117">
        <f t="shared" si="132"/>
        <v>0</v>
      </c>
      <c r="DY47" s="117">
        <f t="shared" si="60"/>
        <v>0</v>
      </c>
      <c r="DZ47" s="117">
        <f t="shared" si="100"/>
        <v>0</v>
      </c>
      <c r="EA47" s="117">
        <f t="shared" si="61"/>
        <v>0</v>
      </c>
      <c r="EB47" s="117">
        <f t="shared" si="101"/>
        <v>0</v>
      </c>
      <c r="EC47" s="117">
        <f t="shared" si="62"/>
        <v>0</v>
      </c>
      <c r="ED47" s="117">
        <f t="shared" si="63"/>
        <v>0</v>
      </c>
      <c r="EE47" s="117">
        <f t="shared" si="64"/>
        <v>0</v>
      </c>
      <c r="EF47" s="117">
        <f t="shared" si="133"/>
        <v>0</v>
      </c>
      <c r="EG47" s="117">
        <f t="shared" si="134"/>
        <v>0</v>
      </c>
      <c r="EH47" s="117">
        <f t="shared" si="102"/>
        <v>0</v>
      </c>
      <c r="EI47" s="117">
        <f t="shared" si="67"/>
        <v>0</v>
      </c>
      <c r="EJ47" s="117">
        <f t="shared" si="68"/>
        <v>0</v>
      </c>
      <c r="EK47" s="117">
        <f t="shared" si="69"/>
        <v>0</v>
      </c>
      <c r="EL47" s="117">
        <f t="shared" si="135"/>
        <v>0</v>
      </c>
      <c r="EM47" s="117">
        <f t="shared" si="136"/>
        <v>0</v>
      </c>
      <c r="EN47" s="117">
        <f t="shared" si="103"/>
        <v>0</v>
      </c>
      <c r="EO47" s="117">
        <f t="shared" si="137"/>
        <v>0</v>
      </c>
      <c r="EP47" s="117">
        <f t="shared" si="138"/>
        <v>0</v>
      </c>
      <c r="EQ47" s="117">
        <f t="shared" si="139"/>
        <v>0</v>
      </c>
      <c r="ER47" s="118">
        <f t="shared" si="140"/>
        <v>0</v>
      </c>
      <c r="ES47" s="117">
        <f t="shared" si="141"/>
        <v>0</v>
      </c>
      <c r="ET47" s="117">
        <f t="shared" si="142"/>
        <v>0</v>
      </c>
      <c r="EU47" s="117">
        <f t="shared" si="78"/>
        <v>0</v>
      </c>
      <c r="EV47" s="117">
        <f t="shared" si="143"/>
        <v>0</v>
      </c>
      <c r="EW47" s="117">
        <f t="shared" si="144"/>
        <v>0</v>
      </c>
      <c r="EX47" s="117">
        <f t="shared" si="81"/>
        <v>0</v>
      </c>
      <c r="EY47" s="118">
        <f t="shared" si="145"/>
        <v>0</v>
      </c>
      <c r="EZ47" s="118">
        <f t="shared" si="146"/>
        <v>0</v>
      </c>
      <c r="FA47" s="117">
        <f t="shared" si="104"/>
        <v>0</v>
      </c>
      <c r="FB47" s="118">
        <f t="shared" si="147"/>
        <v>0</v>
      </c>
      <c r="FC47" s="118">
        <f t="shared" si="148"/>
        <v>0</v>
      </c>
      <c r="FD47" s="7">
        <f t="shared" si="149"/>
        <v>0</v>
      </c>
    </row>
    <row r="48" spans="1:162" ht="17.100000000000001" customHeight="1" x14ac:dyDescent="0.25">
      <c r="A48" s="774"/>
      <c r="B48" s="777"/>
      <c r="C48" s="172">
        <v>4</v>
      </c>
      <c r="D48" s="593" t="s">
        <v>1024</v>
      </c>
      <c r="E48" s="580" t="s">
        <v>1063</v>
      </c>
      <c r="F48" s="594" t="s">
        <v>1025</v>
      </c>
      <c r="G48" s="593" t="s">
        <v>859</v>
      </c>
      <c r="H48" s="580" t="s">
        <v>1044</v>
      </c>
      <c r="I48" s="452" t="s">
        <v>1058</v>
      </c>
      <c r="J48" s="593" t="s">
        <v>1027</v>
      </c>
      <c r="K48" s="448" t="s">
        <v>1015</v>
      </c>
      <c r="L48" s="594" t="s">
        <v>1036</v>
      </c>
      <c r="M48" s="593" t="s">
        <v>1034</v>
      </c>
      <c r="N48" s="580" t="s">
        <v>1041</v>
      </c>
      <c r="O48" s="594" t="s">
        <v>1021</v>
      </c>
      <c r="P48" s="593" t="s">
        <v>1048</v>
      </c>
      <c r="Q48" s="452" t="s">
        <v>1026</v>
      </c>
      <c r="R48" s="453" t="s">
        <v>1031</v>
      </c>
      <c r="S48" s="594" t="s">
        <v>1032</v>
      </c>
      <c r="T48" s="627" t="s">
        <v>1037</v>
      </c>
      <c r="U48" s="580" t="s">
        <v>916</v>
      </c>
      <c r="V48" s="452" t="s">
        <v>1061</v>
      </c>
      <c r="W48" s="580" t="s">
        <v>1040</v>
      </c>
      <c r="X48" s="594" t="s">
        <v>1020</v>
      </c>
      <c r="Y48" s="447" t="s">
        <v>1043</v>
      </c>
      <c r="Z48" s="448" t="s">
        <v>1057</v>
      </c>
      <c r="AA48" s="452" t="s">
        <v>888</v>
      </c>
      <c r="AB48" s="42" t="s">
        <v>951</v>
      </c>
      <c r="AC48" s="10" t="s">
        <v>66</v>
      </c>
      <c r="AD48" s="6"/>
      <c r="AE48" s="520" t="s">
        <v>808</v>
      </c>
      <c r="AF48" s="520" t="s">
        <v>808</v>
      </c>
      <c r="AG48" s="520" t="s">
        <v>808</v>
      </c>
      <c r="AH48" s="520" t="s">
        <v>798</v>
      </c>
      <c r="AI48" s="520" t="s">
        <v>798</v>
      </c>
      <c r="AJ48" s="520" t="s">
        <v>798</v>
      </c>
      <c r="AK48" s="520" t="s">
        <v>636</v>
      </c>
      <c r="AL48" s="520" t="s">
        <v>636</v>
      </c>
      <c r="AM48" s="520" t="s">
        <v>636</v>
      </c>
      <c r="AN48" s="520" t="s">
        <v>517</v>
      </c>
      <c r="AO48" s="520" t="s">
        <v>517</v>
      </c>
      <c r="AP48" s="520" t="s">
        <v>517</v>
      </c>
      <c r="AQ48" s="520" t="s">
        <v>782</v>
      </c>
      <c r="AR48" s="520" t="s">
        <v>782</v>
      </c>
      <c r="AS48" s="520" t="s">
        <v>636</v>
      </c>
      <c r="AT48" s="520" t="s">
        <v>636</v>
      </c>
      <c r="AU48" s="520" t="s">
        <v>516</v>
      </c>
      <c r="AV48" s="520" t="s">
        <v>516</v>
      </c>
      <c r="AW48" s="520" t="s">
        <v>516</v>
      </c>
      <c r="AX48" s="520" t="s">
        <v>782</v>
      </c>
      <c r="AY48" s="520" t="s">
        <v>782</v>
      </c>
      <c r="AZ48" s="520" t="s">
        <v>636</v>
      </c>
      <c r="BA48" s="520" t="s">
        <v>636</v>
      </c>
      <c r="BC48" s="118"/>
      <c r="BD48" s="118">
        <f t="shared" si="105"/>
        <v>0</v>
      </c>
      <c r="BE48" s="118">
        <f t="shared" si="106"/>
        <v>0</v>
      </c>
      <c r="BF48" s="118">
        <f t="shared" si="2"/>
        <v>0</v>
      </c>
      <c r="BG48" s="118">
        <f t="shared" si="107"/>
        <v>0</v>
      </c>
      <c r="BH48" s="118">
        <f t="shared" si="108"/>
        <v>0</v>
      </c>
      <c r="BI48" s="118">
        <f t="shared" si="109"/>
        <v>0</v>
      </c>
      <c r="BJ48" s="118">
        <f t="shared" si="6"/>
        <v>0</v>
      </c>
      <c r="BK48" s="118">
        <f t="shared" si="7"/>
        <v>0</v>
      </c>
      <c r="BL48" s="117">
        <f t="shared" si="87"/>
        <v>0</v>
      </c>
      <c r="BM48" s="118">
        <f t="shared" si="8"/>
        <v>0</v>
      </c>
      <c r="BN48" s="118">
        <f t="shared" si="9"/>
        <v>0</v>
      </c>
      <c r="BO48" s="117">
        <f t="shared" si="10"/>
        <v>0</v>
      </c>
      <c r="BP48" s="118">
        <f t="shared" si="11"/>
        <v>0</v>
      </c>
      <c r="BQ48" s="118">
        <f t="shared" si="110"/>
        <v>0</v>
      </c>
      <c r="BR48" s="118">
        <f t="shared" si="13"/>
        <v>0</v>
      </c>
      <c r="BS48" s="118">
        <f t="shared" si="14"/>
        <v>0</v>
      </c>
      <c r="BT48" s="118">
        <f t="shared" si="111"/>
        <v>0</v>
      </c>
      <c r="BU48" s="118">
        <f t="shared" si="112"/>
        <v>0</v>
      </c>
      <c r="BV48" s="118">
        <f t="shared" si="88"/>
        <v>0</v>
      </c>
      <c r="BW48" s="117">
        <f t="shared" si="17"/>
        <v>0</v>
      </c>
      <c r="BX48" s="117">
        <f t="shared" si="18"/>
        <v>0</v>
      </c>
      <c r="BY48" s="117">
        <f t="shared" si="19"/>
        <v>0</v>
      </c>
      <c r="BZ48" s="117">
        <f t="shared" si="113"/>
        <v>0</v>
      </c>
      <c r="CA48" s="117">
        <f t="shared" si="114"/>
        <v>0</v>
      </c>
      <c r="CB48" s="117">
        <f t="shared" si="89"/>
        <v>0</v>
      </c>
      <c r="CC48" s="117">
        <f t="shared" si="22"/>
        <v>0</v>
      </c>
      <c r="CD48" s="117">
        <f t="shared" si="23"/>
        <v>0</v>
      </c>
      <c r="CE48" s="117">
        <f t="shared" si="24"/>
        <v>0</v>
      </c>
      <c r="CF48" s="117">
        <f t="shared" si="90"/>
        <v>0</v>
      </c>
      <c r="CG48" s="117">
        <f t="shared" si="91"/>
        <v>0</v>
      </c>
      <c r="CH48" s="117">
        <f t="shared" si="92"/>
        <v>0</v>
      </c>
      <c r="CI48" s="117">
        <f t="shared" si="115"/>
        <v>0</v>
      </c>
      <c r="CJ48" s="117">
        <f t="shared" si="116"/>
        <v>0</v>
      </c>
      <c r="CK48" s="117">
        <f t="shared" si="117"/>
        <v>0</v>
      </c>
      <c r="CL48" s="117">
        <f t="shared" si="28"/>
        <v>0</v>
      </c>
      <c r="CM48" s="117">
        <f t="shared" si="118"/>
        <v>0</v>
      </c>
      <c r="CN48" s="117">
        <f t="shared" si="119"/>
        <v>0</v>
      </c>
      <c r="CO48" s="117">
        <f t="shared" si="31"/>
        <v>0</v>
      </c>
      <c r="CP48" s="117">
        <f t="shared" si="120"/>
        <v>0</v>
      </c>
      <c r="CQ48" s="117">
        <f t="shared" si="121"/>
        <v>0</v>
      </c>
      <c r="CR48" s="117">
        <f t="shared" si="93"/>
        <v>0</v>
      </c>
      <c r="CS48" s="117">
        <f t="shared" si="122"/>
        <v>0</v>
      </c>
      <c r="CT48" s="117">
        <f t="shared" si="123"/>
        <v>0</v>
      </c>
      <c r="CU48" s="117">
        <f t="shared" si="36"/>
        <v>0</v>
      </c>
      <c r="CV48" s="117">
        <f t="shared" si="37"/>
        <v>0</v>
      </c>
      <c r="CW48" s="117">
        <f t="shared" si="38"/>
        <v>0</v>
      </c>
      <c r="CX48" s="117">
        <f t="shared" si="124"/>
        <v>0</v>
      </c>
      <c r="CY48" s="117">
        <f t="shared" si="125"/>
        <v>0</v>
      </c>
      <c r="CZ48" s="117">
        <f t="shared" si="126"/>
        <v>0</v>
      </c>
      <c r="DA48" s="117">
        <f t="shared" si="127"/>
        <v>0</v>
      </c>
      <c r="DB48" s="117">
        <f t="shared" si="94"/>
        <v>0</v>
      </c>
      <c r="DC48" s="117">
        <f t="shared" si="128"/>
        <v>0</v>
      </c>
      <c r="DD48" s="117">
        <f t="shared" si="95"/>
        <v>0</v>
      </c>
      <c r="DE48" s="117">
        <f t="shared" si="129"/>
        <v>0</v>
      </c>
      <c r="DF48" s="117">
        <f t="shared" si="96"/>
        <v>0</v>
      </c>
      <c r="DG48" s="117">
        <f t="shared" si="45"/>
        <v>0</v>
      </c>
      <c r="DH48" s="117">
        <f t="shared" si="46"/>
        <v>0</v>
      </c>
      <c r="DI48" s="117">
        <f t="shared" si="47"/>
        <v>0</v>
      </c>
      <c r="DJ48" s="117">
        <f t="shared" si="48"/>
        <v>0</v>
      </c>
      <c r="DK48" s="117">
        <f t="shared" si="49"/>
        <v>0</v>
      </c>
      <c r="DL48" s="117">
        <f t="shared" si="50"/>
        <v>0</v>
      </c>
      <c r="DM48" s="117">
        <f t="shared" si="51"/>
        <v>0</v>
      </c>
      <c r="DN48" s="117">
        <f t="shared" si="130"/>
        <v>0</v>
      </c>
      <c r="DO48" s="117">
        <f t="shared" si="97"/>
        <v>0</v>
      </c>
      <c r="DP48" s="117">
        <f t="shared" si="53"/>
        <v>0</v>
      </c>
      <c r="DQ48" s="117">
        <f t="shared" si="54"/>
        <v>0</v>
      </c>
      <c r="DR48" s="117">
        <f t="shared" si="98"/>
        <v>0</v>
      </c>
      <c r="DS48" s="117">
        <f t="shared" si="99"/>
        <v>0</v>
      </c>
      <c r="DT48" s="117">
        <f t="shared" si="55"/>
        <v>0</v>
      </c>
      <c r="DU48" s="117">
        <f t="shared" si="56"/>
        <v>0</v>
      </c>
      <c r="DV48" s="117">
        <f t="shared" si="57"/>
        <v>0</v>
      </c>
      <c r="DW48" s="117">
        <f t="shared" si="131"/>
        <v>0</v>
      </c>
      <c r="DX48" s="117">
        <f t="shared" si="132"/>
        <v>0</v>
      </c>
      <c r="DY48" s="117">
        <f t="shared" si="60"/>
        <v>0</v>
      </c>
      <c r="DZ48" s="117">
        <f t="shared" si="100"/>
        <v>0</v>
      </c>
      <c r="EA48" s="117">
        <f t="shared" si="61"/>
        <v>0</v>
      </c>
      <c r="EB48" s="117">
        <f t="shared" si="101"/>
        <v>0</v>
      </c>
      <c r="EC48" s="117">
        <f t="shared" si="62"/>
        <v>0</v>
      </c>
      <c r="ED48" s="117">
        <f t="shared" si="63"/>
        <v>0</v>
      </c>
      <c r="EE48" s="117">
        <f t="shared" si="64"/>
        <v>0</v>
      </c>
      <c r="EF48" s="117">
        <f t="shared" si="133"/>
        <v>0</v>
      </c>
      <c r="EG48" s="117">
        <f t="shared" si="134"/>
        <v>0</v>
      </c>
      <c r="EH48" s="117">
        <f t="shared" si="102"/>
        <v>0</v>
      </c>
      <c r="EI48" s="117">
        <f t="shared" si="67"/>
        <v>0</v>
      </c>
      <c r="EJ48" s="117">
        <f t="shared" si="68"/>
        <v>0</v>
      </c>
      <c r="EK48" s="117">
        <f t="shared" si="69"/>
        <v>0</v>
      </c>
      <c r="EL48" s="117">
        <f t="shared" si="135"/>
        <v>0</v>
      </c>
      <c r="EM48" s="117">
        <f t="shared" si="136"/>
        <v>0</v>
      </c>
      <c r="EN48" s="117">
        <f t="shared" si="103"/>
        <v>0</v>
      </c>
      <c r="EO48" s="117">
        <f t="shared" si="137"/>
        <v>0</v>
      </c>
      <c r="EP48" s="117">
        <f t="shared" si="138"/>
        <v>0</v>
      </c>
      <c r="EQ48" s="117">
        <f t="shared" si="139"/>
        <v>0</v>
      </c>
      <c r="ER48" s="118">
        <f t="shared" si="140"/>
        <v>0</v>
      </c>
      <c r="ES48" s="117">
        <f t="shared" si="141"/>
        <v>0</v>
      </c>
      <c r="ET48" s="117">
        <f t="shared" si="142"/>
        <v>0</v>
      </c>
      <c r="EU48" s="117">
        <f t="shared" si="78"/>
        <v>0</v>
      </c>
      <c r="EV48" s="117">
        <f t="shared" si="143"/>
        <v>0</v>
      </c>
      <c r="EW48" s="117">
        <f t="shared" si="144"/>
        <v>0</v>
      </c>
      <c r="EX48" s="117">
        <f t="shared" si="81"/>
        <v>0</v>
      </c>
      <c r="EY48" s="118">
        <f t="shared" si="145"/>
        <v>0</v>
      </c>
      <c r="EZ48" s="118">
        <f t="shared" si="146"/>
        <v>0</v>
      </c>
      <c r="FA48" s="117">
        <f t="shared" si="104"/>
        <v>0</v>
      </c>
      <c r="FB48" s="118">
        <f t="shared" si="147"/>
        <v>0</v>
      </c>
      <c r="FC48" s="118">
        <f t="shared" si="148"/>
        <v>0</v>
      </c>
      <c r="FD48" s="7">
        <f t="shared" si="149"/>
        <v>0</v>
      </c>
    </row>
    <row r="49" spans="1:162" ht="17.100000000000001" customHeight="1" x14ac:dyDescent="0.25">
      <c r="A49" s="774"/>
      <c r="B49" s="777"/>
      <c r="C49" s="172">
        <v>5</v>
      </c>
      <c r="D49" s="593" t="s">
        <v>1036</v>
      </c>
      <c r="E49" s="580" t="s">
        <v>1063</v>
      </c>
      <c r="F49" s="594" t="s">
        <v>1024</v>
      </c>
      <c r="G49" s="593" t="s">
        <v>859</v>
      </c>
      <c r="H49" s="580" t="s">
        <v>1044</v>
      </c>
      <c r="I49" s="452" t="s">
        <v>1058</v>
      </c>
      <c r="J49" s="447" t="s">
        <v>888</v>
      </c>
      <c r="K49" s="448" t="s">
        <v>1015</v>
      </c>
      <c r="L49" s="594" t="s">
        <v>1030</v>
      </c>
      <c r="M49" s="593" t="s">
        <v>1025</v>
      </c>
      <c r="N49" s="580" t="s">
        <v>1048</v>
      </c>
      <c r="O49" s="594" t="s">
        <v>1018</v>
      </c>
      <c r="P49" s="593" t="s">
        <v>912</v>
      </c>
      <c r="Q49" s="452" t="s">
        <v>1026</v>
      </c>
      <c r="R49" s="447" t="s">
        <v>1020</v>
      </c>
      <c r="S49" s="594" t="s">
        <v>1023</v>
      </c>
      <c r="T49" s="593" t="s">
        <v>916</v>
      </c>
      <c r="U49" s="448" t="s">
        <v>1049</v>
      </c>
      <c r="V49" s="452" t="s">
        <v>1061</v>
      </c>
      <c r="W49" s="593" t="s">
        <v>899</v>
      </c>
      <c r="X49" s="594" t="s">
        <v>1051</v>
      </c>
      <c r="Y49" s="447" t="s">
        <v>1043</v>
      </c>
      <c r="Z49" s="448" t="s">
        <v>1057</v>
      </c>
      <c r="AA49" s="602" t="s">
        <v>1017</v>
      </c>
      <c r="AB49" s="42" t="s">
        <v>952</v>
      </c>
      <c r="AC49" s="10" t="s">
        <v>443</v>
      </c>
      <c r="AD49" s="6"/>
      <c r="AE49" s="520" t="s">
        <v>808</v>
      </c>
      <c r="AF49" s="520" t="s">
        <v>808</v>
      </c>
      <c r="AG49" s="520" t="s">
        <v>808</v>
      </c>
      <c r="AH49" s="520" t="s">
        <v>798</v>
      </c>
      <c r="AI49" s="520" t="s">
        <v>798</v>
      </c>
      <c r="AJ49" s="520" t="s">
        <v>798</v>
      </c>
      <c r="AK49" s="520" t="s">
        <v>636</v>
      </c>
      <c r="AL49" s="520" t="s">
        <v>636</v>
      </c>
      <c r="AM49" s="520" t="s">
        <v>636</v>
      </c>
      <c r="AN49" s="520" t="s">
        <v>517</v>
      </c>
      <c r="AO49" s="520" t="s">
        <v>517</v>
      </c>
      <c r="AP49" s="520" t="s">
        <v>517</v>
      </c>
      <c r="AQ49" s="520" t="s">
        <v>782</v>
      </c>
      <c r="AR49" s="520" t="s">
        <v>782</v>
      </c>
      <c r="AS49" s="520" t="s">
        <v>636</v>
      </c>
      <c r="AT49" s="520" t="s">
        <v>636</v>
      </c>
      <c r="AU49" s="520" t="s">
        <v>516</v>
      </c>
      <c r="AV49" s="520" t="s">
        <v>516</v>
      </c>
      <c r="AW49" s="520" t="s">
        <v>516</v>
      </c>
      <c r="AX49" s="520" t="s">
        <v>782</v>
      </c>
      <c r="AY49" s="520" t="s">
        <v>782</v>
      </c>
      <c r="AZ49" s="520" t="s">
        <v>636</v>
      </c>
      <c r="BA49" s="520" t="s">
        <v>636</v>
      </c>
      <c r="BC49" s="118"/>
      <c r="BD49" s="118">
        <f>COUNTIF(D49:AA49,"A.39")</f>
        <v>0</v>
      </c>
      <c r="BE49" s="118">
        <f>COUNTIF(D49:AA49,"A.45")</f>
        <v>0</v>
      </c>
      <c r="BF49" s="118">
        <f t="shared" si="2"/>
        <v>0</v>
      </c>
      <c r="BG49" s="118">
        <f>COUNTIF(D49:AA49,"B.22")</f>
        <v>0</v>
      </c>
      <c r="BH49" s="118">
        <f>COUNTIF(D49:AA49,"B.25")</f>
        <v>0</v>
      </c>
      <c r="BI49" s="118">
        <f>COUNTIF(D49:AA49,"B.29")</f>
        <v>0</v>
      </c>
      <c r="BJ49" s="118">
        <f t="shared" si="6"/>
        <v>0</v>
      </c>
      <c r="BK49" s="118">
        <f>COUNTIF(D49:AA49,"C.7")</f>
        <v>0</v>
      </c>
      <c r="BL49" s="117">
        <f>COUNTIF(D49:AA49,"CP.7")</f>
        <v>0</v>
      </c>
      <c r="BM49" s="118">
        <f t="shared" si="8"/>
        <v>0</v>
      </c>
      <c r="BN49" s="118">
        <f>COUNTIF(D49:AA49,"C.13")</f>
        <v>0</v>
      </c>
      <c r="BO49" s="117">
        <f>COUNTIF(D49:AA49,"CP.13")</f>
        <v>0</v>
      </c>
      <c r="BP49" s="118">
        <f t="shared" si="11"/>
        <v>0</v>
      </c>
      <c r="BQ49" s="118">
        <f>COUNTIF(D49:AA49,"C.19")</f>
        <v>0</v>
      </c>
      <c r="BR49" s="118">
        <f>COUNTIF(D49:AA49,"CP.20")</f>
        <v>0</v>
      </c>
      <c r="BS49" s="118">
        <f t="shared" si="14"/>
        <v>0</v>
      </c>
      <c r="BT49" s="118">
        <f>COUNTIF(D49:AA49,"C.31")</f>
        <v>0</v>
      </c>
      <c r="BU49" s="118">
        <f>COUNTIF(D49:AA49,"CP.31")</f>
        <v>0</v>
      </c>
      <c r="BV49" s="118">
        <f t="shared" si="88"/>
        <v>0</v>
      </c>
      <c r="BW49" s="117">
        <f>COUNTIF(D49:AA49,"D.12")</f>
        <v>0</v>
      </c>
      <c r="BX49" s="117">
        <f>COUNTIF(D49:AA49,"DP.12")</f>
        <v>0</v>
      </c>
      <c r="BY49" s="117">
        <f t="shared" si="19"/>
        <v>0</v>
      </c>
      <c r="BZ49" s="117">
        <f>COUNTIF(D49:AA49,"D.41")</f>
        <v>0</v>
      </c>
      <c r="CA49" s="117">
        <f>COUNTIF(D49:AA49,"DP.41")</f>
        <v>0</v>
      </c>
      <c r="CB49" s="117">
        <f t="shared" si="89"/>
        <v>0</v>
      </c>
      <c r="CC49" s="117">
        <f>COUNTIF(D49:AA49,"E.43")</f>
        <v>0</v>
      </c>
      <c r="CD49" s="117">
        <f>COUNTIF(D49:AA49,"EL.43")</f>
        <v>0</v>
      </c>
      <c r="CE49" s="117">
        <f t="shared" si="24"/>
        <v>0</v>
      </c>
      <c r="CF49" s="117">
        <f>COUNTIF(D49:AA49,"E.10")</f>
        <v>0</v>
      </c>
      <c r="CG49" s="117">
        <f>COUNTIF(D49:AA49,"EL.10")</f>
        <v>0</v>
      </c>
      <c r="CH49" s="117">
        <f t="shared" si="92"/>
        <v>0</v>
      </c>
      <c r="CI49" s="117">
        <f>COUNTIF(D49:AA49,"E.18")</f>
        <v>0</v>
      </c>
      <c r="CJ49" s="117">
        <f>COUNTIF(D49:AA49,"EL.18")</f>
        <v>0</v>
      </c>
      <c r="CK49" s="117">
        <f>COUNTIF(D49:AA49,"EP.18")</f>
        <v>0</v>
      </c>
      <c r="CL49" s="117">
        <f t="shared" si="28"/>
        <v>0</v>
      </c>
      <c r="CM49" s="117">
        <f>COUNTIF(D49:AA49,"E.33")</f>
        <v>0</v>
      </c>
      <c r="CN49" s="117">
        <f>COUNTIF(D49:AA49,"EL.33")</f>
        <v>0</v>
      </c>
      <c r="CO49" s="117">
        <f t="shared" si="31"/>
        <v>0</v>
      </c>
      <c r="CP49" s="117">
        <f>COUNTIF(D49:AA49,"EP.47")</f>
        <v>0</v>
      </c>
      <c r="CQ49" s="117">
        <f>COUNTIF(D49:AA49,"EL.47")</f>
        <v>0</v>
      </c>
      <c r="CR49" s="117">
        <f t="shared" si="93"/>
        <v>0</v>
      </c>
      <c r="CS49" s="117">
        <f>COUNTIF(D49:AA49,"F.32")</f>
        <v>0</v>
      </c>
      <c r="CT49" s="117">
        <f>COUNTIF(D49:AA49,"F.37")</f>
        <v>0</v>
      </c>
      <c r="CU49" s="117">
        <f>COUNTIF(D49:AA49,"G.3")</f>
        <v>0</v>
      </c>
      <c r="CV49" s="117">
        <f>COUNTIF(D49:AA49,"GP.3")</f>
        <v>0</v>
      </c>
      <c r="CW49" s="117">
        <f t="shared" si="38"/>
        <v>0</v>
      </c>
      <c r="CX49" s="117">
        <f>COUNTIF(D49:AA49,"G.20")</f>
        <v>0</v>
      </c>
      <c r="CY49" s="117">
        <f>COUNTIF(D49:AA49,"G.42")</f>
        <v>0</v>
      </c>
      <c r="CZ49" s="117">
        <f>COUNTIF(D49:AA49,"G.43")</f>
        <v>0</v>
      </c>
      <c r="DA49" s="117">
        <f>COUNTIF(D49:AA49,"GP.43")</f>
        <v>0</v>
      </c>
      <c r="DB49" s="117">
        <f t="shared" si="94"/>
        <v>0</v>
      </c>
      <c r="DC49" s="117">
        <f>COUNTIF(D49:AA49,"G.35")</f>
        <v>0</v>
      </c>
      <c r="DD49" s="117">
        <f>COUNTIF(D49:AA49,"GP.31")</f>
        <v>0</v>
      </c>
      <c r="DE49" s="117">
        <f>COUNTIF(D49:AA49,"HL.35")</f>
        <v>0</v>
      </c>
      <c r="DF49" s="117">
        <f t="shared" si="96"/>
        <v>0</v>
      </c>
      <c r="DG49" s="117">
        <f>COUNTIF(D49:AA49,"H.6")</f>
        <v>0</v>
      </c>
      <c r="DH49" s="117">
        <f>COUNTIF(D49:AA49,"HL.6")</f>
        <v>0</v>
      </c>
      <c r="DI49" s="117">
        <f t="shared" si="47"/>
        <v>0</v>
      </c>
      <c r="DJ49" s="117">
        <f>COUNTIF(D49:AA49,"H.17")</f>
        <v>0</v>
      </c>
      <c r="DK49" s="117">
        <f>COUNTIF(D49:AA49,"HL.17")</f>
        <v>0</v>
      </c>
      <c r="DL49" s="117">
        <f t="shared" si="50"/>
        <v>0</v>
      </c>
      <c r="DM49" s="117">
        <f>COUNTIF(D49:AA49,"I.2")</f>
        <v>0</v>
      </c>
      <c r="DN49" s="117">
        <f>COUNTIF(D49:AA49,"I.21")</f>
        <v>0</v>
      </c>
      <c r="DO49" s="117">
        <f>COUNTIF(D49:AA49,"T.21")</f>
        <v>0</v>
      </c>
      <c r="DP49" s="117">
        <f t="shared" si="53"/>
        <v>0</v>
      </c>
      <c r="DQ49" s="117">
        <f>COUNTIF(D49:AA49,"J.4")</f>
        <v>0</v>
      </c>
      <c r="DR49" s="117">
        <f>COUNTIF(D49:AA49,"JL.4")</f>
        <v>0</v>
      </c>
      <c r="DS49" s="117">
        <f t="shared" si="99"/>
        <v>0</v>
      </c>
      <c r="DT49" s="117">
        <f>COUNTIF(D49:AA49,"J.11")</f>
        <v>0</v>
      </c>
      <c r="DU49" s="117">
        <f>COUNTIF(D49:AA49,"JL.11")</f>
        <v>0</v>
      </c>
      <c r="DV49" s="117">
        <f t="shared" si="57"/>
        <v>0</v>
      </c>
      <c r="DW49" s="117">
        <f>COUNTIF(D49:AA49,"JL.26")</f>
        <v>0</v>
      </c>
      <c r="DX49" s="117">
        <f>COUNTIF(D49:AA49,"T.26")</f>
        <v>0</v>
      </c>
      <c r="DY49" s="117">
        <f t="shared" si="60"/>
        <v>0</v>
      </c>
      <c r="DZ49" s="117">
        <f>COUNTIF(D49:AA49,"JL.16")</f>
        <v>0</v>
      </c>
      <c r="EA49" s="117">
        <f>COUNTIF(D49:AA49,"T.16")</f>
        <v>0</v>
      </c>
      <c r="EB49" s="117">
        <f t="shared" si="101"/>
        <v>0</v>
      </c>
      <c r="EC49" s="117">
        <f>COUNTIF(D49:AA49,"K.5")</f>
        <v>0</v>
      </c>
      <c r="ED49" s="117">
        <f>COUNTIF(D49:AA49,"KL.5")</f>
        <v>0</v>
      </c>
      <c r="EE49" s="117">
        <f t="shared" si="64"/>
        <v>0</v>
      </c>
      <c r="EF49" s="117">
        <f>COUNTIF(D49:AA49,"K.40")</f>
        <v>0</v>
      </c>
      <c r="EG49" s="117">
        <f>COUNTIF(D49:AA49,"KL.40")</f>
        <v>0</v>
      </c>
      <c r="EH49" s="117">
        <f t="shared" si="102"/>
        <v>0</v>
      </c>
      <c r="EI49" s="117">
        <f>COUNTIF(D49:AA49,"L.9")</f>
        <v>0</v>
      </c>
      <c r="EJ49" s="117">
        <f>COUNTIF(D49:AA49,"LL.9")</f>
        <v>0</v>
      </c>
      <c r="EK49" s="117">
        <f t="shared" si="69"/>
        <v>0</v>
      </c>
      <c r="EL49" s="117">
        <f>COUNTIF(D49:AA49,"L.27")</f>
        <v>0</v>
      </c>
      <c r="EM49" s="117">
        <f>COUNTIF(D49:AA49,"LL.27")</f>
        <v>0</v>
      </c>
      <c r="EN49" s="117">
        <f t="shared" si="103"/>
        <v>0</v>
      </c>
      <c r="EO49" s="117">
        <f>COUNTIF(D49:AA49,"M.24")</f>
        <v>0</v>
      </c>
      <c r="EP49" s="117">
        <f>COUNTIF(D49:AA49,"N.34")</f>
        <v>0</v>
      </c>
      <c r="EQ49" s="117">
        <f>COUNTIF(D49:AA49,"N.44")</f>
        <v>0</v>
      </c>
      <c r="ER49" s="118">
        <f>COUNTIF(D49:AA49,"O.30")</f>
        <v>0</v>
      </c>
      <c r="ES49" s="117">
        <f>COUNTIF(D49:AA49,"P.15")</f>
        <v>0</v>
      </c>
      <c r="ET49" s="117">
        <f>COUNTIF(D49:AA49,"PL.15")</f>
        <v>0</v>
      </c>
      <c r="EU49" s="117">
        <f t="shared" si="78"/>
        <v>0</v>
      </c>
      <c r="EV49" s="117">
        <f>COUNTIF(D49:AA49,"R.14")</f>
        <v>0</v>
      </c>
      <c r="EW49" s="117">
        <f>COUNTIF(D49:AA49,"RL.14")</f>
        <v>0</v>
      </c>
      <c r="EX49" s="117">
        <f t="shared" si="81"/>
        <v>0</v>
      </c>
      <c r="EY49" s="118">
        <f>COUNTIF(D49:AA49,"T.36")</f>
        <v>0</v>
      </c>
      <c r="EZ49" s="118">
        <f>COUNTIF(D49:AA49,"M.36")</f>
        <v>0</v>
      </c>
      <c r="FA49" s="117">
        <f t="shared" si="104"/>
        <v>0</v>
      </c>
      <c r="FB49" s="118">
        <f>COUNTIF(D49:AA49,"X.38")</f>
        <v>0</v>
      </c>
      <c r="FC49" s="118">
        <f>COUNTIF(D49:AA49,"X.28")</f>
        <v>0</v>
      </c>
      <c r="FD49" s="7">
        <f t="shared" si="149"/>
        <v>0</v>
      </c>
    </row>
    <row r="50" spans="1:162" ht="17.100000000000001" customHeight="1" x14ac:dyDescent="0.25">
      <c r="A50" s="774"/>
      <c r="B50" s="777"/>
      <c r="C50" s="172">
        <v>6</v>
      </c>
      <c r="D50" s="593" t="s">
        <v>1036</v>
      </c>
      <c r="E50" s="580" t="s">
        <v>1063</v>
      </c>
      <c r="F50" s="594" t="s">
        <v>1024</v>
      </c>
      <c r="G50" s="447" t="s">
        <v>1026</v>
      </c>
      <c r="H50" s="580" t="s">
        <v>1014</v>
      </c>
      <c r="I50" s="594" t="s">
        <v>859</v>
      </c>
      <c r="J50" s="447" t="s">
        <v>888</v>
      </c>
      <c r="K50" s="580" t="s">
        <v>1060</v>
      </c>
      <c r="L50" s="594" t="s">
        <v>1030</v>
      </c>
      <c r="M50" s="593" t="s">
        <v>1025</v>
      </c>
      <c r="N50" s="580" t="s">
        <v>1048</v>
      </c>
      <c r="O50" s="594" t="s">
        <v>1018</v>
      </c>
      <c r="P50" s="593" t="s">
        <v>912</v>
      </c>
      <c r="Q50" s="594" t="s">
        <v>900</v>
      </c>
      <c r="R50" s="447" t="s">
        <v>1020</v>
      </c>
      <c r="S50" s="594" t="s">
        <v>1023</v>
      </c>
      <c r="T50" s="593" t="s">
        <v>916</v>
      </c>
      <c r="U50" s="448" t="s">
        <v>1049</v>
      </c>
      <c r="V50" s="452" t="s">
        <v>1031</v>
      </c>
      <c r="W50" s="593" t="s">
        <v>899</v>
      </c>
      <c r="X50" s="594" t="s">
        <v>1051</v>
      </c>
      <c r="Y50" s="447" t="s">
        <v>1043</v>
      </c>
      <c r="Z50" s="448" t="s">
        <v>1052</v>
      </c>
      <c r="AA50" s="602" t="s">
        <v>1017</v>
      </c>
      <c r="AB50" s="42" t="s">
        <v>953</v>
      </c>
      <c r="AC50" s="10" t="s">
        <v>441</v>
      </c>
      <c r="AD50" s="6"/>
      <c r="AE50" s="520" t="s">
        <v>791</v>
      </c>
      <c r="AF50" s="520" t="s">
        <v>791</v>
      </c>
      <c r="AG50" s="520" t="s">
        <v>791</v>
      </c>
      <c r="AH50" s="520" t="s">
        <v>798</v>
      </c>
      <c r="AI50" s="520" t="s">
        <v>798</v>
      </c>
      <c r="AJ50" s="520" t="s">
        <v>798</v>
      </c>
      <c r="AK50" s="520" t="s">
        <v>636</v>
      </c>
      <c r="AL50" s="520" t="s">
        <v>636</v>
      </c>
      <c r="AM50" s="520" t="s">
        <v>636</v>
      </c>
      <c r="AN50" s="520" t="s">
        <v>517</v>
      </c>
      <c r="AO50" s="520" t="s">
        <v>517</v>
      </c>
      <c r="AP50" s="520" t="s">
        <v>517</v>
      </c>
      <c r="AQ50" s="520" t="s">
        <v>803</v>
      </c>
      <c r="AR50" s="520" t="s">
        <v>803</v>
      </c>
      <c r="AS50" s="520" t="s">
        <v>636</v>
      </c>
      <c r="AT50" s="520" t="s">
        <v>636</v>
      </c>
      <c r="AU50" s="520" t="s">
        <v>516</v>
      </c>
      <c r="AV50" s="520" t="s">
        <v>516</v>
      </c>
      <c r="AW50" s="520" t="s">
        <v>516</v>
      </c>
      <c r="AX50" s="520" t="s">
        <v>803</v>
      </c>
      <c r="AY50" s="520" t="s">
        <v>803</v>
      </c>
      <c r="AZ50" s="520" t="s">
        <v>636</v>
      </c>
      <c r="BA50" s="520" t="s">
        <v>636</v>
      </c>
      <c r="BC50" s="118"/>
      <c r="BD50" s="118">
        <f>COUNTIF(D50:AA50,"A.39")</f>
        <v>0</v>
      </c>
      <c r="BE50" s="118">
        <f>COUNTIF(D50:AA50,"A.45")</f>
        <v>0</v>
      </c>
      <c r="BF50" s="118">
        <f t="shared" si="2"/>
        <v>0</v>
      </c>
      <c r="BG50" s="118">
        <f>COUNTIF(D50:AA50,"B.22")</f>
        <v>0</v>
      </c>
      <c r="BH50" s="118">
        <f>COUNTIF(D50:AA50,"B.25")</f>
        <v>0</v>
      </c>
      <c r="BI50" s="118">
        <f>COUNTIF(D50:AA50,"B.29")</f>
        <v>0</v>
      </c>
      <c r="BJ50" s="118">
        <f t="shared" si="6"/>
        <v>0</v>
      </c>
      <c r="BK50" s="118">
        <f>COUNTIF(D50:AA50,"C.7")</f>
        <v>0</v>
      </c>
      <c r="BL50" s="117">
        <f>COUNTIF(D50:AA50,"CP.7")</f>
        <v>0</v>
      </c>
      <c r="BM50" s="118">
        <f t="shared" si="8"/>
        <v>0</v>
      </c>
      <c r="BN50" s="118">
        <f>COUNTIF(D50:AA50,"C.13")</f>
        <v>0</v>
      </c>
      <c r="BO50" s="117">
        <f>COUNTIF(D50:AA50,"CP.13")</f>
        <v>0</v>
      </c>
      <c r="BP50" s="118">
        <f t="shared" si="11"/>
        <v>0</v>
      </c>
      <c r="BQ50" s="118">
        <f>COUNTIF(D50:AA50,"C.19")</f>
        <v>0</v>
      </c>
      <c r="BR50" s="118">
        <f>COUNTIF(D50:AA50,"CP.20")</f>
        <v>0</v>
      </c>
      <c r="BS50" s="118">
        <f t="shared" si="14"/>
        <v>0</v>
      </c>
      <c r="BT50" s="118">
        <f>COUNTIF(D50:AA50,"C.31")</f>
        <v>0</v>
      </c>
      <c r="BU50" s="118">
        <f>COUNTIF(D50:AA50,"CP.31")</f>
        <v>0</v>
      </c>
      <c r="BV50" s="118">
        <f t="shared" si="88"/>
        <v>0</v>
      </c>
      <c r="BW50" s="117">
        <f>COUNTIF(D50:AA50,"D.12")</f>
        <v>0</v>
      </c>
      <c r="BX50" s="117">
        <f>COUNTIF(D50:AA50,"DP.12")</f>
        <v>0</v>
      </c>
      <c r="BY50" s="117">
        <f t="shared" si="19"/>
        <v>0</v>
      </c>
      <c r="BZ50" s="117">
        <f>COUNTIF(D50:AA50,"D.41")</f>
        <v>0</v>
      </c>
      <c r="CA50" s="117">
        <f>COUNTIF(D50:AA50,"DP.41")</f>
        <v>0</v>
      </c>
      <c r="CB50" s="117">
        <f t="shared" si="89"/>
        <v>0</v>
      </c>
      <c r="CC50" s="117">
        <f>COUNTIF(D50:AA50,"E.43")</f>
        <v>0</v>
      </c>
      <c r="CD50" s="117">
        <f>COUNTIF(D50:AA50,"EL.43")</f>
        <v>0</v>
      </c>
      <c r="CE50" s="117">
        <f t="shared" si="24"/>
        <v>0</v>
      </c>
      <c r="CF50" s="117">
        <f>COUNTIF(D50:AA50,"E.10")</f>
        <v>0</v>
      </c>
      <c r="CG50" s="117">
        <f>COUNTIF(D50:AA50,"EL.10")</f>
        <v>0</v>
      </c>
      <c r="CH50" s="117">
        <f t="shared" si="92"/>
        <v>0</v>
      </c>
      <c r="CI50" s="117">
        <f>COUNTIF(D50:AA50,"E.18")</f>
        <v>0</v>
      </c>
      <c r="CJ50" s="117">
        <f>COUNTIF(D50:AA50,"EL.18")</f>
        <v>0</v>
      </c>
      <c r="CK50" s="117">
        <f>COUNTIF(D50:AA50,"EP.18")</f>
        <v>0</v>
      </c>
      <c r="CL50" s="117">
        <f t="shared" si="28"/>
        <v>0</v>
      </c>
      <c r="CM50" s="117">
        <f>COUNTIF(D50:AA50,"E.33")</f>
        <v>0</v>
      </c>
      <c r="CN50" s="117">
        <f>COUNTIF(D50:AA50,"EL.33")</f>
        <v>0</v>
      </c>
      <c r="CO50" s="117">
        <f t="shared" si="31"/>
        <v>0</v>
      </c>
      <c r="CP50" s="117">
        <f>COUNTIF(D50:AA50,"EP.47")</f>
        <v>0</v>
      </c>
      <c r="CQ50" s="117">
        <f>COUNTIF(D50:AA50,"EL.47")</f>
        <v>0</v>
      </c>
      <c r="CR50" s="117">
        <f t="shared" si="93"/>
        <v>0</v>
      </c>
      <c r="CS50" s="117">
        <f>COUNTIF(D50:AA50,"F.32")</f>
        <v>0</v>
      </c>
      <c r="CT50" s="117">
        <f>COUNTIF(D50:AA50,"F.37")</f>
        <v>0</v>
      </c>
      <c r="CU50" s="117">
        <f>COUNTIF(D50:AA50,"G.3")</f>
        <v>0</v>
      </c>
      <c r="CV50" s="117">
        <f>COUNTIF(D50:AA50,"GP.3")</f>
        <v>0</v>
      </c>
      <c r="CW50" s="117">
        <f t="shared" si="38"/>
        <v>0</v>
      </c>
      <c r="CX50" s="117">
        <f>COUNTIF(D50:AA50,"G.20")</f>
        <v>0</v>
      </c>
      <c r="CY50" s="117">
        <f>COUNTIF(D50:AA50,"G.42")</f>
        <v>0</v>
      </c>
      <c r="CZ50" s="117">
        <f>COUNTIF(D50:AA50,"G.43")</f>
        <v>0</v>
      </c>
      <c r="DA50" s="117">
        <f>COUNTIF(D50:AA50,"GP.43")</f>
        <v>0</v>
      </c>
      <c r="DB50" s="117">
        <f t="shared" si="94"/>
        <v>0</v>
      </c>
      <c r="DC50" s="117">
        <f>COUNTIF(D50:AA50,"G.35")</f>
        <v>0</v>
      </c>
      <c r="DD50" s="117">
        <f>COUNTIF(D50:AA50,"GP.31")</f>
        <v>0</v>
      </c>
      <c r="DE50" s="117">
        <f>COUNTIF(D50:AA50,"HL.35")</f>
        <v>0</v>
      </c>
      <c r="DF50" s="117">
        <f t="shared" si="96"/>
        <v>0</v>
      </c>
      <c r="DG50" s="117">
        <f>COUNTIF(D50:AA50,"H.6")</f>
        <v>0</v>
      </c>
      <c r="DH50" s="117">
        <f>COUNTIF(D50:AA50,"HL.6")</f>
        <v>0</v>
      </c>
      <c r="DI50" s="117">
        <f t="shared" si="47"/>
        <v>0</v>
      </c>
      <c r="DJ50" s="117">
        <f>COUNTIF(D50:AA50,"H.17")</f>
        <v>0</v>
      </c>
      <c r="DK50" s="117">
        <f>COUNTIF(D50:AA50,"HL.17")</f>
        <v>0</v>
      </c>
      <c r="DL50" s="117">
        <f t="shared" si="50"/>
        <v>0</v>
      </c>
      <c r="DM50" s="117">
        <f>COUNTIF(D50:AA50,"I.2")</f>
        <v>0</v>
      </c>
      <c r="DN50" s="117">
        <f>COUNTIF(D50:AA50,"I.21")</f>
        <v>0</v>
      </c>
      <c r="DO50" s="117">
        <f>COUNTIF(D50:AA50,"T.21")</f>
        <v>0</v>
      </c>
      <c r="DP50" s="117">
        <f t="shared" si="53"/>
        <v>0</v>
      </c>
      <c r="DQ50" s="117">
        <f>COUNTIF(D50:AA50,"J.4")</f>
        <v>0</v>
      </c>
      <c r="DR50" s="117">
        <f>COUNTIF(D50:AA50,"JL.4")</f>
        <v>0</v>
      </c>
      <c r="DS50" s="117">
        <f t="shared" si="99"/>
        <v>0</v>
      </c>
      <c r="DT50" s="117">
        <f>COUNTIF(D50:AA50,"J.11")</f>
        <v>0</v>
      </c>
      <c r="DU50" s="117">
        <f>COUNTIF(D50:AA50,"JL.11")</f>
        <v>0</v>
      </c>
      <c r="DV50" s="117">
        <f t="shared" si="57"/>
        <v>0</v>
      </c>
      <c r="DW50" s="117">
        <f>COUNTIF(D50:AA50,"JL.26")</f>
        <v>0</v>
      </c>
      <c r="DX50" s="117">
        <f>COUNTIF(D50:AA50,"T.26")</f>
        <v>0</v>
      </c>
      <c r="DY50" s="117">
        <f t="shared" si="60"/>
        <v>0</v>
      </c>
      <c r="DZ50" s="117">
        <f>COUNTIF(D50:AA50,"JL.16")</f>
        <v>0</v>
      </c>
      <c r="EA50" s="117">
        <f>COUNTIF(D50:AA50,"T.16")</f>
        <v>0</v>
      </c>
      <c r="EB50" s="117">
        <f t="shared" si="101"/>
        <v>0</v>
      </c>
      <c r="EC50" s="117">
        <f>COUNTIF(D50:AA50,"K.5")</f>
        <v>0</v>
      </c>
      <c r="ED50" s="117">
        <f>COUNTIF(D50:AA50,"KL.5")</f>
        <v>0</v>
      </c>
      <c r="EE50" s="117">
        <f t="shared" si="64"/>
        <v>0</v>
      </c>
      <c r="EF50" s="117">
        <f>COUNTIF(D50:AA50,"K.40")</f>
        <v>0</v>
      </c>
      <c r="EG50" s="117">
        <f>COUNTIF(D50:AA50,"KL.40")</f>
        <v>0</v>
      </c>
      <c r="EH50" s="117">
        <f t="shared" si="102"/>
        <v>0</v>
      </c>
      <c r="EI50" s="117">
        <f>COUNTIF(D50:AA50,"L.9")</f>
        <v>0</v>
      </c>
      <c r="EJ50" s="117">
        <f>COUNTIF(D50:AA50,"LL.9")</f>
        <v>0</v>
      </c>
      <c r="EK50" s="117">
        <f t="shared" si="69"/>
        <v>0</v>
      </c>
      <c r="EL50" s="117">
        <f>COUNTIF(D50:AA50,"L.27")</f>
        <v>0</v>
      </c>
      <c r="EM50" s="117">
        <f>COUNTIF(D50:AA50,"LL.27")</f>
        <v>0</v>
      </c>
      <c r="EN50" s="117">
        <f t="shared" si="103"/>
        <v>0</v>
      </c>
      <c r="EO50" s="117">
        <f>COUNTIF(D50:AA50,"M.24")</f>
        <v>0</v>
      </c>
      <c r="EP50" s="117">
        <f>COUNTIF(D50:AA50,"N.34")</f>
        <v>0</v>
      </c>
      <c r="EQ50" s="117">
        <f>COUNTIF(D50:AA50,"N.44")</f>
        <v>0</v>
      </c>
      <c r="ER50" s="118">
        <f>COUNTIF(D50:AA50,"O.30")</f>
        <v>0</v>
      </c>
      <c r="ES50" s="117">
        <f>COUNTIF(D50:AA50,"P.15")</f>
        <v>0</v>
      </c>
      <c r="ET50" s="117">
        <f>COUNTIF(D50:AA50,"PL.15")</f>
        <v>0</v>
      </c>
      <c r="EU50" s="117">
        <f t="shared" si="78"/>
        <v>0</v>
      </c>
      <c r="EV50" s="117">
        <f>COUNTIF(D50:AA50,"R.14")</f>
        <v>0</v>
      </c>
      <c r="EW50" s="117">
        <f>COUNTIF(D50:AA50,"RL.14")</f>
        <v>0</v>
      </c>
      <c r="EX50" s="117">
        <f t="shared" si="81"/>
        <v>0</v>
      </c>
      <c r="EY50" s="118">
        <f>COUNTIF(D50:AA50,"T.36")</f>
        <v>0</v>
      </c>
      <c r="EZ50" s="118">
        <f>COUNTIF(D50:AA50,"M.36")</f>
        <v>0</v>
      </c>
      <c r="FA50" s="117">
        <f t="shared" si="104"/>
        <v>0</v>
      </c>
      <c r="FB50" s="118">
        <f>COUNTIF(D50:AA50,"X.38")</f>
        <v>0</v>
      </c>
      <c r="FC50" s="118">
        <f>COUNTIF(D50:AA50,"X.28")</f>
        <v>0</v>
      </c>
      <c r="FD50" s="7">
        <f t="shared" si="149"/>
        <v>0</v>
      </c>
    </row>
    <row r="51" spans="1:162" ht="17.100000000000001" customHeight="1" x14ac:dyDescent="0.25">
      <c r="A51" s="774"/>
      <c r="B51" s="777"/>
      <c r="C51" s="172">
        <v>7</v>
      </c>
      <c r="D51" s="593" t="s">
        <v>1021</v>
      </c>
      <c r="E51" s="580" t="s">
        <v>1030</v>
      </c>
      <c r="F51" s="594" t="s">
        <v>1036</v>
      </c>
      <c r="G51" s="447" t="s">
        <v>1026</v>
      </c>
      <c r="H51" s="580" t="s">
        <v>1014</v>
      </c>
      <c r="I51" s="594" t="s">
        <v>859</v>
      </c>
      <c r="J51" s="447" t="s">
        <v>888</v>
      </c>
      <c r="K51" s="580" t="s">
        <v>1060</v>
      </c>
      <c r="L51" s="594" t="s">
        <v>1041</v>
      </c>
      <c r="M51" s="593" t="s">
        <v>1043</v>
      </c>
      <c r="N51" s="580" t="s">
        <v>1018</v>
      </c>
      <c r="O51" s="452" t="s">
        <v>845</v>
      </c>
      <c r="P51" s="593" t="s">
        <v>1032</v>
      </c>
      <c r="Q51" s="594" t="s">
        <v>900</v>
      </c>
      <c r="R51" s="593" t="s">
        <v>1050</v>
      </c>
      <c r="S51" s="452" t="s">
        <v>1052</v>
      </c>
      <c r="T51" s="447" t="s">
        <v>1039</v>
      </c>
      <c r="U51" s="580" t="s">
        <v>904</v>
      </c>
      <c r="V51" s="452" t="s">
        <v>1031</v>
      </c>
      <c r="W51" s="593" t="s">
        <v>902</v>
      </c>
      <c r="X51" s="594" t="s">
        <v>912</v>
      </c>
      <c r="Y51" s="593" t="s">
        <v>901</v>
      </c>
      <c r="Z51" s="628" t="s">
        <v>1037</v>
      </c>
      <c r="AA51" s="594" t="s">
        <v>1020</v>
      </c>
      <c r="AB51" s="42" t="s">
        <v>954</v>
      </c>
      <c r="AC51" s="229" t="s">
        <v>72</v>
      </c>
      <c r="AD51" s="6"/>
      <c r="AE51" s="520" t="s">
        <v>791</v>
      </c>
      <c r="AF51" s="520" t="s">
        <v>791</v>
      </c>
      <c r="AG51" s="520" t="s">
        <v>791</v>
      </c>
      <c r="AH51" s="520" t="s">
        <v>634</v>
      </c>
      <c r="AI51" s="520" t="s">
        <v>634</v>
      </c>
      <c r="AJ51" s="520" t="s">
        <v>634</v>
      </c>
      <c r="AK51" s="520" t="s">
        <v>633</v>
      </c>
      <c r="AL51" s="520" t="s">
        <v>633</v>
      </c>
      <c r="AM51" s="520" t="s">
        <v>633</v>
      </c>
      <c r="AN51" s="520" t="s">
        <v>517</v>
      </c>
      <c r="AO51" s="520" t="s">
        <v>517</v>
      </c>
      <c r="AP51" s="520" t="s">
        <v>517</v>
      </c>
      <c r="AQ51" s="520" t="s">
        <v>803</v>
      </c>
      <c r="AR51" s="520" t="s">
        <v>803</v>
      </c>
      <c r="AS51" s="520" t="s">
        <v>636</v>
      </c>
      <c r="AT51" s="520" t="s">
        <v>636</v>
      </c>
      <c r="AU51" s="520" t="s">
        <v>516</v>
      </c>
      <c r="AV51" s="520" t="s">
        <v>516</v>
      </c>
      <c r="AW51" s="520" t="s">
        <v>516</v>
      </c>
      <c r="AX51" s="520" t="s">
        <v>803</v>
      </c>
      <c r="AY51" s="520" t="s">
        <v>803</v>
      </c>
      <c r="AZ51" s="520" t="s">
        <v>636</v>
      </c>
      <c r="BA51" s="520" t="s">
        <v>636</v>
      </c>
      <c r="BC51" s="118"/>
      <c r="BD51" s="118">
        <f t="shared" si="105"/>
        <v>0</v>
      </c>
      <c r="BE51" s="118">
        <f t="shared" si="106"/>
        <v>0</v>
      </c>
      <c r="BF51" s="118">
        <f t="shared" si="2"/>
        <v>0</v>
      </c>
      <c r="BG51" s="118">
        <f t="shared" si="107"/>
        <v>0</v>
      </c>
      <c r="BH51" s="118">
        <f t="shared" si="108"/>
        <v>0</v>
      </c>
      <c r="BI51" s="118">
        <f t="shared" si="109"/>
        <v>0</v>
      </c>
      <c r="BJ51" s="118">
        <f t="shared" si="6"/>
        <v>0</v>
      </c>
      <c r="BK51" s="118">
        <f t="shared" si="7"/>
        <v>0</v>
      </c>
      <c r="BL51" s="117">
        <f t="shared" si="87"/>
        <v>0</v>
      </c>
      <c r="BM51" s="118">
        <f t="shared" si="8"/>
        <v>0</v>
      </c>
      <c r="BN51" s="118">
        <f t="shared" si="9"/>
        <v>0</v>
      </c>
      <c r="BO51" s="117">
        <f t="shared" si="10"/>
        <v>0</v>
      </c>
      <c r="BP51" s="118">
        <f t="shared" si="11"/>
        <v>0</v>
      </c>
      <c r="BQ51" s="118">
        <f t="shared" si="110"/>
        <v>0</v>
      </c>
      <c r="BR51" s="118">
        <f t="shared" si="13"/>
        <v>0</v>
      </c>
      <c r="BS51" s="118">
        <f t="shared" si="14"/>
        <v>0</v>
      </c>
      <c r="BT51" s="118">
        <f t="shared" si="111"/>
        <v>0</v>
      </c>
      <c r="BU51" s="118">
        <f t="shared" si="112"/>
        <v>0</v>
      </c>
      <c r="BV51" s="118">
        <f t="shared" si="88"/>
        <v>0</v>
      </c>
      <c r="BW51" s="117">
        <f t="shared" si="17"/>
        <v>0</v>
      </c>
      <c r="BX51" s="117">
        <f t="shared" si="18"/>
        <v>0</v>
      </c>
      <c r="BY51" s="117">
        <f t="shared" si="19"/>
        <v>0</v>
      </c>
      <c r="BZ51" s="117">
        <f t="shared" si="113"/>
        <v>0</v>
      </c>
      <c r="CA51" s="117">
        <f t="shared" si="114"/>
        <v>0</v>
      </c>
      <c r="CB51" s="117">
        <f t="shared" si="89"/>
        <v>0</v>
      </c>
      <c r="CC51" s="117">
        <f t="shared" si="22"/>
        <v>0</v>
      </c>
      <c r="CD51" s="117">
        <f t="shared" si="23"/>
        <v>0</v>
      </c>
      <c r="CE51" s="117">
        <f t="shared" si="24"/>
        <v>0</v>
      </c>
      <c r="CF51" s="117">
        <f t="shared" si="90"/>
        <v>0</v>
      </c>
      <c r="CG51" s="117">
        <f t="shared" si="91"/>
        <v>0</v>
      </c>
      <c r="CH51" s="117">
        <f t="shared" si="92"/>
        <v>0</v>
      </c>
      <c r="CI51" s="117">
        <f t="shared" si="115"/>
        <v>0</v>
      </c>
      <c r="CJ51" s="117">
        <f t="shared" si="116"/>
        <v>0</v>
      </c>
      <c r="CK51" s="117">
        <f t="shared" si="117"/>
        <v>0</v>
      </c>
      <c r="CL51" s="117">
        <f t="shared" si="28"/>
        <v>0</v>
      </c>
      <c r="CM51" s="117">
        <f t="shared" si="118"/>
        <v>0</v>
      </c>
      <c r="CN51" s="117">
        <f t="shared" si="119"/>
        <v>0</v>
      </c>
      <c r="CO51" s="117">
        <f t="shared" si="31"/>
        <v>0</v>
      </c>
      <c r="CP51" s="117">
        <f t="shared" si="120"/>
        <v>0</v>
      </c>
      <c r="CQ51" s="117">
        <f t="shared" si="121"/>
        <v>0</v>
      </c>
      <c r="CR51" s="117">
        <f t="shared" si="93"/>
        <v>0</v>
      </c>
      <c r="CS51" s="117">
        <f t="shared" si="122"/>
        <v>0</v>
      </c>
      <c r="CT51" s="117">
        <f t="shared" si="123"/>
        <v>0</v>
      </c>
      <c r="CU51" s="117">
        <f t="shared" si="36"/>
        <v>0</v>
      </c>
      <c r="CV51" s="117">
        <f t="shared" si="37"/>
        <v>0</v>
      </c>
      <c r="CW51" s="117">
        <f t="shared" si="38"/>
        <v>0</v>
      </c>
      <c r="CX51" s="117">
        <f t="shared" si="124"/>
        <v>0</v>
      </c>
      <c r="CY51" s="117">
        <f t="shared" si="125"/>
        <v>0</v>
      </c>
      <c r="CZ51" s="117">
        <f t="shared" si="126"/>
        <v>0</v>
      </c>
      <c r="DA51" s="117">
        <f t="shared" si="127"/>
        <v>0</v>
      </c>
      <c r="DB51" s="117">
        <f t="shared" si="94"/>
        <v>0</v>
      </c>
      <c r="DC51" s="117">
        <f t="shared" si="128"/>
        <v>0</v>
      </c>
      <c r="DD51" s="117">
        <f t="shared" si="95"/>
        <v>0</v>
      </c>
      <c r="DE51" s="117">
        <f t="shared" si="129"/>
        <v>0</v>
      </c>
      <c r="DF51" s="117">
        <f t="shared" si="96"/>
        <v>0</v>
      </c>
      <c r="DG51" s="117">
        <f t="shared" si="45"/>
        <v>0</v>
      </c>
      <c r="DH51" s="117">
        <f t="shared" si="46"/>
        <v>0</v>
      </c>
      <c r="DI51" s="117">
        <f t="shared" si="47"/>
        <v>0</v>
      </c>
      <c r="DJ51" s="117">
        <f t="shared" si="48"/>
        <v>0</v>
      </c>
      <c r="DK51" s="117">
        <f t="shared" si="49"/>
        <v>0</v>
      </c>
      <c r="DL51" s="117">
        <f t="shared" si="50"/>
        <v>0</v>
      </c>
      <c r="DM51" s="117">
        <f t="shared" si="51"/>
        <v>0</v>
      </c>
      <c r="DN51" s="117">
        <f t="shared" si="130"/>
        <v>0</v>
      </c>
      <c r="DO51" s="117">
        <f t="shared" si="97"/>
        <v>0</v>
      </c>
      <c r="DP51" s="117">
        <f t="shared" si="53"/>
        <v>0</v>
      </c>
      <c r="DQ51" s="117">
        <f t="shared" si="54"/>
        <v>0</v>
      </c>
      <c r="DR51" s="117">
        <f t="shared" si="98"/>
        <v>0</v>
      </c>
      <c r="DS51" s="117">
        <f t="shared" si="99"/>
        <v>0</v>
      </c>
      <c r="DT51" s="117">
        <f t="shared" si="55"/>
        <v>0</v>
      </c>
      <c r="DU51" s="117">
        <f t="shared" si="56"/>
        <v>0</v>
      </c>
      <c r="DV51" s="117">
        <f t="shared" si="57"/>
        <v>0</v>
      </c>
      <c r="DW51" s="117">
        <f t="shared" si="131"/>
        <v>0</v>
      </c>
      <c r="DX51" s="117">
        <f t="shared" si="132"/>
        <v>0</v>
      </c>
      <c r="DY51" s="117">
        <f t="shared" si="60"/>
        <v>0</v>
      </c>
      <c r="DZ51" s="117">
        <f t="shared" si="100"/>
        <v>0</v>
      </c>
      <c r="EA51" s="117">
        <f t="shared" si="61"/>
        <v>0</v>
      </c>
      <c r="EB51" s="117">
        <f t="shared" si="101"/>
        <v>0</v>
      </c>
      <c r="EC51" s="117">
        <f t="shared" si="62"/>
        <v>0</v>
      </c>
      <c r="ED51" s="117">
        <f t="shared" si="63"/>
        <v>0</v>
      </c>
      <c r="EE51" s="117">
        <f t="shared" si="64"/>
        <v>0</v>
      </c>
      <c r="EF51" s="117">
        <f t="shared" si="133"/>
        <v>0</v>
      </c>
      <c r="EG51" s="117">
        <f t="shared" si="134"/>
        <v>0</v>
      </c>
      <c r="EH51" s="117">
        <f t="shared" si="102"/>
        <v>0</v>
      </c>
      <c r="EI51" s="117">
        <f t="shared" si="67"/>
        <v>0</v>
      </c>
      <c r="EJ51" s="117">
        <f t="shared" si="68"/>
        <v>0</v>
      </c>
      <c r="EK51" s="117">
        <f t="shared" si="69"/>
        <v>0</v>
      </c>
      <c r="EL51" s="117">
        <f t="shared" si="135"/>
        <v>0</v>
      </c>
      <c r="EM51" s="117">
        <f t="shared" si="136"/>
        <v>0</v>
      </c>
      <c r="EN51" s="117">
        <f t="shared" si="103"/>
        <v>0</v>
      </c>
      <c r="EO51" s="117">
        <f t="shared" si="137"/>
        <v>0</v>
      </c>
      <c r="EP51" s="117">
        <f t="shared" si="138"/>
        <v>0</v>
      </c>
      <c r="EQ51" s="117">
        <f t="shared" si="139"/>
        <v>0</v>
      </c>
      <c r="ER51" s="118">
        <f t="shared" si="140"/>
        <v>0</v>
      </c>
      <c r="ES51" s="117">
        <f t="shared" si="141"/>
        <v>0</v>
      </c>
      <c r="ET51" s="117">
        <f t="shared" si="142"/>
        <v>0</v>
      </c>
      <c r="EU51" s="117">
        <f t="shared" si="78"/>
        <v>0</v>
      </c>
      <c r="EV51" s="117">
        <f t="shared" si="143"/>
        <v>0</v>
      </c>
      <c r="EW51" s="117">
        <f t="shared" si="144"/>
        <v>0</v>
      </c>
      <c r="EX51" s="117">
        <f t="shared" si="81"/>
        <v>0</v>
      </c>
      <c r="EY51" s="118">
        <f t="shared" si="145"/>
        <v>0</v>
      </c>
      <c r="EZ51" s="118">
        <f t="shared" si="146"/>
        <v>0</v>
      </c>
      <c r="FA51" s="117">
        <f t="shared" si="104"/>
        <v>0</v>
      </c>
      <c r="FB51" s="118">
        <f t="shared" si="147"/>
        <v>0</v>
      </c>
      <c r="FC51" s="118">
        <f t="shared" si="148"/>
        <v>0</v>
      </c>
      <c r="FD51" s="7">
        <f t="shared" si="149"/>
        <v>0</v>
      </c>
    </row>
    <row r="52" spans="1:162" ht="17.100000000000001" customHeight="1" x14ac:dyDescent="0.25">
      <c r="A52" s="774"/>
      <c r="B52" s="777"/>
      <c r="C52" s="172">
        <v>8</v>
      </c>
      <c r="D52" s="593" t="s">
        <v>1021</v>
      </c>
      <c r="E52" s="580" t="s">
        <v>1030</v>
      </c>
      <c r="F52" s="594" t="s">
        <v>1036</v>
      </c>
      <c r="G52" s="447" t="s">
        <v>1026</v>
      </c>
      <c r="H52" s="580" t="s">
        <v>1014</v>
      </c>
      <c r="I52" s="594" t="s">
        <v>859</v>
      </c>
      <c r="J52" s="593" t="s">
        <v>1053</v>
      </c>
      <c r="K52" s="580" t="s">
        <v>1060</v>
      </c>
      <c r="L52" s="594" t="s">
        <v>1041</v>
      </c>
      <c r="M52" s="447" t="s">
        <v>1049</v>
      </c>
      <c r="N52" s="580" t="s">
        <v>1018</v>
      </c>
      <c r="O52" s="452" t="s">
        <v>845</v>
      </c>
      <c r="P52" s="593" t="s">
        <v>1032</v>
      </c>
      <c r="Q52" s="594" t="s">
        <v>1029</v>
      </c>
      <c r="R52" s="593" t="s">
        <v>1050</v>
      </c>
      <c r="S52" s="452" t="s">
        <v>1052</v>
      </c>
      <c r="T52" s="447" t="s">
        <v>1039</v>
      </c>
      <c r="U52" s="580" t="s">
        <v>904</v>
      </c>
      <c r="V52" s="452" t="s">
        <v>1043</v>
      </c>
      <c r="W52" s="593" t="s">
        <v>902</v>
      </c>
      <c r="X52" s="594" t="s">
        <v>912</v>
      </c>
      <c r="Y52" s="593" t="s">
        <v>901</v>
      </c>
      <c r="Z52" s="628" t="s">
        <v>1037</v>
      </c>
      <c r="AA52" s="594" t="s">
        <v>1020</v>
      </c>
      <c r="AB52" s="42" t="s">
        <v>955</v>
      </c>
      <c r="AC52" s="10" t="s">
        <v>71</v>
      </c>
      <c r="AD52" s="6"/>
      <c r="AE52" s="520" t="s">
        <v>810</v>
      </c>
      <c r="AF52" s="520" t="s">
        <v>810</v>
      </c>
      <c r="AG52" s="520" t="s">
        <v>810</v>
      </c>
      <c r="AH52" s="520" t="s">
        <v>634</v>
      </c>
      <c r="AI52" s="520" t="s">
        <v>634</v>
      </c>
      <c r="AJ52" s="520" t="s">
        <v>634</v>
      </c>
      <c r="AK52" s="520" t="s">
        <v>633</v>
      </c>
      <c r="AL52" s="520" t="s">
        <v>633</v>
      </c>
      <c r="AM52" s="520" t="s">
        <v>633</v>
      </c>
      <c r="AN52" s="520" t="s">
        <v>782</v>
      </c>
      <c r="AO52" s="520" t="s">
        <v>782</v>
      </c>
      <c r="AP52" s="520" t="s">
        <v>782</v>
      </c>
      <c r="AQ52" s="520" t="s">
        <v>798</v>
      </c>
      <c r="AR52" s="520" t="s">
        <v>798</v>
      </c>
      <c r="AS52" s="520" t="s">
        <v>633</v>
      </c>
      <c r="AT52" s="520" t="s">
        <v>633</v>
      </c>
      <c r="AU52" s="520" t="s">
        <v>782</v>
      </c>
      <c r="AV52" s="520" t="s">
        <v>782</v>
      </c>
      <c r="AW52" s="520" t="s">
        <v>782</v>
      </c>
      <c r="AX52" s="520" t="s">
        <v>798</v>
      </c>
      <c r="AY52" s="520" t="s">
        <v>798</v>
      </c>
      <c r="AZ52" s="520" t="s">
        <v>633</v>
      </c>
      <c r="BA52" s="520" t="s">
        <v>633</v>
      </c>
      <c r="BC52" s="118"/>
      <c r="BD52" s="118">
        <f t="shared" si="105"/>
        <v>0</v>
      </c>
      <c r="BE52" s="118">
        <f t="shared" si="106"/>
        <v>0</v>
      </c>
      <c r="BF52" s="118">
        <f t="shared" si="2"/>
        <v>0</v>
      </c>
      <c r="BG52" s="118">
        <f t="shared" si="107"/>
        <v>0</v>
      </c>
      <c r="BH52" s="118">
        <f t="shared" si="108"/>
        <v>0</v>
      </c>
      <c r="BI52" s="118">
        <f t="shared" si="109"/>
        <v>0</v>
      </c>
      <c r="BJ52" s="118">
        <f t="shared" si="6"/>
        <v>0</v>
      </c>
      <c r="BK52" s="118">
        <f t="shared" si="7"/>
        <v>0</v>
      </c>
      <c r="BL52" s="117">
        <f t="shared" si="87"/>
        <v>0</v>
      </c>
      <c r="BM52" s="118">
        <f t="shared" si="8"/>
        <v>0</v>
      </c>
      <c r="BN52" s="118">
        <f t="shared" si="9"/>
        <v>0</v>
      </c>
      <c r="BO52" s="117">
        <f t="shared" si="10"/>
        <v>0</v>
      </c>
      <c r="BP52" s="118">
        <f t="shared" si="11"/>
        <v>0</v>
      </c>
      <c r="BQ52" s="118">
        <f t="shared" si="110"/>
        <v>0</v>
      </c>
      <c r="BR52" s="118">
        <f t="shared" si="13"/>
        <v>0</v>
      </c>
      <c r="BS52" s="118">
        <f t="shared" si="14"/>
        <v>0</v>
      </c>
      <c r="BT52" s="118">
        <f t="shared" si="111"/>
        <v>0</v>
      </c>
      <c r="BU52" s="118">
        <f t="shared" si="112"/>
        <v>0</v>
      </c>
      <c r="BV52" s="118">
        <f t="shared" si="88"/>
        <v>0</v>
      </c>
      <c r="BW52" s="117">
        <f t="shared" si="17"/>
        <v>0</v>
      </c>
      <c r="BX52" s="117">
        <f t="shared" si="18"/>
        <v>0</v>
      </c>
      <c r="BY52" s="117">
        <f t="shared" si="19"/>
        <v>0</v>
      </c>
      <c r="BZ52" s="117">
        <f t="shared" si="113"/>
        <v>0</v>
      </c>
      <c r="CA52" s="117">
        <f t="shared" si="114"/>
        <v>0</v>
      </c>
      <c r="CB52" s="117">
        <f t="shared" si="89"/>
        <v>0</v>
      </c>
      <c r="CC52" s="117">
        <f t="shared" si="22"/>
        <v>0</v>
      </c>
      <c r="CD52" s="117">
        <f t="shared" si="23"/>
        <v>0</v>
      </c>
      <c r="CE52" s="117">
        <f t="shared" si="24"/>
        <v>0</v>
      </c>
      <c r="CF52" s="117">
        <f t="shared" si="90"/>
        <v>0</v>
      </c>
      <c r="CG52" s="117">
        <f t="shared" si="91"/>
        <v>0</v>
      </c>
      <c r="CH52" s="117">
        <f t="shared" si="92"/>
        <v>0</v>
      </c>
      <c r="CI52" s="117">
        <f t="shared" si="115"/>
        <v>0</v>
      </c>
      <c r="CJ52" s="117">
        <f t="shared" si="116"/>
        <v>0</v>
      </c>
      <c r="CK52" s="117">
        <f t="shared" si="117"/>
        <v>0</v>
      </c>
      <c r="CL52" s="117">
        <f t="shared" si="28"/>
        <v>0</v>
      </c>
      <c r="CM52" s="117">
        <f t="shared" si="118"/>
        <v>0</v>
      </c>
      <c r="CN52" s="117">
        <f t="shared" si="119"/>
        <v>0</v>
      </c>
      <c r="CO52" s="117">
        <f t="shared" si="31"/>
        <v>0</v>
      </c>
      <c r="CP52" s="117">
        <f t="shared" si="120"/>
        <v>0</v>
      </c>
      <c r="CQ52" s="117">
        <f t="shared" si="121"/>
        <v>0</v>
      </c>
      <c r="CR52" s="117">
        <f t="shared" si="93"/>
        <v>0</v>
      </c>
      <c r="CS52" s="117">
        <f t="shared" si="122"/>
        <v>0</v>
      </c>
      <c r="CT52" s="117">
        <f t="shared" si="123"/>
        <v>0</v>
      </c>
      <c r="CU52" s="117">
        <f t="shared" si="36"/>
        <v>0</v>
      </c>
      <c r="CV52" s="117">
        <f t="shared" si="37"/>
        <v>0</v>
      </c>
      <c r="CW52" s="117">
        <f t="shared" si="38"/>
        <v>0</v>
      </c>
      <c r="CX52" s="117">
        <f t="shared" si="124"/>
        <v>0</v>
      </c>
      <c r="CY52" s="117">
        <f t="shared" si="125"/>
        <v>0</v>
      </c>
      <c r="CZ52" s="117">
        <f t="shared" si="126"/>
        <v>0</v>
      </c>
      <c r="DA52" s="117">
        <f t="shared" si="127"/>
        <v>0</v>
      </c>
      <c r="DB52" s="117">
        <f t="shared" si="94"/>
        <v>0</v>
      </c>
      <c r="DC52" s="117">
        <f t="shared" si="128"/>
        <v>0</v>
      </c>
      <c r="DD52" s="117">
        <f t="shared" si="95"/>
        <v>0</v>
      </c>
      <c r="DE52" s="117">
        <f t="shared" si="129"/>
        <v>0</v>
      </c>
      <c r="DF52" s="117">
        <f t="shared" si="96"/>
        <v>0</v>
      </c>
      <c r="DG52" s="117">
        <f t="shared" si="45"/>
        <v>0</v>
      </c>
      <c r="DH52" s="117">
        <f t="shared" si="46"/>
        <v>0</v>
      </c>
      <c r="DI52" s="117">
        <f t="shared" si="47"/>
        <v>0</v>
      </c>
      <c r="DJ52" s="117">
        <f t="shared" si="48"/>
        <v>0</v>
      </c>
      <c r="DK52" s="117">
        <f t="shared" si="49"/>
        <v>0</v>
      </c>
      <c r="DL52" s="117">
        <f t="shared" si="50"/>
        <v>0</v>
      </c>
      <c r="DM52" s="117">
        <f t="shared" si="51"/>
        <v>0</v>
      </c>
      <c r="DN52" s="117">
        <f t="shared" si="130"/>
        <v>0</v>
      </c>
      <c r="DO52" s="117">
        <f t="shared" si="97"/>
        <v>0</v>
      </c>
      <c r="DP52" s="117">
        <f t="shared" si="53"/>
        <v>0</v>
      </c>
      <c r="DQ52" s="117">
        <f t="shared" si="54"/>
        <v>0</v>
      </c>
      <c r="DR52" s="117">
        <f t="shared" si="98"/>
        <v>0</v>
      </c>
      <c r="DS52" s="117">
        <f t="shared" si="99"/>
        <v>0</v>
      </c>
      <c r="DT52" s="117">
        <f t="shared" si="55"/>
        <v>0</v>
      </c>
      <c r="DU52" s="117">
        <f t="shared" si="56"/>
        <v>0</v>
      </c>
      <c r="DV52" s="117">
        <f t="shared" si="57"/>
        <v>0</v>
      </c>
      <c r="DW52" s="117">
        <f t="shared" si="131"/>
        <v>0</v>
      </c>
      <c r="DX52" s="117">
        <f t="shared" si="132"/>
        <v>0</v>
      </c>
      <c r="DY52" s="117">
        <f t="shared" si="60"/>
        <v>0</v>
      </c>
      <c r="DZ52" s="117">
        <f t="shared" si="100"/>
        <v>0</v>
      </c>
      <c r="EA52" s="117">
        <f t="shared" si="61"/>
        <v>0</v>
      </c>
      <c r="EB52" s="117">
        <f t="shared" si="101"/>
        <v>0</v>
      </c>
      <c r="EC52" s="117">
        <f t="shared" si="62"/>
        <v>0</v>
      </c>
      <c r="ED52" s="117">
        <f t="shared" si="63"/>
        <v>0</v>
      </c>
      <c r="EE52" s="117">
        <f t="shared" si="64"/>
        <v>0</v>
      </c>
      <c r="EF52" s="117">
        <f t="shared" si="133"/>
        <v>0</v>
      </c>
      <c r="EG52" s="117">
        <f t="shared" si="134"/>
        <v>0</v>
      </c>
      <c r="EH52" s="117">
        <f t="shared" si="102"/>
        <v>0</v>
      </c>
      <c r="EI52" s="117">
        <f t="shared" si="67"/>
        <v>0</v>
      </c>
      <c r="EJ52" s="117">
        <f t="shared" si="68"/>
        <v>0</v>
      </c>
      <c r="EK52" s="117">
        <f t="shared" si="69"/>
        <v>0</v>
      </c>
      <c r="EL52" s="117">
        <f t="shared" si="135"/>
        <v>0</v>
      </c>
      <c r="EM52" s="117">
        <f t="shared" si="136"/>
        <v>0</v>
      </c>
      <c r="EN52" s="117">
        <f t="shared" si="103"/>
        <v>0</v>
      </c>
      <c r="EO52" s="117">
        <f t="shared" si="137"/>
        <v>0</v>
      </c>
      <c r="EP52" s="117">
        <f t="shared" si="138"/>
        <v>0</v>
      </c>
      <c r="EQ52" s="117">
        <f t="shared" si="139"/>
        <v>0</v>
      </c>
      <c r="ER52" s="118">
        <f t="shared" si="140"/>
        <v>0</v>
      </c>
      <c r="ES52" s="117">
        <f t="shared" si="141"/>
        <v>0</v>
      </c>
      <c r="ET52" s="117">
        <f t="shared" si="142"/>
        <v>0</v>
      </c>
      <c r="EU52" s="117">
        <f t="shared" si="78"/>
        <v>0</v>
      </c>
      <c r="EV52" s="117">
        <f t="shared" si="143"/>
        <v>0</v>
      </c>
      <c r="EW52" s="117">
        <f t="shared" si="144"/>
        <v>0</v>
      </c>
      <c r="EX52" s="117">
        <f t="shared" si="81"/>
        <v>0</v>
      </c>
      <c r="EY52" s="118">
        <f t="shared" si="145"/>
        <v>0</v>
      </c>
      <c r="EZ52" s="118">
        <f t="shared" si="146"/>
        <v>0</v>
      </c>
      <c r="FA52" s="117">
        <f t="shared" si="104"/>
        <v>0</v>
      </c>
      <c r="FB52" s="118">
        <f t="shared" si="147"/>
        <v>0</v>
      </c>
      <c r="FC52" s="118">
        <f t="shared" si="148"/>
        <v>0</v>
      </c>
      <c r="FD52" s="7">
        <f t="shared" si="149"/>
        <v>0</v>
      </c>
    </row>
    <row r="53" spans="1:162" ht="17.100000000000001" customHeight="1" x14ac:dyDescent="0.25">
      <c r="A53" s="774"/>
      <c r="B53" s="777"/>
      <c r="C53" s="172">
        <v>9</v>
      </c>
      <c r="D53" s="447" t="s">
        <v>1011</v>
      </c>
      <c r="E53" s="580" t="s">
        <v>1025</v>
      </c>
      <c r="F53" s="594" t="s">
        <v>1032</v>
      </c>
      <c r="G53" s="593" t="s">
        <v>1036</v>
      </c>
      <c r="H53" s="580" t="s">
        <v>1021</v>
      </c>
      <c r="I53" s="594" t="s">
        <v>1054</v>
      </c>
      <c r="J53" s="593" t="s">
        <v>1053</v>
      </c>
      <c r="K53" s="448" t="s">
        <v>1013</v>
      </c>
      <c r="L53" s="594" t="s">
        <v>1027</v>
      </c>
      <c r="M53" s="447" t="s">
        <v>1049</v>
      </c>
      <c r="N53" s="580" t="s">
        <v>1030</v>
      </c>
      <c r="O53" s="594" t="s">
        <v>1034</v>
      </c>
      <c r="P53" s="593" t="s">
        <v>1044</v>
      </c>
      <c r="Q53" s="594" t="s">
        <v>859</v>
      </c>
      <c r="R53" s="447" t="s">
        <v>1052</v>
      </c>
      <c r="S53" s="452" t="s">
        <v>888</v>
      </c>
      <c r="T53" s="593" t="s">
        <v>912</v>
      </c>
      <c r="U53" s="590" t="s">
        <v>1017</v>
      </c>
      <c r="V53" s="452" t="s">
        <v>1043</v>
      </c>
      <c r="W53" s="593" t="s">
        <v>883</v>
      </c>
      <c r="X53" s="594" t="s">
        <v>916</v>
      </c>
      <c r="Y53" s="593" t="s">
        <v>1050</v>
      </c>
      <c r="Z53" s="580" t="s">
        <v>1062</v>
      </c>
      <c r="AA53" s="594" t="s">
        <v>1040</v>
      </c>
      <c r="AB53" s="42" t="s">
        <v>956</v>
      </c>
      <c r="AC53" s="10" t="s">
        <v>447</v>
      </c>
      <c r="AD53" s="6"/>
      <c r="AE53" s="520" t="s">
        <v>810</v>
      </c>
      <c r="AF53" s="520" t="s">
        <v>810</v>
      </c>
      <c r="AG53" s="520" t="s">
        <v>810</v>
      </c>
      <c r="AH53" s="520" t="s">
        <v>634</v>
      </c>
      <c r="AI53" s="520" t="s">
        <v>634</v>
      </c>
      <c r="AJ53" s="520" t="s">
        <v>634</v>
      </c>
      <c r="AK53" s="520" t="s">
        <v>633</v>
      </c>
      <c r="AL53" s="520" t="s">
        <v>633</v>
      </c>
      <c r="AM53" s="520" t="s">
        <v>633</v>
      </c>
      <c r="AN53" s="520" t="s">
        <v>782</v>
      </c>
      <c r="AO53" s="520" t="s">
        <v>782</v>
      </c>
      <c r="AP53" s="520" t="s">
        <v>782</v>
      </c>
      <c r="AQ53" s="520" t="s">
        <v>798</v>
      </c>
      <c r="AR53" s="520" t="s">
        <v>798</v>
      </c>
      <c r="AS53" s="520" t="s">
        <v>633</v>
      </c>
      <c r="AT53" s="520" t="s">
        <v>633</v>
      </c>
      <c r="AU53" s="520" t="s">
        <v>782</v>
      </c>
      <c r="AV53" s="520" t="s">
        <v>782</v>
      </c>
      <c r="AW53" s="520" t="s">
        <v>782</v>
      </c>
      <c r="AX53" s="520" t="s">
        <v>798</v>
      </c>
      <c r="AY53" s="520" t="s">
        <v>798</v>
      </c>
      <c r="AZ53" s="520" t="s">
        <v>633</v>
      </c>
      <c r="BA53" s="520" t="s">
        <v>633</v>
      </c>
      <c r="BC53" s="118"/>
      <c r="BD53" s="118">
        <f t="shared" si="105"/>
        <v>0</v>
      </c>
      <c r="BE53" s="118">
        <f t="shared" si="106"/>
        <v>0</v>
      </c>
      <c r="BF53" s="118">
        <f t="shared" si="2"/>
        <v>0</v>
      </c>
      <c r="BG53" s="118">
        <f t="shared" si="107"/>
        <v>0</v>
      </c>
      <c r="BH53" s="118">
        <f t="shared" si="108"/>
        <v>0</v>
      </c>
      <c r="BI53" s="118">
        <f t="shared" si="109"/>
        <v>0</v>
      </c>
      <c r="BJ53" s="118">
        <f t="shared" si="6"/>
        <v>0</v>
      </c>
      <c r="BK53" s="118">
        <f t="shared" si="7"/>
        <v>0</v>
      </c>
      <c r="BL53" s="117">
        <f t="shared" si="87"/>
        <v>0</v>
      </c>
      <c r="BM53" s="118">
        <f t="shared" si="8"/>
        <v>0</v>
      </c>
      <c r="BN53" s="118">
        <f t="shared" si="9"/>
        <v>0</v>
      </c>
      <c r="BO53" s="117">
        <f t="shared" si="10"/>
        <v>0</v>
      </c>
      <c r="BP53" s="118">
        <f t="shared" si="11"/>
        <v>0</v>
      </c>
      <c r="BQ53" s="118">
        <f t="shared" si="110"/>
        <v>0</v>
      </c>
      <c r="BR53" s="118">
        <f t="shared" si="13"/>
        <v>0</v>
      </c>
      <c r="BS53" s="118">
        <f t="shared" si="14"/>
        <v>0</v>
      </c>
      <c r="BT53" s="118">
        <f t="shared" si="111"/>
        <v>0</v>
      </c>
      <c r="BU53" s="118">
        <f t="shared" si="112"/>
        <v>0</v>
      </c>
      <c r="BV53" s="118">
        <f t="shared" si="88"/>
        <v>0</v>
      </c>
      <c r="BW53" s="117">
        <f t="shared" si="17"/>
        <v>0</v>
      </c>
      <c r="BX53" s="117">
        <f t="shared" si="18"/>
        <v>0</v>
      </c>
      <c r="BY53" s="117">
        <f t="shared" si="19"/>
        <v>0</v>
      </c>
      <c r="BZ53" s="117">
        <f t="shared" si="113"/>
        <v>0</v>
      </c>
      <c r="CA53" s="117">
        <f t="shared" si="114"/>
        <v>0</v>
      </c>
      <c r="CB53" s="117">
        <f t="shared" si="89"/>
        <v>0</v>
      </c>
      <c r="CC53" s="117">
        <f t="shared" si="22"/>
        <v>0</v>
      </c>
      <c r="CD53" s="117">
        <f t="shared" si="23"/>
        <v>0</v>
      </c>
      <c r="CE53" s="117">
        <f t="shared" si="24"/>
        <v>0</v>
      </c>
      <c r="CF53" s="117">
        <f t="shared" si="90"/>
        <v>0</v>
      </c>
      <c r="CG53" s="117">
        <f t="shared" si="91"/>
        <v>0</v>
      </c>
      <c r="CH53" s="117">
        <f t="shared" si="92"/>
        <v>0</v>
      </c>
      <c r="CI53" s="117">
        <f t="shared" si="115"/>
        <v>0</v>
      </c>
      <c r="CJ53" s="117">
        <f t="shared" si="116"/>
        <v>0</v>
      </c>
      <c r="CK53" s="117">
        <f t="shared" si="117"/>
        <v>0</v>
      </c>
      <c r="CL53" s="117">
        <f t="shared" si="28"/>
        <v>0</v>
      </c>
      <c r="CM53" s="117">
        <f t="shared" si="118"/>
        <v>0</v>
      </c>
      <c r="CN53" s="117">
        <f t="shared" si="119"/>
        <v>0</v>
      </c>
      <c r="CO53" s="117">
        <f t="shared" si="31"/>
        <v>0</v>
      </c>
      <c r="CP53" s="117">
        <f t="shared" si="120"/>
        <v>0</v>
      </c>
      <c r="CQ53" s="117">
        <f t="shared" si="121"/>
        <v>0</v>
      </c>
      <c r="CR53" s="117">
        <f t="shared" si="93"/>
        <v>0</v>
      </c>
      <c r="CS53" s="117">
        <f t="shared" si="122"/>
        <v>0</v>
      </c>
      <c r="CT53" s="117">
        <f t="shared" si="123"/>
        <v>0</v>
      </c>
      <c r="CU53" s="117">
        <f t="shared" si="36"/>
        <v>0</v>
      </c>
      <c r="CV53" s="117">
        <f t="shared" si="37"/>
        <v>0</v>
      </c>
      <c r="CW53" s="117">
        <f t="shared" si="38"/>
        <v>0</v>
      </c>
      <c r="CX53" s="117">
        <f t="shared" si="124"/>
        <v>0</v>
      </c>
      <c r="CY53" s="117">
        <f t="shared" si="125"/>
        <v>0</v>
      </c>
      <c r="CZ53" s="117">
        <f t="shared" si="126"/>
        <v>0</v>
      </c>
      <c r="DA53" s="117">
        <f t="shared" si="127"/>
        <v>0</v>
      </c>
      <c r="DB53" s="117">
        <f t="shared" si="94"/>
        <v>0</v>
      </c>
      <c r="DC53" s="117">
        <f t="shared" si="128"/>
        <v>0</v>
      </c>
      <c r="DD53" s="117">
        <f t="shared" si="95"/>
        <v>0</v>
      </c>
      <c r="DE53" s="117">
        <f t="shared" si="129"/>
        <v>0</v>
      </c>
      <c r="DF53" s="117">
        <f t="shared" si="96"/>
        <v>0</v>
      </c>
      <c r="DG53" s="117">
        <f t="shared" si="45"/>
        <v>0</v>
      </c>
      <c r="DH53" s="117">
        <f t="shared" si="46"/>
        <v>0</v>
      </c>
      <c r="DI53" s="117">
        <f t="shared" si="47"/>
        <v>0</v>
      </c>
      <c r="DJ53" s="117">
        <f t="shared" si="48"/>
        <v>0</v>
      </c>
      <c r="DK53" s="117">
        <f t="shared" si="49"/>
        <v>0</v>
      </c>
      <c r="DL53" s="117">
        <f t="shared" si="50"/>
        <v>0</v>
      </c>
      <c r="DM53" s="117">
        <f t="shared" si="51"/>
        <v>0</v>
      </c>
      <c r="DN53" s="117">
        <f t="shared" si="130"/>
        <v>0</v>
      </c>
      <c r="DO53" s="117">
        <f t="shared" si="97"/>
        <v>0</v>
      </c>
      <c r="DP53" s="117">
        <f t="shared" si="53"/>
        <v>0</v>
      </c>
      <c r="DQ53" s="117">
        <f t="shared" si="54"/>
        <v>0</v>
      </c>
      <c r="DR53" s="117">
        <f t="shared" si="98"/>
        <v>0</v>
      </c>
      <c r="DS53" s="117">
        <f t="shared" si="99"/>
        <v>0</v>
      </c>
      <c r="DT53" s="117">
        <f t="shared" si="55"/>
        <v>0</v>
      </c>
      <c r="DU53" s="117">
        <f t="shared" si="56"/>
        <v>0</v>
      </c>
      <c r="DV53" s="117">
        <f t="shared" si="57"/>
        <v>0</v>
      </c>
      <c r="DW53" s="117">
        <f t="shared" si="131"/>
        <v>0</v>
      </c>
      <c r="DX53" s="117">
        <f t="shared" si="132"/>
        <v>0</v>
      </c>
      <c r="DY53" s="117">
        <f t="shared" si="60"/>
        <v>0</v>
      </c>
      <c r="DZ53" s="117">
        <f t="shared" si="100"/>
        <v>0</v>
      </c>
      <c r="EA53" s="117">
        <f t="shared" si="61"/>
        <v>0</v>
      </c>
      <c r="EB53" s="117">
        <f t="shared" si="101"/>
        <v>0</v>
      </c>
      <c r="EC53" s="117">
        <f t="shared" si="62"/>
        <v>0</v>
      </c>
      <c r="ED53" s="117">
        <f t="shared" si="63"/>
        <v>0</v>
      </c>
      <c r="EE53" s="117">
        <f t="shared" si="64"/>
        <v>0</v>
      </c>
      <c r="EF53" s="117">
        <f t="shared" si="133"/>
        <v>0</v>
      </c>
      <c r="EG53" s="117">
        <f t="shared" si="134"/>
        <v>0</v>
      </c>
      <c r="EH53" s="117">
        <f t="shared" si="102"/>
        <v>0</v>
      </c>
      <c r="EI53" s="117">
        <f t="shared" si="67"/>
        <v>0</v>
      </c>
      <c r="EJ53" s="117">
        <f t="shared" si="68"/>
        <v>0</v>
      </c>
      <c r="EK53" s="117">
        <f t="shared" si="69"/>
        <v>0</v>
      </c>
      <c r="EL53" s="117">
        <f t="shared" si="135"/>
        <v>0</v>
      </c>
      <c r="EM53" s="117">
        <f t="shared" si="136"/>
        <v>0</v>
      </c>
      <c r="EN53" s="117">
        <f t="shared" si="103"/>
        <v>0</v>
      </c>
      <c r="EO53" s="117">
        <f t="shared" si="137"/>
        <v>0</v>
      </c>
      <c r="EP53" s="117">
        <f t="shared" si="138"/>
        <v>0</v>
      </c>
      <c r="EQ53" s="117">
        <f t="shared" si="139"/>
        <v>0</v>
      </c>
      <c r="ER53" s="118">
        <f t="shared" si="140"/>
        <v>0</v>
      </c>
      <c r="ES53" s="117">
        <f t="shared" si="141"/>
        <v>0</v>
      </c>
      <c r="ET53" s="117">
        <f t="shared" si="142"/>
        <v>0</v>
      </c>
      <c r="EU53" s="117">
        <f t="shared" si="78"/>
        <v>0</v>
      </c>
      <c r="EV53" s="117">
        <f t="shared" si="143"/>
        <v>0</v>
      </c>
      <c r="EW53" s="117">
        <f t="shared" si="144"/>
        <v>0</v>
      </c>
      <c r="EX53" s="117">
        <f t="shared" si="81"/>
        <v>0</v>
      </c>
      <c r="EY53" s="118">
        <f t="shared" si="145"/>
        <v>0</v>
      </c>
      <c r="EZ53" s="118">
        <f t="shared" si="146"/>
        <v>0</v>
      </c>
      <c r="FA53" s="117">
        <f t="shared" si="104"/>
        <v>0</v>
      </c>
      <c r="FB53" s="118">
        <f t="shared" si="147"/>
        <v>0</v>
      </c>
      <c r="FC53" s="118">
        <f t="shared" si="148"/>
        <v>0</v>
      </c>
      <c r="FD53" s="7">
        <f t="shared" si="149"/>
        <v>0</v>
      </c>
    </row>
    <row r="54" spans="1:162" ht="17.100000000000001" customHeight="1" thickBot="1" x14ac:dyDescent="0.3">
      <c r="A54" s="775"/>
      <c r="B54" s="778"/>
      <c r="C54" s="173">
        <v>10</v>
      </c>
      <c r="D54" s="465" t="s">
        <v>1011</v>
      </c>
      <c r="E54" s="585" t="s">
        <v>1025</v>
      </c>
      <c r="F54" s="595" t="s">
        <v>1032</v>
      </c>
      <c r="G54" s="596" t="s">
        <v>1036</v>
      </c>
      <c r="H54" s="585" t="s">
        <v>1021</v>
      </c>
      <c r="I54" s="595" t="s">
        <v>1054</v>
      </c>
      <c r="J54" s="596" t="s">
        <v>1053</v>
      </c>
      <c r="K54" s="466" t="s">
        <v>1013</v>
      </c>
      <c r="L54" s="595" t="s">
        <v>1027</v>
      </c>
      <c r="M54" s="465" t="s">
        <v>1049</v>
      </c>
      <c r="N54" s="585" t="s">
        <v>1030</v>
      </c>
      <c r="O54" s="595" t="s">
        <v>1034</v>
      </c>
      <c r="P54" s="596" t="s">
        <v>1044</v>
      </c>
      <c r="Q54" s="595" t="s">
        <v>859</v>
      </c>
      <c r="R54" s="465" t="s">
        <v>1052</v>
      </c>
      <c r="S54" s="471" t="s">
        <v>888</v>
      </c>
      <c r="T54" s="596" t="s">
        <v>912</v>
      </c>
      <c r="U54" s="600" t="s">
        <v>1017</v>
      </c>
      <c r="V54" s="471" t="s">
        <v>1043</v>
      </c>
      <c r="W54" s="596" t="s">
        <v>883</v>
      </c>
      <c r="X54" s="595" t="s">
        <v>916</v>
      </c>
      <c r="Y54" s="596" t="s">
        <v>1050</v>
      </c>
      <c r="Z54" s="585" t="s">
        <v>1062</v>
      </c>
      <c r="AA54" s="595" t="s">
        <v>1040</v>
      </c>
      <c r="AB54" s="42" t="s">
        <v>957</v>
      </c>
      <c r="AC54" s="10" t="s">
        <v>527</v>
      </c>
      <c r="AD54" s="6"/>
      <c r="AE54" s="520" t="s">
        <v>815</v>
      </c>
      <c r="AF54" s="520" t="s">
        <v>815</v>
      </c>
      <c r="AG54" s="520" t="s">
        <v>815</v>
      </c>
      <c r="AH54" s="520" t="s">
        <v>783</v>
      </c>
      <c r="AI54" s="520" t="s">
        <v>783</v>
      </c>
      <c r="AJ54" s="520" t="s">
        <v>783</v>
      </c>
      <c r="AK54" s="520" t="s">
        <v>639</v>
      </c>
      <c r="AL54" s="520" t="s">
        <v>639</v>
      </c>
      <c r="AM54" s="520" t="s">
        <v>639</v>
      </c>
      <c r="AN54" s="520" t="s">
        <v>803</v>
      </c>
      <c r="AO54" s="520" t="s">
        <v>803</v>
      </c>
      <c r="AP54" s="520" t="s">
        <v>803</v>
      </c>
      <c r="AQ54" s="520" t="s">
        <v>798</v>
      </c>
      <c r="AR54" s="520" t="s">
        <v>798</v>
      </c>
      <c r="AS54" s="520" t="s">
        <v>633</v>
      </c>
      <c r="AT54" s="520" t="s">
        <v>633</v>
      </c>
      <c r="AU54" s="520" t="s">
        <v>803</v>
      </c>
      <c r="AV54" s="520" t="s">
        <v>803</v>
      </c>
      <c r="AW54" s="520" t="s">
        <v>803</v>
      </c>
      <c r="AX54" s="520" t="s">
        <v>798</v>
      </c>
      <c r="AY54" s="520" t="s">
        <v>798</v>
      </c>
      <c r="AZ54" s="520" t="s">
        <v>633</v>
      </c>
      <c r="BA54" s="520" t="s">
        <v>633</v>
      </c>
      <c r="BC54" s="118"/>
      <c r="BD54" s="118">
        <f t="shared" si="105"/>
        <v>0</v>
      </c>
      <c r="BE54" s="118">
        <f t="shared" si="106"/>
        <v>0</v>
      </c>
      <c r="BF54" s="118">
        <f t="shared" si="2"/>
        <v>0</v>
      </c>
      <c r="BG54" s="118">
        <f t="shared" si="107"/>
        <v>0</v>
      </c>
      <c r="BH54" s="118">
        <f t="shared" si="108"/>
        <v>0</v>
      </c>
      <c r="BI54" s="118">
        <f t="shared" si="109"/>
        <v>0</v>
      </c>
      <c r="BJ54" s="118">
        <f t="shared" si="6"/>
        <v>0</v>
      </c>
      <c r="BK54" s="118">
        <f t="shared" si="7"/>
        <v>0</v>
      </c>
      <c r="BL54" s="117">
        <f t="shared" si="87"/>
        <v>0</v>
      </c>
      <c r="BM54" s="118">
        <f t="shared" si="8"/>
        <v>0</v>
      </c>
      <c r="BN54" s="118">
        <f t="shared" si="9"/>
        <v>0</v>
      </c>
      <c r="BO54" s="117">
        <f t="shared" si="10"/>
        <v>0</v>
      </c>
      <c r="BP54" s="118">
        <f t="shared" si="11"/>
        <v>0</v>
      </c>
      <c r="BQ54" s="118">
        <f t="shared" si="110"/>
        <v>0</v>
      </c>
      <c r="BR54" s="118">
        <f t="shared" si="13"/>
        <v>0</v>
      </c>
      <c r="BS54" s="118">
        <f t="shared" si="14"/>
        <v>0</v>
      </c>
      <c r="BT54" s="118">
        <f t="shared" si="111"/>
        <v>0</v>
      </c>
      <c r="BU54" s="118">
        <f t="shared" si="112"/>
        <v>0</v>
      </c>
      <c r="BV54" s="118">
        <f t="shared" si="88"/>
        <v>0</v>
      </c>
      <c r="BW54" s="117">
        <f t="shared" si="17"/>
        <v>0</v>
      </c>
      <c r="BX54" s="117">
        <f t="shared" si="18"/>
        <v>0</v>
      </c>
      <c r="BY54" s="117">
        <f t="shared" si="19"/>
        <v>0</v>
      </c>
      <c r="BZ54" s="117">
        <f t="shared" si="113"/>
        <v>0</v>
      </c>
      <c r="CA54" s="117">
        <f t="shared" si="114"/>
        <v>0</v>
      </c>
      <c r="CB54" s="117">
        <f t="shared" si="89"/>
        <v>0</v>
      </c>
      <c r="CC54" s="117">
        <f t="shared" si="22"/>
        <v>0</v>
      </c>
      <c r="CD54" s="117">
        <f t="shared" si="23"/>
        <v>0</v>
      </c>
      <c r="CE54" s="117">
        <f t="shared" si="24"/>
        <v>0</v>
      </c>
      <c r="CF54" s="117">
        <f t="shared" si="90"/>
        <v>0</v>
      </c>
      <c r="CG54" s="117">
        <f t="shared" si="91"/>
        <v>0</v>
      </c>
      <c r="CH54" s="117">
        <f t="shared" si="92"/>
        <v>0</v>
      </c>
      <c r="CI54" s="117">
        <f t="shared" si="115"/>
        <v>0</v>
      </c>
      <c r="CJ54" s="117">
        <f t="shared" si="116"/>
        <v>0</v>
      </c>
      <c r="CK54" s="117">
        <f t="shared" si="117"/>
        <v>0</v>
      </c>
      <c r="CL54" s="117">
        <f t="shared" si="28"/>
        <v>0</v>
      </c>
      <c r="CM54" s="117">
        <f t="shared" si="118"/>
        <v>0</v>
      </c>
      <c r="CN54" s="117">
        <f t="shared" si="119"/>
        <v>0</v>
      </c>
      <c r="CO54" s="117">
        <f t="shared" si="31"/>
        <v>0</v>
      </c>
      <c r="CP54" s="117">
        <f t="shared" si="120"/>
        <v>0</v>
      </c>
      <c r="CQ54" s="117">
        <f t="shared" si="121"/>
        <v>0</v>
      </c>
      <c r="CR54" s="117">
        <f t="shared" si="93"/>
        <v>0</v>
      </c>
      <c r="CS54" s="117">
        <f t="shared" si="122"/>
        <v>0</v>
      </c>
      <c r="CT54" s="117">
        <f t="shared" si="123"/>
        <v>0</v>
      </c>
      <c r="CU54" s="117">
        <f t="shared" si="36"/>
        <v>0</v>
      </c>
      <c r="CV54" s="117">
        <f t="shared" si="37"/>
        <v>0</v>
      </c>
      <c r="CW54" s="117">
        <f t="shared" si="38"/>
        <v>0</v>
      </c>
      <c r="CX54" s="117">
        <f t="shared" si="124"/>
        <v>0</v>
      </c>
      <c r="CY54" s="117">
        <f t="shared" si="125"/>
        <v>0</v>
      </c>
      <c r="CZ54" s="117">
        <f t="shared" si="126"/>
        <v>0</v>
      </c>
      <c r="DA54" s="117">
        <f t="shared" si="127"/>
        <v>0</v>
      </c>
      <c r="DB54" s="117">
        <f t="shared" si="94"/>
        <v>0</v>
      </c>
      <c r="DC54" s="117">
        <f t="shared" si="128"/>
        <v>0</v>
      </c>
      <c r="DD54" s="117">
        <f t="shared" si="95"/>
        <v>0</v>
      </c>
      <c r="DE54" s="117">
        <f t="shared" si="129"/>
        <v>0</v>
      </c>
      <c r="DF54" s="117">
        <f t="shared" si="96"/>
        <v>0</v>
      </c>
      <c r="DG54" s="117">
        <f t="shared" si="45"/>
        <v>0</v>
      </c>
      <c r="DH54" s="117">
        <f t="shared" si="46"/>
        <v>0</v>
      </c>
      <c r="DI54" s="117">
        <f t="shared" si="47"/>
        <v>0</v>
      </c>
      <c r="DJ54" s="117">
        <f t="shared" si="48"/>
        <v>0</v>
      </c>
      <c r="DK54" s="117">
        <f t="shared" si="49"/>
        <v>0</v>
      </c>
      <c r="DL54" s="117">
        <f t="shared" si="50"/>
        <v>0</v>
      </c>
      <c r="DM54" s="117">
        <f t="shared" si="51"/>
        <v>0</v>
      </c>
      <c r="DN54" s="117">
        <f t="shared" si="130"/>
        <v>0</v>
      </c>
      <c r="DO54" s="117">
        <f t="shared" si="97"/>
        <v>0</v>
      </c>
      <c r="DP54" s="117">
        <f t="shared" si="53"/>
        <v>0</v>
      </c>
      <c r="DQ54" s="117">
        <f t="shared" si="54"/>
        <v>0</v>
      </c>
      <c r="DR54" s="117">
        <f t="shared" si="98"/>
        <v>0</v>
      </c>
      <c r="DS54" s="117">
        <f t="shared" si="99"/>
        <v>0</v>
      </c>
      <c r="DT54" s="117">
        <f t="shared" si="55"/>
        <v>0</v>
      </c>
      <c r="DU54" s="117">
        <f t="shared" si="56"/>
        <v>0</v>
      </c>
      <c r="DV54" s="117">
        <f t="shared" si="57"/>
        <v>0</v>
      </c>
      <c r="DW54" s="117">
        <f t="shared" si="131"/>
        <v>0</v>
      </c>
      <c r="DX54" s="117">
        <f t="shared" si="132"/>
        <v>0</v>
      </c>
      <c r="DY54" s="117">
        <f t="shared" si="60"/>
        <v>0</v>
      </c>
      <c r="DZ54" s="117">
        <f t="shared" si="100"/>
        <v>0</v>
      </c>
      <c r="EA54" s="117">
        <f t="shared" si="61"/>
        <v>0</v>
      </c>
      <c r="EB54" s="117">
        <f t="shared" si="101"/>
        <v>0</v>
      </c>
      <c r="EC54" s="117">
        <f t="shared" si="62"/>
        <v>0</v>
      </c>
      <c r="ED54" s="117">
        <f t="shared" si="63"/>
        <v>0</v>
      </c>
      <c r="EE54" s="117">
        <f t="shared" si="64"/>
        <v>0</v>
      </c>
      <c r="EF54" s="117">
        <f t="shared" si="133"/>
        <v>0</v>
      </c>
      <c r="EG54" s="117">
        <f t="shared" si="134"/>
        <v>0</v>
      </c>
      <c r="EH54" s="117">
        <f t="shared" si="102"/>
        <v>0</v>
      </c>
      <c r="EI54" s="117">
        <f t="shared" si="67"/>
        <v>0</v>
      </c>
      <c r="EJ54" s="117">
        <f t="shared" si="68"/>
        <v>0</v>
      </c>
      <c r="EK54" s="117">
        <f t="shared" si="69"/>
        <v>0</v>
      </c>
      <c r="EL54" s="117">
        <f t="shared" si="135"/>
        <v>0</v>
      </c>
      <c r="EM54" s="117">
        <f t="shared" si="136"/>
        <v>0</v>
      </c>
      <c r="EN54" s="117">
        <f t="shared" si="103"/>
        <v>0</v>
      </c>
      <c r="EO54" s="117">
        <f t="shared" si="137"/>
        <v>0</v>
      </c>
      <c r="EP54" s="117">
        <f t="shared" si="138"/>
        <v>0</v>
      </c>
      <c r="EQ54" s="117">
        <f t="shared" si="139"/>
        <v>0</v>
      </c>
      <c r="ER54" s="118">
        <f t="shared" si="140"/>
        <v>0</v>
      </c>
      <c r="ES54" s="117">
        <f t="shared" si="141"/>
        <v>0</v>
      </c>
      <c r="ET54" s="117">
        <f t="shared" si="142"/>
        <v>0</v>
      </c>
      <c r="EU54" s="117">
        <f t="shared" si="78"/>
        <v>0</v>
      </c>
      <c r="EV54" s="117">
        <f t="shared" si="143"/>
        <v>0</v>
      </c>
      <c r="EW54" s="117">
        <f t="shared" si="144"/>
        <v>0</v>
      </c>
      <c r="EX54" s="117">
        <f t="shared" si="81"/>
        <v>0</v>
      </c>
      <c r="EY54" s="118">
        <f t="shared" si="145"/>
        <v>0</v>
      </c>
      <c r="EZ54" s="118">
        <f t="shared" si="146"/>
        <v>0</v>
      </c>
      <c r="FA54" s="117">
        <f t="shared" si="104"/>
        <v>0</v>
      </c>
      <c r="FB54" s="118">
        <f t="shared" si="147"/>
        <v>0</v>
      </c>
      <c r="FC54" s="118">
        <f t="shared" si="148"/>
        <v>0</v>
      </c>
      <c r="FD54" s="7">
        <f t="shared" si="149"/>
        <v>0</v>
      </c>
    </row>
    <row r="55" spans="1:162" ht="17.100000000000001" customHeight="1" thickTop="1" x14ac:dyDescent="0.25">
      <c r="A55" s="773">
        <v>5</v>
      </c>
      <c r="B55" s="776" t="s">
        <v>20</v>
      </c>
      <c r="C55" s="221">
        <v>0</v>
      </c>
      <c r="D55" s="860" t="s">
        <v>991</v>
      </c>
      <c r="E55" s="861"/>
      <c r="F55" s="861"/>
      <c r="G55" s="861"/>
      <c r="H55" s="861"/>
      <c r="I55" s="861"/>
      <c r="J55" s="861"/>
      <c r="K55" s="861"/>
      <c r="L55" s="861"/>
      <c r="M55" s="861"/>
      <c r="N55" s="861"/>
      <c r="O55" s="861"/>
      <c r="P55" s="861"/>
      <c r="Q55" s="861"/>
      <c r="R55" s="861"/>
      <c r="S55" s="861"/>
      <c r="T55" s="861"/>
      <c r="U55" s="861"/>
      <c r="V55" s="861"/>
      <c r="W55" s="861"/>
      <c r="X55" s="861"/>
      <c r="Y55" s="861"/>
      <c r="Z55" s="861"/>
      <c r="AA55" s="862"/>
      <c r="AB55" s="42" t="s">
        <v>958</v>
      </c>
      <c r="AC55" s="10" t="s">
        <v>448</v>
      </c>
      <c r="AD55" s="6"/>
      <c r="AE55" s="520" t="s">
        <v>815</v>
      </c>
      <c r="AF55" s="520" t="s">
        <v>815</v>
      </c>
      <c r="AG55" s="520" t="s">
        <v>815</v>
      </c>
      <c r="AH55" s="520" t="s">
        <v>783</v>
      </c>
      <c r="AI55" s="520" t="s">
        <v>783</v>
      </c>
      <c r="AJ55" s="520" t="s">
        <v>783</v>
      </c>
      <c r="AK55" s="520" t="s">
        <v>639</v>
      </c>
      <c r="AL55" s="520" t="s">
        <v>639</v>
      </c>
      <c r="AM55" s="520" t="s">
        <v>639</v>
      </c>
      <c r="AN55" s="520" t="s">
        <v>803</v>
      </c>
      <c r="AO55" s="520" t="s">
        <v>803</v>
      </c>
      <c r="AP55" s="520" t="s">
        <v>803</v>
      </c>
      <c r="AQ55" s="520" t="s">
        <v>798</v>
      </c>
      <c r="AR55" s="520" t="s">
        <v>798</v>
      </c>
      <c r="AS55" s="520" t="s">
        <v>633</v>
      </c>
      <c r="AT55" s="520" t="s">
        <v>633</v>
      </c>
      <c r="AU55" s="520" t="s">
        <v>803</v>
      </c>
      <c r="AV55" s="520" t="s">
        <v>803</v>
      </c>
      <c r="AW55" s="520" t="s">
        <v>803</v>
      </c>
      <c r="AX55" s="520" t="s">
        <v>798</v>
      </c>
      <c r="AY55" s="520" t="s">
        <v>798</v>
      </c>
      <c r="AZ55" s="520" t="s">
        <v>633</v>
      </c>
      <c r="BA55" s="520" t="s">
        <v>633</v>
      </c>
      <c r="BC55" s="118"/>
      <c r="BD55" s="118">
        <f t="shared" si="105"/>
        <v>0</v>
      </c>
      <c r="BE55" s="118">
        <f t="shared" si="106"/>
        <v>0</v>
      </c>
      <c r="BF55" s="118">
        <f t="shared" si="2"/>
        <v>0</v>
      </c>
      <c r="BG55" s="118">
        <f t="shared" si="107"/>
        <v>0</v>
      </c>
      <c r="BH55" s="118">
        <f t="shared" si="108"/>
        <v>0</v>
      </c>
      <c r="BI55" s="118">
        <f t="shared" si="109"/>
        <v>0</v>
      </c>
      <c r="BJ55" s="118">
        <f t="shared" si="6"/>
        <v>0</v>
      </c>
      <c r="BK55" s="118">
        <f t="shared" si="7"/>
        <v>0</v>
      </c>
      <c r="BL55" s="117">
        <f t="shared" si="87"/>
        <v>0</v>
      </c>
      <c r="BM55" s="118">
        <f t="shared" si="8"/>
        <v>0</v>
      </c>
      <c r="BN55" s="118">
        <f t="shared" si="9"/>
        <v>0</v>
      </c>
      <c r="BO55" s="117">
        <f t="shared" si="10"/>
        <v>0</v>
      </c>
      <c r="BP55" s="118">
        <f t="shared" si="11"/>
        <v>0</v>
      </c>
      <c r="BQ55" s="118">
        <f t="shared" si="110"/>
        <v>0</v>
      </c>
      <c r="BR55" s="118">
        <f t="shared" si="13"/>
        <v>0</v>
      </c>
      <c r="BS55" s="118">
        <f t="shared" si="14"/>
        <v>0</v>
      </c>
      <c r="BT55" s="118">
        <f t="shared" si="111"/>
        <v>0</v>
      </c>
      <c r="BU55" s="118">
        <f t="shared" si="112"/>
        <v>0</v>
      </c>
      <c r="BV55" s="118">
        <f t="shared" si="88"/>
        <v>0</v>
      </c>
      <c r="BW55" s="117">
        <f t="shared" si="17"/>
        <v>0</v>
      </c>
      <c r="BX55" s="117">
        <f t="shared" si="18"/>
        <v>0</v>
      </c>
      <c r="BY55" s="117">
        <f t="shared" si="19"/>
        <v>0</v>
      </c>
      <c r="BZ55" s="117">
        <f t="shared" si="113"/>
        <v>0</v>
      </c>
      <c r="CA55" s="117">
        <f t="shared" si="114"/>
        <v>0</v>
      </c>
      <c r="CB55" s="117">
        <f t="shared" si="89"/>
        <v>0</v>
      </c>
      <c r="CC55" s="117">
        <f t="shared" si="22"/>
        <v>0</v>
      </c>
      <c r="CD55" s="117">
        <f t="shared" si="23"/>
        <v>0</v>
      </c>
      <c r="CE55" s="117">
        <f t="shared" si="24"/>
        <v>0</v>
      </c>
      <c r="CF55" s="117">
        <f t="shared" si="90"/>
        <v>0</v>
      </c>
      <c r="CG55" s="117">
        <f t="shared" si="91"/>
        <v>0</v>
      </c>
      <c r="CH55" s="117">
        <f t="shared" si="92"/>
        <v>0</v>
      </c>
      <c r="CI55" s="117">
        <f t="shared" si="115"/>
        <v>0</v>
      </c>
      <c r="CJ55" s="117">
        <f t="shared" si="116"/>
        <v>0</v>
      </c>
      <c r="CK55" s="117">
        <f t="shared" si="117"/>
        <v>0</v>
      </c>
      <c r="CL55" s="117">
        <f t="shared" si="28"/>
        <v>0</v>
      </c>
      <c r="CM55" s="117">
        <f t="shared" si="118"/>
        <v>0</v>
      </c>
      <c r="CN55" s="117">
        <f t="shared" si="119"/>
        <v>0</v>
      </c>
      <c r="CO55" s="117">
        <f t="shared" si="31"/>
        <v>0</v>
      </c>
      <c r="CP55" s="117">
        <f t="shared" si="120"/>
        <v>0</v>
      </c>
      <c r="CQ55" s="117">
        <f t="shared" si="121"/>
        <v>0</v>
      </c>
      <c r="CR55" s="117">
        <f t="shared" si="93"/>
        <v>0</v>
      </c>
      <c r="CS55" s="117">
        <f t="shared" si="122"/>
        <v>0</v>
      </c>
      <c r="CT55" s="117">
        <f t="shared" si="123"/>
        <v>0</v>
      </c>
      <c r="CU55" s="117">
        <f t="shared" si="36"/>
        <v>0</v>
      </c>
      <c r="CV55" s="117">
        <f t="shared" si="37"/>
        <v>0</v>
      </c>
      <c r="CW55" s="117">
        <f t="shared" si="38"/>
        <v>0</v>
      </c>
      <c r="CX55" s="117">
        <f t="shared" si="124"/>
        <v>0</v>
      </c>
      <c r="CY55" s="117">
        <f t="shared" si="125"/>
        <v>0</v>
      </c>
      <c r="CZ55" s="117">
        <f t="shared" si="126"/>
        <v>0</v>
      </c>
      <c r="DA55" s="117">
        <f t="shared" si="127"/>
        <v>0</v>
      </c>
      <c r="DB55" s="117">
        <f t="shared" si="94"/>
        <v>0</v>
      </c>
      <c r="DC55" s="117">
        <f t="shared" si="128"/>
        <v>0</v>
      </c>
      <c r="DD55" s="117">
        <f t="shared" si="95"/>
        <v>0</v>
      </c>
      <c r="DE55" s="117">
        <f t="shared" si="129"/>
        <v>0</v>
      </c>
      <c r="DF55" s="117">
        <f t="shared" si="96"/>
        <v>0</v>
      </c>
      <c r="DG55" s="117">
        <f t="shared" si="45"/>
        <v>0</v>
      </c>
      <c r="DH55" s="117">
        <f t="shared" si="46"/>
        <v>0</v>
      </c>
      <c r="DI55" s="117">
        <f t="shared" si="47"/>
        <v>0</v>
      </c>
      <c r="DJ55" s="117">
        <f t="shared" si="48"/>
        <v>0</v>
      </c>
      <c r="DK55" s="117">
        <f t="shared" si="49"/>
        <v>0</v>
      </c>
      <c r="DL55" s="117">
        <f t="shared" si="50"/>
        <v>0</v>
      </c>
      <c r="DM55" s="117">
        <f t="shared" si="51"/>
        <v>0</v>
      </c>
      <c r="DN55" s="117">
        <f t="shared" si="130"/>
        <v>0</v>
      </c>
      <c r="DO55" s="117">
        <f t="shared" si="97"/>
        <v>0</v>
      </c>
      <c r="DP55" s="117">
        <f t="shared" si="53"/>
        <v>0</v>
      </c>
      <c r="DQ55" s="117">
        <f t="shared" si="54"/>
        <v>0</v>
      </c>
      <c r="DR55" s="117">
        <f t="shared" si="98"/>
        <v>0</v>
      </c>
      <c r="DS55" s="117">
        <f t="shared" si="99"/>
        <v>0</v>
      </c>
      <c r="DT55" s="117">
        <f t="shared" si="55"/>
        <v>0</v>
      </c>
      <c r="DU55" s="117">
        <f t="shared" si="56"/>
        <v>0</v>
      </c>
      <c r="DV55" s="117">
        <f t="shared" si="57"/>
        <v>0</v>
      </c>
      <c r="DW55" s="117">
        <f t="shared" si="131"/>
        <v>0</v>
      </c>
      <c r="DX55" s="117">
        <f t="shared" si="132"/>
        <v>0</v>
      </c>
      <c r="DY55" s="117">
        <f t="shared" si="60"/>
        <v>0</v>
      </c>
      <c r="DZ55" s="117">
        <f t="shared" si="100"/>
        <v>0</v>
      </c>
      <c r="EA55" s="117">
        <f t="shared" si="61"/>
        <v>0</v>
      </c>
      <c r="EB55" s="117">
        <f t="shared" si="101"/>
        <v>0</v>
      </c>
      <c r="EC55" s="117">
        <f t="shared" si="62"/>
        <v>0</v>
      </c>
      <c r="ED55" s="117">
        <f t="shared" si="63"/>
        <v>0</v>
      </c>
      <c r="EE55" s="117">
        <f t="shared" si="64"/>
        <v>0</v>
      </c>
      <c r="EF55" s="117">
        <f t="shared" si="133"/>
        <v>0</v>
      </c>
      <c r="EG55" s="117">
        <f t="shared" si="134"/>
        <v>0</v>
      </c>
      <c r="EH55" s="117">
        <f t="shared" si="102"/>
        <v>0</v>
      </c>
      <c r="EI55" s="117">
        <f t="shared" si="67"/>
        <v>0</v>
      </c>
      <c r="EJ55" s="117">
        <f t="shared" si="68"/>
        <v>0</v>
      </c>
      <c r="EK55" s="117">
        <f t="shared" si="69"/>
        <v>0</v>
      </c>
      <c r="EL55" s="117">
        <f t="shared" si="135"/>
        <v>0</v>
      </c>
      <c r="EM55" s="117">
        <f t="shared" si="136"/>
        <v>0</v>
      </c>
      <c r="EN55" s="117">
        <f t="shared" si="103"/>
        <v>0</v>
      </c>
      <c r="EO55" s="117">
        <f t="shared" si="137"/>
        <v>0</v>
      </c>
      <c r="EP55" s="117">
        <f t="shared" si="138"/>
        <v>0</v>
      </c>
      <c r="EQ55" s="117">
        <f t="shared" si="139"/>
        <v>0</v>
      </c>
      <c r="ER55" s="118">
        <f t="shared" si="140"/>
        <v>0</v>
      </c>
      <c r="ES55" s="117">
        <f t="shared" si="141"/>
        <v>0</v>
      </c>
      <c r="ET55" s="117">
        <f t="shared" si="142"/>
        <v>0</v>
      </c>
      <c r="EU55" s="117">
        <f t="shared" si="78"/>
        <v>0</v>
      </c>
      <c r="EV55" s="117">
        <f t="shared" si="143"/>
        <v>0</v>
      </c>
      <c r="EW55" s="117">
        <f t="shared" si="144"/>
        <v>0</v>
      </c>
      <c r="EX55" s="117">
        <f t="shared" si="81"/>
        <v>0</v>
      </c>
      <c r="EY55" s="118">
        <f t="shared" si="145"/>
        <v>0</v>
      </c>
      <c r="EZ55" s="118">
        <f t="shared" si="146"/>
        <v>0</v>
      </c>
      <c r="FA55" s="117">
        <f t="shared" si="104"/>
        <v>0</v>
      </c>
      <c r="FB55" s="118">
        <f t="shared" si="147"/>
        <v>0</v>
      </c>
      <c r="FC55" s="118">
        <f t="shared" si="148"/>
        <v>0</v>
      </c>
      <c r="FD55" s="7">
        <f t="shared" si="149"/>
        <v>0</v>
      </c>
    </row>
    <row r="56" spans="1:162" ht="18" customHeight="1" x14ac:dyDescent="0.25">
      <c r="A56" s="774"/>
      <c r="B56" s="777"/>
      <c r="C56" s="174">
        <v>1</v>
      </c>
      <c r="D56" s="593" t="s">
        <v>1019</v>
      </c>
      <c r="E56" s="580" t="s">
        <v>1021</v>
      </c>
      <c r="F56" s="452" t="s">
        <v>1011</v>
      </c>
      <c r="G56" s="593" t="s">
        <v>1055</v>
      </c>
      <c r="H56" s="448" t="s">
        <v>1025</v>
      </c>
      <c r="I56" s="594" t="s">
        <v>1032</v>
      </c>
      <c r="J56" s="603" t="s">
        <v>1042</v>
      </c>
      <c r="K56" s="580" t="s">
        <v>1030</v>
      </c>
      <c r="L56" s="594" t="s">
        <v>1060</v>
      </c>
      <c r="M56" s="593" t="s">
        <v>1063</v>
      </c>
      <c r="N56" s="448" t="s">
        <v>845</v>
      </c>
      <c r="O56" s="594" t="s">
        <v>1041</v>
      </c>
      <c r="P56" s="593" t="s">
        <v>1040</v>
      </c>
      <c r="Q56" s="594" t="s">
        <v>1029</v>
      </c>
      <c r="R56" s="447" t="s">
        <v>1052</v>
      </c>
      <c r="S56" s="594" t="s">
        <v>1023</v>
      </c>
      <c r="T56" s="453" t="s">
        <v>1017</v>
      </c>
      <c r="U56" s="580" t="s">
        <v>912</v>
      </c>
      <c r="V56" s="594" t="s">
        <v>904</v>
      </c>
      <c r="W56" s="447" t="s">
        <v>1031</v>
      </c>
      <c r="X56" s="594" t="s">
        <v>900</v>
      </c>
      <c r="Y56" s="627" t="s">
        <v>1037</v>
      </c>
      <c r="Z56" s="619" t="s">
        <v>888</v>
      </c>
      <c r="AA56" s="629" t="s">
        <v>916</v>
      </c>
      <c r="AB56" s="42" t="s">
        <v>959</v>
      </c>
      <c r="AC56" s="10" t="s">
        <v>446</v>
      </c>
      <c r="AD56" s="6"/>
      <c r="AE56" s="520" t="s">
        <v>814</v>
      </c>
      <c r="AF56" s="520" t="s">
        <v>814</v>
      </c>
      <c r="AG56" s="520" t="s">
        <v>814</v>
      </c>
      <c r="AH56" s="520" t="s">
        <v>814</v>
      </c>
      <c r="AI56" s="520" t="s">
        <v>814</v>
      </c>
      <c r="AJ56" s="520" t="s">
        <v>796</v>
      </c>
      <c r="AK56" s="520" t="s">
        <v>796</v>
      </c>
      <c r="AL56" s="520" t="s">
        <v>796</v>
      </c>
      <c r="AM56" s="520" t="s">
        <v>796</v>
      </c>
      <c r="AN56" s="520" t="s">
        <v>793</v>
      </c>
      <c r="AO56" s="520" t="s">
        <v>793</v>
      </c>
      <c r="AP56" s="520" t="s">
        <v>793</v>
      </c>
      <c r="AQ56" s="520" t="s">
        <v>793</v>
      </c>
      <c r="AR56" s="520" t="s">
        <v>793</v>
      </c>
      <c r="AS56" s="520" t="s">
        <v>793</v>
      </c>
      <c r="AT56" s="520" t="s">
        <v>793</v>
      </c>
      <c r="AU56" s="520" t="s">
        <v>639</v>
      </c>
      <c r="AV56" s="520" t="s">
        <v>639</v>
      </c>
      <c r="AW56" s="520" t="s">
        <v>639</v>
      </c>
      <c r="AX56" s="520" t="s">
        <v>639</v>
      </c>
      <c r="AY56" s="520" t="s">
        <v>639</v>
      </c>
      <c r="AZ56" s="520" t="s">
        <v>639</v>
      </c>
      <c r="BA56" s="521" t="s">
        <v>639</v>
      </c>
      <c r="BC56" s="118"/>
      <c r="BD56" s="118">
        <f t="shared" si="105"/>
        <v>0</v>
      </c>
      <c r="BE56" s="118">
        <f t="shared" si="106"/>
        <v>0</v>
      </c>
      <c r="BF56" s="118">
        <f t="shared" si="2"/>
        <v>0</v>
      </c>
      <c r="BG56" s="118">
        <f t="shared" si="107"/>
        <v>0</v>
      </c>
      <c r="BH56" s="118">
        <f t="shared" si="108"/>
        <v>0</v>
      </c>
      <c r="BI56" s="118">
        <f t="shared" si="109"/>
        <v>0</v>
      </c>
      <c r="BJ56" s="118">
        <f t="shared" si="6"/>
        <v>0</v>
      </c>
      <c r="BK56" s="118">
        <f t="shared" si="7"/>
        <v>0</v>
      </c>
      <c r="BL56" s="117">
        <f t="shared" si="87"/>
        <v>0</v>
      </c>
      <c r="BM56" s="118">
        <f t="shared" si="8"/>
        <v>0</v>
      </c>
      <c r="BN56" s="118">
        <f t="shared" si="9"/>
        <v>0</v>
      </c>
      <c r="BO56" s="117">
        <f t="shared" si="10"/>
        <v>0</v>
      </c>
      <c r="BP56" s="118">
        <f t="shared" si="11"/>
        <v>0</v>
      </c>
      <c r="BQ56" s="118">
        <f t="shared" si="110"/>
        <v>0</v>
      </c>
      <c r="BR56" s="118">
        <f t="shared" si="13"/>
        <v>0</v>
      </c>
      <c r="BS56" s="118">
        <f t="shared" si="14"/>
        <v>0</v>
      </c>
      <c r="BT56" s="118">
        <f t="shared" si="111"/>
        <v>0</v>
      </c>
      <c r="BU56" s="118">
        <f t="shared" si="112"/>
        <v>0</v>
      </c>
      <c r="BV56" s="118">
        <f t="shared" si="88"/>
        <v>0</v>
      </c>
      <c r="BW56" s="117">
        <f t="shared" si="17"/>
        <v>0</v>
      </c>
      <c r="BX56" s="117">
        <f t="shared" si="18"/>
        <v>0</v>
      </c>
      <c r="BY56" s="117">
        <f t="shared" si="19"/>
        <v>0</v>
      </c>
      <c r="BZ56" s="117">
        <f t="shared" si="113"/>
        <v>0</v>
      </c>
      <c r="CA56" s="117">
        <f t="shared" si="114"/>
        <v>0</v>
      </c>
      <c r="CB56" s="117">
        <f t="shared" si="89"/>
        <v>0</v>
      </c>
      <c r="CC56" s="117">
        <f t="shared" si="22"/>
        <v>0</v>
      </c>
      <c r="CD56" s="117">
        <f t="shared" si="23"/>
        <v>0</v>
      </c>
      <c r="CE56" s="117">
        <f t="shared" si="24"/>
        <v>0</v>
      </c>
      <c r="CF56" s="117">
        <f t="shared" si="90"/>
        <v>0</v>
      </c>
      <c r="CG56" s="117">
        <f t="shared" si="91"/>
        <v>0</v>
      </c>
      <c r="CH56" s="117">
        <f t="shared" si="92"/>
        <v>0</v>
      </c>
      <c r="CI56" s="117">
        <f t="shared" si="115"/>
        <v>0</v>
      </c>
      <c r="CJ56" s="117">
        <f t="shared" si="116"/>
        <v>0</v>
      </c>
      <c r="CK56" s="117">
        <f t="shared" si="117"/>
        <v>0</v>
      </c>
      <c r="CL56" s="117">
        <f t="shared" si="28"/>
        <v>0</v>
      </c>
      <c r="CM56" s="117">
        <f t="shared" si="118"/>
        <v>0</v>
      </c>
      <c r="CN56" s="117">
        <f t="shared" si="119"/>
        <v>0</v>
      </c>
      <c r="CO56" s="117">
        <f t="shared" si="31"/>
        <v>0</v>
      </c>
      <c r="CP56" s="117">
        <f t="shared" si="120"/>
        <v>0</v>
      </c>
      <c r="CQ56" s="117">
        <f t="shared" si="121"/>
        <v>0</v>
      </c>
      <c r="CR56" s="117">
        <f t="shared" si="93"/>
        <v>0</v>
      </c>
      <c r="CS56" s="117">
        <f t="shared" si="122"/>
        <v>0</v>
      </c>
      <c r="CT56" s="117">
        <f t="shared" si="123"/>
        <v>0</v>
      </c>
      <c r="CU56" s="117">
        <f t="shared" si="36"/>
        <v>0</v>
      </c>
      <c r="CV56" s="117">
        <f t="shared" si="37"/>
        <v>0</v>
      </c>
      <c r="CW56" s="117">
        <f t="shared" si="38"/>
        <v>0</v>
      </c>
      <c r="CX56" s="117">
        <f t="shared" si="124"/>
        <v>0</v>
      </c>
      <c r="CY56" s="117">
        <f t="shared" si="125"/>
        <v>0</v>
      </c>
      <c r="CZ56" s="117">
        <f t="shared" si="126"/>
        <v>0</v>
      </c>
      <c r="DA56" s="117">
        <f t="shared" si="127"/>
        <v>0</v>
      </c>
      <c r="DB56" s="117">
        <f t="shared" si="94"/>
        <v>0</v>
      </c>
      <c r="DC56" s="117">
        <f t="shared" si="128"/>
        <v>0</v>
      </c>
      <c r="DD56" s="117">
        <f t="shared" si="95"/>
        <v>0</v>
      </c>
      <c r="DE56" s="117">
        <f t="shared" si="129"/>
        <v>0</v>
      </c>
      <c r="DF56" s="117">
        <f t="shared" si="96"/>
        <v>0</v>
      </c>
      <c r="DG56" s="117">
        <f t="shared" si="45"/>
        <v>0</v>
      </c>
      <c r="DH56" s="117">
        <f t="shared" si="46"/>
        <v>0</v>
      </c>
      <c r="DI56" s="117">
        <f t="shared" si="47"/>
        <v>0</v>
      </c>
      <c r="DJ56" s="117">
        <f t="shared" si="48"/>
        <v>0</v>
      </c>
      <c r="DK56" s="117">
        <f t="shared" si="49"/>
        <v>0</v>
      </c>
      <c r="DL56" s="117">
        <f t="shared" si="50"/>
        <v>0</v>
      </c>
      <c r="DM56" s="117">
        <f t="shared" si="51"/>
        <v>0</v>
      </c>
      <c r="DN56" s="117">
        <f t="shared" si="130"/>
        <v>0</v>
      </c>
      <c r="DO56" s="117">
        <f t="shared" si="97"/>
        <v>0</v>
      </c>
      <c r="DP56" s="117">
        <f t="shared" si="53"/>
        <v>0</v>
      </c>
      <c r="DQ56" s="117">
        <f t="shared" si="54"/>
        <v>0</v>
      </c>
      <c r="DR56" s="117">
        <f t="shared" si="98"/>
        <v>0</v>
      </c>
      <c r="DS56" s="117">
        <f t="shared" si="99"/>
        <v>0</v>
      </c>
      <c r="DT56" s="117">
        <f t="shared" si="55"/>
        <v>0</v>
      </c>
      <c r="DU56" s="117">
        <f t="shared" si="56"/>
        <v>0</v>
      </c>
      <c r="DV56" s="117">
        <f t="shared" si="57"/>
        <v>0</v>
      </c>
      <c r="DW56" s="117">
        <f t="shared" si="131"/>
        <v>0</v>
      </c>
      <c r="DX56" s="117">
        <f t="shared" si="132"/>
        <v>0</v>
      </c>
      <c r="DY56" s="117">
        <f t="shared" si="60"/>
        <v>0</v>
      </c>
      <c r="DZ56" s="117">
        <f t="shared" si="100"/>
        <v>0</v>
      </c>
      <c r="EA56" s="117">
        <f t="shared" si="61"/>
        <v>0</v>
      </c>
      <c r="EB56" s="117">
        <f t="shared" si="101"/>
        <v>0</v>
      </c>
      <c r="EC56" s="117">
        <f t="shared" si="62"/>
        <v>0</v>
      </c>
      <c r="ED56" s="117">
        <f t="shared" si="63"/>
        <v>0</v>
      </c>
      <c r="EE56" s="117">
        <f t="shared" si="64"/>
        <v>0</v>
      </c>
      <c r="EF56" s="117">
        <f t="shared" si="133"/>
        <v>0</v>
      </c>
      <c r="EG56" s="117">
        <f t="shared" si="134"/>
        <v>0</v>
      </c>
      <c r="EH56" s="117">
        <f t="shared" si="102"/>
        <v>0</v>
      </c>
      <c r="EI56" s="117">
        <f t="shared" si="67"/>
        <v>0</v>
      </c>
      <c r="EJ56" s="117">
        <f t="shared" si="68"/>
        <v>0</v>
      </c>
      <c r="EK56" s="117">
        <f t="shared" si="69"/>
        <v>0</v>
      </c>
      <c r="EL56" s="117">
        <f t="shared" si="135"/>
        <v>0</v>
      </c>
      <c r="EM56" s="117">
        <f t="shared" si="136"/>
        <v>0</v>
      </c>
      <c r="EN56" s="117">
        <f t="shared" si="103"/>
        <v>0</v>
      </c>
      <c r="EO56" s="117">
        <f t="shared" si="137"/>
        <v>0</v>
      </c>
      <c r="EP56" s="117">
        <f t="shared" si="138"/>
        <v>0</v>
      </c>
      <c r="EQ56" s="117">
        <f t="shared" si="139"/>
        <v>0</v>
      </c>
      <c r="ER56" s="118">
        <f t="shared" si="140"/>
        <v>0</v>
      </c>
      <c r="ES56" s="117">
        <f t="shared" si="141"/>
        <v>0</v>
      </c>
      <c r="ET56" s="117">
        <f t="shared" si="142"/>
        <v>0</v>
      </c>
      <c r="EU56" s="117">
        <f t="shared" si="78"/>
        <v>0</v>
      </c>
      <c r="EV56" s="117">
        <f t="shared" si="143"/>
        <v>0</v>
      </c>
      <c r="EW56" s="117">
        <f t="shared" si="144"/>
        <v>0</v>
      </c>
      <c r="EX56" s="117">
        <f t="shared" si="81"/>
        <v>0</v>
      </c>
      <c r="EY56" s="118">
        <f t="shared" si="145"/>
        <v>0</v>
      </c>
      <c r="EZ56" s="118">
        <f t="shared" si="146"/>
        <v>0</v>
      </c>
      <c r="FA56" s="117">
        <f t="shared" si="104"/>
        <v>0</v>
      </c>
      <c r="FB56" s="118">
        <f t="shared" si="147"/>
        <v>0</v>
      </c>
      <c r="FC56" s="118">
        <f t="shared" si="148"/>
        <v>0</v>
      </c>
      <c r="FD56" s="7">
        <f t="shared" si="149"/>
        <v>0</v>
      </c>
    </row>
    <row r="57" spans="1:162" ht="18" customHeight="1" x14ac:dyDescent="0.25">
      <c r="A57" s="774"/>
      <c r="B57" s="777"/>
      <c r="C57" s="172">
        <v>2</v>
      </c>
      <c r="D57" s="593" t="s">
        <v>1019</v>
      </c>
      <c r="E57" s="580" t="s">
        <v>1021</v>
      </c>
      <c r="F57" s="452" t="s">
        <v>1011</v>
      </c>
      <c r="G57" s="593" t="s">
        <v>1055</v>
      </c>
      <c r="H57" s="448" t="s">
        <v>1025</v>
      </c>
      <c r="I57" s="594" t="s">
        <v>1032</v>
      </c>
      <c r="J57" s="603" t="s">
        <v>1042</v>
      </c>
      <c r="K57" s="580" t="s">
        <v>1030</v>
      </c>
      <c r="L57" s="594" t="s">
        <v>1060</v>
      </c>
      <c r="M57" s="593" t="s">
        <v>1063</v>
      </c>
      <c r="N57" s="448" t="s">
        <v>845</v>
      </c>
      <c r="O57" s="594" t="s">
        <v>1041</v>
      </c>
      <c r="P57" s="593" t="s">
        <v>1040</v>
      </c>
      <c r="Q57" s="594" t="s">
        <v>1029</v>
      </c>
      <c r="R57" s="447" t="s">
        <v>1052</v>
      </c>
      <c r="S57" s="594" t="s">
        <v>1023</v>
      </c>
      <c r="T57" s="453" t="s">
        <v>1017</v>
      </c>
      <c r="U57" s="580" t="s">
        <v>912</v>
      </c>
      <c r="V57" s="594" t="s">
        <v>904</v>
      </c>
      <c r="W57" s="447" t="s">
        <v>1031</v>
      </c>
      <c r="X57" s="594" t="s">
        <v>900</v>
      </c>
      <c r="Y57" s="627" t="s">
        <v>1037</v>
      </c>
      <c r="Z57" s="619" t="s">
        <v>888</v>
      </c>
      <c r="AA57" s="629" t="s">
        <v>916</v>
      </c>
      <c r="AB57" s="42" t="s">
        <v>960</v>
      </c>
      <c r="AC57" s="10" t="s">
        <v>445</v>
      </c>
      <c r="AD57" s="6"/>
      <c r="AE57" s="520" t="s">
        <v>814</v>
      </c>
      <c r="AF57" s="520" t="s">
        <v>814</v>
      </c>
      <c r="AG57" s="520" t="s">
        <v>814</v>
      </c>
      <c r="AH57" s="520" t="s">
        <v>814</v>
      </c>
      <c r="AI57" s="520" t="s">
        <v>814</v>
      </c>
      <c r="AJ57" s="520" t="s">
        <v>796</v>
      </c>
      <c r="AK57" s="520" t="s">
        <v>796</v>
      </c>
      <c r="AL57" s="520" t="s">
        <v>796</v>
      </c>
      <c r="AM57" s="520" t="s">
        <v>796</v>
      </c>
      <c r="AN57" s="520" t="s">
        <v>793</v>
      </c>
      <c r="AO57" s="520" t="s">
        <v>793</v>
      </c>
      <c r="AP57" s="520" t="s">
        <v>793</v>
      </c>
      <c r="AQ57" s="520" t="s">
        <v>793</v>
      </c>
      <c r="AR57" s="520" t="s">
        <v>793</v>
      </c>
      <c r="AS57" s="520" t="s">
        <v>793</v>
      </c>
      <c r="AT57" s="520" t="s">
        <v>793</v>
      </c>
      <c r="AU57" s="520" t="s">
        <v>639</v>
      </c>
      <c r="AV57" s="520" t="s">
        <v>639</v>
      </c>
      <c r="AW57" s="520" t="s">
        <v>639</v>
      </c>
      <c r="AX57" s="520" t="s">
        <v>639</v>
      </c>
      <c r="AY57" s="520" t="s">
        <v>639</v>
      </c>
      <c r="AZ57" s="520" t="s">
        <v>639</v>
      </c>
      <c r="BA57" s="521" t="s">
        <v>639</v>
      </c>
      <c r="BC57" s="118"/>
      <c r="BD57" s="118">
        <f t="shared" si="105"/>
        <v>0</v>
      </c>
      <c r="BE57" s="118">
        <f t="shared" si="106"/>
        <v>0</v>
      </c>
      <c r="BF57" s="118">
        <f t="shared" si="2"/>
        <v>0</v>
      </c>
      <c r="BG57" s="118">
        <f t="shared" si="107"/>
        <v>0</v>
      </c>
      <c r="BH57" s="118">
        <f t="shared" si="108"/>
        <v>0</v>
      </c>
      <c r="BI57" s="118">
        <f t="shared" si="109"/>
        <v>0</v>
      </c>
      <c r="BJ57" s="118">
        <f t="shared" si="6"/>
        <v>0</v>
      </c>
      <c r="BK57" s="118">
        <f t="shared" si="7"/>
        <v>0</v>
      </c>
      <c r="BL57" s="117">
        <f t="shared" si="87"/>
        <v>0</v>
      </c>
      <c r="BM57" s="118">
        <f t="shared" si="8"/>
        <v>0</v>
      </c>
      <c r="BN57" s="118">
        <f t="shared" si="9"/>
        <v>0</v>
      </c>
      <c r="BO57" s="117">
        <f t="shared" si="10"/>
        <v>0</v>
      </c>
      <c r="BP57" s="118">
        <f t="shared" si="11"/>
        <v>0</v>
      </c>
      <c r="BQ57" s="118">
        <f t="shared" si="110"/>
        <v>0</v>
      </c>
      <c r="BR57" s="118">
        <f t="shared" si="13"/>
        <v>0</v>
      </c>
      <c r="BS57" s="118">
        <f t="shared" si="14"/>
        <v>0</v>
      </c>
      <c r="BT57" s="118">
        <f t="shared" si="111"/>
        <v>0</v>
      </c>
      <c r="BU57" s="118">
        <f t="shared" si="112"/>
        <v>0</v>
      </c>
      <c r="BV57" s="118">
        <f t="shared" si="88"/>
        <v>0</v>
      </c>
      <c r="BW57" s="117">
        <f t="shared" si="17"/>
        <v>0</v>
      </c>
      <c r="BX57" s="117">
        <f t="shared" si="18"/>
        <v>0</v>
      </c>
      <c r="BY57" s="117">
        <f t="shared" si="19"/>
        <v>0</v>
      </c>
      <c r="BZ57" s="117">
        <f t="shared" si="113"/>
        <v>0</v>
      </c>
      <c r="CA57" s="117">
        <f t="shared" si="114"/>
        <v>0</v>
      </c>
      <c r="CB57" s="117">
        <f t="shared" si="89"/>
        <v>0</v>
      </c>
      <c r="CC57" s="117">
        <f t="shared" si="22"/>
        <v>0</v>
      </c>
      <c r="CD57" s="117">
        <f t="shared" si="23"/>
        <v>0</v>
      </c>
      <c r="CE57" s="117">
        <f t="shared" si="24"/>
        <v>0</v>
      </c>
      <c r="CF57" s="117">
        <f t="shared" si="90"/>
        <v>0</v>
      </c>
      <c r="CG57" s="117">
        <f t="shared" si="91"/>
        <v>0</v>
      </c>
      <c r="CH57" s="117">
        <f t="shared" si="92"/>
        <v>0</v>
      </c>
      <c r="CI57" s="117">
        <f t="shared" si="115"/>
        <v>0</v>
      </c>
      <c r="CJ57" s="117">
        <f t="shared" si="116"/>
        <v>0</v>
      </c>
      <c r="CK57" s="117">
        <f t="shared" si="117"/>
        <v>0</v>
      </c>
      <c r="CL57" s="117">
        <f t="shared" si="28"/>
        <v>0</v>
      </c>
      <c r="CM57" s="117">
        <f t="shared" si="118"/>
        <v>0</v>
      </c>
      <c r="CN57" s="117">
        <f t="shared" si="119"/>
        <v>0</v>
      </c>
      <c r="CO57" s="117">
        <f t="shared" si="31"/>
        <v>0</v>
      </c>
      <c r="CP57" s="117">
        <f t="shared" si="120"/>
        <v>0</v>
      </c>
      <c r="CQ57" s="117">
        <f t="shared" si="121"/>
        <v>0</v>
      </c>
      <c r="CR57" s="117">
        <f t="shared" si="93"/>
        <v>0</v>
      </c>
      <c r="CS57" s="117">
        <f t="shared" si="122"/>
        <v>0</v>
      </c>
      <c r="CT57" s="117">
        <f t="shared" si="123"/>
        <v>0</v>
      </c>
      <c r="CU57" s="117">
        <f t="shared" si="36"/>
        <v>0</v>
      </c>
      <c r="CV57" s="117">
        <f t="shared" si="37"/>
        <v>0</v>
      </c>
      <c r="CW57" s="117">
        <f t="shared" si="38"/>
        <v>0</v>
      </c>
      <c r="CX57" s="117">
        <f t="shared" si="124"/>
        <v>0</v>
      </c>
      <c r="CY57" s="117">
        <f t="shared" si="125"/>
        <v>0</v>
      </c>
      <c r="CZ57" s="117">
        <f t="shared" si="126"/>
        <v>0</v>
      </c>
      <c r="DA57" s="117">
        <f t="shared" si="127"/>
        <v>0</v>
      </c>
      <c r="DB57" s="117">
        <f t="shared" si="94"/>
        <v>0</v>
      </c>
      <c r="DC57" s="117">
        <f t="shared" si="128"/>
        <v>0</v>
      </c>
      <c r="DD57" s="117">
        <f t="shared" si="95"/>
        <v>0</v>
      </c>
      <c r="DE57" s="117">
        <f t="shared" si="129"/>
        <v>0</v>
      </c>
      <c r="DF57" s="117">
        <f t="shared" si="96"/>
        <v>0</v>
      </c>
      <c r="DG57" s="117">
        <f t="shared" si="45"/>
        <v>0</v>
      </c>
      <c r="DH57" s="117">
        <f t="shared" si="46"/>
        <v>0</v>
      </c>
      <c r="DI57" s="117">
        <f t="shared" si="47"/>
        <v>0</v>
      </c>
      <c r="DJ57" s="117">
        <f t="shared" si="48"/>
        <v>0</v>
      </c>
      <c r="DK57" s="117">
        <f t="shared" si="49"/>
        <v>0</v>
      </c>
      <c r="DL57" s="117">
        <f t="shared" si="50"/>
        <v>0</v>
      </c>
      <c r="DM57" s="117">
        <f t="shared" si="51"/>
        <v>0</v>
      </c>
      <c r="DN57" s="117">
        <f t="shared" si="130"/>
        <v>0</v>
      </c>
      <c r="DO57" s="117">
        <f t="shared" si="97"/>
        <v>0</v>
      </c>
      <c r="DP57" s="117">
        <f t="shared" si="53"/>
        <v>0</v>
      </c>
      <c r="DQ57" s="117">
        <f t="shared" si="54"/>
        <v>0</v>
      </c>
      <c r="DR57" s="117">
        <f t="shared" si="98"/>
        <v>0</v>
      </c>
      <c r="DS57" s="117">
        <f t="shared" si="99"/>
        <v>0</v>
      </c>
      <c r="DT57" s="117">
        <f t="shared" si="55"/>
        <v>0</v>
      </c>
      <c r="DU57" s="117">
        <f t="shared" si="56"/>
        <v>0</v>
      </c>
      <c r="DV57" s="117">
        <f t="shared" si="57"/>
        <v>0</v>
      </c>
      <c r="DW57" s="117">
        <f t="shared" si="131"/>
        <v>0</v>
      </c>
      <c r="DX57" s="117">
        <f t="shared" si="132"/>
        <v>0</v>
      </c>
      <c r="DY57" s="117">
        <f t="shared" si="60"/>
        <v>0</v>
      </c>
      <c r="DZ57" s="117">
        <f t="shared" si="100"/>
        <v>0</v>
      </c>
      <c r="EA57" s="117">
        <f t="shared" si="61"/>
        <v>0</v>
      </c>
      <c r="EB57" s="117">
        <f t="shared" si="101"/>
        <v>0</v>
      </c>
      <c r="EC57" s="117">
        <f t="shared" si="62"/>
        <v>0</v>
      </c>
      <c r="ED57" s="117">
        <f t="shared" si="63"/>
        <v>0</v>
      </c>
      <c r="EE57" s="117">
        <f t="shared" si="64"/>
        <v>0</v>
      </c>
      <c r="EF57" s="117">
        <f t="shared" si="133"/>
        <v>0</v>
      </c>
      <c r="EG57" s="117">
        <f t="shared" si="134"/>
        <v>0</v>
      </c>
      <c r="EH57" s="117">
        <f t="shared" si="102"/>
        <v>0</v>
      </c>
      <c r="EI57" s="117">
        <f t="shared" si="67"/>
        <v>0</v>
      </c>
      <c r="EJ57" s="117">
        <f t="shared" si="68"/>
        <v>0</v>
      </c>
      <c r="EK57" s="117">
        <f t="shared" si="69"/>
        <v>0</v>
      </c>
      <c r="EL57" s="117">
        <f t="shared" si="135"/>
        <v>0</v>
      </c>
      <c r="EM57" s="117">
        <f t="shared" si="136"/>
        <v>0</v>
      </c>
      <c r="EN57" s="117">
        <f t="shared" si="103"/>
        <v>0</v>
      </c>
      <c r="EO57" s="117">
        <f t="shared" si="137"/>
        <v>0</v>
      </c>
      <c r="EP57" s="117">
        <f t="shared" si="138"/>
        <v>0</v>
      </c>
      <c r="EQ57" s="117">
        <f t="shared" si="139"/>
        <v>0</v>
      </c>
      <c r="ER57" s="118">
        <f t="shared" si="140"/>
        <v>0</v>
      </c>
      <c r="ES57" s="117">
        <f t="shared" si="141"/>
        <v>0</v>
      </c>
      <c r="ET57" s="117">
        <f t="shared" si="142"/>
        <v>0</v>
      </c>
      <c r="EU57" s="117">
        <f t="shared" si="78"/>
        <v>0</v>
      </c>
      <c r="EV57" s="117">
        <f t="shared" si="143"/>
        <v>0</v>
      </c>
      <c r="EW57" s="117">
        <f t="shared" si="144"/>
        <v>0</v>
      </c>
      <c r="EX57" s="117">
        <f t="shared" si="81"/>
        <v>0</v>
      </c>
      <c r="EY57" s="118">
        <f t="shared" si="145"/>
        <v>0</v>
      </c>
      <c r="EZ57" s="118">
        <f t="shared" si="146"/>
        <v>0</v>
      </c>
      <c r="FA57" s="117">
        <f t="shared" si="104"/>
        <v>0</v>
      </c>
      <c r="FB57" s="118">
        <f t="shared" si="147"/>
        <v>0</v>
      </c>
      <c r="FC57" s="118">
        <f t="shared" si="148"/>
        <v>0</v>
      </c>
      <c r="FD57" s="7">
        <f t="shared" si="149"/>
        <v>0</v>
      </c>
    </row>
    <row r="58" spans="1:162" ht="18" customHeight="1" x14ac:dyDescent="0.25">
      <c r="A58" s="774"/>
      <c r="B58" s="777"/>
      <c r="C58" s="172">
        <v>3</v>
      </c>
      <c r="D58" s="593" t="s">
        <v>1025</v>
      </c>
      <c r="E58" s="580" t="s">
        <v>1019</v>
      </c>
      <c r="F58" s="594" t="s">
        <v>1035</v>
      </c>
      <c r="G58" s="593" t="s">
        <v>1055</v>
      </c>
      <c r="H58" s="580" t="s">
        <v>1027</v>
      </c>
      <c r="I58" s="452" t="s">
        <v>1011</v>
      </c>
      <c r="J58" s="604" t="s">
        <v>1021</v>
      </c>
      <c r="K58" s="580" t="s">
        <v>1041</v>
      </c>
      <c r="L58" s="594" t="s">
        <v>1060</v>
      </c>
      <c r="M58" s="447" t="s">
        <v>845</v>
      </c>
      <c r="N58" s="580" t="s">
        <v>1036</v>
      </c>
      <c r="O58" s="594" t="s">
        <v>1030</v>
      </c>
      <c r="P58" s="593" t="s">
        <v>1029</v>
      </c>
      <c r="Q58" s="594" t="s">
        <v>1032</v>
      </c>
      <c r="R58" s="593" t="s">
        <v>1050</v>
      </c>
      <c r="S58" s="452" t="s">
        <v>888</v>
      </c>
      <c r="T58" s="447" t="s">
        <v>893</v>
      </c>
      <c r="U58" s="580" t="s">
        <v>904</v>
      </c>
      <c r="V58" s="602" t="s">
        <v>1017</v>
      </c>
      <c r="W58" s="593" t="s">
        <v>900</v>
      </c>
      <c r="X58" s="594" t="s">
        <v>902</v>
      </c>
      <c r="Y58" s="627" t="s">
        <v>1038</v>
      </c>
      <c r="Z58" s="628" t="s">
        <v>901</v>
      </c>
      <c r="AA58" s="629" t="s">
        <v>1037</v>
      </c>
      <c r="AB58" s="42" t="s">
        <v>961</v>
      </c>
      <c r="AC58" s="10" t="s">
        <v>535</v>
      </c>
      <c r="AD58" s="19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C58" s="118"/>
      <c r="BD58" s="118">
        <f t="shared" si="105"/>
        <v>0</v>
      </c>
      <c r="BE58" s="118">
        <f t="shared" si="106"/>
        <v>0</v>
      </c>
      <c r="BF58" s="118">
        <f t="shared" si="2"/>
        <v>0</v>
      </c>
      <c r="BG58" s="118">
        <f t="shared" si="107"/>
        <v>0</v>
      </c>
      <c r="BH58" s="118">
        <f t="shared" si="108"/>
        <v>0</v>
      </c>
      <c r="BI58" s="118">
        <f t="shared" si="109"/>
        <v>0</v>
      </c>
      <c r="BJ58" s="118">
        <f t="shared" si="6"/>
        <v>0</v>
      </c>
      <c r="BK58" s="118">
        <f t="shared" si="7"/>
        <v>0</v>
      </c>
      <c r="BL58" s="117">
        <f t="shared" si="87"/>
        <v>0</v>
      </c>
      <c r="BM58" s="118">
        <f t="shared" si="8"/>
        <v>0</v>
      </c>
      <c r="BN58" s="118">
        <f t="shared" si="9"/>
        <v>0</v>
      </c>
      <c r="BO58" s="117">
        <f t="shared" si="10"/>
        <v>0</v>
      </c>
      <c r="BP58" s="118">
        <f t="shared" si="11"/>
        <v>0</v>
      </c>
      <c r="BQ58" s="118">
        <f t="shared" si="110"/>
        <v>0</v>
      </c>
      <c r="BR58" s="118">
        <f t="shared" si="13"/>
        <v>0</v>
      </c>
      <c r="BS58" s="118">
        <f t="shared" si="14"/>
        <v>0</v>
      </c>
      <c r="BT58" s="118">
        <f t="shared" si="111"/>
        <v>0</v>
      </c>
      <c r="BU58" s="118">
        <f t="shared" si="112"/>
        <v>0</v>
      </c>
      <c r="BV58" s="118">
        <f t="shared" si="88"/>
        <v>0</v>
      </c>
      <c r="BW58" s="117">
        <f t="shared" si="17"/>
        <v>0</v>
      </c>
      <c r="BX58" s="117">
        <f t="shared" si="18"/>
        <v>0</v>
      </c>
      <c r="BY58" s="117">
        <f t="shared" si="19"/>
        <v>0</v>
      </c>
      <c r="BZ58" s="117">
        <f t="shared" si="113"/>
        <v>0</v>
      </c>
      <c r="CA58" s="117">
        <f t="shared" si="114"/>
        <v>0</v>
      </c>
      <c r="CB58" s="117">
        <f t="shared" si="89"/>
        <v>0</v>
      </c>
      <c r="CC58" s="117">
        <f t="shared" si="22"/>
        <v>0</v>
      </c>
      <c r="CD58" s="117">
        <f t="shared" si="23"/>
        <v>0</v>
      </c>
      <c r="CE58" s="117">
        <f t="shared" si="24"/>
        <v>0</v>
      </c>
      <c r="CF58" s="117">
        <f t="shared" si="90"/>
        <v>0</v>
      </c>
      <c r="CG58" s="117">
        <f t="shared" si="91"/>
        <v>0</v>
      </c>
      <c r="CH58" s="117">
        <f t="shared" si="92"/>
        <v>0</v>
      </c>
      <c r="CI58" s="117">
        <f t="shared" si="115"/>
        <v>0</v>
      </c>
      <c r="CJ58" s="117">
        <f t="shared" si="116"/>
        <v>0</v>
      </c>
      <c r="CK58" s="117">
        <f t="shared" si="117"/>
        <v>0</v>
      </c>
      <c r="CL58" s="117">
        <f t="shared" si="28"/>
        <v>0</v>
      </c>
      <c r="CM58" s="117">
        <f t="shared" si="118"/>
        <v>0</v>
      </c>
      <c r="CN58" s="117">
        <f t="shared" si="119"/>
        <v>0</v>
      </c>
      <c r="CO58" s="117">
        <f t="shared" si="31"/>
        <v>0</v>
      </c>
      <c r="CP58" s="117">
        <f t="shared" si="120"/>
        <v>0</v>
      </c>
      <c r="CQ58" s="117">
        <f t="shared" si="121"/>
        <v>0</v>
      </c>
      <c r="CR58" s="117">
        <f t="shared" si="93"/>
        <v>0</v>
      </c>
      <c r="CS58" s="117">
        <f t="shared" si="122"/>
        <v>0</v>
      </c>
      <c r="CT58" s="117">
        <f t="shared" si="123"/>
        <v>0</v>
      </c>
      <c r="CU58" s="117">
        <f t="shared" si="36"/>
        <v>0</v>
      </c>
      <c r="CV58" s="117">
        <f t="shared" si="37"/>
        <v>0</v>
      </c>
      <c r="CW58" s="117">
        <f t="shared" si="38"/>
        <v>0</v>
      </c>
      <c r="CX58" s="117">
        <f t="shared" si="124"/>
        <v>0</v>
      </c>
      <c r="CY58" s="117">
        <f t="shared" si="125"/>
        <v>0</v>
      </c>
      <c r="CZ58" s="117">
        <f t="shared" si="126"/>
        <v>0</v>
      </c>
      <c r="DA58" s="117">
        <f t="shared" si="127"/>
        <v>0</v>
      </c>
      <c r="DB58" s="117">
        <f t="shared" si="94"/>
        <v>0</v>
      </c>
      <c r="DC58" s="117">
        <f t="shared" si="128"/>
        <v>0</v>
      </c>
      <c r="DD58" s="117">
        <f t="shared" si="95"/>
        <v>0</v>
      </c>
      <c r="DE58" s="117">
        <f t="shared" si="129"/>
        <v>0</v>
      </c>
      <c r="DF58" s="117">
        <f t="shared" si="96"/>
        <v>0</v>
      </c>
      <c r="DG58" s="117">
        <f t="shared" si="45"/>
        <v>0</v>
      </c>
      <c r="DH58" s="117">
        <f t="shared" si="46"/>
        <v>0</v>
      </c>
      <c r="DI58" s="117">
        <f t="shared" si="47"/>
        <v>0</v>
      </c>
      <c r="DJ58" s="117">
        <f t="shared" si="48"/>
        <v>0</v>
      </c>
      <c r="DK58" s="117">
        <f t="shared" si="49"/>
        <v>0</v>
      </c>
      <c r="DL58" s="117">
        <f t="shared" si="50"/>
        <v>0</v>
      </c>
      <c r="DM58" s="117">
        <f t="shared" si="51"/>
        <v>0</v>
      </c>
      <c r="DN58" s="117">
        <f t="shared" si="130"/>
        <v>0</v>
      </c>
      <c r="DO58" s="117">
        <f t="shared" si="97"/>
        <v>0</v>
      </c>
      <c r="DP58" s="117">
        <f t="shared" si="53"/>
        <v>0</v>
      </c>
      <c r="DQ58" s="117">
        <f t="shared" si="54"/>
        <v>0</v>
      </c>
      <c r="DR58" s="117">
        <f t="shared" si="98"/>
        <v>0</v>
      </c>
      <c r="DS58" s="117">
        <f t="shared" si="99"/>
        <v>0</v>
      </c>
      <c r="DT58" s="117">
        <f t="shared" si="55"/>
        <v>0</v>
      </c>
      <c r="DU58" s="117">
        <f t="shared" si="56"/>
        <v>0</v>
      </c>
      <c r="DV58" s="117">
        <f t="shared" si="57"/>
        <v>0</v>
      </c>
      <c r="DW58" s="117">
        <f t="shared" si="131"/>
        <v>0</v>
      </c>
      <c r="DX58" s="117">
        <f t="shared" si="132"/>
        <v>0</v>
      </c>
      <c r="DY58" s="117">
        <f t="shared" si="60"/>
        <v>0</v>
      </c>
      <c r="DZ58" s="117">
        <f t="shared" si="100"/>
        <v>0</v>
      </c>
      <c r="EA58" s="117">
        <f t="shared" si="61"/>
        <v>0</v>
      </c>
      <c r="EB58" s="117">
        <f t="shared" si="101"/>
        <v>0</v>
      </c>
      <c r="EC58" s="117">
        <f t="shared" si="62"/>
        <v>0</v>
      </c>
      <c r="ED58" s="117">
        <f t="shared" si="63"/>
        <v>0</v>
      </c>
      <c r="EE58" s="117">
        <f t="shared" si="64"/>
        <v>0</v>
      </c>
      <c r="EF58" s="117">
        <f t="shared" si="133"/>
        <v>0</v>
      </c>
      <c r="EG58" s="117">
        <f t="shared" si="134"/>
        <v>0</v>
      </c>
      <c r="EH58" s="117">
        <f t="shared" si="102"/>
        <v>0</v>
      </c>
      <c r="EI58" s="117">
        <f t="shared" si="67"/>
        <v>0</v>
      </c>
      <c r="EJ58" s="117">
        <f t="shared" si="68"/>
        <v>0</v>
      </c>
      <c r="EK58" s="117">
        <f t="shared" si="69"/>
        <v>0</v>
      </c>
      <c r="EL58" s="117">
        <f t="shared" si="135"/>
        <v>0</v>
      </c>
      <c r="EM58" s="117">
        <f t="shared" si="136"/>
        <v>0</v>
      </c>
      <c r="EN58" s="117">
        <f t="shared" si="103"/>
        <v>0</v>
      </c>
      <c r="EO58" s="117">
        <f t="shared" si="137"/>
        <v>0</v>
      </c>
      <c r="EP58" s="117">
        <f t="shared" si="138"/>
        <v>0</v>
      </c>
      <c r="EQ58" s="117">
        <f t="shared" si="139"/>
        <v>0</v>
      </c>
      <c r="ER58" s="118">
        <f t="shared" si="140"/>
        <v>0</v>
      </c>
      <c r="ES58" s="117">
        <f t="shared" si="141"/>
        <v>0</v>
      </c>
      <c r="ET58" s="117">
        <f t="shared" si="142"/>
        <v>0</v>
      </c>
      <c r="EU58" s="117">
        <f t="shared" si="78"/>
        <v>0</v>
      </c>
      <c r="EV58" s="117">
        <f t="shared" si="143"/>
        <v>0</v>
      </c>
      <c r="EW58" s="117">
        <f t="shared" si="144"/>
        <v>0</v>
      </c>
      <c r="EX58" s="117">
        <f t="shared" si="81"/>
        <v>0</v>
      </c>
      <c r="EY58" s="118">
        <f t="shared" si="145"/>
        <v>0</v>
      </c>
      <c r="EZ58" s="118">
        <f t="shared" si="146"/>
        <v>0</v>
      </c>
      <c r="FA58" s="117">
        <f t="shared" si="104"/>
        <v>0</v>
      </c>
      <c r="FB58" s="118">
        <f t="shared" si="147"/>
        <v>0</v>
      </c>
      <c r="FC58" s="118">
        <f t="shared" si="148"/>
        <v>0</v>
      </c>
      <c r="FD58" s="7">
        <f t="shared" si="149"/>
        <v>0</v>
      </c>
    </row>
    <row r="59" spans="1:162" ht="18" customHeight="1" x14ac:dyDescent="0.25">
      <c r="A59" s="774"/>
      <c r="B59" s="777"/>
      <c r="C59" s="172">
        <v>4</v>
      </c>
      <c r="D59" s="593" t="s">
        <v>1025</v>
      </c>
      <c r="E59" s="580" t="s">
        <v>1019</v>
      </c>
      <c r="F59" s="594" t="s">
        <v>1035</v>
      </c>
      <c r="G59" s="447" t="s">
        <v>1058</v>
      </c>
      <c r="H59" s="580" t="s">
        <v>1027</v>
      </c>
      <c r="I59" s="452" t="s">
        <v>1011</v>
      </c>
      <c r="J59" s="604" t="s">
        <v>1021</v>
      </c>
      <c r="K59" s="580" t="s">
        <v>1041</v>
      </c>
      <c r="L59" s="594" t="s">
        <v>1023</v>
      </c>
      <c r="M59" s="447" t="s">
        <v>845</v>
      </c>
      <c r="N59" s="580" t="s">
        <v>1036</v>
      </c>
      <c r="O59" s="594" t="s">
        <v>1030</v>
      </c>
      <c r="P59" s="593" t="s">
        <v>1029</v>
      </c>
      <c r="Q59" s="594" t="s">
        <v>1032</v>
      </c>
      <c r="R59" s="593" t="s">
        <v>1050</v>
      </c>
      <c r="S59" s="452" t="s">
        <v>888</v>
      </c>
      <c r="T59" s="447" t="s">
        <v>893</v>
      </c>
      <c r="U59" s="580" t="s">
        <v>904</v>
      </c>
      <c r="V59" s="602" t="s">
        <v>1017</v>
      </c>
      <c r="W59" s="593" t="s">
        <v>900</v>
      </c>
      <c r="X59" s="594" t="s">
        <v>902</v>
      </c>
      <c r="Y59" s="627" t="s">
        <v>1038</v>
      </c>
      <c r="Z59" s="628" t="s">
        <v>901</v>
      </c>
      <c r="AA59" s="629" t="s">
        <v>1037</v>
      </c>
      <c r="AB59" s="42" t="s">
        <v>962</v>
      </c>
      <c r="AC59" s="10" t="s">
        <v>963</v>
      </c>
      <c r="AD59" s="6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C59" s="118"/>
      <c r="BD59" s="118">
        <f t="shared" si="105"/>
        <v>0</v>
      </c>
      <c r="BE59" s="118">
        <f t="shared" si="106"/>
        <v>0</v>
      </c>
      <c r="BF59" s="118">
        <f t="shared" si="2"/>
        <v>0</v>
      </c>
      <c r="BG59" s="118">
        <f t="shared" si="107"/>
        <v>0</v>
      </c>
      <c r="BH59" s="118">
        <f t="shared" si="108"/>
        <v>0</v>
      </c>
      <c r="BI59" s="118">
        <f t="shared" si="109"/>
        <v>0</v>
      </c>
      <c r="BJ59" s="118">
        <f t="shared" si="6"/>
        <v>0</v>
      </c>
      <c r="BK59" s="118">
        <f t="shared" si="7"/>
        <v>0</v>
      </c>
      <c r="BL59" s="117">
        <f t="shared" si="87"/>
        <v>0</v>
      </c>
      <c r="BM59" s="118">
        <f t="shared" si="8"/>
        <v>0</v>
      </c>
      <c r="BN59" s="118">
        <f t="shared" si="9"/>
        <v>0</v>
      </c>
      <c r="BO59" s="117">
        <f t="shared" si="10"/>
        <v>0</v>
      </c>
      <c r="BP59" s="118">
        <f t="shared" si="11"/>
        <v>0</v>
      </c>
      <c r="BQ59" s="118">
        <f t="shared" si="110"/>
        <v>0</v>
      </c>
      <c r="BR59" s="118">
        <f t="shared" si="13"/>
        <v>0</v>
      </c>
      <c r="BS59" s="118">
        <f t="shared" si="14"/>
        <v>0</v>
      </c>
      <c r="BT59" s="118">
        <f t="shared" si="111"/>
        <v>0</v>
      </c>
      <c r="BU59" s="118">
        <f t="shared" si="112"/>
        <v>0</v>
      </c>
      <c r="BV59" s="118">
        <f t="shared" si="88"/>
        <v>0</v>
      </c>
      <c r="BW59" s="117">
        <f t="shared" si="17"/>
        <v>0</v>
      </c>
      <c r="BX59" s="117">
        <f t="shared" si="18"/>
        <v>0</v>
      </c>
      <c r="BY59" s="117">
        <f t="shared" si="19"/>
        <v>0</v>
      </c>
      <c r="BZ59" s="117">
        <f t="shared" si="113"/>
        <v>0</v>
      </c>
      <c r="CA59" s="117">
        <f t="shared" si="114"/>
        <v>0</v>
      </c>
      <c r="CB59" s="117">
        <f t="shared" si="89"/>
        <v>0</v>
      </c>
      <c r="CC59" s="117">
        <f t="shared" si="22"/>
        <v>0</v>
      </c>
      <c r="CD59" s="117">
        <f t="shared" si="23"/>
        <v>0</v>
      </c>
      <c r="CE59" s="117">
        <f t="shared" si="24"/>
        <v>0</v>
      </c>
      <c r="CF59" s="117">
        <f t="shared" si="90"/>
        <v>0</v>
      </c>
      <c r="CG59" s="117">
        <f t="shared" si="91"/>
        <v>0</v>
      </c>
      <c r="CH59" s="117">
        <f t="shared" si="92"/>
        <v>0</v>
      </c>
      <c r="CI59" s="117">
        <f t="shared" si="115"/>
        <v>0</v>
      </c>
      <c r="CJ59" s="117">
        <f t="shared" si="116"/>
        <v>0</v>
      </c>
      <c r="CK59" s="117">
        <f t="shared" si="117"/>
        <v>0</v>
      </c>
      <c r="CL59" s="117">
        <f t="shared" si="28"/>
        <v>0</v>
      </c>
      <c r="CM59" s="117">
        <f t="shared" si="118"/>
        <v>0</v>
      </c>
      <c r="CN59" s="117">
        <f t="shared" si="119"/>
        <v>0</v>
      </c>
      <c r="CO59" s="117">
        <f t="shared" si="31"/>
        <v>0</v>
      </c>
      <c r="CP59" s="117">
        <f t="shared" si="120"/>
        <v>0</v>
      </c>
      <c r="CQ59" s="117">
        <f t="shared" si="121"/>
        <v>0</v>
      </c>
      <c r="CR59" s="117">
        <f t="shared" si="93"/>
        <v>0</v>
      </c>
      <c r="CS59" s="117">
        <f t="shared" si="122"/>
        <v>0</v>
      </c>
      <c r="CT59" s="117">
        <f t="shared" si="123"/>
        <v>0</v>
      </c>
      <c r="CU59" s="117">
        <f t="shared" si="36"/>
        <v>0</v>
      </c>
      <c r="CV59" s="117">
        <f t="shared" si="37"/>
        <v>0</v>
      </c>
      <c r="CW59" s="117">
        <f t="shared" si="38"/>
        <v>0</v>
      </c>
      <c r="CX59" s="117">
        <f t="shared" si="124"/>
        <v>0</v>
      </c>
      <c r="CY59" s="117">
        <f t="shared" si="125"/>
        <v>0</v>
      </c>
      <c r="CZ59" s="117">
        <f t="shared" si="126"/>
        <v>0</v>
      </c>
      <c r="DA59" s="117">
        <f t="shared" si="127"/>
        <v>0</v>
      </c>
      <c r="DB59" s="117">
        <f t="shared" si="94"/>
        <v>0</v>
      </c>
      <c r="DC59" s="117">
        <f t="shared" si="128"/>
        <v>0</v>
      </c>
      <c r="DD59" s="117">
        <f t="shared" si="95"/>
        <v>0</v>
      </c>
      <c r="DE59" s="117">
        <f t="shared" si="129"/>
        <v>0</v>
      </c>
      <c r="DF59" s="117">
        <f t="shared" si="96"/>
        <v>0</v>
      </c>
      <c r="DG59" s="117">
        <f t="shared" si="45"/>
        <v>0</v>
      </c>
      <c r="DH59" s="117">
        <f t="shared" si="46"/>
        <v>0</v>
      </c>
      <c r="DI59" s="117">
        <f t="shared" si="47"/>
        <v>0</v>
      </c>
      <c r="DJ59" s="117">
        <f t="shared" si="48"/>
        <v>0</v>
      </c>
      <c r="DK59" s="117">
        <f t="shared" si="49"/>
        <v>0</v>
      </c>
      <c r="DL59" s="117">
        <f t="shared" si="50"/>
        <v>0</v>
      </c>
      <c r="DM59" s="117">
        <f t="shared" si="51"/>
        <v>0</v>
      </c>
      <c r="DN59" s="117">
        <f t="shared" si="130"/>
        <v>0</v>
      </c>
      <c r="DO59" s="117">
        <f t="shared" si="97"/>
        <v>0</v>
      </c>
      <c r="DP59" s="117">
        <f t="shared" si="53"/>
        <v>0</v>
      </c>
      <c r="DQ59" s="117">
        <f t="shared" si="54"/>
        <v>0</v>
      </c>
      <c r="DR59" s="117">
        <f t="shared" si="98"/>
        <v>0</v>
      </c>
      <c r="DS59" s="117">
        <f t="shared" si="99"/>
        <v>0</v>
      </c>
      <c r="DT59" s="117">
        <f t="shared" si="55"/>
        <v>0</v>
      </c>
      <c r="DU59" s="117">
        <f t="shared" si="56"/>
        <v>0</v>
      </c>
      <c r="DV59" s="117">
        <f t="shared" si="57"/>
        <v>0</v>
      </c>
      <c r="DW59" s="117">
        <f t="shared" si="131"/>
        <v>0</v>
      </c>
      <c r="DX59" s="117">
        <f t="shared" si="132"/>
        <v>0</v>
      </c>
      <c r="DY59" s="117">
        <f t="shared" si="60"/>
        <v>0</v>
      </c>
      <c r="DZ59" s="117">
        <f t="shared" si="100"/>
        <v>0</v>
      </c>
      <c r="EA59" s="117">
        <f t="shared" si="61"/>
        <v>0</v>
      </c>
      <c r="EB59" s="117">
        <f t="shared" si="101"/>
        <v>0</v>
      </c>
      <c r="EC59" s="117">
        <f t="shared" si="62"/>
        <v>0</v>
      </c>
      <c r="ED59" s="117">
        <f t="shared" si="63"/>
        <v>0</v>
      </c>
      <c r="EE59" s="117">
        <f t="shared" si="64"/>
        <v>0</v>
      </c>
      <c r="EF59" s="117">
        <f t="shared" si="133"/>
        <v>0</v>
      </c>
      <c r="EG59" s="117">
        <f t="shared" si="134"/>
        <v>0</v>
      </c>
      <c r="EH59" s="117">
        <f t="shared" si="102"/>
        <v>0</v>
      </c>
      <c r="EI59" s="117">
        <f t="shared" si="67"/>
        <v>0</v>
      </c>
      <c r="EJ59" s="117">
        <f t="shared" si="68"/>
        <v>0</v>
      </c>
      <c r="EK59" s="117">
        <f t="shared" si="69"/>
        <v>0</v>
      </c>
      <c r="EL59" s="117">
        <f t="shared" si="135"/>
        <v>0</v>
      </c>
      <c r="EM59" s="117">
        <f t="shared" si="136"/>
        <v>0</v>
      </c>
      <c r="EN59" s="117">
        <f t="shared" si="103"/>
        <v>0</v>
      </c>
      <c r="EO59" s="117">
        <f t="shared" si="137"/>
        <v>0</v>
      </c>
      <c r="EP59" s="117">
        <f t="shared" si="138"/>
        <v>0</v>
      </c>
      <c r="EQ59" s="117">
        <f t="shared" si="139"/>
        <v>0</v>
      </c>
      <c r="ER59" s="118">
        <f t="shared" si="140"/>
        <v>0</v>
      </c>
      <c r="ES59" s="117">
        <f t="shared" si="141"/>
        <v>0</v>
      </c>
      <c r="ET59" s="117">
        <f t="shared" si="142"/>
        <v>0</v>
      </c>
      <c r="EU59" s="117">
        <f t="shared" si="78"/>
        <v>0</v>
      </c>
      <c r="EV59" s="117">
        <f t="shared" si="143"/>
        <v>0</v>
      </c>
      <c r="EW59" s="117">
        <f t="shared" si="144"/>
        <v>0</v>
      </c>
      <c r="EX59" s="117">
        <f t="shared" si="81"/>
        <v>0</v>
      </c>
      <c r="EY59" s="118">
        <f t="shared" si="145"/>
        <v>0</v>
      </c>
      <c r="EZ59" s="118">
        <f t="shared" si="146"/>
        <v>0</v>
      </c>
      <c r="FA59" s="117">
        <f t="shared" si="104"/>
        <v>0</v>
      </c>
      <c r="FB59" s="118">
        <f t="shared" si="147"/>
        <v>0</v>
      </c>
      <c r="FC59" s="118">
        <f t="shared" si="148"/>
        <v>0</v>
      </c>
      <c r="FD59" s="7">
        <f t="shared" si="149"/>
        <v>0</v>
      </c>
    </row>
    <row r="60" spans="1:162" ht="18" customHeight="1" x14ac:dyDescent="0.25">
      <c r="A60" s="774"/>
      <c r="B60" s="777"/>
      <c r="C60" s="172">
        <v>5</v>
      </c>
      <c r="D60" s="593" t="s">
        <v>1030</v>
      </c>
      <c r="E60" s="580" t="s">
        <v>1032</v>
      </c>
      <c r="F60" s="594" t="s">
        <v>1054</v>
      </c>
      <c r="G60" s="447" t="s">
        <v>1058</v>
      </c>
      <c r="H60" s="580" t="s">
        <v>1036</v>
      </c>
      <c r="I60" s="594" t="s">
        <v>1025</v>
      </c>
      <c r="J60" s="447" t="s">
        <v>1011</v>
      </c>
      <c r="K60" s="580" t="s">
        <v>1027</v>
      </c>
      <c r="L60" s="594" t="s">
        <v>1023</v>
      </c>
      <c r="M60" s="593" t="s">
        <v>1018</v>
      </c>
      <c r="N60" s="580" t="s">
        <v>1063</v>
      </c>
      <c r="O60" s="452" t="s">
        <v>845</v>
      </c>
      <c r="P60" s="593" t="s">
        <v>859</v>
      </c>
      <c r="Q60" s="579" t="s">
        <v>1047</v>
      </c>
      <c r="R60" s="453" t="s">
        <v>1031</v>
      </c>
      <c r="S60" s="594" t="s">
        <v>1050</v>
      </c>
      <c r="T60" s="593" t="s">
        <v>904</v>
      </c>
      <c r="U60" s="448" t="s">
        <v>893</v>
      </c>
      <c r="V60" s="594" t="s">
        <v>1040</v>
      </c>
      <c r="W60" s="593" t="s">
        <v>1020</v>
      </c>
      <c r="X60" s="594" t="s">
        <v>899</v>
      </c>
      <c r="Y60" s="593" t="s">
        <v>916</v>
      </c>
      <c r="Z60" s="580" t="s">
        <v>912</v>
      </c>
      <c r="AA60" s="452" t="s">
        <v>888</v>
      </c>
      <c r="AB60" s="42"/>
      <c r="AC60" s="10"/>
      <c r="AD60" s="6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C60" s="118"/>
      <c r="BD60" s="118">
        <f t="shared" si="105"/>
        <v>0</v>
      </c>
      <c r="BE60" s="118">
        <f t="shared" si="106"/>
        <v>0</v>
      </c>
      <c r="BF60" s="118">
        <f t="shared" si="2"/>
        <v>0</v>
      </c>
      <c r="BG60" s="118">
        <f t="shared" si="107"/>
        <v>0</v>
      </c>
      <c r="BH60" s="118">
        <f t="shared" si="108"/>
        <v>0</v>
      </c>
      <c r="BI60" s="118">
        <f t="shared" si="109"/>
        <v>0</v>
      </c>
      <c r="BJ60" s="118">
        <f t="shared" si="6"/>
        <v>0</v>
      </c>
      <c r="BK60" s="118">
        <f t="shared" si="7"/>
        <v>0</v>
      </c>
      <c r="BL60" s="117">
        <f t="shared" si="87"/>
        <v>0</v>
      </c>
      <c r="BM60" s="118">
        <f t="shared" si="8"/>
        <v>0</v>
      </c>
      <c r="BN60" s="118">
        <f t="shared" si="9"/>
        <v>0</v>
      </c>
      <c r="BO60" s="117">
        <f t="shared" si="10"/>
        <v>0</v>
      </c>
      <c r="BP60" s="118">
        <f t="shared" si="11"/>
        <v>0</v>
      </c>
      <c r="BQ60" s="118">
        <f t="shared" si="110"/>
        <v>0</v>
      </c>
      <c r="BR60" s="118">
        <f t="shared" si="13"/>
        <v>0</v>
      </c>
      <c r="BS60" s="118">
        <f t="shared" si="14"/>
        <v>0</v>
      </c>
      <c r="BT60" s="118">
        <f t="shared" si="111"/>
        <v>0</v>
      </c>
      <c r="BU60" s="118">
        <f t="shared" si="112"/>
        <v>0</v>
      </c>
      <c r="BV60" s="118">
        <f t="shared" si="88"/>
        <v>0</v>
      </c>
      <c r="BW60" s="117">
        <f t="shared" si="17"/>
        <v>0</v>
      </c>
      <c r="BX60" s="117">
        <f t="shared" si="18"/>
        <v>0</v>
      </c>
      <c r="BY60" s="117">
        <f t="shared" si="19"/>
        <v>0</v>
      </c>
      <c r="BZ60" s="117">
        <f t="shared" si="113"/>
        <v>0</v>
      </c>
      <c r="CA60" s="117">
        <f t="shared" si="114"/>
        <v>0</v>
      </c>
      <c r="CB60" s="117">
        <f t="shared" si="89"/>
        <v>0</v>
      </c>
      <c r="CC60" s="117">
        <f t="shared" si="22"/>
        <v>0</v>
      </c>
      <c r="CD60" s="117">
        <f t="shared" si="23"/>
        <v>0</v>
      </c>
      <c r="CE60" s="117">
        <f t="shared" si="24"/>
        <v>0</v>
      </c>
      <c r="CF60" s="117">
        <f t="shared" si="90"/>
        <v>0</v>
      </c>
      <c r="CG60" s="117">
        <f t="shared" si="91"/>
        <v>0</v>
      </c>
      <c r="CH60" s="117">
        <f t="shared" si="92"/>
        <v>0</v>
      </c>
      <c r="CI60" s="117">
        <f t="shared" si="115"/>
        <v>0</v>
      </c>
      <c r="CJ60" s="117">
        <f t="shared" si="116"/>
        <v>0</v>
      </c>
      <c r="CK60" s="117">
        <f t="shared" si="117"/>
        <v>0</v>
      </c>
      <c r="CL60" s="117">
        <f t="shared" si="28"/>
        <v>0</v>
      </c>
      <c r="CM60" s="117">
        <f t="shared" si="118"/>
        <v>0</v>
      </c>
      <c r="CN60" s="117">
        <f t="shared" si="119"/>
        <v>0</v>
      </c>
      <c r="CO60" s="117">
        <f t="shared" si="31"/>
        <v>0</v>
      </c>
      <c r="CP60" s="117">
        <f t="shared" si="120"/>
        <v>0</v>
      </c>
      <c r="CQ60" s="117">
        <f t="shared" si="121"/>
        <v>0</v>
      </c>
      <c r="CR60" s="117">
        <f t="shared" si="93"/>
        <v>0</v>
      </c>
      <c r="CS60" s="117">
        <f t="shared" si="122"/>
        <v>0</v>
      </c>
      <c r="CT60" s="117">
        <f t="shared" si="123"/>
        <v>0</v>
      </c>
      <c r="CU60" s="117">
        <f t="shared" si="36"/>
        <v>0</v>
      </c>
      <c r="CV60" s="117">
        <f t="shared" si="37"/>
        <v>0</v>
      </c>
      <c r="CW60" s="117">
        <f t="shared" si="38"/>
        <v>0</v>
      </c>
      <c r="CX60" s="117">
        <f t="shared" si="124"/>
        <v>0</v>
      </c>
      <c r="CY60" s="117">
        <f t="shared" si="125"/>
        <v>0</v>
      </c>
      <c r="CZ60" s="117">
        <f t="shared" si="126"/>
        <v>0</v>
      </c>
      <c r="DA60" s="117">
        <f t="shared" si="127"/>
        <v>0</v>
      </c>
      <c r="DB60" s="117">
        <f t="shared" si="94"/>
        <v>0</v>
      </c>
      <c r="DC60" s="117">
        <f t="shared" si="128"/>
        <v>0</v>
      </c>
      <c r="DD60" s="117">
        <f t="shared" si="95"/>
        <v>0</v>
      </c>
      <c r="DE60" s="117">
        <f t="shared" si="129"/>
        <v>0</v>
      </c>
      <c r="DF60" s="117">
        <f t="shared" si="96"/>
        <v>0</v>
      </c>
      <c r="DG60" s="117">
        <f t="shared" si="45"/>
        <v>0</v>
      </c>
      <c r="DH60" s="117">
        <f t="shared" si="46"/>
        <v>0</v>
      </c>
      <c r="DI60" s="117">
        <f t="shared" si="47"/>
        <v>0</v>
      </c>
      <c r="DJ60" s="117">
        <f t="shared" si="48"/>
        <v>0</v>
      </c>
      <c r="DK60" s="117">
        <f t="shared" si="49"/>
        <v>0</v>
      </c>
      <c r="DL60" s="117">
        <f t="shared" si="50"/>
        <v>0</v>
      </c>
      <c r="DM60" s="117">
        <f t="shared" si="51"/>
        <v>0</v>
      </c>
      <c r="DN60" s="117">
        <f t="shared" si="130"/>
        <v>0</v>
      </c>
      <c r="DO60" s="117">
        <f t="shared" si="97"/>
        <v>0</v>
      </c>
      <c r="DP60" s="117">
        <f t="shared" si="53"/>
        <v>0</v>
      </c>
      <c r="DQ60" s="117">
        <f t="shared" si="54"/>
        <v>0</v>
      </c>
      <c r="DR60" s="117">
        <f t="shared" si="98"/>
        <v>0</v>
      </c>
      <c r="DS60" s="117">
        <f t="shared" si="99"/>
        <v>0</v>
      </c>
      <c r="DT60" s="117">
        <f t="shared" si="55"/>
        <v>0</v>
      </c>
      <c r="DU60" s="117">
        <f t="shared" si="56"/>
        <v>0</v>
      </c>
      <c r="DV60" s="117">
        <f t="shared" si="57"/>
        <v>0</v>
      </c>
      <c r="DW60" s="117">
        <f t="shared" si="131"/>
        <v>0</v>
      </c>
      <c r="DX60" s="117">
        <f t="shared" si="132"/>
        <v>0</v>
      </c>
      <c r="DY60" s="117">
        <f t="shared" si="60"/>
        <v>0</v>
      </c>
      <c r="DZ60" s="117">
        <f t="shared" si="100"/>
        <v>0</v>
      </c>
      <c r="EA60" s="117">
        <f t="shared" si="61"/>
        <v>0</v>
      </c>
      <c r="EB60" s="117">
        <f t="shared" si="101"/>
        <v>0</v>
      </c>
      <c r="EC60" s="117">
        <f t="shared" si="62"/>
        <v>0</v>
      </c>
      <c r="ED60" s="117">
        <f t="shared" si="63"/>
        <v>0</v>
      </c>
      <c r="EE60" s="117">
        <f t="shared" si="64"/>
        <v>0</v>
      </c>
      <c r="EF60" s="117">
        <f t="shared" si="133"/>
        <v>0</v>
      </c>
      <c r="EG60" s="117">
        <f t="shared" si="134"/>
        <v>0</v>
      </c>
      <c r="EH60" s="117">
        <f t="shared" si="102"/>
        <v>0</v>
      </c>
      <c r="EI60" s="117">
        <f t="shared" si="67"/>
        <v>0</v>
      </c>
      <c r="EJ60" s="117">
        <f t="shared" si="68"/>
        <v>0</v>
      </c>
      <c r="EK60" s="117">
        <f t="shared" si="69"/>
        <v>0</v>
      </c>
      <c r="EL60" s="117">
        <f t="shared" si="135"/>
        <v>0</v>
      </c>
      <c r="EM60" s="117">
        <f t="shared" si="136"/>
        <v>0</v>
      </c>
      <c r="EN60" s="117">
        <f t="shared" si="103"/>
        <v>0</v>
      </c>
      <c r="EO60" s="117">
        <f t="shared" si="137"/>
        <v>0</v>
      </c>
      <c r="EP60" s="117">
        <f t="shared" si="138"/>
        <v>0</v>
      </c>
      <c r="EQ60" s="117">
        <f t="shared" si="139"/>
        <v>0</v>
      </c>
      <c r="ER60" s="118">
        <f t="shared" si="140"/>
        <v>0</v>
      </c>
      <c r="ES60" s="117">
        <f t="shared" si="141"/>
        <v>0</v>
      </c>
      <c r="ET60" s="117">
        <f t="shared" si="142"/>
        <v>0</v>
      </c>
      <c r="EU60" s="117">
        <f t="shared" si="78"/>
        <v>0</v>
      </c>
      <c r="EV60" s="117">
        <f t="shared" si="143"/>
        <v>0</v>
      </c>
      <c r="EW60" s="117">
        <f t="shared" si="144"/>
        <v>0</v>
      </c>
      <c r="EX60" s="117">
        <f t="shared" si="81"/>
        <v>0</v>
      </c>
      <c r="EY60" s="118">
        <f t="shared" si="145"/>
        <v>0</v>
      </c>
      <c r="EZ60" s="118">
        <f t="shared" si="146"/>
        <v>0</v>
      </c>
      <c r="FA60" s="117">
        <f t="shared" si="104"/>
        <v>0</v>
      </c>
      <c r="FB60" s="118">
        <f t="shared" si="147"/>
        <v>0</v>
      </c>
      <c r="FC60" s="118">
        <f t="shared" si="148"/>
        <v>0</v>
      </c>
      <c r="FD60" s="7">
        <f t="shared" si="149"/>
        <v>0</v>
      </c>
    </row>
    <row r="61" spans="1:162" ht="18" customHeight="1" thickBot="1" x14ac:dyDescent="0.3">
      <c r="A61" s="774"/>
      <c r="B61" s="777"/>
      <c r="C61" s="172">
        <v>6</v>
      </c>
      <c r="D61" s="596" t="s">
        <v>1030</v>
      </c>
      <c r="E61" s="585" t="s">
        <v>1032</v>
      </c>
      <c r="F61" s="595" t="s">
        <v>1054</v>
      </c>
      <c r="G61" s="465" t="s">
        <v>1058</v>
      </c>
      <c r="H61" s="585" t="s">
        <v>1036</v>
      </c>
      <c r="I61" s="595" t="s">
        <v>1025</v>
      </c>
      <c r="J61" s="513" t="s">
        <v>1011</v>
      </c>
      <c r="K61" s="565" t="s">
        <v>1027</v>
      </c>
      <c r="L61" s="565" t="s">
        <v>1023</v>
      </c>
      <c r="M61" s="596" t="s">
        <v>1018</v>
      </c>
      <c r="N61" s="585" t="s">
        <v>1063</v>
      </c>
      <c r="O61" s="471" t="s">
        <v>845</v>
      </c>
      <c r="P61" s="596" t="s">
        <v>859</v>
      </c>
      <c r="Q61" s="586" t="s">
        <v>1047</v>
      </c>
      <c r="R61" s="472" t="s">
        <v>1031</v>
      </c>
      <c r="S61" s="595" t="s">
        <v>1050</v>
      </c>
      <c r="T61" s="596" t="s">
        <v>904</v>
      </c>
      <c r="U61" s="466" t="s">
        <v>893</v>
      </c>
      <c r="V61" s="595" t="s">
        <v>1040</v>
      </c>
      <c r="W61" s="596" t="s">
        <v>1020</v>
      </c>
      <c r="X61" s="595" t="s">
        <v>899</v>
      </c>
      <c r="Y61" s="593" t="s">
        <v>916</v>
      </c>
      <c r="Z61" s="585" t="s">
        <v>912</v>
      </c>
      <c r="AA61" s="471" t="s">
        <v>888</v>
      </c>
      <c r="AB61" s="42"/>
      <c r="AC61" s="10"/>
      <c r="AD61" s="6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C61" s="118"/>
      <c r="BD61" s="118">
        <f t="shared" si="105"/>
        <v>0</v>
      </c>
      <c r="BE61" s="118">
        <f t="shared" si="106"/>
        <v>0</v>
      </c>
      <c r="BF61" s="118">
        <f t="shared" si="2"/>
        <v>0</v>
      </c>
      <c r="BG61" s="118">
        <f t="shared" si="107"/>
        <v>0</v>
      </c>
      <c r="BH61" s="118">
        <f t="shared" si="108"/>
        <v>0</v>
      </c>
      <c r="BI61" s="118">
        <f t="shared" si="109"/>
        <v>0</v>
      </c>
      <c r="BJ61" s="118">
        <f t="shared" si="6"/>
        <v>0</v>
      </c>
      <c r="BK61" s="118">
        <f t="shared" si="7"/>
        <v>0</v>
      </c>
      <c r="BL61" s="117">
        <f t="shared" si="87"/>
        <v>0</v>
      </c>
      <c r="BM61" s="118">
        <f t="shared" si="8"/>
        <v>0</v>
      </c>
      <c r="BN61" s="118">
        <f t="shared" si="9"/>
        <v>0</v>
      </c>
      <c r="BO61" s="117">
        <f t="shared" si="10"/>
        <v>0</v>
      </c>
      <c r="BP61" s="118">
        <f t="shared" si="11"/>
        <v>0</v>
      </c>
      <c r="BQ61" s="118">
        <f t="shared" si="110"/>
        <v>0</v>
      </c>
      <c r="BR61" s="118">
        <f t="shared" si="13"/>
        <v>0</v>
      </c>
      <c r="BS61" s="118">
        <f t="shared" si="14"/>
        <v>0</v>
      </c>
      <c r="BT61" s="118">
        <f t="shared" si="111"/>
        <v>0</v>
      </c>
      <c r="BU61" s="118">
        <f t="shared" si="112"/>
        <v>0</v>
      </c>
      <c r="BV61" s="118">
        <f t="shared" si="88"/>
        <v>0</v>
      </c>
      <c r="BW61" s="117">
        <f t="shared" si="17"/>
        <v>0</v>
      </c>
      <c r="BX61" s="117">
        <f t="shared" si="18"/>
        <v>0</v>
      </c>
      <c r="BY61" s="117">
        <f t="shared" si="19"/>
        <v>0</v>
      </c>
      <c r="BZ61" s="117">
        <f t="shared" si="113"/>
        <v>0</v>
      </c>
      <c r="CA61" s="117">
        <f t="shared" si="114"/>
        <v>0</v>
      </c>
      <c r="CB61" s="117">
        <f t="shared" si="89"/>
        <v>0</v>
      </c>
      <c r="CC61" s="117">
        <f t="shared" si="22"/>
        <v>0</v>
      </c>
      <c r="CD61" s="117">
        <f t="shared" si="23"/>
        <v>0</v>
      </c>
      <c r="CE61" s="117">
        <f t="shared" si="24"/>
        <v>0</v>
      </c>
      <c r="CF61" s="117">
        <f t="shared" si="90"/>
        <v>0</v>
      </c>
      <c r="CG61" s="117">
        <f t="shared" si="91"/>
        <v>0</v>
      </c>
      <c r="CH61" s="117">
        <f t="shared" si="92"/>
        <v>0</v>
      </c>
      <c r="CI61" s="117">
        <f t="shared" si="115"/>
        <v>0</v>
      </c>
      <c r="CJ61" s="117">
        <f t="shared" si="116"/>
        <v>0</v>
      </c>
      <c r="CK61" s="117">
        <f t="shared" si="117"/>
        <v>0</v>
      </c>
      <c r="CL61" s="117">
        <f t="shared" si="28"/>
        <v>0</v>
      </c>
      <c r="CM61" s="117">
        <f t="shared" si="118"/>
        <v>0</v>
      </c>
      <c r="CN61" s="117">
        <f t="shared" si="119"/>
        <v>0</v>
      </c>
      <c r="CO61" s="117">
        <f t="shared" si="31"/>
        <v>0</v>
      </c>
      <c r="CP61" s="117">
        <f t="shared" si="120"/>
        <v>0</v>
      </c>
      <c r="CQ61" s="117">
        <f t="shared" si="121"/>
        <v>0</v>
      </c>
      <c r="CR61" s="117">
        <f t="shared" si="93"/>
        <v>0</v>
      </c>
      <c r="CS61" s="117">
        <f t="shared" si="122"/>
        <v>0</v>
      </c>
      <c r="CT61" s="117">
        <f t="shared" si="123"/>
        <v>0</v>
      </c>
      <c r="CU61" s="117">
        <f t="shared" si="36"/>
        <v>0</v>
      </c>
      <c r="CV61" s="117">
        <f t="shared" si="37"/>
        <v>0</v>
      </c>
      <c r="CW61" s="117">
        <f t="shared" si="38"/>
        <v>0</v>
      </c>
      <c r="CX61" s="117">
        <f t="shared" si="124"/>
        <v>0</v>
      </c>
      <c r="CY61" s="117">
        <f t="shared" si="125"/>
        <v>0</v>
      </c>
      <c r="CZ61" s="117">
        <f t="shared" si="126"/>
        <v>0</v>
      </c>
      <c r="DA61" s="117">
        <f t="shared" si="127"/>
        <v>0</v>
      </c>
      <c r="DB61" s="117">
        <f t="shared" si="94"/>
        <v>0</v>
      </c>
      <c r="DC61" s="117">
        <f t="shared" si="128"/>
        <v>0</v>
      </c>
      <c r="DD61" s="117">
        <f t="shared" si="95"/>
        <v>0</v>
      </c>
      <c r="DE61" s="117">
        <f t="shared" si="129"/>
        <v>0</v>
      </c>
      <c r="DF61" s="117">
        <f t="shared" si="96"/>
        <v>0</v>
      </c>
      <c r="DG61" s="117">
        <f t="shared" si="45"/>
        <v>0</v>
      </c>
      <c r="DH61" s="117">
        <f t="shared" si="46"/>
        <v>0</v>
      </c>
      <c r="DI61" s="117">
        <f t="shared" si="47"/>
        <v>0</v>
      </c>
      <c r="DJ61" s="117">
        <f t="shared" si="48"/>
        <v>0</v>
      </c>
      <c r="DK61" s="117">
        <f t="shared" si="49"/>
        <v>0</v>
      </c>
      <c r="DL61" s="117">
        <f t="shared" si="50"/>
        <v>0</v>
      </c>
      <c r="DM61" s="117">
        <f t="shared" si="51"/>
        <v>0</v>
      </c>
      <c r="DN61" s="117">
        <f t="shared" si="130"/>
        <v>0</v>
      </c>
      <c r="DO61" s="117">
        <f t="shared" si="97"/>
        <v>0</v>
      </c>
      <c r="DP61" s="117">
        <f t="shared" si="53"/>
        <v>0</v>
      </c>
      <c r="DQ61" s="117">
        <f t="shared" si="54"/>
        <v>0</v>
      </c>
      <c r="DR61" s="117">
        <f t="shared" si="98"/>
        <v>0</v>
      </c>
      <c r="DS61" s="117">
        <f t="shared" si="99"/>
        <v>0</v>
      </c>
      <c r="DT61" s="117">
        <f t="shared" si="55"/>
        <v>0</v>
      </c>
      <c r="DU61" s="117">
        <f t="shared" si="56"/>
        <v>0</v>
      </c>
      <c r="DV61" s="117">
        <f t="shared" si="57"/>
        <v>0</v>
      </c>
      <c r="DW61" s="117">
        <f t="shared" si="131"/>
        <v>0</v>
      </c>
      <c r="DX61" s="117">
        <f t="shared" si="132"/>
        <v>0</v>
      </c>
      <c r="DY61" s="117">
        <f t="shared" si="60"/>
        <v>0</v>
      </c>
      <c r="DZ61" s="117">
        <f t="shared" si="100"/>
        <v>0</v>
      </c>
      <c r="EA61" s="117">
        <f t="shared" si="61"/>
        <v>0</v>
      </c>
      <c r="EB61" s="117">
        <f t="shared" si="101"/>
        <v>0</v>
      </c>
      <c r="EC61" s="117">
        <f t="shared" si="62"/>
        <v>0</v>
      </c>
      <c r="ED61" s="117">
        <f t="shared" si="63"/>
        <v>0</v>
      </c>
      <c r="EE61" s="117">
        <f t="shared" si="64"/>
        <v>0</v>
      </c>
      <c r="EF61" s="117">
        <f t="shared" si="133"/>
        <v>0</v>
      </c>
      <c r="EG61" s="117">
        <f t="shared" si="134"/>
        <v>0</v>
      </c>
      <c r="EH61" s="117">
        <f t="shared" si="102"/>
        <v>0</v>
      </c>
      <c r="EI61" s="117">
        <f t="shared" si="67"/>
        <v>0</v>
      </c>
      <c r="EJ61" s="117">
        <f t="shared" si="68"/>
        <v>0</v>
      </c>
      <c r="EK61" s="117">
        <f t="shared" si="69"/>
        <v>0</v>
      </c>
      <c r="EL61" s="117">
        <f t="shared" si="135"/>
        <v>0</v>
      </c>
      <c r="EM61" s="117">
        <f t="shared" si="136"/>
        <v>0</v>
      </c>
      <c r="EN61" s="117">
        <f t="shared" si="103"/>
        <v>0</v>
      </c>
      <c r="EO61" s="117">
        <f t="shared" si="137"/>
        <v>0</v>
      </c>
      <c r="EP61" s="117">
        <f t="shared" si="138"/>
        <v>0</v>
      </c>
      <c r="EQ61" s="117">
        <f t="shared" si="139"/>
        <v>0</v>
      </c>
      <c r="ER61" s="118">
        <f t="shared" si="140"/>
        <v>0</v>
      </c>
      <c r="ES61" s="117">
        <f t="shared" si="141"/>
        <v>0</v>
      </c>
      <c r="ET61" s="117">
        <f t="shared" si="142"/>
        <v>0</v>
      </c>
      <c r="EU61" s="117">
        <f t="shared" si="78"/>
        <v>0</v>
      </c>
      <c r="EV61" s="117">
        <f t="shared" si="143"/>
        <v>0</v>
      </c>
      <c r="EW61" s="117">
        <f t="shared" si="144"/>
        <v>0</v>
      </c>
      <c r="EX61" s="117">
        <f t="shared" si="81"/>
        <v>0</v>
      </c>
      <c r="EY61" s="118">
        <f t="shared" si="145"/>
        <v>0</v>
      </c>
      <c r="EZ61" s="118">
        <f t="shared" si="146"/>
        <v>0</v>
      </c>
      <c r="FA61" s="117">
        <f t="shared" si="104"/>
        <v>0</v>
      </c>
      <c r="FB61" s="118">
        <f t="shared" si="147"/>
        <v>0</v>
      </c>
      <c r="FC61" s="118">
        <f t="shared" si="148"/>
        <v>0</v>
      </c>
      <c r="FD61" s="7">
        <f t="shared" si="149"/>
        <v>0</v>
      </c>
    </row>
    <row r="62" spans="1:162" ht="15" customHeight="1" thickTop="1" x14ac:dyDescent="0.25">
      <c r="A62" s="774"/>
      <c r="B62" s="777"/>
      <c r="C62" s="172">
        <v>7</v>
      </c>
      <c r="D62" s="863" t="s">
        <v>607</v>
      </c>
      <c r="E62" s="864"/>
      <c r="F62" s="864"/>
      <c r="G62" s="864"/>
      <c r="H62" s="864"/>
      <c r="I62" s="864"/>
      <c r="J62" s="864"/>
      <c r="K62" s="864"/>
      <c r="L62" s="864"/>
      <c r="M62" s="864"/>
      <c r="N62" s="864"/>
      <c r="O62" s="864"/>
      <c r="P62" s="864"/>
      <c r="Q62" s="864"/>
      <c r="R62" s="864"/>
      <c r="S62" s="864"/>
      <c r="T62" s="864"/>
      <c r="U62" s="864"/>
      <c r="V62" s="864"/>
      <c r="W62" s="864"/>
      <c r="X62" s="864"/>
      <c r="Y62" s="864"/>
      <c r="Z62" s="864"/>
      <c r="AA62" s="865"/>
      <c r="AB62" s="42"/>
      <c r="AC62" s="10"/>
      <c r="AD62" s="6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C62" s="118"/>
      <c r="BD62" s="118">
        <f t="shared" si="105"/>
        <v>0</v>
      </c>
      <c r="BE62" s="118">
        <f t="shared" si="106"/>
        <v>0</v>
      </c>
      <c r="BF62" s="118">
        <f t="shared" si="2"/>
        <v>0</v>
      </c>
      <c r="BG62" s="118">
        <f t="shared" si="107"/>
        <v>0</v>
      </c>
      <c r="BH62" s="118">
        <f t="shared" si="108"/>
        <v>0</v>
      </c>
      <c r="BI62" s="118">
        <f t="shared" si="109"/>
        <v>0</v>
      </c>
      <c r="BJ62" s="118">
        <f t="shared" si="6"/>
        <v>0</v>
      </c>
      <c r="BK62" s="118">
        <f t="shared" si="7"/>
        <v>0</v>
      </c>
      <c r="BL62" s="117">
        <f t="shared" si="87"/>
        <v>0</v>
      </c>
      <c r="BM62" s="118">
        <f t="shared" si="8"/>
        <v>0</v>
      </c>
      <c r="BN62" s="118">
        <f t="shared" si="9"/>
        <v>0</v>
      </c>
      <c r="BO62" s="117">
        <f t="shared" si="10"/>
        <v>0</v>
      </c>
      <c r="BP62" s="118">
        <f t="shared" si="11"/>
        <v>0</v>
      </c>
      <c r="BQ62" s="118">
        <f t="shared" si="110"/>
        <v>0</v>
      </c>
      <c r="BR62" s="118">
        <f t="shared" si="13"/>
        <v>0</v>
      </c>
      <c r="BS62" s="118">
        <f t="shared" si="14"/>
        <v>0</v>
      </c>
      <c r="BT62" s="118">
        <f t="shared" si="111"/>
        <v>0</v>
      </c>
      <c r="BU62" s="118">
        <f t="shared" si="112"/>
        <v>0</v>
      </c>
      <c r="BV62" s="118">
        <f t="shared" si="88"/>
        <v>0</v>
      </c>
      <c r="BW62" s="117">
        <f t="shared" si="17"/>
        <v>0</v>
      </c>
      <c r="BX62" s="117">
        <f t="shared" si="18"/>
        <v>0</v>
      </c>
      <c r="BY62" s="117">
        <f t="shared" si="19"/>
        <v>0</v>
      </c>
      <c r="BZ62" s="117">
        <f t="shared" si="113"/>
        <v>0</v>
      </c>
      <c r="CA62" s="117">
        <f t="shared" si="114"/>
        <v>0</v>
      </c>
      <c r="CB62" s="117">
        <f t="shared" si="89"/>
        <v>0</v>
      </c>
      <c r="CC62" s="117">
        <f t="shared" si="22"/>
        <v>0</v>
      </c>
      <c r="CD62" s="117">
        <f t="shared" si="23"/>
        <v>0</v>
      </c>
      <c r="CE62" s="117">
        <f t="shared" si="24"/>
        <v>0</v>
      </c>
      <c r="CF62" s="117">
        <f t="shared" si="90"/>
        <v>0</v>
      </c>
      <c r="CG62" s="117">
        <f t="shared" si="91"/>
        <v>0</v>
      </c>
      <c r="CH62" s="117">
        <f t="shared" si="92"/>
        <v>0</v>
      </c>
      <c r="CI62" s="117">
        <f t="shared" si="115"/>
        <v>0</v>
      </c>
      <c r="CJ62" s="117">
        <f t="shared" si="116"/>
        <v>0</v>
      </c>
      <c r="CK62" s="117">
        <f t="shared" si="117"/>
        <v>0</v>
      </c>
      <c r="CL62" s="117">
        <f t="shared" si="28"/>
        <v>0</v>
      </c>
      <c r="CM62" s="117">
        <f t="shared" si="118"/>
        <v>0</v>
      </c>
      <c r="CN62" s="117">
        <f t="shared" si="119"/>
        <v>0</v>
      </c>
      <c r="CO62" s="117">
        <f t="shared" si="31"/>
        <v>0</v>
      </c>
      <c r="CP62" s="117">
        <f t="shared" si="120"/>
        <v>0</v>
      </c>
      <c r="CQ62" s="117">
        <f t="shared" si="121"/>
        <v>0</v>
      </c>
      <c r="CR62" s="117">
        <f t="shared" si="93"/>
        <v>0</v>
      </c>
      <c r="CS62" s="117">
        <f t="shared" si="122"/>
        <v>0</v>
      </c>
      <c r="CT62" s="117">
        <f t="shared" si="123"/>
        <v>0</v>
      </c>
      <c r="CU62" s="117">
        <f t="shared" si="36"/>
        <v>0</v>
      </c>
      <c r="CV62" s="117">
        <f t="shared" si="37"/>
        <v>0</v>
      </c>
      <c r="CW62" s="117">
        <f t="shared" si="38"/>
        <v>0</v>
      </c>
      <c r="CX62" s="117">
        <f t="shared" si="124"/>
        <v>0</v>
      </c>
      <c r="CY62" s="117">
        <f t="shared" si="125"/>
        <v>0</v>
      </c>
      <c r="CZ62" s="117">
        <f t="shared" si="126"/>
        <v>0</v>
      </c>
      <c r="DA62" s="117">
        <f t="shared" si="127"/>
        <v>0</v>
      </c>
      <c r="DB62" s="117">
        <f t="shared" si="94"/>
        <v>0</v>
      </c>
      <c r="DC62" s="117">
        <f t="shared" si="128"/>
        <v>0</v>
      </c>
      <c r="DD62" s="117">
        <f t="shared" si="95"/>
        <v>0</v>
      </c>
      <c r="DE62" s="117">
        <f t="shared" si="129"/>
        <v>0</v>
      </c>
      <c r="DF62" s="117">
        <f t="shared" si="96"/>
        <v>0</v>
      </c>
      <c r="DG62" s="117">
        <f t="shared" si="45"/>
        <v>0</v>
      </c>
      <c r="DH62" s="117">
        <f t="shared" si="46"/>
        <v>0</v>
      </c>
      <c r="DI62" s="117">
        <f t="shared" si="47"/>
        <v>0</v>
      </c>
      <c r="DJ62" s="117">
        <f t="shared" si="48"/>
        <v>0</v>
      </c>
      <c r="DK62" s="117">
        <f t="shared" si="49"/>
        <v>0</v>
      </c>
      <c r="DL62" s="117">
        <f t="shared" si="50"/>
        <v>0</v>
      </c>
      <c r="DM62" s="117">
        <f t="shared" si="51"/>
        <v>0</v>
      </c>
      <c r="DN62" s="117">
        <f t="shared" si="130"/>
        <v>0</v>
      </c>
      <c r="DO62" s="117">
        <f t="shared" si="97"/>
        <v>0</v>
      </c>
      <c r="DP62" s="117">
        <f t="shared" si="53"/>
        <v>0</v>
      </c>
      <c r="DQ62" s="117">
        <f t="shared" si="54"/>
        <v>0</v>
      </c>
      <c r="DR62" s="117">
        <f t="shared" si="98"/>
        <v>0</v>
      </c>
      <c r="DS62" s="117">
        <f t="shared" si="99"/>
        <v>0</v>
      </c>
      <c r="DT62" s="117">
        <f t="shared" si="55"/>
        <v>0</v>
      </c>
      <c r="DU62" s="117">
        <f t="shared" si="56"/>
        <v>0</v>
      </c>
      <c r="DV62" s="117">
        <f t="shared" si="57"/>
        <v>0</v>
      </c>
      <c r="DW62" s="117">
        <f t="shared" si="131"/>
        <v>0</v>
      </c>
      <c r="DX62" s="117">
        <f t="shared" si="132"/>
        <v>0</v>
      </c>
      <c r="DY62" s="117">
        <f t="shared" si="60"/>
        <v>0</v>
      </c>
      <c r="DZ62" s="117">
        <f t="shared" si="100"/>
        <v>0</v>
      </c>
      <c r="EA62" s="117">
        <f t="shared" si="61"/>
        <v>0</v>
      </c>
      <c r="EB62" s="117">
        <f t="shared" si="101"/>
        <v>0</v>
      </c>
      <c r="EC62" s="117">
        <f t="shared" si="62"/>
        <v>0</v>
      </c>
      <c r="ED62" s="117">
        <f t="shared" si="63"/>
        <v>0</v>
      </c>
      <c r="EE62" s="117">
        <f t="shared" si="64"/>
        <v>0</v>
      </c>
      <c r="EF62" s="117">
        <f t="shared" si="133"/>
        <v>0</v>
      </c>
      <c r="EG62" s="117">
        <f t="shared" si="134"/>
        <v>0</v>
      </c>
      <c r="EH62" s="117">
        <f t="shared" si="102"/>
        <v>0</v>
      </c>
      <c r="EI62" s="117">
        <f t="shared" si="67"/>
        <v>0</v>
      </c>
      <c r="EJ62" s="117">
        <f t="shared" si="68"/>
        <v>0</v>
      </c>
      <c r="EK62" s="117">
        <f t="shared" si="69"/>
        <v>0</v>
      </c>
      <c r="EL62" s="117">
        <f t="shared" si="135"/>
        <v>0</v>
      </c>
      <c r="EM62" s="117">
        <f t="shared" si="136"/>
        <v>0</v>
      </c>
      <c r="EN62" s="117">
        <f t="shared" si="103"/>
        <v>0</v>
      </c>
      <c r="EO62" s="117">
        <f t="shared" si="137"/>
        <v>0</v>
      </c>
      <c r="EP62" s="117">
        <f t="shared" si="138"/>
        <v>0</v>
      </c>
      <c r="EQ62" s="117">
        <f t="shared" si="139"/>
        <v>0</v>
      </c>
      <c r="ER62" s="118">
        <f t="shared" si="140"/>
        <v>0</v>
      </c>
      <c r="ES62" s="117">
        <f t="shared" si="141"/>
        <v>0</v>
      </c>
      <c r="ET62" s="117">
        <f t="shared" si="142"/>
        <v>0</v>
      </c>
      <c r="EU62" s="117">
        <f t="shared" si="78"/>
        <v>0</v>
      </c>
      <c r="EV62" s="117">
        <f t="shared" si="143"/>
        <v>0</v>
      </c>
      <c r="EW62" s="117">
        <f t="shared" si="144"/>
        <v>0</v>
      </c>
      <c r="EX62" s="117">
        <f t="shared" si="81"/>
        <v>0</v>
      </c>
      <c r="EY62" s="118">
        <f t="shared" si="145"/>
        <v>0</v>
      </c>
      <c r="EZ62" s="118">
        <f t="shared" si="146"/>
        <v>0</v>
      </c>
      <c r="FA62" s="117">
        <f t="shared" si="104"/>
        <v>0</v>
      </c>
      <c r="FB62" s="118">
        <f t="shared" si="147"/>
        <v>0</v>
      </c>
      <c r="FC62" s="118">
        <f t="shared" si="148"/>
        <v>0</v>
      </c>
      <c r="FD62" s="7">
        <f t="shared" si="149"/>
        <v>0</v>
      </c>
    </row>
    <row r="63" spans="1:162" ht="17.25" customHeight="1" x14ac:dyDescent="0.25">
      <c r="A63" s="774"/>
      <c r="B63" s="777"/>
      <c r="C63" s="172">
        <v>8</v>
      </c>
      <c r="D63" s="838"/>
      <c r="E63" s="839"/>
      <c r="F63" s="839"/>
      <c r="G63" s="839"/>
      <c r="H63" s="839"/>
      <c r="I63" s="839"/>
      <c r="J63" s="839"/>
      <c r="K63" s="839"/>
      <c r="L63" s="839"/>
      <c r="M63" s="839"/>
      <c r="N63" s="839"/>
      <c r="O63" s="839"/>
      <c r="P63" s="839"/>
      <c r="Q63" s="839"/>
      <c r="R63" s="839"/>
      <c r="S63" s="839"/>
      <c r="T63" s="839"/>
      <c r="U63" s="839"/>
      <c r="V63" s="839"/>
      <c r="W63" s="839"/>
      <c r="X63" s="839"/>
      <c r="Y63" s="839"/>
      <c r="Z63" s="839"/>
      <c r="AA63" s="840"/>
      <c r="AB63" s="42"/>
      <c r="AC63" s="10"/>
      <c r="AD63" s="6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C63" s="118"/>
      <c r="BD63" s="118">
        <f t="shared" si="105"/>
        <v>0</v>
      </c>
      <c r="BE63" s="118">
        <f t="shared" si="106"/>
        <v>0</v>
      </c>
      <c r="BF63" s="118">
        <f t="shared" si="2"/>
        <v>0</v>
      </c>
      <c r="BG63" s="118">
        <f t="shared" si="107"/>
        <v>0</v>
      </c>
      <c r="BH63" s="118">
        <f t="shared" si="108"/>
        <v>0</v>
      </c>
      <c r="BI63" s="118">
        <f t="shared" si="109"/>
        <v>0</v>
      </c>
      <c r="BJ63" s="118">
        <f t="shared" si="6"/>
        <v>0</v>
      </c>
      <c r="BK63" s="118">
        <f t="shared" si="7"/>
        <v>0</v>
      </c>
      <c r="BL63" s="117">
        <f t="shared" si="87"/>
        <v>0</v>
      </c>
      <c r="BM63" s="118">
        <f t="shared" si="8"/>
        <v>0</v>
      </c>
      <c r="BN63" s="118">
        <f t="shared" si="9"/>
        <v>0</v>
      </c>
      <c r="BO63" s="117">
        <f t="shared" si="10"/>
        <v>0</v>
      </c>
      <c r="BP63" s="118">
        <f t="shared" si="11"/>
        <v>0</v>
      </c>
      <c r="BQ63" s="118">
        <f t="shared" si="110"/>
        <v>0</v>
      </c>
      <c r="BR63" s="118">
        <f t="shared" si="13"/>
        <v>0</v>
      </c>
      <c r="BS63" s="118">
        <f t="shared" si="14"/>
        <v>0</v>
      </c>
      <c r="BT63" s="118">
        <f t="shared" si="111"/>
        <v>0</v>
      </c>
      <c r="BU63" s="118">
        <f t="shared" si="112"/>
        <v>0</v>
      </c>
      <c r="BV63" s="118">
        <f t="shared" si="88"/>
        <v>0</v>
      </c>
      <c r="BW63" s="117">
        <f t="shared" si="17"/>
        <v>0</v>
      </c>
      <c r="BX63" s="117">
        <f t="shared" si="18"/>
        <v>0</v>
      </c>
      <c r="BY63" s="117">
        <f t="shared" si="19"/>
        <v>0</v>
      </c>
      <c r="BZ63" s="117">
        <f t="shared" si="113"/>
        <v>0</v>
      </c>
      <c r="CA63" s="117">
        <f t="shared" si="114"/>
        <v>0</v>
      </c>
      <c r="CB63" s="117">
        <f t="shared" si="89"/>
        <v>0</v>
      </c>
      <c r="CC63" s="117">
        <f t="shared" si="22"/>
        <v>0</v>
      </c>
      <c r="CD63" s="117">
        <f t="shared" si="23"/>
        <v>0</v>
      </c>
      <c r="CE63" s="117">
        <f t="shared" si="24"/>
        <v>0</v>
      </c>
      <c r="CF63" s="117">
        <f t="shared" si="90"/>
        <v>0</v>
      </c>
      <c r="CG63" s="117">
        <f t="shared" si="91"/>
        <v>0</v>
      </c>
      <c r="CH63" s="117">
        <f t="shared" si="92"/>
        <v>0</v>
      </c>
      <c r="CI63" s="117">
        <f t="shared" si="115"/>
        <v>0</v>
      </c>
      <c r="CJ63" s="117">
        <f t="shared" si="116"/>
        <v>0</v>
      </c>
      <c r="CK63" s="117">
        <f t="shared" si="117"/>
        <v>0</v>
      </c>
      <c r="CL63" s="117">
        <f t="shared" si="28"/>
        <v>0</v>
      </c>
      <c r="CM63" s="117">
        <f t="shared" si="118"/>
        <v>0</v>
      </c>
      <c r="CN63" s="117">
        <f t="shared" si="119"/>
        <v>0</v>
      </c>
      <c r="CO63" s="117">
        <f t="shared" si="31"/>
        <v>0</v>
      </c>
      <c r="CP63" s="117">
        <f t="shared" si="120"/>
        <v>0</v>
      </c>
      <c r="CQ63" s="117">
        <f t="shared" si="121"/>
        <v>0</v>
      </c>
      <c r="CR63" s="117">
        <f t="shared" si="93"/>
        <v>0</v>
      </c>
      <c r="CS63" s="117">
        <f t="shared" si="122"/>
        <v>0</v>
      </c>
      <c r="CT63" s="117">
        <f t="shared" si="123"/>
        <v>0</v>
      </c>
      <c r="CU63" s="117">
        <f t="shared" si="36"/>
        <v>0</v>
      </c>
      <c r="CV63" s="117">
        <f t="shared" si="37"/>
        <v>0</v>
      </c>
      <c r="CW63" s="117">
        <f t="shared" si="38"/>
        <v>0</v>
      </c>
      <c r="CX63" s="117">
        <f t="shared" si="124"/>
        <v>0</v>
      </c>
      <c r="CY63" s="117">
        <f t="shared" si="125"/>
        <v>0</v>
      </c>
      <c r="CZ63" s="117">
        <f t="shared" si="126"/>
        <v>0</v>
      </c>
      <c r="DA63" s="117">
        <f t="shared" si="127"/>
        <v>0</v>
      </c>
      <c r="DB63" s="117">
        <f t="shared" si="94"/>
        <v>0</v>
      </c>
      <c r="DC63" s="117">
        <f t="shared" si="128"/>
        <v>0</v>
      </c>
      <c r="DD63" s="117">
        <f t="shared" si="95"/>
        <v>0</v>
      </c>
      <c r="DE63" s="117">
        <f t="shared" si="129"/>
        <v>0</v>
      </c>
      <c r="DF63" s="117">
        <f t="shared" si="96"/>
        <v>0</v>
      </c>
      <c r="DG63" s="117">
        <f t="shared" si="45"/>
        <v>0</v>
      </c>
      <c r="DH63" s="117">
        <f t="shared" si="46"/>
        <v>0</v>
      </c>
      <c r="DI63" s="117">
        <f t="shared" si="47"/>
        <v>0</v>
      </c>
      <c r="DJ63" s="117">
        <f t="shared" si="48"/>
        <v>0</v>
      </c>
      <c r="DK63" s="117">
        <f t="shared" si="49"/>
        <v>0</v>
      </c>
      <c r="DL63" s="117">
        <f t="shared" si="50"/>
        <v>0</v>
      </c>
      <c r="DM63" s="117">
        <f t="shared" si="51"/>
        <v>0</v>
      </c>
      <c r="DN63" s="117">
        <f t="shared" si="130"/>
        <v>0</v>
      </c>
      <c r="DO63" s="117">
        <f t="shared" si="97"/>
        <v>0</v>
      </c>
      <c r="DP63" s="117">
        <f t="shared" si="53"/>
        <v>0</v>
      </c>
      <c r="DQ63" s="117">
        <f t="shared" si="54"/>
        <v>0</v>
      </c>
      <c r="DR63" s="117">
        <f t="shared" si="98"/>
        <v>0</v>
      </c>
      <c r="DS63" s="117">
        <f t="shared" si="99"/>
        <v>0</v>
      </c>
      <c r="DT63" s="117">
        <f t="shared" si="55"/>
        <v>0</v>
      </c>
      <c r="DU63" s="117">
        <f t="shared" si="56"/>
        <v>0</v>
      </c>
      <c r="DV63" s="117">
        <f t="shared" si="57"/>
        <v>0</v>
      </c>
      <c r="DW63" s="117">
        <f t="shared" si="131"/>
        <v>0</v>
      </c>
      <c r="DX63" s="117">
        <f t="shared" si="132"/>
        <v>0</v>
      </c>
      <c r="DY63" s="117">
        <f t="shared" si="60"/>
        <v>0</v>
      </c>
      <c r="DZ63" s="117">
        <f t="shared" si="100"/>
        <v>0</v>
      </c>
      <c r="EA63" s="117">
        <f t="shared" si="61"/>
        <v>0</v>
      </c>
      <c r="EB63" s="117">
        <f t="shared" si="101"/>
        <v>0</v>
      </c>
      <c r="EC63" s="117">
        <f t="shared" si="62"/>
        <v>0</v>
      </c>
      <c r="ED63" s="117">
        <f t="shared" si="63"/>
        <v>0</v>
      </c>
      <c r="EE63" s="117">
        <f t="shared" si="64"/>
        <v>0</v>
      </c>
      <c r="EF63" s="117">
        <f t="shared" si="133"/>
        <v>0</v>
      </c>
      <c r="EG63" s="117">
        <f t="shared" si="134"/>
        <v>0</v>
      </c>
      <c r="EH63" s="117">
        <f t="shared" si="102"/>
        <v>0</v>
      </c>
      <c r="EI63" s="117">
        <f t="shared" si="67"/>
        <v>0</v>
      </c>
      <c r="EJ63" s="117">
        <f t="shared" si="68"/>
        <v>0</v>
      </c>
      <c r="EK63" s="117">
        <f t="shared" si="69"/>
        <v>0</v>
      </c>
      <c r="EL63" s="117">
        <f t="shared" si="135"/>
        <v>0</v>
      </c>
      <c r="EM63" s="117">
        <f t="shared" si="136"/>
        <v>0</v>
      </c>
      <c r="EN63" s="117">
        <f t="shared" si="103"/>
        <v>0</v>
      </c>
      <c r="EO63" s="117">
        <f t="shared" si="137"/>
        <v>0</v>
      </c>
      <c r="EP63" s="117">
        <f t="shared" si="138"/>
        <v>0</v>
      </c>
      <c r="EQ63" s="117">
        <f t="shared" si="139"/>
        <v>0</v>
      </c>
      <c r="ER63" s="118">
        <f t="shared" si="140"/>
        <v>0</v>
      </c>
      <c r="ES63" s="117">
        <f t="shared" si="141"/>
        <v>0</v>
      </c>
      <c r="ET63" s="117">
        <f t="shared" si="142"/>
        <v>0</v>
      </c>
      <c r="EU63" s="117">
        <f t="shared" si="78"/>
        <v>0</v>
      </c>
      <c r="EV63" s="117">
        <f t="shared" si="143"/>
        <v>0</v>
      </c>
      <c r="EW63" s="117">
        <f t="shared" si="144"/>
        <v>0</v>
      </c>
      <c r="EX63" s="117">
        <f t="shared" si="81"/>
        <v>0</v>
      </c>
      <c r="EY63" s="118">
        <f t="shared" si="145"/>
        <v>0</v>
      </c>
      <c r="EZ63" s="118">
        <f t="shared" si="146"/>
        <v>0</v>
      </c>
      <c r="FA63" s="117">
        <f t="shared" si="104"/>
        <v>0</v>
      </c>
      <c r="FB63" s="118">
        <f t="shared" si="147"/>
        <v>0</v>
      </c>
      <c r="FC63" s="118">
        <f t="shared" si="148"/>
        <v>0</v>
      </c>
      <c r="FD63" s="7">
        <f t="shared" si="149"/>
        <v>0</v>
      </c>
      <c r="FE63" s="7"/>
      <c r="FF63" s="7"/>
    </row>
    <row r="64" spans="1:162" ht="15.75" customHeight="1" x14ac:dyDescent="0.25">
      <c r="A64" s="774"/>
      <c r="B64" s="777"/>
      <c r="C64" s="172">
        <v>9</v>
      </c>
      <c r="D64" s="838"/>
      <c r="E64" s="839"/>
      <c r="F64" s="839"/>
      <c r="G64" s="839"/>
      <c r="H64" s="839"/>
      <c r="I64" s="839"/>
      <c r="J64" s="839"/>
      <c r="K64" s="839"/>
      <c r="L64" s="839"/>
      <c r="M64" s="839"/>
      <c r="N64" s="839"/>
      <c r="O64" s="839"/>
      <c r="P64" s="839"/>
      <c r="Q64" s="839"/>
      <c r="R64" s="839"/>
      <c r="S64" s="839"/>
      <c r="T64" s="839"/>
      <c r="U64" s="839"/>
      <c r="V64" s="839"/>
      <c r="W64" s="839"/>
      <c r="X64" s="839"/>
      <c r="Y64" s="839"/>
      <c r="Z64" s="839"/>
      <c r="AA64" s="840"/>
      <c r="AB64" s="42"/>
      <c r="AC64" s="10"/>
      <c r="AD64" s="6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C64" s="118"/>
      <c r="BD64" s="118">
        <f t="shared" si="105"/>
        <v>0</v>
      </c>
      <c r="BE64" s="118">
        <f t="shared" si="106"/>
        <v>0</v>
      </c>
      <c r="BF64" s="118">
        <f t="shared" si="2"/>
        <v>0</v>
      </c>
      <c r="BG64" s="118">
        <f t="shared" si="107"/>
        <v>0</v>
      </c>
      <c r="BH64" s="118">
        <f t="shared" si="108"/>
        <v>0</v>
      </c>
      <c r="BI64" s="118">
        <f t="shared" si="109"/>
        <v>0</v>
      </c>
      <c r="BJ64" s="118">
        <f t="shared" si="6"/>
        <v>0</v>
      </c>
      <c r="BK64" s="118">
        <f t="shared" si="7"/>
        <v>0</v>
      </c>
      <c r="BL64" s="117">
        <f t="shared" si="87"/>
        <v>0</v>
      </c>
      <c r="BM64" s="118">
        <f t="shared" si="8"/>
        <v>0</v>
      </c>
      <c r="BN64" s="118">
        <f t="shared" si="9"/>
        <v>0</v>
      </c>
      <c r="BO64" s="117">
        <f t="shared" si="10"/>
        <v>0</v>
      </c>
      <c r="BP64" s="118">
        <f t="shared" si="11"/>
        <v>0</v>
      </c>
      <c r="BQ64" s="118">
        <f t="shared" si="110"/>
        <v>0</v>
      </c>
      <c r="BR64" s="118">
        <f t="shared" si="13"/>
        <v>0</v>
      </c>
      <c r="BS64" s="118">
        <f t="shared" si="14"/>
        <v>0</v>
      </c>
      <c r="BT64" s="118">
        <f t="shared" si="111"/>
        <v>0</v>
      </c>
      <c r="BU64" s="118">
        <f t="shared" si="112"/>
        <v>0</v>
      </c>
      <c r="BV64" s="118">
        <f t="shared" si="88"/>
        <v>0</v>
      </c>
      <c r="BW64" s="117">
        <f t="shared" si="17"/>
        <v>0</v>
      </c>
      <c r="BX64" s="117">
        <f t="shared" si="18"/>
        <v>0</v>
      </c>
      <c r="BY64" s="117">
        <f t="shared" si="19"/>
        <v>0</v>
      </c>
      <c r="BZ64" s="117">
        <f t="shared" si="113"/>
        <v>0</v>
      </c>
      <c r="CA64" s="117">
        <f t="shared" si="114"/>
        <v>0</v>
      </c>
      <c r="CB64" s="117">
        <f t="shared" si="89"/>
        <v>0</v>
      </c>
      <c r="CC64" s="117">
        <f t="shared" si="22"/>
        <v>0</v>
      </c>
      <c r="CD64" s="117">
        <f t="shared" si="23"/>
        <v>0</v>
      </c>
      <c r="CE64" s="117">
        <f t="shared" si="24"/>
        <v>0</v>
      </c>
      <c r="CF64" s="117">
        <f t="shared" si="90"/>
        <v>0</v>
      </c>
      <c r="CG64" s="117">
        <f t="shared" si="91"/>
        <v>0</v>
      </c>
      <c r="CH64" s="117">
        <f t="shared" si="92"/>
        <v>0</v>
      </c>
      <c r="CI64" s="117">
        <f t="shared" si="115"/>
        <v>0</v>
      </c>
      <c r="CJ64" s="117">
        <f t="shared" si="116"/>
        <v>0</v>
      </c>
      <c r="CK64" s="117">
        <f t="shared" si="117"/>
        <v>0</v>
      </c>
      <c r="CL64" s="117">
        <f t="shared" si="28"/>
        <v>0</v>
      </c>
      <c r="CM64" s="117">
        <f t="shared" si="118"/>
        <v>0</v>
      </c>
      <c r="CN64" s="117">
        <f t="shared" si="119"/>
        <v>0</v>
      </c>
      <c r="CO64" s="117">
        <f t="shared" si="31"/>
        <v>0</v>
      </c>
      <c r="CP64" s="117">
        <f t="shared" si="120"/>
        <v>0</v>
      </c>
      <c r="CQ64" s="117">
        <f t="shared" si="121"/>
        <v>0</v>
      </c>
      <c r="CR64" s="117">
        <f t="shared" si="93"/>
        <v>0</v>
      </c>
      <c r="CS64" s="117">
        <f t="shared" si="122"/>
        <v>0</v>
      </c>
      <c r="CT64" s="117">
        <f t="shared" si="123"/>
        <v>0</v>
      </c>
      <c r="CU64" s="117">
        <f t="shared" si="36"/>
        <v>0</v>
      </c>
      <c r="CV64" s="117">
        <f t="shared" si="37"/>
        <v>0</v>
      </c>
      <c r="CW64" s="117">
        <f t="shared" si="38"/>
        <v>0</v>
      </c>
      <c r="CX64" s="117">
        <f t="shared" si="124"/>
        <v>0</v>
      </c>
      <c r="CY64" s="117">
        <f t="shared" si="125"/>
        <v>0</v>
      </c>
      <c r="CZ64" s="117">
        <f t="shared" si="126"/>
        <v>0</v>
      </c>
      <c r="DA64" s="117">
        <f t="shared" si="127"/>
        <v>0</v>
      </c>
      <c r="DB64" s="117">
        <f t="shared" si="94"/>
        <v>0</v>
      </c>
      <c r="DC64" s="117">
        <f t="shared" si="128"/>
        <v>0</v>
      </c>
      <c r="DD64" s="117">
        <f t="shared" si="95"/>
        <v>0</v>
      </c>
      <c r="DE64" s="117">
        <f t="shared" si="129"/>
        <v>0</v>
      </c>
      <c r="DF64" s="117">
        <f t="shared" si="96"/>
        <v>0</v>
      </c>
      <c r="DG64" s="117">
        <f t="shared" si="45"/>
        <v>0</v>
      </c>
      <c r="DH64" s="117">
        <f t="shared" si="46"/>
        <v>0</v>
      </c>
      <c r="DI64" s="117">
        <f t="shared" si="47"/>
        <v>0</v>
      </c>
      <c r="DJ64" s="117">
        <f t="shared" si="48"/>
        <v>0</v>
      </c>
      <c r="DK64" s="117">
        <f t="shared" si="49"/>
        <v>0</v>
      </c>
      <c r="DL64" s="117">
        <f t="shared" si="50"/>
        <v>0</v>
      </c>
      <c r="DM64" s="117">
        <f t="shared" si="51"/>
        <v>0</v>
      </c>
      <c r="DN64" s="117">
        <f t="shared" si="130"/>
        <v>0</v>
      </c>
      <c r="DO64" s="117">
        <f t="shared" si="97"/>
        <v>0</v>
      </c>
      <c r="DP64" s="117">
        <f t="shared" si="53"/>
        <v>0</v>
      </c>
      <c r="DQ64" s="117">
        <f t="shared" si="54"/>
        <v>0</v>
      </c>
      <c r="DR64" s="117">
        <f t="shared" si="98"/>
        <v>0</v>
      </c>
      <c r="DS64" s="117">
        <f t="shared" si="99"/>
        <v>0</v>
      </c>
      <c r="DT64" s="117">
        <f t="shared" si="55"/>
        <v>0</v>
      </c>
      <c r="DU64" s="117">
        <f t="shared" si="56"/>
        <v>0</v>
      </c>
      <c r="DV64" s="117">
        <f t="shared" si="57"/>
        <v>0</v>
      </c>
      <c r="DW64" s="117">
        <f t="shared" si="131"/>
        <v>0</v>
      </c>
      <c r="DX64" s="117">
        <f t="shared" si="132"/>
        <v>0</v>
      </c>
      <c r="DY64" s="117">
        <f t="shared" si="60"/>
        <v>0</v>
      </c>
      <c r="DZ64" s="117">
        <f t="shared" si="100"/>
        <v>0</v>
      </c>
      <c r="EA64" s="117">
        <f t="shared" si="61"/>
        <v>0</v>
      </c>
      <c r="EB64" s="117">
        <f t="shared" si="101"/>
        <v>0</v>
      </c>
      <c r="EC64" s="117">
        <f t="shared" si="62"/>
        <v>0</v>
      </c>
      <c r="ED64" s="117">
        <f t="shared" si="63"/>
        <v>0</v>
      </c>
      <c r="EE64" s="117">
        <f t="shared" si="64"/>
        <v>0</v>
      </c>
      <c r="EF64" s="117">
        <f t="shared" si="133"/>
        <v>0</v>
      </c>
      <c r="EG64" s="117">
        <f t="shared" si="134"/>
        <v>0</v>
      </c>
      <c r="EH64" s="117">
        <f t="shared" si="102"/>
        <v>0</v>
      </c>
      <c r="EI64" s="117">
        <f t="shared" si="67"/>
        <v>0</v>
      </c>
      <c r="EJ64" s="117">
        <f t="shared" si="68"/>
        <v>0</v>
      </c>
      <c r="EK64" s="117">
        <f t="shared" si="69"/>
        <v>0</v>
      </c>
      <c r="EL64" s="117">
        <f t="shared" si="135"/>
        <v>0</v>
      </c>
      <c r="EM64" s="117">
        <f t="shared" si="136"/>
        <v>0</v>
      </c>
      <c r="EN64" s="117">
        <f t="shared" si="103"/>
        <v>0</v>
      </c>
      <c r="EO64" s="117">
        <f t="shared" si="137"/>
        <v>0</v>
      </c>
      <c r="EP64" s="117">
        <f t="shared" si="138"/>
        <v>0</v>
      </c>
      <c r="EQ64" s="117">
        <f t="shared" si="139"/>
        <v>0</v>
      </c>
      <c r="ER64" s="118">
        <f t="shared" si="140"/>
        <v>0</v>
      </c>
      <c r="ES64" s="117">
        <f t="shared" si="141"/>
        <v>0</v>
      </c>
      <c r="ET64" s="117">
        <f t="shared" si="142"/>
        <v>0</v>
      </c>
      <c r="EU64" s="117">
        <f t="shared" si="78"/>
        <v>0</v>
      </c>
      <c r="EV64" s="117">
        <f t="shared" si="143"/>
        <v>0</v>
      </c>
      <c r="EW64" s="117">
        <f t="shared" si="144"/>
        <v>0</v>
      </c>
      <c r="EX64" s="117">
        <f t="shared" si="81"/>
        <v>0</v>
      </c>
      <c r="EY64" s="118">
        <f t="shared" si="145"/>
        <v>0</v>
      </c>
      <c r="EZ64" s="118">
        <f t="shared" si="146"/>
        <v>0</v>
      </c>
      <c r="FA64" s="117">
        <f t="shared" si="104"/>
        <v>0</v>
      </c>
      <c r="FB64" s="118">
        <f t="shared" si="147"/>
        <v>0</v>
      </c>
      <c r="FC64" s="118">
        <f t="shared" si="148"/>
        <v>0</v>
      </c>
      <c r="FD64" s="7">
        <f t="shared" si="149"/>
        <v>0</v>
      </c>
      <c r="FE64" s="7"/>
      <c r="FF64" s="7"/>
    </row>
    <row r="65" spans="1:162" ht="12.75" customHeight="1" thickBot="1" x14ac:dyDescent="0.3">
      <c r="A65" s="775"/>
      <c r="B65" s="778"/>
      <c r="C65" s="173">
        <v>10</v>
      </c>
      <c r="D65" s="866"/>
      <c r="E65" s="867"/>
      <c r="F65" s="867"/>
      <c r="G65" s="867"/>
      <c r="H65" s="867"/>
      <c r="I65" s="867"/>
      <c r="J65" s="867"/>
      <c r="K65" s="867"/>
      <c r="L65" s="867"/>
      <c r="M65" s="867"/>
      <c r="N65" s="867"/>
      <c r="O65" s="867"/>
      <c r="P65" s="867"/>
      <c r="Q65" s="867"/>
      <c r="R65" s="867"/>
      <c r="S65" s="867"/>
      <c r="T65" s="867"/>
      <c r="U65" s="867"/>
      <c r="V65" s="867"/>
      <c r="W65" s="867"/>
      <c r="X65" s="867"/>
      <c r="Y65" s="867"/>
      <c r="Z65" s="867"/>
      <c r="AA65" s="868"/>
      <c r="AB65" s="42"/>
      <c r="AC65" s="10"/>
      <c r="AD65" s="6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C65" s="118"/>
      <c r="BD65" s="118">
        <f t="shared" si="105"/>
        <v>0</v>
      </c>
      <c r="BE65" s="118">
        <f t="shared" si="106"/>
        <v>0</v>
      </c>
      <c r="BF65" s="118">
        <f t="shared" si="2"/>
        <v>0</v>
      </c>
      <c r="BG65" s="118">
        <f t="shared" si="107"/>
        <v>0</v>
      </c>
      <c r="BH65" s="118">
        <f t="shared" si="108"/>
        <v>0</v>
      </c>
      <c r="BI65" s="118">
        <f t="shared" si="109"/>
        <v>0</v>
      </c>
      <c r="BJ65" s="118">
        <f t="shared" si="6"/>
        <v>0</v>
      </c>
      <c r="BK65" s="118">
        <f t="shared" si="7"/>
        <v>0</v>
      </c>
      <c r="BL65" s="117">
        <f t="shared" si="87"/>
        <v>0</v>
      </c>
      <c r="BM65" s="118">
        <f t="shared" si="8"/>
        <v>0</v>
      </c>
      <c r="BN65" s="118">
        <f t="shared" si="9"/>
        <v>0</v>
      </c>
      <c r="BO65" s="117">
        <f t="shared" si="10"/>
        <v>0</v>
      </c>
      <c r="BP65" s="118">
        <f t="shared" si="11"/>
        <v>0</v>
      </c>
      <c r="BQ65" s="118">
        <f t="shared" si="110"/>
        <v>0</v>
      </c>
      <c r="BR65" s="118">
        <f t="shared" si="13"/>
        <v>0</v>
      </c>
      <c r="BS65" s="118">
        <f t="shared" si="14"/>
        <v>0</v>
      </c>
      <c r="BT65" s="118">
        <f t="shared" si="111"/>
        <v>0</v>
      </c>
      <c r="BU65" s="118">
        <f t="shared" si="112"/>
        <v>0</v>
      </c>
      <c r="BV65" s="118">
        <f t="shared" si="88"/>
        <v>0</v>
      </c>
      <c r="BW65" s="117">
        <f t="shared" si="17"/>
        <v>0</v>
      </c>
      <c r="BX65" s="117">
        <f t="shared" si="18"/>
        <v>0</v>
      </c>
      <c r="BY65" s="117">
        <f t="shared" si="19"/>
        <v>0</v>
      </c>
      <c r="BZ65" s="117">
        <f t="shared" si="113"/>
        <v>0</v>
      </c>
      <c r="CA65" s="117">
        <f t="shared" si="114"/>
        <v>0</v>
      </c>
      <c r="CB65" s="117">
        <f t="shared" si="89"/>
        <v>0</v>
      </c>
      <c r="CC65" s="117">
        <f t="shared" si="22"/>
        <v>0</v>
      </c>
      <c r="CD65" s="117">
        <f t="shared" si="23"/>
        <v>0</v>
      </c>
      <c r="CE65" s="117">
        <f t="shared" si="24"/>
        <v>0</v>
      </c>
      <c r="CF65" s="117">
        <f t="shared" si="90"/>
        <v>0</v>
      </c>
      <c r="CG65" s="117">
        <f t="shared" si="91"/>
        <v>0</v>
      </c>
      <c r="CH65" s="117">
        <f t="shared" si="92"/>
        <v>0</v>
      </c>
      <c r="CI65" s="117">
        <f t="shared" si="115"/>
        <v>0</v>
      </c>
      <c r="CJ65" s="117">
        <f t="shared" si="116"/>
        <v>0</v>
      </c>
      <c r="CK65" s="117">
        <f t="shared" si="117"/>
        <v>0</v>
      </c>
      <c r="CL65" s="117">
        <f t="shared" si="28"/>
        <v>0</v>
      </c>
      <c r="CM65" s="117">
        <f t="shared" si="118"/>
        <v>0</v>
      </c>
      <c r="CN65" s="117">
        <f t="shared" si="119"/>
        <v>0</v>
      </c>
      <c r="CO65" s="117">
        <f t="shared" si="31"/>
        <v>0</v>
      </c>
      <c r="CP65" s="117">
        <f t="shared" si="120"/>
        <v>0</v>
      </c>
      <c r="CQ65" s="117">
        <f t="shared" si="121"/>
        <v>0</v>
      </c>
      <c r="CR65" s="117">
        <f t="shared" si="93"/>
        <v>0</v>
      </c>
      <c r="CS65" s="117">
        <f t="shared" si="122"/>
        <v>0</v>
      </c>
      <c r="CT65" s="117">
        <f t="shared" si="123"/>
        <v>0</v>
      </c>
      <c r="CU65" s="117">
        <f t="shared" si="36"/>
        <v>0</v>
      </c>
      <c r="CV65" s="117">
        <f t="shared" si="37"/>
        <v>0</v>
      </c>
      <c r="CW65" s="117">
        <f t="shared" si="38"/>
        <v>0</v>
      </c>
      <c r="CX65" s="117">
        <f t="shared" si="124"/>
        <v>0</v>
      </c>
      <c r="CY65" s="117">
        <f t="shared" si="125"/>
        <v>0</v>
      </c>
      <c r="CZ65" s="117">
        <f t="shared" si="126"/>
        <v>0</v>
      </c>
      <c r="DA65" s="117">
        <f t="shared" si="127"/>
        <v>0</v>
      </c>
      <c r="DB65" s="117">
        <f t="shared" si="94"/>
        <v>0</v>
      </c>
      <c r="DC65" s="117">
        <f t="shared" si="128"/>
        <v>0</v>
      </c>
      <c r="DD65" s="117">
        <f t="shared" si="95"/>
        <v>0</v>
      </c>
      <c r="DE65" s="117">
        <f t="shared" si="129"/>
        <v>0</v>
      </c>
      <c r="DF65" s="117">
        <f t="shared" si="96"/>
        <v>0</v>
      </c>
      <c r="DG65" s="117">
        <f t="shared" si="45"/>
        <v>0</v>
      </c>
      <c r="DH65" s="117">
        <f t="shared" si="46"/>
        <v>0</v>
      </c>
      <c r="DI65" s="117">
        <f t="shared" si="47"/>
        <v>0</v>
      </c>
      <c r="DJ65" s="117">
        <f t="shared" si="48"/>
        <v>0</v>
      </c>
      <c r="DK65" s="117">
        <f t="shared" si="49"/>
        <v>0</v>
      </c>
      <c r="DL65" s="117">
        <f t="shared" si="50"/>
        <v>0</v>
      </c>
      <c r="DM65" s="117">
        <f t="shared" si="51"/>
        <v>0</v>
      </c>
      <c r="DN65" s="117">
        <f t="shared" si="130"/>
        <v>0</v>
      </c>
      <c r="DO65" s="117">
        <f t="shared" si="97"/>
        <v>0</v>
      </c>
      <c r="DP65" s="117">
        <f t="shared" si="53"/>
        <v>0</v>
      </c>
      <c r="DQ65" s="117">
        <f t="shared" si="54"/>
        <v>0</v>
      </c>
      <c r="DR65" s="117">
        <f t="shared" si="98"/>
        <v>0</v>
      </c>
      <c r="DS65" s="117">
        <f t="shared" si="99"/>
        <v>0</v>
      </c>
      <c r="DT65" s="117">
        <f t="shared" si="55"/>
        <v>0</v>
      </c>
      <c r="DU65" s="117">
        <f t="shared" si="56"/>
        <v>0</v>
      </c>
      <c r="DV65" s="117">
        <f t="shared" si="57"/>
        <v>0</v>
      </c>
      <c r="DW65" s="117">
        <f t="shared" si="131"/>
        <v>0</v>
      </c>
      <c r="DX65" s="117">
        <f t="shared" si="132"/>
        <v>0</v>
      </c>
      <c r="DY65" s="117">
        <f t="shared" si="60"/>
        <v>0</v>
      </c>
      <c r="DZ65" s="117">
        <f t="shared" si="100"/>
        <v>0</v>
      </c>
      <c r="EA65" s="117">
        <f t="shared" si="61"/>
        <v>0</v>
      </c>
      <c r="EB65" s="117">
        <f t="shared" si="101"/>
        <v>0</v>
      </c>
      <c r="EC65" s="117">
        <f t="shared" si="62"/>
        <v>0</v>
      </c>
      <c r="ED65" s="117">
        <f t="shared" si="63"/>
        <v>0</v>
      </c>
      <c r="EE65" s="117">
        <f t="shared" si="64"/>
        <v>0</v>
      </c>
      <c r="EF65" s="117">
        <f t="shared" si="133"/>
        <v>0</v>
      </c>
      <c r="EG65" s="117">
        <f t="shared" si="134"/>
        <v>0</v>
      </c>
      <c r="EH65" s="117">
        <f t="shared" si="102"/>
        <v>0</v>
      </c>
      <c r="EI65" s="117">
        <f t="shared" si="67"/>
        <v>0</v>
      </c>
      <c r="EJ65" s="117">
        <f t="shared" si="68"/>
        <v>0</v>
      </c>
      <c r="EK65" s="117">
        <f t="shared" si="69"/>
        <v>0</v>
      </c>
      <c r="EL65" s="117">
        <f t="shared" si="135"/>
        <v>0</v>
      </c>
      <c r="EM65" s="117">
        <f t="shared" si="136"/>
        <v>0</v>
      </c>
      <c r="EN65" s="117">
        <f t="shared" si="103"/>
        <v>0</v>
      </c>
      <c r="EO65" s="117">
        <f t="shared" si="137"/>
        <v>0</v>
      </c>
      <c r="EP65" s="117">
        <f t="shared" si="138"/>
        <v>0</v>
      </c>
      <c r="EQ65" s="117">
        <f t="shared" si="139"/>
        <v>0</v>
      </c>
      <c r="ER65" s="118">
        <f t="shared" si="140"/>
        <v>0</v>
      </c>
      <c r="ES65" s="117">
        <f t="shared" si="141"/>
        <v>0</v>
      </c>
      <c r="ET65" s="117">
        <f t="shared" si="142"/>
        <v>0</v>
      </c>
      <c r="EU65" s="117">
        <f t="shared" si="78"/>
        <v>0</v>
      </c>
      <c r="EV65" s="117">
        <f t="shared" si="143"/>
        <v>0</v>
      </c>
      <c r="EW65" s="117">
        <f t="shared" si="144"/>
        <v>0</v>
      </c>
      <c r="EX65" s="117">
        <f t="shared" si="81"/>
        <v>0</v>
      </c>
      <c r="EY65" s="118">
        <f t="shared" si="145"/>
        <v>0</v>
      </c>
      <c r="EZ65" s="118">
        <f t="shared" si="146"/>
        <v>0</v>
      </c>
      <c r="FA65" s="117">
        <f t="shared" si="104"/>
        <v>0</v>
      </c>
      <c r="FB65" s="118">
        <f t="shared" si="147"/>
        <v>0</v>
      </c>
      <c r="FC65" s="118">
        <f t="shared" si="148"/>
        <v>0</v>
      </c>
      <c r="FD65" s="7">
        <f t="shared" si="149"/>
        <v>0</v>
      </c>
      <c r="FE65" s="7"/>
      <c r="FF65" s="7"/>
    </row>
    <row r="66" spans="1:162" ht="24" customHeight="1" thickTop="1" thickBot="1" x14ac:dyDescent="0.3">
      <c r="A66" s="659" t="s">
        <v>79</v>
      </c>
      <c r="B66" s="660"/>
      <c r="C66" s="660"/>
      <c r="D66" s="198">
        <v>20</v>
      </c>
      <c r="E66" s="198">
        <v>12</v>
      </c>
      <c r="F66" s="198">
        <v>17</v>
      </c>
      <c r="G66" s="198">
        <v>20</v>
      </c>
      <c r="H66" s="198">
        <v>30</v>
      </c>
      <c r="I66" s="198">
        <v>17</v>
      </c>
      <c r="J66" s="198">
        <v>8</v>
      </c>
      <c r="K66" s="198">
        <v>21</v>
      </c>
      <c r="L66" s="198">
        <v>36</v>
      </c>
      <c r="M66" s="198">
        <v>29</v>
      </c>
      <c r="N66" s="198">
        <v>31</v>
      </c>
      <c r="O66" s="198">
        <v>28</v>
      </c>
      <c r="P66" s="198">
        <v>14</v>
      </c>
      <c r="Q66" s="198">
        <v>26</v>
      </c>
      <c r="R66" s="198">
        <v>11</v>
      </c>
      <c r="S66" s="198">
        <v>23</v>
      </c>
      <c r="T66" s="198">
        <v>32</v>
      </c>
      <c r="U66" s="198">
        <v>3</v>
      </c>
      <c r="V66" s="198">
        <v>25</v>
      </c>
      <c r="W66" s="198">
        <v>9</v>
      </c>
      <c r="X66" s="198">
        <v>6</v>
      </c>
      <c r="Y66" s="198">
        <v>37</v>
      </c>
      <c r="Z66" s="198">
        <v>34</v>
      </c>
      <c r="AA66" s="198">
        <v>45</v>
      </c>
      <c r="AB66" s="851" t="s">
        <v>997</v>
      </c>
      <c r="AC66" s="852"/>
      <c r="AD66" s="193"/>
      <c r="AE66" s="272">
        <f t="shared" ref="AE66:BA66" si="150">COUNTA(AE10:AE63)</f>
        <v>46</v>
      </c>
      <c r="AF66" s="272">
        <f t="shared" si="150"/>
        <v>46</v>
      </c>
      <c r="AG66" s="272">
        <f t="shared" si="150"/>
        <v>46</v>
      </c>
      <c r="AH66" s="272">
        <f t="shared" si="150"/>
        <v>46</v>
      </c>
      <c r="AI66" s="272">
        <f t="shared" si="150"/>
        <v>46</v>
      </c>
      <c r="AJ66" s="272">
        <f t="shared" si="150"/>
        <v>46</v>
      </c>
      <c r="AK66" s="272">
        <f t="shared" si="150"/>
        <v>46</v>
      </c>
      <c r="AL66" s="272">
        <f t="shared" si="150"/>
        <v>46</v>
      </c>
      <c r="AM66" s="272">
        <f t="shared" si="150"/>
        <v>46</v>
      </c>
      <c r="AN66" s="272">
        <f t="shared" si="150"/>
        <v>46</v>
      </c>
      <c r="AO66" s="272">
        <f t="shared" si="150"/>
        <v>46</v>
      </c>
      <c r="AP66" s="272">
        <f t="shared" si="150"/>
        <v>46</v>
      </c>
      <c r="AQ66" s="272">
        <f t="shared" si="150"/>
        <v>46</v>
      </c>
      <c r="AR66" s="272">
        <f t="shared" si="150"/>
        <v>46</v>
      </c>
      <c r="AS66" s="272">
        <f t="shared" si="150"/>
        <v>46</v>
      </c>
      <c r="AT66" s="272">
        <f t="shared" si="150"/>
        <v>46</v>
      </c>
      <c r="AU66" s="272">
        <f t="shared" si="150"/>
        <v>46</v>
      </c>
      <c r="AV66" s="272">
        <f t="shared" si="150"/>
        <v>46</v>
      </c>
      <c r="AW66" s="272">
        <f t="shared" si="150"/>
        <v>46</v>
      </c>
      <c r="AX66" s="272">
        <f t="shared" si="150"/>
        <v>46</v>
      </c>
      <c r="AY66" s="272">
        <f t="shared" si="150"/>
        <v>46</v>
      </c>
      <c r="AZ66" s="272">
        <f t="shared" si="150"/>
        <v>46</v>
      </c>
      <c r="BA66" s="427">
        <f t="shared" si="150"/>
        <v>46</v>
      </c>
      <c r="BB66" s="427">
        <f>SUM(AD66:BA66)</f>
        <v>1058</v>
      </c>
      <c r="BC66" s="194"/>
      <c r="BD66" s="118">
        <f t="shared" ref="BD66:ED66" si="151">SUM(BD12:BD65)</f>
        <v>0</v>
      </c>
      <c r="BE66" s="118">
        <f t="shared" si="151"/>
        <v>0</v>
      </c>
      <c r="BF66" s="118">
        <f t="shared" si="151"/>
        <v>0</v>
      </c>
      <c r="BG66" s="118">
        <f t="shared" si="151"/>
        <v>0</v>
      </c>
      <c r="BH66" s="118">
        <f t="shared" si="151"/>
        <v>0</v>
      </c>
      <c r="BI66" s="118">
        <f>SUM(BI12:BI65)</f>
        <v>0</v>
      </c>
      <c r="BJ66" s="118">
        <f t="shared" si="151"/>
        <v>0</v>
      </c>
      <c r="BK66" s="118">
        <f t="shared" si="151"/>
        <v>0</v>
      </c>
      <c r="BL66" s="118">
        <f t="shared" si="151"/>
        <v>0</v>
      </c>
      <c r="BM66" s="118">
        <f t="shared" si="151"/>
        <v>0</v>
      </c>
      <c r="BN66" s="118">
        <f t="shared" si="151"/>
        <v>0</v>
      </c>
      <c r="BO66" s="118">
        <f t="shared" si="151"/>
        <v>0</v>
      </c>
      <c r="BP66" s="118">
        <f t="shared" si="151"/>
        <v>0</v>
      </c>
      <c r="BQ66" s="118">
        <f t="shared" si="151"/>
        <v>0</v>
      </c>
      <c r="BR66" s="118">
        <f t="shared" si="151"/>
        <v>0</v>
      </c>
      <c r="BS66" s="118">
        <f t="shared" si="151"/>
        <v>0</v>
      </c>
      <c r="BT66" s="118">
        <f t="shared" si="151"/>
        <v>0</v>
      </c>
      <c r="BU66" s="118">
        <f t="shared" si="151"/>
        <v>0</v>
      </c>
      <c r="BV66" s="118">
        <f t="shared" si="151"/>
        <v>0</v>
      </c>
      <c r="BW66" s="118">
        <f t="shared" si="151"/>
        <v>0</v>
      </c>
      <c r="BX66" s="118">
        <f t="shared" si="151"/>
        <v>0</v>
      </c>
      <c r="BY66" s="118">
        <f t="shared" si="151"/>
        <v>0</v>
      </c>
      <c r="BZ66" s="118">
        <f t="shared" si="151"/>
        <v>0</v>
      </c>
      <c r="CA66" s="118">
        <f t="shared" si="151"/>
        <v>0</v>
      </c>
      <c r="CB66" s="118">
        <f t="shared" si="151"/>
        <v>0</v>
      </c>
      <c r="CC66" s="118">
        <f t="shared" si="151"/>
        <v>0</v>
      </c>
      <c r="CD66" s="118">
        <f t="shared" si="151"/>
        <v>0</v>
      </c>
      <c r="CE66" s="118">
        <f t="shared" si="151"/>
        <v>0</v>
      </c>
      <c r="CF66" s="118">
        <f t="shared" si="151"/>
        <v>0</v>
      </c>
      <c r="CG66" s="118">
        <f t="shared" si="151"/>
        <v>0</v>
      </c>
      <c r="CH66" s="118">
        <f t="shared" si="151"/>
        <v>0</v>
      </c>
      <c r="CI66" s="118">
        <f t="shared" si="151"/>
        <v>0</v>
      </c>
      <c r="CJ66" s="118">
        <f t="shared" si="151"/>
        <v>0</v>
      </c>
      <c r="CK66" s="118">
        <f t="shared" si="151"/>
        <v>0</v>
      </c>
      <c r="CL66" s="118">
        <f t="shared" si="151"/>
        <v>0</v>
      </c>
      <c r="CM66" s="118">
        <f t="shared" si="151"/>
        <v>0</v>
      </c>
      <c r="CN66" s="118">
        <f t="shared" si="151"/>
        <v>0</v>
      </c>
      <c r="CO66" s="118">
        <f t="shared" si="151"/>
        <v>0</v>
      </c>
      <c r="CP66" s="118">
        <f t="shared" si="151"/>
        <v>0</v>
      </c>
      <c r="CQ66" s="118">
        <f t="shared" si="151"/>
        <v>0</v>
      </c>
      <c r="CR66" s="118">
        <f t="shared" si="151"/>
        <v>0</v>
      </c>
      <c r="CS66" s="118">
        <f t="shared" si="151"/>
        <v>0</v>
      </c>
      <c r="CT66" s="118">
        <f t="shared" si="151"/>
        <v>0</v>
      </c>
      <c r="CU66" s="118">
        <f t="shared" si="151"/>
        <v>0</v>
      </c>
      <c r="CV66" s="118">
        <f t="shared" si="151"/>
        <v>0</v>
      </c>
      <c r="CW66" s="118">
        <f t="shared" si="151"/>
        <v>0</v>
      </c>
      <c r="CX66" s="118">
        <f t="shared" si="151"/>
        <v>0</v>
      </c>
      <c r="CY66" s="118">
        <f t="shared" si="151"/>
        <v>0</v>
      </c>
      <c r="CZ66" s="118">
        <f t="shared" si="151"/>
        <v>0</v>
      </c>
      <c r="DA66" s="118">
        <f t="shared" si="151"/>
        <v>0</v>
      </c>
      <c r="DB66" s="118">
        <f t="shared" si="151"/>
        <v>0</v>
      </c>
      <c r="DC66" s="118">
        <f t="shared" si="151"/>
        <v>0</v>
      </c>
      <c r="DD66" s="118">
        <f t="shared" si="151"/>
        <v>0</v>
      </c>
      <c r="DE66" s="118">
        <f t="shared" si="151"/>
        <v>0</v>
      </c>
      <c r="DF66" s="118">
        <f t="shared" si="151"/>
        <v>0</v>
      </c>
      <c r="DG66" s="118">
        <f t="shared" si="151"/>
        <v>0</v>
      </c>
      <c r="DH66" s="118">
        <f t="shared" si="151"/>
        <v>0</v>
      </c>
      <c r="DI66" s="118">
        <f t="shared" si="151"/>
        <v>0</v>
      </c>
      <c r="DJ66" s="118">
        <f t="shared" si="151"/>
        <v>0</v>
      </c>
      <c r="DK66" s="118">
        <f t="shared" si="151"/>
        <v>0</v>
      </c>
      <c r="DL66" s="118">
        <f t="shared" si="151"/>
        <v>0</v>
      </c>
      <c r="DM66" s="118">
        <f t="shared" si="151"/>
        <v>0</v>
      </c>
      <c r="DN66" s="118">
        <f t="shared" si="151"/>
        <v>0</v>
      </c>
      <c r="DO66" s="118">
        <f t="shared" si="151"/>
        <v>0</v>
      </c>
      <c r="DP66" s="118">
        <f t="shared" si="151"/>
        <v>0</v>
      </c>
      <c r="DQ66" s="118">
        <f t="shared" si="151"/>
        <v>0</v>
      </c>
      <c r="DR66" s="118">
        <f t="shared" si="151"/>
        <v>0</v>
      </c>
      <c r="DS66" s="118">
        <f t="shared" si="151"/>
        <v>0</v>
      </c>
      <c r="DT66" s="118">
        <f t="shared" si="151"/>
        <v>0</v>
      </c>
      <c r="DU66" s="118">
        <f t="shared" si="151"/>
        <v>0</v>
      </c>
      <c r="DV66" s="118">
        <f t="shared" si="151"/>
        <v>0</v>
      </c>
      <c r="DW66" s="118">
        <f t="shared" si="151"/>
        <v>0</v>
      </c>
      <c r="DX66" s="118">
        <f>SUM(DX12:DX65)</f>
        <v>0</v>
      </c>
      <c r="DY66" s="118">
        <f>SUM(DY12:DY65)</f>
        <v>0</v>
      </c>
      <c r="DZ66" s="118">
        <f>SUM(DZ12:DZ65)</f>
        <v>0</v>
      </c>
      <c r="EA66" s="118">
        <f t="shared" si="151"/>
        <v>0</v>
      </c>
      <c r="EB66" s="118">
        <f t="shared" si="151"/>
        <v>0</v>
      </c>
      <c r="EC66" s="118">
        <f t="shared" si="151"/>
        <v>0</v>
      </c>
      <c r="ED66" s="118">
        <f t="shared" si="151"/>
        <v>0</v>
      </c>
      <c r="EE66" s="118">
        <f t="shared" ref="EE66:FC66" si="152">SUM(EE12:EE65)</f>
        <v>0</v>
      </c>
      <c r="EF66" s="118">
        <f t="shared" si="152"/>
        <v>0</v>
      </c>
      <c r="EG66" s="118">
        <f t="shared" si="152"/>
        <v>0</v>
      </c>
      <c r="EH66" s="118">
        <f t="shared" si="152"/>
        <v>0</v>
      </c>
      <c r="EI66" s="118">
        <f t="shared" si="152"/>
        <v>0</v>
      </c>
      <c r="EJ66" s="118">
        <f t="shared" si="152"/>
        <v>0</v>
      </c>
      <c r="EK66" s="118">
        <f t="shared" si="152"/>
        <v>0</v>
      </c>
      <c r="EL66" s="118">
        <f t="shared" si="152"/>
        <v>0</v>
      </c>
      <c r="EM66" s="118">
        <f t="shared" si="152"/>
        <v>0</v>
      </c>
      <c r="EN66" s="118">
        <f t="shared" si="152"/>
        <v>0</v>
      </c>
      <c r="EO66" s="118">
        <f t="shared" si="152"/>
        <v>0</v>
      </c>
      <c r="EP66" s="118">
        <f t="shared" si="152"/>
        <v>0</v>
      </c>
      <c r="EQ66" s="118">
        <f>SUM(EQ12:EQ65)</f>
        <v>0</v>
      </c>
      <c r="ER66" s="118">
        <f>SUM(ER12:ER65)</f>
        <v>0</v>
      </c>
      <c r="ES66" s="118">
        <f t="shared" si="152"/>
        <v>0</v>
      </c>
      <c r="ET66" s="118">
        <f t="shared" si="152"/>
        <v>0</v>
      </c>
      <c r="EU66" s="118">
        <f t="shared" si="152"/>
        <v>0</v>
      </c>
      <c r="EV66" s="118">
        <f t="shared" si="152"/>
        <v>0</v>
      </c>
      <c r="EW66" s="118">
        <f t="shared" si="152"/>
        <v>0</v>
      </c>
      <c r="EX66" s="118">
        <f t="shared" si="152"/>
        <v>0</v>
      </c>
      <c r="EY66" s="118">
        <f t="shared" si="152"/>
        <v>0</v>
      </c>
      <c r="EZ66" s="118">
        <f t="shared" si="152"/>
        <v>0</v>
      </c>
      <c r="FA66" s="118">
        <f t="shared" si="152"/>
        <v>0</v>
      </c>
      <c r="FB66" s="118">
        <f t="shared" si="152"/>
        <v>0</v>
      </c>
      <c r="FC66" s="118">
        <f t="shared" si="152"/>
        <v>0</v>
      </c>
      <c r="FD66" s="7"/>
      <c r="FE66" s="7"/>
      <c r="FF66" s="7"/>
    </row>
    <row r="67" spans="1:162" ht="3.6" customHeight="1" thickTop="1" x14ac:dyDescent="0.25">
      <c r="A67" s="2"/>
      <c r="B67" s="2"/>
      <c r="C67" s="2"/>
      <c r="D67" s="2">
        <v>19</v>
      </c>
      <c r="E67" s="2"/>
      <c r="F67" s="2">
        <v>16</v>
      </c>
      <c r="G67" s="2">
        <v>20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17"/>
      <c r="EJ67" s="117"/>
      <c r="EK67" s="117"/>
      <c r="EL67" s="117"/>
      <c r="EM67" s="117"/>
      <c r="EN67" s="117"/>
      <c r="EO67" s="117"/>
      <c r="EP67" s="117"/>
      <c r="EQ67" s="117"/>
      <c r="ES67" s="117"/>
      <c r="ET67" s="117"/>
      <c r="EU67" s="117"/>
      <c r="EV67" s="117"/>
      <c r="EW67" s="182"/>
      <c r="EX67" s="182"/>
      <c r="EY67" s="7"/>
      <c r="EZ67" s="7"/>
      <c r="FA67" s="7"/>
      <c r="FB67" s="7"/>
      <c r="FC67" s="7"/>
      <c r="FD67" s="7"/>
      <c r="FE67" s="7"/>
      <c r="FF67" s="7"/>
    </row>
    <row r="68" spans="1:162" ht="14.1" hidden="1" customHeight="1" x14ac:dyDescent="0.25">
      <c r="A68" s="770" t="s">
        <v>500</v>
      </c>
      <c r="B68" s="770"/>
      <c r="C68" s="770"/>
      <c r="D68" s="272">
        <f>COUNTA(D12:D61)</f>
        <v>47</v>
      </c>
      <c r="E68" s="272">
        <f t="shared" ref="E68:AA68" si="153">COUNTA(E12:E61)</f>
        <v>45</v>
      </c>
      <c r="F68" s="272">
        <f t="shared" si="153"/>
        <v>45</v>
      </c>
      <c r="G68" s="272">
        <f t="shared" si="153"/>
        <v>45</v>
      </c>
      <c r="H68" s="272">
        <f>COUNTA(H12:H61)</f>
        <v>45</v>
      </c>
      <c r="I68" s="272">
        <f>COUNTA(I12:I61)</f>
        <v>45</v>
      </c>
      <c r="J68" s="272">
        <f>COUNTA(J12:J61)</f>
        <v>45</v>
      </c>
      <c r="K68" s="272">
        <f>COUNTA(K12:K61)</f>
        <v>45</v>
      </c>
      <c r="L68" s="272">
        <f>COUNTA(L12:L61)</f>
        <v>45</v>
      </c>
      <c r="M68" s="272">
        <f t="shared" si="153"/>
        <v>45</v>
      </c>
      <c r="N68" s="272">
        <f t="shared" si="153"/>
        <v>45</v>
      </c>
      <c r="O68" s="272">
        <f t="shared" si="153"/>
        <v>45</v>
      </c>
      <c r="P68" s="272">
        <f t="shared" si="153"/>
        <v>45</v>
      </c>
      <c r="Q68" s="272">
        <f t="shared" si="153"/>
        <v>45</v>
      </c>
      <c r="R68" s="272">
        <f t="shared" si="153"/>
        <v>45</v>
      </c>
      <c r="S68" s="272">
        <f t="shared" si="153"/>
        <v>45</v>
      </c>
      <c r="T68" s="272">
        <f t="shared" si="153"/>
        <v>45</v>
      </c>
      <c r="U68" s="272">
        <f t="shared" si="153"/>
        <v>45</v>
      </c>
      <c r="V68" s="272">
        <f t="shared" si="153"/>
        <v>45</v>
      </c>
      <c r="W68" s="272">
        <f t="shared" si="153"/>
        <v>45</v>
      </c>
      <c r="X68" s="272">
        <f t="shared" si="153"/>
        <v>45</v>
      </c>
      <c r="Y68" s="272">
        <f t="shared" si="153"/>
        <v>45</v>
      </c>
      <c r="Z68" s="272"/>
      <c r="AA68" s="272">
        <f t="shared" si="153"/>
        <v>45</v>
      </c>
      <c r="AB68" s="2"/>
      <c r="AC68" s="272">
        <f t="shared" ref="AC68:AC135" si="154">SUM(D68:AB68)</f>
        <v>1037</v>
      </c>
      <c r="AD68" s="2"/>
      <c r="AE68" s="427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27"/>
      <c r="AQ68" s="427"/>
      <c r="AR68" s="427"/>
      <c r="AS68" s="427"/>
      <c r="AT68" s="427"/>
      <c r="AU68" s="427"/>
      <c r="AV68" s="427"/>
      <c r="AW68" s="427"/>
      <c r="AX68" s="427"/>
      <c r="AY68" s="427"/>
      <c r="AZ68" s="427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17"/>
      <c r="EJ68" s="117"/>
      <c r="EK68" s="117"/>
      <c r="EL68" s="117"/>
      <c r="EM68" s="117"/>
      <c r="EN68" s="117"/>
      <c r="EO68" s="117"/>
      <c r="EP68" s="117"/>
      <c r="EQ68" s="117"/>
      <c r="ES68" s="117"/>
      <c r="ET68" s="117"/>
      <c r="EU68" s="117"/>
      <c r="EV68" s="117"/>
      <c r="EW68" s="182"/>
      <c r="EX68" s="182"/>
      <c r="EY68" s="7"/>
      <c r="EZ68" s="7"/>
      <c r="FA68" s="7"/>
      <c r="FB68" s="7"/>
      <c r="FC68" s="7"/>
      <c r="FD68" s="7"/>
      <c r="FE68" s="7"/>
      <c r="FF68" s="7"/>
    </row>
    <row r="69" spans="1:162" ht="18" hidden="1" customHeight="1" x14ac:dyDescent="0.25">
      <c r="A69" s="770" t="s">
        <v>460</v>
      </c>
      <c r="B69" s="770"/>
      <c r="C69" s="770"/>
      <c r="D69" s="272">
        <f t="shared" ref="D69:AA69" si="155">COUNTIF(D12:D65,"A.39")</f>
        <v>0</v>
      </c>
      <c r="E69" s="272">
        <f t="shared" si="155"/>
        <v>0</v>
      </c>
      <c r="F69" s="272">
        <f t="shared" si="155"/>
        <v>0</v>
      </c>
      <c r="G69" s="272">
        <f t="shared" si="155"/>
        <v>0</v>
      </c>
      <c r="H69" s="272">
        <f t="shared" si="155"/>
        <v>0</v>
      </c>
      <c r="I69" s="272">
        <f t="shared" si="155"/>
        <v>0</v>
      </c>
      <c r="J69" s="272">
        <f t="shared" si="155"/>
        <v>0</v>
      </c>
      <c r="K69" s="272">
        <f t="shared" si="155"/>
        <v>0</v>
      </c>
      <c r="L69" s="272">
        <f t="shared" si="155"/>
        <v>0</v>
      </c>
      <c r="M69" s="272">
        <f t="shared" si="155"/>
        <v>0</v>
      </c>
      <c r="N69" s="272">
        <f t="shared" si="155"/>
        <v>0</v>
      </c>
      <c r="O69" s="272">
        <f t="shared" si="155"/>
        <v>0</v>
      </c>
      <c r="P69" s="272">
        <f t="shared" si="155"/>
        <v>0</v>
      </c>
      <c r="Q69" s="272">
        <f t="shared" si="155"/>
        <v>0</v>
      </c>
      <c r="R69" s="272">
        <f t="shared" si="155"/>
        <v>0</v>
      </c>
      <c r="S69" s="272">
        <f t="shared" si="155"/>
        <v>0</v>
      </c>
      <c r="T69" s="272">
        <f t="shared" si="155"/>
        <v>0</v>
      </c>
      <c r="U69" s="272">
        <f t="shared" si="155"/>
        <v>0</v>
      </c>
      <c r="V69" s="272">
        <f t="shared" si="155"/>
        <v>0</v>
      </c>
      <c r="W69" s="272">
        <f t="shared" si="155"/>
        <v>0</v>
      </c>
      <c r="X69" s="272">
        <f t="shared" si="155"/>
        <v>0</v>
      </c>
      <c r="Y69" s="272">
        <f t="shared" si="155"/>
        <v>0</v>
      </c>
      <c r="Z69" s="272"/>
      <c r="AA69" s="272">
        <f t="shared" si="155"/>
        <v>0</v>
      </c>
      <c r="AB69" s="2"/>
      <c r="AC69" s="272">
        <f t="shared" si="154"/>
        <v>0</v>
      </c>
      <c r="AD69" s="426">
        <f>AC69</f>
        <v>0</v>
      </c>
      <c r="AE69" s="272">
        <f t="shared" ref="AE69:BA69" si="156">COUNTIF(AE11:AE64,"A.39")</f>
        <v>0</v>
      </c>
      <c r="AF69" s="272">
        <f t="shared" si="156"/>
        <v>0</v>
      </c>
      <c r="AG69" s="272">
        <f t="shared" si="156"/>
        <v>0</v>
      </c>
      <c r="AH69" s="272">
        <f t="shared" si="156"/>
        <v>0</v>
      </c>
      <c r="AI69" s="272">
        <f t="shared" si="156"/>
        <v>0</v>
      </c>
      <c r="AJ69" s="272">
        <f t="shared" si="156"/>
        <v>0</v>
      </c>
      <c r="AK69" s="272">
        <f t="shared" si="156"/>
        <v>0</v>
      </c>
      <c r="AL69" s="272">
        <f t="shared" si="156"/>
        <v>0</v>
      </c>
      <c r="AM69" s="272">
        <f t="shared" si="156"/>
        <v>0</v>
      </c>
      <c r="AN69" s="272">
        <f t="shared" si="156"/>
        <v>3</v>
      </c>
      <c r="AO69" s="272">
        <f t="shared" si="156"/>
        <v>3</v>
      </c>
      <c r="AP69" s="272">
        <f t="shared" si="156"/>
        <v>0</v>
      </c>
      <c r="AQ69" s="272">
        <f t="shared" si="156"/>
        <v>0</v>
      </c>
      <c r="AR69" s="272">
        <f t="shared" si="156"/>
        <v>0</v>
      </c>
      <c r="AS69" s="272">
        <f t="shared" si="156"/>
        <v>3</v>
      </c>
      <c r="AT69" s="272">
        <f t="shared" si="156"/>
        <v>3</v>
      </c>
      <c r="AU69" s="272">
        <f t="shared" si="156"/>
        <v>3</v>
      </c>
      <c r="AV69" s="272">
        <f t="shared" si="156"/>
        <v>3</v>
      </c>
      <c r="AW69" s="272">
        <f t="shared" si="156"/>
        <v>3</v>
      </c>
      <c r="AX69" s="272">
        <f t="shared" si="156"/>
        <v>3</v>
      </c>
      <c r="AY69" s="272">
        <f t="shared" si="156"/>
        <v>3</v>
      </c>
      <c r="AZ69" s="272">
        <f t="shared" si="156"/>
        <v>3</v>
      </c>
      <c r="BA69" s="427">
        <f t="shared" si="156"/>
        <v>3</v>
      </c>
      <c r="BB69" s="427">
        <f t="shared" ref="BB69:BB135" si="157">SUM(AE69:BA69)</f>
        <v>33</v>
      </c>
      <c r="BC69" s="427">
        <f>BB69</f>
        <v>33</v>
      </c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17"/>
      <c r="EJ69" s="117"/>
      <c r="EK69" s="117"/>
      <c r="EL69" s="117"/>
      <c r="EM69" s="117"/>
      <c r="EN69" s="117"/>
      <c r="EO69" s="117"/>
      <c r="EP69" s="117"/>
      <c r="EQ69" s="117"/>
      <c r="ES69" s="117"/>
      <c r="ET69" s="117"/>
      <c r="EU69" s="117"/>
      <c r="EV69" s="117"/>
      <c r="EW69" s="182"/>
      <c r="EX69" s="182"/>
      <c r="EY69" s="7"/>
      <c r="EZ69" s="7"/>
      <c r="FA69" s="7"/>
      <c r="FB69" s="7"/>
      <c r="FC69" s="7"/>
      <c r="FD69" s="7"/>
      <c r="FE69" s="7"/>
      <c r="FF69" s="7"/>
    </row>
    <row r="70" spans="1:162" ht="18" hidden="1" customHeight="1" x14ac:dyDescent="0.25">
      <c r="A70" s="422" t="s">
        <v>676</v>
      </c>
      <c r="B70" s="422"/>
      <c r="C70" s="422"/>
      <c r="D70" s="272">
        <f t="shared" ref="D70:AA70" si="158">COUNTIF(D12:D65,"A.45")</f>
        <v>0</v>
      </c>
      <c r="E70" s="272">
        <f t="shared" si="158"/>
        <v>0</v>
      </c>
      <c r="F70" s="272">
        <f t="shared" si="158"/>
        <v>0</v>
      </c>
      <c r="G70" s="272">
        <f t="shared" si="158"/>
        <v>0</v>
      </c>
      <c r="H70" s="272">
        <f t="shared" si="158"/>
        <v>0</v>
      </c>
      <c r="I70" s="272">
        <f t="shared" si="158"/>
        <v>0</v>
      </c>
      <c r="J70" s="272">
        <f t="shared" si="158"/>
        <v>0</v>
      </c>
      <c r="K70" s="272">
        <f t="shared" si="158"/>
        <v>0</v>
      </c>
      <c r="L70" s="272">
        <f t="shared" si="158"/>
        <v>0</v>
      </c>
      <c r="M70" s="272">
        <f t="shared" si="158"/>
        <v>0</v>
      </c>
      <c r="N70" s="272">
        <f t="shared" si="158"/>
        <v>0</v>
      </c>
      <c r="O70" s="272">
        <f t="shared" si="158"/>
        <v>0</v>
      </c>
      <c r="P70" s="272">
        <f t="shared" si="158"/>
        <v>0</v>
      </c>
      <c r="Q70" s="272">
        <f t="shared" si="158"/>
        <v>0</v>
      </c>
      <c r="R70" s="272">
        <f t="shared" si="158"/>
        <v>0</v>
      </c>
      <c r="S70" s="272">
        <f t="shared" si="158"/>
        <v>0</v>
      </c>
      <c r="T70" s="272">
        <f t="shared" si="158"/>
        <v>0</v>
      </c>
      <c r="U70" s="272">
        <f t="shared" si="158"/>
        <v>0</v>
      </c>
      <c r="V70" s="272">
        <f t="shared" si="158"/>
        <v>0</v>
      </c>
      <c r="W70" s="272">
        <f t="shared" si="158"/>
        <v>0</v>
      </c>
      <c r="X70" s="272">
        <f t="shared" si="158"/>
        <v>0</v>
      </c>
      <c r="Y70" s="272">
        <f t="shared" si="158"/>
        <v>0</v>
      </c>
      <c r="Z70" s="272"/>
      <c r="AA70" s="272">
        <f t="shared" si="158"/>
        <v>0</v>
      </c>
      <c r="AB70" s="2"/>
      <c r="AC70" s="272">
        <f>SUM(D70:AB70)</f>
        <v>0</v>
      </c>
      <c r="AD70" s="426">
        <f>AC70</f>
        <v>0</v>
      </c>
      <c r="AE70" s="272">
        <f t="shared" ref="AE70:BA70" si="159">COUNTIF(AE11:AE64,"A.45")</f>
        <v>3</v>
      </c>
      <c r="AF70" s="272">
        <f t="shared" si="159"/>
        <v>3</v>
      </c>
      <c r="AG70" s="272">
        <f t="shared" si="159"/>
        <v>3</v>
      </c>
      <c r="AH70" s="272">
        <f t="shared" si="159"/>
        <v>3</v>
      </c>
      <c r="AI70" s="272">
        <f t="shared" si="159"/>
        <v>3</v>
      </c>
      <c r="AJ70" s="272">
        <f t="shared" si="159"/>
        <v>3</v>
      </c>
      <c r="AK70" s="272">
        <f t="shared" si="159"/>
        <v>3</v>
      </c>
      <c r="AL70" s="272">
        <f t="shared" si="159"/>
        <v>3</v>
      </c>
      <c r="AM70" s="272">
        <f t="shared" si="159"/>
        <v>3</v>
      </c>
      <c r="AN70" s="272">
        <f t="shared" si="159"/>
        <v>0</v>
      </c>
      <c r="AO70" s="272">
        <f t="shared" si="159"/>
        <v>0</v>
      </c>
      <c r="AP70" s="272">
        <f t="shared" si="159"/>
        <v>3</v>
      </c>
      <c r="AQ70" s="272">
        <f t="shared" si="159"/>
        <v>3</v>
      </c>
      <c r="AR70" s="272">
        <f t="shared" si="159"/>
        <v>3</v>
      </c>
      <c r="AS70" s="272">
        <f t="shared" si="159"/>
        <v>0</v>
      </c>
      <c r="AT70" s="272">
        <f t="shared" si="159"/>
        <v>0</v>
      </c>
      <c r="AU70" s="272">
        <f t="shared" si="159"/>
        <v>0</v>
      </c>
      <c r="AV70" s="272">
        <f t="shared" si="159"/>
        <v>0</v>
      </c>
      <c r="AW70" s="272">
        <f t="shared" si="159"/>
        <v>0</v>
      </c>
      <c r="AX70" s="272">
        <f t="shared" si="159"/>
        <v>0</v>
      </c>
      <c r="AY70" s="272">
        <f t="shared" si="159"/>
        <v>0</v>
      </c>
      <c r="AZ70" s="272">
        <f t="shared" si="159"/>
        <v>0</v>
      </c>
      <c r="BA70" s="272">
        <f t="shared" si="159"/>
        <v>0</v>
      </c>
      <c r="BB70" s="427">
        <f t="shared" si="157"/>
        <v>36</v>
      </c>
      <c r="BC70" s="427">
        <f>BB70</f>
        <v>36</v>
      </c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17"/>
      <c r="EJ70" s="117"/>
      <c r="EK70" s="117"/>
      <c r="EL70" s="117"/>
      <c r="EM70" s="117"/>
      <c r="EN70" s="117"/>
      <c r="EO70" s="117"/>
      <c r="EP70" s="117"/>
      <c r="EQ70" s="117"/>
      <c r="ES70" s="117"/>
      <c r="ET70" s="117"/>
      <c r="EU70" s="117"/>
      <c r="EV70" s="117"/>
      <c r="EW70" s="182"/>
      <c r="EX70" s="182"/>
      <c r="EY70" s="7"/>
      <c r="EZ70" s="7"/>
      <c r="FA70" s="7"/>
      <c r="FB70" s="7"/>
      <c r="FC70" s="7"/>
      <c r="FD70" s="7"/>
      <c r="FE70" s="7"/>
      <c r="FF70" s="7"/>
    </row>
    <row r="71" spans="1:162" ht="18" hidden="1" customHeight="1" x14ac:dyDescent="0.25">
      <c r="A71" s="770" t="s">
        <v>461</v>
      </c>
      <c r="B71" s="770"/>
      <c r="C71" s="770"/>
      <c r="D71" s="272">
        <f t="shared" ref="D71:AA71" si="160">COUNTIF(D12:D65,"B.22")</f>
        <v>0</v>
      </c>
      <c r="E71" s="272">
        <f t="shared" si="160"/>
        <v>0</v>
      </c>
      <c r="F71" s="272">
        <f t="shared" si="160"/>
        <v>0</v>
      </c>
      <c r="G71" s="272">
        <f t="shared" si="160"/>
        <v>0</v>
      </c>
      <c r="H71" s="272">
        <f t="shared" si="160"/>
        <v>0</v>
      </c>
      <c r="I71" s="272">
        <f t="shared" si="160"/>
        <v>0</v>
      </c>
      <c r="J71" s="272">
        <f t="shared" si="160"/>
        <v>0</v>
      </c>
      <c r="K71" s="272">
        <f t="shared" si="160"/>
        <v>0</v>
      </c>
      <c r="L71" s="272">
        <f t="shared" si="160"/>
        <v>0</v>
      </c>
      <c r="M71" s="272">
        <f t="shared" si="160"/>
        <v>0</v>
      </c>
      <c r="N71" s="272">
        <f t="shared" si="160"/>
        <v>0</v>
      </c>
      <c r="O71" s="272">
        <f t="shared" si="160"/>
        <v>0</v>
      </c>
      <c r="P71" s="272">
        <f t="shared" si="160"/>
        <v>0</v>
      </c>
      <c r="Q71" s="272">
        <f t="shared" si="160"/>
        <v>0</v>
      </c>
      <c r="R71" s="272">
        <f t="shared" si="160"/>
        <v>0</v>
      </c>
      <c r="S71" s="272">
        <f t="shared" si="160"/>
        <v>0</v>
      </c>
      <c r="T71" s="272">
        <f t="shared" si="160"/>
        <v>0</v>
      </c>
      <c r="U71" s="272">
        <f t="shared" si="160"/>
        <v>0</v>
      </c>
      <c r="V71" s="272">
        <f t="shared" si="160"/>
        <v>0</v>
      </c>
      <c r="W71" s="272">
        <f t="shared" si="160"/>
        <v>0</v>
      </c>
      <c r="X71" s="272">
        <f t="shared" si="160"/>
        <v>0</v>
      </c>
      <c r="Y71" s="272">
        <f t="shared" si="160"/>
        <v>0</v>
      </c>
      <c r="Z71" s="272"/>
      <c r="AA71" s="272">
        <f t="shared" si="160"/>
        <v>0</v>
      </c>
      <c r="AB71" s="2"/>
      <c r="AC71" s="272">
        <f t="shared" si="154"/>
        <v>0</v>
      </c>
      <c r="AD71" s="426">
        <f>AC71</f>
        <v>0</v>
      </c>
      <c r="AE71" s="272">
        <f t="shared" ref="AE71:BA71" si="161">COUNTIF(AE11:AE64,"B.22")</f>
        <v>0</v>
      </c>
      <c r="AF71" s="272">
        <f t="shared" si="161"/>
        <v>0</v>
      </c>
      <c r="AG71" s="272">
        <f t="shared" si="161"/>
        <v>0</v>
      </c>
      <c r="AH71" s="272">
        <f t="shared" si="161"/>
        <v>0</v>
      </c>
      <c r="AI71" s="272">
        <f t="shared" si="161"/>
        <v>0</v>
      </c>
      <c r="AJ71" s="272">
        <f t="shared" si="161"/>
        <v>0</v>
      </c>
      <c r="AK71" s="272">
        <f t="shared" si="161"/>
        <v>0</v>
      </c>
      <c r="AL71" s="272">
        <f t="shared" si="161"/>
        <v>0</v>
      </c>
      <c r="AM71" s="272">
        <f t="shared" si="161"/>
        <v>0</v>
      </c>
      <c r="AN71" s="272">
        <f t="shared" si="161"/>
        <v>0</v>
      </c>
      <c r="AO71" s="272">
        <f t="shared" si="161"/>
        <v>0</v>
      </c>
      <c r="AP71" s="272">
        <f t="shared" si="161"/>
        <v>0</v>
      </c>
      <c r="AQ71" s="272">
        <f t="shared" si="161"/>
        <v>2</v>
      </c>
      <c r="AR71" s="272">
        <f t="shared" si="161"/>
        <v>2</v>
      </c>
      <c r="AS71" s="272">
        <f t="shared" si="161"/>
        <v>2</v>
      </c>
      <c r="AT71" s="272">
        <f t="shared" si="161"/>
        <v>2</v>
      </c>
      <c r="AU71" s="272">
        <f t="shared" si="161"/>
        <v>2</v>
      </c>
      <c r="AV71" s="272">
        <f t="shared" si="161"/>
        <v>2</v>
      </c>
      <c r="AW71" s="272">
        <f t="shared" si="161"/>
        <v>2</v>
      </c>
      <c r="AX71" s="272">
        <f t="shared" si="161"/>
        <v>2</v>
      </c>
      <c r="AY71" s="272">
        <f t="shared" si="161"/>
        <v>2</v>
      </c>
      <c r="AZ71" s="272">
        <f t="shared" si="161"/>
        <v>2</v>
      </c>
      <c r="BA71" s="427">
        <f t="shared" si="161"/>
        <v>2</v>
      </c>
      <c r="BB71" s="427">
        <f t="shared" si="157"/>
        <v>22</v>
      </c>
      <c r="BC71" s="427">
        <f>BB71</f>
        <v>22</v>
      </c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17"/>
      <c r="EJ71" s="117"/>
      <c r="EK71" s="117"/>
      <c r="EL71" s="117"/>
      <c r="EM71" s="117"/>
      <c r="EN71" s="117"/>
      <c r="EO71" s="117"/>
      <c r="EP71" s="117"/>
      <c r="EQ71" s="117"/>
      <c r="ES71" s="117"/>
      <c r="ET71" s="117"/>
      <c r="EU71" s="117"/>
      <c r="EV71" s="117"/>
      <c r="EW71" s="182"/>
      <c r="EX71" s="182"/>
      <c r="EY71" s="7"/>
      <c r="EZ71" s="7"/>
      <c r="FA71" s="7"/>
      <c r="FB71" s="7"/>
      <c r="FC71" s="7"/>
      <c r="FD71" s="7"/>
      <c r="FE71" s="7"/>
      <c r="FF71" s="7"/>
    </row>
    <row r="72" spans="1:162" ht="18" hidden="1" customHeight="1" x14ac:dyDescent="0.25">
      <c r="A72" s="770" t="s">
        <v>563</v>
      </c>
      <c r="B72" s="770"/>
      <c r="C72" s="770"/>
      <c r="D72" s="272">
        <f t="shared" ref="D72:AA72" si="162">COUNTIF(D12:D65,"B.25")</f>
        <v>0</v>
      </c>
      <c r="E72" s="272">
        <f t="shared" si="162"/>
        <v>0</v>
      </c>
      <c r="F72" s="272">
        <f t="shared" si="162"/>
        <v>0</v>
      </c>
      <c r="G72" s="272">
        <f t="shared" si="162"/>
        <v>0</v>
      </c>
      <c r="H72" s="272">
        <f t="shared" si="162"/>
        <v>0</v>
      </c>
      <c r="I72" s="272">
        <f t="shared" si="162"/>
        <v>0</v>
      </c>
      <c r="J72" s="272">
        <f t="shared" si="162"/>
        <v>0</v>
      </c>
      <c r="K72" s="272">
        <f t="shared" si="162"/>
        <v>0</v>
      </c>
      <c r="L72" s="272">
        <f t="shared" si="162"/>
        <v>0</v>
      </c>
      <c r="M72" s="272">
        <f t="shared" si="162"/>
        <v>0</v>
      </c>
      <c r="N72" s="272">
        <f t="shared" si="162"/>
        <v>0</v>
      </c>
      <c r="O72" s="272">
        <f t="shared" si="162"/>
        <v>0</v>
      </c>
      <c r="P72" s="272">
        <f t="shared" si="162"/>
        <v>0</v>
      </c>
      <c r="Q72" s="272">
        <f t="shared" si="162"/>
        <v>0</v>
      </c>
      <c r="R72" s="272">
        <f t="shared" si="162"/>
        <v>0</v>
      </c>
      <c r="S72" s="272">
        <f t="shared" si="162"/>
        <v>0</v>
      </c>
      <c r="T72" s="272">
        <f t="shared" si="162"/>
        <v>0</v>
      </c>
      <c r="U72" s="272">
        <f t="shared" si="162"/>
        <v>0</v>
      </c>
      <c r="V72" s="272">
        <f t="shared" si="162"/>
        <v>0</v>
      </c>
      <c r="W72" s="272">
        <f t="shared" si="162"/>
        <v>0</v>
      </c>
      <c r="X72" s="272">
        <f t="shared" si="162"/>
        <v>0</v>
      </c>
      <c r="Y72" s="272">
        <f t="shared" si="162"/>
        <v>0</v>
      </c>
      <c r="Z72" s="272"/>
      <c r="AA72" s="272">
        <f t="shared" si="162"/>
        <v>0</v>
      </c>
      <c r="AB72" s="2"/>
      <c r="AC72" s="272">
        <f t="shared" si="154"/>
        <v>0</v>
      </c>
      <c r="AD72" s="426">
        <f>AC72</f>
        <v>0</v>
      </c>
      <c r="AE72" s="272">
        <f t="shared" ref="AE72:BA72" si="163">COUNTIF(AE11:AE64,"B.25")</f>
        <v>2</v>
      </c>
      <c r="AF72" s="272">
        <f t="shared" si="163"/>
        <v>2</v>
      </c>
      <c r="AG72" s="272">
        <f t="shared" si="163"/>
        <v>2</v>
      </c>
      <c r="AH72" s="272">
        <f t="shared" si="163"/>
        <v>2</v>
      </c>
      <c r="AI72" s="272">
        <f t="shared" si="163"/>
        <v>2</v>
      </c>
      <c r="AJ72" s="272">
        <f t="shared" si="163"/>
        <v>2</v>
      </c>
      <c r="AK72" s="272">
        <f t="shared" si="163"/>
        <v>0</v>
      </c>
      <c r="AL72" s="272">
        <f t="shared" si="163"/>
        <v>0</v>
      </c>
      <c r="AM72" s="272">
        <f t="shared" si="163"/>
        <v>0</v>
      </c>
      <c r="AN72" s="272">
        <f t="shared" si="163"/>
        <v>0</v>
      </c>
      <c r="AO72" s="272">
        <f t="shared" si="163"/>
        <v>0</v>
      </c>
      <c r="AP72" s="272">
        <f t="shared" si="163"/>
        <v>0</v>
      </c>
      <c r="AQ72" s="272">
        <f t="shared" si="163"/>
        <v>0</v>
      </c>
      <c r="AR72" s="272">
        <f t="shared" si="163"/>
        <v>0</v>
      </c>
      <c r="AS72" s="272">
        <f t="shared" si="163"/>
        <v>0</v>
      </c>
      <c r="AT72" s="272">
        <f t="shared" si="163"/>
        <v>0</v>
      </c>
      <c r="AU72" s="272">
        <f t="shared" si="163"/>
        <v>0</v>
      </c>
      <c r="AV72" s="272">
        <f t="shared" si="163"/>
        <v>0</v>
      </c>
      <c r="AW72" s="272">
        <f t="shared" si="163"/>
        <v>0</v>
      </c>
      <c r="AX72" s="272">
        <f t="shared" si="163"/>
        <v>0</v>
      </c>
      <c r="AY72" s="272">
        <f t="shared" si="163"/>
        <v>0</v>
      </c>
      <c r="AZ72" s="272">
        <f t="shared" si="163"/>
        <v>0</v>
      </c>
      <c r="BA72" s="427">
        <f t="shared" si="163"/>
        <v>0</v>
      </c>
      <c r="BB72" s="427">
        <f t="shared" si="157"/>
        <v>12</v>
      </c>
      <c r="BC72" s="427">
        <f>BB72</f>
        <v>12</v>
      </c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17"/>
      <c r="EJ72" s="117"/>
      <c r="EK72" s="117"/>
      <c r="EL72" s="117"/>
      <c r="EM72" s="117"/>
      <c r="EN72" s="117"/>
      <c r="EO72" s="117"/>
      <c r="EP72" s="117"/>
      <c r="EQ72" s="117"/>
      <c r="ES72" s="117"/>
      <c r="ET72" s="117"/>
      <c r="EU72" s="117"/>
      <c r="EV72" s="117"/>
      <c r="EW72" s="182"/>
      <c r="EX72" s="182"/>
      <c r="EY72" s="7"/>
      <c r="EZ72" s="7"/>
      <c r="FA72" s="7"/>
      <c r="FB72" s="7"/>
      <c r="FC72" s="7"/>
      <c r="FD72" s="7"/>
      <c r="FE72" s="7"/>
      <c r="FF72" s="7"/>
    </row>
    <row r="73" spans="1:162" ht="18" hidden="1" customHeight="1" x14ac:dyDescent="0.25">
      <c r="A73" s="422" t="s">
        <v>778</v>
      </c>
      <c r="B73" s="422"/>
      <c r="C73" s="422"/>
      <c r="D73" s="272">
        <f t="shared" ref="D73:AA73" si="164">COUNTIF(D12:D65,"B.29")</f>
        <v>0</v>
      </c>
      <c r="E73" s="272">
        <f t="shared" si="164"/>
        <v>0</v>
      </c>
      <c r="F73" s="272">
        <f t="shared" si="164"/>
        <v>0</v>
      </c>
      <c r="G73" s="272">
        <f t="shared" si="164"/>
        <v>0</v>
      </c>
      <c r="H73" s="272">
        <f t="shared" si="164"/>
        <v>0</v>
      </c>
      <c r="I73" s="272">
        <f t="shared" si="164"/>
        <v>0</v>
      </c>
      <c r="J73" s="272">
        <f t="shared" si="164"/>
        <v>0</v>
      </c>
      <c r="K73" s="272">
        <f t="shared" si="164"/>
        <v>0</v>
      </c>
      <c r="L73" s="272">
        <f t="shared" si="164"/>
        <v>0</v>
      </c>
      <c r="M73" s="272">
        <f t="shared" si="164"/>
        <v>0</v>
      </c>
      <c r="N73" s="272">
        <f t="shared" si="164"/>
        <v>0</v>
      </c>
      <c r="O73" s="272">
        <f t="shared" si="164"/>
        <v>0</v>
      </c>
      <c r="P73" s="272">
        <f t="shared" si="164"/>
        <v>0</v>
      </c>
      <c r="Q73" s="272">
        <f t="shared" si="164"/>
        <v>0</v>
      </c>
      <c r="R73" s="272">
        <f t="shared" si="164"/>
        <v>0</v>
      </c>
      <c r="S73" s="272">
        <f t="shared" si="164"/>
        <v>0</v>
      </c>
      <c r="T73" s="272">
        <f t="shared" si="164"/>
        <v>0</v>
      </c>
      <c r="U73" s="272">
        <f t="shared" si="164"/>
        <v>0</v>
      </c>
      <c r="V73" s="272">
        <f t="shared" si="164"/>
        <v>0</v>
      </c>
      <c r="W73" s="272">
        <f t="shared" si="164"/>
        <v>0</v>
      </c>
      <c r="X73" s="272">
        <f t="shared" si="164"/>
        <v>0</v>
      </c>
      <c r="Y73" s="272">
        <f t="shared" si="164"/>
        <v>0</v>
      </c>
      <c r="Z73" s="272"/>
      <c r="AA73" s="272">
        <f t="shared" si="164"/>
        <v>0</v>
      </c>
      <c r="AB73" s="2"/>
      <c r="AC73" s="272">
        <f t="shared" si="154"/>
        <v>0</v>
      </c>
      <c r="AD73" s="426">
        <f>AC73</f>
        <v>0</v>
      </c>
      <c r="AE73" s="272">
        <f t="shared" ref="AE73:BA73" si="165">COUNTIF(AE12:AE65,"B.29")</f>
        <v>0</v>
      </c>
      <c r="AF73" s="272">
        <f t="shared" si="165"/>
        <v>0</v>
      </c>
      <c r="AG73" s="272">
        <f t="shared" si="165"/>
        <v>0</v>
      </c>
      <c r="AH73" s="272">
        <f t="shared" si="165"/>
        <v>0</v>
      </c>
      <c r="AI73" s="272">
        <f t="shared" si="165"/>
        <v>0</v>
      </c>
      <c r="AJ73" s="272">
        <f t="shared" si="165"/>
        <v>0</v>
      </c>
      <c r="AK73" s="272">
        <f t="shared" si="165"/>
        <v>2</v>
      </c>
      <c r="AL73" s="272">
        <f t="shared" si="165"/>
        <v>2</v>
      </c>
      <c r="AM73" s="272">
        <f t="shared" si="165"/>
        <v>2</v>
      </c>
      <c r="AN73" s="272">
        <f t="shared" si="165"/>
        <v>2</v>
      </c>
      <c r="AO73" s="272">
        <f t="shared" si="165"/>
        <v>2</v>
      </c>
      <c r="AP73" s="272">
        <f t="shared" si="165"/>
        <v>2</v>
      </c>
      <c r="AQ73" s="272">
        <f t="shared" si="165"/>
        <v>0</v>
      </c>
      <c r="AR73" s="272">
        <f t="shared" si="165"/>
        <v>0</v>
      </c>
      <c r="AS73" s="272">
        <f t="shared" si="165"/>
        <v>0</v>
      </c>
      <c r="AT73" s="272">
        <f t="shared" si="165"/>
        <v>0</v>
      </c>
      <c r="AU73" s="272">
        <f t="shared" si="165"/>
        <v>0</v>
      </c>
      <c r="AV73" s="272">
        <f t="shared" si="165"/>
        <v>0</v>
      </c>
      <c r="AW73" s="272">
        <f t="shared" si="165"/>
        <v>0</v>
      </c>
      <c r="AX73" s="272">
        <f t="shared" si="165"/>
        <v>0</v>
      </c>
      <c r="AY73" s="272">
        <f t="shared" si="165"/>
        <v>0</v>
      </c>
      <c r="AZ73" s="272">
        <f t="shared" si="165"/>
        <v>0</v>
      </c>
      <c r="BA73" s="272">
        <f t="shared" si="165"/>
        <v>0</v>
      </c>
      <c r="BB73" s="427">
        <f t="shared" si="157"/>
        <v>12</v>
      </c>
      <c r="BC73" s="427">
        <f>BB73</f>
        <v>12</v>
      </c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17"/>
      <c r="EJ73" s="117"/>
      <c r="EK73" s="117"/>
      <c r="EL73" s="117"/>
      <c r="EM73" s="117"/>
      <c r="EN73" s="117"/>
      <c r="EO73" s="117"/>
      <c r="EP73" s="117"/>
      <c r="EQ73" s="117"/>
      <c r="ES73" s="117"/>
      <c r="ET73" s="117"/>
      <c r="EU73" s="117"/>
      <c r="EV73" s="117"/>
      <c r="EW73" s="182"/>
      <c r="EX73" s="182"/>
      <c r="EY73" s="7"/>
      <c r="EZ73" s="7"/>
      <c r="FA73" s="7"/>
      <c r="FB73" s="7"/>
      <c r="FC73" s="7"/>
      <c r="FD73" s="7"/>
      <c r="FE73" s="7"/>
      <c r="FF73" s="7"/>
    </row>
    <row r="74" spans="1:162" ht="18" hidden="1" customHeight="1" x14ac:dyDescent="0.25">
      <c r="A74" s="770" t="s">
        <v>462</v>
      </c>
      <c r="B74" s="770"/>
      <c r="C74" s="770"/>
      <c r="D74" s="272">
        <f t="shared" ref="D74:AA74" si="166">COUNTIF(D12:D65,"C.19")</f>
        <v>0</v>
      </c>
      <c r="E74" s="272">
        <f t="shared" si="166"/>
        <v>0</v>
      </c>
      <c r="F74" s="272">
        <f t="shared" si="166"/>
        <v>0</v>
      </c>
      <c r="G74" s="272">
        <f t="shared" si="166"/>
        <v>0</v>
      </c>
      <c r="H74" s="272">
        <f t="shared" si="166"/>
        <v>0</v>
      </c>
      <c r="I74" s="272">
        <f t="shared" si="166"/>
        <v>0</v>
      </c>
      <c r="J74" s="272">
        <f t="shared" si="166"/>
        <v>0</v>
      </c>
      <c r="K74" s="272">
        <f t="shared" si="166"/>
        <v>0</v>
      </c>
      <c r="L74" s="272">
        <f t="shared" si="166"/>
        <v>0</v>
      </c>
      <c r="M74" s="272">
        <f t="shared" si="166"/>
        <v>0</v>
      </c>
      <c r="N74" s="272">
        <f t="shared" si="166"/>
        <v>0</v>
      </c>
      <c r="O74" s="272">
        <f t="shared" si="166"/>
        <v>0</v>
      </c>
      <c r="P74" s="272">
        <f t="shared" si="166"/>
        <v>0</v>
      </c>
      <c r="Q74" s="272">
        <f t="shared" si="166"/>
        <v>0</v>
      </c>
      <c r="R74" s="272">
        <f t="shared" si="166"/>
        <v>0</v>
      </c>
      <c r="S74" s="272">
        <f t="shared" si="166"/>
        <v>0</v>
      </c>
      <c r="T74" s="272">
        <f t="shared" si="166"/>
        <v>0</v>
      </c>
      <c r="U74" s="272">
        <f t="shared" si="166"/>
        <v>0</v>
      </c>
      <c r="V74" s="272">
        <f t="shared" si="166"/>
        <v>0</v>
      </c>
      <c r="W74" s="272">
        <f t="shared" si="166"/>
        <v>0</v>
      </c>
      <c r="X74" s="272">
        <f t="shared" si="166"/>
        <v>0</v>
      </c>
      <c r="Y74" s="272">
        <f t="shared" si="166"/>
        <v>0</v>
      </c>
      <c r="Z74" s="272"/>
      <c r="AA74" s="272">
        <f t="shared" si="166"/>
        <v>0</v>
      </c>
      <c r="AB74" s="2"/>
      <c r="AC74" s="272">
        <f t="shared" si="154"/>
        <v>0</v>
      </c>
      <c r="AD74" s="767">
        <f>AC74+AC75</f>
        <v>0</v>
      </c>
      <c r="AE74" s="272">
        <f t="shared" ref="AE74:BA74" si="167">COUNTIF(AE11:AE64,"C.19")</f>
        <v>4</v>
      </c>
      <c r="AF74" s="272">
        <f t="shared" si="167"/>
        <v>4</v>
      </c>
      <c r="AG74" s="272">
        <f t="shared" si="167"/>
        <v>4</v>
      </c>
      <c r="AH74" s="272">
        <f t="shared" si="167"/>
        <v>4</v>
      </c>
      <c r="AI74" s="272">
        <f t="shared" si="167"/>
        <v>0</v>
      </c>
      <c r="AJ74" s="272">
        <f t="shared" si="167"/>
        <v>0</v>
      </c>
      <c r="AK74" s="272">
        <f t="shared" si="167"/>
        <v>4</v>
      </c>
      <c r="AL74" s="272">
        <f t="shared" si="167"/>
        <v>4</v>
      </c>
      <c r="AM74" s="272">
        <f t="shared" si="167"/>
        <v>4</v>
      </c>
      <c r="AN74" s="272">
        <f t="shared" si="167"/>
        <v>0</v>
      </c>
      <c r="AO74" s="272">
        <f t="shared" si="167"/>
        <v>0</v>
      </c>
      <c r="AP74" s="272">
        <f t="shared" si="167"/>
        <v>0</v>
      </c>
      <c r="AQ74" s="272">
        <f t="shared" si="167"/>
        <v>0</v>
      </c>
      <c r="AR74" s="272">
        <f t="shared" si="167"/>
        <v>0</v>
      </c>
      <c r="AS74" s="272">
        <f t="shared" si="167"/>
        <v>0</v>
      </c>
      <c r="AT74" s="272">
        <f t="shared" si="167"/>
        <v>0</v>
      </c>
      <c r="AU74" s="272">
        <f t="shared" si="167"/>
        <v>0</v>
      </c>
      <c r="AV74" s="272">
        <f t="shared" si="167"/>
        <v>0</v>
      </c>
      <c r="AW74" s="272">
        <f t="shared" si="167"/>
        <v>0</v>
      </c>
      <c r="AX74" s="272">
        <f t="shared" si="167"/>
        <v>0</v>
      </c>
      <c r="AY74" s="272">
        <f t="shared" si="167"/>
        <v>0</v>
      </c>
      <c r="AZ74" s="272">
        <f t="shared" si="167"/>
        <v>0</v>
      </c>
      <c r="BA74" s="272">
        <f t="shared" si="167"/>
        <v>0</v>
      </c>
      <c r="BB74" s="427">
        <f t="shared" si="157"/>
        <v>28</v>
      </c>
      <c r="BC74" s="766">
        <f>BB74+BB75</f>
        <v>28</v>
      </c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17"/>
      <c r="EJ74" s="117"/>
      <c r="EK74" s="117"/>
      <c r="EL74" s="117"/>
      <c r="EM74" s="117"/>
      <c r="EN74" s="117"/>
      <c r="EO74" s="117"/>
      <c r="EP74" s="117"/>
      <c r="EQ74" s="117"/>
      <c r="ES74" s="117"/>
      <c r="ET74" s="117"/>
      <c r="EU74" s="117"/>
      <c r="EV74" s="117"/>
      <c r="EW74" s="182"/>
      <c r="EX74" s="182"/>
      <c r="EY74" s="7"/>
      <c r="EZ74" s="7"/>
      <c r="FA74" s="7"/>
      <c r="FB74" s="7"/>
      <c r="FC74" s="7"/>
      <c r="FD74" s="7"/>
      <c r="FE74" s="7"/>
      <c r="FF74" s="7"/>
    </row>
    <row r="75" spans="1:162" ht="18" hidden="1" customHeight="1" x14ac:dyDescent="0.25">
      <c r="A75" s="770" t="s">
        <v>528</v>
      </c>
      <c r="B75" s="770"/>
      <c r="C75" s="770"/>
      <c r="D75" s="272">
        <f t="shared" ref="D75:AA75" si="168">COUNTIF(D12:D65,"CP.20")</f>
        <v>0</v>
      </c>
      <c r="E75" s="272">
        <f t="shared" si="168"/>
        <v>0</v>
      </c>
      <c r="F75" s="272">
        <f t="shared" si="168"/>
        <v>0</v>
      </c>
      <c r="G75" s="272">
        <f t="shared" si="168"/>
        <v>0</v>
      </c>
      <c r="H75" s="272">
        <f t="shared" si="168"/>
        <v>0</v>
      </c>
      <c r="I75" s="272">
        <f t="shared" si="168"/>
        <v>0</v>
      </c>
      <c r="J75" s="272">
        <f t="shared" si="168"/>
        <v>0</v>
      </c>
      <c r="K75" s="272">
        <f t="shared" si="168"/>
        <v>0</v>
      </c>
      <c r="L75" s="272">
        <f t="shared" si="168"/>
        <v>0</v>
      </c>
      <c r="M75" s="272">
        <f t="shared" si="168"/>
        <v>0</v>
      </c>
      <c r="N75" s="272">
        <f t="shared" si="168"/>
        <v>0</v>
      </c>
      <c r="O75" s="272">
        <f t="shared" si="168"/>
        <v>0</v>
      </c>
      <c r="P75" s="272">
        <f t="shared" si="168"/>
        <v>0</v>
      </c>
      <c r="Q75" s="272">
        <f t="shared" si="168"/>
        <v>0</v>
      </c>
      <c r="R75" s="272">
        <f t="shared" si="168"/>
        <v>0</v>
      </c>
      <c r="S75" s="272">
        <f t="shared" si="168"/>
        <v>0</v>
      </c>
      <c r="T75" s="272">
        <f t="shared" si="168"/>
        <v>0</v>
      </c>
      <c r="U75" s="272">
        <f t="shared" si="168"/>
        <v>0</v>
      </c>
      <c r="V75" s="272">
        <f t="shared" si="168"/>
        <v>0</v>
      </c>
      <c r="W75" s="272">
        <f t="shared" si="168"/>
        <v>0</v>
      </c>
      <c r="X75" s="272">
        <f t="shared" si="168"/>
        <v>0</v>
      </c>
      <c r="Y75" s="272">
        <f t="shared" si="168"/>
        <v>0</v>
      </c>
      <c r="Z75" s="272"/>
      <c r="AA75" s="272">
        <f t="shared" si="168"/>
        <v>0</v>
      </c>
      <c r="AB75" s="2"/>
      <c r="AC75" s="272">
        <f t="shared" si="154"/>
        <v>0</v>
      </c>
      <c r="AD75" s="767"/>
      <c r="AE75" s="272">
        <f t="shared" ref="AE75:BA75" si="169">COUNTIF(AE11:AE64,"CP.20")</f>
        <v>0</v>
      </c>
      <c r="AF75" s="272">
        <f t="shared" si="169"/>
        <v>0</v>
      </c>
      <c r="AG75" s="272">
        <f t="shared" si="169"/>
        <v>0</v>
      </c>
      <c r="AH75" s="272">
        <f t="shared" si="169"/>
        <v>0</v>
      </c>
      <c r="AI75" s="272">
        <f t="shared" si="169"/>
        <v>0</v>
      </c>
      <c r="AJ75" s="272">
        <f t="shared" si="169"/>
        <v>0</v>
      </c>
      <c r="AK75" s="272">
        <f t="shared" si="169"/>
        <v>0</v>
      </c>
      <c r="AL75" s="272">
        <f t="shared" si="169"/>
        <v>0</v>
      </c>
      <c r="AM75" s="272">
        <f t="shared" si="169"/>
        <v>0</v>
      </c>
      <c r="AN75" s="272">
        <f t="shared" si="169"/>
        <v>0</v>
      </c>
      <c r="AO75" s="272">
        <f t="shared" si="169"/>
        <v>0</v>
      </c>
      <c r="AP75" s="272">
        <f t="shared" si="169"/>
        <v>0</v>
      </c>
      <c r="AQ75" s="272">
        <f t="shared" si="169"/>
        <v>0</v>
      </c>
      <c r="AR75" s="272">
        <f t="shared" si="169"/>
        <v>0</v>
      </c>
      <c r="AS75" s="272">
        <f t="shared" si="169"/>
        <v>0</v>
      </c>
      <c r="AT75" s="272">
        <f t="shared" si="169"/>
        <v>0</v>
      </c>
      <c r="AU75" s="272">
        <f t="shared" si="169"/>
        <v>0</v>
      </c>
      <c r="AV75" s="272">
        <f t="shared" si="169"/>
        <v>0</v>
      </c>
      <c r="AW75" s="272">
        <f t="shared" si="169"/>
        <v>0</v>
      </c>
      <c r="AX75" s="272">
        <f t="shared" si="169"/>
        <v>0</v>
      </c>
      <c r="AY75" s="272">
        <f t="shared" si="169"/>
        <v>0</v>
      </c>
      <c r="AZ75" s="272">
        <f t="shared" si="169"/>
        <v>0</v>
      </c>
      <c r="BA75" s="272">
        <f t="shared" si="169"/>
        <v>0</v>
      </c>
      <c r="BB75" s="427">
        <f t="shared" si="157"/>
        <v>0</v>
      </c>
      <c r="BC75" s="766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82"/>
      <c r="EX75" s="182"/>
      <c r="EY75" s="7"/>
      <c r="EZ75" s="7"/>
      <c r="FA75" s="7"/>
      <c r="FB75" s="7"/>
      <c r="FC75" s="7"/>
      <c r="FD75" s="7"/>
      <c r="FE75" s="7"/>
      <c r="FF75" s="7"/>
    </row>
    <row r="76" spans="1:162" ht="18" hidden="1" customHeight="1" x14ac:dyDescent="0.25">
      <c r="A76" s="770" t="s">
        <v>463</v>
      </c>
      <c r="B76" s="770"/>
      <c r="C76" s="770"/>
      <c r="D76" s="272">
        <f t="shared" ref="D76:AA76" si="170">COUNTIF(D12:D65,"C.13")</f>
        <v>0</v>
      </c>
      <c r="E76" s="272">
        <f t="shared" si="170"/>
        <v>0</v>
      </c>
      <c r="F76" s="272">
        <f t="shared" si="170"/>
        <v>0</v>
      </c>
      <c r="G76" s="272">
        <f t="shared" si="170"/>
        <v>0</v>
      </c>
      <c r="H76" s="272">
        <f t="shared" si="170"/>
        <v>0</v>
      </c>
      <c r="I76" s="272">
        <f t="shared" si="170"/>
        <v>0</v>
      </c>
      <c r="J76" s="272">
        <f t="shared" si="170"/>
        <v>0</v>
      </c>
      <c r="K76" s="272">
        <f t="shared" si="170"/>
        <v>0</v>
      </c>
      <c r="L76" s="272">
        <f t="shared" si="170"/>
        <v>0</v>
      </c>
      <c r="M76" s="272">
        <f t="shared" si="170"/>
        <v>0</v>
      </c>
      <c r="N76" s="272">
        <f t="shared" si="170"/>
        <v>0</v>
      </c>
      <c r="O76" s="272">
        <f t="shared" si="170"/>
        <v>0</v>
      </c>
      <c r="P76" s="272">
        <f t="shared" si="170"/>
        <v>0</v>
      </c>
      <c r="Q76" s="272">
        <f t="shared" si="170"/>
        <v>0</v>
      </c>
      <c r="R76" s="272">
        <f t="shared" si="170"/>
        <v>0</v>
      </c>
      <c r="S76" s="272">
        <f t="shared" si="170"/>
        <v>0</v>
      </c>
      <c r="T76" s="272">
        <f t="shared" si="170"/>
        <v>0</v>
      </c>
      <c r="U76" s="272">
        <f t="shared" si="170"/>
        <v>0</v>
      </c>
      <c r="V76" s="272">
        <f t="shared" si="170"/>
        <v>0</v>
      </c>
      <c r="W76" s="272">
        <f t="shared" si="170"/>
        <v>0</v>
      </c>
      <c r="X76" s="272">
        <f t="shared" si="170"/>
        <v>0</v>
      </c>
      <c r="Y76" s="272">
        <f t="shared" si="170"/>
        <v>0</v>
      </c>
      <c r="Z76" s="272"/>
      <c r="AA76" s="272">
        <f t="shared" si="170"/>
        <v>0</v>
      </c>
      <c r="AB76" s="2"/>
      <c r="AC76" s="272">
        <f t="shared" si="154"/>
        <v>0</v>
      </c>
      <c r="AD76" s="767">
        <f>AC76+AC77</f>
        <v>0</v>
      </c>
      <c r="AE76" s="272">
        <f>COUNTIF(AE11:AE64,"C.13")</f>
        <v>0</v>
      </c>
      <c r="AF76" s="272">
        <f t="shared" ref="AF76:BA76" si="171">COUNTIF(AF11:AF64,"C.13")</f>
        <v>0</v>
      </c>
      <c r="AG76" s="272">
        <f t="shared" si="171"/>
        <v>0</v>
      </c>
      <c r="AH76" s="272">
        <f t="shared" si="171"/>
        <v>0</v>
      </c>
      <c r="AI76" s="272">
        <f t="shared" si="171"/>
        <v>0</v>
      </c>
      <c r="AJ76" s="272">
        <f t="shared" si="171"/>
        <v>0</v>
      </c>
      <c r="AK76" s="272">
        <f t="shared" si="171"/>
        <v>0</v>
      </c>
      <c r="AL76" s="272">
        <f t="shared" si="171"/>
        <v>0</v>
      </c>
      <c r="AM76" s="272">
        <f t="shared" si="171"/>
        <v>0</v>
      </c>
      <c r="AN76" s="272">
        <f t="shared" si="171"/>
        <v>0</v>
      </c>
      <c r="AO76" s="272">
        <f t="shared" si="171"/>
        <v>0</v>
      </c>
      <c r="AP76" s="272">
        <f t="shared" si="171"/>
        <v>0</v>
      </c>
      <c r="AQ76" s="272">
        <f t="shared" si="171"/>
        <v>0</v>
      </c>
      <c r="AR76" s="272">
        <f t="shared" si="171"/>
        <v>0</v>
      </c>
      <c r="AS76" s="272">
        <f t="shared" si="171"/>
        <v>0</v>
      </c>
      <c r="AT76" s="272">
        <f t="shared" si="171"/>
        <v>0</v>
      </c>
      <c r="AU76" s="272">
        <f t="shared" si="171"/>
        <v>4</v>
      </c>
      <c r="AV76" s="272">
        <f t="shared" si="171"/>
        <v>4</v>
      </c>
      <c r="AW76" s="272">
        <f t="shared" si="171"/>
        <v>4</v>
      </c>
      <c r="AX76" s="272">
        <f t="shared" si="171"/>
        <v>4</v>
      </c>
      <c r="AY76" s="272">
        <f t="shared" si="171"/>
        <v>4</v>
      </c>
      <c r="AZ76" s="272">
        <f t="shared" si="171"/>
        <v>4</v>
      </c>
      <c r="BA76" s="272">
        <f t="shared" si="171"/>
        <v>4</v>
      </c>
      <c r="BB76" s="427">
        <f t="shared" si="157"/>
        <v>28</v>
      </c>
      <c r="BC76" s="766">
        <f>BB76+BB77</f>
        <v>28</v>
      </c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82"/>
      <c r="EX76" s="182"/>
      <c r="EY76" s="7"/>
      <c r="EZ76" s="7"/>
      <c r="FA76" s="7"/>
      <c r="FB76" s="7"/>
      <c r="FC76" s="7"/>
      <c r="FD76" s="7"/>
      <c r="FE76" s="7"/>
      <c r="FF76" s="7"/>
    </row>
    <row r="77" spans="1:162" ht="18" hidden="1" customHeight="1" x14ac:dyDescent="0.25">
      <c r="A77" s="770" t="s">
        <v>487</v>
      </c>
      <c r="B77" s="770"/>
      <c r="C77" s="770"/>
      <c r="D77" s="272">
        <f t="shared" ref="D77:AA77" si="172">COUNTIF(D12:D65,"CP.13")</f>
        <v>0</v>
      </c>
      <c r="E77" s="272">
        <f t="shared" si="172"/>
        <v>0</v>
      </c>
      <c r="F77" s="272">
        <f t="shared" si="172"/>
        <v>0</v>
      </c>
      <c r="G77" s="272">
        <f t="shared" si="172"/>
        <v>0</v>
      </c>
      <c r="H77" s="272">
        <f t="shared" si="172"/>
        <v>0</v>
      </c>
      <c r="I77" s="272">
        <f t="shared" si="172"/>
        <v>0</v>
      </c>
      <c r="J77" s="272">
        <f t="shared" si="172"/>
        <v>0</v>
      </c>
      <c r="K77" s="272">
        <f t="shared" si="172"/>
        <v>0</v>
      </c>
      <c r="L77" s="272">
        <f t="shared" si="172"/>
        <v>0</v>
      </c>
      <c r="M77" s="272">
        <f t="shared" si="172"/>
        <v>0</v>
      </c>
      <c r="N77" s="272">
        <f t="shared" si="172"/>
        <v>0</v>
      </c>
      <c r="O77" s="272">
        <f t="shared" si="172"/>
        <v>0</v>
      </c>
      <c r="P77" s="222">
        <f t="shared" si="172"/>
        <v>0</v>
      </c>
      <c r="Q77" s="222">
        <f t="shared" si="172"/>
        <v>0</v>
      </c>
      <c r="R77" s="272">
        <f t="shared" si="172"/>
        <v>0</v>
      </c>
      <c r="S77" s="272">
        <f t="shared" si="172"/>
        <v>0</v>
      </c>
      <c r="T77" s="272">
        <f t="shared" si="172"/>
        <v>0</v>
      </c>
      <c r="U77" s="272">
        <f t="shared" si="172"/>
        <v>0</v>
      </c>
      <c r="V77" s="272">
        <f t="shared" si="172"/>
        <v>0</v>
      </c>
      <c r="W77" s="272">
        <f t="shared" si="172"/>
        <v>0</v>
      </c>
      <c r="X77" s="272">
        <f t="shared" si="172"/>
        <v>0</v>
      </c>
      <c r="Y77" s="272">
        <f t="shared" si="172"/>
        <v>0</v>
      </c>
      <c r="Z77" s="272"/>
      <c r="AA77" s="272">
        <f t="shared" si="172"/>
        <v>0</v>
      </c>
      <c r="AB77" s="2"/>
      <c r="AC77" s="272">
        <f t="shared" si="154"/>
        <v>0</v>
      </c>
      <c r="AD77" s="767"/>
      <c r="AE77" s="272">
        <f t="shared" ref="AE77:BA77" si="173">COUNTIF(AE11:AE64,"CP.13")</f>
        <v>0</v>
      </c>
      <c r="AF77" s="272">
        <f t="shared" si="173"/>
        <v>0</v>
      </c>
      <c r="AG77" s="272">
        <f t="shared" si="173"/>
        <v>0</v>
      </c>
      <c r="AH77" s="272">
        <f t="shared" si="173"/>
        <v>0</v>
      </c>
      <c r="AI77" s="272">
        <f t="shared" si="173"/>
        <v>0</v>
      </c>
      <c r="AJ77" s="272">
        <f t="shared" si="173"/>
        <v>0</v>
      </c>
      <c r="AK77" s="272">
        <f t="shared" si="173"/>
        <v>0</v>
      </c>
      <c r="AL77" s="272">
        <f t="shared" si="173"/>
        <v>0</v>
      </c>
      <c r="AM77" s="272">
        <f t="shared" si="173"/>
        <v>0</v>
      </c>
      <c r="AN77" s="272">
        <f t="shared" si="173"/>
        <v>0</v>
      </c>
      <c r="AO77" s="272">
        <f t="shared" si="173"/>
        <v>0</v>
      </c>
      <c r="AP77" s="272">
        <f t="shared" si="173"/>
        <v>0</v>
      </c>
      <c r="AQ77" s="272">
        <f t="shared" si="173"/>
        <v>0</v>
      </c>
      <c r="AR77" s="272">
        <f t="shared" si="173"/>
        <v>0</v>
      </c>
      <c r="AS77" s="272">
        <f t="shared" si="173"/>
        <v>0</v>
      </c>
      <c r="AT77" s="272">
        <f t="shared" si="173"/>
        <v>0</v>
      </c>
      <c r="AU77" s="272">
        <f t="shared" si="173"/>
        <v>0</v>
      </c>
      <c r="AV77" s="272">
        <f t="shared" si="173"/>
        <v>0</v>
      </c>
      <c r="AW77" s="272">
        <f t="shared" si="173"/>
        <v>0</v>
      </c>
      <c r="AX77" s="272">
        <f t="shared" si="173"/>
        <v>0</v>
      </c>
      <c r="AY77" s="272">
        <f t="shared" si="173"/>
        <v>0</v>
      </c>
      <c r="AZ77" s="272">
        <f t="shared" si="173"/>
        <v>0</v>
      </c>
      <c r="BA77" s="272">
        <f t="shared" si="173"/>
        <v>0</v>
      </c>
      <c r="BB77" s="427">
        <f t="shared" si="157"/>
        <v>0</v>
      </c>
      <c r="BC77" s="766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82"/>
      <c r="EX77" s="182"/>
      <c r="EY77" s="7"/>
      <c r="EZ77" s="7"/>
      <c r="FA77" s="7"/>
      <c r="FB77" s="7"/>
      <c r="FC77" s="7"/>
      <c r="FD77" s="7"/>
      <c r="FE77" s="7"/>
      <c r="FF77" s="7"/>
    </row>
    <row r="78" spans="1:162" ht="18" hidden="1" customHeight="1" x14ac:dyDescent="0.25">
      <c r="A78" s="770" t="s">
        <v>464</v>
      </c>
      <c r="B78" s="770"/>
      <c r="C78" s="770"/>
      <c r="D78" s="272">
        <f t="shared" ref="D78:AA78" si="174">COUNTIF(D12:D65,"C.7")</f>
        <v>0</v>
      </c>
      <c r="E78" s="272">
        <f t="shared" si="174"/>
        <v>0</v>
      </c>
      <c r="F78" s="272">
        <f t="shared" si="174"/>
        <v>0</v>
      </c>
      <c r="G78" s="272">
        <f t="shared" si="174"/>
        <v>0</v>
      </c>
      <c r="H78" s="272">
        <f t="shared" si="174"/>
        <v>0</v>
      </c>
      <c r="I78" s="272">
        <f t="shared" si="174"/>
        <v>0</v>
      </c>
      <c r="J78" s="272">
        <f t="shared" si="174"/>
        <v>0</v>
      </c>
      <c r="K78" s="272">
        <f t="shared" si="174"/>
        <v>0</v>
      </c>
      <c r="L78" s="272">
        <f t="shared" si="174"/>
        <v>0</v>
      </c>
      <c r="M78" s="272">
        <f t="shared" si="174"/>
        <v>0</v>
      </c>
      <c r="N78" s="272">
        <f t="shared" si="174"/>
        <v>0</v>
      </c>
      <c r="O78" s="272">
        <f t="shared" si="174"/>
        <v>0</v>
      </c>
      <c r="P78" s="222">
        <f t="shared" si="174"/>
        <v>0</v>
      </c>
      <c r="Q78" s="222">
        <f t="shared" si="174"/>
        <v>0</v>
      </c>
      <c r="R78" s="272">
        <f t="shared" si="174"/>
        <v>0</v>
      </c>
      <c r="S78" s="272">
        <f t="shared" si="174"/>
        <v>0</v>
      </c>
      <c r="T78" s="272">
        <f t="shared" si="174"/>
        <v>0</v>
      </c>
      <c r="U78" s="272">
        <f t="shared" si="174"/>
        <v>0</v>
      </c>
      <c r="V78" s="272">
        <f t="shared" si="174"/>
        <v>0</v>
      </c>
      <c r="W78" s="272">
        <f t="shared" si="174"/>
        <v>0</v>
      </c>
      <c r="X78" s="272">
        <f t="shared" si="174"/>
        <v>0</v>
      </c>
      <c r="Y78" s="272">
        <f t="shared" si="174"/>
        <v>0</v>
      </c>
      <c r="Z78" s="272"/>
      <c r="AA78" s="272">
        <f t="shared" si="174"/>
        <v>0</v>
      </c>
      <c r="AB78" s="2"/>
      <c r="AC78" s="272">
        <f t="shared" si="154"/>
        <v>0</v>
      </c>
      <c r="AD78" s="767">
        <f>AC78+AC79</f>
        <v>0</v>
      </c>
      <c r="AE78" s="272">
        <f t="shared" ref="AE78:BA78" si="175">COUNTIF(AE11:AE64,"C.7")</f>
        <v>0</v>
      </c>
      <c r="AF78" s="272">
        <f t="shared" si="175"/>
        <v>0</v>
      </c>
      <c r="AG78" s="272">
        <f t="shared" si="175"/>
        <v>0</v>
      </c>
      <c r="AH78" s="272">
        <f t="shared" si="175"/>
        <v>0</v>
      </c>
      <c r="AI78" s="272">
        <f t="shared" si="175"/>
        <v>0</v>
      </c>
      <c r="AJ78" s="272">
        <f t="shared" si="175"/>
        <v>0</v>
      </c>
      <c r="AK78" s="272">
        <f t="shared" si="175"/>
        <v>0</v>
      </c>
      <c r="AL78" s="272">
        <f t="shared" si="175"/>
        <v>0</v>
      </c>
      <c r="AM78" s="272">
        <f t="shared" si="175"/>
        <v>0</v>
      </c>
      <c r="AN78" s="272">
        <f t="shared" si="175"/>
        <v>4</v>
      </c>
      <c r="AO78" s="272">
        <f t="shared" si="175"/>
        <v>4</v>
      </c>
      <c r="AP78" s="272">
        <f t="shared" si="175"/>
        <v>4</v>
      </c>
      <c r="AQ78" s="272">
        <f t="shared" si="175"/>
        <v>0</v>
      </c>
      <c r="AR78" s="272">
        <f t="shared" si="175"/>
        <v>0</v>
      </c>
      <c r="AS78" s="272">
        <f t="shared" si="175"/>
        <v>0</v>
      </c>
      <c r="AT78" s="272">
        <f t="shared" si="175"/>
        <v>0</v>
      </c>
      <c r="AU78" s="272">
        <f t="shared" si="175"/>
        <v>0</v>
      </c>
      <c r="AV78" s="272">
        <f t="shared" si="175"/>
        <v>0</v>
      </c>
      <c r="AW78" s="272">
        <f t="shared" si="175"/>
        <v>0</v>
      </c>
      <c r="AX78" s="272">
        <f t="shared" si="175"/>
        <v>0</v>
      </c>
      <c r="AY78" s="272">
        <f t="shared" si="175"/>
        <v>0</v>
      </c>
      <c r="AZ78" s="272">
        <f t="shared" si="175"/>
        <v>0</v>
      </c>
      <c r="BA78" s="427">
        <f t="shared" si="175"/>
        <v>0</v>
      </c>
      <c r="BB78" s="427">
        <f t="shared" si="157"/>
        <v>12</v>
      </c>
      <c r="BC78" s="766">
        <f>BB78+BB79</f>
        <v>28</v>
      </c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82"/>
      <c r="EX78" s="182"/>
      <c r="EY78" s="7"/>
      <c r="EZ78" s="7"/>
      <c r="FA78" s="7"/>
      <c r="FB78" s="7"/>
      <c r="FC78" s="7"/>
      <c r="FD78" s="7"/>
      <c r="FE78" s="7"/>
      <c r="FF78" s="7"/>
    </row>
    <row r="79" spans="1:162" ht="18" hidden="1" customHeight="1" x14ac:dyDescent="0.25">
      <c r="A79" s="770" t="s">
        <v>488</v>
      </c>
      <c r="B79" s="770"/>
      <c r="C79" s="770"/>
      <c r="D79" s="272">
        <f>COUNTIF(D12:D65,"CP.7")</f>
        <v>0</v>
      </c>
      <c r="E79" s="272">
        <f t="shared" ref="E79:AA79" si="176">COUNTIF(E12:E65,"CP.7")</f>
        <v>0</v>
      </c>
      <c r="F79" s="272">
        <f t="shared" si="176"/>
        <v>0</v>
      </c>
      <c r="G79" s="272">
        <f t="shared" si="176"/>
        <v>0</v>
      </c>
      <c r="H79" s="272">
        <f>COUNTIF(H12:H65,"CP.7")</f>
        <v>0</v>
      </c>
      <c r="I79" s="272">
        <f>COUNTIF(I12:I65,"CP.7")</f>
        <v>0</v>
      </c>
      <c r="J79" s="272">
        <f>COUNTIF(J12:J65,"CP.7")</f>
        <v>0</v>
      </c>
      <c r="K79" s="272">
        <f>COUNTIF(K12:K65,"CP.7")</f>
        <v>0</v>
      </c>
      <c r="L79" s="272">
        <f>COUNTIF(L12:L65,"CP.7")</f>
        <v>0</v>
      </c>
      <c r="M79" s="272">
        <f t="shared" si="176"/>
        <v>0</v>
      </c>
      <c r="N79" s="272">
        <f t="shared" si="176"/>
        <v>0</v>
      </c>
      <c r="O79" s="272">
        <f t="shared" si="176"/>
        <v>0</v>
      </c>
      <c r="P79" s="272">
        <f t="shared" si="176"/>
        <v>0</v>
      </c>
      <c r="Q79" s="272">
        <f t="shared" si="176"/>
        <v>0</v>
      </c>
      <c r="R79" s="272">
        <f t="shared" si="176"/>
        <v>0</v>
      </c>
      <c r="S79" s="272">
        <f t="shared" si="176"/>
        <v>0</v>
      </c>
      <c r="T79" s="272">
        <f t="shared" si="176"/>
        <v>0</v>
      </c>
      <c r="U79" s="272">
        <f t="shared" si="176"/>
        <v>0</v>
      </c>
      <c r="V79" s="272">
        <f t="shared" si="176"/>
        <v>0</v>
      </c>
      <c r="W79" s="272">
        <f t="shared" si="176"/>
        <v>0</v>
      </c>
      <c r="X79" s="272">
        <f t="shared" si="176"/>
        <v>0</v>
      </c>
      <c r="Y79" s="272">
        <f t="shared" si="176"/>
        <v>0</v>
      </c>
      <c r="Z79" s="272"/>
      <c r="AA79" s="272">
        <f t="shared" si="176"/>
        <v>0</v>
      </c>
      <c r="AB79" s="2"/>
      <c r="AC79" s="272">
        <f t="shared" si="154"/>
        <v>0</v>
      </c>
      <c r="AD79" s="767"/>
      <c r="AE79" s="272">
        <f t="shared" ref="AE79:BA79" si="177">COUNTIF(AE11:AE64,"CP.7")</f>
        <v>0</v>
      </c>
      <c r="AF79" s="272">
        <f t="shared" si="177"/>
        <v>0</v>
      </c>
      <c r="AG79" s="272">
        <f t="shared" si="177"/>
        <v>0</v>
      </c>
      <c r="AH79" s="272">
        <f t="shared" si="177"/>
        <v>0</v>
      </c>
      <c r="AI79" s="272">
        <f t="shared" si="177"/>
        <v>0</v>
      </c>
      <c r="AJ79" s="272">
        <f t="shared" si="177"/>
        <v>0</v>
      </c>
      <c r="AK79" s="272">
        <f t="shared" si="177"/>
        <v>0</v>
      </c>
      <c r="AL79" s="272">
        <f t="shared" si="177"/>
        <v>0</v>
      </c>
      <c r="AM79" s="272">
        <f t="shared" si="177"/>
        <v>0</v>
      </c>
      <c r="AN79" s="272">
        <f t="shared" si="177"/>
        <v>0</v>
      </c>
      <c r="AO79" s="272">
        <f t="shared" si="177"/>
        <v>0</v>
      </c>
      <c r="AP79" s="272">
        <f t="shared" si="177"/>
        <v>0</v>
      </c>
      <c r="AQ79" s="272">
        <f t="shared" si="177"/>
        <v>0</v>
      </c>
      <c r="AR79" s="272">
        <f t="shared" si="177"/>
        <v>0</v>
      </c>
      <c r="AS79" s="272">
        <f t="shared" si="177"/>
        <v>4</v>
      </c>
      <c r="AT79" s="272">
        <f t="shared" si="177"/>
        <v>4</v>
      </c>
      <c r="AU79" s="272">
        <f t="shared" si="177"/>
        <v>0</v>
      </c>
      <c r="AV79" s="272">
        <f t="shared" si="177"/>
        <v>0</v>
      </c>
      <c r="AW79" s="272">
        <f t="shared" si="177"/>
        <v>0</v>
      </c>
      <c r="AX79" s="272">
        <f t="shared" si="177"/>
        <v>0</v>
      </c>
      <c r="AY79" s="272">
        <f t="shared" si="177"/>
        <v>0</v>
      </c>
      <c r="AZ79" s="272">
        <f t="shared" si="177"/>
        <v>4</v>
      </c>
      <c r="BA79" s="272">
        <f t="shared" si="177"/>
        <v>4</v>
      </c>
      <c r="BB79" s="427">
        <f t="shared" si="157"/>
        <v>16</v>
      </c>
      <c r="BC79" s="766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82"/>
      <c r="EX79" s="182"/>
      <c r="EY79" s="7"/>
      <c r="EZ79" s="7"/>
      <c r="FA79" s="7"/>
      <c r="FB79" s="7"/>
      <c r="FC79" s="7"/>
      <c r="FD79" s="7"/>
      <c r="FE79" s="7"/>
      <c r="FF79" s="7"/>
    </row>
    <row r="80" spans="1:162" ht="18" hidden="1" customHeight="1" x14ac:dyDescent="0.25">
      <c r="A80" s="422" t="s">
        <v>761</v>
      </c>
      <c r="B80" s="422"/>
      <c r="C80" s="422"/>
      <c r="D80" s="272">
        <f t="shared" ref="D80:AA80" si="178">COUNTIF(D12:D65,"C.31")</f>
        <v>0</v>
      </c>
      <c r="E80" s="272">
        <f t="shared" si="178"/>
        <v>0</v>
      </c>
      <c r="F80" s="272">
        <f t="shared" si="178"/>
        <v>0</v>
      </c>
      <c r="G80" s="272">
        <f t="shared" si="178"/>
        <v>0</v>
      </c>
      <c r="H80" s="272">
        <f t="shared" si="178"/>
        <v>0</v>
      </c>
      <c r="I80" s="272">
        <f t="shared" si="178"/>
        <v>0</v>
      </c>
      <c r="J80" s="272">
        <f t="shared" si="178"/>
        <v>0</v>
      </c>
      <c r="K80" s="272">
        <f t="shared" si="178"/>
        <v>0</v>
      </c>
      <c r="L80" s="272">
        <f t="shared" si="178"/>
        <v>0</v>
      </c>
      <c r="M80" s="272">
        <f t="shared" si="178"/>
        <v>0</v>
      </c>
      <c r="N80" s="272">
        <f t="shared" si="178"/>
        <v>0</v>
      </c>
      <c r="O80" s="272">
        <f t="shared" si="178"/>
        <v>0</v>
      </c>
      <c r="P80" s="272">
        <f t="shared" si="178"/>
        <v>0</v>
      </c>
      <c r="Q80" s="272">
        <f t="shared" si="178"/>
        <v>0</v>
      </c>
      <c r="R80" s="272">
        <f t="shared" si="178"/>
        <v>0</v>
      </c>
      <c r="S80" s="272">
        <f t="shared" si="178"/>
        <v>0</v>
      </c>
      <c r="T80" s="272">
        <f t="shared" si="178"/>
        <v>0</v>
      </c>
      <c r="U80" s="272">
        <f t="shared" si="178"/>
        <v>0</v>
      </c>
      <c r="V80" s="272">
        <f t="shared" si="178"/>
        <v>0</v>
      </c>
      <c r="W80" s="272">
        <f t="shared" si="178"/>
        <v>0</v>
      </c>
      <c r="X80" s="272">
        <f t="shared" si="178"/>
        <v>0</v>
      </c>
      <c r="Y80" s="272">
        <f t="shared" si="178"/>
        <v>0</v>
      </c>
      <c r="Z80" s="272"/>
      <c r="AA80" s="272">
        <f t="shared" si="178"/>
        <v>0</v>
      </c>
      <c r="AB80" s="2"/>
      <c r="AC80" s="272">
        <f t="shared" si="154"/>
        <v>0</v>
      </c>
      <c r="AD80" s="767">
        <f>AC80+AC81</f>
        <v>0</v>
      </c>
      <c r="AE80" s="272">
        <f t="shared" ref="AE80:BA80" si="179">COUNTIF(AE11:AE64,"C.31")</f>
        <v>0</v>
      </c>
      <c r="AF80" s="272">
        <f t="shared" si="179"/>
        <v>0</v>
      </c>
      <c r="AG80" s="272">
        <f t="shared" si="179"/>
        <v>0</v>
      </c>
      <c r="AH80" s="272">
        <f t="shared" si="179"/>
        <v>0</v>
      </c>
      <c r="AI80" s="272">
        <f t="shared" si="179"/>
        <v>4</v>
      </c>
      <c r="AJ80" s="272">
        <f t="shared" si="179"/>
        <v>4</v>
      </c>
      <c r="AK80" s="272">
        <f t="shared" si="179"/>
        <v>0</v>
      </c>
      <c r="AL80" s="272">
        <f t="shared" si="179"/>
        <v>0</v>
      </c>
      <c r="AM80" s="272">
        <f t="shared" si="179"/>
        <v>0</v>
      </c>
      <c r="AN80" s="272">
        <f t="shared" si="179"/>
        <v>0</v>
      </c>
      <c r="AO80" s="272">
        <f t="shared" si="179"/>
        <v>0</v>
      </c>
      <c r="AP80" s="272">
        <f t="shared" si="179"/>
        <v>0</v>
      </c>
      <c r="AQ80" s="272">
        <f t="shared" si="179"/>
        <v>4</v>
      </c>
      <c r="AR80" s="272">
        <f t="shared" si="179"/>
        <v>4</v>
      </c>
      <c r="AS80" s="272">
        <f t="shared" si="179"/>
        <v>4</v>
      </c>
      <c r="AT80" s="272">
        <f t="shared" si="179"/>
        <v>4</v>
      </c>
      <c r="AU80" s="272">
        <f t="shared" si="179"/>
        <v>0</v>
      </c>
      <c r="AV80" s="272">
        <f t="shared" si="179"/>
        <v>0</v>
      </c>
      <c r="AW80" s="272">
        <f t="shared" si="179"/>
        <v>0</v>
      </c>
      <c r="AX80" s="272">
        <f t="shared" si="179"/>
        <v>0</v>
      </c>
      <c r="AY80" s="272">
        <f t="shared" si="179"/>
        <v>0</v>
      </c>
      <c r="AZ80" s="272">
        <f t="shared" si="179"/>
        <v>0</v>
      </c>
      <c r="BA80" s="272">
        <f t="shared" si="179"/>
        <v>0</v>
      </c>
      <c r="BB80" s="427">
        <f>SUM(D80:AA80)</f>
        <v>0</v>
      </c>
      <c r="BC80" s="766">
        <f>BB80+BB81</f>
        <v>9</v>
      </c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82"/>
      <c r="EX80" s="182"/>
      <c r="EY80" s="7"/>
      <c r="EZ80" s="7"/>
      <c r="FA80" s="7"/>
      <c r="FB80" s="7"/>
      <c r="FC80" s="7"/>
      <c r="FD80" s="7"/>
      <c r="FE80" s="7"/>
      <c r="FF80" s="7"/>
    </row>
    <row r="81" spans="1:162" ht="18" hidden="1" customHeight="1" x14ac:dyDescent="0.25">
      <c r="A81" s="422" t="s">
        <v>762</v>
      </c>
      <c r="B81" s="422"/>
      <c r="C81" s="422"/>
      <c r="D81" s="272">
        <f t="shared" ref="D81:AA81" si="180">COUNTIF(D12:D65,"CP.31")</f>
        <v>0</v>
      </c>
      <c r="E81" s="272">
        <f t="shared" si="180"/>
        <v>0</v>
      </c>
      <c r="F81" s="272">
        <f t="shared" si="180"/>
        <v>0</v>
      </c>
      <c r="G81" s="272">
        <f t="shared" si="180"/>
        <v>0</v>
      </c>
      <c r="H81" s="272">
        <f t="shared" si="180"/>
        <v>0</v>
      </c>
      <c r="I81" s="272">
        <f t="shared" si="180"/>
        <v>0</v>
      </c>
      <c r="J81" s="272">
        <f t="shared" si="180"/>
        <v>0</v>
      </c>
      <c r="K81" s="272">
        <f t="shared" si="180"/>
        <v>0</v>
      </c>
      <c r="L81" s="272">
        <f t="shared" si="180"/>
        <v>0</v>
      </c>
      <c r="M81" s="272">
        <f t="shared" si="180"/>
        <v>0</v>
      </c>
      <c r="N81" s="272">
        <f t="shared" si="180"/>
        <v>0</v>
      </c>
      <c r="O81" s="272">
        <f t="shared" si="180"/>
        <v>0</v>
      </c>
      <c r="P81" s="272">
        <f t="shared" si="180"/>
        <v>0</v>
      </c>
      <c r="Q81" s="272">
        <f t="shared" si="180"/>
        <v>0</v>
      </c>
      <c r="R81" s="272">
        <f t="shared" si="180"/>
        <v>0</v>
      </c>
      <c r="S81" s="272">
        <f t="shared" si="180"/>
        <v>0</v>
      </c>
      <c r="T81" s="272">
        <f t="shared" si="180"/>
        <v>0</v>
      </c>
      <c r="U81" s="272">
        <f t="shared" si="180"/>
        <v>0</v>
      </c>
      <c r="V81" s="272">
        <f t="shared" si="180"/>
        <v>0</v>
      </c>
      <c r="W81" s="272">
        <f t="shared" si="180"/>
        <v>0</v>
      </c>
      <c r="X81" s="272">
        <f t="shared" si="180"/>
        <v>0</v>
      </c>
      <c r="Y81" s="272">
        <f t="shared" si="180"/>
        <v>0</v>
      </c>
      <c r="Z81" s="272"/>
      <c r="AA81" s="272">
        <f t="shared" si="180"/>
        <v>0</v>
      </c>
      <c r="AB81" s="2"/>
      <c r="AC81" s="272">
        <f t="shared" si="154"/>
        <v>0</v>
      </c>
      <c r="AD81" s="767"/>
      <c r="AE81" s="272">
        <f t="shared" ref="AE81:BA81" si="181">COUNTIF(AE11:AE64,"CP.31")</f>
        <v>0</v>
      </c>
      <c r="AF81" s="272">
        <f t="shared" si="181"/>
        <v>0</v>
      </c>
      <c r="AG81" s="272">
        <f t="shared" si="181"/>
        <v>0</v>
      </c>
      <c r="AH81" s="272">
        <f t="shared" si="181"/>
        <v>0</v>
      </c>
      <c r="AI81" s="272">
        <f t="shared" si="181"/>
        <v>0</v>
      </c>
      <c r="AJ81" s="272">
        <f t="shared" si="181"/>
        <v>0</v>
      </c>
      <c r="AK81" s="272">
        <f t="shared" si="181"/>
        <v>3</v>
      </c>
      <c r="AL81" s="272">
        <f t="shared" si="181"/>
        <v>3</v>
      </c>
      <c r="AM81" s="272">
        <f t="shared" si="181"/>
        <v>3</v>
      </c>
      <c r="AN81" s="272">
        <f t="shared" si="181"/>
        <v>0</v>
      </c>
      <c r="AO81" s="272">
        <f t="shared" si="181"/>
        <v>0</v>
      </c>
      <c r="AP81" s="272">
        <f t="shared" si="181"/>
        <v>0</v>
      </c>
      <c r="AQ81" s="272">
        <f t="shared" si="181"/>
        <v>0</v>
      </c>
      <c r="AR81" s="272">
        <f t="shared" si="181"/>
        <v>0</v>
      </c>
      <c r="AS81" s="272">
        <f t="shared" si="181"/>
        <v>0</v>
      </c>
      <c r="AT81" s="272">
        <f t="shared" si="181"/>
        <v>0</v>
      </c>
      <c r="AU81" s="272">
        <f t="shared" si="181"/>
        <v>0</v>
      </c>
      <c r="AV81" s="272">
        <f t="shared" si="181"/>
        <v>0</v>
      </c>
      <c r="AW81" s="272">
        <f t="shared" si="181"/>
        <v>0</v>
      </c>
      <c r="AX81" s="272">
        <f t="shared" si="181"/>
        <v>0</v>
      </c>
      <c r="AY81" s="272">
        <f t="shared" si="181"/>
        <v>0</v>
      </c>
      <c r="AZ81" s="272">
        <f t="shared" si="181"/>
        <v>0</v>
      </c>
      <c r="BA81" s="272">
        <f t="shared" si="181"/>
        <v>0</v>
      </c>
      <c r="BB81" s="427">
        <f t="shared" si="157"/>
        <v>9</v>
      </c>
      <c r="BC81" s="766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82"/>
      <c r="EX81" s="182"/>
      <c r="EY81" s="7"/>
      <c r="EZ81" s="7"/>
      <c r="FA81" s="7"/>
      <c r="FB81" s="7"/>
      <c r="FC81" s="7"/>
      <c r="FD81" s="7"/>
      <c r="FE81" s="7"/>
      <c r="FF81" s="7"/>
    </row>
    <row r="82" spans="1:162" ht="18" hidden="1" customHeight="1" x14ac:dyDescent="0.25">
      <c r="A82" s="770" t="s">
        <v>465</v>
      </c>
      <c r="B82" s="770"/>
      <c r="C82" s="770"/>
      <c r="D82" s="272">
        <f t="shared" ref="D82:AA82" si="182">COUNTIF(D12:D65,"E.33")</f>
        <v>0</v>
      </c>
      <c r="E82" s="272">
        <f t="shared" si="182"/>
        <v>0</v>
      </c>
      <c r="F82" s="272">
        <f t="shared" si="182"/>
        <v>0</v>
      </c>
      <c r="G82" s="272">
        <f t="shared" si="182"/>
        <v>0</v>
      </c>
      <c r="H82" s="272">
        <f t="shared" si="182"/>
        <v>0</v>
      </c>
      <c r="I82" s="272">
        <f t="shared" si="182"/>
        <v>0</v>
      </c>
      <c r="J82" s="272">
        <f t="shared" si="182"/>
        <v>0</v>
      </c>
      <c r="K82" s="272">
        <f t="shared" si="182"/>
        <v>0</v>
      </c>
      <c r="L82" s="272">
        <f t="shared" si="182"/>
        <v>0</v>
      </c>
      <c r="M82" s="272">
        <f t="shared" si="182"/>
        <v>0</v>
      </c>
      <c r="N82" s="272">
        <f t="shared" si="182"/>
        <v>0</v>
      </c>
      <c r="O82" s="272">
        <f t="shared" si="182"/>
        <v>0</v>
      </c>
      <c r="P82" s="272">
        <f t="shared" si="182"/>
        <v>0</v>
      </c>
      <c r="Q82" s="272">
        <f t="shared" si="182"/>
        <v>0</v>
      </c>
      <c r="R82" s="272">
        <f t="shared" si="182"/>
        <v>0</v>
      </c>
      <c r="S82" s="272">
        <f t="shared" si="182"/>
        <v>0</v>
      </c>
      <c r="T82" s="272">
        <f t="shared" si="182"/>
        <v>0</v>
      </c>
      <c r="U82" s="272">
        <f t="shared" si="182"/>
        <v>0</v>
      </c>
      <c r="V82" s="272">
        <f t="shared" si="182"/>
        <v>0</v>
      </c>
      <c r="W82" s="272">
        <f t="shared" si="182"/>
        <v>0</v>
      </c>
      <c r="X82" s="272">
        <f t="shared" si="182"/>
        <v>0</v>
      </c>
      <c r="Y82" s="272">
        <f t="shared" si="182"/>
        <v>0</v>
      </c>
      <c r="Z82" s="272"/>
      <c r="AA82" s="272">
        <f t="shared" si="182"/>
        <v>0</v>
      </c>
      <c r="AB82" s="2"/>
      <c r="AC82" s="272">
        <f t="shared" si="154"/>
        <v>0</v>
      </c>
      <c r="AD82" s="767">
        <f>AC82+AC83</f>
        <v>0</v>
      </c>
      <c r="AE82" s="272">
        <f t="shared" ref="AE82:BA82" si="183">COUNTIF(AE11:AE64,"E.33")</f>
        <v>2</v>
      </c>
      <c r="AF82" s="272">
        <f t="shared" si="183"/>
        <v>2</v>
      </c>
      <c r="AG82" s="272">
        <f t="shared" si="183"/>
        <v>2</v>
      </c>
      <c r="AH82" s="272">
        <f t="shared" si="183"/>
        <v>2</v>
      </c>
      <c r="AI82" s="272">
        <f t="shared" si="183"/>
        <v>2</v>
      </c>
      <c r="AJ82" s="272">
        <f t="shared" si="183"/>
        <v>2</v>
      </c>
      <c r="AK82" s="272">
        <f t="shared" si="183"/>
        <v>2</v>
      </c>
      <c r="AL82" s="272">
        <f t="shared" si="183"/>
        <v>2</v>
      </c>
      <c r="AM82" s="272">
        <f t="shared" si="183"/>
        <v>2</v>
      </c>
      <c r="AN82" s="272">
        <f t="shared" si="183"/>
        <v>0</v>
      </c>
      <c r="AO82" s="272">
        <f t="shared" si="183"/>
        <v>0</v>
      </c>
      <c r="AP82" s="272">
        <f t="shared" si="183"/>
        <v>0</v>
      </c>
      <c r="AQ82" s="272">
        <f t="shared" si="183"/>
        <v>0</v>
      </c>
      <c r="AR82" s="272">
        <f t="shared" si="183"/>
        <v>0</v>
      </c>
      <c r="AS82" s="272">
        <f t="shared" si="183"/>
        <v>0</v>
      </c>
      <c r="AT82" s="272">
        <f t="shared" si="183"/>
        <v>0</v>
      </c>
      <c r="AU82" s="272">
        <f t="shared" si="183"/>
        <v>0</v>
      </c>
      <c r="AV82" s="272">
        <f t="shared" si="183"/>
        <v>0</v>
      </c>
      <c r="AW82" s="272">
        <f t="shared" si="183"/>
        <v>0</v>
      </c>
      <c r="AX82" s="272">
        <f t="shared" si="183"/>
        <v>0</v>
      </c>
      <c r="AY82" s="272">
        <f t="shared" si="183"/>
        <v>0</v>
      </c>
      <c r="AZ82" s="272">
        <f t="shared" si="183"/>
        <v>0</v>
      </c>
      <c r="BA82" s="427">
        <f t="shared" si="183"/>
        <v>0</v>
      </c>
      <c r="BB82" s="427">
        <f t="shared" si="157"/>
        <v>18</v>
      </c>
      <c r="BC82" s="766">
        <f>BB82+BB83</f>
        <v>30</v>
      </c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82"/>
      <c r="EX82" s="182"/>
      <c r="EY82" s="7"/>
      <c r="EZ82" s="7"/>
      <c r="FA82" s="7"/>
      <c r="FB82" s="7"/>
      <c r="FC82" s="7"/>
      <c r="FD82" s="7"/>
      <c r="FE82" s="7"/>
      <c r="FF82" s="7"/>
    </row>
    <row r="83" spans="1:162" ht="18" hidden="1" customHeight="1" x14ac:dyDescent="0.25">
      <c r="A83" s="422" t="s">
        <v>598</v>
      </c>
      <c r="B83" s="422"/>
      <c r="C83" s="422"/>
      <c r="D83" s="272">
        <f t="shared" ref="D83:AA83" si="184">COUNTIF(D12:D65,"EL.33")</f>
        <v>0</v>
      </c>
      <c r="E83" s="272">
        <f t="shared" si="184"/>
        <v>0</v>
      </c>
      <c r="F83" s="272">
        <f t="shared" si="184"/>
        <v>0</v>
      </c>
      <c r="G83" s="272">
        <f t="shared" si="184"/>
        <v>0</v>
      </c>
      <c r="H83" s="272">
        <f t="shared" si="184"/>
        <v>0</v>
      </c>
      <c r="I83" s="272">
        <f t="shared" si="184"/>
        <v>0</v>
      </c>
      <c r="J83" s="272">
        <f t="shared" si="184"/>
        <v>0</v>
      </c>
      <c r="K83" s="272">
        <f t="shared" si="184"/>
        <v>0</v>
      </c>
      <c r="L83" s="272">
        <f t="shared" si="184"/>
        <v>0</v>
      </c>
      <c r="M83" s="272">
        <f t="shared" si="184"/>
        <v>0</v>
      </c>
      <c r="N83" s="272">
        <f t="shared" si="184"/>
        <v>0</v>
      </c>
      <c r="O83" s="272">
        <f t="shared" si="184"/>
        <v>0</v>
      </c>
      <c r="P83" s="272">
        <f t="shared" si="184"/>
        <v>0</v>
      </c>
      <c r="Q83" s="272">
        <f t="shared" si="184"/>
        <v>0</v>
      </c>
      <c r="R83" s="272">
        <f t="shared" si="184"/>
        <v>0</v>
      </c>
      <c r="S83" s="272">
        <f t="shared" si="184"/>
        <v>0</v>
      </c>
      <c r="T83" s="272">
        <f t="shared" si="184"/>
        <v>0</v>
      </c>
      <c r="U83" s="272">
        <f t="shared" si="184"/>
        <v>0</v>
      </c>
      <c r="V83" s="272">
        <f t="shared" si="184"/>
        <v>0</v>
      </c>
      <c r="W83" s="272">
        <f t="shared" si="184"/>
        <v>0</v>
      </c>
      <c r="X83" s="272">
        <f t="shared" si="184"/>
        <v>0</v>
      </c>
      <c r="Y83" s="272">
        <f t="shared" si="184"/>
        <v>0</v>
      </c>
      <c r="Z83" s="272"/>
      <c r="AA83" s="272">
        <f t="shared" si="184"/>
        <v>0</v>
      </c>
      <c r="AB83" s="2"/>
      <c r="AC83" s="272">
        <f t="shared" si="154"/>
        <v>0</v>
      </c>
      <c r="AD83" s="767"/>
      <c r="AE83" s="272">
        <f t="shared" ref="AE83:BA83" si="185">COUNTIF(AE12:AE65,"EL.33")</f>
        <v>0</v>
      </c>
      <c r="AF83" s="272">
        <f t="shared" si="185"/>
        <v>0</v>
      </c>
      <c r="AG83" s="272">
        <f t="shared" si="185"/>
        <v>0</v>
      </c>
      <c r="AH83" s="272">
        <f t="shared" si="185"/>
        <v>0</v>
      </c>
      <c r="AI83" s="272">
        <f t="shared" si="185"/>
        <v>0</v>
      </c>
      <c r="AJ83" s="272">
        <f t="shared" si="185"/>
        <v>0</v>
      </c>
      <c r="AK83" s="272">
        <f t="shared" si="185"/>
        <v>0</v>
      </c>
      <c r="AL83" s="272">
        <f t="shared" si="185"/>
        <v>0</v>
      </c>
      <c r="AM83" s="272">
        <f t="shared" si="185"/>
        <v>0</v>
      </c>
      <c r="AN83" s="272">
        <f t="shared" si="185"/>
        <v>4</v>
      </c>
      <c r="AO83" s="272">
        <f t="shared" si="185"/>
        <v>4</v>
      </c>
      <c r="AP83" s="272">
        <f t="shared" si="185"/>
        <v>4</v>
      </c>
      <c r="AQ83" s="272">
        <f t="shared" si="185"/>
        <v>0</v>
      </c>
      <c r="AR83" s="272">
        <f t="shared" si="185"/>
        <v>0</v>
      </c>
      <c r="AS83" s="272">
        <f t="shared" si="185"/>
        <v>0</v>
      </c>
      <c r="AT83" s="272">
        <f t="shared" si="185"/>
        <v>0</v>
      </c>
      <c r="AU83" s="272">
        <f t="shared" si="185"/>
        <v>0</v>
      </c>
      <c r="AV83" s="272">
        <f t="shared" si="185"/>
        <v>0</v>
      </c>
      <c r="AW83" s="272">
        <f t="shared" si="185"/>
        <v>0</v>
      </c>
      <c r="AX83" s="272">
        <f t="shared" si="185"/>
        <v>0</v>
      </c>
      <c r="AY83" s="272">
        <f t="shared" si="185"/>
        <v>0</v>
      </c>
      <c r="AZ83" s="272">
        <f t="shared" si="185"/>
        <v>0</v>
      </c>
      <c r="BA83" s="427">
        <f t="shared" si="185"/>
        <v>0</v>
      </c>
      <c r="BB83" s="427">
        <f t="shared" si="157"/>
        <v>12</v>
      </c>
      <c r="BC83" s="766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82"/>
      <c r="EX83" s="182"/>
      <c r="EY83" s="7"/>
      <c r="EZ83" s="7"/>
      <c r="FA83" s="7"/>
      <c r="FB83" s="7"/>
      <c r="FC83" s="7"/>
      <c r="FD83" s="7"/>
      <c r="FE83" s="7"/>
      <c r="FF83" s="7"/>
    </row>
    <row r="84" spans="1:162" ht="18" hidden="1" customHeight="1" x14ac:dyDescent="0.25">
      <c r="A84" s="770" t="s">
        <v>466</v>
      </c>
      <c r="B84" s="770"/>
      <c r="C84" s="770"/>
      <c r="D84" s="272">
        <f t="shared" ref="D84:AA84" si="186">COUNTIF(D12:D65,"E.18")</f>
        <v>0</v>
      </c>
      <c r="E84" s="272">
        <f t="shared" si="186"/>
        <v>0</v>
      </c>
      <c r="F84" s="272">
        <f t="shared" si="186"/>
        <v>0</v>
      </c>
      <c r="G84" s="272">
        <f t="shared" si="186"/>
        <v>0</v>
      </c>
      <c r="H84" s="272">
        <f t="shared" si="186"/>
        <v>0</v>
      </c>
      <c r="I84" s="272">
        <f t="shared" si="186"/>
        <v>0</v>
      </c>
      <c r="J84" s="272">
        <f t="shared" si="186"/>
        <v>0</v>
      </c>
      <c r="K84" s="272">
        <f t="shared" si="186"/>
        <v>0</v>
      </c>
      <c r="L84" s="272">
        <f t="shared" si="186"/>
        <v>0</v>
      </c>
      <c r="M84" s="272">
        <f t="shared" si="186"/>
        <v>0</v>
      </c>
      <c r="N84" s="272">
        <f t="shared" si="186"/>
        <v>0</v>
      </c>
      <c r="O84" s="272">
        <f t="shared" si="186"/>
        <v>0</v>
      </c>
      <c r="P84" s="272">
        <f t="shared" si="186"/>
        <v>0</v>
      </c>
      <c r="Q84" s="272">
        <f t="shared" si="186"/>
        <v>0</v>
      </c>
      <c r="R84" s="272">
        <f t="shared" si="186"/>
        <v>0</v>
      </c>
      <c r="S84" s="272">
        <f t="shared" si="186"/>
        <v>0</v>
      </c>
      <c r="T84" s="272">
        <f t="shared" si="186"/>
        <v>0</v>
      </c>
      <c r="U84" s="272">
        <f t="shared" si="186"/>
        <v>0</v>
      </c>
      <c r="V84" s="272">
        <f t="shared" si="186"/>
        <v>0</v>
      </c>
      <c r="W84" s="272">
        <f t="shared" si="186"/>
        <v>0</v>
      </c>
      <c r="X84" s="272">
        <f t="shared" si="186"/>
        <v>0</v>
      </c>
      <c r="Y84" s="272">
        <f t="shared" si="186"/>
        <v>0</v>
      </c>
      <c r="Z84" s="272"/>
      <c r="AA84" s="272">
        <f t="shared" si="186"/>
        <v>0</v>
      </c>
      <c r="AB84" s="2"/>
      <c r="AC84" s="272">
        <f t="shared" si="154"/>
        <v>0</v>
      </c>
      <c r="AD84" s="767">
        <f>AC84+AC85</f>
        <v>0</v>
      </c>
      <c r="AE84" s="272">
        <f t="shared" ref="AE84:BA84" si="187">COUNTIF(AE11:AE64,"E.18")</f>
        <v>0</v>
      </c>
      <c r="AF84" s="272">
        <f t="shared" si="187"/>
        <v>0</v>
      </c>
      <c r="AG84" s="272">
        <f t="shared" si="187"/>
        <v>0</v>
      </c>
      <c r="AH84" s="272">
        <f t="shared" si="187"/>
        <v>0</v>
      </c>
      <c r="AI84" s="272">
        <f t="shared" si="187"/>
        <v>0</v>
      </c>
      <c r="AJ84" s="272">
        <f t="shared" si="187"/>
        <v>0</v>
      </c>
      <c r="AK84" s="272">
        <f t="shared" si="187"/>
        <v>0</v>
      </c>
      <c r="AL84" s="272">
        <f t="shared" si="187"/>
        <v>0</v>
      </c>
      <c r="AM84" s="272">
        <f t="shared" si="187"/>
        <v>0</v>
      </c>
      <c r="AN84" s="272">
        <f t="shared" si="187"/>
        <v>0</v>
      </c>
      <c r="AO84" s="272">
        <f t="shared" si="187"/>
        <v>0</v>
      </c>
      <c r="AP84" s="272">
        <f t="shared" si="187"/>
        <v>0</v>
      </c>
      <c r="AQ84" s="272">
        <f t="shared" si="187"/>
        <v>0</v>
      </c>
      <c r="AR84" s="272">
        <f t="shared" si="187"/>
        <v>0</v>
      </c>
      <c r="AS84" s="272">
        <f t="shared" si="187"/>
        <v>0</v>
      </c>
      <c r="AT84" s="272">
        <f t="shared" si="187"/>
        <v>0</v>
      </c>
      <c r="AU84" s="272">
        <f t="shared" si="187"/>
        <v>2</v>
      </c>
      <c r="AV84" s="272">
        <f t="shared" si="187"/>
        <v>2</v>
      </c>
      <c r="AW84" s="272">
        <f t="shared" si="187"/>
        <v>2</v>
      </c>
      <c r="AX84" s="272">
        <f t="shared" si="187"/>
        <v>2</v>
      </c>
      <c r="AY84" s="272">
        <f t="shared" si="187"/>
        <v>2</v>
      </c>
      <c r="AZ84" s="272">
        <f t="shared" si="187"/>
        <v>2</v>
      </c>
      <c r="BA84" s="427">
        <f t="shared" si="187"/>
        <v>2</v>
      </c>
      <c r="BB84" s="427">
        <f t="shared" si="157"/>
        <v>14</v>
      </c>
      <c r="BC84" s="766">
        <f>BB84+BB85</f>
        <v>22</v>
      </c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82"/>
      <c r="EX84" s="182"/>
      <c r="EY84" s="7"/>
      <c r="EZ84" s="7"/>
      <c r="FA84" s="7"/>
      <c r="FB84" s="7"/>
      <c r="FC84" s="7"/>
      <c r="FD84" s="7"/>
      <c r="FE84" s="7"/>
      <c r="FF84" s="7"/>
    </row>
    <row r="85" spans="1:162" ht="18" hidden="1" customHeight="1" x14ac:dyDescent="0.25">
      <c r="A85" s="422" t="s">
        <v>532</v>
      </c>
      <c r="B85" s="422"/>
      <c r="C85" s="422"/>
      <c r="D85" s="272">
        <f t="shared" ref="D85:Q85" si="188">COUNTIF(D12:D65,"EL.18")</f>
        <v>0</v>
      </c>
      <c r="E85" s="272">
        <f t="shared" si="188"/>
        <v>0</v>
      </c>
      <c r="F85" s="272">
        <f t="shared" si="188"/>
        <v>0</v>
      </c>
      <c r="G85" s="272">
        <f t="shared" si="188"/>
        <v>0</v>
      </c>
      <c r="H85" s="272">
        <f t="shared" si="188"/>
        <v>0</v>
      </c>
      <c r="I85" s="272">
        <f t="shared" si="188"/>
        <v>0</v>
      </c>
      <c r="J85" s="272">
        <f t="shared" si="188"/>
        <v>0</v>
      </c>
      <c r="K85" s="272">
        <f t="shared" si="188"/>
        <v>0</v>
      </c>
      <c r="L85" s="272">
        <f t="shared" si="188"/>
        <v>0</v>
      </c>
      <c r="M85" s="272">
        <f t="shared" si="188"/>
        <v>0</v>
      </c>
      <c r="N85" s="272">
        <f t="shared" si="188"/>
        <v>0</v>
      </c>
      <c r="O85" s="272">
        <f t="shared" si="188"/>
        <v>0</v>
      </c>
      <c r="P85" s="272">
        <f t="shared" si="188"/>
        <v>0</v>
      </c>
      <c r="Q85" s="272">
        <f t="shared" si="188"/>
        <v>0</v>
      </c>
      <c r="R85" s="272">
        <f>COUNTIF(R12:R65,"EP.18")</f>
        <v>0</v>
      </c>
      <c r="S85" s="272">
        <f>COUNTIF(S12:S65,"EP.18")</f>
        <v>0</v>
      </c>
      <c r="T85" s="272">
        <f t="shared" ref="T85:AA85" si="189">COUNTIF(T12:T65,"EL.18")</f>
        <v>0</v>
      </c>
      <c r="U85" s="272">
        <f t="shared" si="189"/>
        <v>0</v>
      </c>
      <c r="V85" s="272">
        <f t="shared" si="189"/>
        <v>0</v>
      </c>
      <c r="W85" s="272">
        <f t="shared" si="189"/>
        <v>0</v>
      </c>
      <c r="X85" s="272">
        <f t="shared" si="189"/>
        <v>0</v>
      </c>
      <c r="Y85" s="272">
        <f t="shared" si="189"/>
        <v>0</v>
      </c>
      <c r="Z85" s="272"/>
      <c r="AA85" s="272">
        <f t="shared" si="189"/>
        <v>0</v>
      </c>
      <c r="AB85" s="2"/>
      <c r="AC85" s="272">
        <f t="shared" si="154"/>
        <v>0</v>
      </c>
      <c r="AD85" s="767"/>
      <c r="AE85" s="272">
        <f t="shared" ref="AE85:AR85" si="190">COUNTIF(AE11:AE64,"EL.18")</f>
        <v>0</v>
      </c>
      <c r="AF85" s="272">
        <f t="shared" si="190"/>
        <v>0</v>
      </c>
      <c r="AG85" s="272">
        <f t="shared" si="190"/>
        <v>0</v>
      </c>
      <c r="AH85" s="272">
        <f t="shared" si="190"/>
        <v>0</v>
      </c>
      <c r="AI85" s="272">
        <f t="shared" si="190"/>
        <v>0</v>
      </c>
      <c r="AJ85" s="272">
        <f t="shared" si="190"/>
        <v>0</v>
      </c>
      <c r="AK85" s="272">
        <f t="shared" si="190"/>
        <v>0</v>
      </c>
      <c r="AL85" s="272">
        <f t="shared" si="190"/>
        <v>0</v>
      </c>
      <c r="AM85" s="272">
        <f t="shared" si="190"/>
        <v>0</v>
      </c>
      <c r="AN85" s="272">
        <f t="shared" si="190"/>
        <v>0</v>
      </c>
      <c r="AO85" s="272">
        <f t="shared" si="190"/>
        <v>0</v>
      </c>
      <c r="AP85" s="272">
        <f t="shared" si="190"/>
        <v>0</v>
      </c>
      <c r="AQ85" s="272">
        <f t="shared" si="190"/>
        <v>0</v>
      </c>
      <c r="AR85" s="272">
        <f t="shared" si="190"/>
        <v>0</v>
      </c>
      <c r="AS85" s="272">
        <f t="shared" ref="AS85:BA85" si="191">COUNTIF(AS11:AS64,"EP.18")</f>
        <v>4</v>
      </c>
      <c r="AT85" s="272">
        <f t="shared" si="191"/>
        <v>4</v>
      </c>
      <c r="AU85" s="272">
        <f t="shared" si="191"/>
        <v>0</v>
      </c>
      <c r="AV85" s="272">
        <f t="shared" si="191"/>
        <v>0</v>
      </c>
      <c r="AW85" s="272">
        <f t="shared" si="191"/>
        <v>0</v>
      </c>
      <c r="AX85" s="272">
        <f t="shared" si="191"/>
        <v>0</v>
      </c>
      <c r="AY85" s="272">
        <f t="shared" si="191"/>
        <v>0</v>
      </c>
      <c r="AZ85" s="272">
        <f t="shared" si="191"/>
        <v>0</v>
      </c>
      <c r="BA85" s="427">
        <f t="shared" si="191"/>
        <v>0</v>
      </c>
      <c r="BB85" s="427">
        <f t="shared" si="157"/>
        <v>8</v>
      </c>
      <c r="BC85" s="766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82"/>
      <c r="EX85" s="182"/>
      <c r="EY85" s="7"/>
      <c r="EZ85" s="7"/>
      <c r="FA85" s="7"/>
      <c r="FB85" s="7"/>
      <c r="FC85" s="7"/>
      <c r="FD85" s="7"/>
      <c r="FE85" s="7"/>
      <c r="FF85" s="7"/>
    </row>
    <row r="86" spans="1:162" ht="18" hidden="1" customHeight="1" x14ac:dyDescent="0.25">
      <c r="A86" s="770" t="s">
        <v>467</v>
      </c>
      <c r="B86" s="770"/>
      <c r="C86" s="770"/>
      <c r="D86" s="272">
        <f>COUNTIF(D12:D65,"E.10")</f>
        <v>0</v>
      </c>
      <c r="E86" s="272">
        <f t="shared" ref="E86:AA86" si="192">COUNTIF(E12:E65,"E.10")</f>
        <v>0</v>
      </c>
      <c r="F86" s="272">
        <f t="shared" si="192"/>
        <v>0</v>
      </c>
      <c r="G86" s="272">
        <f t="shared" si="192"/>
        <v>0</v>
      </c>
      <c r="H86" s="272">
        <f>COUNTIF(H12:H65,"E.10")</f>
        <v>0</v>
      </c>
      <c r="I86" s="272">
        <f>COUNTIF(I12:I65,"E.10")</f>
        <v>0</v>
      </c>
      <c r="J86" s="272">
        <f>COUNTIF(J12:J65,"E.10")</f>
        <v>0</v>
      </c>
      <c r="K86" s="272">
        <f>COUNTIF(K12:K65,"E.10")</f>
        <v>0</v>
      </c>
      <c r="L86" s="272">
        <f>COUNTIF(L12:L65,"E.10")</f>
        <v>0</v>
      </c>
      <c r="M86" s="272">
        <f t="shared" si="192"/>
        <v>0</v>
      </c>
      <c r="N86" s="272">
        <f t="shared" si="192"/>
        <v>0</v>
      </c>
      <c r="O86" s="272">
        <f t="shared" si="192"/>
        <v>0</v>
      </c>
      <c r="P86" s="272">
        <f t="shared" si="192"/>
        <v>0</v>
      </c>
      <c r="Q86" s="272">
        <f t="shared" si="192"/>
        <v>0</v>
      </c>
      <c r="R86" s="272">
        <f t="shared" si="192"/>
        <v>0</v>
      </c>
      <c r="S86" s="272">
        <f t="shared" si="192"/>
        <v>0</v>
      </c>
      <c r="T86" s="272">
        <f t="shared" si="192"/>
        <v>0</v>
      </c>
      <c r="U86" s="272">
        <f t="shared" si="192"/>
        <v>0</v>
      </c>
      <c r="V86" s="272">
        <f t="shared" si="192"/>
        <v>0</v>
      </c>
      <c r="W86" s="272">
        <f t="shared" si="192"/>
        <v>0</v>
      </c>
      <c r="X86" s="272">
        <f t="shared" si="192"/>
        <v>0</v>
      </c>
      <c r="Y86" s="272">
        <f t="shared" si="192"/>
        <v>0</v>
      </c>
      <c r="Z86" s="272"/>
      <c r="AA86" s="272">
        <f t="shared" si="192"/>
        <v>0</v>
      </c>
      <c r="AB86" s="2"/>
      <c r="AC86" s="272">
        <f t="shared" si="154"/>
        <v>0</v>
      </c>
      <c r="AD86" s="767">
        <f>AC86+AC87</f>
        <v>0</v>
      </c>
      <c r="AE86" s="272">
        <f t="shared" ref="AE86:BA86" si="193">COUNTIF(AE11:AE64,"E.10")</f>
        <v>0</v>
      </c>
      <c r="AF86" s="272">
        <f t="shared" si="193"/>
        <v>0</v>
      </c>
      <c r="AG86" s="272">
        <f t="shared" si="193"/>
        <v>0</v>
      </c>
      <c r="AH86" s="272">
        <f t="shared" si="193"/>
        <v>0</v>
      </c>
      <c r="AI86" s="272">
        <f t="shared" si="193"/>
        <v>0</v>
      </c>
      <c r="AJ86" s="272">
        <f t="shared" si="193"/>
        <v>0</v>
      </c>
      <c r="AK86" s="272">
        <f t="shared" si="193"/>
        <v>0</v>
      </c>
      <c r="AL86" s="272">
        <f t="shared" si="193"/>
        <v>0</v>
      </c>
      <c r="AM86" s="272">
        <f t="shared" si="193"/>
        <v>0</v>
      </c>
      <c r="AN86" s="272">
        <f t="shared" si="193"/>
        <v>2</v>
      </c>
      <c r="AO86" s="272">
        <f t="shared" si="193"/>
        <v>2</v>
      </c>
      <c r="AP86" s="272">
        <f t="shared" si="193"/>
        <v>2</v>
      </c>
      <c r="AQ86" s="272">
        <f t="shared" si="193"/>
        <v>2</v>
      </c>
      <c r="AR86" s="272">
        <f t="shared" si="193"/>
        <v>2</v>
      </c>
      <c r="AS86" s="272">
        <f t="shared" si="193"/>
        <v>2</v>
      </c>
      <c r="AT86" s="272">
        <f t="shared" si="193"/>
        <v>2</v>
      </c>
      <c r="AU86" s="272">
        <f t="shared" si="193"/>
        <v>0</v>
      </c>
      <c r="AV86" s="272">
        <f t="shared" si="193"/>
        <v>0</v>
      </c>
      <c r="AW86" s="272">
        <f t="shared" si="193"/>
        <v>0</v>
      </c>
      <c r="AX86" s="272">
        <f t="shared" si="193"/>
        <v>0</v>
      </c>
      <c r="AY86" s="272">
        <f t="shared" si="193"/>
        <v>0</v>
      </c>
      <c r="AZ86" s="272">
        <f t="shared" si="193"/>
        <v>0</v>
      </c>
      <c r="BA86" s="272">
        <f t="shared" si="193"/>
        <v>0</v>
      </c>
      <c r="BB86" s="427">
        <f t="shared" si="157"/>
        <v>14</v>
      </c>
      <c r="BC86" s="766">
        <f>BB86+BB87</f>
        <v>23</v>
      </c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82"/>
      <c r="EX86" s="182"/>
      <c r="EY86" s="7"/>
      <c r="EZ86" s="7"/>
      <c r="FA86" s="7"/>
      <c r="FB86" s="7"/>
      <c r="FC86" s="7"/>
      <c r="FD86" s="7"/>
      <c r="FE86" s="7"/>
      <c r="FF86" s="7"/>
    </row>
    <row r="87" spans="1:162" ht="18" hidden="1" customHeight="1" x14ac:dyDescent="0.25">
      <c r="A87" s="770" t="s">
        <v>486</v>
      </c>
      <c r="B87" s="770"/>
      <c r="C87" s="770"/>
      <c r="D87" s="272">
        <f>COUNTIF(D12:D65,"EL.10")</f>
        <v>0</v>
      </c>
      <c r="E87" s="272">
        <f t="shared" ref="E87:AA87" si="194">COUNTIF(E12:E65,"EL.10")</f>
        <v>0</v>
      </c>
      <c r="F87" s="272">
        <f t="shared" si="194"/>
        <v>0</v>
      </c>
      <c r="G87" s="272">
        <f t="shared" si="194"/>
        <v>0</v>
      </c>
      <c r="H87" s="272">
        <f t="shared" si="194"/>
        <v>0</v>
      </c>
      <c r="I87" s="272">
        <f t="shared" si="194"/>
        <v>0</v>
      </c>
      <c r="J87" s="272">
        <f t="shared" si="194"/>
        <v>0</v>
      </c>
      <c r="K87" s="272">
        <f t="shared" si="194"/>
        <v>0</v>
      </c>
      <c r="L87" s="272">
        <f t="shared" si="194"/>
        <v>0</v>
      </c>
      <c r="M87" s="272">
        <f t="shared" si="194"/>
        <v>0</v>
      </c>
      <c r="N87" s="272">
        <f t="shared" si="194"/>
        <v>0</v>
      </c>
      <c r="O87" s="272">
        <f t="shared" si="194"/>
        <v>0</v>
      </c>
      <c r="P87" s="272">
        <f t="shared" si="194"/>
        <v>0</v>
      </c>
      <c r="Q87" s="272">
        <f t="shared" si="194"/>
        <v>0</v>
      </c>
      <c r="R87" s="272">
        <f t="shared" si="194"/>
        <v>0</v>
      </c>
      <c r="S87" s="272">
        <f t="shared" si="194"/>
        <v>0</v>
      </c>
      <c r="T87" s="272">
        <f t="shared" si="194"/>
        <v>0</v>
      </c>
      <c r="U87" s="272">
        <f t="shared" si="194"/>
        <v>0</v>
      </c>
      <c r="V87" s="272">
        <f t="shared" si="194"/>
        <v>0</v>
      </c>
      <c r="W87" s="272">
        <f t="shared" si="194"/>
        <v>0</v>
      </c>
      <c r="X87" s="272">
        <f t="shared" si="194"/>
        <v>0</v>
      </c>
      <c r="Y87" s="272">
        <f t="shared" si="194"/>
        <v>0</v>
      </c>
      <c r="Z87" s="272"/>
      <c r="AA87" s="272">
        <f t="shared" si="194"/>
        <v>0</v>
      </c>
      <c r="AB87" s="2"/>
      <c r="AC87" s="272">
        <f t="shared" si="154"/>
        <v>0</v>
      </c>
      <c r="AD87" s="767"/>
      <c r="AE87" s="272">
        <f>COUNTIF(AE11:AE64,"EL.10")</f>
        <v>3</v>
      </c>
      <c r="AF87" s="272">
        <f t="shared" ref="AF87:BA87" si="195">COUNTIF(AF11:AF64,"EL.10")</f>
        <v>3</v>
      </c>
      <c r="AG87" s="272">
        <f t="shared" si="195"/>
        <v>3</v>
      </c>
      <c r="AH87" s="272">
        <f t="shared" si="195"/>
        <v>0</v>
      </c>
      <c r="AI87" s="272">
        <f t="shared" si="195"/>
        <v>0</v>
      </c>
      <c r="AJ87" s="272">
        <f t="shared" si="195"/>
        <v>0</v>
      </c>
      <c r="AK87" s="272">
        <f t="shared" si="195"/>
        <v>0</v>
      </c>
      <c r="AL87" s="272">
        <f t="shared" si="195"/>
        <v>0</v>
      </c>
      <c r="AM87" s="272">
        <f t="shared" si="195"/>
        <v>0</v>
      </c>
      <c r="AN87" s="272">
        <f t="shared" si="195"/>
        <v>0</v>
      </c>
      <c r="AO87" s="272">
        <f t="shared" si="195"/>
        <v>0</v>
      </c>
      <c r="AP87" s="272">
        <f t="shared" si="195"/>
        <v>0</v>
      </c>
      <c r="AQ87" s="272">
        <f t="shared" si="195"/>
        <v>0</v>
      </c>
      <c r="AR87" s="272">
        <f t="shared" si="195"/>
        <v>0</v>
      </c>
      <c r="AS87" s="272">
        <f t="shared" si="195"/>
        <v>0</v>
      </c>
      <c r="AT87" s="272">
        <f t="shared" si="195"/>
        <v>0</v>
      </c>
      <c r="AU87" s="272">
        <f t="shared" si="195"/>
        <v>0</v>
      </c>
      <c r="AV87" s="272">
        <f t="shared" si="195"/>
        <v>0</v>
      </c>
      <c r="AW87" s="272">
        <f t="shared" si="195"/>
        <v>0</v>
      </c>
      <c r="AX87" s="272">
        <f t="shared" si="195"/>
        <v>0</v>
      </c>
      <c r="AY87" s="272">
        <f t="shared" si="195"/>
        <v>0</v>
      </c>
      <c r="AZ87" s="272">
        <f t="shared" si="195"/>
        <v>0</v>
      </c>
      <c r="BA87" s="272">
        <f t="shared" si="195"/>
        <v>0</v>
      </c>
      <c r="BB87" s="427">
        <f t="shared" si="157"/>
        <v>9</v>
      </c>
      <c r="BC87" s="766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82"/>
      <c r="EX87" s="182"/>
      <c r="EY87" s="7"/>
      <c r="EZ87" s="7"/>
      <c r="FA87" s="7"/>
      <c r="FB87" s="7"/>
      <c r="FC87" s="7"/>
      <c r="FD87" s="7"/>
      <c r="FE87" s="7"/>
      <c r="FF87" s="7"/>
    </row>
    <row r="88" spans="1:162" ht="18" hidden="1" customHeight="1" x14ac:dyDescent="0.25">
      <c r="A88" s="422" t="s">
        <v>693</v>
      </c>
      <c r="B88" s="422"/>
      <c r="C88" s="422"/>
      <c r="D88" s="272">
        <f t="shared" ref="D88:AA88" si="196">COUNTIF(D12:D65,"EL.47")</f>
        <v>0</v>
      </c>
      <c r="E88" s="272">
        <f t="shared" si="196"/>
        <v>0</v>
      </c>
      <c r="F88" s="272">
        <f t="shared" si="196"/>
        <v>0</v>
      </c>
      <c r="G88" s="272">
        <f t="shared" si="196"/>
        <v>0</v>
      </c>
      <c r="H88" s="272">
        <f t="shared" si="196"/>
        <v>0</v>
      </c>
      <c r="I88" s="272">
        <f t="shared" si="196"/>
        <v>0</v>
      </c>
      <c r="J88" s="272">
        <f t="shared" si="196"/>
        <v>0</v>
      </c>
      <c r="K88" s="272">
        <f t="shared" si="196"/>
        <v>0</v>
      </c>
      <c r="L88" s="272">
        <f t="shared" si="196"/>
        <v>0</v>
      </c>
      <c r="M88" s="272">
        <f t="shared" si="196"/>
        <v>0</v>
      </c>
      <c r="N88" s="272">
        <f t="shared" si="196"/>
        <v>0</v>
      </c>
      <c r="O88" s="272">
        <f t="shared" si="196"/>
        <v>0</v>
      </c>
      <c r="P88" s="272">
        <f t="shared" si="196"/>
        <v>0</v>
      </c>
      <c r="Q88" s="272">
        <f t="shared" si="196"/>
        <v>0</v>
      </c>
      <c r="R88" s="272">
        <f t="shared" si="196"/>
        <v>0</v>
      </c>
      <c r="S88" s="272">
        <f t="shared" si="196"/>
        <v>0</v>
      </c>
      <c r="T88" s="272">
        <f t="shared" si="196"/>
        <v>0</v>
      </c>
      <c r="U88" s="272">
        <f t="shared" si="196"/>
        <v>0</v>
      </c>
      <c r="V88" s="272">
        <f t="shared" si="196"/>
        <v>0</v>
      </c>
      <c r="W88" s="272">
        <f t="shared" si="196"/>
        <v>0</v>
      </c>
      <c r="X88" s="272">
        <f t="shared" si="196"/>
        <v>0</v>
      </c>
      <c r="Y88" s="272">
        <f t="shared" si="196"/>
        <v>0</v>
      </c>
      <c r="Z88" s="272"/>
      <c r="AA88" s="272">
        <f t="shared" si="196"/>
        <v>0</v>
      </c>
      <c r="AB88" s="2"/>
      <c r="AC88" s="272">
        <f t="shared" si="154"/>
        <v>0</v>
      </c>
      <c r="AD88" s="767">
        <f>AC88+AC89</f>
        <v>0</v>
      </c>
      <c r="AE88" s="272">
        <f t="shared" ref="AE88:BA88" si="197">COUNTIF(AE11:AE64,"EP.47")</f>
        <v>0</v>
      </c>
      <c r="AF88" s="272">
        <f t="shared" si="197"/>
        <v>0</v>
      </c>
      <c r="AG88" s="272">
        <f t="shared" si="197"/>
        <v>0</v>
      </c>
      <c r="AH88" s="272">
        <f t="shared" si="197"/>
        <v>0</v>
      </c>
      <c r="AI88" s="272">
        <f t="shared" si="197"/>
        <v>0</v>
      </c>
      <c r="AJ88" s="272">
        <f t="shared" si="197"/>
        <v>0</v>
      </c>
      <c r="AK88" s="272">
        <f t="shared" si="197"/>
        <v>3</v>
      </c>
      <c r="AL88" s="272">
        <f t="shared" si="197"/>
        <v>3</v>
      </c>
      <c r="AM88" s="272">
        <f t="shared" si="197"/>
        <v>3</v>
      </c>
      <c r="AN88" s="272">
        <f t="shared" si="197"/>
        <v>0</v>
      </c>
      <c r="AO88" s="272">
        <f t="shared" si="197"/>
        <v>0</v>
      </c>
      <c r="AP88" s="272">
        <f t="shared" si="197"/>
        <v>0</v>
      </c>
      <c r="AQ88" s="272">
        <f t="shared" si="197"/>
        <v>0</v>
      </c>
      <c r="AR88" s="272">
        <f t="shared" si="197"/>
        <v>0</v>
      </c>
      <c r="AS88" s="272">
        <f t="shared" si="197"/>
        <v>0</v>
      </c>
      <c r="AT88" s="272">
        <f t="shared" si="197"/>
        <v>0</v>
      </c>
      <c r="AU88" s="272">
        <f t="shared" si="197"/>
        <v>0</v>
      </c>
      <c r="AV88" s="272">
        <f t="shared" si="197"/>
        <v>0</v>
      </c>
      <c r="AW88" s="272">
        <f t="shared" si="197"/>
        <v>0</v>
      </c>
      <c r="AX88" s="272">
        <f t="shared" si="197"/>
        <v>0</v>
      </c>
      <c r="AY88" s="272">
        <f t="shared" si="197"/>
        <v>0</v>
      </c>
      <c r="AZ88" s="272">
        <f t="shared" si="197"/>
        <v>4</v>
      </c>
      <c r="BA88" s="272">
        <f t="shared" si="197"/>
        <v>4</v>
      </c>
      <c r="BB88" s="427">
        <f t="shared" si="157"/>
        <v>17</v>
      </c>
      <c r="BC88" s="766">
        <f>BB88+BB89</f>
        <v>29</v>
      </c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82"/>
      <c r="EX88" s="182"/>
      <c r="EY88" s="7"/>
      <c r="EZ88" s="7"/>
      <c r="FA88" s="7"/>
      <c r="FB88" s="7"/>
      <c r="FC88" s="7"/>
      <c r="FD88" s="7"/>
      <c r="FE88" s="7"/>
      <c r="FF88" s="7"/>
    </row>
    <row r="89" spans="1:162" ht="18" hidden="1" customHeight="1" x14ac:dyDescent="0.25">
      <c r="A89" s="422" t="s">
        <v>694</v>
      </c>
      <c r="B89" s="422"/>
      <c r="C89" s="422"/>
      <c r="D89" s="272">
        <f t="shared" ref="D89:AA89" si="198">COUNTIF(D12:D65,"EP.47")</f>
        <v>0</v>
      </c>
      <c r="E89" s="272">
        <f t="shared" si="198"/>
        <v>0</v>
      </c>
      <c r="F89" s="272">
        <f t="shared" si="198"/>
        <v>0</v>
      </c>
      <c r="G89" s="272">
        <f t="shared" si="198"/>
        <v>0</v>
      </c>
      <c r="H89" s="272">
        <f t="shared" si="198"/>
        <v>0</v>
      </c>
      <c r="I89" s="272">
        <f t="shared" si="198"/>
        <v>0</v>
      </c>
      <c r="J89" s="272">
        <f t="shared" si="198"/>
        <v>0</v>
      </c>
      <c r="K89" s="272">
        <f t="shared" si="198"/>
        <v>0</v>
      </c>
      <c r="L89" s="272">
        <f t="shared" si="198"/>
        <v>0</v>
      </c>
      <c r="M89" s="272">
        <f t="shared" si="198"/>
        <v>0</v>
      </c>
      <c r="N89" s="272">
        <f t="shared" si="198"/>
        <v>0</v>
      </c>
      <c r="O89" s="272">
        <f t="shared" si="198"/>
        <v>0</v>
      </c>
      <c r="P89" s="272">
        <f t="shared" si="198"/>
        <v>0</v>
      </c>
      <c r="Q89" s="272">
        <f t="shared" si="198"/>
        <v>0</v>
      </c>
      <c r="R89" s="272">
        <f t="shared" si="198"/>
        <v>0</v>
      </c>
      <c r="S89" s="272">
        <f t="shared" si="198"/>
        <v>0</v>
      </c>
      <c r="T89" s="272">
        <f t="shared" si="198"/>
        <v>0</v>
      </c>
      <c r="U89" s="272">
        <f t="shared" si="198"/>
        <v>0</v>
      </c>
      <c r="V89" s="272">
        <f t="shared" si="198"/>
        <v>0</v>
      </c>
      <c r="W89" s="272">
        <f t="shared" si="198"/>
        <v>0</v>
      </c>
      <c r="X89" s="272">
        <f t="shared" si="198"/>
        <v>0</v>
      </c>
      <c r="Y89" s="272">
        <f t="shared" si="198"/>
        <v>0</v>
      </c>
      <c r="Z89" s="272"/>
      <c r="AA89" s="272">
        <f t="shared" si="198"/>
        <v>0</v>
      </c>
      <c r="AB89" s="2"/>
      <c r="AC89" s="272">
        <f t="shared" si="154"/>
        <v>0</v>
      </c>
      <c r="AD89" s="767"/>
      <c r="AE89" s="272">
        <f t="shared" ref="AE89:BA89" si="199">COUNTIF(AE11:AE64,"EL.47")</f>
        <v>0</v>
      </c>
      <c r="AF89" s="272">
        <f t="shared" si="199"/>
        <v>0</v>
      </c>
      <c r="AG89" s="272">
        <f t="shared" si="199"/>
        <v>0</v>
      </c>
      <c r="AH89" s="272">
        <f t="shared" si="199"/>
        <v>0</v>
      </c>
      <c r="AI89" s="272">
        <f t="shared" si="199"/>
        <v>0</v>
      </c>
      <c r="AJ89" s="272">
        <f t="shared" si="199"/>
        <v>0</v>
      </c>
      <c r="AK89" s="272">
        <f t="shared" si="199"/>
        <v>0</v>
      </c>
      <c r="AL89" s="272">
        <f t="shared" si="199"/>
        <v>0</v>
      </c>
      <c r="AM89" s="272">
        <f t="shared" si="199"/>
        <v>0</v>
      </c>
      <c r="AN89" s="272">
        <f t="shared" si="199"/>
        <v>0</v>
      </c>
      <c r="AO89" s="272">
        <f t="shared" si="199"/>
        <v>0</v>
      </c>
      <c r="AP89" s="272">
        <f t="shared" si="199"/>
        <v>0</v>
      </c>
      <c r="AQ89" s="272">
        <f t="shared" si="199"/>
        <v>0</v>
      </c>
      <c r="AR89" s="272">
        <f t="shared" si="199"/>
        <v>0</v>
      </c>
      <c r="AS89" s="272">
        <f t="shared" si="199"/>
        <v>0</v>
      </c>
      <c r="AT89" s="272">
        <f t="shared" si="199"/>
        <v>0</v>
      </c>
      <c r="AU89" s="272">
        <f t="shared" si="199"/>
        <v>4</v>
      </c>
      <c r="AV89" s="272">
        <f t="shared" si="199"/>
        <v>4</v>
      </c>
      <c r="AW89" s="272">
        <f t="shared" si="199"/>
        <v>4</v>
      </c>
      <c r="AX89" s="272">
        <f t="shared" si="199"/>
        <v>0</v>
      </c>
      <c r="AY89" s="272">
        <f t="shared" si="199"/>
        <v>0</v>
      </c>
      <c r="AZ89" s="272">
        <f t="shared" si="199"/>
        <v>0</v>
      </c>
      <c r="BA89" s="272">
        <f t="shared" si="199"/>
        <v>0</v>
      </c>
      <c r="BB89" s="427">
        <f t="shared" si="157"/>
        <v>12</v>
      </c>
      <c r="BC89" s="766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82"/>
      <c r="EX89" s="182"/>
      <c r="EY89" s="7"/>
      <c r="EZ89" s="7"/>
      <c r="FA89" s="7"/>
      <c r="FB89" s="7"/>
      <c r="FC89" s="7"/>
      <c r="FD89" s="7"/>
      <c r="FE89" s="7"/>
      <c r="FF89" s="7"/>
    </row>
    <row r="90" spans="1:162" ht="18" hidden="1" customHeight="1" x14ac:dyDescent="0.25">
      <c r="A90" s="770" t="s">
        <v>468</v>
      </c>
      <c r="B90" s="770"/>
      <c r="C90" s="770"/>
      <c r="D90" s="272">
        <f t="shared" ref="D90:AA90" si="200">COUNTIF(D12:D65,"G.3")</f>
        <v>0</v>
      </c>
      <c r="E90" s="272">
        <f t="shared" si="200"/>
        <v>0</v>
      </c>
      <c r="F90" s="272">
        <f t="shared" si="200"/>
        <v>0</v>
      </c>
      <c r="G90" s="272">
        <f t="shared" si="200"/>
        <v>0</v>
      </c>
      <c r="H90" s="272">
        <f t="shared" si="200"/>
        <v>0</v>
      </c>
      <c r="I90" s="272">
        <f t="shared" si="200"/>
        <v>0</v>
      </c>
      <c r="J90" s="272">
        <f t="shared" si="200"/>
        <v>0</v>
      </c>
      <c r="K90" s="272">
        <f t="shared" si="200"/>
        <v>0</v>
      </c>
      <c r="L90" s="272">
        <f t="shared" si="200"/>
        <v>0</v>
      </c>
      <c r="M90" s="272">
        <f t="shared" si="200"/>
        <v>0</v>
      </c>
      <c r="N90" s="272">
        <f t="shared" si="200"/>
        <v>0</v>
      </c>
      <c r="O90" s="272">
        <f t="shared" si="200"/>
        <v>0</v>
      </c>
      <c r="P90" s="222">
        <f t="shared" si="200"/>
        <v>0</v>
      </c>
      <c r="Q90" s="222">
        <f t="shared" si="200"/>
        <v>0</v>
      </c>
      <c r="R90" s="272">
        <f t="shared" si="200"/>
        <v>0</v>
      </c>
      <c r="S90" s="272">
        <f t="shared" si="200"/>
        <v>0</v>
      </c>
      <c r="T90" s="272">
        <f t="shared" si="200"/>
        <v>0</v>
      </c>
      <c r="U90" s="272">
        <f t="shared" si="200"/>
        <v>0</v>
      </c>
      <c r="V90" s="272">
        <f t="shared" si="200"/>
        <v>0</v>
      </c>
      <c r="W90" s="272">
        <f t="shared" si="200"/>
        <v>0</v>
      </c>
      <c r="X90" s="272">
        <f t="shared" si="200"/>
        <v>0</v>
      </c>
      <c r="Y90" s="272">
        <f t="shared" si="200"/>
        <v>0</v>
      </c>
      <c r="Z90" s="272"/>
      <c r="AA90" s="272">
        <f t="shared" si="200"/>
        <v>0</v>
      </c>
      <c r="AB90" s="2"/>
      <c r="AC90" s="272">
        <f t="shared" si="154"/>
        <v>0</v>
      </c>
      <c r="AD90" s="767">
        <f>AC90+AC91</f>
        <v>0</v>
      </c>
      <c r="AE90" s="272">
        <f t="shared" ref="AE90:BA90" si="201">COUNTIF(AE11:AE64,"G.3")</f>
        <v>0</v>
      </c>
      <c r="AF90" s="272">
        <f t="shared" si="201"/>
        <v>0</v>
      </c>
      <c r="AG90" s="272">
        <f t="shared" si="201"/>
        <v>0</v>
      </c>
      <c r="AH90" s="272">
        <f t="shared" si="201"/>
        <v>0</v>
      </c>
      <c r="AI90" s="272">
        <f t="shared" si="201"/>
        <v>0</v>
      </c>
      <c r="AJ90" s="272">
        <f t="shared" si="201"/>
        <v>0</v>
      </c>
      <c r="AK90" s="272">
        <f t="shared" si="201"/>
        <v>0</v>
      </c>
      <c r="AL90" s="272">
        <f t="shared" si="201"/>
        <v>0</v>
      </c>
      <c r="AM90" s="272">
        <f t="shared" si="201"/>
        <v>0</v>
      </c>
      <c r="AN90" s="272">
        <f t="shared" si="201"/>
        <v>0</v>
      </c>
      <c r="AO90" s="272">
        <f t="shared" si="201"/>
        <v>0</v>
      </c>
      <c r="AP90" s="272">
        <f t="shared" si="201"/>
        <v>0</v>
      </c>
      <c r="AQ90" s="272">
        <f t="shared" si="201"/>
        <v>0</v>
      </c>
      <c r="AR90" s="272">
        <f t="shared" si="201"/>
        <v>0</v>
      </c>
      <c r="AS90" s="272">
        <f t="shared" si="201"/>
        <v>0</v>
      </c>
      <c r="AT90" s="272">
        <f t="shared" si="201"/>
        <v>0</v>
      </c>
      <c r="AU90" s="272">
        <f t="shared" si="201"/>
        <v>0</v>
      </c>
      <c r="AV90" s="272">
        <f t="shared" si="201"/>
        <v>0</v>
      </c>
      <c r="AW90" s="272">
        <f t="shared" si="201"/>
        <v>0</v>
      </c>
      <c r="AX90" s="272">
        <f t="shared" si="201"/>
        <v>4</v>
      </c>
      <c r="AY90" s="272">
        <f t="shared" si="201"/>
        <v>4</v>
      </c>
      <c r="AZ90" s="272">
        <f t="shared" si="201"/>
        <v>4</v>
      </c>
      <c r="BA90" s="427">
        <f t="shared" si="201"/>
        <v>4</v>
      </c>
      <c r="BB90" s="427">
        <f t="shared" si="157"/>
        <v>16</v>
      </c>
      <c r="BC90" s="766">
        <f>BB90+BB91</f>
        <v>28</v>
      </c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82"/>
      <c r="EX90" s="182"/>
      <c r="EY90" s="7"/>
      <c r="EZ90" s="7"/>
      <c r="FA90" s="7"/>
      <c r="FB90" s="7"/>
      <c r="FC90" s="7"/>
      <c r="FD90" s="7"/>
      <c r="FE90" s="7"/>
      <c r="FF90" s="7"/>
    </row>
    <row r="91" spans="1:162" ht="18" hidden="1" customHeight="1" x14ac:dyDescent="0.25">
      <c r="A91" s="770" t="s">
        <v>483</v>
      </c>
      <c r="B91" s="770"/>
      <c r="C91" s="770"/>
      <c r="D91" s="272">
        <f t="shared" ref="D91:AA91" si="202">COUNTIF(D12:D65,"GP.3")</f>
        <v>0</v>
      </c>
      <c r="E91" s="272">
        <f t="shared" si="202"/>
        <v>0</v>
      </c>
      <c r="F91" s="272">
        <f t="shared" si="202"/>
        <v>0</v>
      </c>
      <c r="G91" s="272">
        <f t="shared" si="202"/>
        <v>0</v>
      </c>
      <c r="H91" s="272">
        <f t="shared" si="202"/>
        <v>0</v>
      </c>
      <c r="I91" s="272">
        <f t="shared" si="202"/>
        <v>0</v>
      </c>
      <c r="J91" s="272">
        <f t="shared" si="202"/>
        <v>0</v>
      </c>
      <c r="K91" s="272">
        <f t="shared" si="202"/>
        <v>0</v>
      </c>
      <c r="L91" s="272">
        <f t="shared" si="202"/>
        <v>0</v>
      </c>
      <c r="M91" s="272">
        <f t="shared" si="202"/>
        <v>0</v>
      </c>
      <c r="N91" s="272">
        <f t="shared" si="202"/>
        <v>0</v>
      </c>
      <c r="O91" s="272">
        <f t="shared" si="202"/>
        <v>0</v>
      </c>
      <c r="P91" s="222">
        <f t="shared" si="202"/>
        <v>0</v>
      </c>
      <c r="Q91" s="222">
        <f t="shared" si="202"/>
        <v>0</v>
      </c>
      <c r="R91" s="272">
        <f t="shared" si="202"/>
        <v>0</v>
      </c>
      <c r="S91" s="272">
        <f t="shared" si="202"/>
        <v>0</v>
      </c>
      <c r="T91" s="272">
        <f t="shared" si="202"/>
        <v>0</v>
      </c>
      <c r="U91" s="272">
        <f t="shared" si="202"/>
        <v>0</v>
      </c>
      <c r="V91" s="272">
        <f t="shared" si="202"/>
        <v>0</v>
      </c>
      <c r="W91" s="272">
        <f t="shared" si="202"/>
        <v>0</v>
      </c>
      <c r="X91" s="272">
        <f t="shared" si="202"/>
        <v>0</v>
      </c>
      <c r="Y91" s="272">
        <f t="shared" si="202"/>
        <v>0</v>
      </c>
      <c r="Z91" s="272"/>
      <c r="AA91" s="272">
        <f t="shared" si="202"/>
        <v>0</v>
      </c>
      <c r="AB91" s="2"/>
      <c r="AC91" s="272">
        <f t="shared" si="154"/>
        <v>0</v>
      </c>
      <c r="AD91" s="767"/>
      <c r="AE91" s="272">
        <f t="shared" ref="AE91:BA91" si="203">COUNTIF(AE11:AE64,"GP.3")</f>
        <v>0</v>
      </c>
      <c r="AF91" s="272">
        <f t="shared" si="203"/>
        <v>0</v>
      </c>
      <c r="AG91" s="272">
        <f t="shared" si="203"/>
        <v>0</v>
      </c>
      <c r="AH91" s="272">
        <f t="shared" si="203"/>
        <v>0</v>
      </c>
      <c r="AI91" s="272">
        <f t="shared" si="203"/>
        <v>0</v>
      </c>
      <c r="AJ91" s="272">
        <f t="shared" si="203"/>
        <v>0</v>
      </c>
      <c r="AK91" s="272">
        <f t="shared" si="203"/>
        <v>0</v>
      </c>
      <c r="AL91" s="272">
        <f t="shared" si="203"/>
        <v>0</v>
      </c>
      <c r="AM91" s="272">
        <f t="shared" si="203"/>
        <v>0</v>
      </c>
      <c r="AN91" s="272">
        <f t="shared" si="203"/>
        <v>0</v>
      </c>
      <c r="AO91" s="272">
        <f t="shared" si="203"/>
        <v>0</v>
      </c>
      <c r="AP91" s="272">
        <f t="shared" si="203"/>
        <v>0</v>
      </c>
      <c r="AQ91" s="272">
        <f t="shared" si="203"/>
        <v>0</v>
      </c>
      <c r="AR91" s="272">
        <f t="shared" si="203"/>
        <v>0</v>
      </c>
      <c r="AS91" s="272">
        <f t="shared" si="203"/>
        <v>0</v>
      </c>
      <c r="AT91" s="272">
        <f t="shared" si="203"/>
        <v>0</v>
      </c>
      <c r="AU91" s="272">
        <f t="shared" si="203"/>
        <v>4</v>
      </c>
      <c r="AV91" s="272">
        <f t="shared" si="203"/>
        <v>4</v>
      </c>
      <c r="AW91" s="272">
        <f t="shared" si="203"/>
        <v>4</v>
      </c>
      <c r="AX91" s="272">
        <f t="shared" si="203"/>
        <v>0</v>
      </c>
      <c r="AY91" s="272">
        <f t="shared" si="203"/>
        <v>0</v>
      </c>
      <c r="AZ91" s="272">
        <f t="shared" si="203"/>
        <v>0</v>
      </c>
      <c r="BA91" s="427">
        <f t="shared" si="203"/>
        <v>0</v>
      </c>
      <c r="BB91" s="427">
        <f t="shared" si="157"/>
        <v>12</v>
      </c>
      <c r="BC91" s="766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82"/>
      <c r="EX91" s="182"/>
      <c r="EY91" s="7"/>
      <c r="EZ91" s="7"/>
      <c r="FA91" s="7"/>
      <c r="FB91" s="7"/>
      <c r="FC91" s="7"/>
      <c r="FD91" s="7"/>
      <c r="FE91" s="7"/>
      <c r="FF91" s="7"/>
    </row>
    <row r="92" spans="1:162" ht="18" hidden="1" customHeight="1" x14ac:dyDescent="0.25">
      <c r="A92" s="770" t="s">
        <v>469</v>
      </c>
      <c r="B92" s="770"/>
      <c r="C92" s="770"/>
      <c r="D92" s="272">
        <f t="shared" ref="D92:AA92" si="204">COUNTIF(D12:D65,"G.20")</f>
        <v>0</v>
      </c>
      <c r="E92" s="272">
        <f t="shared" si="204"/>
        <v>0</v>
      </c>
      <c r="F92" s="272">
        <f t="shared" si="204"/>
        <v>0</v>
      </c>
      <c r="G92" s="272">
        <f t="shared" si="204"/>
        <v>0</v>
      </c>
      <c r="H92" s="272">
        <f t="shared" si="204"/>
        <v>0</v>
      </c>
      <c r="I92" s="272">
        <f t="shared" si="204"/>
        <v>0</v>
      </c>
      <c r="J92" s="272">
        <f t="shared" si="204"/>
        <v>0</v>
      </c>
      <c r="K92" s="272">
        <f t="shared" si="204"/>
        <v>0</v>
      </c>
      <c r="L92" s="272">
        <f t="shared" si="204"/>
        <v>0</v>
      </c>
      <c r="M92" s="272">
        <f t="shared" si="204"/>
        <v>0</v>
      </c>
      <c r="N92" s="272">
        <f t="shared" si="204"/>
        <v>0</v>
      </c>
      <c r="O92" s="272">
        <f t="shared" si="204"/>
        <v>0</v>
      </c>
      <c r="P92" s="272">
        <f t="shared" si="204"/>
        <v>0</v>
      </c>
      <c r="Q92" s="272">
        <f t="shared" si="204"/>
        <v>0</v>
      </c>
      <c r="R92" s="272">
        <f t="shared" si="204"/>
        <v>0</v>
      </c>
      <c r="S92" s="272">
        <f t="shared" si="204"/>
        <v>0</v>
      </c>
      <c r="T92" s="272">
        <f t="shared" si="204"/>
        <v>0</v>
      </c>
      <c r="U92" s="272">
        <f t="shared" si="204"/>
        <v>0</v>
      </c>
      <c r="V92" s="272">
        <f t="shared" si="204"/>
        <v>0</v>
      </c>
      <c r="W92" s="272">
        <f t="shared" si="204"/>
        <v>0</v>
      </c>
      <c r="X92" s="272">
        <f t="shared" si="204"/>
        <v>0</v>
      </c>
      <c r="Y92" s="272">
        <f t="shared" si="204"/>
        <v>0</v>
      </c>
      <c r="Z92" s="272"/>
      <c r="AA92" s="272">
        <f t="shared" si="204"/>
        <v>0</v>
      </c>
      <c r="AB92" s="2"/>
      <c r="AC92" s="272">
        <f t="shared" si="154"/>
        <v>0</v>
      </c>
      <c r="AD92" s="426">
        <f>AC92</f>
        <v>0</v>
      </c>
      <c r="AE92" s="272">
        <f t="shared" ref="AE92:BA92" si="205">COUNTIF(AE11:AE64,"G.20")</f>
        <v>4</v>
      </c>
      <c r="AF92" s="272">
        <f t="shared" si="205"/>
        <v>4</v>
      </c>
      <c r="AG92" s="272">
        <f t="shared" si="205"/>
        <v>4</v>
      </c>
      <c r="AH92" s="272">
        <f t="shared" si="205"/>
        <v>4</v>
      </c>
      <c r="AI92" s="272">
        <f t="shared" si="205"/>
        <v>4</v>
      </c>
      <c r="AJ92" s="272">
        <f t="shared" si="205"/>
        <v>4</v>
      </c>
      <c r="AK92" s="272">
        <f t="shared" si="205"/>
        <v>4</v>
      </c>
      <c r="AL92" s="272">
        <f t="shared" si="205"/>
        <v>4</v>
      </c>
      <c r="AM92" s="272">
        <f t="shared" si="205"/>
        <v>4</v>
      </c>
      <c r="AN92" s="272">
        <f t="shared" si="205"/>
        <v>0</v>
      </c>
      <c r="AO92" s="272">
        <f t="shared" si="205"/>
        <v>0</v>
      </c>
      <c r="AP92" s="272">
        <f t="shared" si="205"/>
        <v>0</v>
      </c>
      <c r="AQ92" s="272">
        <f t="shared" si="205"/>
        <v>0</v>
      </c>
      <c r="AR92" s="272">
        <f t="shared" si="205"/>
        <v>0</v>
      </c>
      <c r="AS92" s="272">
        <f t="shared" si="205"/>
        <v>0</v>
      </c>
      <c r="AT92" s="272">
        <f t="shared" si="205"/>
        <v>0</v>
      </c>
      <c r="AU92" s="272">
        <f t="shared" si="205"/>
        <v>0</v>
      </c>
      <c r="AV92" s="272">
        <f t="shared" si="205"/>
        <v>0</v>
      </c>
      <c r="AW92" s="272">
        <f t="shared" si="205"/>
        <v>0</v>
      </c>
      <c r="AX92" s="272">
        <f t="shared" si="205"/>
        <v>0</v>
      </c>
      <c r="AY92" s="272">
        <f t="shared" si="205"/>
        <v>0</v>
      </c>
      <c r="AZ92" s="272">
        <f t="shared" si="205"/>
        <v>0</v>
      </c>
      <c r="BA92" s="427">
        <f t="shared" si="205"/>
        <v>0</v>
      </c>
      <c r="BB92" s="427">
        <f t="shared" si="157"/>
        <v>36</v>
      </c>
      <c r="BC92" s="427">
        <f>BB92</f>
        <v>36</v>
      </c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82"/>
      <c r="EX92" s="182"/>
      <c r="EY92" s="7"/>
      <c r="EZ92" s="7"/>
      <c r="FA92" s="7"/>
      <c r="FB92" s="7"/>
      <c r="FC92" s="7"/>
      <c r="FD92" s="7"/>
      <c r="FE92" s="7"/>
      <c r="FF92" s="7"/>
    </row>
    <row r="93" spans="1:162" ht="18" hidden="1" customHeight="1" x14ac:dyDescent="0.25">
      <c r="A93" s="422" t="s">
        <v>677</v>
      </c>
      <c r="B93" s="422"/>
      <c r="C93" s="422"/>
      <c r="D93" s="272">
        <f t="shared" ref="D93:AA93" si="206">COUNTIF(D12:D65,"G.42")</f>
        <v>0</v>
      </c>
      <c r="E93" s="272">
        <f t="shared" si="206"/>
        <v>0</v>
      </c>
      <c r="F93" s="272">
        <f t="shared" si="206"/>
        <v>0</v>
      </c>
      <c r="G93" s="272">
        <f t="shared" si="206"/>
        <v>0</v>
      </c>
      <c r="H93" s="272">
        <f t="shared" si="206"/>
        <v>0</v>
      </c>
      <c r="I93" s="272">
        <f t="shared" si="206"/>
        <v>0</v>
      </c>
      <c r="J93" s="272">
        <f t="shared" si="206"/>
        <v>0</v>
      </c>
      <c r="K93" s="272">
        <f t="shared" si="206"/>
        <v>0</v>
      </c>
      <c r="L93" s="272">
        <f t="shared" si="206"/>
        <v>0</v>
      </c>
      <c r="M93" s="272">
        <f t="shared" si="206"/>
        <v>0</v>
      </c>
      <c r="N93" s="272">
        <f t="shared" si="206"/>
        <v>0</v>
      </c>
      <c r="O93" s="272">
        <f t="shared" si="206"/>
        <v>0</v>
      </c>
      <c r="P93" s="272">
        <f t="shared" si="206"/>
        <v>0</v>
      </c>
      <c r="Q93" s="272">
        <f t="shared" si="206"/>
        <v>0</v>
      </c>
      <c r="R93" s="272">
        <f t="shared" si="206"/>
        <v>0</v>
      </c>
      <c r="S93" s="272">
        <f t="shared" si="206"/>
        <v>0</v>
      </c>
      <c r="T93" s="272">
        <f t="shared" si="206"/>
        <v>0</v>
      </c>
      <c r="U93" s="272">
        <f t="shared" si="206"/>
        <v>0</v>
      </c>
      <c r="V93" s="272">
        <f t="shared" si="206"/>
        <v>0</v>
      </c>
      <c r="W93" s="272">
        <f t="shared" si="206"/>
        <v>0</v>
      </c>
      <c r="X93" s="272">
        <f t="shared" si="206"/>
        <v>0</v>
      </c>
      <c r="Y93" s="272">
        <f t="shared" si="206"/>
        <v>0</v>
      </c>
      <c r="Z93" s="272"/>
      <c r="AA93" s="272">
        <f t="shared" si="206"/>
        <v>0</v>
      </c>
      <c r="AB93" s="2"/>
      <c r="AC93" s="272">
        <f t="shared" si="154"/>
        <v>0</v>
      </c>
      <c r="AD93" s="426">
        <f>AC93</f>
        <v>0</v>
      </c>
      <c r="AE93" s="272">
        <f t="shared" ref="AE93:BA93" si="207">COUNTIF(AE12:AE65,"G.42")</f>
        <v>0</v>
      </c>
      <c r="AF93" s="272">
        <f t="shared" si="207"/>
        <v>0</v>
      </c>
      <c r="AG93" s="272">
        <f t="shared" si="207"/>
        <v>0</v>
      </c>
      <c r="AH93" s="272">
        <f t="shared" si="207"/>
        <v>0</v>
      </c>
      <c r="AI93" s="272">
        <f t="shared" si="207"/>
        <v>0</v>
      </c>
      <c r="AJ93" s="272">
        <f t="shared" si="207"/>
        <v>0</v>
      </c>
      <c r="AK93" s="272">
        <f t="shared" si="207"/>
        <v>0</v>
      </c>
      <c r="AL93" s="272">
        <f t="shared" si="207"/>
        <v>0</v>
      </c>
      <c r="AM93" s="272">
        <f t="shared" si="207"/>
        <v>0</v>
      </c>
      <c r="AN93" s="272">
        <f t="shared" si="207"/>
        <v>4</v>
      </c>
      <c r="AO93" s="272">
        <f t="shared" si="207"/>
        <v>4</v>
      </c>
      <c r="AP93" s="272">
        <f t="shared" si="207"/>
        <v>4</v>
      </c>
      <c r="AQ93" s="272">
        <f t="shared" si="207"/>
        <v>4</v>
      </c>
      <c r="AR93" s="272">
        <f t="shared" si="207"/>
        <v>4</v>
      </c>
      <c r="AS93" s="272">
        <f t="shared" si="207"/>
        <v>4</v>
      </c>
      <c r="AT93" s="272">
        <f t="shared" si="207"/>
        <v>0</v>
      </c>
      <c r="AU93" s="272">
        <f t="shared" si="207"/>
        <v>0</v>
      </c>
      <c r="AV93" s="272">
        <f t="shared" si="207"/>
        <v>0</v>
      </c>
      <c r="AW93" s="272">
        <f t="shared" si="207"/>
        <v>0</v>
      </c>
      <c r="AX93" s="272">
        <f t="shared" si="207"/>
        <v>0</v>
      </c>
      <c r="AY93" s="272">
        <f t="shared" si="207"/>
        <v>0</v>
      </c>
      <c r="AZ93" s="272">
        <f t="shared" si="207"/>
        <v>0</v>
      </c>
      <c r="BA93" s="272">
        <f t="shared" si="207"/>
        <v>0</v>
      </c>
      <c r="BB93" s="427">
        <f t="shared" si="157"/>
        <v>24</v>
      </c>
      <c r="BC93" s="427">
        <f>BB93</f>
        <v>24</v>
      </c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82"/>
      <c r="EX93" s="182"/>
      <c r="EY93" s="7"/>
      <c r="EZ93" s="7"/>
      <c r="FA93" s="7"/>
      <c r="FB93" s="7"/>
      <c r="FC93" s="7"/>
      <c r="FD93" s="7"/>
      <c r="FE93" s="7"/>
      <c r="FF93" s="7"/>
    </row>
    <row r="94" spans="1:162" ht="18" hidden="1" customHeight="1" x14ac:dyDescent="0.25">
      <c r="A94" s="422" t="s">
        <v>679</v>
      </c>
      <c r="B94" s="422"/>
      <c r="C94" s="422"/>
      <c r="D94" s="272">
        <f t="shared" ref="D94:AA94" si="208">COUNTIF(D12:D65,"GP.43")</f>
        <v>0</v>
      </c>
      <c r="E94" s="272">
        <f t="shared" si="208"/>
        <v>0</v>
      </c>
      <c r="F94" s="272">
        <f t="shared" si="208"/>
        <v>0</v>
      </c>
      <c r="G94" s="272">
        <f t="shared" si="208"/>
        <v>0</v>
      </c>
      <c r="H94" s="272">
        <f t="shared" si="208"/>
        <v>0</v>
      </c>
      <c r="I94" s="272">
        <f t="shared" si="208"/>
        <v>0</v>
      </c>
      <c r="J94" s="272">
        <f t="shared" si="208"/>
        <v>0</v>
      </c>
      <c r="K94" s="272">
        <f t="shared" si="208"/>
        <v>0</v>
      </c>
      <c r="L94" s="272">
        <f t="shared" si="208"/>
        <v>0</v>
      </c>
      <c r="M94" s="272">
        <f t="shared" si="208"/>
        <v>0</v>
      </c>
      <c r="N94" s="272">
        <f t="shared" si="208"/>
        <v>0</v>
      </c>
      <c r="O94" s="272">
        <f t="shared" si="208"/>
        <v>0</v>
      </c>
      <c r="P94" s="272">
        <f t="shared" si="208"/>
        <v>0</v>
      </c>
      <c r="Q94" s="272">
        <f t="shared" si="208"/>
        <v>0</v>
      </c>
      <c r="R94" s="272">
        <f t="shared" si="208"/>
        <v>0</v>
      </c>
      <c r="S94" s="272">
        <f t="shared" si="208"/>
        <v>0</v>
      </c>
      <c r="T94" s="272">
        <f t="shared" si="208"/>
        <v>0</v>
      </c>
      <c r="U94" s="272">
        <f t="shared" si="208"/>
        <v>0</v>
      </c>
      <c r="V94" s="272">
        <f t="shared" si="208"/>
        <v>0</v>
      </c>
      <c r="W94" s="272">
        <f t="shared" si="208"/>
        <v>0</v>
      </c>
      <c r="X94" s="272">
        <f t="shared" si="208"/>
        <v>0</v>
      </c>
      <c r="Y94" s="272">
        <f t="shared" si="208"/>
        <v>0</v>
      </c>
      <c r="Z94" s="272"/>
      <c r="AA94" s="272">
        <f t="shared" si="208"/>
        <v>0</v>
      </c>
      <c r="AB94" s="2"/>
      <c r="AC94" s="272">
        <f t="shared" si="154"/>
        <v>0</v>
      </c>
      <c r="AD94" s="767">
        <f>AC94+AC95</f>
        <v>0</v>
      </c>
      <c r="AE94" s="272">
        <f t="shared" ref="AE94:BA94" si="209">COUNTIF(AE12:AE65,"GP.43")</f>
        <v>3</v>
      </c>
      <c r="AF94" s="272">
        <f t="shared" si="209"/>
        <v>3</v>
      </c>
      <c r="AG94" s="272">
        <f t="shared" si="209"/>
        <v>3</v>
      </c>
      <c r="AH94" s="272">
        <f t="shared" si="209"/>
        <v>0</v>
      </c>
      <c r="AI94" s="272">
        <f t="shared" si="209"/>
        <v>0</v>
      </c>
      <c r="AJ94" s="272">
        <f t="shared" si="209"/>
        <v>0</v>
      </c>
      <c r="AK94" s="272">
        <f t="shared" si="209"/>
        <v>0</v>
      </c>
      <c r="AL94" s="272">
        <f t="shared" si="209"/>
        <v>0</v>
      </c>
      <c r="AM94" s="272">
        <f t="shared" si="209"/>
        <v>0</v>
      </c>
      <c r="AN94" s="272">
        <f t="shared" si="209"/>
        <v>4</v>
      </c>
      <c r="AO94" s="272">
        <f t="shared" si="209"/>
        <v>4</v>
      </c>
      <c r="AP94" s="272">
        <f t="shared" si="209"/>
        <v>4</v>
      </c>
      <c r="AQ94" s="272">
        <f t="shared" si="209"/>
        <v>0</v>
      </c>
      <c r="AR94" s="272">
        <f t="shared" si="209"/>
        <v>0</v>
      </c>
      <c r="AS94" s="272">
        <f t="shared" si="209"/>
        <v>0</v>
      </c>
      <c r="AT94" s="272">
        <f t="shared" si="209"/>
        <v>0</v>
      </c>
      <c r="AU94" s="272">
        <f t="shared" si="209"/>
        <v>0</v>
      </c>
      <c r="AV94" s="272">
        <f t="shared" si="209"/>
        <v>0</v>
      </c>
      <c r="AW94" s="272">
        <f t="shared" si="209"/>
        <v>0</v>
      </c>
      <c r="AX94" s="272">
        <f t="shared" si="209"/>
        <v>0</v>
      </c>
      <c r="AY94" s="272">
        <f t="shared" si="209"/>
        <v>0</v>
      </c>
      <c r="AZ94" s="272">
        <f t="shared" si="209"/>
        <v>0</v>
      </c>
      <c r="BA94" s="272">
        <f t="shared" si="209"/>
        <v>0</v>
      </c>
      <c r="BB94" s="427">
        <f t="shared" si="157"/>
        <v>21</v>
      </c>
      <c r="BC94" s="766">
        <f>BB94+BB95</f>
        <v>25</v>
      </c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82"/>
      <c r="EX94" s="182"/>
      <c r="EY94" s="7"/>
      <c r="EZ94" s="7"/>
      <c r="FA94" s="7"/>
      <c r="FB94" s="7"/>
      <c r="FC94" s="7"/>
      <c r="FD94" s="7"/>
      <c r="FE94" s="7"/>
      <c r="FF94" s="7"/>
    </row>
    <row r="95" spans="1:162" ht="18" hidden="1" customHeight="1" x14ac:dyDescent="0.25">
      <c r="A95" s="422" t="s">
        <v>678</v>
      </c>
      <c r="B95" s="422"/>
      <c r="C95" s="422"/>
      <c r="D95" s="272">
        <f t="shared" ref="D95:AA95" si="210">COUNTIF(D12:D65,"G.43")</f>
        <v>0</v>
      </c>
      <c r="E95" s="272">
        <f t="shared" si="210"/>
        <v>0</v>
      </c>
      <c r="F95" s="272">
        <f t="shared" si="210"/>
        <v>0</v>
      </c>
      <c r="G95" s="272">
        <f t="shared" si="210"/>
        <v>0</v>
      </c>
      <c r="H95" s="272">
        <f t="shared" si="210"/>
        <v>0</v>
      </c>
      <c r="I95" s="272">
        <f t="shared" si="210"/>
        <v>0</v>
      </c>
      <c r="J95" s="272">
        <f t="shared" si="210"/>
        <v>0</v>
      </c>
      <c r="K95" s="272">
        <f t="shared" si="210"/>
        <v>0</v>
      </c>
      <c r="L95" s="272">
        <f t="shared" si="210"/>
        <v>0</v>
      </c>
      <c r="M95" s="272">
        <f t="shared" si="210"/>
        <v>0</v>
      </c>
      <c r="N95" s="272">
        <f t="shared" si="210"/>
        <v>0</v>
      </c>
      <c r="O95" s="272">
        <f t="shared" si="210"/>
        <v>0</v>
      </c>
      <c r="P95" s="272">
        <f t="shared" si="210"/>
        <v>0</v>
      </c>
      <c r="Q95" s="272">
        <f t="shared" si="210"/>
        <v>0</v>
      </c>
      <c r="R95" s="272">
        <f t="shared" si="210"/>
        <v>0</v>
      </c>
      <c r="S95" s="272">
        <f t="shared" si="210"/>
        <v>0</v>
      </c>
      <c r="T95" s="272">
        <f t="shared" si="210"/>
        <v>0</v>
      </c>
      <c r="U95" s="272">
        <f t="shared" si="210"/>
        <v>0</v>
      </c>
      <c r="V95" s="272">
        <f t="shared" si="210"/>
        <v>0</v>
      </c>
      <c r="W95" s="272">
        <f t="shared" si="210"/>
        <v>0</v>
      </c>
      <c r="X95" s="272">
        <f t="shared" si="210"/>
        <v>0</v>
      </c>
      <c r="Y95" s="272">
        <f t="shared" si="210"/>
        <v>0</v>
      </c>
      <c r="Z95" s="272"/>
      <c r="AA95" s="272">
        <f t="shared" si="210"/>
        <v>0</v>
      </c>
      <c r="AB95" s="2"/>
      <c r="AC95" s="272">
        <f t="shared" si="154"/>
        <v>0</v>
      </c>
      <c r="AD95" s="767"/>
      <c r="AE95" s="272">
        <f t="shared" ref="AE95:BA95" si="211">COUNTIF(AE12:AE65,"G.43")</f>
        <v>0</v>
      </c>
      <c r="AF95" s="272">
        <f t="shared" si="211"/>
        <v>0</v>
      </c>
      <c r="AG95" s="272">
        <f t="shared" si="211"/>
        <v>0</v>
      </c>
      <c r="AH95" s="272">
        <f t="shared" si="211"/>
        <v>0</v>
      </c>
      <c r="AI95" s="272">
        <f t="shared" si="211"/>
        <v>0</v>
      </c>
      <c r="AJ95" s="272">
        <f t="shared" si="211"/>
        <v>0</v>
      </c>
      <c r="AK95" s="272">
        <f t="shared" si="211"/>
        <v>0</v>
      </c>
      <c r="AL95" s="272">
        <f t="shared" si="211"/>
        <v>0</v>
      </c>
      <c r="AM95" s="272">
        <f t="shared" si="211"/>
        <v>0</v>
      </c>
      <c r="AN95" s="272">
        <f t="shared" si="211"/>
        <v>0</v>
      </c>
      <c r="AO95" s="272">
        <f t="shared" si="211"/>
        <v>0</v>
      </c>
      <c r="AP95" s="272">
        <f t="shared" si="211"/>
        <v>0</v>
      </c>
      <c r="AQ95" s="272">
        <f t="shared" si="211"/>
        <v>0</v>
      </c>
      <c r="AR95" s="272">
        <f t="shared" si="211"/>
        <v>0</v>
      </c>
      <c r="AS95" s="272">
        <f t="shared" si="211"/>
        <v>0</v>
      </c>
      <c r="AT95" s="272">
        <f t="shared" si="211"/>
        <v>4</v>
      </c>
      <c r="AU95" s="272">
        <f t="shared" si="211"/>
        <v>0</v>
      </c>
      <c r="AV95" s="272">
        <f t="shared" si="211"/>
        <v>0</v>
      </c>
      <c r="AW95" s="272">
        <f t="shared" si="211"/>
        <v>0</v>
      </c>
      <c r="AX95" s="272">
        <f t="shared" si="211"/>
        <v>0</v>
      </c>
      <c r="AY95" s="272">
        <f t="shared" si="211"/>
        <v>0</v>
      </c>
      <c r="AZ95" s="272">
        <f t="shared" si="211"/>
        <v>0</v>
      </c>
      <c r="BA95" s="272">
        <f t="shared" si="211"/>
        <v>0</v>
      </c>
      <c r="BB95" s="427">
        <f t="shared" si="157"/>
        <v>4</v>
      </c>
      <c r="BC95" s="766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82"/>
      <c r="EX95" s="182"/>
      <c r="EY95" s="7"/>
      <c r="EZ95" s="7"/>
      <c r="FA95" s="7"/>
      <c r="FB95" s="7"/>
      <c r="FC95" s="7"/>
      <c r="FD95" s="7"/>
      <c r="FE95" s="7"/>
      <c r="FF95" s="7"/>
    </row>
    <row r="96" spans="1:162" ht="18" hidden="1" customHeight="1" x14ac:dyDescent="0.25">
      <c r="A96" s="770" t="s">
        <v>470</v>
      </c>
      <c r="B96" s="770"/>
      <c r="C96" s="770"/>
      <c r="D96" s="272">
        <f t="shared" ref="D96:AA96" si="212">COUNTIF(D12:D65,"G.35")</f>
        <v>0</v>
      </c>
      <c r="E96" s="272">
        <f t="shared" si="212"/>
        <v>0</v>
      </c>
      <c r="F96" s="272">
        <f t="shared" si="212"/>
        <v>0</v>
      </c>
      <c r="G96" s="272">
        <f t="shared" si="212"/>
        <v>0</v>
      </c>
      <c r="H96" s="272">
        <f t="shared" si="212"/>
        <v>0</v>
      </c>
      <c r="I96" s="272">
        <f t="shared" si="212"/>
        <v>0</v>
      </c>
      <c r="J96" s="272">
        <f t="shared" si="212"/>
        <v>0</v>
      </c>
      <c r="K96" s="272">
        <f t="shared" si="212"/>
        <v>0</v>
      </c>
      <c r="L96" s="272">
        <f t="shared" si="212"/>
        <v>0</v>
      </c>
      <c r="M96" s="272">
        <f t="shared" si="212"/>
        <v>0</v>
      </c>
      <c r="N96" s="272">
        <f t="shared" si="212"/>
        <v>0</v>
      </c>
      <c r="O96" s="272">
        <f t="shared" si="212"/>
        <v>0</v>
      </c>
      <c r="P96" s="272">
        <f t="shared" si="212"/>
        <v>0</v>
      </c>
      <c r="Q96" s="272">
        <f t="shared" si="212"/>
        <v>0</v>
      </c>
      <c r="R96" s="272">
        <f t="shared" si="212"/>
        <v>0</v>
      </c>
      <c r="S96" s="272">
        <f t="shared" si="212"/>
        <v>0</v>
      </c>
      <c r="T96" s="272">
        <f t="shared" si="212"/>
        <v>0</v>
      </c>
      <c r="U96" s="272">
        <f t="shared" si="212"/>
        <v>0</v>
      </c>
      <c r="V96" s="272">
        <f t="shared" si="212"/>
        <v>0</v>
      </c>
      <c r="W96" s="272">
        <f t="shared" si="212"/>
        <v>0</v>
      </c>
      <c r="X96" s="272">
        <f t="shared" si="212"/>
        <v>0</v>
      </c>
      <c r="Y96" s="272">
        <f t="shared" si="212"/>
        <v>0</v>
      </c>
      <c r="Z96" s="272"/>
      <c r="AA96" s="272">
        <f t="shared" si="212"/>
        <v>0</v>
      </c>
      <c r="AB96" s="2"/>
      <c r="AC96" s="272">
        <f t="shared" si="154"/>
        <v>0</v>
      </c>
      <c r="AD96" s="767">
        <f>AC96+AC97</f>
        <v>0</v>
      </c>
      <c r="AE96" s="272">
        <f t="shared" ref="AE96:BA96" si="213">COUNTIF(AE12:AE65,"G.35")</f>
        <v>0</v>
      </c>
      <c r="AF96" s="272">
        <f t="shared" si="213"/>
        <v>0</v>
      </c>
      <c r="AG96" s="272">
        <f t="shared" si="213"/>
        <v>0</v>
      </c>
      <c r="AH96" s="272">
        <f t="shared" si="213"/>
        <v>0</v>
      </c>
      <c r="AI96" s="272">
        <f t="shared" si="213"/>
        <v>0</v>
      </c>
      <c r="AJ96" s="272">
        <f t="shared" si="213"/>
        <v>0</v>
      </c>
      <c r="AK96" s="272">
        <f t="shared" si="213"/>
        <v>0</v>
      </c>
      <c r="AL96" s="272">
        <f t="shared" si="213"/>
        <v>0</v>
      </c>
      <c r="AM96" s="272">
        <f t="shared" si="213"/>
        <v>0</v>
      </c>
      <c r="AN96" s="272">
        <f t="shared" si="213"/>
        <v>0</v>
      </c>
      <c r="AO96" s="272">
        <f t="shared" si="213"/>
        <v>0</v>
      </c>
      <c r="AP96" s="272">
        <f t="shared" si="213"/>
        <v>0</v>
      </c>
      <c r="AQ96" s="272">
        <f t="shared" si="213"/>
        <v>0</v>
      </c>
      <c r="AR96" s="272">
        <f t="shared" si="213"/>
        <v>0</v>
      </c>
      <c r="AS96" s="272">
        <f t="shared" si="213"/>
        <v>0</v>
      </c>
      <c r="AT96" s="272">
        <f t="shared" si="213"/>
        <v>0</v>
      </c>
      <c r="AU96" s="272">
        <f t="shared" si="213"/>
        <v>4</v>
      </c>
      <c r="AV96" s="272">
        <f t="shared" si="213"/>
        <v>4</v>
      </c>
      <c r="AW96" s="272">
        <f t="shared" si="213"/>
        <v>4</v>
      </c>
      <c r="AX96" s="272">
        <f t="shared" si="213"/>
        <v>0</v>
      </c>
      <c r="AY96" s="272">
        <f t="shared" si="213"/>
        <v>0</v>
      </c>
      <c r="AZ96" s="272">
        <f t="shared" si="213"/>
        <v>0</v>
      </c>
      <c r="BA96" s="427">
        <f t="shared" si="213"/>
        <v>0</v>
      </c>
      <c r="BB96" s="427">
        <f t="shared" si="157"/>
        <v>12</v>
      </c>
      <c r="BC96" s="766">
        <f>BB96+BB97</f>
        <v>28</v>
      </c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82"/>
      <c r="EX96" s="182"/>
      <c r="EY96" s="7"/>
      <c r="EZ96" s="7"/>
      <c r="FA96" s="7"/>
      <c r="FB96" s="7"/>
      <c r="FC96" s="7"/>
      <c r="FD96" s="7"/>
      <c r="FE96" s="7"/>
      <c r="FF96" s="7"/>
    </row>
    <row r="97" spans="1:162" ht="18" hidden="1" customHeight="1" x14ac:dyDescent="0.25">
      <c r="A97" s="422" t="s">
        <v>529</v>
      </c>
      <c r="B97" s="422"/>
      <c r="C97" s="422"/>
      <c r="D97" s="272">
        <f t="shared" ref="D97:AA97" si="214">COUNTIF(D12:D65,"HL.35")</f>
        <v>0</v>
      </c>
      <c r="E97" s="272">
        <f t="shared" si="214"/>
        <v>0</v>
      </c>
      <c r="F97" s="272">
        <f t="shared" si="214"/>
        <v>0</v>
      </c>
      <c r="G97" s="272">
        <f t="shared" si="214"/>
        <v>0</v>
      </c>
      <c r="H97" s="272">
        <f t="shared" si="214"/>
        <v>0</v>
      </c>
      <c r="I97" s="272">
        <f t="shared" si="214"/>
        <v>0</v>
      </c>
      <c r="J97" s="272">
        <f t="shared" si="214"/>
        <v>0</v>
      </c>
      <c r="K97" s="272">
        <f t="shared" si="214"/>
        <v>0</v>
      </c>
      <c r="L97" s="272">
        <f t="shared" si="214"/>
        <v>0</v>
      </c>
      <c r="M97" s="272">
        <f t="shared" si="214"/>
        <v>0</v>
      </c>
      <c r="N97" s="272">
        <f t="shared" si="214"/>
        <v>0</v>
      </c>
      <c r="O97" s="272">
        <f t="shared" si="214"/>
        <v>0</v>
      </c>
      <c r="P97" s="272">
        <f t="shared" si="214"/>
        <v>0</v>
      </c>
      <c r="Q97" s="272">
        <f t="shared" si="214"/>
        <v>0</v>
      </c>
      <c r="R97" s="272">
        <f t="shared" si="214"/>
        <v>0</v>
      </c>
      <c r="S97" s="272">
        <f t="shared" si="214"/>
        <v>0</v>
      </c>
      <c r="T97" s="272">
        <f t="shared" si="214"/>
        <v>0</v>
      </c>
      <c r="U97" s="272">
        <f t="shared" si="214"/>
        <v>0</v>
      </c>
      <c r="V97" s="272">
        <f t="shared" si="214"/>
        <v>0</v>
      </c>
      <c r="W97" s="272">
        <f t="shared" si="214"/>
        <v>0</v>
      </c>
      <c r="X97" s="272">
        <f t="shared" si="214"/>
        <v>0</v>
      </c>
      <c r="Y97" s="272">
        <f t="shared" si="214"/>
        <v>0</v>
      </c>
      <c r="Z97" s="272"/>
      <c r="AA97" s="272">
        <f t="shared" si="214"/>
        <v>0</v>
      </c>
      <c r="AB97" s="2"/>
      <c r="AC97" s="272">
        <f t="shared" si="154"/>
        <v>0</v>
      </c>
      <c r="AD97" s="767"/>
      <c r="AE97" s="272">
        <f t="shared" ref="AE97:BA97" si="215">COUNTIF(AE12:AE65,"HL.35")</f>
        <v>0</v>
      </c>
      <c r="AF97" s="272">
        <f t="shared" si="215"/>
        <v>0</v>
      </c>
      <c r="AG97" s="272">
        <f t="shared" si="215"/>
        <v>0</v>
      </c>
      <c r="AH97" s="272">
        <f t="shared" si="215"/>
        <v>0</v>
      </c>
      <c r="AI97" s="272">
        <f t="shared" si="215"/>
        <v>0</v>
      </c>
      <c r="AJ97" s="272">
        <f t="shared" si="215"/>
        <v>0</v>
      </c>
      <c r="AK97" s="272">
        <f t="shared" si="215"/>
        <v>0</v>
      </c>
      <c r="AL97" s="272">
        <f t="shared" si="215"/>
        <v>0</v>
      </c>
      <c r="AM97" s="272">
        <f t="shared" si="215"/>
        <v>0</v>
      </c>
      <c r="AN97" s="272">
        <f t="shared" si="215"/>
        <v>0</v>
      </c>
      <c r="AO97" s="272">
        <f t="shared" si="215"/>
        <v>0</v>
      </c>
      <c r="AP97" s="272">
        <f t="shared" si="215"/>
        <v>0</v>
      </c>
      <c r="AQ97" s="272">
        <f t="shared" si="215"/>
        <v>0</v>
      </c>
      <c r="AR97" s="272">
        <f t="shared" si="215"/>
        <v>0</v>
      </c>
      <c r="AS97" s="272">
        <f t="shared" si="215"/>
        <v>4</v>
      </c>
      <c r="AT97" s="272">
        <f t="shared" si="215"/>
        <v>4</v>
      </c>
      <c r="AU97" s="272">
        <f t="shared" si="215"/>
        <v>0</v>
      </c>
      <c r="AV97" s="272">
        <f t="shared" si="215"/>
        <v>0</v>
      </c>
      <c r="AW97" s="272">
        <f t="shared" si="215"/>
        <v>0</v>
      </c>
      <c r="AX97" s="272">
        <f t="shared" si="215"/>
        <v>0</v>
      </c>
      <c r="AY97" s="272">
        <f t="shared" si="215"/>
        <v>0</v>
      </c>
      <c r="AZ97" s="272">
        <f t="shared" si="215"/>
        <v>4</v>
      </c>
      <c r="BA97" s="427">
        <f t="shared" si="215"/>
        <v>4</v>
      </c>
      <c r="BB97" s="427">
        <f t="shared" si="157"/>
        <v>16</v>
      </c>
      <c r="BC97" s="766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82"/>
      <c r="EX97" s="182"/>
      <c r="EY97" s="7"/>
      <c r="EZ97" s="7"/>
      <c r="FA97" s="7"/>
      <c r="FB97" s="7"/>
      <c r="FC97" s="7"/>
      <c r="FD97" s="7"/>
      <c r="FE97" s="7"/>
      <c r="FF97" s="7"/>
    </row>
    <row r="98" spans="1:162" ht="18" hidden="1" customHeight="1" x14ac:dyDescent="0.25">
      <c r="A98" s="770" t="s">
        <v>471</v>
      </c>
      <c r="B98" s="770"/>
      <c r="C98" s="770"/>
      <c r="D98" s="272">
        <f t="shared" ref="D98:AA98" si="216">COUNTIF(D12:D65,"D.12")</f>
        <v>0</v>
      </c>
      <c r="E98" s="272">
        <f t="shared" si="216"/>
        <v>0</v>
      </c>
      <c r="F98" s="272">
        <f t="shared" si="216"/>
        <v>0</v>
      </c>
      <c r="G98" s="272">
        <f t="shared" si="216"/>
        <v>0</v>
      </c>
      <c r="H98" s="272">
        <f t="shared" si="216"/>
        <v>0</v>
      </c>
      <c r="I98" s="272">
        <f t="shared" si="216"/>
        <v>0</v>
      </c>
      <c r="J98" s="272">
        <f t="shared" si="216"/>
        <v>0</v>
      </c>
      <c r="K98" s="272">
        <f t="shared" si="216"/>
        <v>0</v>
      </c>
      <c r="L98" s="272">
        <f t="shared" si="216"/>
        <v>0</v>
      </c>
      <c r="M98" s="272">
        <f t="shared" si="216"/>
        <v>0</v>
      </c>
      <c r="N98" s="272">
        <f t="shared" si="216"/>
        <v>0</v>
      </c>
      <c r="O98" s="272">
        <f t="shared" si="216"/>
        <v>0</v>
      </c>
      <c r="P98" s="222">
        <f t="shared" si="216"/>
        <v>0</v>
      </c>
      <c r="Q98" s="222">
        <f t="shared" si="216"/>
        <v>0</v>
      </c>
      <c r="R98" s="272">
        <f t="shared" si="216"/>
        <v>0</v>
      </c>
      <c r="S98" s="272">
        <f t="shared" si="216"/>
        <v>0</v>
      </c>
      <c r="T98" s="272">
        <f t="shared" si="216"/>
        <v>0</v>
      </c>
      <c r="U98" s="272">
        <f t="shared" si="216"/>
        <v>0</v>
      </c>
      <c r="V98" s="272">
        <f t="shared" si="216"/>
        <v>0</v>
      </c>
      <c r="W98" s="272">
        <f t="shared" si="216"/>
        <v>0</v>
      </c>
      <c r="X98" s="272">
        <f t="shared" si="216"/>
        <v>0</v>
      </c>
      <c r="Y98" s="272">
        <f t="shared" si="216"/>
        <v>0</v>
      </c>
      <c r="Z98" s="272"/>
      <c r="AA98" s="272">
        <f t="shared" si="216"/>
        <v>0</v>
      </c>
      <c r="AB98" s="2"/>
      <c r="AC98" s="272">
        <f t="shared" si="154"/>
        <v>0</v>
      </c>
      <c r="AD98" s="767">
        <f>AC98+AC99</f>
        <v>0</v>
      </c>
      <c r="AE98" s="272">
        <f t="shared" ref="AE98:BA98" si="217">COUNTIF(AE11:AE64,"D.12")</f>
        <v>0</v>
      </c>
      <c r="AF98" s="272">
        <f t="shared" si="217"/>
        <v>0</v>
      </c>
      <c r="AG98" s="272">
        <f t="shared" si="217"/>
        <v>0</v>
      </c>
      <c r="AH98" s="272">
        <f t="shared" si="217"/>
        <v>0</v>
      </c>
      <c r="AI98" s="272">
        <f t="shared" si="217"/>
        <v>0</v>
      </c>
      <c r="AJ98" s="272">
        <f t="shared" si="217"/>
        <v>0</v>
      </c>
      <c r="AK98" s="272">
        <f t="shared" si="217"/>
        <v>0</v>
      </c>
      <c r="AL98" s="272">
        <f t="shared" si="217"/>
        <v>0</v>
      </c>
      <c r="AM98" s="272">
        <f t="shared" si="217"/>
        <v>0</v>
      </c>
      <c r="AN98" s="272">
        <f t="shared" si="217"/>
        <v>2</v>
      </c>
      <c r="AO98" s="272">
        <f t="shared" si="217"/>
        <v>2</v>
      </c>
      <c r="AP98" s="272">
        <f t="shared" si="217"/>
        <v>2</v>
      </c>
      <c r="AQ98" s="272">
        <f t="shared" si="217"/>
        <v>2</v>
      </c>
      <c r="AR98" s="272">
        <f t="shared" si="217"/>
        <v>2</v>
      </c>
      <c r="AS98" s="272">
        <f t="shared" si="217"/>
        <v>2</v>
      </c>
      <c r="AT98" s="272">
        <f t="shared" si="217"/>
        <v>2</v>
      </c>
      <c r="AU98" s="272">
        <f t="shared" si="217"/>
        <v>2</v>
      </c>
      <c r="AV98" s="272">
        <f t="shared" si="217"/>
        <v>2</v>
      </c>
      <c r="AW98" s="272">
        <f t="shared" si="217"/>
        <v>2</v>
      </c>
      <c r="AX98" s="272">
        <f t="shared" si="217"/>
        <v>2</v>
      </c>
      <c r="AY98" s="272">
        <f t="shared" si="217"/>
        <v>2</v>
      </c>
      <c r="AZ98" s="272">
        <f t="shared" si="217"/>
        <v>2</v>
      </c>
      <c r="BA98" s="427">
        <f t="shared" si="217"/>
        <v>2</v>
      </c>
      <c r="BB98" s="427">
        <f t="shared" si="157"/>
        <v>28</v>
      </c>
      <c r="BC98" s="766">
        <f>BB98+BB99</f>
        <v>31</v>
      </c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82"/>
      <c r="EX98" s="182"/>
      <c r="EY98" s="7"/>
      <c r="EZ98" s="7"/>
      <c r="FA98" s="7"/>
      <c r="FB98" s="7"/>
      <c r="FC98" s="7"/>
      <c r="FD98" s="7"/>
      <c r="FE98" s="7"/>
      <c r="FF98" s="7"/>
    </row>
    <row r="99" spans="1:162" ht="18" hidden="1" customHeight="1" x14ac:dyDescent="0.25">
      <c r="A99" s="770" t="s">
        <v>489</v>
      </c>
      <c r="B99" s="770"/>
      <c r="C99" s="770"/>
      <c r="D99" s="272">
        <f t="shared" ref="D99:AA99" si="218">COUNTIF(D12:D65,"DP.12")</f>
        <v>0</v>
      </c>
      <c r="E99" s="272">
        <f t="shared" si="218"/>
        <v>0</v>
      </c>
      <c r="F99" s="272">
        <f t="shared" si="218"/>
        <v>0</v>
      </c>
      <c r="G99" s="272">
        <f t="shared" si="218"/>
        <v>0</v>
      </c>
      <c r="H99" s="272">
        <f t="shared" si="218"/>
        <v>0</v>
      </c>
      <c r="I99" s="272">
        <f t="shared" si="218"/>
        <v>0</v>
      </c>
      <c r="J99" s="272">
        <f t="shared" si="218"/>
        <v>0</v>
      </c>
      <c r="K99" s="272">
        <f t="shared" si="218"/>
        <v>0</v>
      </c>
      <c r="L99" s="272">
        <f t="shared" si="218"/>
        <v>0</v>
      </c>
      <c r="M99" s="272">
        <f t="shared" si="218"/>
        <v>0</v>
      </c>
      <c r="N99" s="272">
        <f t="shared" si="218"/>
        <v>0</v>
      </c>
      <c r="O99" s="272">
        <f t="shared" si="218"/>
        <v>0</v>
      </c>
      <c r="P99" s="222">
        <f t="shared" si="218"/>
        <v>0</v>
      </c>
      <c r="Q99" s="222">
        <f t="shared" si="218"/>
        <v>0</v>
      </c>
      <c r="R99" s="272">
        <f t="shared" si="218"/>
        <v>0</v>
      </c>
      <c r="S99" s="272">
        <f t="shared" si="218"/>
        <v>0</v>
      </c>
      <c r="T99" s="272">
        <f t="shared" si="218"/>
        <v>0</v>
      </c>
      <c r="U99" s="272">
        <f t="shared" si="218"/>
        <v>0</v>
      </c>
      <c r="V99" s="272">
        <f t="shared" si="218"/>
        <v>0</v>
      </c>
      <c r="W99" s="272">
        <f t="shared" si="218"/>
        <v>0</v>
      </c>
      <c r="X99" s="272">
        <f t="shared" si="218"/>
        <v>0</v>
      </c>
      <c r="Y99" s="272">
        <f t="shared" si="218"/>
        <v>0</v>
      </c>
      <c r="Z99" s="272"/>
      <c r="AA99" s="272">
        <f t="shared" si="218"/>
        <v>0</v>
      </c>
      <c r="AB99" s="2"/>
      <c r="AC99" s="272">
        <f t="shared" si="154"/>
        <v>0</v>
      </c>
      <c r="AD99" s="767"/>
      <c r="AE99" s="272">
        <f t="shared" ref="AE99:BA99" si="219">COUNTIF(AE11:AE64,"DP.12")</f>
        <v>0</v>
      </c>
      <c r="AF99" s="272">
        <f t="shared" si="219"/>
        <v>0</v>
      </c>
      <c r="AG99" s="272">
        <f t="shared" si="219"/>
        <v>0</v>
      </c>
      <c r="AH99" s="272">
        <f t="shared" si="219"/>
        <v>0</v>
      </c>
      <c r="AI99" s="272">
        <f t="shared" si="219"/>
        <v>0</v>
      </c>
      <c r="AJ99" s="272">
        <f t="shared" si="219"/>
        <v>3</v>
      </c>
      <c r="AK99" s="272">
        <f t="shared" si="219"/>
        <v>0</v>
      </c>
      <c r="AL99" s="272">
        <f t="shared" si="219"/>
        <v>0</v>
      </c>
      <c r="AM99" s="272">
        <f t="shared" si="219"/>
        <v>0</v>
      </c>
      <c r="AN99" s="272">
        <f t="shared" si="219"/>
        <v>0</v>
      </c>
      <c r="AO99" s="272">
        <f t="shared" si="219"/>
        <v>0</v>
      </c>
      <c r="AP99" s="272">
        <f t="shared" si="219"/>
        <v>0</v>
      </c>
      <c r="AQ99" s="272">
        <f t="shared" si="219"/>
        <v>0</v>
      </c>
      <c r="AR99" s="272">
        <f t="shared" si="219"/>
        <v>0</v>
      </c>
      <c r="AS99" s="272">
        <f t="shared" si="219"/>
        <v>0</v>
      </c>
      <c r="AT99" s="272">
        <f t="shared" si="219"/>
        <v>0</v>
      </c>
      <c r="AU99" s="272">
        <f t="shared" si="219"/>
        <v>0</v>
      </c>
      <c r="AV99" s="272">
        <f t="shared" si="219"/>
        <v>0</v>
      </c>
      <c r="AW99" s="272">
        <f t="shared" si="219"/>
        <v>0</v>
      </c>
      <c r="AX99" s="272">
        <f t="shared" si="219"/>
        <v>0</v>
      </c>
      <c r="AY99" s="272">
        <f t="shared" si="219"/>
        <v>0</v>
      </c>
      <c r="AZ99" s="272">
        <f t="shared" si="219"/>
        <v>0</v>
      </c>
      <c r="BA99" s="427">
        <f t="shared" si="219"/>
        <v>0</v>
      </c>
      <c r="BB99" s="427">
        <f t="shared" si="157"/>
        <v>3</v>
      </c>
      <c r="BC99" s="766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82"/>
      <c r="EX99" s="182"/>
      <c r="EY99" s="7"/>
      <c r="EZ99" s="7"/>
      <c r="FA99" s="7"/>
      <c r="FB99" s="7"/>
      <c r="FC99" s="7"/>
      <c r="FD99" s="7"/>
      <c r="FE99" s="7"/>
      <c r="FF99" s="7"/>
    </row>
    <row r="100" spans="1:162" ht="18" hidden="1" customHeight="1" x14ac:dyDescent="0.25">
      <c r="A100" s="422" t="s">
        <v>623</v>
      </c>
      <c r="B100" s="422"/>
      <c r="C100" s="422"/>
      <c r="D100" s="272">
        <f t="shared" ref="D100:AA100" si="220">COUNTIF(D12:D65,"DP.41")</f>
        <v>0</v>
      </c>
      <c r="E100" s="272">
        <f t="shared" si="220"/>
        <v>0</v>
      </c>
      <c r="F100" s="272">
        <f t="shared" si="220"/>
        <v>0</v>
      </c>
      <c r="G100" s="272">
        <f t="shared" si="220"/>
        <v>0</v>
      </c>
      <c r="H100" s="272">
        <f t="shared" si="220"/>
        <v>0</v>
      </c>
      <c r="I100" s="272">
        <f t="shared" si="220"/>
        <v>0</v>
      </c>
      <c r="J100" s="272">
        <f t="shared" si="220"/>
        <v>0</v>
      </c>
      <c r="K100" s="272">
        <f t="shared" si="220"/>
        <v>0</v>
      </c>
      <c r="L100" s="272">
        <f t="shared" si="220"/>
        <v>0</v>
      </c>
      <c r="M100" s="272">
        <f t="shared" si="220"/>
        <v>0</v>
      </c>
      <c r="N100" s="272">
        <f t="shared" si="220"/>
        <v>0</v>
      </c>
      <c r="O100" s="272">
        <f t="shared" si="220"/>
        <v>0</v>
      </c>
      <c r="P100" s="272">
        <f t="shared" si="220"/>
        <v>0</v>
      </c>
      <c r="Q100" s="272">
        <f t="shared" si="220"/>
        <v>0</v>
      </c>
      <c r="R100" s="272">
        <f t="shared" si="220"/>
        <v>0</v>
      </c>
      <c r="S100" s="272">
        <f t="shared" si="220"/>
        <v>0</v>
      </c>
      <c r="T100" s="272">
        <f t="shared" si="220"/>
        <v>0</v>
      </c>
      <c r="U100" s="272">
        <f t="shared" si="220"/>
        <v>0</v>
      </c>
      <c r="V100" s="272">
        <f t="shared" si="220"/>
        <v>0</v>
      </c>
      <c r="W100" s="272">
        <f t="shared" si="220"/>
        <v>0</v>
      </c>
      <c r="X100" s="272">
        <f t="shared" si="220"/>
        <v>0</v>
      </c>
      <c r="Y100" s="272">
        <f t="shared" si="220"/>
        <v>0</v>
      </c>
      <c r="Z100" s="272"/>
      <c r="AA100" s="272">
        <f t="shared" si="220"/>
        <v>0</v>
      </c>
      <c r="AB100" s="2"/>
      <c r="AC100" s="272">
        <f t="shared" si="154"/>
        <v>0</v>
      </c>
      <c r="AD100" s="767">
        <f>AC100+AC101</f>
        <v>0</v>
      </c>
      <c r="AE100" s="272">
        <f t="shared" ref="AE100:BA100" si="221">COUNTIF(AE11:AE64,"D.41")</f>
        <v>2</v>
      </c>
      <c r="AF100" s="272">
        <f t="shared" si="221"/>
        <v>2</v>
      </c>
      <c r="AG100" s="272">
        <f t="shared" si="221"/>
        <v>2</v>
      </c>
      <c r="AH100" s="272">
        <f t="shared" si="221"/>
        <v>2</v>
      </c>
      <c r="AI100" s="272">
        <f t="shared" si="221"/>
        <v>2</v>
      </c>
      <c r="AJ100" s="272">
        <f t="shared" si="221"/>
        <v>2</v>
      </c>
      <c r="AK100" s="272">
        <f t="shared" si="221"/>
        <v>2</v>
      </c>
      <c r="AL100" s="272">
        <f t="shared" si="221"/>
        <v>2</v>
      </c>
      <c r="AM100" s="272">
        <f t="shared" si="221"/>
        <v>2</v>
      </c>
      <c r="AN100" s="272">
        <f t="shared" si="221"/>
        <v>0</v>
      </c>
      <c r="AO100" s="272">
        <f t="shared" si="221"/>
        <v>0</v>
      </c>
      <c r="AP100" s="272">
        <f t="shared" si="221"/>
        <v>0</v>
      </c>
      <c r="AQ100" s="272">
        <f t="shared" si="221"/>
        <v>0</v>
      </c>
      <c r="AR100" s="272">
        <f t="shared" si="221"/>
        <v>0</v>
      </c>
      <c r="AS100" s="272">
        <f t="shared" si="221"/>
        <v>0</v>
      </c>
      <c r="AT100" s="272">
        <f t="shared" si="221"/>
        <v>0</v>
      </c>
      <c r="AU100" s="272">
        <f t="shared" si="221"/>
        <v>0</v>
      </c>
      <c r="AV100" s="272">
        <f t="shared" si="221"/>
        <v>0</v>
      </c>
      <c r="AW100" s="272">
        <f t="shared" si="221"/>
        <v>0</v>
      </c>
      <c r="AX100" s="272">
        <f t="shared" si="221"/>
        <v>0</v>
      </c>
      <c r="AY100" s="272">
        <f t="shared" si="221"/>
        <v>0</v>
      </c>
      <c r="AZ100" s="272">
        <f t="shared" si="221"/>
        <v>0</v>
      </c>
      <c r="BA100" s="272">
        <f t="shared" si="221"/>
        <v>0</v>
      </c>
      <c r="BB100" s="427">
        <f t="shared" si="157"/>
        <v>18</v>
      </c>
      <c r="BC100" s="766">
        <f>BB100+BB101</f>
        <v>40</v>
      </c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82"/>
      <c r="EX100" s="182"/>
      <c r="EY100" s="7"/>
      <c r="EZ100" s="7"/>
      <c r="FA100" s="7"/>
      <c r="FB100" s="7"/>
      <c r="FC100" s="7"/>
      <c r="FD100" s="7"/>
      <c r="FE100" s="7"/>
      <c r="FF100" s="7"/>
    </row>
    <row r="101" spans="1:162" ht="18" hidden="1" customHeight="1" x14ac:dyDescent="0.25">
      <c r="A101" s="422" t="s">
        <v>623</v>
      </c>
      <c r="B101" s="422"/>
      <c r="C101" s="422"/>
      <c r="D101" s="272">
        <f t="shared" ref="D101:AA101" si="222">COUNTIF(D12:D65,"D.41")</f>
        <v>0</v>
      </c>
      <c r="E101" s="272">
        <f t="shared" si="222"/>
        <v>0</v>
      </c>
      <c r="F101" s="272">
        <f t="shared" si="222"/>
        <v>0</v>
      </c>
      <c r="G101" s="272">
        <f t="shared" si="222"/>
        <v>0</v>
      </c>
      <c r="H101" s="272">
        <f t="shared" si="222"/>
        <v>0</v>
      </c>
      <c r="I101" s="272">
        <f t="shared" si="222"/>
        <v>0</v>
      </c>
      <c r="J101" s="272">
        <f t="shared" si="222"/>
        <v>0</v>
      </c>
      <c r="K101" s="272">
        <f t="shared" si="222"/>
        <v>0</v>
      </c>
      <c r="L101" s="272">
        <f t="shared" si="222"/>
        <v>0</v>
      </c>
      <c r="M101" s="272">
        <f t="shared" si="222"/>
        <v>0</v>
      </c>
      <c r="N101" s="272">
        <f t="shared" si="222"/>
        <v>0</v>
      </c>
      <c r="O101" s="272">
        <f t="shared" si="222"/>
        <v>0</v>
      </c>
      <c r="P101" s="272">
        <f t="shared" si="222"/>
        <v>0</v>
      </c>
      <c r="Q101" s="272">
        <f t="shared" si="222"/>
        <v>0</v>
      </c>
      <c r="R101" s="272">
        <f t="shared" si="222"/>
        <v>0</v>
      </c>
      <c r="S101" s="272">
        <f t="shared" si="222"/>
        <v>0</v>
      </c>
      <c r="T101" s="272">
        <f t="shared" si="222"/>
        <v>0</v>
      </c>
      <c r="U101" s="272">
        <f t="shared" si="222"/>
        <v>0</v>
      </c>
      <c r="V101" s="272">
        <f t="shared" si="222"/>
        <v>0</v>
      </c>
      <c r="W101" s="272">
        <f t="shared" si="222"/>
        <v>0</v>
      </c>
      <c r="X101" s="272">
        <f t="shared" si="222"/>
        <v>0</v>
      </c>
      <c r="Y101" s="272">
        <f t="shared" si="222"/>
        <v>0</v>
      </c>
      <c r="Z101" s="272"/>
      <c r="AA101" s="272">
        <f t="shared" si="222"/>
        <v>0</v>
      </c>
      <c r="AB101" s="2"/>
      <c r="AC101" s="272">
        <f t="shared" si="154"/>
        <v>0</v>
      </c>
      <c r="AD101" s="767"/>
      <c r="AE101" s="272">
        <f t="shared" ref="AE101:BA101" si="223">COUNTIF(AE11:AE64,"DP.41")</f>
        <v>0</v>
      </c>
      <c r="AF101" s="272">
        <f t="shared" si="223"/>
        <v>0</v>
      </c>
      <c r="AG101" s="272">
        <f t="shared" si="223"/>
        <v>0</v>
      </c>
      <c r="AH101" s="272">
        <f t="shared" si="223"/>
        <v>3</v>
      </c>
      <c r="AI101" s="272">
        <f t="shared" si="223"/>
        <v>3</v>
      </c>
      <c r="AJ101" s="272">
        <f t="shared" si="223"/>
        <v>0</v>
      </c>
      <c r="AK101" s="272">
        <f t="shared" si="223"/>
        <v>0</v>
      </c>
      <c r="AL101" s="272">
        <f t="shared" si="223"/>
        <v>0</v>
      </c>
      <c r="AM101" s="272">
        <f t="shared" si="223"/>
        <v>0</v>
      </c>
      <c r="AN101" s="272">
        <f t="shared" si="223"/>
        <v>0</v>
      </c>
      <c r="AO101" s="272">
        <f t="shared" si="223"/>
        <v>0</v>
      </c>
      <c r="AP101" s="272">
        <f t="shared" si="223"/>
        <v>0</v>
      </c>
      <c r="AQ101" s="272">
        <f t="shared" si="223"/>
        <v>4</v>
      </c>
      <c r="AR101" s="272">
        <f t="shared" si="223"/>
        <v>4</v>
      </c>
      <c r="AS101" s="272">
        <f t="shared" si="223"/>
        <v>0</v>
      </c>
      <c r="AT101" s="272">
        <f t="shared" si="223"/>
        <v>0</v>
      </c>
      <c r="AU101" s="272">
        <f t="shared" si="223"/>
        <v>0</v>
      </c>
      <c r="AV101" s="272">
        <f t="shared" si="223"/>
        <v>0</v>
      </c>
      <c r="AW101" s="272">
        <f t="shared" si="223"/>
        <v>0</v>
      </c>
      <c r="AX101" s="272">
        <f t="shared" si="223"/>
        <v>4</v>
      </c>
      <c r="AY101" s="272">
        <f t="shared" si="223"/>
        <v>4</v>
      </c>
      <c r="AZ101" s="272">
        <f t="shared" si="223"/>
        <v>0</v>
      </c>
      <c r="BA101" s="272">
        <f t="shared" si="223"/>
        <v>0</v>
      </c>
      <c r="BB101" s="427">
        <f t="shared" si="157"/>
        <v>22</v>
      </c>
      <c r="BC101" s="766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82"/>
      <c r="EX101" s="182"/>
      <c r="EY101" s="7"/>
      <c r="EZ101" s="7"/>
      <c r="FA101" s="7"/>
      <c r="FB101" s="7"/>
      <c r="FC101" s="7"/>
      <c r="FD101" s="7"/>
      <c r="FE101" s="7"/>
      <c r="FF101" s="7"/>
    </row>
    <row r="102" spans="1:162" ht="18" hidden="1" customHeight="1" x14ac:dyDescent="0.25">
      <c r="A102" s="422" t="s">
        <v>757</v>
      </c>
      <c r="B102" s="422"/>
      <c r="C102" s="422"/>
      <c r="D102" s="272">
        <f t="shared" ref="D102:AA102" si="224">COUNTIF(D12:D65,"O.30")</f>
        <v>0</v>
      </c>
      <c r="E102" s="272">
        <f t="shared" si="224"/>
        <v>0</v>
      </c>
      <c r="F102" s="272">
        <f t="shared" si="224"/>
        <v>0</v>
      </c>
      <c r="G102" s="272">
        <f t="shared" si="224"/>
        <v>0</v>
      </c>
      <c r="H102" s="272">
        <f t="shared" si="224"/>
        <v>0</v>
      </c>
      <c r="I102" s="272">
        <f t="shared" si="224"/>
        <v>0</v>
      </c>
      <c r="J102" s="272">
        <f t="shared" si="224"/>
        <v>0</v>
      </c>
      <c r="K102" s="272">
        <f t="shared" si="224"/>
        <v>0</v>
      </c>
      <c r="L102" s="272">
        <f t="shared" si="224"/>
        <v>0</v>
      </c>
      <c r="M102" s="272">
        <f t="shared" si="224"/>
        <v>0</v>
      </c>
      <c r="N102" s="272">
        <f t="shared" si="224"/>
        <v>0</v>
      </c>
      <c r="O102" s="272">
        <f t="shared" si="224"/>
        <v>0</v>
      </c>
      <c r="P102" s="272">
        <f t="shared" si="224"/>
        <v>0</v>
      </c>
      <c r="Q102" s="272">
        <f t="shared" si="224"/>
        <v>0</v>
      </c>
      <c r="R102" s="272">
        <f t="shared" si="224"/>
        <v>0</v>
      </c>
      <c r="S102" s="272">
        <f t="shared" si="224"/>
        <v>0</v>
      </c>
      <c r="T102" s="272">
        <f t="shared" si="224"/>
        <v>0</v>
      </c>
      <c r="U102" s="272">
        <f t="shared" si="224"/>
        <v>0</v>
      </c>
      <c r="V102" s="272">
        <f t="shared" si="224"/>
        <v>0</v>
      </c>
      <c r="W102" s="272">
        <f t="shared" si="224"/>
        <v>0</v>
      </c>
      <c r="X102" s="272">
        <f t="shared" si="224"/>
        <v>0</v>
      </c>
      <c r="Y102" s="272">
        <f t="shared" si="224"/>
        <v>0</v>
      </c>
      <c r="Z102" s="272"/>
      <c r="AA102" s="272">
        <f t="shared" si="224"/>
        <v>0</v>
      </c>
      <c r="AB102" s="2"/>
      <c r="AC102" s="272">
        <f t="shared" si="154"/>
        <v>0</v>
      </c>
      <c r="AD102" s="426">
        <f>AC102</f>
        <v>0</v>
      </c>
      <c r="AE102" s="272">
        <f t="shared" ref="AE102:BA102" si="225">COUNTIF(AE11:AE64,"O.30")</f>
        <v>0</v>
      </c>
      <c r="AF102" s="272">
        <f t="shared" si="225"/>
        <v>0</v>
      </c>
      <c r="AG102" s="272">
        <f t="shared" si="225"/>
        <v>0</v>
      </c>
      <c r="AH102" s="272">
        <f t="shared" si="225"/>
        <v>3</v>
      </c>
      <c r="AI102" s="272">
        <f t="shared" si="225"/>
        <v>3</v>
      </c>
      <c r="AJ102" s="272">
        <f t="shared" si="225"/>
        <v>3</v>
      </c>
      <c r="AK102" s="272">
        <f t="shared" si="225"/>
        <v>0</v>
      </c>
      <c r="AL102" s="272">
        <f t="shared" si="225"/>
        <v>0</v>
      </c>
      <c r="AM102" s="272">
        <f t="shared" si="225"/>
        <v>0</v>
      </c>
      <c r="AN102" s="272">
        <f t="shared" si="225"/>
        <v>0</v>
      </c>
      <c r="AO102" s="272">
        <f t="shared" si="225"/>
        <v>0</v>
      </c>
      <c r="AP102" s="272">
        <f t="shared" si="225"/>
        <v>0</v>
      </c>
      <c r="AQ102" s="272">
        <f t="shared" si="225"/>
        <v>4</v>
      </c>
      <c r="AR102" s="272">
        <f t="shared" si="225"/>
        <v>4</v>
      </c>
      <c r="AS102" s="272">
        <f t="shared" si="225"/>
        <v>0</v>
      </c>
      <c r="AT102" s="272">
        <f t="shared" si="225"/>
        <v>0</v>
      </c>
      <c r="AU102" s="272">
        <f t="shared" si="225"/>
        <v>0</v>
      </c>
      <c r="AV102" s="272">
        <f t="shared" si="225"/>
        <v>0</v>
      </c>
      <c r="AW102" s="272">
        <f t="shared" si="225"/>
        <v>0</v>
      </c>
      <c r="AX102" s="272">
        <f t="shared" si="225"/>
        <v>4</v>
      </c>
      <c r="AY102" s="272">
        <f t="shared" si="225"/>
        <v>4</v>
      </c>
      <c r="AZ102" s="272">
        <f t="shared" si="225"/>
        <v>0</v>
      </c>
      <c r="BA102" s="272">
        <f t="shared" si="225"/>
        <v>0</v>
      </c>
      <c r="BB102" s="427">
        <f t="shared" si="157"/>
        <v>25</v>
      </c>
      <c r="BC102" s="427">
        <f>BB102</f>
        <v>25</v>
      </c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82"/>
      <c r="EX102" s="182"/>
      <c r="EY102" s="7"/>
      <c r="EZ102" s="7"/>
      <c r="FA102" s="7"/>
      <c r="FB102" s="7"/>
      <c r="FC102" s="7"/>
      <c r="FD102" s="7"/>
      <c r="FE102" s="7"/>
      <c r="FF102" s="7"/>
    </row>
    <row r="103" spans="1:162" ht="18" hidden="1" customHeight="1" x14ac:dyDescent="0.25">
      <c r="A103" s="770" t="s">
        <v>473</v>
      </c>
      <c r="B103" s="770"/>
      <c r="C103" s="770"/>
      <c r="D103" s="272">
        <f t="shared" ref="D103:AA103" si="226">COUNTIF(D12:D65,"H.6")</f>
        <v>0</v>
      </c>
      <c r="E103" s="272">
        <f t="shared" si="226"/>
        <v>0</v>
      </c>
      <c r="F103" s="272">
        <f t="shared" si="226"/>
        <v>0</v>
      </c>
      <c r="G103" s="272">
        <f t="shared" si="226"/>
        <v>0</v>
      </c>
      <c r="H103" s="272">
        <f t="shared" si="226"/>
        <v>0</v>
      </c>
      <c r="I103" s="272">
        <f t="shared" si="226"/>
        <v>0</v>
      </c>
      <c r="J103" s="272">
        <f t="shared" si="226"/>
        <v>0</v>
      </c>
      <c r="K103" s="272">
        <f t="shared" si="226"/>
        <v>0</v>
      </c>
      <c r="L103" s="272">
        <f t="shared" si="226"/>
        <v>0</v>
      </c>
      <c r="M103" s="272">
        <f t="shared" si="226"/>
        <v>0</v>
      </c>
      <c r="N103" s="272">
        <f t="shared" si="226"/>
        <v>0</v>
      </c>
      <c r="O103" s="272">
        <f t="shared" si="226"/>
        <v>0</v>
      </c>
      <c r="P103" s="222">
        <f t="shared" si="226"/>
        <v>0</v>
      </c>
      <c r="Q103" s="222">
        <f t="shared" si="226"/>
        <v>0</v>
      </c>
      <c r="R103" s="272">
        <f t="shared" si="226"/>
        <v>0</v>
      </c>
      <c r="S103" s="272">
        <f t="shared" si="226"/>
        <v>0</v>
      </c>
      <c r="T103" s="272">
        <f t="shared" si="226"/>
        <v>0</v>
      </c>
      <c r="U103" s="272">
        <f t="shared" si="226"/>
        <v>0</v>
      </c>
      <c r="V103" s="272">
        <f t="shared" si="226"/>
        <v>0</v>
      </c>
      <c r="W103" s="272">
        <f t="shared" si="226"/>
        <v>0</v>
      </c>
      <c r="X103" s="272">
        <f t="shared" si="226"/>
        <v>0</v>
      </c>
      <c r="Y103" s="272">
        <f t="shared" si="226"/>
        <v>0</v>
      </c>
      <c r="Z103" s="272"/>
      <c r="AA103" s="272">
        <f t="shared" si="226"/>
        <v>0</v>
      </c>
      <c r="AB103" s="2"/>
      <c r="AC103" s="272">
        <f t="shared" si="154"/>
        <v>0</v>
      </c>
      <c r="AD103" s="426">
        <f>AC103</f>
        <v>0</v>
      </c>
      <c r="AE103" s="272">
        <f t="shared" ref="AE103:BA103" si="227">COUNTIF(AE11:AE64,"H.6")</f>
        <v>0</v>
      </c>
      <c r="AF103" s="272">
        <f t="shared" si="227"/>
        <v>0</v>
      </c>
      <c r="AG103" s="272">
        <f t="shared" si="227"/>
        <v>0</v>
      </c>
      <c r="AH103" s="272">
        <f t="shared" si="227"/>
        <v>0</v>
      </c>
      <c r="AI103" s="272">
        <f t="shared" si="227"/>
        <v>0</v>
      </c>
      <c r="AJ103" s="272">
        <f t="shared" si="227"/>
        <v>0</v>
      </c>
      <c r="AK103" s="272">
        <f t="shared" si="227"/>
        <v>0</v>
      </c>
      <c r="AL103" s="272">
        <f t="shared" si="227"/>
        <v>0</v>
      </c>
      <c r="AM103" s="272">
        <f t="shared" si="227"/>
        <v>0</v>
      </c>
      <c r="AN103" s="272">
        <f t="shared" si="227"/>
        <v>0</v>
      </c>
      <c r="AO103" s="272">
        <f t="shared" si="227"/>
        <v>0</v>
      </c>
      <c r="AP103" s="272">
        <f t="shared" si="227"/>
        <v>0</v>
      </c>
      <c r="AQ103" s="272">
        <f t="shared" si="227"/>
        <v>0</v>
      </c>
      <c r="AR103" s="272">
        <f t="shared" si="227"/>
        <v>0</v>
      </c>
      <c r="AS103" s="272">
        <f t="shared" si="227"/>
        <v>0</v>
      </c>
      <c r="AT103" s="272">
        <f t="shared" si="227"/>
        <v>0</v>
      </c>
      <c r="AU103" s="272">
        <f t="shared" si="227"/>
        <v>4</v>
      </c>
      <c r="AV103" s="272">
        <f t="shared" si="227"/>
        <v>4</v>
      </c>
      <c r="AW103" s="272">
        <f t="shared" si="227"/>
        <v>4</v>
      </c>
      <c r="AX103" s="272">
        <f t="shared" si="227"/>
        <v>0</v>
      </c>
      <c r="AY103" s="272">
        <f t="shared" si="227"/>
        <v>0</v>
      </c>
      <c r="AZ103" s="272">
        <f t="shared" si="227"/>
        <v>0</v>
      </c>
      <c r="BA103" s="427">
        <f t="shared" si="227"/>
        <v>0</v>
      </c>
      <c r="BB103" s="427">
        <f t="shared" si="157"/>
        <v>12</v>
      </c>
      <c r="BC103" s="427">
        <f>BB103</f>
        <v>12</v>
      </c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82"/>
      <c r="EX103" s="182"/>
      <c r="EY103" s="7"/>
      <c r="EZ103" s="7"/>
      <c r="FA103" s="7"/>
      <c r="FB103" s="7"/>
      <c r="FC103" s="7"/>
      <c r="FD103" s="7"/>
      <c r="FE103" s="7"/>
      <c r="FF103" s="7"/>
    </row>
    <row r="104" spans="1:162" ht="18" hidden="1" customHeight="1" x14ac:dyDescent="0.25">
      <c r="A104" s="770" t="s">
        <v>531</v>
      </c>
      <c r="B104" s="770"/>
      <c r="C104" s="770"/>
      <c r="D104" s="272">
        <f t="shared" ref="D104:AA104" si="228">COUNTIF(D12:D65,"HL.17")</f>
        <v>0</v>
      </c>
      <c r="E104" s="272">
        <f t="shared" si="228"/>
        <v>0</v>
      </c>
      <c r="F104" s="272">
        <f t="shared" si="228"/>
        <v>0</v>
      </c>
      <c r="G104" s="272">
        <f t="shared" si="228"/>
        <v>0</v>
      </c>
      <c r="H104" s="272">
        <f t="shared" si="228"/>
        <v>0</v>
      </c>
      <c r="I104" s="272">
        <f t="shared" si="228"/>
        <v>0</v>
      </c>
      <c r="J104" s="272">
        <f t="shared" si="228"/>
        <v>0</v>
      </c>
      <c r="K104" s="272">
        <f t="shared" si="228"/>
        <v>0</v>
      </c>
      <c r="L104" s="272">
        <f t="shared" si="228"/>
        <v>0</v>
      </c>
      <c r="M104" s="272">
        <f t="shared" si="228"/>
        <v>0</v>
      </c>
      <c r="N104" s="272">
        <f t="shared" si="228"/>
        <v>0</v>
      </c>
      <c r="O104" s="272">
        <f t="shared" si="228"/>
        <v>0</v>
      </c>
      <c r="P104" s="272">
        <f t="shared" si="228"/>
        <v>0</v>
      </c>
      <c r="Q104" s="272">
        <f t="shared" si="228"/>
        <v>0</v>
      </c>
      <c r="R104" s="272">
        <f t="shared" si="228"/>
        <v>0</v>
      </c>
      <c r="S104" s="272">
        <f t="shared" si="228"/>
        <v>0</v>
      </c>
      <c r="T104" s="272">
        <f t="shared" si="228"/>
        <v>0</v>
      </c>
      <c r="U104" s="272">
        <f t="shared" si="228"/>
        <v>0</v>
      </c>
      <c r="V104" s="272">
        <f t="shared" si="228"/>
        <v>0</v>
      </c>
      <c r="W104" s="272">
        <f t="shared" si="228"/>
        <v>0</v>
      </c>
      <c r="X104" s="272">
        <f t="shared" si="228"/>
        <v>0</v>
      </c>
      <c r="Y104" s="272">
        <f t="shared" si="228"/>
        <v>0</v>
      </c>
      <c r="Z104" s="272"/>
      <c r="AA104" s="272">
        <f t="shared" si="228"/>
        <v>0</v>
      </c>
      <c r="AB104" s="2"/>
      <c r="AC104" s="272">
        <f t="shared" si="154"/>
        <v>0</v>
      </c>
      <c r="AD104" s="767">
        <f>AC105+AC104</f>
        <v>0</v>
      </c>
      <c r="AE104" s="272">
        <f t="shared" ref="AE104:BA104" si="229">COUNTIF(AE12:AE65,"HL.17")</f>
        <v>0</v>
      </c>
      <c r="AF104" s="272">
        <f t="shared" si="229"/>
        <v>0</v>
      </c>
      <c r="AG104" s="272">
        <f t="shared" si="229"/>
        <v>0</v>
      </c>
      <c r="AH104" s="272">
        <f t="shared" si="229"/>
        <v>0</v>
      </c>
      <c r="AI104" s="272">
        <f t="shared" si="229"/>
        <v>0</v>
      </c>
      <c r="AJ104" s="272">
        <f t="shared" si="229"/>
        <v>0</v>
      </c>
      <c r="AK104" s="272">
        <f t="shared" si="229"/>
        <v>3</v>
      </c>
      <c r="AL104" s="272">
        <f t="shared" si="229"/>
        <v>3</v>
      </c>
      <c r="AM104" s="272">
        <f t="shared" si="229"/>
        <v>3</v>
      </c>
      <c r="AN104" s="272">
        <f t="shared" si="229"/>
        <v>0</v>
      </c>
      <c r="AO104" s="272">
        <f t="shared" si="229"/>
        <v>0</v>
      </c>
      <c r="AP104" s="272">
        <f t="shared" si="229"/>
        <v>0</v>
      </c>
      <c r="AQ104" s="272">
        <f t="shared" si="229"/>
        <v>0</v>
      </c>
      <c r="AR104" s="272">
        <f t="shared" si="229"/>
        <v>0</v>
      </c>
      <c r="AS104" s="272">
        <f t="shared" si="229"/>
        <v>0</v>
      </c>
      <c r="AT104" s="272">
        <f t="shared" si="229"/>
        <v>0</v>
      </c>
      <c r="AU104" s="272">
        <f t="shared" si="229"/>
        <v>0</v>
      </c>
      <c r="AV104" s="272">
        <f t="shared" si="229"/>
        <v>0</v>
      </c>
      <c r="AW104" s="272">
        <f t="shared" si="229"/>
        <v>0</v>
      </c>
      <c r="AX104" s="272">
        <f t="shared" si="229"/>
        <v>0</v>
      </c>
      <c r="AY104" s="272">
        <f t="shared" si="229"/>
        <v>0</v>
      </c>
      <c r="AZ104" s="272">
        <f t="shared" si="229"/>
        <v>0</v>
      </c>
      <c r="BA104" s="427">
        <f t="shared" si="229"/>
        <v>0</v>
      </c>
      <c r="BB104" s="427">
        <f t="shared" si="157"/>
        <v>9</v>
      </c>
      <c r="BC104" s="766">
        <f>BB104+BB105</f>
        <v>30</v>
      </c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82"/>
      <c r="EX104" s="182"/>
      <c r="EY104" s="7"/>
      <c r="EZ104" s="7"/>
      <c r="FA104" s="7"/>
      <c r="FB104" s="7"/>
      <c r="FC104" s="7"/>
      <c r="FD104" s="7"/>
      <c r="FE104" s="7"/>
      <c r="FF104" s="7"/>
    </row>
    <row r="105" spans="1:162" ht="18" hidden="1" customHeight="1" x14ac:dyDescent="0.25">
      <c r="A105" s="770" t="s">
        <v>530</v>
      </c>
      <c r="B105" s="770"/>
      <c r="C105" s="770"/>
      <c r="D105" s="272">
        <f t="shared" ref="D105:AA105" si="230">COUNTIF(D12:D65,"H.17")</f>
        <v>0</v>
      </c>
      <c r="E105" s="272">
        <f t="shared" si="230"/>
        <v>0</v>
      </c>
      <c r="F105" s="272">
        <f t="shared" si="230"/>
        <v>0</v>
      </c>
      <c r="G105" s="272">
        <f t="shared" si="230"/>
        <v>0</v>
      </c>
      <c r="H105" s="272">
        <f t="shared" si="230"/>
        <v>0</v>
      </c>
      <c r="I105" s="272">
        <f t="shared" si="230"/>
        <v>0</v>
      </c>
      <c r="J105" s="272">
        <f t="shared" si="230"/>
        <v>0</v>
      </c>
      <c r="K105" s="272">
        <f t="shared" si="230"/>
        <v>0</v>
      </c>
      <c r="L105" s="272">
        <f t="shared" si="230"/>
        <v>0</v>
      </c>
      <c r="M105" s="272">
        <f t="shared" si="230"/>
        <v>0</v>
      </c>
      <c r="N105" s="272">
        <f t="shared" si="230"/>
        <v>0</v>
      </c>
      <c r="O105" s="272">
        <f t="shared" si="230"/>
        <v>0</v>
      </c>
      <c r="P105" s="272">
        <f t="shared" si="230"/>
        <v>0</v>
      </c>
      <c r="Q105" s="272">
        <f t="shared" si="230"/>
        <v>0</v>
      </c>
      <c r="R105" s="272">
        <f t="shared" si="230"/>
        <v>0</v>
      </c>
      <c r="S105" s="272">
        <f t="shared" si="230"/>
        <v>0</v>
      </c>
      <c r="T105" s="272">
        <f t="shared" si="230"/>
        <v>0</v>
      </c>
      <c r="U105" s="272">
        <f t="shared" si="230"/>
        <v>0</v>
      </c>
      <c r="V105" s="272">
        <f t="shared" si="230"/>
        <v>0</v>
      </c>
      <c r="W105" s="272">
        <f t="shared" si="230"/>
        <v>0</v>
      </c>
      <c r="X105" s="272">
        <f t="shared" si="230"/>
        <v>0</v>
      </c>
      <c r="Y105" s="272">
        <f t="shared" si="230"/>
        <v>0</v>
      </c>
      <c r="Z105" s="272"/>
      <c r="AA105" s="272">
        <f t="shared" si="230"/>
        <v>0</v>
      </c>
      <c r="AB105" s="2"/>
      <c r="AC105" s="272">
        <f t="shared" si="154"/>
        <v>0</v>
      </c>
      <c r="AD105" s="767"/>
      <c r="AE105" s="272">
        <f t="shared" ref="AE105:BA105" si="231">COUNTIF(AE12:AE65,"H.17")</f>
        <v>3</v>
      </c>
      <c r="AF105" s="272">
        <f t="shared" si="231"/>
        <v>3</v>
      </c>
      <c r="AG105" s="272">
        <f t="shared" si="231"/>
        <v>3</v>
      </c>
      <c r="AH105" s="272">
        <f t="shared" si="231"/>
        <v>0</v>
      </c>
      <c r="AI105" s="272">
        <f t="shared" si="231"/>
        <v>0</v>
      </c>
      <c r="AJ105" s="272">
        <f t="shared" si="231"/>
        <v>0</v>
      </c>
      <c r="AK105" s="272">
        <f t="shared" si="231"/>
        <v>0</v>
      </c>
      <c r="AL105" s="272">
        <f t="shared" si="231"/>
        <v>0</v>
      </c>
      <c r="AM105" s="272">
        <f t="shared" si="231"/>
        <v>0</v>
      </c>
      <c r="AN105" s="272">
        <f t="shared" si="231"/>
        <v>4</v>
      </c>
      <c r="AO105" s="272">
        <f t="shared" si="231"/>
        <v>4</v>
      </c>
      <c r="AP105" s="272">
        <f t="shared" si="231"/>
        <v>4</v>
      </c>
      <c r="AQ105" s="272">
        <f t="shared" si="231"/>
        <v>0</v>
      </c>
      <c r="AR105" s="272">
        <f t="shared" si="231"/>
        <v>0</v>
      </c>
      <c r="AS105" s="272">
        <f t="shared" si="231"/>
        <v>0</v>
      </c>
      <c r="AT105" s="272">
        <f t="shared" si="231"/>
        <v>0</v>
      </c>
      <c r="AU105" s="272">
        <f t="shared" si="231"/>
        <v>0</v>
      </c>
      <c r="AV105" s="272">
        <f t="shared" si="231"/>
        <v>0</v>
      </c>
      <c r="AW105" s="272">
        <f t="shared" si="231"/>
        <v>0</v>
      </c>
      <c r="AX105" s="272">
        <f t="shared" si="231"/>
        <v>0</v>
      </c>
      <c r="AY105" s="272">
        <f t="shared" si="231"/>
        <v>0</v>
      </c>
      <c r="AZ105" s="272">
        <f t="shared" si="231"/>
        <v>0</v>
      </c>
      <c r="BA105" s="427">
        <f t="shared" si="231"/>
        <v>0</v>
      </c>
      <c r="BB105" s="427">
        <f t="shared" si="157"/>
        <v>21</v>
      </c>
      <c r="BC105" s="766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82"/>
      <c r="EX105" s="182"/>
      <c r="EY105" s="7"/>
      <c r="EZ105" s="7"/>
      <c r="FA105" s="7"/>
      <c r="FB105" s="7"/>
      <c r="FC105" s="7"/>
      <c r="FD105" s="7"/>
      <c r="FE105" s="7"/>
      <c r="FF105" s="7"/>
    </row>
    <row r="106" spans="1:162" ht="18" hidden="1" customHeight="1" x14ac:dyDescent="0.25">
      <c r="A106" s="770" t="s">
        <v>474</v>
      </c>
      <c r="B106" s="770"/>
      <c r="C106" s="770"/>
      <c r="D106" s="272">
        <f t="shared" ref="D106:AA106" si="232">COUNTIF(D12:D65,"I.2")</f>
        <v>0</v>
      </c>
      <c r="E106" s="272">
        <f t="shared" si="232"/>
        <v>0</v>
      </c>
      <c r="F106" s="272">
        <f t="shared" si="232"/>
        <v>0</v>
      </c>
      <c r="G106" s="272">
        <f t="shared" si="232"/>
        <v>0</v>
      </c>
      <c r="H106" s="272">
        <f t="shared" si="232"/>
        <v>0</v>
      </c>
      <c r="I106" s="272">
        <f t="shared" si="232"/>
        <v>0</v>
      </c>
      <c r="J106" s="272">
        <f t="shared" si="232"/>
        <v>0</v>
      </c>
      <c r="K106" s="272">
        <f t="shared" si="232"/>
        <v>0</v>
      </c>
      <c r="L106" s="272">
        <f t="shared" si="232"/>
        <v>0</v>
      </c>
      <c r="M106" s="272">
        <f t="shared" si="232"/>
        <v>0</v>
      </c>
      <c r="N106" s="272">
        <f t="shared" si="232"/>
        <v>0</v>
      </c>
      <c r="O106" s="272">
        <f t="shared" si="232"/>
        <v>0</v>
      </c>
      <c r="P106" s="222">
        <f t="shared" si="232"/>
        <v>0</v>
      </c>
      <c r="Q106" s="222">
        <f t="shared" si="232"/>
        <v>0</v>
      </c>
      <c r="R106" s="272">
        <f t="shared" si="232"/>
        <v>0</v>
      </c>
      <c r="S106" s="272">
        <f t="shared" si="232"/>
        <v>0</v>
      </c>
      <c r="T106" s="272">
        <f t="shared" si="232"/>
        <v>0</v>
      </c>
      <c r="U106" s="272">
        <f t="shared" si="232"/>
        <v>0</v>
      </c>
      <c r="V106" s="272">
        <f t="shared" si="232"/>
        <v>0</v>
      </c>
      <c r="W106" s="272">
        <f t="shared" si="232"/>
        <v>0</v>
      </c>
      <c r="X106" s="272">
        <f t="shared" si="232"/>
        <v>0</v>
      </c>
      <c r="Y106" s="272">
        <f t="shared" si="232"/>
        <v>0</v>
      </c>
      <c r="Z106" s="272"/>
      <c r="AA106" s="272">
        <f t="shared" si="232"/>
        <v>0</v>
      </c>
      <c r="AB106" s="2"/>
      <c r="AC106" s="272">
        <f t="shared" si="154"/>
        <v>0</v>
      </c>
      <c r="AD106" s="426">
        <f>AC106</f>
        <v>0</v>
      </c>
      <c r="AE106" s="272">
        <f t="shared" ref="AE106:BA106" si="233">COUNTIF(AE11:AE64,"I.2")</f>
        <v>0</v>
      </c>
      <c r="AF106" s="272">
        <f t="shared" si="233"/>
        <v>0</v>
      </c>
      <c r="AG106" s="272">
        <f t="shared" si="233"/>
        <v>0</v>
      </c>
      <c r="AH106" s="272">
        <f t="shared" si="233"/>
        <v>0</v>
      </c>
      <c r="AI106" s="272">
        <f t="shared" si="233"/>
        <v>0</v>
      </c>
      <c r="AJ106" s="272">
        <f t="shared" si="233"/>
        <v>0</v>
      </c>
      <c r="AK106" s="272">
        <f t="shared" si="233"/>
        <v>0</v>
      </c>
      <c r="AL106" s="272">
        <f t="shared" si="233"/>
        <v>0</v>
      </c>
      <c r="AM106" s="272">
        <f t="shared" si="233"/>
        <v>0</v>
      </c>
      <c r="AN106" s="272">
        <f t="shared" si="233"/>
        <v>0</v>
      </c>
      <c r="AO106" s="272">
        <f t="shared" si="233"/>
        <v>0</v>
      </c>
      <c r="AP106" s="272">
        <f t="shared" si="233"/>
        <v>0</v>
      </c>
      <c r="AQ106" s="272">
        <f t="shared" si="233"/>
        <v>0</v>
      </c>
      <c r="AR106" s="272">
        <f t="shared" si="233"/>
        <v>0</v>
      </c>
      <c r="AS106" s="272">
        <f t="shared" si="233"/>
        <v>0</v>
      </c>
      <c r="AT106" s="272">
        <f t="shared" si="233"/>
        <v>0</v>
      </c>
      <c r="AU106" s="272">
        <f t="shared" si="233"/>
        <v>4</v>
      </c>
      <c r="AV106" s="272">
        <f t="shared" si="233"/>
        <v>4</v>
      </c>
      <c r="AW106" s="272">
        <f t="shared" si="233"/>
        <v>4</v>
      </c>
      <c r="AX106" s="272">
        <f t="shared" si="233"/>
        <v>0</v>
      </c>
      <c r="AY106" s="272">
        <f t="shared" si="233"/>
        <v>0</v>
      </c>
      <c r="AZ106" s="272">
        <f t="shared" si="233"/>
        <v>0</v>
      </c>
      <c r="BA106" s="427">
        <f t="shared" si="233"/>
        <v>0</v>
      </c>
      <c r="BB106" s="427">
        <f t="shared" si="157"/>
        <v>12</v>
      </c>
      <c r="BC106" s="427">
        <f>BB106</f>
        <v>12</v>
      </c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82"/>
      <c r="EX106" s="182"/>
      <c r="EY106" s="7"/>
      <c r="EZ106" s="7"/>
      <c r="FA106" s="7"/>
      <c r="FB106" s="7"/>
      <c r="FC106" s="7"/>
      <c r="FD106" s="7"/>
      <c r="FE106" s="7"/>
      <c r="FF106" s="7"/>
    </row>
    <row r="107" spans="1:162" ht="18" hidden="1" customHeight="1" x14ac:dyDescent="0.25">
      <c r="A107" s="770" t="s">
        <v>568</v>
      </c>
      <c r="B107" s="770"/>
      <c r="C107" s="770"/>
      <c r="D107" s="272">
        <f t="shared" ref="D107:AA107" si="234">COUNTIF(D12:D65,"I.21")</f>
        <v>0</v>
      </c>
      <c r="E107" s="272">
        <f t="shared" si="234"/>
        <v>0</v>
      </c>
      <c r="F107" s="272">
        <f t="shared" si="234"/>
        <v>0</v>
      </c>
      <c r="G107" s="272">
        <f t="shared" si="234"/>
        <v>0</v>
      </c>
      <c r="H107" s="272">
        <f t="shared" si="234"/>
        <v>0</v>
      </c>
      <c r="I107" s="272">
        <f t="shared" si="234"/>
        <v>0</v>
      </c>
      <c r="J107" s="272">
        <f t="shared" si="234"/>
        <v>0</v>
      </c>
      <c r="K107" s="272">
        <f t="shared" si="234"/>
        <v>0</v>
      </c>
      <c r="L107" s="272">
        <f t="shared" si="234"/>
        <v>0</v>
      </c>
      <c r="M107" s="272">
        <f t="shared" si="234"/>
        <v>0</v>
      </c>
      <c r="N107" s="272">
        <f t="shared" si="234"/>
        <v>0</v>
      </c>
      <c r="O107" s="272">
        <f t="shared" si="234"/>
        <v>0</v>
      </c>
      <c r="P107" s="272">
        <f t="shared" si="234"/>
        <v>0</v>
      </c>
      <c r="Q107" s="272">
        <f t="shared" si="234"/>
        <v>0</v>
      </c>
      <c r="R107" s="272">
        <f t="shared" si="234"/>
        <v>0</v>
      </c>
      <c r="S107" s="272">
        <f t="shared" si="234"/>
        <v>0</v>
      </c>
      <c r="T107" s="272">
        <f t="shared" si="234"/>
        <v>0</v>
      </c>
      <c r="U107" s="272">
        <f t="shared" si="234"/>
        <v>0</v>
      </c>
      <c r="V107" s="272">
        <f t="shared" si="234"/>
        <v>0</v>
      </c>
      <c r="W107" s="272">
        <f t="shared" si="234"/>
        <v>0</v>
      </c>
      <c r="X107" s="272">
        <f t="shared" si="234"/>
        <v>0</v>
      </c>
      <c r="Y107" s="272">
        <f t="shared" si="234"/>
        <v>0</v>
      </c>
      <c r="Z107" s="272"/>
      <c r="AA107" s="272">
        <f t="shared" si="234"/>
        <v>0</v>
      </c>
      <c r="AB107" s="2"/>
      <c r="AC107" s="272">
        <f t="shared" si="154"/>
        <v>0</v>
      </c>
      <c r="AD107" s="426">
        <f>AC107</f>
        <v>0</v>
      </c>
      <c r="AE107" s="272">
        <f t="shared" ref="AE107:BA107" si="235">COUNTIF(AE12:AE65,"I.21")</f>
        <v>3</v>
      </c>
      <c r="AF107" s="272">
        <f t="shared" si="235"/>
        <v>3</v>
      </c>
      <c r="AG107" s="272">
        <f t="shared" si="235"/>
        <v>3</v>
      </c>
      <c r="AH107" s="272">
        <f t="shared" si="235"/>
        <v>0</v>
      </c>
      <c r="AI107" s="272">
        <f t="shared" si="235"/>
        <v>0</v>
      </c>
      <c r="AJ107" s="272">
        <f t="shared" si="235"/>
        <v>0</v>
      </c>
      <c r="AK107" s="272">
        <f t="shared" si="235"/>
        <v>0</v>
      </c>
      <c r="AL107" s="272">
        <f t="shared" si="235"/>
        <v>0</v>
      </c>
      <c r="AM107" s="272">
        <f t="shared" si="235"/>
        <v>0</v>
      </c>
      <c r="AN107" s="272">
        <f t="shared" si="235"/>
        <v>4</v>
      </c>
      <c r="AO107" s="272">
        <f t="shared" si="235"/>
        <v>4</v>
      </c>
      <c r="AP107" s="272">
        <f t="shared" si="235"/>
        <v>4</v>
      </c>
      <c r="AQ107" s="272">
        <f t="shared" si="235"/>
        <v>0</v>
      </c>
      <c r="AR107" s="272">
        <f t="shared" si="235"/>
        <v>0</v>
      </c>
      <c r="AS107" s="272">
        <f t="shared" si="235"/>
        <v>0</v>
      </c>
      <c r="AT107" s="272">
        <f t="shared" si="235"/>
        <v>0</v>
      </c>
      <c r="AU107" s="272">
        <f t="shared" si="235"/>
        <v>0</v>
      </c>
      <c r="AV107" s="272">
        <f t="shared" si="235"/>
        <v>0</v>
      </c>
      <c r="AW107" s="272">
        <f t="shared" si="235"/>
        <v>0</v>
      </c>
      <c r="AX107" s="272">
        <f t="shared" si="235"/>
        <v>0</v>
      </c>
      <c r="AY107" s="272">
        <f t="shared" si="235"/>
        <v>0</v>
      </c>
      <c r="AZ107" s="272">
        <f t="shared" si="235"/>
        <v>0</v>
      </c>
      <c r="BA107" s="427">
        <f t="shared" si="235"/>
        <v>0</v>
      </c>
      <c r="BB107" s="427">
        <f t="shared" si="157"/>
        <v>21</v>
      </c>
      <c r="BC107" s="427">
        <f>BB107</f>
        <v>21</v>
      </c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82"/>
      <c r="EX107" s="182"/>
      <c r="EY107" s="7"/>
      <c r="EZ107" s="7"/>
      <c r="FA107" s="7"/>
      <c r="FB107" s="7"/>
      <c r="FC107" s="7"/>
      <c r="FD107" s="7"/>
      <c r="FE107" s="7"/>
      <c r="FF107" s="7"/>
    </row>
    <row r="108" spans="1:162" ht="18" hidden="1" customHeight="1" x14ac:dyDescent="0.25">
      <c r="A108" s="770" t="s">
        <v>475</v>
      </c>
      <c r="B108" s="770"/>
      <c r="C108" s="770"/>
      <c r="D108" s="272">
        <f t="shared" ref="D108:AA108" si="236">COUNTIF(D12:D65,"J.4")</f>
        <v>0</v>
      </c>
      <c r="E108" s="272">
        <f t="shared" si="236"/>
        <v>0</v>
      </c>
      <c r="F108" s="272">
        <f t="shared" si="236"/>
        <v>0</v>
      </c>
      <c r="G108" s="272">
        <f t="shared" si="236"/>
        <v>0</v>
      </c>
      <c r="H108" s="272">
        <f t="shared" si="236"/>
        <v>0</v>
      </c>
      <c r="I108" s="272">
        <f t="shared" si="236"/>
        <v>0</v>
      </c>
      <c r="J108" s="272">
        <f t="shared" si="236"/>
        <v>0</v>
      </c>
      <c r="K108" s="272">
        <f t="shared" si="236"/>
        <v>0</v>
      </c>
      <c r="L108" s="272">
        <f t="shared" si="236"/>
        <v>0</v>
      </c>
      <c r="M108" s="272">
        <f t="shared" si="236"/>
        <v>0</v>
      </c>
      <c r="N108" s="272">
        <f t="shared" si="236"/>
        <v>0</v>
      </c>
      <c r="O108" s="272">
        <f t="shared" si="236"/>
        <v>0</v>
      </c>
      <c r="P108" s="222">
        <f t="shared" si="236"/>
        <v>0</v>
      </c>
      <c r="Q108" s="222">
        <f t="shared" si="236"/>
        <v>0</v>
      </c>
      <c r="R108" s="272">
        <f t="shared" si="236"/>
        <v>0</v>
      </c>
      <c r="S108" s="272">
        <f t="shared" si="236"/>
        <v>0</v>
      </c>
      <c r="T108" s="272">
        <f t="shared" si="236"/>
        <v>0</v>
      </c>
      <c r="U108" s="272">
        <f t="shared" si="236"/>
        <v>0</v>
      </c>
      <c r="V108" s="272">
        <f t="shared" si="236"/>
        <v>0</v>
      </c>
      <c r="W108" s="272">
        <f t="shared" si="236"/>
        <v>0</v>
      </c>
      <c r="X108" s="272">
        <f t="shared" si="236"/>
        <v>0</v>
      </c>
      <c r="Y108" s="272">
        <f t="shared" si="236"/>
        <v>0</v>
      </c>
      <c r="Z108" s="272"/>
      <c r="AA108" s="272">
        <f t="shared" si="236"/>
        <v>0</v>
      </c>
      <c r="AB108" s="2"/>
      <c r="AC108" s="272">
        <f t="shared" si="154"/>
        <v>0</v>
      </c>
      <c r="AD108" s="767">
        <f>AC108+AC109</f>
        <v>0</v>
      </c>
      <c r="AE108" s="272">
        <f t="shared" ref="AE108:BA108" si="237">COUNTIF(AE11:AE64,"J.4")</f>
        <v>3</v>
      </c>
      <c r="AF108" s="272">
        <f t="shared" si="237"/>
        <v>3</v>
      </c>
      <c r="AG108" s="272">
        <f t="shared" si="237"/>
        <v>3</v>
      </c>
      <c r="AH108" s="272">
        <f t="shared" si="237"/>
        <v>0</v>
      </c>
      <c r="AI108" s="272">
        <f t="shared" si="237"/>
        <v>0</v>
      </c>
      <c r="AJ108" s="272">
        <f t="shared" si="237"/>
        <v>0</v>
      </c>
      <c r="AK108" s="272">
        <f t="shared" si="237"/>
        <v>0</v>
      </c>
      <c r="AL108" s="272">
        <f t="shared" si="237"/>
        <v>0</v>
      </c>
      <c r="AM108" s="272">
        <f t="shared" si="237"/>
        <v>0</v>
      </c>
      <c r="AN108" s="272">
        <f t="shared" si="237"/>
        <v>0</v>
      </c>
      <c r="AO108" s="272">
        <f t="shared" si="237"/>
        <v>0</v>
      </c>
      <c r="AP108" s="272">
        <f t="shared" si="237"/>
        <v>0</v>
      </c>
      <c r="AQ108" s="272">
        <f t="shared" si="237"/>
        <v>0</v>
      </c>
      <c r="AR108" s="272">
        <f t="shared" si="237"/>
        <v>0</v>
      </c>
      <c r="AS108" s="272">
        <f t="shared" si="237"/>
        <v>0</v>
      </c>
      <c r="AT108" s="272">
        <f t="shared" si="237"/>
        <v>0</v>
      </c>
      <c r="AU108" s="272">
        <f t="shared" si="237"/>
        <v>4</v>
      </c>
      <c r="AV108" s="272">
        <f t="shared" si="237"/>
        <v>4</v>
      </c>
      <c r="AW108" s="272">
        <f t="shared" si="237"/>
        <v>4</v>
      </c>
      <c r="AX108" s="272">
        <f t="shared" si="237"/>
        <v>0</v>
      </c>
      <c r="AY108" s="272">
        <f t="shared" si="237"/>
        <v>0</v>
      </c>
      <c r="AZ108" s="272">
        <f t="shared" si="237"/>
        <v>0</v>
      </c>
      <c r="BA108" s="427">
        <f t="shared" si="237"/>
        <v>0</v>
      </c>
      <c r="BB108" s="427">
        <f t="shared" si="157"/>
        <v>21</v>
      </c>
      <c r="BC108" s="766">
        <f>BB108+BB109</f>
        <v>24</v>
      </c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82"/>
      <c r="EX108" s="182"/>
      <c r="EY108" s="7"/>
      <c r="EZ108" s="7"/>
      <c r="FA108" s="7"/>
      <c r="FB108" s="7"/>
      <c r="FC108" s="7"/>
      <c r="FD108" s="7"/>
      <c r="FE108" s="7"/>
      <c r="FF108" s="7"/>
    </row>
    <row r="109" spans="1:162" ht="18" hidden="1" customHeight="1" x14ac:dyDescent="0.25">
      <c r="A109" s="422" t="s">
        <v>599</v>
      </c>
      <c r="B109" s="422"/>
      <c r="C109" s="422"/>
      <c r="D109" s="272">
        <f>COUNTIF(D12:D65,"JL.4")</f>
        <v>0</v>
      </c>
      <c r="E109" s="272">
        <f t="shared" ref="E109:AA109" si="238">COUNTIF(E12:E65,"JL.4")</f>
        <v>0</v>
      </c>
      <c r="F109" s="272">
        <f t="shared" si="238"/>
        <v>0</v>
      </c>
      <c r="G109" s="272">
        <f t="shared" si="238"/>
        <v>0</v>
      </c>
      <c r="H109" s="272">
        <f>COUNTIF(H12:H65,"JL.4")</f>
        <v>0</v>
      </c>
      <c r="I109" s="272">
        <f>COUNTIF(I12:I65,"JL.4")</f>
        <v>0</v>
      </c>
      <c r="J109" s="272">
        <f>COUNTIF(J12:J65,"JL.4")</f>
        <v>0</v>
      </c>
      <c r="K109" s="272">
        <f>COUNTIF(K12:K65,"JL.4")</f>
        <v>0</v>
      </c>
      <c r="L109" s="272">
        <f>COUNTIF(L12:L65,"JL.4")</f>
        <v>0</v>
      </c>
      <c r="M109" s="272">
        <f t="shared" si="238"/>
        <v>0</v>
      </c>
      <c r="N109" s="272">
        <f t="shared" si="238"/>
        <v>0</v>
      </c>
      <c r="O109" s="272">
        <f t="shared" si="238"/>
        <v>0</v>
      </c>
      <c r="P109" s="272">
        <f t="shared" si="238"/>
        <v>0</v>
      </c>
      <c r="Q109" s="272">
        <f t="shared" si="238"/>
        <v>0</v>
      </c>
      <c r="R109" s="272">
        <f t="shared" si="238"/>
        <v>0</v>
      </c>
      <c r="S109" s="272">
        <f t="shared" si="238"/>
        <v>0</v>
      </c>
      <c r="T109" s="272">
        <f t="shared" si="238"/>
        <v>0</v>
      </c>
      <c r="U109" s="272">
        <f t="shared" si="238"/>
        <v>0</v>
      </c>
      <c r="V109" s="272">
        <f t="shared" si="238"/>
        <v>0</v>
      </c>
      <c r="W109" s="272">
        <f t="shared" si="238"/>
        <v>0</v>
      </c>
      <c r="X109" s="272">
        <f t="shared" si="238"/>
        <v>0</v>
      </c>
      <c r="Y109" s="272">
        <f t="shared" si="238"/>
        <v>0</v>
      </c>
      <c r="Z109" s="272"/>
      <c r="AA109" s="272">
        <f t="shared" si="238"/>
        <v>0</v>
      </c>
      <c r="AB109" s="2"/>
      <c r="AC109" s="272">
        <f t="shared" si="154"/>
        <v>0</v>
      </c>
      <c r="AD109" s="767"/>
      <c r="AE109" s="272">
        <f t="shared" ref="AE109:BA109" si="239">COUNTIF(AE12:AE65,"JL.4")</f>
        <v>0</v>
      </c>
      <c r="AF109" s="272">
        <f t="shared" si="239"/>
        <v>0</v>
      </c>
      <c r="AG109" s="272">
        <f t="shared" si="239"/>
        <v>0</v>
      </c>
      <c r="AH109" s="272">
        <f t="shared" si="239"/>
        <v>3</v>
      </c>
      <c r="AI109" s="272">
        <f t="shared" si="239"/>
        <v>0</v>
      </c>
      <c r="AJ109" s="272">
        <f t="shared" si="239"/>
        <v>0</v>
      </c>
      <c r="AK109" s="272">
        <f t="shared" si="239"/>
        <v>0</v>
      </c>
      <c r="AL109" s="272">
        <f t="shared" si="239"/>
        <v>0</v>
      </c>
      <c r="AM109" s="272">
        <f t="shared" si="239"/>
        <v>0</v>
      </c>
      <c r="AN109" s="272">
        <f t="shared" si="239"/>
        <v>0</v>
      </c>
      <c r="AO109" s="272">
        <f t="shared" si="239"/>
        <v>0</v>
      </c>
      <c r="AP109" s="272">
        <f t="shared" si="239"/>
        <v>0</v>
      </c>
      <c r="AQ109" s="272">
        <f t="shared" si="239"/>
        <v>0</v>
      </c>
      <c r="AR109" s="272">
        <f t="shared" si="239"/>
        <v>0</v>
      </c>
      <c r="AS109" s="272">
        <f t="shared" si="239"/>
        <v>0</v>
      </c>
      <c r="AT109" s="272">
        <f t="shared" si="239"/>
        <v>0</v>
      </c>
      <c r="AU109" s="272">
        <f t="shared" si="239"/>
        <v>0</v>
      </c>
      <c r="AV109" s="272">
        <f t="shared" si="239"/>
        <v>0</v>
      </c>
      <c r="AW109" s="272">
        <f t="shared" si="239"/>
        <v>0</v>
      </c>
      <c r="AX109" s="272">
        <f t="shared" si="239"/>
        <v>0</v>
      </c>
      <c r="AY109" s="272">
        <f t="shared" si="239"/>
        <v>0</v>
      </c>
      <c r="AZ109" s="272">
        <f t="shared" si="239"/>
        <v>0</v>
      </c>
      <c r="BA109" s="427">
        <f t="shared" si="239"/>
        <v>0</v>
      </c>
      <c r="BB109" s="427">
        <f t="shared" si="157"/>
        <v>3</v>
      </c>
      <c r="BC109" s="766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82"/>
      <c r="EX109" s="182"/>
      <c r="EY109" s="7"/>
      <c r="EZ109" s="7"/>
      <c r="FA109" s="7"/>
      <c r="FB109" s="7"/>
      <c r="FC109" s="7"/>
      <c r="FD109" s="7"/>
      <c r="FE109" s="7"/>
      <c r="FF109" s="7"/>
    </row>
    <row r="110" spans="1:162" ht="18" hidden="1" customHeight="1" x14ac:dyDescent="0.25">
      <c r="A110" s="770" t="s">
        <v>476</v>
      </c>
      <c r="B110" s="770"/>
      <c r="C110" s="770"/>
      <c r="D110" s="272">
        <f t="shared" ref="D110:AA110" si="240">COUNTIF(D12:D65,"J.11")</f>
        <v>0</v>
      </c>
      <c r="E110" s="272">
        <f t="shared" si="240"/>
        <v>0</v>
      </c>
      <c r="F110" s="272">
        <f t="shared" si="240"/>
        <v>0</v>
      </c>
      <c r="G110" s="272">
        <f t="shared" si="240"/>
        <v>0</v>
      </c>
      <c r="H110" s="272">
        <f t="shared" si="240"/>
        <v>0</v>
      </c>
      <c r="I110" s="272">
        <f t="shared" si="240"/>
        <v>0</v>
      </c>
      <c r="J110" s="272">
        <f t="shared" si="240"/>
        <v>0</v>
      </c>
      <c r="K110" s="272">
        <f t="shared" si="240"/>
        <v>0</v>
      </c>
      <c r="L110" s="272">
        <f t="shared" si="240"/>
        <v>0</v>
      </c>
      <c r="M110" s="272">
        <f t="shared" si="240"/>
        <v>0</v>
      </c>
      <c r="N110" s="272">
        <f t="shared" si="240"/>
        <v>0</v>
      </c>
      <c r="O110" s="272">
        <f t="shared" si="240"/>
        <v>0</v>
      </c>
      <c r="P110" s="272">
        <f t="shared" si="240"/>
        <v>0</v>
      </c>
      <c r="Q110" s="272">
        <f t="shared" si="240"/>
        <v>0</v>
      </c>
      <c r="R110" s="272">
        <f t="shared" si="240"/>
        <v>0</v>
      </c>
      <c r="S110" s="272">
        <f t="shared" si="240"/>
        <v>0</v>
      </c>
      <c r="T110" s="272">
        <f t="shared" si="240"/>
        <v>0</v>
      </c>
      <c r="U110" s="272">
        <f t="shared" si="240"/>
        <v>0</v>
      </c>
      <c r="V110" s="272">
        <f t="shared" si="240"/>
        <v>0</v>
      </c>
      <c r="W110" s="272">
        <f t="shared" si="240"/>
        <v>0</v>
      </c>
      <c r="X110" s="272">
        <f t="shared" si="240"/>
        <v>0</v>
      </c>
      <c r="Y110" s="272">
        <f t="shared" si="240"/>
        <v>0</v>
      </c>
      <c r="Z110" s="272"/>
      <c r="AA110" s="272">
        <f t="shared" si="240"/>
        <v>0</v>
      </c>
      <c r="AB110" s="2"/>
      <c r="AC110" s="272">
        <f t="shared" si="154"/>
        <v>0</v>
      </c>
      <c r="AD110" s="767">
        <f>AC110+AC111</f>
        <v>0</v>
      </c>
      <c r="AE110" s="272">
        <f t="shared" ref="AE110:BA110" si="241">COUNTIF(AE11:AE64,"J.11")</f>
        <v>0</v>
      </c>
      <c r="AF110" s="272">
        <f t="shared" si="241"/>
        <v>0</v>
      </c>
      <c r="AG110" s="272">
        <f t="shared" si="241"/>
        <v>0</v>
      </c>
      <c r="AH110" s="272">
        <f t="shared" si="241"/>
        <v>0</v>
      </c>
      <c r="AI110" s="272">
        <f t="shared" si="241"/>
        <v>0</v>
      </c>
      <c r="AJ110" s="272">
        <f t="shared" si="241"/>
        <v>0</v>
      </c>
      <c r="AK110" s="272">
        <f t="shared" si="241"/>
        <v>0</v>
      </c>
      <c r="AL110" s="272">
        <f t="shared" si="241"/>
        <v>0</v>
      </c>
      <c r="AM110" s="272">
        <f t="shared" si="241"/>
        <v>0</v>
      </c>
      <c r="AN110" s="272">
        <f t="shared" si="241"/>
        <v>4</v>
      </c>
      <c r="AO110" s="272">
        <f t="shared" si="241"/>
        <v>4</v>
      </c>
      <c r="AP110" s="272">
        <f t="shared" si="241"/>
        <v>4</v>
      </c>
      <c r="AQ110" s="272">
        <f t="shared" si="241"/>
        <v>0</v>
      </c>
      <c r="AR110" s="272">
        <f t="shared" si="241"/>
        <v>0</v>
      </c>
      <c r="AS110" s="272">
        <f t="shared" si="241"/>
        <v>0</v>
      </c>
      <c r="AT110" s="272">
        <f t="shared" si="241"/>
        <v>0</v>
      </c>
      <c r="AU110" s="272">
        <f t="shared" si="241"/>
        <v>0</v>
      </c>
      <c r="AV110" s="272">
        <f t="shared" si="241"/>
        <v>0</v>
      </c>
      <c r="AW110" s="272">
        <f t="shared" si="241"/>
        <v>0</v>
      </c>
      <c r="AX110" s="272">
        <f t="shared" si="241"/>
        <v>0</v>
      </c>
      <c r="AY110" s="272">
        <f t="shared" si="241"/>
        <v>0</v>
      </c>
      <c r="AZ110" s="272">
        <f t="shared" si="241"/>
        <v>0</v>
      </c>
      <c r="BA110" s="427">
        <f t="shared" si="241"/>
        <v>0</v>
      </c>
      <c r="BB110" s="427">
        <f t="shared" si="157"/>
        <v>12</v>
      </c>
      <c r="BC110" s="766">
        <f>BB110+BB111</f>
        <v>12</v>
      </c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82"/>
      <c r="EX110" s="182"/>
      <c r="EY110" s="7"/>
      <c r="EZ110" s="7"/>
      <c r="FA110" s="7"/>
      <c r="FB110" s="7"/>
      <c r="FC110" s="7"/>
      <c r="FD110" s="7"/>
      <c r="FE110" s="7"/>
      <c r="FF110" s="7"/>
    </row>
    <row r="111" spans="1:162" ht="18" hidden="1" customHeight="1" x14ac:dyDescent="0.25">
      <c r="A111" s="770" t="s">
        <v>482</v>
      </c>
      <c r="B111" s="770"/>
      <c r="C111" s="770"/>
      <c r="D111" s="272">
        <f t="shared" ref="D111:AA111" si="242">COUNTIF(D12:D65,"JL.11")</f>
        <v>0</v>
      </c>
      <c r="E111" s="272">
        <f t="shared" si="242"/>
        <v>0</v>
      </c>
      <c r="F111" s="272">
        <f t="shared" si="242"/>
        <v>0</v>
      </c>
      <c r="G111" s="272">
        <f t="shared" si="242"/>
        <v>0</v>
      </c>
      <c r="H111" s="272">
        <f t="shared" si="242"/>
        <v>0</v>
      </c>
      <c r="I111" s="272">
        <f t="shared" si="242"/>
        <v>0</v>
      </c>
      <c r="J111" s="272">
        <f t="shared" si="242"/>
        <v>0</v>
      </c>
      <c r="K111" s="272">
        <f t="shared" si="242"/>
        <v>0</v>
      </c>
      <c r="L111" s="272">
        <f t="shared" si="242"/>
        <v>0</v>
      </c>
      <c r="M111" s="272">
        <f t="shared" si="242"/>
        <v>0</v>
      </c>
      <c r="N111" s="272">
        <f t="shared" si="242"/>
        <v>0</v>
      </c>
      <c r="O111" s="272">
        <f t="shared" si="242"/>
        <v>0</v>
      </c>
      <c r="P111" s="272">
        <f t="shared" si="242"/>
        <v>0</v>
      </c>
      <c r="Q111" s="272">
        <f t="shared" si="242"/>
        <v>0</v>
      </c>
      <c r="R111" s="272">
        <f t="shared" si="242"/>
        <v>0</v>
      </c>
      <c r="S111" s="272">
        <f t="shared" si="242"/>
        <v>0</v>
      </c>
      <c r="T111" s="272">
        <f t="shared" si="242"/>
        <v>0</v>
      </c>
      <c r="U111" s="272">
        <f t="shared" si="242"/>
        <v>0</v>
      </c>
      <c r="V111" s="272">
        <f t="shared" si="242"/>
        <v>0</v>
      </c>
      <c r="W111" s="272">
        <f t="shared" si="242"/>
        <v>0</v>
      </c>
      <c r="X111" s="272">
        <f t="shared" si="242"/>
        <v>0</v>
      </c>
      <c r="Y111" s="272">
        <f t="shared" si="242"/>
        <v>0</v>
      </c>
      <c r="Z111" s="272"/>
      <c r="AA111" s="272">
        <f t="shared" si="242"/>
        <v>0</v>
      </c>
      <c r="AB111" s="2"/>
      <c r="AC111" s="272">
        <f t="shared" si="154"/>
        <v>0</v>
      </c>
      <c r="AD111" s="767"/>
      <c r="AE111" s="272">
        <f t="shared" ref="AE111:BA111" si="243">COUNTIF(AE11:AE64,"JL.11")</f>
        <v>0</v>
      </c>
      <c r="AF111" s="272">
        <f t="shared" si="243"/>
        <v>0</v>
      </c>
      <c r="AG111" s="272">
        <f t="shared" si="243"/>
        <v>0</v>
      </c>
      <c r="AH111" s="272">
        <f t="shared" si="243"/>
        <v>0</v>
      </c>
      <c r="AI111" s="272">
        <f t="shared" si="243"/>
        <v>0</v>
      </c>
      <c r="AJ111" s="272">
        <f t="shared" si="243"/>
        <v>0</v>
      </c>
      <c r="AK111" s="272">
        <f t="shared" si="243"/>
        <v>0</v>
      </c>
      <c r="AL111" s="272">
        <f t="shared" si="243"/>
        <v>0</v>
      </c>
      <c r="AM111" s="272">
        <f t="shared" si="243"/>
        <v>0</v>
      </c>
      <c r="AN111" s="272">
        <f t="shared" si="243"/>
        <v>0</v>
      </c>
      <c r="AO111" s="272">
        <f t="shared" si="243"/>
        <v>0</v>
      </c>
      <c r="AP111" s="272">
        <f t="shared" si="243"/>
        <v>0</v>
      </c>
      <c r="AQ111" s="272">
        <f t="shared" si="243"/>
        <v>0</v>
      </c>
      <c r="AR111" s="272">
        <f t="shared" si="243"/>
        <v>0</v>
      </c>
      <c r="AS111" s="272">
        <f t="shared" si="243"/>
        <v>0</v>
      </c>
      <c r="AT111" s="272">
        <f t="shared" si="243"/>
        <v>0</v>
      </c>
      <c r="AU111" s="272">
        <f t="shared" si="243"/>
        <v>0</v>
      </c>
      <c r="AV111" s="272">
        <f t="shared" si="243"/>
        <v>0</v>
      </c>
      <c r="AW111" s="272">
        <f t="shared" si="243"/>
        <v>0</v>
      </c>
      <c r="AX111" s="272">
        <f t="shared" si="243"/>
        <v>0</v>
      </c>
      <c r="AY111" s="272">
        <f t="shared" si="243"/>
        <v>0</v>
      </c>
      <c r="AZ111" s="272">
        <f t="shared" si="243"/>
        <v>0</v>
      </c>
      <c r="BA111" s="427">
        <f t="shared" si="243"/>
        <v>0</v>
      </c>
      <c r="BB111" s="427">
        <f t="shared" si="157"/>
        <v>0</v>
      </c>
      <c r="BC111" s="766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82"/>
      <c r="EX111" s="182"/>
      <c r="EY111" s="7"/>
      <c r="EZ111" s="7"/>
      <c r="FA111" s="7"/>
      <c r="FB111" s="7"/>
      <c r="FC111" s="7"/>
      <c r="FD111" s="7"/>
      <c r="FE111" s="7"/>
      <c r="FF111" s="7"/>
    </row>
    <row r="112" spans="1:162" ht="18" hidden="1" customHeight="1" x14ac:dyDescent="0.25">
      <c r="A112" s="422" t="s">
        <v>566</v>
      </c>
      <c r="B112" s="422"/>
      <c r="C112" s="422"/>
      <c r="D112" s="272">
        <f>COUNTIF(D12:D65,"JL.16")</f>
        <v>0</v>
      </c>
      <c r="E112" s="272">
        <f t="shared" ref="E112:AA112" si="244">COUNTIF(E12:E65,"JL.16")</f>
        <v>0</v>
      </c>
      <c r="F112" s="272">
        <f t="shared" si="244"/>
        <v>0</v>
      </c>
      <c r="G112" s="272">
        <f t="shared" si="244"/>
        <v>0</v>
      </c>
      <c r="H112" s="272">
        <f>COUNTIF(H12:H65,"JL.16")</f>
        <v>0</v>
      </c>
      <c r="I112" s="272">
        <f>COUNTIF(I12:I65,"JL.16")</f>
        <v>0</v>
      </c>
      <c r="J112" s="272">
        <f>COUNTIF(J12:J65,"JL.16")</f>
        <v>0</v>
      </c>
      <c r="K112" s="272">
        <f>COUNTIF(K12:K65,"JL.16")</f>
        <v>0</v>
      </c>
      <c r="L112" s="272">
        <f>COUNTIF(L12:L65,"JL.16")</f>
        <v>0</v>
      </c>
      <c r="M112" s="272">
        <f t="shared" si="244"/>
        <v>0</v>
      </c>
      <c r="N112" s="272">
        <f t="shared" si="244"/>
        <v>0</v>
      </c>
      <c r="O112" s="272">
        <f t="shared" si="244"/>
        <v>0</v>
      </c>
      <c r="P112" s="272">
        <f t="shared" si="244"/>
        <v>0</v>
      </c>
      <c r="Q112" s="272">
        <f t="shared" si="244"/>
        <v>0</v>
      </c>
      <c r="R112" s="272">
        <f t="shared" si="244"/>
        <v>0</v>
      </c>
      <c r="S112" s="272">
        <f t="shared" si="244"/>
        <v>0</v>
      </c>
      <c r="T112" s="272">
        <f t="shared" si="244"/>
        <v>0</v>
      </c>
      <c r="U112" s="272">
        <f t="shared" si="244"/>
        <v>0</v>
      </c>
      <c r="V112" s="272">
        <f t="shared" si="244"/>
        <v>0</v>
      </c>
      <c r="W112" s="272">
        <f t="shared" si="244"/>
        <v>0</v>
      </c>
      <c r="X112" s="272">
        <f t="shared" si="244"/>
        <v>0</v>
      </c>
      <c r="Y112" s="272">
        <f t="shared" si="244"/>
        <v>0</v>
      </c>
      <c r="Z112" s="272"/>
      <c r="AA112" s="272">
        <f t="shared" si="244"/>
        <v>0</v>
      </c>
      <c r="AB112" s="2"/>
      <c r="AC112" s="272">
        <f t="shared" si="154"/>
        <v>0</v>
      </c>
      <c r="AD112" s="767">
        <f>AC112+AC113</f>
        <v>0</v>
      </c>
      <c r="AE112" s="272">
        <f>COUNTIF(AE12:AE65,"JL.16")</f>
        <v>0</v>
      </c>
      <c r="AF112" s="272">
        <f t="shared" ref="AF112:BA112" si="245">COUNTIF(AF12:AF65,"JL.16")</f>
        <v>0</v>
      </c>
      <c r="AG112" s="272">
        <f t="shared" si="245"/>
        <v>0</v>
      </c>
      <c r="AH112" s="272">
        <f t="shared" si="245"/>
        <v>0</v>
      </c>
      <c r="AI112" s="272">
        <f t="shared" si="245"/>
        <v>0</v>
      </c>
      <c r="AJ112" s="272">
        <f t="shared" si="245"/>
        <v>0</v>
      </c>
      <c r="AK112" s="272">
        <f t="shared" si="245"/>
        <v>0</v>
      </c>
      <c r="AL112" s="272">
        <f t="shared" si="245"/>
        <v>0</v>
      </c>
      <c r="AM112" s="272">
        <f t="shared" si="245"/>
        <v>0</v>
      </c>
      <c r="AN112" s="272">
        <f t="shared" si="245"/>
        <v>0</v>
      </c>
      <c r="AO112" s="272">
        <f t="shared" si="245"/>
        <v>0</v>
      </c>
      <c r="AP112" s="272">
        <f t="shared" si="245"/>
        <v>0</v>
      </c>
      <c r="AQ112" s="272">
        <f t="shared" si="245"/>
        <v>0</v>
      </c>
      <c r="AR112" s="272">
        <f t="shared" si="245"/>
        <v>0</v>
      </c>
      <c r="AS112" s="272">
        <f t="shared" si="245"/>
        <v>0</v>
      </c>
      <c r="AT112" s="272">
        <f t="shared" si="245"/>
        <v>0</v>
      </c>
      <c r="AU112" s="272">
        <f t="shared" si="245"/>
        <v>0</v>
      </c>
      <c r="AV112" s="272">
        <f t="shared" si="245"/>
        <v>0</v>
      </c>
      <c r="AW112" s="272">
        <f t="shared" si="245"/>
        <v>0</v>
      </c>
      <c r="AX112" s="272">
        <f t="shared" si="245"/>
        <v>4</v>
      </c>
      <c r="AY112" s="272">
        <f t="shared" si="245"/>
        <v>4</v>
      </c>
      <c r="AZ112" s="272">
        <f t="shared" si="245"/>
        <v>0</v>
      </c>
      <c r="BA112" s="272">
        <f t="shared" si="245"/>
        <v>0</v>
      </c>
      <c r="BB112" s="427">
        <f t="shared" si="157"/>
        <v>8</v>
      </c>
      <c r="BC112" s="766">
        <f>BB112+BB113</f>
        <v>28</v>
      </c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82"/>
      <c r="EX112" s="182"/>
      <c r="EY112" s="7"/>
      <c r="EZ112" s="7"/>
      <c r="FA112" s="7"/>
      <c r="FB112" s="7"/>
      <c r="FC112" s="7"/>
      <c r="FD112" s="7"/>
      <c r="FE112" s="7"/>
      <c r="FF112" s="7"/>
    </row>
    <row r="113" spans="1:162" ht="18" hidden="1" customHeight="1" x14ac:dyDescent="0.25">
      <c r="A113" s="422" t="s">
        <v>567</v>
      </c>
      <c r="B113" s="422"/>
      <c r="C113" s="422"/>
      <c r="D113" s="272">
        <f t="shared" ref="D113:AA113" si="246">COUNTIF(D12:D65,"T.16")</f>
        <v>0</v>
      </c>
      <c r="E113" s="272">
        <f t="shared" si="246"/>
        <v>0</v>
      </c>
      <c r="F113" s="272">
        <f t="shared" si="246"/>
        <v>0</v>
      </c>
      <c r="G113" s="272">
        <f t="shared" si="246"/>
        <v>0</v>
      </c>
      <c r="H113" s="272">
        <f t="shared" si="246"/>
        <v>0</v>
      </c>
      <c r="I113" s="272">
        <f t="shared" si="246"/>
        <v>0</v>
      </c>
      <c r="J113" s="272">
        <f t="shared" si="246"/>
        <v>0</v>
      </c>
      <c r="K113" s="272">
        <f t="shared" si="246"/>
        <v>0</v>
      </c>
      <c r="L113" s="272">
        <f t="shared" si="246"/>
        <v>0</v>
      </c>
      <c r="M113" s="272">
        <f t="shared" si="246"/>
        <v>0</v>
      </c>
      <c r="N113" s="272">
        <f t="shared" si="246"/>
        <v>0</v>
      </c>
      <c r="O113" s="272">
        <f t="shared" si="246"/>
        <v>0</v>
      </c>
      <c r="P113" s="272">
        <f t="shared" si="246"/>
        <v>0</v>
      </c>
      <c r="Q113" s="272">
        <f t="shared" si="246"/>
        <v>0</v>
      </c>
      <c r="R113" s="272">
        <f t="shared" si="246"/>
        <v>0</v>
      </c>
      <c r="S113" s="272">
        <f t="shared" si="246"/>
        <v>0</v>
      </c>
      <c r="T113" s="272">
        <f t="shared" si="246"/>
        <v>0</v>
      </c>
      <c r="U113" s="272">
        <f t="shared" si="246"/>
        <v>0</v>
      </c>
      <c r="V113" s="272">
        <f t="shared" si="246"/>
        <v>0</v>
      </c>
      <c r="W113" s="272">
        <f t="shared" si="246"/>
        <v>0</v>
      </c>
      <c r="X113" s="272">
        <f t="shared" si="246"/>
        <v>0</v>
      </c>
      <c r="Y113" s="272">
        <f t="shared" si="246"/>
        <v>0</v>
      </c>
      <c r="Z113" s="272"/>
      <c r="AA113" s="272">
        <f t="shared" si="246"/>
        <v>0</v>
      </c>
      <c r="AB113" s="2"/>
      <c r="AC113" s="272">
        <f>SUM(D113:AB113)</f>
        <v>0</v>
      </c>
      <c r="AD113" s="767"/>
      <c r="AE113" s="272">
        <f t="shared" ref="AE113:BA113" si="247">COUNTIF(AE12:AE65,"T.16")</f>
        <v>0</v>
      </c>
      <c r="AF113" s="272">
        <f t="shared" si="247"/>
        <v>0</v>
      </c>
      <c r="AG113" s="272">
        <f t="shared" si="247"/>
        <v>0</v>
      </c>
      <c r="AH113" s="272">
        <f t="shared" si="247"/>
        <v>0</v>
      </c>
      <c r="AI113" s="272">
        <f t="shared" si="247"/>
        <v>0</v>
      </c>
      <c r="AJ113" s="272">
        <f t="shared" si="247"/>
        <v>0</v>
      </c>
      <c r="AK113" s="272">
        <f t="shared" si="247"/>
        <v>2</v>
      </c>
      <c r="AL113" s="272">
        <f t="shared" si="247"/>
        <v>2</v>
      </c>
      <c r="AM113" s="272">
        <f t="shared" si="247"/>
        <v>2</v>
      </c>
      <c r="AN113" s="272">
        <f t="shared" si="247"/>
        <v>0</v>
      </c>
      <c r="AO113" s="272">
        <f t="shared" si="247"/>
        <v>0</v>
      </c>
      <c r="AP113" s="272">
        <f t="shared" si="247"/>
        <v>0</v>
      </c>
      <c r="AQ113" s="272">
        <f t="shared" si="247"/>
        <v>0</v>
      </c>
      <c r="AR113" s="272">
        <f t="shared" si="247"/>
        <v>0</v>
      </c>
      <c r="AS113" s="272">
        <f t="shared" si="247"/>
        <v>0</v>
      </c>
      <c r="AT113" s="272">
        <f t="shared" si="247"/>
        <v>0</v>
      </c>
      <c r="AU113" s="272">
        <f t="shared" si="247"/>
        <v>2</v>
      </c>
      <c r="AV113" s="272">
        <f t="shared" si="247"/>
        <v>2</v>
      </c>
      <c r="AW113" s="272">
        <f t="shared" si="247"/>
        <v>2</v>
      </c>
      <c r="AX113" s="272">
        <f t="shared" si="247"/>
        <v>2</v>
      </c>
      <c r="AY113" s="272">
        <f t="shared" si="247"/>
        <v>2</v>
      </c>
      <c r="AZ113" s="272">
        <f t="shared" si="247"/>
        <v>2</v>
      </c>
      <c r="BA113" s="427">
        <f t="shared" si="247"/>
        <v>2</v>
      </c>
      <c r="BB113" s="427">
        <f t="shared" si="157"/>
        <v>20</v>
      </c>
      <c r="BC113" s="766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82"/>
      <c r="EX113" s="182"/>
      <c r="EY113" s="7"/>
      <c r="EZ113" s="7"/>
      <c r="FA113" s="7"/>
      <c r="FB113" s="7"/>
      <c r="FC113" s="7"/>
      <c r="FD113" s="7"/>
      <c r="FE113" s="7"/>
      <c r="FF113" s="7"/>
    </row>
    <row r="114" spans="1:162" ht="18" hidden="1" customHeight="1" x14ac:dyDescent="0.25">
      <c r="A114" s="422" t="s">
        <v>776</v>
      </c>
      <c r="B114" s="422"/>
      <c r="C114" s="422"/>
      <c r="D114" s="272">
        <f t="shared" ref="D114:AA114" si="248">COUNTIF(D12:D65,"T.26")</f>
        <v>0</v>
      </c>
      <c r="E114" s="272">
        <f t="shared" si="248"/>
        <v>0</v>
      </c>
      <c r="F114" s="272">
        <f t="shared" si="248"/>
        <v>0</v>
      </c>
      <c r="G114" s="272">
        <f t="shared" si="248"/>
        <v>0</v>
      </c>
      <c r="H114" s="272">
        <f t="shared" si="248"/>
        <v>0</v>
      </c>
      <c r="I114" s="272">
        <f t="shared" si="248"/>
        <v>0</v>
      </c>
      <c r="J114" s="272">
        <f t="shared" si="248"/>
        <v>0</v>
      </c>
      <c r="K114" s="272">
        <f t="shared" si="248"/>
        <v>0</v>
      </c>
      <c r="L114" s="272">
        <f t="shared" si="248"/>
        <v>0</v>
      </c>
      <c r="M114" s="272">
        <f t="shared" si="248"/>
        <v>0</v>
      </c>
      <c r="N114" s="272">
        <f t="shared" si="248"/>
        <v>0</v>
      </c>
      <c r="O114" s="272">
        <f t="shared" si="248"/>
        <v>0</v>
      </c>
      <c r="P114" s="272">
        <f t="shared" si="248"/>
        <v>0</v>
      </c>
      <c r="Q114" s="272">
        <f t="shared" si="248"/>
        <v>0</v>
      </c>
      <c r="R114" s="272">
        <f t="shared" si="248"/>
        <v>0</v>
      </c>
      <c r="S114" s="272">
        <f t="shared" si="248"/>
        <v>0</v>
      </c>
      <c r="T114" s="272">
        <f t="shared" si="248"/>
        <v>0</v>
      </c>
      <c r="U114" s="272">
        <f t="shared" si="248"/>
        <v>0</v>
      </c>
      <c r="V114" s="272">
        <f t="shared" si="248"/>
        <v>0</v>
      </c>
      <c r="W114" s="272">
        <f t="shared" si="248"/>
        <v>0</v>
      </c>
      <c r="X114" s="272">
        <f t="shared" si="248"/>
        <v>0</v>
      </c>
      <c r="Y114" s="272">
        <f t="shared" si="248"/>
        <v>0</v>
      </c>
      <c r="Z114" s="272"/>
      <c r="AA114" s="272">
        <f t="shared" si="248"/>
        <v>0</v>
      </c>
      <c r="AB114" s="272"/>
      <c r="AC114" s="272">
        <f>SUM(D114:AB114)</f>
        <v>0</v>
      </c>
      <c r="AD114" s="767">
        <f>AC114+AC115</f>
        <v>0</v>
      </c>
      <c r="AE114" s="272">
        <f t="shared" ref="AE114:BA114" si="249">COUNTIF(AE12:AE65,"T.26")</f>
        <v>0</v>
      </c>
      <c r="AF114" s="272">
        <f t="shared" si="249"/>
        <v>0</v>
      </c>
      <c r="AG114" s="272">
        <f t="shared" si="249"/>
        <v>0</v>
      </c>
      <c r="AH114" s="272">
        <f t="shared" si="249"/>
        <v>0</v>
      </c>
      <c r="AI114" s="272">
        <f t="shared" si="249"/>
        <v>0</v>
      </c>
      <c r="AJ114" s="272">
        <f t="shared" si="249"/>
        <v>0</v>
      </c>
      <c r="AK114" s="272">
        <f t="shared" si="249"/>
        <v>0</v>
      </c>
      <c r="AL114" s="272">
        <f t="shared" si="249"/>
        <v>0</v>
      </c>
      <c r="AM114" s="272">
        <f t="shared" si="249"/>
        <v>0</v>
      </c>
      <c r="AN114" s="272">
        <f t="shared" si="249"/>
        <v>2</v>
      </c>
      <c r="AO114" s="272">
        <f t="shared" si="249"/>
        <v>2</v>
      </c>
      <c r="AP114" s="272">
        <f t="shared" si="249"/>
        <v>2</v>
      </c>
      <c r="AQ114" s="272">
        <f t="shared" si="249"/>
        <v>2</v>
      </c>
      <c r="AR114" s="272">
        <f t="shared" si="249"/>
        <v>2</v>
      </c>
      <c r="AS114" s="272">
        <f t="shared" si="249"/>
        <v>2</v>
      </c>
      <c r="AT114" s="272">
        <f t="shared" si="249"/>
        <v>2</v>
      </c>
      <c r="AU114" s="272">
        <f t="shared" si="249"/>
        <v>0</v>
      </c>
      <c r="AV114" s="272">
        <f t="shared" si="249"/>
        <v>0</v>
      </c>
      <c r="AW114" s="272">
        <f t="shared" si="249"/>
        <v>0</v>
      </c>
      <c r="AX114" s="272">
        <f t="shared" si="249"/>
        <v>0</v>
      </c>
      <c r="AY114" s="272">
        <f t="shared" si="249"/>
        <v>0</v>
      </c>
      <c r="AZ114" s="272">
        <f t="shared" si="249"/>
        <v>0</v>
      </c>
      <c r="BA114" s="272">
        <f t="shared" si="249"/>
        <v>0</v>
      </c>
      <c r="BB114" s="427">
        <f t="shared" si="157"/>
        <v>14</v>
      </c>
      <c r="BC114" s="766">
        <f>BB114+BB115</f>
        <v>28</v>
      </c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82"/>
      <c r="EX114" s="182"/>
      <c r="EY114" s="7"/>
      <c r="EZ114" s="7"/>
      <c r="FA114" s="7"/>
      <c r="FB114" s="7"/>
      <c r="FC114" s="7"/>
      <c r="FD114" s="7"/>
      <c r="FE114" s="7"/>
      <c r="FF114" s="7"/>
    </row>
    <row r="115" spans="1:162" ht="18" hidden="1" customHeight="1" x14ac:dyDescent="0.25">
      <c r="A115" s="422" t="s">
        <v>777</v>
      </c>
      <c r="B115" s="422"/>
      <c r="C115" s="422"/>
      <c r="D115" s="272">
        <f t="shared" ref="D115:AA115" si="250">COUNTIF(D12:D65,"JL.26")</f>
        <v>0</v>
      </c>
      <c r="E115" s="272">
        <f t="shared" si="250"/>
        <v>0</v>
      </c>
      <c r="F115" s="272">
        <f t="shared" si="250"/>
        <v>0</v>
      </c>
      <c r="G115" s="272">
        <f t="shared" si="250"/>
        <v>0</v>
      </c>
      <c r="H115" s="272">
        <f t="shared" si="250"/>
        <v>0</v>
      </c>
      <c r="I115" s="272">
        <f t="shared" si="250"/>
        <v>0</v>
      </c>
      <c r="J115" s="272">
        <f t="shared" si="250"/>
        <v>0</v>
      </c>
      <c r="K115" s="272">
        <f t="shared" si="250"/>
        <v>0</v>
      </c>
      <c r="L115" s="272">
        <f t="shared" si="250"/>
        <v>0</v>
      </c>
      <c r="M115" s="272">
        <f t="shared" si="250"/>
        <v>0</v>
      </c>
      <c r="N115" s="272">
        <f t="shared" si="250"/>
        <v>0</v>
      </c>
      <c r="O115" s="272">
        <f t="shared" si="250"/>
        <v>0</v>
      </c>
      <c r="P115" s="272">
        <f t="shared" si="250"/>
        <v>0</v>
      </c>
      <c r="Q115" s="272">
        <f t="shared" si="250"/>
        <v>0</v>
      </c>
      <c r="R115" s="272">
        <f t="shared" si="250"/>
        <v>0</v>
      </c>
      <c r="S115" s="272">
        <f t="shared" si="250"/>
        <v>0</v>
      </c>
      <c r="T115" s="272">
        <f t="shared" si="250"/>
        <v>0</v>
      </c>
      <c r="U115" s="272">
        <f t="shared" si="250"/>
        <v>0</v>
      </c>
      <c r="V115" s="272">
        <f t="shared" si="250"/>
        <v>0</v>
      </c>
      <c r="W115" s="272">
        <f t="shared" si="250"/>
        <v>0</v>
      </c>
      <c r="X115" s="272">
        <f t="shared" si="250"/>
        <v>0</v>
      </c>
      <c r="Y115" s="272">
        <f t="shared" si="250"/>
        <v>0</v>
      </c>
      <c r="Z115" s="272"/>
      <c r="AA115" s="272">
        <f t="shared" si="250"/>
        <v>0</v>
      </c>
      <c r="AB115" s="272"/>
      <c r="AC115" s="272">
        <f>SUM(D115:AB115)</f>
        <v>0</v>
      </c>
      <c r="AD115" s="767"/>
      <c r="AE115" s="272">
        <f t="shared" ref="AE115:BA115" si="251">COUNTIF(AE12:AE65,"JL.26")</f>
        <v>0</v>
      </c>
      <c r="AF115" s="272">
        <f t="shared" si="251"/>
        <v>0</v>
      </c>
      <c r="AG115" s="272">
        <f t="shared" si="251"/>
        <v>0</v>
      </c>
      <c r="AH115" s="272">
        <f t="shared" si="251"/>
        <v>0</v>
      </c>
      <c r="AI115" s="272">
        <f t="shared" si="251"/>
        <v>3</v>
      </c>
      <c r="AJ115" s="272">
        <f t="shared" si="251"/>
        <v>3</v>
      </c>
      <c r="AK115" s="272">
        <f t="shared" si="251"/>
        <v>0</v>
      </c>
      <c r="AL115" s="272">
        <f t="shared" si="251"/>
        <v>0</v>
      </c>
      <c r="AM115" s="272">
        <f t="shared" si="251"/>
        <v>0</v>
      </c>
      <c r="AN115" s="272">
        <f t="shared" si="251"/>
        <v>0</v>
      </c>
      <c r="AO115" s="272">
        <f t="shared" si="251"/>
        <v>0</v>
      </c>
      <c r="AP115" s="272">
        <f t="shared" si="251"/>
        <v>0</v>
      </c>
      <c r="AQ115" s="272">
        <f t="shared" si="251"/>
        <v>4</v>
      </c>
      <c r="AR115" s="272">
        <f t="shared" si="251"/>
        <v>4</v>
      </c>
      <c r="AS115" s="272">
        <f t="shared" si="251"/>
        <v>0</v>
      </c>
      <c r="AT115" s="272">
        <f t="shared" si="251"/>
        <v>0</v>
      </c>
      <c r="AU115" s="272">
        <f t="shared" si="251"/>
        <v>0</v>
      </c>
      <c r="AV115" s="272">
        <f t="shared" si="251"/>
        <v>0</v>
      </c>
      <c r="AW115" s="272">
        <f t="shared" si="251"/>
        <v>0</v>
      </c>
      <c r="AX115" s="272">
        <f t="shared" si="251"/>
        <v>0</v>
      </c>
      <c r="AY115" s="272">
        <f t="shared" si="251"/>
        <v>0</v>
      </c>
      <c r="AZ115" s="272">
        <f t="shared" si="251"/>
        <v>0</v>
      </c>
      <c r="BA115" s="272">
        <f t="shared" si="251"/>
        <v>0</v>
      </c>
      <c r="BB115" s="427">
        <f t="shared" si="157"/>
        <v>14</v>
      </c>
      <c r="BC115" s="766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82"/>
      <c r="EX115" s="182"/>
      <c r="EY115" s="7"/>
      <c r="EZ115" s="7"/>
      <c r="FA115" s="7"/>
      <c r="FB115" s="7"/>
      <c r="FC115" s="7"/>
      <c r="FD115" s="7"/>
      <c r="FE115" s="7"/>
      <c r="FF115" s="7"/>
    </row>
    <row r="116" spans="1:162" ht="18" hidden="1" customHeight="1" x14ac:dyDescent="0.25">
      <c r="A116" s="770" t="s">
        <v>478</v>
      </c>
      <c r="B116" s="770"/>
      <c r="C116" s="770"/>
      <c r="D116" s="272">
        <f t="shared" ref="D116:AA116" si="252">COUNTIF(D12:D65,"K.5")</f>
        <v>0</v>
      </c>
      <c r="E116" s="272">
        <f t="shared" si="252"/>
        <v>0</v>
      </c>
      <c r="F116" s="272">
        <f t="shared" si="252"/>
        <v>0</v>
      </c>
      <c r="G116" s="272">
        <f t="shared" si="252"/>
        <v>0</v>
      </c>
      <c r="H116" s="272">
        <f t="shared" si="252"/>
        <v>0</v>
      </c>
      <c r="I116" s="272">
        <f t="shared" si="252"/>
        <v>0</v>
      </c>
      <c r="J116" s="272">
        <f t="shared" si="252"/>
        <v>0</v>
      </c>
      <c r="K116" s="272">
        <f t="shared" si="252"/>
        <v>0</v>
      </c>
      <c r="L116" s="272">
        <f t="shared" si="252"/>
        <v>0</v>
      </c>
      <c r="M116" s="272">
        <f t="shared" si="252"/>
        <v>0</v>
      </c>
      <c r="N116" s="272">
        <f t="shared" si="252"/>
        <v>0</v>
      </c>
      <c r="O116" s="272">
        <f t="shared" si="252"/>
        <v>0</v>
      </c>
      <c r="P116" s="222">
        <f t="shared" si="252"/>
        <v>0</v>
      </c>
      <c r="Q116" s="222">
        <f t="shared" si="252"/>
        <v>0</v>
      </c>
      <c r="R116" s="272">
        <f t="shared" si="252"/>
        <v>0</v>
      </c>
      <c r="S116" s="272">
        <f t="shared" si="252"/>
        <v>0</v>
      </c>
      <c r="T116" s="272">
        <f t="shared" si="252"/>
        <v>0</v>
      </c>
      <c r="U116" s="272">
        <f t="shared" si="252"/>
        <v>0</v>
      </c>
      <c r="V116" s="272">
        <f t="shared" si="252"/>
        <v>0</v>
      </c>
      <c r="W116" s="272">
        <f t="shared" si="252"/>
        <v>0</v>
      </c>
      <c r="X116" s="272">
        <f t="shared" si="252"/>
        <v>0</v>
      </c>
      <c r="Y116" s="272">
        <f t="shared" si="252"/>
        <v>0</v>
      </c>
      <c r="Z116" s="272"/>
      <c r="AA116" s="272">
        <f t="shared" si="252"/>
        <v>0</v>
      </c>
      <c r="AB116" s="2"/>
      <c r="AC116" s="272">
        <f t="shared" si="154"/>
        <v>0</v>
      </c>
      <c r="AD116" s="426">
        <f>AC116</f>
        <v>0</v>
      </c>
      <c r="AE116" s="272">
        <f t="shared" ref="AE116:BA116" si="253">COUNTIF(AE11:AE64,"K.5")</f>
        <v>0</v>
      </c>
      <c r="AF116" s="272">
        <f t="shared" si="253"/>
        <v>0</v>
      </c>
      <c r="AG116" s="272">
        <f t="shared" si="253"/>
        <v>0</v>
      </c>
      <c r="AH116" s="272">
        <f t="shared" si="253"/>
        <v>0</v>
      </c>
      <c r="AI116" s="272">
        <f t="shared" si="253"/>
        <v>0</v>
      </c>
      <c r="AJ116" s="272">
        <f t="shared" si="253"/>
        <v>0</v>
      </c>
      <c r="AK116" s="272">
        <f t="shared" si="253"/>
        <v>0</v>
      </c>
      <c r="AL116" s="272">
        <f t="shared" si="253"/>
        <v>0</v>
      </c>
      <c r="AM116" s="272">
        <f t="shared" si="253"/>
        <v>0</v>
      </c>
      <c r="AN116" s="272">
        <f t="shared" si="253"/>
        <v>0</v>
      </c>
      <c r="AO116" s="272">
        <f t="shared" si="253"/>
        <v>0</v>
      </c>
      <c r="AP116" s="272">
        <f t="shared" si="253"/>
        <v>0</v>
      </c>
      <c r="AQ116" s="272">
        <f t="shared" si="253"/>
        <v>4</v>
      </c>
      <c r="AR116" s="272">
        <f t="shared" si="253"/>
        <v>4</v>
      </c>
      <c r="AS116" s="272">
        <f t="shared" si="253"/>
        <v>0</v>
      </c>
      <c r="AT116" s="272">
        <f t="shared" si="253"/>
        <v>0</v>
      </c>
      <c r="AU116" s="272">
        <f t="shared" si="253"/>
        <v>0</v>
      </c>
      <c r="AV116" s="272">
        <f t="shared" si="253"/>
        <v>0</v>
      </c>
      <c r="AW116" s="272">
        <f t="shared" si="253"/>
        <v>0</v>
      </c>
      <c r="AX116" s="272">
        <f t="shared" si="253"/>
        <v>4</v>
      </c>
      <c r="AY116" s="272">
        <f t="shared" si="253"/>
        <v>4</v>
      </c>
      <c r="AZ116" s="272">
        <f t="shared" si="253"/>
        <v>0</v>
      </c>
      <c r="BA116" s="427">
        <f t="shared" si="253"/>
        <v>0</v>
      </c>
      <c r="BB116" s="427">
        <f t="shared" si="157"/>
        <v>16</v>
      </c>
      <c r="BC116" s="427">
        <f>BB116</f>
        <v>16</v>
      </c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82"/>
      <c r="EX116" s="182"/>
      <c r="EY116" s="7"/>
      <c r="EZ116" s="7"/>
      <c r="FA116" s="7"/>
      <c r="FB116" s="7"/>
      <c r="FC116" s="7"/>
      <c r="FD116" s="7"/>
      <c r="FE116" s="7"/>
      <c r="FF116" s="7"/>
    </row>
    <row r="117" spans="1:162" ht="18" hidden="1" customHeight="1" x14ac:dyDescent="0.25">
      <c r="A117" s="770" t="s">
        <v>618</v>
      </c>
      <c r="B117" s="770"/>
      <c r="C117" s="770"/>
      <c r="D117" s="272">
        <f t="shared" ref="D117:AA117" si="254">COUNTIF(D12:D65,"KL.40")</f>
        <v>0</v>
      </c>
      <c r="E117" s="272">
        <f t="shared" si="254"/>
        <v>0</v>
      </c>
      <c r="F117" s="272">
        <f t="shared" si="254"/>
        <v>0</v>
      </c>
      <c r="G117" s="272">
        <f t="shared" si="254"/>
        <v>0</v>
      </c>
      <c r="H117" s="272">
        <f t="shared" si="254"/>
        <v>0</v>
      </c>
      <c r="I117" s="272">
        <f t="shared" si="254"/>
        <v>0</v>
      </c>
      <c r="J117" s="272">
        <f t="shared" si="254"/>
        <v>0</v>
      </c>
      <c r="K117" s="272">
        <f t="shared" si="254"/>
        <v>0</v>
      </c>
      <c r="L117" s="272">
        <f t="shared" si="254"/>
        <v>0</v>
      </c>
      <c r="M117" s="272">
        <f t="shared" si="254"/>
        <v>0</v>
      </c>
      <c r="N117" s="272">
        <f t="shared" si="254"/>
        <v>0</v>
      </c>
      <c r="O117" s="272">
        <f t="shared" si="254"/>
        <v>0</v>
      </c>
      <c r="P117" s="272">
        <f t="shared" si="254"/>
        <v>0</v>
      </c>
      <c r="Q117" s="272">
        <f t="shared" si="254"/>
        <v>0</v>
      </c>
      <c r="R117" s="272">
        <f t="shared" si="254"/>
        <v>0</v>
      </c>
      <c r="S117" s="272">
        <f t="shared" si="254"/>
        <v>0</v>
      </c>
      <c r="T117" s="272">
        <f t="shared" si="254"/>
        <v>0</v>
      </c>
      <c r="U117" s="272">
        <f t="shared" si="254"/>
        <v>0</v>
      </c>
      <c r="V117" s="272">
        <f t="shared" si="254"/>
        <v>0</v>
      </c>
      <c r="W117" s="272">
        <f t="shared" si="254"/>
        <v>0</v>
      </c>
      <c r="X117" s="272">
        <f t="shared" si="254"/>
        <v>0</v>
      </c>
      <c r="Y117" s="272">
        <f t="shared" si="254"/>
        <v>0</v>
      </c>
      <c r="Z117" s="272"/>
      <c r="AA117" s="272">
        <f t="shared" si="254"/>
        <v>0</v>
      </c>
      <c r="AB117" s="2"/>
      <c r="AC117" s="272">
        <f t="shared" si="154"/>
        <v>0</v>
      </c>
      <c r="AD117" s="767">
        <f>AC117+AC118</f>
        <v>0</v>
      </c>
      <c r="AE117" s="272">
        <f t="shared" ref="AE117:BA117" si="255">COUNTIF(AE11:AE64,"KL.40")</f>
        <v>3</v>
      </c>
      <c r="AF117" s="272">
        <f t="shared" si="255"/>
        <v>3</v>
      </c>
      <c r="AG117" s="272">
        <f t="shared" si="255"/>
        <v>3</v>
      </c>
      <c r="AH117" s="272">
        <f t="shared" si="255"/>
        <v>0</v>
      </c>
      <c r="AI117" s="272">
        <f t="shared" si="255"/>
        <v>0</v>
      </c>
      <c r="AJ117" s="272">
        <f t="shared" si="255"/>
        <v>0</v>
      </c>
      <c r="AK117" s="272">
        <f t="shared" si="255"/>
        <v>0</v>
      </c>
      <c r="AL117" s="272">
        <f t="shared" si="255"/>
        <v>0</v>
      </c>
      <c r="AM117" s="272">
        <f t="shared" si="255"/>
        <v>0</v>
      </c>
      <c r="AN117" s="272">
        <f t="shared" si="255"/>
        <v>0</v>
      </c>
      <c r="AO117" s="272">
        <f t="shared" si="255"/>
        <v>0</v>
      </c>
      <c r="AP117" s="272">
        <f t="shared" si="255"/>
        <v>0</v>
      </c>
      <c r="AQ117" s="272">
        <f t="shared" si="255"/>
        <v>0</v>
      </c>
      <c r="AR117" s="272">
        <f t="shared" si="255"/>
        <v>0</v>
      </c>
      <c r="AS117" s="272">
        <f t="shared" si="255"/>
        <v>0</v>
      </c>
      <c r="AT117" s="272">
        <f t="shared" si="255"/>
        <v>0</v>
      </c>
      <c r="AU117" s="272">
        <f t="shared" si="255"/>
        <v>0</v>
      </c>
      <c r="AV117" s="272">
        <f t="shared" si="255"/>
        <v>0</v>
      </c>
      <c r="AW117" s="272">
        <f t="shared" si="255"/>
        <v>0</v>
      </c>
      <c r="AX117" s="272">
        <f t="shared" si="255"/>
        <v>0</v>
      </c>
      <c r="AY117" s="272">
        <f t="shared" si="255"/>
        <v>0</v>
      </c>
      <c r="AZ117" s="272">
        <f t="shared" si="255"/>
        <v>0</v>
      </c>
      <c r="BA117" s="272">
        <f t="shared" si="255"/>
        <v>0</v>
      </c>
      <c r="BB117" s="427">
        <f t="shared" si="157"/>
        <v>9</v>
      </c>
      <c r="BC117" s="766">
        <f>BB118+BB117</f>
        <v>18</v>
      </c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82"/>
      <c r="EX117" s="182"/>
      <c r="EY117" s="7"/>
      <c r="EZ117" s="7"/>
      <c r="FA117" s="7"/>
      <c r="FB117" s="7"/>
      <c r="FC117" s="7"/>
      <c r="FD117" s="7"/>
      <c r="FE117" s="7"/>
      <c r="FF117" s="7"/>
    </row>
    <row r="118" spans="1:162" ht="18" hidden="1" customHeight="1" x14ac:dyDescent="0.25">
      <c r="A118" s="770" t="s">
        <v>619</v>
      </c>
      <c r="B118" s="770"/>
      <c r="C118" s="770"/>
      <c r="D118" s="272">
        <f t="shared" ref="D118:AA118" si="256">COUNTIF(D12:D65,"K.40")</f>
        <v>0</v>
      </c>
      <c r="E118" s="272">
        <f t="shared" si="256"/>
        <v>0</v>
      </c>
      <c r="F118" s="272">
        <f t="shared" si="256"/>
        <v>0</v>
      </c>
      <c r="G118" s="272">
        <f t="shared" si="256"/>
        <v>0</v>
      </c>
      <c r="H118" s="272">
        <f t="shared" si="256"/>
        <v>0</v>
      </c>
      <c r="I118" s="272">
        <f t="shared" si="256"/>
        <v>0</v>
      </c>
      <c r="J118" s="272">
        <f t="shared" si="256"/>
        <v>0</v>
      </c>
      <c r="K118" s="272">
        <f t="shared" si="256"/>
        <v>0</v>
      </c>
      <c r="L118" s="272">
        <f t="shared" si="256"/>
        <v>0</v>
      </c>
      <c r="M118" s="272">
        <f t="shared" si="256"/>
        <v>0</v>
      </c>
      <c r="N118" s="272">
        <f t="shared" si="256"/>
        <v>0</v>
      </c>
      <c r="O118" s="272">
        <f t="shared" si="256"/>
        <v>0</v>
      </c>
      <c r="P118" s="272">
        <f t="shared" si="256"/>
        <v>0</v>
      </c>
      <c r="Q118" s="272">
        <f t="shared" si="256"/>
        <v>0</v>
      </c>
      <c r="R118" s="272">
        <f t="shared" si="256"/>
        <v>0</v>
      </c>
      <c r="S118" s="272">
        <f t="shared" si="256"/>
        <v>0</v>
      </c>
      <c r="T118" s="272">
        <f t="shared" si="256"/>
        <v>0</v>
      </c>
      <c r="U118" s="272">
        <f t="shared" si="256"/>
        <v>0</v>
      </c>
      <c r="V118" s="272">
        <f t="shared" si="256"/>
        <v>0</v>
      </c>
      <c r="W118" s="272">
        <f t="shared" si="256"/>
        <v>0</v>
      </c>
      <c r="X118" s="272">
        <f t="shared" si="256"/>
        <v>0</v>
      </c>
      <c r="Y118" s="272">
        <f t="shared" si="256"/>
        <v>0</v>
      </c>
      <c r="Z118" s="272"/>
      <c r="AA118" s="272">
        <f t="shared" si="256"/>
        <v>0</v>
      </c>
      <c r="AB118" s="2"/>
      <c r="AC118" s="272">
        <f t="shared" si="154"/>
        <v>0</v>
      </c>
      <c r="AD118" s="767"/>
      <c r="AE118" s="272">
        <f t="shared" ref="AE118:BA118" si="257">COUNTIF(AE11:AE64,"K.40")</f>
        <v>0</v>
      </c>
      <c r="AF118" s="272">
        <f t="shared" si="257"/>
        <v>0</v>
      </c>
      <c r="AG118" s="272">
        <f t="shared" si="257"/>
        <v>0</v>
      </c>
      <c r="AH118" s="272">
        <f t="shared" si="257"/>
        <v>3</v>
      </c>
      <c r="AI118" s="272">
        <f t="shared" si="257"/>
        <v>3</v>
      </c>
      <c r="AJ118" s="272">
        <f t="shared" si="257"/>
        <v>3</v>
      </c>
      <c r="AK118" s="272">
        <f t="shared" si="257"/>
        <v>0</v>
      </c>
      <c r="AL118" s="272">
        <f t="shared" si="257"/>
        <v>0</v>
      </c>
      <c r="AM118" s="272">
        <f t="shared" si="257"/>
        <v>0</v>
      </c>
      <c r="AN118" s="272">
        <f t="shared" si="257"/>
        <v>0</v>
      </c>
      <c r="AO118" s="272">
        <f t="shared" si="257"/>
        <v>0</v>
      </c>
      <c r="AP118" s="272">
        <f t="shared" si="257"/>
        <v>0</v>
      </c>
      <c r="AQ118" s="272">
        <f t="shared" si="257"/>
        <v>0</v>
      </c>
      <c r="AR118" s="272">
        <f t="shared" si="257"/>
        <v>0</v>
      </c>
      <c r="AS118" s="272">
        <f t="shared" si="257"/>
        <v>0</v>
      </c>
      <c r="AT118" s="272">
        <f t="shared" si="257"/>
        <v>0</v>
      </c>
      <c r="AU118" s="272">
        <f t="shared" si="257"/>
        <v>0</v>
      </c>
      <c r="AV118" s="272">
        <f t="shared" si="257"/>
        <v>0</v>
      </c>
      <c r="AW118" s="272">
        <f t="shared" si="257"/>
        <v>0</v>
      </c>
      <c r="AX118" s="272">
        <f t="shared" si="257"/>
        <v>0</v>
      </c>
      <c r="AY118" s="272">
        <f t="shared" si="257"/>
        <v>0</v>
      </c>
      <c r="AZ118" s="272">
        <f t="shared" si="257"/>
        <v>0</v>
      </c>
      <c r="BA118" s="427">
        <f t="shared" si="257"/>
        <v>0</v>
      </c>
      <c r="BB118" s="427">
        <f t="shared" si="157"/>
        <v>9</v>
      </c>
      <c r="BC118" s="766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82"/>
      <c r="EX118" s="182"/>
      <c r="EY118" s="7"/>
      <c r="EZ118" s="7"/>
      <c r="FA118" s="7"/>
      <c r="FB118" s="7"/>
      <c r="FC118" s="7"/>
      <c r="FD118" s="7"/>
      <c r="FE118" s="7"/>
      <c r="FF118" s="7"/>
    </row>
    <row r="119" spans="1:162" ht="18" hidden="1" customHeight="1" x14ac:dyDescent="0.25">
      <c r="A119" s="770" t="s">
        <v>484</v>
      </c>
      <c r="B119" s="770"/>
      <c r="C119" s="770"/>
      <c r="D119" s="272">
        <f>COUNTIF(D12:D65,"L.9")</f>
        <v>0</v>
      </c>
      <c r="E119" s="272">
        <f t="shared" ref="E119:AA119" si="258">COUNTIF(E12:E65,"L.9")</f>
        <v>0</v>
      </c>
      <c r="F119" s="272">
        <f t="shared" si="258"/>
        <v>0</v>
      </c>
      <c r="G119" s="272">
        <f t="shared" si="258"/>
        <v>0</v>
      </c>
      <c r="H119" s="272">
        <f>COUNTIF(H12:H65,"L.9")</f>
        <v>0</v>
      </c>
      <c r="I119" s="272">
        <f>COUNTIF(I12:I65,"L.9")</f>
        <v>0</v>
      </c>
      <c r="J119" s="272">
        <f>COUNTIF(J12:J65,"L.9")</f>
        <v>0</v>
      </c>
      <c r="K119" s="272">
        <f>COUNTIF(K12:K65,"L.9")</f>
        <v>0</v>
      </c>
      <c r="L119" s="272">
        <f>COUNTIF(L12:L65,"L.9")</f>
        <v>0</v>
      </c>
      <c r="M119" s="272">
        <f t="shared" si="258"/>
        <v>0</v>
      </c>
      <c r="N119" s="272">
        <f t="shared" si="258"/>
        <v>0</v>
      </c>
      <c r="O119" s="272">
        <f t="shared" si="258"/>
        <v>0</v>
      </c>
      <c r="P119" s="272">
        <f t="shared" si="258"/>
        <v>0</v>
      </c>
      <c r="Q119" s="272">
        <f t="shared" si="258"/>
        <v>0</v>
      </c>
      <c r="R119" s="272">
        <f t="shared" si="258"/>
        <v>0</v>
      </c>
      <c r="S119" s="272">
        <f t="shared" si="258"/>
        <v>0</v>
      </c>
      <c r="T119" s="272">
        <f t="shared" si="258"/>
        <v>0</v>
      </c>
      <c r="U119" s="272">
        <f t="shared" si="258"/>
        <v>0</v>
      </c>
      <c r="V119" s="272">
        <f t="shared" si="258"/>
        <v>0</v>
      </c>
      <c r="W119" s="272">
        <f t="shared" si="258"/>
        <v>0</v>
      </c>
      <c r="X119" s="272">
        <f t="shared" si="258"/>
        <v>0</v>
      </c>
      <c r="Y119" s="272">
        <f t="shared" si="258"/>
        <v>0</v>
      </c>
      <c r="Z119" s="272"/>
      <c r="AA119" s="272">
        <f t="shared" si="258"/>
        <v>0</v>
      </c>
      <c r="AB119" s="2"/>
      <c r="AC119" s="272">
        <f t="shared" si="154"/>
        <v>0</v>
      </c>
      <c r="AD119" s="767">
        <f>AC119+AC120</f>
        <v>0</v>
      </c>
      <c r="AE119" s="272">
        <f t="shared" ref="AE119:BA119" si="259">COUNTIF(AE11:AE64,"L.9")</f>
        <v>0</v>
      </c>
      <c r="AF119" s="272">
        <f t="shared" si="259"/>
        <v>0</v>
      </c>
      <c r="AG119" s="272">
        <f t="shared" si="259"/>
        <v>0</v>
      </c>
      <c r="AH119" s="272">
        <f t="shared" si="259"/>
        <v>0</v>
      </c>
      <c r="AI119" s="272">
        <f t="shared" si="259"/>
        <v>0</v>
      </c>
      <c r="AJ119" s="272">
        <f t="shared" si="259"/>
        <v>0</v>
      </c>
      <c r="AK119" s="272">
        <f t="shared" si="259"/>
        <v>0</v>
      </c>
      <c r="AL119" s="272">
        <f t="shared" si="259"/>
        <v>0</v>
      </c>
      <c r="AM119" s="272">
        <f t="shared" si="259"/>
        <v>0</v>
      </c>
      <c r="AN119" s="272">
        <f t="shared" si="259"/>
        <v>0</v>
      </c>
      <c r="AO119" s="272">
        <f t="shared" si="259"/>
        <v>0</v>
      </c>
      <c r="AP119" s="272">
        <f t="shared" si="259"/>
        <v>0</v>
      </c>
      <c r="AQ119" s="272">
        <f t="shared" si="259"/>
        <v>4</v>
      </c>
      <c r="AR119" s="272">
        <f t="shared" si="259"/>
        <v>4</v>
      </c>
      <c r="AS119" s="272">
        <f t="shared" si="259"/>
        <v>0</v>
      </c>
      <c r="AT119" s="272">
        <f t="shared" si="259"/>
        <v>0</v>
      </c>
      <c r="AU119" s="272">
        <f t="shared" si="259"/>
        <v>0</v>
      </c>
      <c r="AV119" s="272">
        <f t="shared" si="259"/>
        <v>0</v>
      </c>
      <c r="AW119" s="272">
        <f t="shared" si="259"/>
        <v>0</v>
      </c>
      <c r="AX119" s="272">
        <f t="shared" si="259"/>
        <v>4</v>
      </c>
      <c r="AY119" s="272">
        <f t="shared" si="259"/>
        <v>4</v>
      </c>
      <c r="AZ119" s="272">
        <f t="shared" si="259"/>
        <v>0</v>
      </c>
      <c r="BA119" s="427">
        <f t="shared" si="259"/>
        <v>0</v>
      </c>
      <c r="BB119" s="427">
        <f t="shared" si="157"/>
        <v>16</v>
      </c>
      <c r="BC119" s="766">
        <f>BB119+BB120</f>
        <v>22</v>
      </c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82"/>
      <c r="EX119" s="182"/>
      <c r="EY119" s="7"/>
      <c r="EZ119" s="7"/>
      <c r="FA119" s="7"/>
      <c r="FB119" s="7"/>
      <c r="FC119" s="7"/>
      <c r="FD119" s="7"/>
      <c r="FE119" s="7"/>
      <c r="FF119" s="7"/>
    </row>
    <row r="120" spans="1:162" ht="18" hidden="1" customHeight="1" x14ac:dyDescent="0.25">
      <c r="A120" s="770" t="s">
        <v>477</v>
      </c>
      <c r="B120" s="770"/>
      <c r="C120" s="770"/>
      <c r="D120" s="272">
        <f>COUNTIF(D12:D65,"LL.9")</f>
        <v>0</v>
      </c>
      <c r="E120" s="272">
        <f t="shared" ref="E120:AA120" si="260">COUNTIF(E12:E65,"LL.9")</f>
        <v>0</v>
      </c>
      <c r="F120" s="272">
        <f t="shared" si="260"/>
        <v>0</v>
      </c>
      <c r="G120" s="272">
        <f t="shared" si="260"/>
        <v>0</v>
      </c>
      <c r="H120" s="272">
        <f>COUNTIF(H12:H65,"LL.9")</f>
        <v>0</v>
      </c>
      <c r="I120" s="272">
        <f>COUNTIF(I12:I65,"LL.9")</f>
        <v>0</v>
      </c>
      <c r="J120" s="272">
        <f>COUNTIF(J12:J65,"LL.9")</f>
        <v>0</v>
      </c>
      <c r="K120" s="272">
        <f>COUNTIF(K12:K65,"LL.9")</f>
        <v>0</v>
      </c>
      <c r="L120" s="272">
        <f>COUNTIF(L12:L65,"LL.9")</f>
        <v>0</v>
      </c>
      <c r="M120" s="272">
        <f t="shared" si="260"/>
        <v>0</v>
      </c>
      <c r="N120" s="272">
        <f t="shared" si="260"/>
        <v>0</v>
      </c>
      <c r="O120" s="272">
        <f t="shared" si="260"/>
        <v>0</v>
      </c>
      <c r="P120" s="272">
        <f t="shared" si="260"/>
        <v>0</v>
      </c>
      <c r="Q120" s="272">
        <f t="shared" si="260"/>
        <v>0</v>
      </c>
      <c r="R120" s="272">
        <f t="shared" si="260"/>
        <v>0</v>
      </c>
      <c r="S120" s="272">
        <f t="shared" si="260"/>
        <v>0</v>
      </c>
      <c r="T120" s="272">
        <f t="shared" si="260"/>
        <v>0</v>
      </c>
      <c r="U120" s="272">
        <f t="shared" si="260"/>
        <v>0</v>
      </c>
      <c r="V120" s="272">
        <f t="shared" si="260"/>
        <v>0</v>
      </c>
      <c r="W120" s="272">
        <f t="shared" si="260"/>
        <v>0</v>
      </c>
      <c r="X120" s="272">
        <f t="shared" si="260"/>
        <v>0</v>
      </c>
      <c r="Y120" s="272">
        <f t="shared" si="260"/>
        <v>0</v>
      </c>
      <c r="Z120" s="272"/>
      <c r="AA120" s="272">
        <f t="shared" si="260"/>
        <v>0</v>
      </c>
      <c r="AB120" s="2"/>
      <c r="AC120" s="272">
        <f>SUM(D120:AB120)</f>
        <v>0</v>
      </c>
      <c r="AD120" s="767"/>
      <c r="AE120" s="272">
        <f t="shared" ref="AE120:BA120" si="261">COUNTIF(AE11:AE64,"LL.9")</f>
        <v>0</v>
      </c>
      <c r="AF120" s="272">
        <f t="shared" si="261"/>
        <v>0</v>
      </c>
      <c r="AG120" s="272">
        <f t="shared" si="261"/>
        <v>0</v>
      </c>
      <c r="AH120" s="272">
        <f t="shared" si="261"/>
        <v>0</v>
      </c>
      <c r="AI120" s="272">
        <f t="shared" si="261"/>
        <v>0</v>
      </c>
      <c r="AJ120" s="272">
        <f t="shared" si="261"/>
        <v>0</v>
      </c>
      <c r="AK120" s="272">
        <f t="shared" si="261"/>
        <v>0</v>
      </c>
      <c r="AL120" s="272">
        <f t="shared" si="261"/>
        <v>3</v>
      </c>
      <c r="AM120" s="272">
        <f t="shared" si="261"/>
        <v>3</v>
      </c>
      <c r="AN120" s="272">
        <f t="shared" si="261"/>
        <v>0</v>
      </c>
      <c r="AO120" s="272">
        <f t="shared" si="261"/>
        <v>0</v>
      </c>
      <c r="AP120" s="272">
        <f t="shared" si="261"/>
        <v>0</v>
      </c>
      <c r="AQ120" s="272">
        <f t="shared" si="261"/>
        <v>0</v>
      </c>
      <c r="AR120" s="272">
        <f t="shared" si="261"/>
        <v>0</v>
      </c>
      <c r="AS120" s="272">
        <f t="shared" si="261"/>
        <v>0</v>
      </c>
      <c r="AT120" s="272">
        <f t="shared" si="261"/>
        <v>0</v>
      </c>
      <c r="AU120" s="272">
        <f t="shared" si="261"/>
        <v>0</v>
      </c>
      <c r="AV120" s="272">
        <f t="shared" si="261"/>
        <v>0</v>
      </c>
      <c r="AW120" s="272">
        <f t="shared" si="261"/>
        <v>0</v>
      </c>
      <c r="AX120" s="272">
        <f t="shared" si="261"/>
        <v>0</v>
      </c>
      <c r="AY120" s="272">
        <f t="shared" si="261"/>
        <v>0</v>
      </c>
      <c r="AZ120" s="272">
        <f t="shared" si="261"/>
        <v>0</v>
      </c>
      <c r="BA120" s="427">
        <f t="shared" si="261"/>
        <v>0</v>
      </c>
      <c r="BB120" s="427">
        <f t="shared" si="157"/>
        <v>6</v>
      </c>
      <c r="BC120" s="766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18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82"/>
      <c r="EX120" s="182"/>
      <c r="EY120" s="7"/>
      <c r="EZ120" s="7"/>
      <c r="FA120" s="7"/>
      <c r="FB120" s="7"/>
      <c r="FC120" s="7"/>
      <c r="FD120" s="7"/>
      <c r="FE120" s="7"/>
      <c r="FF120" s="7"/>
    </row>
    <row r="121" spans="1:162" ht="18" hidden="1" customHeight="1" x14ac:dyDescent="0.25">
      <c r="A121" s="422" t="s">
        <v>758</v>
      </c>
      <c r="B121" s="422"/>
      <c r="C121" s="422"/>
      <c r="D121" s="272">
        <f t="shared" ref="D121:AA121" si="262">COUNTIF(D12:D65,"L.27")</f>
        <v>0</v>
      </c>
      <c r="E121" s="272">
        <f t="shared" si="262"/>
        <v>0</v>
      </c>
      <c r="F121" s="272">
        <f t="shared" si="262"/>
        <v>0</v>
      </c>
      <c r="G121" s="272">
        <f t="shared" si="262"/>
        <v>0</v>
      </c>
      <c r="H121" s="272">
        <f t="shared" si="262"/>
        <v>0</v>
      </c>
      <c r="I121" s="272">
        <f t="shared" si="262"/>
        <v>0</v>
      </c>
      <c r="J121" s="272">
        <f t="shared" si="262"/>
        <v>0</v>
      </c>
      <c r="K121" s="272">
        <f t="shared" si="262"/>
        <v>0</v>
      </c>
      <c r="L121" s="272">
        <f t="shared" si="262"/>
        <v>0</v>
      </c>
      <c r="M121" s="272">
        <f t="shared" si="262"/>
        <v>0</v>
      </c>
      <c r="N121" s="272">
        <f t="shared" si="262"/>
        <v>0</v>
      </c>
      <c r="O121" s="272">
        <f t="shared" si="262"/>
        <v>0</v>
      </c>
      <c r="P121" s="272">
        <f t="shared" si="262"/>
        <v>0</v>
      </c>
      <c r="Q121" s="272">
        <f t="shared" si="262"/>
        <v>0</v>
      </c>
      <c r="R121" s="272">
        <f t="shared" si="262"/>
        <v>0</v>
      </c>
      <c r="S121" s="272">
        <f t="shared" si="262"/>
        <v>0</v>
      </c>
      <c r="T121" s="272">
        <f t="shared" si="262"/>
        <v>0</v>
      </c>
      <c r="U121" s="272">
        <f t="shared" si="262"/>
        <v>0</v>
      </c>
      <c r="V121" s="272">
        <f t="shared" si="262"/>
        <v>0</v>
      </c>
      <c r="W121" s="272">
        <f t="shared" si="262"/>
        <v>0</v>
      </c>
      <c r="X121" s="272">
        <f t="shared" si="262"/>
        <v>0</v>
      </c>
      <c r="Y121" s="272">
        <f t="shared" si="262"/>
        <v>0</v>
      </c>
      <c r="Z121" s="272"/>
      <c r="AA121" s="272">
        <f t="shared" si="262"/>
        <v>0</v>
      </c>
      <c r="AB121" s="2"/>
      <c r="AC121" s="272">
        <f>SUM(D121:AB121)</f>
        <v>0</v>
      </c>
      <c r="AD121" s="767">
        <f>AC121+AC122</f>
        <v>0</v>
      </c>
      <c r="AE121" s="272">
        <f t="shared" ref="AE121:BA121" si="263">COUNTIF(AE11:AE64,"L.27")</f>
        <v>0</v>
      </c>
      <c r="AF121" s="272">
        <f t="shared" si="263"/>
        <v>0</v>
      </c>
      <c r="AG121" s="272">
        <f t="shared" si="263"/>
        <v>0</v>
      </c>
      <c r="AH121" s="272">
        <f t="shared" si="263"/>
        <v>3</v>
      </c>
      <c r="AI121" s="272">
        <f t="shared" si="263"/>
        <v>3</v>
      </c>
      <c r="AJ121" s="272">
        <f t="shared" si="263"/>
        <v>3</v>
      </c>
      <c r="AK121" s="272">
        <f t="shared" si="263"/>
        <v>0</v>
      </c>
      <c r="AL121" s="272">
        <f t="shared" si="263"/>
        <v>0</v>
      </c>
      <c r="AM121" s="272">
        <f t="shared" si="263"/>
        <v>0</v>
      </c>
      <c r="AN121" s="272">
        <f t="shared" si="263"/>
        <v>0</v>
      </c>
      <c r="AO121" s="272">
        <f t="shared" si="263"/>
        <v>0</v>
      </c>
      <c r="AP121" s="272">
        <f t="shared" si="263"/>
        <v>0</v>
      </c>
      <c r="AQ121" s="272">
        <f t="shared" si="263"/>
        <v>0</v>
      </c>
      <c r="AR121" s="272">
        <f t="shared" si="263"/>
        <v>0</v>
      </c>
      <c r="AS121" s="272">
        <f t="shared" si="263"/>
        <v>0</v>
      </c>
      <c r="AT121" s="272">
        <f t="shared" si="263"/>
        <v>0</v>
      </c>
      <c r="AU121" s="272">
        <f t="shared" si="263"/>
        <v>0</v>
      </c>
      <c r="AV121" s="272">
        <f t="shared" si="263"/>
        <v>0</v>
      </c>
      <c r="AW121" s="272">
        <f t="shared" si="263"/>
        <v>0</v>
      </c>
      <c r="AX121" s="272">
        <f t="shared" si="263"/>
        <v>0</v>
      </c>
      <c r="AY121" s="272">
        <f t="shared" si="263"/>
        <v>0</v>
      </c>
      <c r="AZ121" s="272">
        <f t="shared" si="263"/>
        <v>0</v>
      </c>
      <c r="BA121" s="272">
        <f t="shared" si="263"/>
        <v>0</v>
      </c>
      <c r="BB121" s="427">
        <f>SUM(AE121:BA121)</f>
        <v>9</v>
      </c>
      <c r="BC121" s="766">
        <f>BB121+BB122</f>
        <v>12</v>
      </c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82"/>
      <c r="EX121" s="182"/>
      <c r="EY121" s="7"/>
      <c r="EZ121" s="7"/>
      <c r="FA121" s="7"/>
      <c r="FB121" s="7"/>
      <c r="FC121" s="7"/>
      <c r="FD121" s="7"/>
      <c r="FE121" s="7"/>
      <c r="FF121" s="7"/>
    </row>
    <row r="122" spans="1:162" ht="18" hidden="1" customHeight="1" x14ac:dyDescent="0.25">
      <c r="A122" s="422" t="s">
        <v>758</v>
      </c>
      <c r="B122" s="422"/>
      <c r="C122" s="422"/>
      <c r="D122" s="272">
        <f t="shared" ref="D122:AA122" si="264">COUNTIF(D12:D65,"LL.27")</f>
        <v>0</v>
      </c>
      <c r="E122" s="272">
        <f t="shared" si="264"/>
        <v>0</v>
      </c>
      <c r="F122" s="272">
        <f t="shared" si="264"/>
        <v>0</v>
      </c>
      <c r="G122" s="272">
        <f t="shared" si="264"/>
        <v>0</v>
      </c>
      <c r="H122" s="272">
        <f t="shared" si="264"/>
        <v>0</v>
      </c>
      <c r="I122" s="272">
        <f t="shared" si="264"/>
        <v>0</v>
      </c>
      <c r="J122" s="272">
        <f t="shared" si="264"/>
        <v>0</v>
      </c>
      <c r="K122" s="272">
        <f t="shared" si="264"/>
        <v>0</v>
      </c>
      <c r="L122" s="272">
        <f t="shared" si="264"/>
        <v>0</v>
      </c>
      <c r="M122" s="272">
        <f t="shared" si="264"/>
        <v>0</v>
      </c>
      <c r="N122" s="272">
        <f t="shared" si="264"/>
        <v>0</v>
      </c>
      <c r="O122" s="272">
        <f t="shared" si="264"/>
        <v>0</v>
      </c>
      <c r="P122" s="272">
        <f t="shared" si="264"/>
        <v>0</v>
      </c>
      <c r="Q122" s="272">
        <f t="shared" si="264"/>
        <v>0</v>
      </c>
      <c r="R122" s="272">
        <f t="shared" si="264"/>
        <v>0</v>
      </c>
      <c r="S122" s="272">
        <f t="shared" si="264"/>
        <v>0</v>
      </c>
      <c r="T122" s="272">
        <f t="shared" si="264"/>
        <v>0</v>
      </c>
      <c r="U122" s="272">
        <f t="shared" si="264"/>
        <v>0</v>
      </c>
      <c r="V122" s="272">
        <f t="shared" si="264"/>
        <v>0</v>
      </c>
      <c r="W122" s="272">
        <f t="shared" si="264"/>
        <v>0</v>
      </c>
      <c r="X122" s="272">
        <f t="shared" si="264"/>
        <v>0</v>
      </c>
      <c r="Y122" s="272">
        <f t="shared" si="264"/>
        <v>0</v>
      </c>
      <c r="Z122" s="272"/>
      <c r="AA122" s="272">
        <f t="shared" si="264"/>
        <v>0</v>
      </c>
      <c r="AB122" s="2"/>
      <c r="AC122" s="272">
        <f>SUM(D122:AB122)</f>
        <v>0</v>
      </c>
      <c r="AD122" s="767"/>
      <c r="AE122" s="272">
        <f t="shared" ref="AE122:BA122" si="265">COUNTIF(AE11:AE64,"LL.27")</f>
        <v>0</v>
      </c>
      <c r="AF122" s="272">
        <f t="shared" si="265"/>
        <v>0</v>
      </c>
      <c r="AG122" s="272">
        <f t="shared" si="265"/>
        <v>0</v>
      </c>
      <c r="AH122" s="272">
        <f t="shared" si="265"/>
        <v>0</v>
      </c>
      <c r="AI122" s="272">
        <f t="shared" si="265"/>
        <v>0</v>
      </c>
      <c r="AJ122" s="272">
        <f t="shared" si="265"/>
        <v>0</v>
      </c>
      <c r="AK122" s="272">
        <f t="shared" si="265"/>
        <v>3</v>
      </c>
      <c r="AL122" s="272">
        <f t="shared" si="265"/>
        <v>0</v>
      </c>
      <c r="AM122" s="272">
        <f t="shared" si="265"/>
        <v>0</v>
      </c>
      <c r="AN122" s="272">
        <f t="shared" si="265"/>
        <v>0</v>
      </c>
      <c r="AO122" s="272">
        <f t="shared" si="265"/>
        <v>0</v>
      </c>
      <c r="AP122" s="272">
        <f t="shared" si="265"/>
        <v>0</v>
      </c>
      <c r="AQ122" s="272">
        <f t="shared" si="265"/>
        <v>0</v>
      </c>
      <c r="AR122" s="272">
        <f t="shared" si="265"/>
        <v>0</v>
      </c>
      <c r="AS122" s="272">
        <f t="shared" si="265"/>
        <v>0</v>
      </c>
      <c r="AT122" s="272">
        <f t="shared" si="265"/>
        <v>0</v>
      </c>
      <c r="AU122" s="272">
        <f t="shared" si="265"/>
        <v>0</v>
      </c>
      <c r="AV122" s="272">
        <f t="shared" si="265"/>
        <v>0</v>
      </c>
      <c r="AW122" s="272">
        <f t="shared" si="265"/>
        <v>0</v>
      </c>
      <c r="AX122" s="272">
        <f t="shared" si="265"/>
        <v>0</v>
      </c>
      <c r="AY122" s="272">
        <f t="shared" si="265"/>
        <v>0</v>
      </c>
      <c r="AZ122" s="272">
        <f t="shared" si="265"/>
        <v>0</v>
      </c>
      <c r="BA122" s="272">
        <f t="shared" si="265"/>
        <v>0</v>
      </c>
      <c r="BB122" s="427">
        <f>SUM(AE122:BA122)</f>
        <v>3</v>
      </c>
      <c r="BC122" s="766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82"/>
      <c r="EX122" s="182"/>
      <c r="EY122" s="7"/>
      <c r="EZ122" s="7"/>
      <c r="FA122" s="7"/>
      <c r="FB122" s="7"/>
      <c r="FC122" s="7"/>
      <c r="FD122" s="7"/>
      <c r="FE122" s="7"/>
      <c r="FF122" s="7"/>
    </row>
    <row r="123" spans="1:162" ht="18" hidden="1" customHeight="1" x14ac:dyDescent="0.25">
      <c r="A123" s="770" t="s">
        <v>480</v>
      </c>
      <c r="B123" s="770"/>
      <c r="C123" s="770"/>
      <c r="D123" s="272">
        <f t="shared" ref="D123:AA123" si="266">COUNTIF(D12:D65,"P.15")</f>
        <v>0</v>
      </c>
      <c r="E123" s="272">
        <f t="shared" si="266"/>
        <v>0</v>
      </c>
      <c r="F123" s="272">
        <f t="shared" si="266"/>
        <v>0</v>
      </c>
      <c r="G123" s="272">
        <f t="shared" si="266"/>
        <v>0</v>
      </c>
      <c r="H123" s="272">
        <f t="shared" si="266"/>
        <v>0</v>
      </c>
      <c r="I123" s="272">
        <f t="shared" si="266"/>
        <v>0</v>
      </c>
      <c r="J123" s="272">
        <f t="shared" si="266"/>
        <v>0</v>
      </c>
      <c r="K123" s="272">
        <f t="shared" si="266"/>
        <v>0</v>
      </c>
      <c r="L123" s="272">
        <f t="shared" si="266"/>
        <v>0</v>
      </c>
      <c r="M123" s="272">
        <f t="shared" si="266"/>
        <v>0</v>
      </c>
      <c r="N123" s="272">
        <f t="shared" si="266"/>
        <v>0</v>
      </c>
      <c r="O123" s="272">
        <f t="shared" si="266"/>
        <v>0</v>
      </c>
      <c r="P123" s="222">
        <f t="shared" si="266"/>
        <v>0</v>
      </c>
      <c r="Q123" s="222">
        <f t="shared" si="266"/>
        <v>0</v>
      </c>
      <c r="R123" s="272">
        <f t="shared" si="266"/>
        <v>0</v>
      </c>
      <c r="S123" s="272">
        <f t="shared" si="266"/>
        <v>0</v>
      </c>
      <c r="T123" s="272">
        <f t="shared" si="266"/>
        <v>0</v>
      </c>
      <c r="U123" s="272">
        <f t="shared" si="266"/>
        <v>0</v>
      </c>
      <c r="V123" s="272">
        <f t="shared" si="266"/>
        <v>0</v>
      </c>
      <c r="W123" s="272">
        <f t="shared" si="266"/>
        <v>0</v>
      </c>
      <c r="X123" s="272">
        <f t="shared" si="266"/>
        <v>0</v>
      </c>
      <c r="Y123" s="272">
        <f t="shared" si="266"/>
        <v>0</v>
      </c>
      <c r="Z123" s="272"/>
      <c r="AA123" s="272">
        <f t="shared" si="266"/>
        <v>0</v>
      </c>
      <c r="AB123" s="2"/>
      <c r="AC123" s="272">
        <f t="shared" si="154"/>
        <v>0</v>
      </c>
      <c r="AD123" s="426">
        <f>AC123</f>
        <v>0</v>
      </c>
      <c r="AE123" s="272">
        <f t="shared" ref="AE123:BA123" si="267">COUNTIF(AE11:AE64,"P.15")</f>
        <v>0</v>
      </c>
      <c r="AF123" s="272">
        <f t="shared" si="267"/>
        <v>0</v>
      </c>
      <c r="AG123" s="272">
        <f t="shared" si="267"/>
        <v>0</v>
      </c>
      <c r="AH123" s="272">
        <f t="shared" si="267"/>
        <v>0</v>
      </c>
      <c r="AI123" s="272">
        <f t="shared" si="267"/>
        <v>0</v>
      </c>
      <c r="AJ123" s="272">
        <f t="shared" si="267"/>
        <v>0</v>
      </c>
      <c r="AK123" s="272">
        <f t="shared" si="267"/>
        <v>3</v>
      </c>
      <c r="AL123" s="272">
        <f t="shared" si="267"/>
        <v>3</v>
      </c>
      <c r="AM123" s="272">
        <f t="shared" si="267"/>
        <v>3</v>
      </c>
      <c r="AN123" s="272">
        <f t="shared" si="267"/>
        <v>0</v>
      </c>
      <c r="AO123" s="272">
        <f t="shared" si="267"/>
        <v>0</v>
      </c>
      <c r="AP123" s="272">
        <f t="shared" si="267"/>
        <v>0</v>
      </c>
      <c r="AQ123" s="272">
        <f t="shared" si="267"/>
        <v>0</v>
      </c>
      <c r="AR123" s="272">
        <f t="shared" si="267"/>
        <v>0</v>
      </c>
      <c r="AS123" s="272">
        <f t="shared" si="267"/>
        <v>4</v>
      </c>
      <c r="AT123" s="272">
        <f t="shared" si="267"/>
        <v>4</v>
      </c>
      <c r="AU123" s="272">
        <f t="shared" si="267"/>
        <v>0</v>
      </c>
      <c r="AV123" s="272">
        <f t="shared" si="267"/>
        <v>0</v>
      </c>
      <c r="AW123" s="272">
        <f t="shared" si="267"/>
        <v>0</v>
      </c>
      <c r="AX123" s="272">
        <f t="shared" si="267"/>
        <v>0</v>
      </c>
      <c r="AY123" s="272">
        <f t="shared" si="267"/>
        <v>0</v>
      </c>
      <c r="AZ123" s="272">
        <f t="shared" si="267"/>
        <v>4</v>
      </c>
      <c r="BA123" s="427">
        <f t="shared" si="267"/>
        <v>4</v>
      </c>
      <c r="BB123" s="427">
        <f t="shared" si="157"/>
        <v>25</v>
      </c>
      <c r="BC123" s="427">
        <f>BB123</f>
        <v>25</v>
      </c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82"/>
      <c r="EX123" s="182"/>
      <c r="EY123" s="7"/>
      <c r="EZ123" s="7"/>
      <c r="FA123" s="7"/>
      <c r="FB123" s="7"/>
      <c r="FC123" s="7"/>
      <c r="FD123" s="7"/>
      <c r="FE123" s="7"/>
      <c r="FF123" s="7"/>
    </row>
    <row r="124" spans="1:162" ht="18" hidden="1" customHeight="1" x14ac:dyDescent="0.25">
      <c r="A124" s="770" t="s">
        <v>481</v>
      </c>
      <c r="B124" s="770"/>
      <c r="C124" s="770"/>
      <c r="D124" s="272">
        <f t="shared" ref="D124:AA124" si="268">COUNTIF(D12:D65,"R.14")</f>
        <v>0</v>
      </c>
      <c r="E124" s="272">
        <f t="shared" si="268"/>
        <v>0</v>
      </c>
      <c r="F124" s="272">
        <f t="shared" si="268"/>
        <v>0</v>
      </c>
      <c r="G124" s="272">
        <f t="shared" si="268"/>
        <v>0</v>
      </c>
      <c r="H124" s="272">
        <f t="shared" si="268"/>
        <v>0</v>
      </c>
      <c r="I124" s="272">
        <f t="shared" si="268"/>
        <v>0</v>
      </c>
      <c r="J124" s="272">
        <f t="shared" si="268"/>
        <v>0</v>
      </c>
      <c r="K124" s="272">
        <f t="shared" si="268"/>
        <v>0</v>
      </c>
      <c r="L124" s="272">
        <f t="shared" si="268"/>
        <v>0</v>
      </c>
      <c r="M124" s="272">
        <f t="shared" si="268"/>
        <v>0</v>
      </c>
      <c r="N124" s="272">
        <f t="shared" si="268"/>
        <v>0</v>
      </c>
      <c r="O124" s="272">
        <f t="shared" si="268"/>
        <v>0</v>
      </c>
      <c r="P124" s="222">
        <f t="shared" si="268"/>
        <v>0</v>
      </c>
      <c r="Q124" s="222">
        <f t="shared" si="268"/>
        <v>0</v>
      </c>
      <c r="R124" s="272">
        <f t="shared" si="268"/>
        <v>0</v>
      </c>
      <c r="S124" s="272">
        <f t="shared" si="268"/>
        <v>0</v>
      </c>
      <c r="T124" s="272">
        <f t="shared" si="268"/>
        <v>0</v>
      </c>
      <c r="U124" s="272">
        <f t="shared" si="268"/>
        <v>0</v>
      </c>
      <c r="V124" s="272">
        <f t="shared" si="268"/>
        <v>0</v>
      </c>
      <c r="W124" s="272">
        <f t="shared" si="268"/>
        <v>0</v>
      </c>
      <c r="X124" s="272">
        <f t="shared" si="268"/>
        <v>0</v>
      </c>
      <c r="Y124" s="272">
        <f t="shared" si="268"/>
        <v>0</v>
      </c>
      <c r="Z124" s="272"/>
      <c r="AA124" s="272">
        <f t="shared" si="268"/>
        <v>0</v>
      </c>
      <c r="AB124" s="2"/>
      <c r="AC124" s="272">
        <f t="shared" si="154"/>
        <v>0</v>
      </c>
      <c r="AD124" s="767">
        <f>AC124+AC125</f>
        <v>0</v>
      </c>
      <c r="AE124" s="272">
        <f t="shared" ref="AE124:BA124" si="269">COUNTIF(AE11:AE64,"R.14")</f>
        <v>0</v>
      </c>
      <c r="AF124" s="272">
        <f t="shared" si="269"/>
        <v>0</v>
      </c>
      <c r="AG124" s="272">
        <f t="shared" si="269"/>
        <v>0</v>
      </c>
      <c r="AH124" s="272">
        <f t="shared" si="269"/>
        <v>0</v>
      </c>
      <c r="AI124" s="272">
        <f t="shared" si="269"/>
        <v>0</v>
      </c>
      <c r="AJ124" s="272">
        <f t="shared" si="269"/>
        <v>0</v>
      </c>
      <c r="AK124" s="272">
        <f t="shared" si="269"/>
        <v>3</v>
      </c>
      <c r="AL124" s="272">
        <f t="shared" si="269"/>
        <v>3</v>
      </c>
      <c r="AM124" s="272">
        <f t="shared" si="269"/>
        <v>3</v>
      </c>
      <c r="AN124" s="272">
        <f t="shared" si="269"/>
        <v>0</v>
      </c>
      <c r="AO124" s="272">
        <f t="shared" si="269"/>
        <v>0</v>
      </c>
      <c r="AP124" s="272">
        <f t="shared" si="269"/>
        <v>0</v>
      </c>
      <c r="AQ124" s="272">
        <f t="shared" si="269"/>
        <v>0</v>
      </c>
      <c r="AR124" s="272">
        <f t="shared" si="269"/>
        <v>0</v>
      </c>
      <c r="AS124" s="272">
        <f t="shared" si="269"/>
        <v>4</v>
      </c>
      <c r="AT124" s="272">
        <f t="shared" si="269"/>
        <v>4</v>
      </c>
      <c r="AU124" s="272">
        <f t="shared" si="269"/>
        <v>0</v>
      </c>
      <c r="AV124" s="272">
        <f t="shared" si="269"/>
        <v>0</v>
      </c>
      <c r="AW124" s="272">
        <f t="shared" si="269"/>
        <v>0</v>
      </c>
      <c r="AX124" s="272">
        <f t="shared" si="269"/>
        <v>0</v>
      </c>
      <c r="AY124" s="272">
        <f t="shared" si="269"/>
        <v>0</v>
      </c>
      <c r="AZ124" s="272">
        <f t="shared" si="269"/>
        <v>4</v>
      </c>
      <c r="BA124" s="427">
        <f t="shared" si="269"/>
        <v>4</v>
      </c>
      <c r="BB124" s="427">
        <f t="shared" si="157"/>
        <v>25</v>
      </c>
      <c r="BC124" s="766">
        <f>BB124+BB125</f>
        <v>34</v>
      </c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82"/>
      <c r="EX124" s="182"/>
      <c r="EY124" s="7"/>
      <c r="EZ124" s="7"/>
      <c r="FA124" s="7"/>
      <c r="FB124" s="7"/>
      <c r="FC124" s="7"/>
      <c r="FD124" s="7"/>
      <c r="FE124" s="7"/>
      <c r="FF124" s="7"/>
    </row>
    <row r="125" spans="1:162" ht="18" hidden="1" customHeight="1" x14ac:dyDescent="0.25">
      <c r="A125" s="770" t="s">
        <v>492</v>
      </c>
      <c r="B125" s="770"/>
      <c r="C125" s="770"/>
      <c r="D125" s="272">
        <f t="shared" ref="D125:AA125" si="270">COUNTIF(D12:D65,"RL.14")</f>
        <v>0</v>
      </c>
      <c r="E125" s="272">
        <f t="shared" si="270"/>
        <v>0</v>
      </c>
      <c r="F125" s="272">
        <f t="shared" si="270"/>
        <v>0</v>
      </c>
      <c r="G125" s="272">
        <f t="shared" si="270"/>
        <v>0</v>
      </c>
      <c r="H125" s="272">
        <f t="shared" si="270"/>
        <v>0</v>
      </c>
      <c r="I125" s="272">
        <f t="shared" si="270"/>
        <v>0</v>
      </c>
      <c r="J125" s="272">
        <f t="shared" si="270"/>
        <v>0</v>
      </c>
      <c r="K125" s="272">
        <f t="shared" si="270"/>
        <v>0</v>
      </c>
      <c r="L125" s="272">
        <f t="shared" si="270"/>
        <v>0</v>
      </c>
      <c r="M125" s="272">
        <f t="shared" si="270"/>
        <v>0</v>
      </c>
      <c r="N125" s="272">
        <f t="shared" si="270"/>
        <v>0</v>
      </c>
      <c r="O125" s="272">
        <f t="shared" si="270"/>
        <v>0</v>
      </c>
      <c r="P125" s="222">
        <f t="shared" si="270"/>
        <v>0</v>
      </c>
      <c r="Q125" s="222">
        <f t="shared" si="270"/>
        <v>0</v>
      </c>
      <c r="R125" s="272">
        <f t="shared" si="270"/>
        <v>0</v>
      </c>
      <c r="S125" s="272">
        <f t="shared" si="270"/>
        <v>0</v>
      </c>
      <c r="T125" s="272">
        <f t="shared" si="270"/>
        <v>0</v>
      </c>
      <c r="U125" s="272">
        <f t="shared" si="270"/>
        <v>0</v>
      </c>
      <c r="V125" s="272">
        <f t="shared" si="270"/>
        <v>0</v>
      </c>
      <c r="W125" s="272">
        <f t="shared" si="270"/>
        <v>0</v>
      </c>
      <c r="X125" s="272">
        <f t="shared" si="270"/>
        <v>0</v>
      </c>
      <c r="Y125" s="272">
        <f t="shared" si="270"/>
        <v>0</v>
      </c>
      <c r="Z125" s="272"/>
      <c r="AA125" s="272">
        <f t="shared" si="270"/>
        <v>0</v>
      </c>
      <c r="AB125" s="2"/>
      <c r="AC125" s="272">
        <f t="shared" si="154"/>
        <v>0</v>
      </c>
      <c r="AD125" s="767"/>
      <c r="AE125" s="272">
        <f t="shared" ref="AE125:BA125" si="271">COUNTIF(AE11:AE64,"RL.14")</f>
        <v>0</v>
      </c>
      <c r="AF125" s="272">
        <f t="shared" si="271"/>
        <v>0</v>
      </c>
      <c r="AG125" s="272">
        <f t="shared" si="271"/>
        <v>0</v>
      </c>
      <c r="AH125" s="272">
        <f t="shared" si="271"/>
        <v>3</v>
      </c>
      <c r="AI125" s="272">
        <f t="shared" si="271"/>
        <v>3</v>
      </c>
      <c r="AJ125" s="272">
        <f t="shared" si="271"/>
        <v>3</v>
      </c>
      <c r="AK125" s="272">
        <f t="shared" si="271"/>
        <v>0</v>
      </c>
      <c r="AL125" s="272">
        <f t="shared" si="271"/>
        <v>0</v>
      </c>
      <c r="AM125" s="272">
        <f t="shared" si="271"/>
        <v>0</v>
      </c>
      <c r="AN125" s="272">
        <f t="shared" si="271"/>
        <v>0</v>
      </c>
      <c r="AO125" s="272">
        <f t="shared" si="271"/>
        <v>0</v>
      </c>
      <c r="AP125" s="272">
        <f t="shared" si="271"/>
        <v>0</v>
      </c>
      <c r="AQ125" s="272">
        <f t="shared" si="271"/>
        <v>0</v>
      </c>
      <c r="AR125" s="272">
        <f t="shared" si="271"/>
        <v>0</v>
      </c>
      <c r="AS125" s="272">
        <f t="shared" si="271"/>
        <v>0</v>
      </c>
      <c r="AT125" s="272">
        <f t="shared" si="271"/>
        <v>0</v>
      </c>
      <c r="AU125" s="272">
        <f t="shared" si="271"/>
        <v>0</v>
      </c>
      <c r="AV125" s="272">
        <f t="shared" si="271"/>
        <v>0</v>
      </c>
      <c r="AW125" s="272">
        <f t="shared" si="271"/>
        <v>0</v>
      </c>
      <c r="AX125" s="272">
        <f t="shared" si="271"/>
        <v>0</v>
      </c>
      <c r="AY125" s="272">
        <f t="shared" si="271"/>
        <v>0</v>
      </c>
      <c r="AZ125" s="272">
        <f t="shared" si="271"/>
        <v>0</v>
      </c>
      <c r="BA125" s="427">
        <f t="shared" si="271"/>
        <v>0</v>
      </c>
      <c r="BB125" s="427">
        <f t="shared" si="157"/>
        <v>9</v>
      </c>
      <c r="BC125" s="766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18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82"/>
      <c r="EX125" s="182"/>
      <c r="EY125" s="7"/>
      <c r="EZ125" s="7"/>
      <c r="FA125" s="7"/>
      <c r="FB125" s="7"/>
      <c r="FC125" s="7"/>
      <c r="FD125" s="7"/>
      <c r="FE125" s="7"/>
      <c r="FF125" s="7"/>
    </row>
    <row r="126" spans="1:162" ht="18" hidden="1" customHeight="1" x14ac:dyDescent="0.25">
      <c r="A126" s="770" t="s">
        <v>493</v>
      </c>
      <c r="B126" s="770"/>
      <c r="C126" s="770"/>
      <c r="D126" s="272">
        <f t="shared" ref="D126:AA126" si="272">COUNTIF(D12:D65,"F.32")</f>
        <v>0</v>
      </c>
      <c r="E126" s="272">
        <f t="shared" si="272"/>
        <v>0</v>
      </c>
      <c r="F126" s="272">
        <f t="shared" si="272"/>
        <v>0</v>
      </c>
      <c r="G126" s="272">
        <f t="shared" si="272"/>
        <v>0</v>
      </c>
      <c r="H126" s="272">
        <f t="shared" si="272"/>
        <v>0</v>
      </c>
      <c r="I126" s="272">
        <f t="shared" si="272"/>
        <v>0</v>
      </c>
      <c r="J126" s="272">
        <f t="shared" si="272"/>
        <v>0</v>
      </c>
      <c r="K126" s="272">
        <f t="shared" si="272"/>
        <v>0</v>
      </c>
      <c r="L126" s="272">
        <f t="shared" si="272"/>
        <v>0</v>
      </c>
      <c r="M126" s="272">
        <f t="shared" si="272"/>
        <v>0</v>
      </c>
      <c r="N126" s="272">
        <f t="shared" si="272"/>
        <v>0</v>
      </c>
      <c r="O126" s="272">
        <f t="shared" si="272"/>
        <v>0</v>
      </c>
      <c r="P126" s="272">
        <f t="shared" si="272"/>
        <v>0</v>
      </c>
      <c r="Q126" s="272">
        <f t="shared" si="272"/>
        <v>0</v>
      </c>
      <c r="R126" s="272">
        <f t="shared" si="272"/>
        <v>0</v>
      </c>
      <c r="S126" s="272">
        <f t="shared" si="272"/>
        <v>0</v>
      </c>
      <c r="T126" s="272">
        <f t="shared" si="272"/>
        <v>0</v>
      </c>
      <c r="U126" s="272">
        <f t="shared" si="272"/>
        <v>0</v>
      </c>
      <c r="V126" s="272">
        <f t="shared" si="272"/>
        <v>0</v>
      </c>
      <c r="W126" s="272">
        <f t="shared" si="272"/>
        <v>0</v>
      </c>
      <c r="X126" s="272">
        <f t="shared" si="272"/>
        <v>0</v>
      </c>
      <c r="Y126" s="272">
        <f t="shared" si="272"/>
        <v>0</v>
      </c>
      <c r="Z126" s="272"/>
      <c r="AA126" s="272">
        <f t="shared" si="272"/>
        <v>0</v>
      </c>
      <c r="AB126" s="2"/>
      <c r="AC126" s="272">
        <f t="shared" si="154"/>
        <v>0</v>
      </c>
      <c r="AD126" s="426">
        <f t="shared" ref="AD126:AD135" si="273">AC126</f>
        <v>0</v>
      </c>
      <c r="AE126" s="272">
        <f t="shared" ref="AE126:BA126" si="274">COUNTIF(AE11:AE64,"F.32")</f>
        <v>0</v>
      </c>
      <c r="AF126" s="272">
        <f t="shared" si="274"/>
        <v>0</v>
      </c>
      <c r="AG126" s="272">
        <f t="shared" si="274"/>
        <v>0</v>
      </c>
      <c r="AH126" s="272">
        <f t="shared" si="274"/>
        <v>0</v>
      </c>
      <c r="AI126" s="272">
        <f t="shared" si="274"/>
        <v>0</v>
      </c>
      <c r="AJ126" s="272">
        <f t="shared" si="274"/>
        <v>0</v>
      </c>
      <c r="AK126" s="272">
        <f t="shared" si="274"/>
        <v>0</v>
      </c>
      <c r="AL126" s="272">
        <f t="shared" si="274"/>
        <v>0</v>
      </c>
      <c r="AM126" s="272">
        <f t="shared" si="274"/>
        <v>0</v>
      </c>
      <c r="AN126" s="272">
        <f t="shared" si="274"/>
        <v>0</v>
      </c>
      <c r="AO126" s="272">
        <f t="shared" si="274"/>
        <v>0</v>
      </c>
      <c r="AP126" s="272">
        <f t="shared" si="274"/>
        <v>0</v>
      </c>
      <c r="AQ126" s="272">
        <f t="shared" si="274"/>
        <v>3</v>
      </c>
      <c r="AR126" s="272">
        <f t="shared" si="274"/>
        <v>3</v>
      </c>
      <c r="AS126" s="272">
        <f t="shared" si="274"/>
        <v>3</v>
      </c>
      <c r="AT126" s="272">
        <f t="shared" si="274"/>
        <v>3</v>
      </c>
      <c r="AU126" s="272">
        <f t="shared" si="274"/>
        <v>3</v>
      </c>
      <c r="AV126" s="272">
        <f t="shared" si="274"/>
        <v>3</v>
      </c>
      <c r="AW126" s="272">
        <f t="shared" si="274"/>
        <v>3</v>
      </c>
      <c r="AX126" s="272">
        <f t="shared" si="274"/>
        <v>3</v>
      </c>
      <c r="AY126" s="272">
        <f t="shared" si="274"/>
        <v>3</v>
      </c>
      <c r="AZ126" s="272">
        <f t="shared" si="274"/>
        <v>3</v>
      </c>
      <c r="BA126" s="427">
        <f t="shared" si="274"/>
        <v>3</v>
      </c>
      <c r="BB126" s="427">
        <f t="shared" si="157"/>
        <v>33</v>
      </c>
      <c r="BC126" s="427">
        <f t="shared" ref="BC126:BC135" si="275">BB126</f>
        <v>33</v>
      </c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82"/>
      <c r="EX126" s="182"/>
      <c r="EY126" s="7"/>
      <c r="EZ126" s="7"/>
      <c r="FA126" s="7"/>
      <c r="FB126" s="7"/>
      <c r="FC126" s="7"/>
      <c r="FD126" s="7"/>
      <c r="FE126" s="7"/>
      <c r="FF126" s="7"/>
    </row>
    <row r="127" spans="1:162" ht="18" hidden="1" customHeight="1" x14ac:dyDescent="0.25">
      <c r="A127" s="770" t="s">
        <v>494</v>
      </c>
      <c r="B127" s="770"/>
      <c r="C127" s="770"/>
      <c r="D127" s="272">
        <f t="shared" ref="D127:AA127" si="276">COUNTIF(D12:D65,"F.37")</f>
        <v>0</v>
      </c>
      <c r="E127" s="272">
        <f t="shared" si="276"/>
        <v>0</v>
      </c>
      <c r="F127" s="272">
        <f t="shared" si="276"/>
        <v>0</v>
      </c>
      <c r="G127" s="272">
        <f t="shared" si="276"/>
        <v>0</v>
      </c>
      <c r="H127" s="272">
        <f t="shared" si="276"/>
        <v>0</v>
      </c>
      <c r="I127" s="272">
        <f t="shared" si="276"/>
        <v>0</v>
      </c>
      <c r="J127" s="272">
        <f t="shared" si="276"/>
        <v>0</v>
      </c>
      <c r="K127" s="272">
        <f t="shared" si="276"/>
        <v>0</v>
      </c>
      <c r="L127" s="272">
        <f t="shared" si="276"/>
        <v>0</v>
      </c>
      <c r="M127" s="272">
        <f t="shared" si="276"/>
        <v>0</v>
      </c>
      <c r="N127" s="272">
        <f t="shared" si="276"/>
        <v>0</v>
      </c>
      <c r="O127" s="272">
        <f t="shared" si="276"/>
        <v>0</v>
      </c>
      <c r="P127" s="272">
        <f t="shared" si="276"/>
        <v>0</v>
      </c>
      <c r="Q127" s="272">
        <f t="shared" si="276"/>
        <v>0</v>
      </c>
      <c r="R127" s="272">
        <f t="shared" si="276"/>
        <v>0</v>
      </c>
      <c r="S127" s="272">
        <f t="shared" si="276"/>
        <v>0</v>
      </c>
      <c r="T127" s="272">
        <f t="shared" si="276"/>
        <v>0</v>
      </c>
      <c r="U127" s="272">
        <f t="shared" si="276"/>
        <v>0</v>
      </c>
      <c r="V127" s="272">
        <f t="shared" si="276"/>
        <v>0</v>
      </c>
      <c r="W127" s="272">
        <f t="shared" si="276"/>
        <v>0</v>
      </c>
      <c r="X127" s="272">
        <f t="shared" si="276"/>
        <v>0</v>
      </c>
      <c r="Y127" s="272">
        <f t="shared" si="276"/>
        <v>0</v>
      </c>
      <c r="Z127" s="272"/>
      <c r="AA127" s="272">
        <f t="shared" si="276"/>
        <v>0</v>
      </c>
      <c r="AB127" s="2"/>
      <c r="AC127" s="272">
        <f t="shared" si="154"/>
        <v>0</v>
      </c>
      <c r="AD127" s="426">
        <f t="shared" si="273"/>
        <v>0</v>
      </c>
      <c r="AE127" s="272">
        <f t="shared" ref="AE127:BA127" si="277">COUNTIF(AE11:AE64,"F.37")</f>
        <v>3</v>
      </c>
      <c r="AF127" s="272">
        <f t="shared" si="277"/>
        <v>3</v>
      </c>
      <c r="AG127" s="272">
        <f t="shared" si="277"/>
        <v>3</v>
      </c>
      <c r="AH127" s="272">
        <f t="shared" si="277"/>
        <v>3</v>
      </c>
      <c r="AI127" s="272">
        <f t="shared" si="277"/>
        <v>3</v>
      </c>
      <c r="AJ127" s="272">
        <f t="shared" si="277"/>
        <v>3</v>
      </c>
      <c r="AK127" s="272">
        <f t="shared" si="277"/>
        <v>3</v>
      </c>
      <c r="AL127" s="272">
        <f t="shared" si="277"/>
        <v>3</v>
      </c>
      <c r="AM127" s="272">
        <f t="shared" si="277"/>
        <v>3</v>
      </c>
      <c r="AN127" s="272">
        <f t="shared" si="277"/>
        <v>3</v>
      </c>
      <c r="AO127" s="272">
        <f t="shared" si="277"/>
        <v>3</v>
      </c>
      <c r="AP127" s="272">
        <f t="shared" si="277"/>
        <v>3</v>
      </c>
      <c r="AQ127" s="272">
        <f t="shared" si="277"/>
        <v>0</v>
      </c>
      <c r="AR127" s="272">
        <f t="shared" si="277"/>
        <v>0</v>
      </c>
      <c r="AS127" s="272">
        <f t="shared" si="277"/>
        <v>0</v>
      </c>
      <c r="AT127" s="272">
        <f t="shared" si="277"/>
        <v>0</v>
      </c>
      <c r="AU127" s="272">
        <f t="shared" si="277"/>
        <v>0</v>
      </c>
      <c r="AV127" s="272">
        <f t="shared" si="277"/>
        <v>0</v>
      </c>
      <c r="AW127" s="272">
        <f t="shared" si="277"/>
        <v>0</v>
      </c>
      <c r="AX127" s="272">
        <f t="shared" si="277"/>
        <v>0</v>
      </c>
      <c r="AY127" s="272">
        <f t="shared" si="277"/>
        <v>0</v>
      </c>
      <c r="AZ127" s="272">
        <f t="shared" si="277"/>
        <v>0</v>
      </c>
      <c r="BA127" s="427">
        <f t="shared" si="277"/>
        <v>0</v>
      </c>
      <c r="BB127" s="427">
        <f t="shared" si="157"/>
        <v>36</v>
      </c>
      <c r="BC127" s="427">
        <f t="shared" si="275"/>
        <v>36</v>
      </c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82"/>
      <c r="EX127" s="182"/>
      <c r="EY127" s="7"/>
      <c r="EZ127" s="7"/>
      <c r="FA127" s="7"/>
      <c r="FB127" s="7"/>
      <c r="FC127" s="7"/>
      <c r="FD127" s="7"/>
      <c r="FE127" s="7"/>
      <c r="FF127" s="7"/>
    </row>
    <row r="128" spans="1:162" ht="18" hidden="1" customHeight="1" x14ac:dyDescent="0.25">
      <c r="A128" s="770" t="s">
        <v>495</v>
      </c>
      <c r="B128" s="770"/>
      <c r="C128" s="770"/>
      <c r="D128" s="272">
        <f t="shared" ref="D128:AA128" si="278">COUNTIF(D12:D65,"M.36")</f>
        <v>0</v>
      </c>
      <c r="E128" s="272">
        <f t="shared" si="278"/>
        <v>0</v>
      </c>
      <c r="F128" s="272">
        <f t="shared" si="278"/>
        <v>0</v>
      </c>
      <c r="G128" s="272">
        <f t="shared" si="278"/>
        <v>0</v>
      </c>
      <c r="H128" s="272">
        <f t="shared" si="278"/>
        <v>0</v>
      </c>
      <c r="I128" s="272">
        <f t="shared" si="278"/>
        <v>0</v>
      </c>
      <c r="J128" s="272">
        <f t="shared" si="278"/>
        <v>0</v>
      </c>
      <c r="K128" s="272">
        <f t="shared" si="278"/>
        <v>0</v>
      </c>
      <c r="L128" s="272">
        <f t="shared" si="278"/>
        <v>0</v>
      </c>
      <c r="M128" s="272">
        <f t="shared" si="278"/>
        <v>0</v>
      </c>
      <c r="N128" s="272">
        <f t="shared" si="278"/>
        <v>0</v>
      </c>
      <c r="O128" s="272">
        <f t="shared" si="278"/>
        <v>0</v>
      </c>
      <c r="P128" s="272">
        <f t="shared" si="278"/>
        <v>0</v>
      </c>
      <c r="Q128" s="272">
        <f t="shared" si="278"/>
        <v>0</v>
      </c>
      <c r="R128" s="272">
        <f t="shared" si="278"/>
        <v>0</v>
      </c>
      <c r="S128" s="272">
        <f t="shared" si="278"/>
        <v>0</v>
      </c>
      <c r="T128" s="272">
        <f t="shared" si="278"/>
        <v>0</v>
      </c>
      <c r="U128" s="272">
        <f t="shared" si="278"/>
        <v>0</v>
      </c>
      <c r="V128" s="272">
        <f t="shared" si="278"/>
        <v>0</v>
      </c>
      <c r="W128" s="272">
        <f t="shared" si="278"/>
        <v>0</v>
      </c>
      <c r="X128" s="272">
        <f t="shared" si="278"/>
        <v>0</v>
      </c>
      <c r="Y128" s="272">
        <f t="shared" si="278"/>
        <v>0</v>
      </c>
      <c r="Z128" s="272"/>
      <c r="AA128" s="272">
        <f t="shared" si="278"/>
        <v>0</v>
      </c>
      <c r="AB128" s="2"/>
      <c r="AC128" s="272">
        <f t="shared" si="154"/>
        <v>0</v>
      </c>
      <c r="AD128" s="426">
        <f t="shared" si="273"/>
        <v>0</v>
      </c>
      <c r="AE128" s="272">
        <f t="shared" ref="AE128:BA128" si="279">COUNTIF(AE11:AE64,"M.36")</f>
        <v>0</v>
      </c>
      <c r="AF128" s="272">
        <f t="shared" si="279"/>
        <v>0</v>
      </c>
      <c r="AG128" s="272">
        <f t="shared" si="279"/>
        <v>0</v>
      </c>
      <c r="AH128" s="272">
        <f t="shared" si="279"/>
        <v>0</v>
      </c>
      <c r="AI128" s="272">
        <f t="shared" si="279"/>
        <v>0</v>
      </c>
      <c r="AJ128" s="272">
        <f t="shared" si="279"/>
        <v>0</v>
      </c>
      <c r="AK128" s="272">
        <f t="shared" si="279"/>
        <v>0</v>
      </c>
      <c r="AL128" s="272">
        <f t="shared" si="279"/>
        <v>0</v>
      </c>
      <c r="AM128" s="272">
        <f t="shared" si="279"/>
        <v>0</v>
      </c>
      <c r="AN128" s="272">
        <f t="shared" si="279"/>
        <v>2</v>
      </c>
      <c r="AO128" s="272">
        <f t="shared" si="279"/>
        <v>2</v>
      </c>
      <c r="AP128" s="272">
        <f t="shared" si="279"/>
        <v>2</v>
      </c>
      <c r="AQ128" s="272">
        <f t="shared" si="279"/>
        <v>2</v>
      </c>
      <c r="AR128" s="272">
        <f t="shared" si="279"/>
        <v>2</v>
      </c>
      <c r="AS128" s="272">
        <f t="shared" si="279"/>
        <v>0</v>
      </c>
      <c r="AT128" s="272">
        <f t="shared" si="279"/>
        <v>0</v>
      </c>
      <c r="AU128" s="272">
        <f t="shared" si="279"/>
        <v>2</v>
      </c>
      <c r="AV128" s="272">
        <f t="shared" si="279"/>
        <v>2</v>
      </c>
      <c r="AW128" s="272">
        <f t="shared" si="279"/>
        <v>2</v>
      </c>
      <c r="AX128" s="272">
        <f t="shared" si="279"/>
        <v>2</v>
      </c>
      <c r="AY128" s="272">
        <f t="shared" si="279"/>
        <v>2</v>
      </c>
      <c r="AZ128" s="272">
        <f t="shared" si="279"/>
        <v>2</v>
      </c>
      <c r="BA128" s="427">
        <f t="shared" si="279"/>
        <v>2</v>
      </c>
      <c r="BB128" s="427">
        <f t="shared" si="157"/>
        <v>24</v>
      </c>
      <c r="BC128" s="427">
        <f t="shared" si="275"/>
        <v>24</v>
      </c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82"/>
      <c r="EX128" s="182"/>
      <c r="EY128" s="7"/>
      <c r="EZ128" s="7"/>
      <c r="FA128" s="7"/>
      <c r="FB128" s="7"/>
      <c r="FC128" s="7"/>
      <c r="FD128" s="7"/>
      <c r="FE128" s="7"/>
      <c r="FF128" s="7"/>
    </row>
    <row r="129" spans="1:162" ht="18" hidden="1" customHeight="1" x14ac:dyDescent="0.25">
      <c r="A129" s="770" t="s">
        <v>496</v>
      </c>
      <c r="B129" s="770"/>
      <c r="C129" s="770"/>
      <c r="D129" s="272">
        <f t="shared" ref="D129:AA129" si="280">COUNTIF(D12:D65,"M.24")</f>
        <v>0</v>
      </c>
      <c r="E129" s="272">
        <f t="shared" si="280"/>
        <v>0</v>
      </c>
      <c r="F129" s="272">
        <f t="shared" si="280"/>
        <v>0</v>
      </c>
      <c r="G129" s="272">
        <f t="shared" si="280"/>
        <v>0</v>
      </c>
      <c r="H129" s="272">
        <f t="shared" si="280"/>
        <v>0</v>
      </c>
      <c r="I129" s="272">
        <f t="shared" si="280"/>
        <v>0</v>
      </c>
      <c r="J129" s="272">
        <f t="shared" si="280"/>
        <v>0</v>
      </c>
      <c r="K129" s="272">
        <f t="shared" si="280"/>
        <v>0</v>
      </c>
      <c r="L129" s="272">
        <f t="shared" si="280"/>
        <v>0</v>
      </c>
      <c r="M129" s="272">
        <f t="shared" si="280"/>
        <v>0</v>
      </c>
      <c r="N129" s="272">
        <f t="shared" si="280"/>
        <v>0</v>
      </c>
      <c r="O129" s="272">
        <f t="shared" si="280"/>
        <v>0</v>
      </c>
      <c r="P129" s="272">
        <f t="shared" si="280"/>
        <v>0</v>
      </c>
      <c r="Q129" s="272">
        <f t="shared" si="280"/>
        <v>0</v>
      </c>
      <c r="R129" s="272">
        <f t="shared" si="280"/>
        <v>0</v>
      </c>
      <c r="S129" s="272">
        <f t="shared" si="280"/>
        <v>0</v>
      </c>
      <c r="T129" s="272">
        <f t="shared" si="280"/>
        <v>0</v>
      </c>
      <c r="U129" s="272">
        <f t="shared" si="280"/>
        <v>0</v>
      </c>
      <c r="V129" s="272">
        <f t="shared" si="280"/>
        <v>0</v>
      </c>
      <c r="W129" s="272">
        <f t="shared" si="280"/>
        <v>0</v>
      </c>
      <c r="X129" s="272">
        <f t="shared" si="280"/>
        <v>0</v>
      </c>
      <c r="Y129" s="272">
        <f t="shared" si="280"/>
        <v>0</v>
      </c>
      <c r="Z129" s="272"/>
      <c r="AA129" s="272">
        <f t="shared" si="280"/>
        <v>0</v>
      </c>
      <c r="AB129" s="2"/>
      <c r="AC129" s="272">
        <f t="shared" si="154"/>
        <v>0</v>
      </c>
      <c r="AD129" s="426">
        <f t="shared" si="273"/>
        <v>0</v>
      </c>
      <c r="AE129" s="272">
        <f t="shared" ref="AE129:BA129" si="281">COUNTIF(AE11:AE64,"M.24")</f>
        <v>2</v>
      </c>
      <c r="AF129" s="272">
        <f t="shared" si="281"/>
        <v>2</v>
      </c>
      <c r="AG129" s="272">
        <f t="shared" si="281"/>
        <v>2</v>
      </c>
      <c r="AH129" s="272">
        <f t="shared" si="281"/>
        <v>2</v>
      </c>
      <c r="AI129" s="272">
        <f t="shared" si="281"/>
        <v>2</v>
      </c>
      <c r="AJ129" s="272">
        <f t="shared" si="281"/>
        <v>2</v>
      </c>
      <c r="AK129" s="272">
        <f t="shared" si="281"/>
        <v>2</v>
      </c>
      <c r="AL129" s="272">
        <f t="shared" si="281"/>
        <v>2</v>
      </c>
      <c r="AM129" s="272">
        <f t="shared" si="281"/>
        <v>2</v>
      </c>
      <c r="AN129" s="272">
        <f t="shared" si="281"/>
        <v>0</v>
      </c>
      <c r="AO129" s="272">
        <f t="shared" si="281"/>
        <v>0</v>
      </c>
      <c r="AP129" s="272">
        <f t="shared" si="281"/>
        <v>0</v>
      </c>
      <c r="AQ129" s="272">
        <f t="shared" si="281"/>
        <v>0</v>
      </c>
      <c r="AR129" s="272">
        <f t="shared" si="281"/>
        <v>0</v>
      </c>
      <c r="AS129" s="272">
        <f t="shared" si="281"/>
        <v>2</v>
      </c>
      <c r="AT129" s="272">
        <f t="shared" si="281"/>
        <v>2</v>
      </c>
      <c r="AU129" s="272">
        <f t="shared" si="281"/>
        <v>0</v>
      </c>
      <c r="AV129" s="272">
        <f t="shared" si="281"/>
        <v>0</v>
      </c>
      <c r="AW129" s="272">
        <f t="shared" si="281"/>
        <v>0</v>
      </c>
      <c r="AX129" s="272">
        <f t="shared" si="281"/>
        <v>0</v>
      </c>
      <c r="AY129" s="272">
        <f t="shared" si="281"/>
        <v>0</v>
      </c>
      <c r="AZ129" s="272">
        <f t="shared" si="281"/>
        <v>0</v>
      </c>
      <c r="BA129" s="427">
        <f t="shared" si="281"/>
        <v>0</v>
      </c>
      <c r="BB129" s="427">
        <f t="shared" si="157"/>
        <v>22</v>
      </c>
      <c r="BC129" s="427">
        <f t="shared" si="275"/>
        <v>22</v>
      </c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82"/>
      <c r="EX129" s="182"/>
      <c r="EY129" s="7"/>
      <c r="EZ129" s="7"/>
      <c r="FA129" s="7"/>
      <c r="FB129" s="7"/>
      <c r="FC129" s="7"/>
      <c r="FD129" s="7"/>
      <c r="FE129" s="7"/>
      <c r="FF129" s="7"/>
    </row>
    <row r="130" spans="1:162" ht="18" hidden="1" customHeight="1" x14ac:dyDescent="0.25">
      <c r="A130" s="770" t="s">
        <v>759</v>
      </c>
      <c r="B130" s="770"/>
      <c r="C130" s="770"/>
      <c r="D130" s="272">
        <f t="shared" ref="D130:AA130" si="282">COUNTIF(D12:D65,"M.36")</f>
        <v>0</v>
      </c>
      <c r="E130" s="272">
        <f t="shared" si="282"/>
        <v>0</v>
      </c>
      <c r="F130" s="272">
        <f t="shared" si="282"/>
        <v>0</v>
      </c>
      <c r="G130" s="272">
        <f t="shared" si="282"/>
        <v>0</v>
      </c>
      <c r="H130" s="272">
        <f t="shared" si="282"/>
        <v>0</v>
      </c>
      <c r="I130" s="272">
        <f t="shared" si="282"/>
        <v>0</v>
      </c>
      <c r="J130" s="272">
        <f t="shared" si="282"/>
        <v>0</v>
      </c>
      <c r="K130" s="272">
        <f t="shared" si="282"/>
        <v>0</v>
      </c>
      <c r="L130" s="272">
        <f t="shared" si="282"/>
        <v>0</v>
      </c>
      <c r="M130" s="272">
        <f t="shared" si="282"/>
        <v>0</v>
      </c>
      <c r="N130" s="272">
        <f t="shared" si="282"/>
        <v>0</v>
      </c>
      <c r="O130" s="272">
        <f t="shared" si="282"/>
        <v>0</v>
      </c>
      <c r="P130" s="272">
        <f t="shared" si="282"/>
        <v>0</v>
      </c>
      <c r="Q130" s="272">
        <f t="shared" si="282"/>
        <v>0</v>
      </c>
      <c r="R130" s="272">
        <f t="shared" si="282"/>
        <v>0</v>
      </c>
      <c r="S130" s="272">
        <f t="shared" si="282"/>
        <v>0</v>
      </c>
      <c r="T130" s="272">
        <f t="shared" si="282"/>
        <v>0</v>
      </c>
      <c r="U130" s="272">
        <f t="shared" si="282"/>
        <v>0</v>
      </c>
      <c r="V130" s="272">
        <f t="shared" si="282"/>
        <v>0</v>
      </c>
      <c r="W130" s="272">
        <f t="shared" si="282"/>
        <v>0</v>
      </c>
      <c r="X130" s="272">
        <f t="shared" si="282"/>
        <v>0</v>
      </c>
      <c r="Y130" s="272">
        <f t="shared" si="282"/>
        <v>0</v>
      </c>
      <c r="Z130" s="272"/>
      <c r="AA130" s="272">
        <f t="shared" si="282"/>
        <v>0</v>
      </c>
      <c r="AB130" s="2"/>
      <c r="AC130" s="272">
        <f t="shared" si="154"/>
        <v>0</v>
      </c>
      <c r="AD130" s="767">
        <f>AC130+AC131</f>
        <v>0</v>
      </c>
      <c r="AE130" s="272">
        <f t="shared" ref="AE130:BA130" si="283">COUNTIF(AE11:AE64,"M.36")</f>
        <v>0</v>
      </c>
      <c r="AF130" s="272">
        <f t="shared" si="283"/>
        <v>0</v>
      </c>
      <c r="AG130" s="272">
        <f t="shared" si="283"/>
        <v>0</v>
      </c>
      <c r="AH130" s="272">
        <f t="shared" si="283"/>
        <v>0</v>
      </c>
      <c r="AI130" s="272">
        <f t="shared" si="283"/>
        <v>0</v>
      </c>
      <c r="AJ130" s="272">
        <f t="shared" si="283"/>
        <v>0</v>
      </c>
      <c r="AK130" s="272">
        <f t="shared" si="283"/>
        <v>0</v>
      </c>
      <c r="AL130" s="272">
        <f t="shared" si="283"/>
        <v>0</v>
      </c>
      <c r="AM130" s="272">
        <f t="shared" si="283"/>
        <v>0</v>
      </c>
      <c r="AN130" s="272">
        <f t="shared" si="283"/>
        <v>2</v>
      </c>
      <c r="AO130" s="272">
        <f t="shared" si="283"/>
        <v>2</v>
      </c>
      <c r="AP130" s="272">
        <f t="shared" si="283"/>
        <v>2</v>
      </c>
      <c r="AQ130" s="272">
        <f t="shared" si="283"/>
        <v>2</v>
      </c>
      <c r="AR130" s="272">
        <f t="shared" si="283"/>
        <v>2</v>
      </c>
      <c r="AS130" s="272">
        <f t="shared" si="283"/>
        <v>0</v>
      </c>
      <c r="AT130" s="272">
        <f t="shared" si="283"/>
        <v>0</v>
      </c>
      <c r="AU130" s="272">
        <f t="shared" si="283"/>
        <v>2</v>
      </c>
      <c r="AV130" s="272">
        <f t="shared" si="283"/>
        <v>2</v>
      </c>
      <c r="AW130" s="272">
        <f t="shared" si="283"/>
        <v>2</v>
      </c>
      <c r="AX130" s="272">
        <f t="shared" si="283"/>
        <v>2</v>
      </c>
      <c r="AY130" s="272">
        <f t="shared" si="283"/>
        <v>2</v>
      </c>
      <c r="AZ130" s="272">
        <f t="shared" si="283"/>
        <v>2</v>
      </c>
      <c r="BA130" s="272">
        <f t="shared" si="283"/>
        <v>2</v>
      </c>
      <c r="BB130" s="427">
        <f t="shared" si="157"/>
        <v>24</v>
      </c>
      <c r="BC130" s="766">
        <f>BB130+BB131</f>
        <v>30</v>
      </c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82"/>
      <c r="EX130" s="182"/>
      <c r="EY130" s="7"/>
      <c r="EZ130" s="7"/>
      <c r="FA130" s="7"/>
      <c r="FB130" s="7"/>
      <c r="FC130" s="7"/>
      <c r="FD130" s="7"/>
      <c r="FE130" s="7"/>
      <c r="FF130" s="7"/>
    </row>
    <row r="131" spans="1:162" ht="18" hidden="1" customHeight="1" x14ac:dyDescent="0.25">
      <c r="A131" s="770" t="s">
        <v>498</v>
      </c>
      <c r="B131" s="770"/>
      <c r="C131" s="770"/>
      <c r="D131" s="272">
        <f t="shared" ref="D131:AA131" si="284">COUNTIF(D12:D65,"T.36")</f>
        <v>0</v>
      </c>
      <c r="E131" s="272">
        <f t="shared" si="284"/>
        <v>0</v>
      </c>
      <c r="F131" s="272">
        <f t="shared" si="284"/>
        <v>0</v>
      </c>
      <c r="G131" s="272">
        <f t="shared" si="284"/>
        <v>0</v>
      </c>
      <c r="H131" s="272">
        <f t="shared" si="284"/>
        <v>0</v>
      </c>
      <c r="I131" s="272">
        <f t="shared" si="284"/>
        <v>0</v>
      </c>
      <c r="J131" s="272">
        <f t="shared" si="284"/>
        <v>0</v>
      </c>
      <c r="K131" s="272">
        <f t="shared" si="284"/>
        <v>0</v>
      </c>
      <c r="L131" s="272">
        <f t="shared" si="284"/>
        <v>0</v>
      </c>
      <c r="M131" s="272">
        <f t="shared" si="284"/>
        <v>0</v>
      </c>
      <c r="N131" s="272">
        <f t="shared" si="284"/>
        <v>0</v>
      </c>
      <c r="O131" s="272">
        <f t="shared" si="284"/>
        <v>0</v>
      </c>
      <c r="P131" s="272">
        <f t="shared" si="284"/>
        <v>0</v>
      </c>
      <c r="Q131" s="272">
        <f t="shared" si="284"/>
        <v>0</v>
      </c>
      <c r="R131" s="272">
        <f t="shared" si="284"/>
        <v>0</v>
      </c>
      <c r="S131" s="272">
        <f t="shared" si="284"/>
        <v>0</v>
      </c>
      <c r="T131" s="272">
        <f t="shared" si="284"/>
        <v>0</v>
      </c>
      <c r="U131" s="272">
        <f t="shared" si="284"/>
        <v>0</v>
      </c>
      <c r="V131" s="272">
        <f t="shared" si="284"/>
        <v>0</v>
      </c>
      <c r="W131" s="272">
        <f t="shared" si="284"/>
        <v>0</v>
      </c>
      <c r="X131" s="272">
        <f t="shared" si="284"/>
        <v>0</v>
      </c>
      <c r="Y131" s="272">
        <f t="shared" si="284"/>
        <v>0</v>
      </c>
      <c r="Z131" s="272"/>
      <c r="AA131" s="272">
        <f t="shared" si="284"/>
        <v>0</v>
      </c>
      <c r="AB131" s="2"/>
      <c r="AC131" s="272">
        <f t="shared" si="154"/>
        <v>0</v>
      </c>
      <c r="AD131" s="767"/>
      <c r="AE131" s="272">
        <f t="shared" ref="AE131:BA131" si="285">COUNTIF(AE11:AE64,"T.36")</f>
        <v>2</v>
      </c>
      <c r="AF131" s="272">
        <f t="shared" si="285"/>
        <v>2</v>
      </c>
      <c r="AG131" s="272">
        <f t="shared" si="285"/>
        <v>2</v>
      </c>
      <c r="AH131" s="272">
        <f t="shared" si="285"/>
        <v>0</v>
      </c>
      <c r="AI131" s="272">
        <f t="shared" si="285"/>
        <v>0</v>
      </c>
      <c r="AJ131" s="272">
        <f t="shared" si="285"/>
        <v>0</v>
      </c>
      <c r="AK131" s="272">
        <f t="shared" si="285"/>
        <v>0</v>
      </c>
      <c r="AL131" s="272">
        <f t="shared" si="285"/>
        <v>0</v>
      </c>
      <c r="AM131" s="272">
        <f t="shared" si="285"/>
        <v>0</v>
      </c>
      <c r="AN131" s="272">
        <f t="shared" si="285"/>
        <v>0</v>
      </c>
      <c r="AO131" s="272">
        <f t="shared" si="285"/>
        <v>0</v>
      </c>
      <c r="AP131" s="272">
        <f t="shared" si="285"/>
        <v>0</v>
      </c>
      <c r="AQ131" s="272">
        <f t="shared" si="285"/>
        <v>0</v>
      </c>
      <c r="AR131" s="272">
        <f t="shared" si="285"/>
        <v>0</v>
      </c>
      <c r="AS131" s="272">
        <f t="shared" si="285"/>
        <v>0</v>
      </c>
      <c r="AT131" s="272">
        <f t="shared" si="285"/>
        <v>0</v>
      </c>
      <c r="AU131" s="272">
        <f t="shared" si="285"/>
        <v>0</v>
      </c>
      <c r="AV131" s="272">
        <f t="shared" si="285"/>
        <v>0</v>
      </c>
      <c r="AW131" s="272">
        <f t="shared" si="285"/>
        <v>0</v>
      </c>
      <c r="AX131" s="272">
        <f t="shared" si="285"/>
        <v>0</v>
      </c>
      <c r="AY131" s="272">
        <f t="shared" si="285"/>
        <v>0</v>
      </c>
      <c r="AZ131" s="272">
        <f t="shared" si="285"/>
        <v>0</v>
      </c>
      <c r="BA131" s="272">
        <f t="shared" si="285"/>
        <v>0</v>
      </c>
      <c r="BB131" s="427">
        <f t="shared" si="157"/>
        <v>6</v>
      </c>
      <c r="BC131" s="766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18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82"/>
      <c r="EX131" s="182"/>
      <c r="EY131" s="7"/>
      <c r="EZ131" s="7"/>
      <c r="FA131" s="7"/>
      <c r="FB131" s="7"/>
      <c r="FC131" s="7"/>
      <c r="FD131" s="7"/>
      <c r="FE131" s="7"/>
      <c r="FF131" s="7"/>
    </row>
    <row r="132" spans="1:162" ht="18" hidden="1" customHeight="1" x14ac:dyDescent="0.25">
      <c r="A132" s="422" t="s">
        <v>760</v>
      </c>
      <c r="B132" s="422"/>
      <c r="C132" s="422"/>
      <c r="D132" s="272">
        <f t="shared" ref="D132:AA132" si="286">COUNTIF(D12:D65,"X.28")</f>
        <v>0</v>
      </c>
      <c r="E132" s="272">
        <f t="shared" si="286"/>
        <v>0</v>
      </c>
      <c r="F132" s="272">
        <f t="shared" si="286"/>
        <v>0</v>
      </c>
      <c r="G132" s="272">
        <f t="shared" si="286"/>
        <v>0</v>
      </c>
      <c r="H132" s="272">
        <f t="shared" si="286"/>
        <v>0</v>
      </c>
      <c r="I132" s="272">
        <f t="shared" si="286"/>
        <v>0</v>
      </c>
      <c r="J132" s="272">
        <f t="shared" si="286"/>
        <v>0</v>
      </c>
      <c r="K132" s="272">
        <f t="shared" si="286"/>
        <v>0</v>
      </c>
      <c r="L132" s="272">
        <f t="shared" si="286"/>
        <v>0</v>
      </c>
      <c r="M132" s="272">
        <f t="shared" si="286"/>
        <v>0</v>
      </c>
      <c r="N132" s="272">
        <f t="shared" si="286"/>
        <v>0</v>
      </c>
      <c r="O132" s="272">
        <f t="shared" si="286"/>
        <v>0</v>
      </c>
      <c r="P132" s="272">
        <f t="shared" si="286"/>
        <v>0</v>
      </c>
      <c r="Q132" s="272">
        <f t="shared" si="286"/>
        <v>0</v>
      </c>
      <c r="R132" s="272">
        <f t="shared" si="286"/>
        <v>0</v>
      </c>
      <c r="S132" s="272">
        <f t="shared" si="286"/>
        <v>0</v>
      </c>
      <c r="T132" s="272">
        <f t="shared" si="286"/>
        <v>0</v>
      </c>
      <c r="U132" s="272">
        <f t="shared" si="286"/>
        <v>0</v>
      </c>
      <c r="V132" s="272">
        <f t="shared" si="286"/>
        <v>0</v>
      </c>
      <c r="W132" s="272">
        <f t="shared" si="286"/>
        <v>0</v>
      </c>
      <c r="X132" s="272">
        <f t="shared" si="286"/>
        <v>0</v>
      </c>
      <c r="Y132" s="272">
        <f t="shared" si="286"/>
        <v>0</v>
      </c>
      <c r="Z132" s="272"/>
      <c r="AA132" s="272">
        <f t="shared" si="286"/>
        <v>0</v>
      </c>
      <c r="AB132" s="2"/>
      <c r="AC132" s="272">
        <f t="shared" si="154"/>
        <v>0</v>
      </c>
      <c r="AD132" s="426">
        <f>AC132</f>
        <v>0</v>
      </c>
      <c r="AE132" s="272">
        <f t="shared" ref="AE132:BA132" si="287">COUNTIF(AE11:AE64,"X.28")</f>
        <v>0</v>
      </c>
      <c r="AF132" s="272">
        <f t="shared" si="287"/>
        <v>0</v>
      </c>
      <c r="AG132" s="272">
        <f t="shared" si="287"/>
        <v>0</v>
      </c>
      <c r="AH132" s="272">
        <f t="shared" si="287"/>
        <v>0</v>
      </c>
      <c r="AI132" s="272">
        <f t="shared" si="287"/>
        <v>0</v>
      </c>
      <c r="AJ132" s="272">
        <f t="shared" si="287"/>
        <v>2</v>
      </c>
      <c r="AK132" s="272">
        <f t="shared" si="287"/>
        <v>2</v>
      </c>
      <c r="AL132" s="272">
        <f t="shared" si="287"/>
        <v>2</v>
      </c>
      <c r="AM132" s="272">
        <f t="shared" si="287"/>
        <v>2</v>
      </c>
      <c r="AN132" s="272">
        <f t="shared" si="287"/>
        <v>0</v>
      </c>
      <c r="AO132" s="272">
        <f t="shared" si="287"/>
        <v>0</v>
      </c>
      <c r="AP132" s="272">
        <f t="shared" si="287"/>
        <v>0</v>
      </c>
      <c r="AQ132" s="272">
        <f t="shared" si="287"/>
        <v>0</v>
      </c>
      <c r="AR132" s="272">
        <f t="shared" si="287"/>
        <v>0</v>
      </c>
      <c r="AS132" s="272">
        <f t="shared" si="287"/>
        <v>0</v>
      </c>
      <c r="AT132" s="272">
        <f t="shared" si="287"/>
        <v>0</v>
      </c>
      <c r="AU132" s="272">
        <f t="shared" si="287"/>
        <v>0</v>
      </c>
      <c r="AV132" s="272">
        <f t="shared" si="287"/>
        <v>0</v>
      </c>
      <c r="AW132" s="272">
        <f t="shared" si="287"/>
        <v>0</v>
      </c>
      <c r="AX132" s="272">
        <f t="shared" si="287"/>
        <v>0</v>
      </c>
      <c r="AY132" s="272">
        <f t="shared" si="287"/>
        <v>0</v>
      </c>
      <c r="AZ132" s="272">
        <f t="shared" si="287"/>
        <v>0</v>
      </c>
      <c r="BA132" s="272">
        <f t="shared" si="287"/>
        <v>0</v>
      </c>
      <c r="BB132" s="427">
        <f>SUM(AE132:BA132)</f>
        <v>8</v>
      </c>
      <c r="BC132" s="427">
        <f>BB132</f>
        <v>8</v>
      </c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82"/>
      <c r="EX132" s="182"/>
      <c r="EY132" s="7"/>
      <c r="EZ132" s="7"/>
      <c r="FA132" s="7"/>
      <c r="FB132" s="7"/>
      <c r="FC132" s="7"/>
      <c r="FD132" s="7"/>
      <c r="FE132" s="7"/>
      <c r="FF132" s="7"/>
    </row>
    <row r="133" spans="1:162" ht="18" hidden="1" customHeight="1" x14ac:dyDescent="0.25">
      <c r="A133" s="770" t="s">
        <v>497</v>
      </c>
      <c r="B133" s="770"/>
      <c r="C133" s="770"/>
      <c r="D133" s="272">
        <f t="shared" ref="D133:AA133" si="288">COUNTIF(D12:D65,"X.38")</f>
        <v>0</v>
      </c>
      <c r="E133" s="272">
        <f t="shared" si="288"/>
        <v>0</v>
      </c>
      <c r="F133" s="272">
        <f t="shared" si="288"/>
        <v>0</v>
      </c>
      <c r="G133" s="272">
        <f t="shared" si="288"/>
        <v>0</v>
      </c>
      <c r="H133" s="272">
        <f t="shared" si="288"/>
        <v>0</v>
      </c>
      <c r="I133" s="272">
        <f t="shared" si="288"/>
        <v>0</v>
      </c>
      <c r="J133" s="272">
        <f t="shared" si="288"/>
        <v>0</v>
      </c>
      <c r="K133" s="272">
        <f t="shared" si="288"/>
        <v>0</v>
      </c>
      <c r="L133" s="272">
        <f t="shared" si="288"/>
        <v>0</v>
      </c>
      <c r="M133" s="272">
        <f t="shared" si="288"/>
        <v>0</v>
      </c>
      <c r="N133" s="272">
        <f t="shared" si="288"/>
        <v>0</v>
      </c>
      <c r="O133" s="272">
        <f t="shared" si="288"/>
        <v>0</v>
      </c>
      <c r="P133" s="272">
        <f t="shared" si="288"/>
        <v>0</v>
      </c>
      <c r="Q133" s="272">
        <f t="shared" si="288"/>
        <v>0</v>
      </c>
      <c r="R133" s="272">
        <f t="shared" si="288"/>
        <v>0</v>
      </c>
      <c r="S133" s="272">
        <f t="shared" si="288"/>
        <v>0</v>
      </c>
      <c r="T133" s="272">
        <f t="shared" si="288"/>
        <v>0</v>
      </c>
      <c r="U133" s="272">
        <f t="shared" si="288"/>
        <v>0</v>
      </c>
      <c r="V133" s="272">
        <f t="shared" si="288"/>
        <v>0</v>
      </c>
      <c r="W133" s="272">
        <f t="shared" si="288"/>
        <v>0</v>
      </c>
      <c r="X133" s="272">
        <f t="shared" si="288"/>
        <v>0</v>
      </c>
      <c r="Y133" s="272">
        <f t="shared" si="288"/>
        <v>0</v>
      </c>
      <c r="Z133" s="272"/>
      <c r="AA133" s="272">
        <f t="shared" si="288"/>
        <v>0</v>
      </c>
      <c r="AB133" s="2"/>
      <c r="AC133" s="272">
        <f t="shared" si="154"/>
        <v>0</v>
      </c>
      <c r="AD133" s="426">
        <f t="shared" si="273"/>
        <v>0</v>
      </c>
      <c r="AE133" s="272">
        <f t="shared" ref="AE133:BA133" si="289">COUNTIF(AE11:AE64,"X.38")</f>
        <v>2</v>
      </c>
      <c r="AF133" s="272">
        <f t="shared" si="289"/>
        <v>2</v>
      </c>
      <c r="AG133" s="272">
        <f t="shared" si="289"/>
        <v>2</v>
      </c>
      <c r="AH133" s="272">
        <f t="shared" si="289"/>
        <v>2</v>
      </c>
      <c r="AI133" s="272">
        <f t="shared" si="289"/>
        <v>2</v>
      </c>
      <c r="AJ133" s="272">
        <f t="shared" si="289"/>
        <v>0</v>
      </c>
      <c r="AK133" s="272">
        <f t="shared" si="289"/>
        <v>0</v>
      </c>
      <c r="AL133" s="272">
        <f t="shared" si="289"/>
        <v>0</v>
      </c>
      <c r="AM133" s="272">
        <f t="shared" si="289"/>
        <v>0</v>
      </c>
      <c r="AN133" s="272">
        <f t="shared" si="289"/>
        <v>0</v>
      </c>
      <c r="AO133" s="272">
        <f t="shared" si="289"/>
        <v>0</v>
      </c>
      <c r="AP133" s="272">
        <f t="shared" si="289"/>
        <v>0</v>
      </c>
      <c r="AQ133" s="272">
        <f t="shared" si="289"/>
        <v>0</v>
      </c>
      <c r="AR133" s="272">
        <f t="shared" si="289"/>
        <v>0</v>
      </c>
      <c r="AS133" s="272">
        <f t="shared" si="289"/>
        <v>0</v>
      </c>
      <c r="AT133" s="272">
        <f t="shared" si="289"/>
        <v>0</v>
      </c>
      <c r="AU133" s="272">
        <f t="shared" si="289"/>
        <v>0</v>
      </c>
      <c r="AV133" s="272">
        <f t="shared" si="289"/>
        <v>0</v>
      </c>
      <c r="AW133" s="272">
        <f t="shared" si="289"/>
        <v>0</v>
      </c>
      <c r="AX133" s="272">
        <f t="shared" si="289"/>
        <v>0</v>
      </c>
      <c r="AY133" s="272">
        <f t="shared" si="289"/>
        <v>0</v>
      </c>
      <c r="AZ133" s="272">
        <f t="shared" si="289"/>
        <v>0</v>
      </c>
      <c r="BA133" s="427">
        <f t="shared" si="289"/>
        <v>0</v>
      </c>
      <c r="BB133" s="427">
        <f t="shared" si="157"/>
        <v>10</v>
      </c>
      <c r="BC133" s="427">
        <f t="shared" si="275"/>
        <v>10</v>
      </c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82"/>
      <c r="EX133" s="182"/>
      <c r="EY133" s="7"/>
      <c r="EZ133" s="7"/>
      <c r="FA133" s="7"/>
      <c r="FB133" s="7"/>
      <c r="FC133" s="7"/>
      <c r="FD133" s="7"/>
      <c r="FE133" s="7"/>
      <c r="FF133" s="7"/>
    </row>
    <row r="134" spans="1:162" ht="18" hidden="1" customHeight="1" x14ac:dyDescent="0.25">
      <c r="A134" s="770" t="s">
        <v>499</v>
      </c>
      <c r="B134" s="770"/>
      <c r="C134" s="770"/>
      <c r="D134" s="272">
        <f t="shared" ref="D134:AA134" si="290">COUNTIF(D12:D65,"N.34")</f>
        <v>0</v>
      </c>
      <c r="E134" s="272">
        <f t="shared" si="290"/>
        <v>0</v>
      </c>
      <c r="F134" s="272">
        <f t="shared" si="290"/>
        <v>0</v>
      </c>
      <c r="G134" s="272">
        <f t="shared" si="290"/>
        <v>0</v>
      </c>
      <c r="H134" s="272">
        <f t="shared" si="290"/>
        <v>0</v>
      </c>
      <c r="I134" s="272">
        <f t="shared" si="290"/>
        <v>0</v>
      </c>
      <c r="J134" s="272">
        <f t="shared" si="290"/>
        <v>0</v>
      </c>
      <c r="K134" s="272">
        <f t="shared" si="290"/>
        <v>0</v>
      </c>
      <c r="L134" s="272">
        <f t="shared" si="290"/>
        <v>0</v>
      </c>
      <c r="M134" s="272">
        <f t="shared" si="290"/>
        <v>0</v>
      </c>
      <c r="N134" s="272">
        <f t="shared" si="290"/>
        <v>0</v>
      </c>
      <c r="O134" s="272">
        <f t="shared" si="290"/>
        <v>0</v>
      </c>
      <c r="P134" s="272">
        <f t="shared" si="290"/>
        <v>0</v>
      </c>
      <c r="Q134" s="272">
        <f t="shared" si="290"/>
        <v>0</v>
      </c>
      <c r="R134" s="272">
        <f t="shared" si="290"/>
        <v>0</v>
      </c>
      <c r="S134" s="272">
        <f t="shared" si="290"/>
        <v>0</v>
      </c>
      <c r="T134" s="272">
        <f t="shared" si="290"/>
        <v>0</v>
      </c>
      <c r="U134" s="272">
        <f t="shared" si="290"/>
        <v>0</v>
      </c>
      <c r="V134" s="272">
        <f t="shared" si="290"/>
        <v>0</v>
      </c>
      <c r="W134" s="272">
        <f t="shared" si="290"/>
        <v>0</v>
      </c>
      <c r="X134" s="272">
        <f t="shared" si="290"/>
        <v>0</v>
      </c>
      <c r="Y134" s="272">
        <f t="shared" si="290"/>
        <v>0</v>
      </c>
      <c r="Z134" s="272"/>
      <c r="AA134" s="272">
        <f t="shared" si="290"/>
        <v>0</v>
      </c>
      <c r="AB134" s="2"/>
      <c r="AC134" s="272">
        <f t="shared" si="154"/>
        <v>0</v>
      </c>
      <c r="AD134" s="426">
        <f t="shared" si="273"/>
        <v>0</v>
      </c>
      <c r="AE134" s="272">
        <f t="shared" ref="AE134:BA134" si="291">COUNTIF(AE11:AE64,"N.34")</f>
        <v>0</v>
      </c>
      <c r="AF134" s="272">
        <f t="shared" si="291"/>
        <v>0</v>
      </c>
      <c r="AG134" s="272">
        <f t="shared" si="291"/>
        <v>0</v>
      </c>
      <c r="AH134" s="272">
        <f t="shared" si="291"/>
        <v>0</v>
      </c>
      <c r="AI134" s="272">
        <f t="shared" si="291"/>
        <v>0</v>
      </c>
      <c r="AJ134" s="272">
        <f t="shared" si="291"/>
        <v>0</v>
      </c>
      <c r="AK134" s="272">
        <f t="shared" si="291"/>
        <v>0</v>
      </c>
      <c r="AL134" s="272">
        <f t="shared" si="291"/>
        <v>0</v>
      </c>
      <c r="AM134" s="272">
        <f t="shared" si="291"/>
        <v>0</v>
      </c>
      <c r="AN134" s="272">
        <f t="shared" si="291"/>
        <v>2</v>
      </c>
      <c r="AO134" s="272">
        <f t="shared" si="291"/>
        <v>2</v>
      </c>
      <c r="AP134" s="272">
        <f t="shared" si="291"/>
        <v>2</v>
      </c>
      <c r="AQ134" s="272">
        <f t="shared" si="291"/>
        <v>2</v>
      </c>
      <c r="AR134" s="272">
        <f t="shared" si="291"/>
        <v>2</v>
      </c>
      <c r="AS134" s="272">
        <f t="shared" si="291"/>
        <v>0</v>
      </c>
      <c r="AT134" s="272">
        <f t="shared" si="291"/>
        <v>0</v>
      </c>
      <c r="AU134" s="272">
        <f t="shared" si="291"/>
        <v>2</v>
      </c>
      <c r="AV134" s="272">
        <f t="shared" si="291"/>
        <v>2</v>
      </c>
      <c r="AW134" s="272">
        <f t="shared" si="291"/>
        <v>2</v>
      </c>
      <c r="AX134" s="272">
        <f t="shared" si="291"/>
        <v>2</v>
      </c>
      <c r="AY134" s="272">
        <f t="shared" si="291"/>
        <v>2</v>
      </c>
      <c r="AZ134" s="272">
        <f t="shared" si="291"/>
        <v>2</v>
      </c>
      <c r="BA134" s="427">
        <f t="shared" si="291"/>
        <v>2</v>
      </c>
      <c r="BB134" s="427">
        <f t="shared" si="157"/>
        <v>24</v>
      </c>
      <c r="BC134" s="427">
        <f t="shared" si="275"/>
        <v>24</v>
      </c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18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82"/>
      <c r="EX134" s="182"/>
      <c r="EY134" s="7"/>
      <c r="EZ134" s="7"/>
      <c r="FA134" s="7"/>
      <c r="FB134" s="7"/>
      <c r="FC134" s="7"/>
      <c r="FD134" s="7"/>
      <c r="FE134" s="7"/>
      <c r="FF134" s="7"/>
    </row>
    <row r="135" spans="1:162" ht="18" hidden="1" customHeight="1" x14ac:dyDescent="0.25">
      <c r="A135" s="422" t="s">
        <v>680</v>
      </c>
      <c r="B135" s="422"/>
      <c r="C135" s="422"/>
      <c r="D135" s="272">
        <f t="shared" ref="D135:AA135" si="292">COUNTIF(D12:D65,"N.44")</f>
        <v>0</v>
      </c>
      <c r="E135" s="272">
        <f t="shared" si="292"/>
        <v>0</v>
      </c>
      <c r="F135" s="272">
        <f t="shared" si="292"/>
        <v>0</v>
      </c>
      <c r="G135" s="272">
        <f t="shared" si="292"/>
        <v>0</v>
      </c>
      <c r="H135" s="272">
        <f t="shared" si="292"/>
        <v>0</v>
      </c>
      <c r="I135" s="272">
        <f t="shared" si="292"/>
        <v>0</v>
      </c>
      <c r="J135" s="272">
        <f t="shared" si="292"/>
        <v>0</v>
      </c>
      <c r="K135" s="272">
        <f t="shared" si="292"/>
        <v>0</v>
      </c>
      <c r="L135" s="272">
        <f t="shared" si="292"/>
        <v>0</v>
      </c>
      <c r="M135" s="272">
        <f t="shared" si="292"/>
        <v>0</v>
      </c>
      <c r="N135" s="272">
        <f t="shared" si="292"/>
        <v>0</v>
      </c>
      <c r="O135" s="272">
        <f t="shared" si="292"/>
        <v>0</v>
      </c>
      <c r="P135" s="272">
        <f t="shared" si="292"/>
        <v>0</v>
      </c>
      <c r="Q135" s="272">
        <f t="shared" si="292"/>
        <v>0</v>
      </c>
      <c r="R135" s="272">
        <f t="shared" si="292"/>
        <v>0</v>
      </c>
      <c r="S135" s="272">
        <f t="shared" si="292"/>
        <v>0</v>
      </c>
      <c r="T135" s="272">
        <f t="shared" si="292"/>
        <v>0</v>
      </c>
      <c r="U135" s="272">
        <f t="shared" si="292"/>
        <v>0</v>
      </c>
      <c r="V135" s="272">
        <f t="shared" si="292"/>
        <v>0</v>
      </c>
      <c r="W135" s="272">
        <f t="shared" si="292"/>
        <v>0</v>
      </c>
      <c r="X135" s="272">
        <f t="shared" si="292"/>
        <v>0</v>
      </c>
      <c r="Y135" s="272">
        <f t="shared" si="292"/>
        <v>0</v>
      </c>
      <c r="Z135" s="272"/>
      <c r="AA135" s="272">
        <f t="shared" si="292"/>
        <v>0</v>
      </c>
      <c r="AB135" s="2"/>
      <c r="AC135" s="272">
        <f t="shared" si="154"/>
        <v>0</v>
      </c>
      <c r="AD135" s="426">
        <f t="shared" si="273"/>
        <v>0</v>
      </c>
      <c r="AE135" s="272">
        <f t="shared" ref="AE135:BA135" si="293">COUNTIF(AE11:AE64,"N.44")</f>
        <v>2</v>
      </c>
      <c r="AF135" s="272">
        <f t="shared" si="293"/>
        <v>2</v>
      </c>
      <c r="AG135" s="272">
        <f t="shared" si="293"/>
        <v>2</v>
      </c>
      <c r="AH135" s="272">
        <f t="shared" si="293"/>
        <v>2</v>
      </c>
      <c r="AI135" s="272">
        <f t="shared" si="293"/>
        <v>2</v>
      </c>
      <c r="AJ135" s="272">
        <f t="shared" si="293"/>
        <v>2</v>
      </c>
      <c r="AK135" s="272">
        <f t="shared" si="293"/>
        <v>2</v>
      </c>
      <c r="AL135" s="272">
        <f t="shared" si="293"/>
        <v>2</v>
      </c>
      <c r="AM135" s="272">
        <f t="shared" si="293"/>
        <v>2</v>
      </c>
      <c r="AN135" s="272">
        <f t="shared" si="293"/>
        <v>0</v>
      </c>
      <c r="AO135" s="272">
        <f t="shared" si="293"/>
        <v>0</v>
      </c>
      <c r="AP135" s="272">
        <f t="shared" si="293"/>
        <v>0</v>
      </c>
      <c r="AQ135" s="272">
        <f t="shared" si="293"/>
        <v>0</v>
      </c>
      <c r="AR135" s="272">
        <f t="shared" si="293"/>
        <v>0</v>
      </c>
      <c r="AS135" s="272">
        <f t="shared" si="293"/>
        <v>2</v>
      </c>
      <c r="AT135" s="272">
        <f t="shared" si="293"/>
        <v>2</v>
      </c>
      <c r="AU135" s="272">
        <f t="shared" si="293"/>
        <v>0</v>
      </c>
      <c r="AV135" s="272">
        <f t="shared" si="293"/>
        <v>0</v>
      </c>
      <c r="AW135" s="272">
        <f t="shared" si="293"/>
        <v>0</v>
      </c>
      <c r="AX135" s="272">
        <f t="shared" si="293"/>
        <v>0</v>
      </c>
      <c r="AY135" s="272">
        <f t="shared" si="293"/>
        <v>0</v>
      </c>
      <c r="AZ135" s="272">
        <f t="shared" si="293"/>
        <v>0</v>
      </c>
      <c r="BA135" s="272">
        <f t="shared" si="293"/>
        <v>0</v>
      </c>
      <c r="BB135" s="427">
        <f t="shared" si="157"/>
        <v>22</v>
      </c>
      <c r="BC135" s="427">
        <f t="shared" si="275"/>
        <v>22</v>
      </c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82"/>
      <c r="EX135" s="182"/>
      <c r="EY135" s="7"/>
      <c r="EZ135" s="7"/>
      <c r="FA135" s="7"/>
      <c r="FB135" s="7"/>
      <c r="FC135" s="7"/>
      <c r="FD135" s="7"/>
      <c r="FE135" s="7"/>
      <c r="FF135" s="7"/>
    </row>
    <row r="136" spans="1:162" ht="18" hidden="1" customHeight="1" x14ac:dyDescent="0.25">
      <c r="A136" s="770" t="s">
        <v>500</v>
      </c>
      <c r="B136" s="770"/>
      <c r="C136" s="770"/>
      <c r="D136" s="272">
        <f t="shared" ref="D136:AA136" si="294">SUM(D69:D135)</f>
        <v>0</v>
      </c>
      <c r="E136" s="272">
        <f t="shared" si="294"/>
        <v>0</v>
      </c>
      <c r="F136" s="272">
        <f t="shared" si="294"/>
        <v>0</v>
      </c>
      <c r="G136" s="272">
        <f t="shared" si="294"/>
        <v>0</v>
      </c>
      <c r="H136" s="272">
        <f t="shared" si="294"/>
        <v>0</v>
      </c>
      <c r="I136" s="272">
        <f t="shared" si="294"/>
        <v>0</v>
      </c>
      <c r="J136" s="272">
        <f t="shared" si="294"/>
        <v>0</v>
      </c>
      <c r="K136" s="272">
        <f t="shared" si="294"/>
        <v>0</v>
      </c>
      <c r="L136" s="272">
        <f t="shared" si="294"/>
        <v>0</v>
      </c>
      <c r="M136" s="272">
        <f t="shared" si="294"/>
        <v>0</v>
      </c>
      <c r="N136" s="272">
        <f t="shared" si="294"/>
        <v>0</v>
      </c>
      <c r="O136" s="272">
        <f t="shared" si="294"/>
        <v>0</v>
      </c>
      <c r="P136" s="272">
        <f t="shared" si="294"/>
        <v>0</v>
      </c>
      <c r="Q136" s="272">
        <f t="shared" si="294"/>
        <v>0</v>
      </c>
      <c r="R136" s="272">
        <f t="shared" si="294"/>
        <v>0</v>
      </c>
      <c r="S136" s="272">
        <f t="shared" si="294"/>
        <v>0</v>
      </c>
      <c r="T136" s="272">
        <f t="shared" si="294"/>
        <v>0</v>
      </c>
      <c r="U136" s="272">
        <f t="shared" si="294"/>
        <v>0</v>
      </c>
      <c r="V136" s="272">
        <f t="shared" si="294"/>
        <v>0</v>
      </c>
      <c r="W136" s="272">
        <f t="shared" si="294"/>
        <v>0</v>
      </c>
      <c r="X136" s="272">
        <f t="shared" si="294"/>
        <v>0</v>
      </c>
      <c r="Y136" s="272">
        <f t="shared" si="294"/>
        <v>0</v>
      </c>
      <c r="Z136" s="272"/>
      <c r="AA136" s="272">
        <f t="shared" si="294"/>
        <v>0</v>
      </c>
      <c r="AB136" s="272"/>
      <c r="AC136" s="272">
        <f>SUM(D136:AA136)</f>
        <v>0</v>
      </c>
      <c r="AD136" s="272">
        <f t="shared" ref="AD136:BC136" si="295">SUM(AD69:AD135)</f>
        <v>0</v>
      </c>
      <c r="AE136" s="272">
        <f t="shared" si="295"/>
        <v>46</v>
      </c>
      <c r="AF136" s="272">
        <f t="shared" si="295"/>
        <v>46</v>
      </c>
      <c r="AG136" s="272">
        <f t="shared" si="295"/>
        <v>46</v>
      </c>
      <c r="AH136" s="272">
        <f t="shared" si="295"/>
        <v>44</v>
      </c>
      <c r="AI136" s="272">
        <f t="shared" si="295"/>
        <v>44</v>
      </c>
      <c r="AJ136" s="272">
        <f t="shared" si="295"/>
        <v>44</v>
      </c>
      <c r="AK136" s="272">
        <f t="shared" si="295"/>
        <v>46</v>
      </c>
      <c r="AL136" s="272">
        <f t="shared" si="295"/>
        <v>46</v>
      </c>
      <c r="AM136" s="272">
        <f t="shared" si="295"/>
        <v>46</v>
      </c>
      <c r="AN136" s="272">
        <f t="shared" si="295"/>
        <v>48</v>
      </c>
      <c r="AO136" s="272">
        <f t="shared" si="295"/>
        <v>48</v>
      </c>
      <c r="AP136" s="272">
        <f t="shared" si="295"/>
        <v>48</v>
      </c>
      <c r="AQ136" s="272">
        <f t="shared" si="295"/>
        <v>48</v>
      </c>
      <c r="AR136" s="272">
        <f t="shared" si="295"/>
        <v>48</v>
      </c>
      <c r="AS136" s="272">
        <f t="shared" si="295"/>
        <v>46</v>
      </c>
      <c r="AT136" s="272">
        <f t="shared" si="295"/>
        <v>46</v>
      </c>
      <c r="AU136" s="272">
        <f t="shared" si="295"/>
        <v>48</v>
      </c>
      <c r="AV136" s="272">
        <f t="shared" si="295"/>
        <v>48</v>
      </c>
      <c r="AW136" s="272">
        <f t="shared" si="295"/>
        <v>48</v>
      </c>
      <c r="AX136" s="272">
        <f t="shared" si="295"/>
        <v>48</v>
      </c>
      <c r="AY136" s="272">
        <f t="shared" si="295"/>
        <v>48</v>
      </c>
      <c r="AZ136" s="272">
        <f t="shared" si="295"/>
        <v>48</v>
      </c>
      <c r="BA136" s="272">
        <f t="shared" si="295"/>
        <v>48</v>
      </c>
      <c r="BB136" s="272">
        <f t="shared" si="295"/>
        <v>1052</v>
      </c>
      <c r="BC136" s="272">
        <f t="shared" si="295"/>
        <v>1052</v>
      </c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82"/>
      <c r="EX136" s="182"/>
      <c r="EY136" s="7"/>
      <c r="EZ136" s="7"/>
      <c r="FA136" s="7"/>
      <c r="FB136" s="7"/>
      <c r="FC136" s="7"/>
      <c r="FD136" s="7"/>
      <c r="FE136" s="7"/>
      <c r="FF136" s="7"/>
    </row>
    <row r="137" spans="1:162" ht="21" customHeight="1" x14ac:dyDescent="0.25">
      <c r="A137" s="25" t="s">
        <v>78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Y137" s="530"/>
      <c r="Z137" s="530"/>
      <c r="AA137" s="530"/>
      <c r="AB137" s="530"/>
      <c r="AC137" s="265"/>
      <c r="AD137" s="27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18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82"/>
      <c r="EX137" s="182"/>
      <c r="EY137" s="7"/>
      <c r="EZ137" s="7"/>
      <c r="FA137" s="7"/>
      <c r="FB137" s="7"/>
      <c r="FC137" s="7"/>
      <c r="FD137" s="7"/>
      <c r="FE137" s="7"/>
      <c r="FF137" s="7"/>
    </row>
    <row r="138" spans="1:162" ht="17.100000000000001" customHeight="1" thickBot="1" x14ac:dyDescent="0.3">
      <c r="A138" s="22">
        <v>1</v>
      </c>
      <c r="B138" s="21" t="s">
        <v>818</v>
      </c>
      <c r="C138" s="23"/>
      <c r="D138" s="23"/>
      <c r="E138" s="23"/>
      <c r="G138" s="22">
        <v>18</v>
      </c>
      <c r="H138" s="21" t="s">
        <v>730</v>
      </c>
      <c r="J138" s="23"/>
      <c r="N138" s="6"/>
      <c r="O138" s="22">
        <v>35</v>
      </c>
      <c r="P138" s="21" t="s">
        <v>186</v>
      </c>
      <c r="S138" s="2"/>
      <c r="T138" s="227"/>
      <c r="U138" s="551" t="s">
        <v>990</v>
      </c>
      <c r="V138" s="530"/>
      <c r="W138" s="530"/>
      <c r="X138" s="530"/>
      <c r="Y138" s="550"/>
      <c r="Z138" s="550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18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82"/>
      <c r="EX138" s="182"/>
      <c r="EY138" s="7"/>
      <c r="EZ138" s="7"/>
      <c r="FA138" s="7"/>
      <c r="FB138" s="7"/>
      <c r="FC138" s="7"/>
      <c r="FD138" s="7"/>
      <c r="FE138" s="7"/>
      <c r="FF138" s="7"/>
    </row>
    <row r="139" spans="1:162" ht="17.100000000000001" customHeight="1" thickTop="1" x14ac:dyDescent="0.25">
      <c r="A139" s="22">
        <v>2</v>
      </c>
      <c r="B139" s="21" t="s">
        <v>87</v>
      </c>
      <c r="C139" s="23"/>
      <c r="D139" s="23"/>
      <c r="E139" s="23"/>
      <c r="G139" s="22">
        <v>19</v>
      </c>
      <c r="H139" s="23" t="s">
        <v>731</v>
      </c>
      <c r="J139" s="23"/>
      <c r="K139" s="23"/>
      <c r="M139" s="23"/>
      <c r="N139" s="6"/>
      <c r="O139" s="22">
        <v>36</v>
      </c>
      <c r="P139" s="21" t="s">
        <v>421</v>
      </c>
      <c r="S139" s="564"/>
      <c r="T139" s="37"/>
      <c r="U139" s="779" t="s">
        <v>14</v>
      </c>
      <c r="V139" s="706" t="s">
        <v>129</v>
      </c>
      <c r="W139" s="710"/>
      <c r="X139" s="707"/>
      <c r="Y139" s="550"/>
      <c r="Z139" s="550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82"/>
      <c r="EX139" s="182"/>
      <c r="EY139" s="7"/>
      <c r="EZ139" s="7"/>
      <c r="FA139" s="7"/>
      <c r="FB139" s="7"/>
      <c r="FC139" s="7"/>
      <c r="FD139" s="7"/>
      <c r="FE139" s="7"/>
      <c r="FF139" s="7"/>
    </row>
    <row r="140" spans="1:162" ht="17.100000000000001" customHeight="1" thickBot="1" x14ac:dyDescent="0.3">
      <c r="A140" s="22">
        <v>3</v>
      </c>
      <c r="B140" s="23" t="s">
        <v>81</v>
      </c>
      <c r="C140" s="23"/>
      <c r="D140" s="23"/>
      <c r="E140" s="23"/>
      <c r="G140" s="22">
        <v>20</v>
      </c>
      <c r="H140" s="21" t="s">
        <v>732</v>
      </c>
      <c r="J140" s="23"/>
      <c r="K140" s="23"/>
      <c r="L140" s="23"/>
      <c r="M140" s="23"/>
      <c r="N140" s="6"/>
      <c r="O140" s="22">
        <v>37</v>
      </c>
      <c r="P140" s="21" t="s">
        <v>965</v>
      </c>
      <c r="Q140" s="21"/>
      <c r="U140" s="780"/>
      <c r="V140" s="869"/>
      <c r="W140" s="870"/>
      <c r="X140" s="871"/>
      <c r="Y140" s="223"/>
      <c r="Z140" s="223"/>
      <c r="AB140" s="226" t="s">
        <v>996</v>
      </c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427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82"/>
      <c r="EW140" s="182"/>
      <c r="EX140" s="7"/>
      <c r="EY140" s="7"/>
      <c r="EZ140" s="7"/>
      <c r="FA140" s="7"/>
      <c r="FB140" s="7"/>
      <c r="FC140" s="7"/>
      <c r="FD140" s="7"/>
      <c r="FE140" s="7"/>
    </row>
    <row r="141" spans="1:162" ht="17.100000000000001" customHeight="1" thickTop="1" x14ac:dyDescent="0.25">
      <c r="A141" s="22">
        <v>4</v>
      </c>
      <c r="B141" s="23" t="s">
        <v>82</v>
      </c>
      <c r="C141" s="23"/>
      <c r="D141" s="23"/>
      <c r="E141" s="23"/>
      <c r="G141" s="22">
        <v>21</v>
      </c>
      <c r="H141" s="21" t="s">
        <v>733</v>
      </c>
      <c r="J141" s="23"/>
      <c r="K141" s="23"/>
      <c r="L141" s="23"/>
      <c r="M141" s="23"/>
      <c r="N141" s="6"/>
      <c r="O141" s="22">
        <v>38</v>
      </c>
      <c r="P141" s="21" t="s">
        <v>412</v>
      </c>
      <c r="Q141" s="21"/>
      <c r="U141" s="545">
        <v>0</v>
      </c>
      <c r="V141" s="545"/>
      <c r="W141" s="545" t="s">
        <v>966</v>
      </c>
      <c r="X141" s="545"/>
      <c r="Y141" s="223"/>
      <c r="Z141" s="223"/>
      <c r="AB141" s="231" t="s">
        <v>103</v>
      </c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427"/>
      <c r="BC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82"/>
      <c r="EW141" s="182"/>
      <c r="EX141" s="7"/>
      <c r="EY141" s="7"/>
      <c r="EZ141" s="7"/>
      <c r="FA141" s="7"/>
      <c r="FB141" s="7"/>
      <c r="FC141" s="7"/>
      <c r="FD141" s="7"/>
      <c r="FE141" s="7"/>
    </row>
    <row r="142" spans="1:162" ht="17.100000000000001" customHeight="1" x14ac:dyDescent="0.25">
      <c r="A142" s="22">
        <v>5</v>
      </c>
      <c r="B142" s="23" t="s">
        <v>86</v>
      </c>
      <c r="C142" s="23"/>
      <c r="D142" s="23"/>
      <c r="E142" s="23"/>
      <c r="G142" s="22">
        <v>22</v>
      </c>
      <c r="H142" s="1" t="s">
        <v>819</v>
      </c>
      <c r="K142" s="23"/>
      <c r="L142" s="23"/>
      <c r="M142" s="23"/>
      <c r="N142" s="6"/>
      <c r="O142" s="22">
        <v>39</v>
      </c>
      <c r="P142" s="21" t="s">
        <v>622</v>
      </c>
      <c r="Q142" s="21"/>
      <c r="U142" s="543">
        <v>1</v>
      </c>
      <c r="V142" s="543"/>
      <c r="W142" s="543" t="s">
        <v>553</v>
      </c>
      <c r="X142" s="543"/>
      <c r="Y142" s="223"/>
      <c r="Z142" s="223"/>
      <c r="AB142" s="225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427"/>
      <c r="AZ142" s="427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82"/>
      <c r="EV142" s="182"/>
      <c r="EW142" s="7"/>
      <c r="EX142" s="7"/>
      <c r="EY142" s="7"/>
      <c r="EZ142" s="7"/>
      <c r="FA142" s="7"/>
      <c r="FB142" s="7"/>
      <c r="FC142" s="7"/>
      <c r="FD142" s="7"/>
    </row>
    <row r="143" spans="1:162" ht="17.100000000000001" customHeight="1" x14ac:dyDescent="0.25">
      <c r="A143" s="22">
        <v>6</v>
      </c>
      <c r="B143" s="21" t="s">
        <v>125</v>
      </c>
      <c r="C143" s="23"/>
      <c r="D143" s="23"/>
      <c r="E143" s="23"/>
      <c r="G143" s="22">
        <v>23</v>
      </c>
      <c r="H143" s="1" t="s">
        <v>820</v>
      </c>
      <c r="J143" s="23"/>
      <c r="L143" s="23"/>
      <c r="M143" s="23"/>
      <c r="N143" s="6"/>
      <c r="O143" s="22">
        <v>40</v>
      </c>
      <c r="P143" s="21" t="s">
        <v>669</v>
      </c>
      <c r="Q143" s="21"/>
      <c r="U143" s="543">
        <v>2</v>
      </c>
      <c r="V143" s="543"/>
      <c r="W143" s="543" t="s">
        <v>608</v>
      </c>
      <c r="X143" s="543"/>
      <c r="Y143" s="223"/>
      <c r="Z143" s="223"/>
      <c r="AB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427"/>
      <c r="AZ143" s="427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82"/>
      <c r="EV143" s="182"/>
      <c r="EW143" s="7"/>
      <c r="EX143" s="7"/>
      <c r="EY143" s="7"/>
      <c r="EZ143" s="7"/>
      <c r="FA143" s="7"/>
      <c r="FB143" s="7"/>
      <c r="FC143" s="7"/>
      <c r="FD143" s="7"/>
    </row>
    <row r="144" spans="1:162" ht="17.100000000000001" customHeight="1" x14ac:dyDescent="0.25">
      <c r="A144" s="22">
        <v>7</v>
      </c>
      <c r="B144" s="21" t="s">
        <v>126</v>
      </c>
      <c r="C144" s="23"/>
      <c r="D144" s="23"/>
      <c r="E144" s="23"/>
      <c r="G144" s="22">
        <v>24</v>
      </c>
      <c r="H144" s="21" t="s">
        <v>821</v>
      </c>
      <c r="J144" s="23"/>
      <c r="K144" s="23"/>
      <c r="L144" s="23"/>
      <c r="M144" s="23"/>
      <c r="N144" s="6"/>
      <c r="O144" s="22">
        <v>41</v>
      </c>
      <c r="P144" s="21" t="s">
        <v>686</v>
      </c>
      <c r="Q144" s="21"/>
      <c r="U144" s="543">
        <v>3</v>
      </c>
      <c r="V144" s="543"/>
      <c r="W144" s="543" t="s">
        <v>609</v>
      </c>
      <c r="X144" s="543"/>
      <c r="Y144" s="223"/>
      <c r="Z144" s="223"/>
      <c r="AB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427"/>
      <c r="AZ144" s="427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82"/>
      <c r="EV144" s="182"/>
      <c r="EW144" s="7"/>
      <c r="EX144" s="7"/>
      <c r="EY144" s="7"/>
      <c r="EZ144" s="7"/>
      <c r="FA144" s="7"/>
      <c r="FB144" s="7"/>
      <c r="FC144" s="7"/>
      <c r="FD144" s="7"/>
    </row>
    <row r="145" spans="1:162" ht="17.100000000000001" customHeight="1" x14ac:dyDescent="0.25">
      <c r="A145" s="22">
        <v>8</v>
      </c>
      <c r="B145" s="21" t="s">
        <v>92</v>
      </c>
      <c r="C145" s="21"/>
      <c r="D145" s="23"/>
      <c r="E145" s="23"/>
      <c r="G145" s="22">
        <v>25</v>
      </c>
      <c r="H145" s="21" t="s">
        <v>670</v>
      </c>
      <c r="J145" s="23"/>
      <c r="K145" s="23"/>
      <c r="L145" s="23"/>
      <c r="M145" s="23"/>
      <c r="N145" s="6"/>
      <c r="O145" s="22">
        <v>42</v>
      </c>
      <c r="P145" s="1" t="s">
        <v>781</v>
      </c>
      <c r="Q145" s="21"/>
      <c r="U145" s="543">
        <v>4</v>
      </c>
      <c r="V145" s="543"/>
      <c r="W145" s="543" t="s">
        <v>610</v>
      </c>
      <c r="X145" s="543"/>
      <c r="Y145" s="223"/>
      <c r="Z145" s="223"/>
      <c r="AB145" s="226" t="s">
        <v>235</v>
      </c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427"/>
      <c r="AZ145" s="427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82"/>
      <c r="EV145" s="182"/>
      <c r="EW145" s="7"/>
      <c r="EX145" s="7"/>
      <c r="EY145" s="7"/>
      <c r="EZ145" s="7"/>
      <c r="FA145" s="7"/>
      <c r="FB145" s="7"/>
      <c r="FC145" s="7"/>
      <c r="FD145" s="7"/>
    </row>
    <row r="146" spans="1:162" ht="17.100000000000001" customHeight="1" x14ac:dyDescent="0.25">
      <c r="A146" s="22">
        <v>9</v>
      </c>
      <c r="B146" s="21" t="s">
        <v>628</v>
      </c>
      <c r="C146" s="21"/>
      <c r="D146" s="23"/>
      <c r="E146" s="23"/>
      <c r="G146" s="22">
        <v>26</v>
      </c>
      <c r="H146" s="1" t="s">
        <v>822</v>
      </c>
      <c r="J146" s="23"/>
      <c r="K146" s="23"/>
      <c r="L146" s="23"/>
      <c r="M146" s="23"/>
      <c r="N146" s="6"/>
      <c r="O146" s="22">
        <v>43</v>
      </c>
      <c r="P146" s="1" t="s">
        <v>826</v>
      </c>
      <c r="Q146" s="21"/>
      <c r="U146" s="540" t="s">
        <v>27</v>
      </c>
      <c r="V146" s="541"/>
      <c r="W146" s="541"/>
      <c r="X146" s="542"/>
      <c r="Y146" s="223"/>
      <c r="Z146" s="223"/>
      <c r="AB146" s="226" t="s">
        <v>302</v>
      </c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427"/>
      <c r="AZ146" s="427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82"/>
      <c r="EV146" s="182"/>
      <c r="EW146" s="7"/>
      <c r="EX146" s="7"/>
      <c r="EY146" s="7"/>
      <c r="EZ146" s="7"/>
      <c r="FA146" s="7"/>
      <c r="FB146" s="7"/>
      <c r="FC146" s="7"/>
      <c r="FD146" s="7"/>
    </row>
    <row r="147" spans="1:162" ht="17.100000000000001" customHeight="1" x14ac:dyDescent="0.25">
      <c r="A147" s="22">
        <v>10</v>
      </c>
      <c r="B147" s="21" t="s">
        <v>124</v>
      </c>
      <c r="C147" s="21"/>
      <c r="D147" s="21"/>
      <c r="E147" s="21"/>
      <c r="G147" s="22">
        <v>27</v>
      </c>
      <c r="H147" s="1" t="s">
        <v>823</v>
      </c>
      <c r="J147" s="21"/>
      <c r="K147" s="23"/>
      <c r="L147" s="23"/>
      <c r="M147" s="21"/>
      <c r="N147" s="7"/>
      <c r="O147" s="22">
        <v>44</v>
      </c>
      <c r="P147" s="531" t="s">
        <v>827</v>
      </c>
      <c r="Q147" s="21"/>
      <c r="U147" s="543">
        <v>5</v>
      </c>
      <c r="V147" s="543"/>
      <c r="W147" s="543" t="s">
        <v>611</v>
      </c>
      <c r="X147" s="543"/>
      <c r="Y147" s="223"/>
      <c r="Z147" s="223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427"/>
      <c r="AZ147" s="427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82"/>
      <c r="EV147" s="182"/>
      <c r="EW147" s="7"/>
      <c r="EX147" s="7"/>
      <c r="EY147" s="7"/>
      <c r="EZ147" s="7"/>
      <c r="FA147" s="7"/>
      <c r="FB147" s="7"/>
      <c r="FC147" s="7"/>
      <c r="FD147" s="7"/>
    </row>
    <row r="148" spans="1:162" ht="17.100000000000001" customHeight="1" x14ac:dyDescent="0.25">
      <c r="A148" s="22">
        <v>11</v>
      </c>
      <c r="B148" s="23" t="s">
        <v>94</v>
      </c>
      <c r="C148" s="21"/>
      <c r="D148" s="21"/>
      <c r="E148" s="21"/>
      <c r="G148" s="22">
        <v>28</v>
      </c>
      <c r="H148" s="1" t="s">
        <v>824</v>
      </c>
      <c r="J148" s="21"/>
      <c r="K148" s="21"/>
      <c r="L148" s="21"/>
      <c r="M148" s="21"/>
      <c r="N148" s="7"/>
      <c r="O148" s="22">
        <v>45</v>
      </c>
      <c r="P148" s="531" t="s">
        <v>828</v>
      </c>
      <c r="Q148" s="21"/>
      <c r="U148" s="543">
        <v>6</v>
      </c>
      <c r="V148" s="543"/>
      <c r="W148" s="543" t="s">
        <v>612</v>
      </c>
      <c r="X148" s="543"/>
      <c r="Y148" s="223"/>
      <c r="Z148" s="223"/>
      <c r="AY148" s="427"/>
      <c r="AZ148" s="427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82"/>
      <c r="EV148" s="182"/>
      <c r="EW148" s="7"/>
      <c r="EX148" s="7"/>
      <c r="EY148" s="7"/>
      <c r="EZ148" s="7"/>
      <c r="FA148" s="7"/>
      <c r="FB148" s="7"/>
      <c r="FC148" s="7"/>
      <c r="FD148" s="7"/>
    </row>
    <row r="149" spans="1:162" ht="17.100000000000001" customHeight="1" x14ac:dyDescent="0.25">
      <c r="A149" s="348">
        <v>12</v>
      </c>
      <c r="B149" s="21" t="s">
        <v>114</v>
      </c>
      <c r="C149" s="347"/>
      <c r="D149" s="347"/>
      <c r="E149" s="563"/>
      <c r="G149" s="22">
        <v>29</v>
      </c>
      <c r="H149" s="1" t="s">
        <v>825</v>
      </c>
      <c r="J149" s="21"/>
      <c r="K149" s="21"/>
      <c r="L149" s="21"/>
      <c r="M149" s="21"/>
      <c r="N149" s="7"/>
      <c r="O149" s="22">
        <v>46</v>
      </c>
      <c r="P149" s="532" t="s">
        <v>829</v>
      </c>
      <c r="Q149" s="21"/>
      <c r="U149" s="543">
        <v>7</v>
      </c>
      <c r="V149" s="543"/>
      <c r="W149" s="543" t="s">
        <v>613</v>
      </c>
      <c r="X149" s="543"/>
      <c r="Y149" s="223"/>
      <c r="Z149" s="223"/>
      <c r="AY149" s="427"/>
      <c r="AZ149" s="427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82"/>
      <c r="EV149" s="182"/>
      <c r="EW149" s="7"/>
      <c r="EX149" s="7"/>
      <c r="EY149" s="7"/>
      <c r="EZ149" s="7"/>
      <c r="FA149" s="7"/>
      <c r="FB149" s="7"/>
      <c r="FC149" s="7"/>
      <c r="FD149" s="7"/>
    </row>
    <row r="150" spans="1:162" ht="17.100000000000001" customHeight="1" x14ac:dyDescent="0.25">
      <c r="A150" s="22">
        <v>13</v>
      </c>
      <c r="B150" s="21" t="s">
        <v>452</v>
      </c>
      <c r="C150" s="21"/>
      <c r="D150" s="21"/>
      <c r="E150" s="21"/>
      <c r="G150" s="22">
        <v>30</v>
      </c>
      <c r="H150" s="21" t="s">
        <v>427</v>
      </c>
      <c r="J150" s="21"/>
      <c r="K150" s="21"/>
      <c r="L150" s="21"/>
      <c r="M150" s="21"/>
      <c r="O150" s="22">
        <v>47</v>
      </c>
      <c r="P150" s="531" t="s">
        <v>830</v>
      </c>
      <c r="U150" s="543">
        <v>8</v>
      </c>
      <c r="V150" s="543"/>
      <c r="W150" s="543" t="s">
        <v>614</v>
      </c>
      <c r="X150" s="543"/>
      <c r="Y150" s="223"/>
      <c r="Z150" s="223"/>
      <c r="AY150" s="427"/>
      <c r="AZ150" s="427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</row>
    <row r="151" spans="1:162" ht="17.100000000000001" customHeight="1" x14ac:dyDescent="0.25">
      <c r="A151" s="22">
        <v>14</v>
      </c>
      <c r="B151" s="21" t="s">
        <v>107</v>
      </c>
      <c r="C151" s="21"/>
      <c r="D151" s="21"/>
      <c r="E151" s="21"/>
      <c r="G151" s="22">
        <v>31</v>
      </c>
      <c r="H151" s="21" t="s">
        <v>142</v>
      </c>
      <c r="J151" s="21"/>
      <c r="K151" s="21"/>
      <c r="L151" s="21"/>
      <c r="M151" s="21"/>
      <c r="O151" s="22">
        <v>48</v>
      </c>
      <c r="P151" s="1" t="s">
        <v>1012</v>
      </c>
      <c r="U151" s="540" t="s">
        <v>27</v>
      </c>
      <c r="V151" s="541"/>
      <c r="W151" s="541"/>
      <c r="X151" s="542"/>
      <c r="Y151" s="223"/>
      <c r="Z151" s="223"/>
      <c r="AY151" s="427"/>
      <c r="AZ151" s="427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</row>
    <row r="152" spans="1:162" ht="17.100000000000001" customHeight="1" x14ac:dyDescent="0.25">
      <c r="A152" s="22">
        <v>15</v>
      </c>
      <c r="B152" s="21" t="s">
        <v>109</v>
      </c>
      <c r="C152" s="21"/>
      <c r="D152" s="21"/>
      <c r="E152" s="21"/>
      <c r="G152" s="22">
        <v>32</v>
      </c>
      <c r="H152" s="23" t="s">
        <v>501</v>
      </c>
      <c r="J152" s="21"/>
      <c r="K152" s="21"/>
      <c r="L152" s="21"/>
      <c r="M152" s="21"/>
      <c r="O152" s="22">
        <v>49</v>
      </c>
      <c r="P152" s="1" t="s">
        <v>994</v>
      </c>
      <c r="U152" s="543">
        <v>9</v>
      </c>
      <c r="V152" s="543"/>
      <c r="W152" s="543" t="s">
        <v>615</v>
      </c>
      <c r="X152" s="543"/>
      <c r="Y152" s="223"/>
      <c r="Z152" s="223"/>
      <c r="AY152" s="427"/>
      <c r="AZ152" s="427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</row>
    <row r="153" spans="1:162" ht="17.100000000000001" customHeight="1" thickBot="1" x14ac:dyDescent="0.3">
      <c r="A153" s="22">
        <v>16</v>
      </c>
      <c r="B153" s="21" t="s">
        <v>964</v>
      </c>
      <c r="C153" s="21"/>
      <c r="D153" s="21"/>
      <c r="E153" s="21"/>
      <c r="G153" s="22">
        <v>33</v>
      </c>
      <c r="H153" s="21" t="s">
        <v>184</v>
      </c>
      <c r="I153" s="21"/>
      <c r="K153" s="21"/>
      <c r="L153" s="21"/>
      <c r="M153" s="21"/>
      <c r="O153" s="562">
        <v>50</v>
      </c>
      <c r="P153" s="1" t="s">
        <v>995</v>
      </c>
      <c r="R153" s="383"/>
      <c r="S153" s="564"/>
      <c r="T153" s="223"/>
      <c r="U153" s="544">
        <v>10</v>
      </c>
      <c r="V153" s="544"/>
      <c r="W153" s="544" t="s">
        <v>616</v>
      </c>
      <c r="X153" s="544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</row>
    <row r="154" spans="1:162" ht="17.100000000000001" customHeight="1" thickTop="1" x14ac:dyDescent="0.25">
      <c r="A154" s="22">
        <v>17</v>
      </c>
      <c r="B154" s="21" t="s">
        <v>729</v>
      </c>
      <c r="E154" s="21"/>
      <c r="F154" s="22"/>
      <c r="G154" s="22">
        <v>34</v>
      </c>
      <c r="H154" s="21" t="s">
        <v>185</v>
      </c>
      <c r="I154" s="21"/>
      <c r="K154" s="21"/>
      <c r="L154" s="21"/>
      <c r="M154" s="21"/>
      <c r="R154" s="383"/>
      <c r="S154" s="383"/>
      <c r="T154" s="223"/>
      <c r="U154" s="223"/>
      <c r="V154" s="223"/>
      <c r="W154" s="223"/>
      <c r="X154" s="223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</row>
    <row r="155" spans="1:162" ht="17.100000000000001" customHeight="1" x14ac:dyDescent="0.25">
      <c r="C155" s="21"/>
      <c r="D155" s="21"/>
      <c r="E155" s="21"/>
      <c r="J155" s="21"/>
      <c r="K155" s="21"/>
      <c r="L155" s="21"/>
      <c r="M155" s="21"/>
      <c r="O155" s="529"/>
      <c r="R155" s="383"/>
      <c r="S155" s="383"/>
      <c r="T155" s="223"/>
      <c r="U155" s="223"/>
      <c r="V155" s="223"/>
      <c r="W155" s="223"/>
      <c r="X155" s="223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</row>
    <row r="156" spans="1:162" ht="17.100000000000001" customHeight="1" x14ac:dyDescent="0.25">
      <c r="C156" s="21"/>
      <c r="D156" s="21"/>
      <c r="E156" s="21"/>
      <c r="J156" s="21"/>
      <c r="K156" s="21"/>
      <c r="L156" s="21"/>
      <c r="M156" s="21"/>
      <c r="R156" s="631"/>
      <c r="S156" s="631"/>
      <c r="T156" s="223"/>
      <c r="U156" s="223"/>
      <c r="V156" s="223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</row>
    <row r="157" spans="1:162" ht="17.100000000000001" customHeight="1" x14ac:dyDescent="0.25">
      <c r="C157" s="23"/>
      <c r="D157" s="21"/>
      <c r="E157" s="21"/>
      <c r="J157" s="21"/>
      <c r="K157" s="21"/>
      <c r="L157" s="21"/>
      <c r="M157" s="21"/>
      <c r="R157" s="631"/>
      <c r="S157" s="631"/>
      <c r="T157" s="223"/>
      <c r="U157" s="223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83"/>
      <c r="BX157" s="183"/>
      <c r="BY157" s="183"/>
      <c r="BZ157" s="183"/>
      <c r="CA157" s="183"/>
      <c r="CB157" s="183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5"/>
      <c r="CT157" s="185"/>
      <c r="CU157" s="7"/>
      <c r="CV157" s="7"/>
      <c r="CW157" s="7"/>
      <c r="CX157" s="7"/>
      <c r="CY157" s="7"/>
      <c r="CZ157" s="7"/>
      <c r="DA157" s="185"/>
      <c r="DB157" s="185"/>
      <c r="DC157" s="185"/>
      <c r="DD157" s="185"/>
      <c r="DE157" s="185"/>
      <c r="DF157" s="185"/>
      <c r="DG157" s="185" t="s">
        <v>349</v>
      </c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185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</row>
    <row r="158" spans="1:162" ht="17.100000000000001" customHeight="1" x14ac:dyDescent="0.25">
      <c r="D158" s="21"/>
      <c r="E158" s="21"/>
      <c r="J158" s="21"/>
      <c r="K158" s="21"/>
      <c r="L158" s="21"/>
      <c r="M158" s="21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18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 t="s">
        <v>134</v>
      </c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  <c r="DZ158" s="185"/>
      <c r="EA158" s="185"/>
      <c r="EB158" s="185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</row>
    <row r="159" spans="1:162" ht="17.100000000000001" customHeight="1" x14ac:dyDescent="0.25">
      <c r="A159" s="22"/>
      <c r="B159" s="21"/>
      <c r="D159" s="23"/>
      <c r="E159" s="21"/>
      <c r="F159" s="21"/>
      <c r="G159" s="22"/>
      <c r="H159" s="22"/>
      <c r="M159" s="21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18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425"/>
      <c r="CT159" s="425"/>
      <c r="CU159" s="425"/>
      <c r="CV159" s="425"/>
      <c r="CW159" s="425"/>
      <c r="CX159" s="425"/>
      <c r="CY159" s="425"/>
      <c r="CZ159" s="425"/>
      <c r="DA159" s="425"/>
      <c r="DB159" s="425"/>
      <c r="DC159" s="425"/>
      <c r="DD159" s="425"/>
      <c r="DE159" s="425"/>
      <c r="DF159" s="425"/>
      <c r="DG159" s="425" t="s">
        <v>451</v>
      </c>
      <c r="DH159" s="425"/>
      <c r="DI159" s="425"/>
      <c r="DJ159" s="425"/>
      <c r="DK159" s="425"/>
      <c r="DL159" s="425"/>
      <c r="DM159" s="425"/>
      <c r="DN159" s="425"/>
      <c r="DO159" s="425"/>
      <c r="DP159" s="425"/>
      <c r="DQ159" s="425"/>
      <c r="DR159" s="425"/>
      <c r="DS159" s="425"/>
      <c r="DT159" s="425"/>
      <c r="DU159" s="425"/>
      <c r="DV159" s="425"/>
      <c r="DW159" s="425"/>
      <c r="DX159" s="425"/>
      <c r="DY159" s="425"/>
      <c r="DZ159" s="425"/>
      <c r="EA159" s="425"/>
      <c r="EB159" s="425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</row>
    <row r="160" spans="1:162" ht="17.100000000000001" customHeight="1" x14ac:dyDescent="0.25">
      <c r="A160" s="24"/>
      <c r="G160" s="24"/>
      <c r="H160" s="24"/>
      <c r="I160" s="21"/>
      <c r="J160" s="21"/>
      <c r="K160" s="21"/>
      <c r="L160" s="21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 t="s">
        <v>450</v>
      </c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</row>
    <row r="161" spans="2:162" ht="15.95" customHeight="1" x14ac:dyDescent="0.25"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18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</row>
    <row r="162" spans="2:162" ht="15.95" customHeight="1" x14ac:dyDescent="0.25"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18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18"/>
      <c r="DG162" s="187" t="s">
        <v>140</v>
      </c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18"/>
      <c r="DV162" s="118"/>
      <c r="DW162" s="118"/>
      <c r="DX162" s="118"/>
      <c r="DY162" s="118"/>
      <c r="DZ162" s="118"/>
      <c r="EA162" s="118"/>
      <c r="EB162" s="118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</row>
    <row r="163" spans="2:162" ht="15.95" customHeight="1" x14ac:dyDescent="0.25"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18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85" t="s">
        <v>134</v>
      </c>
      <c r="DH163" s="185"/>
      <c r="DI163" s="185"/>
      <c r="DJ163" s="185"/>
      <c r="DK163" s="185"/>
      <c r="DL163" s="185"/>
      <c r="DM163" s="187"/>
      <c r="DN163" s="187"/>
      <c r="DO163" s="187"/>
      <c r="DP163" s="187"/>
      <c r="DQ163" s="187"/>
      <c r="DR163" s="187"/>
      <c r="DS163" s="187"/>
      <c r="DT163" s="187"/>
      <c r="DU163" s="118"/>
      <c r="DV163" s="118"/>
      <c r="DW163" s="118"/>
      <c r="DX163" s="118"/>
      <c r="DY163" s="118"/>
      <c r="DZ163" s="118"/>
      <c r="EA163" s="118"/>
      <c r="EB163" s="118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</row>
    <row r="164" spans="2:162" ht="15.95" customHeight="1" x14ac:dyDescent="0.25"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18"/>
      <c r="DG164" s="118"/>
      <c r="DH164" s="118"/>
      <c r="DI164" s="118"/>
      <c r="DJ164" s="118"/>
      <c r="DK164" s="118"/>
      <c r="DL164" s="118"/>
      <c r="DM164" s="118"/>
      <c r="DN164" s="118"/>
      <c r="DO164" s="118"/>
      <c r="DP164" s="118"/>
      <c r="DQ164" s="118"/>
      <c r="DR164" s="118"/>
      <c r="DS164" s="118"/>
      <c r="DT164" s="118"/>
      <c r="DU164" s="118"/>
      <c r="DV164" s="118"/>
      <c r="DW164" s="118"/>
      <c r="DX164" s="118"/>
      <c r="DY164" s="118"/>
      <c r="DZ164" s="118"/>
      <c r="EA164" s="118"/>
      <c r="EB164" s="118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</row>
    <row r="165" spans="2:162" ht="15.95" customHeight="1" x14ac:dyDescent="0.25"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18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18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18"/>
      <c r="DV165" s="118"/>
      <c r="DW165" s="118"/>
      <c r="DX165" s="118"/>
      <c r="DY165" s="118"/>
      <c r="DZ165" s="118"/>
      <c r="EA165" s="118"/>
      <c r="EB165" s="118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</row>
    <row r="166" spans="2:162" ht="15.95" customHeight="1" x14ac:dyDescent="0.25"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18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18"/>
      <c r="CT166" s="118"/>
      <c r="CU166" s="118"/>
      <c r="CV166" s="118"/>
      <c r="CW166" s="118"/>
      <c r="CX166" s="118"/>
      <c r="CY166" s="118"/>
      <c r="CZ166" s="118"/>
      <c r="DA166" s="118"/>
      <c r="DB166" s="118"/>
      <c r="DC166" s="118"/>
      <c r="DD166" s="118"/>
      <c r="DE166" s="118"/>
      <c r="DF166" s="118"/>
      <c r="DG166" s="187" t="s">
        <v>144</v>
      </c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18"/>
      <c r="DV166" s="118"/>
      <c r="DW166" s="118"/>
      <c r="DX166" s="118"/>
      <c r="DY166" s="118"/>
      <c r="DZ166" s="118"/>
      <c r="EA166" s="118"/>
      <c r="EB166" s="118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</row>
    <row r="167" spans="2:162" ht="15.95" customHeight="1" x14ac:dyDescent="0.25"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18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18"/>
      <c r="DV167" s="118"/>
      <c r="DW167" s="118"/>
      <c r="DX167" s="118"/>
      <c r="DY167" s="118"/>
      <c r="DZ167" s="118"/>
      <c r="EA167" s="118"/>
      <c r="EB167" s="118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</row>
    <row r="168" spans="2:162" ht="15.95" customHeight="1" x14ac:dyDescent="0.25"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1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187"/>
      <c r="DV168" s="187"/>
      <c r="DW168" s="187"/>
      <c r="DX168" s="187"/>
      <c r="DY168" s="187"/>
      <c r="DZ168" s="187"/>
      <c r="EA168" s="187"/>
      <c r="EB168" s="18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</row>
    <row r="169" spans="2:162" ht="15.95" customHeight="1" x14ac:dyDescent="0.25"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1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</row>
    <row r="170" spans="2:162" ht="15.95" customHeight="1" x14ac:dyDescent="0.25"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18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18"/>
      <c r="CT170" s="118"/>
      <c r="CU170" s="118"/>
      <c r="CV170" s="118"/>
      <c r="CW170" s="118"/>
      <c r="CX170" s="118"/>
      <c r="CY170" s="118"/>
      <c r="CZ170" s="118"/>
      <c r="DA170" s="118"/>
      <c r="DB170" s="118"/>
      <c r="DC170" s="118"/>
      <c r="DD170" s="118"/>
      <c r="DE170" s="118"/>
      <c r="DF170" s="118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18"/>
      <c r="DV170" s="118"/>
      <c r="DW170" s="118"/>
      <c r="DX170" s="118"/>
      <c r="DY170" s="118"/>
      <c r="DZ170" s="118"/>
      <c r="EA170" s="118"/>
      <c r="EB170" s="118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</row>
    <row r="171" spans="2:162" ht="15.95" customHeight="1" x14ac:dyDescent="0.25">
      <c r="B171" s="105"/>
      <c r="C171" s="105"/>
      <c r="D171" s="105"/>
      <c r="E171" s="105"/>
      <c r="F171" s="105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BZ171" s="118"/>
      <c r="CA171" s="118"/>
      <c r="CB171" s="11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</row>
    <row r="172" spans="2:162" ht="15.95" customHeight="1" x14ac:dyDescent="0.25">
      <c r="B172" s="105"/>
      <c r="C172" s="105"/>
      <c r="E172" s="105"/>
      <c r="F172" s="105"/>
      <c r="G172" s="105"/>
      <c r="H172" s="105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</row>
    <row r="173" spans="2:162" ht="15.95" customHeight="1" x14ac:dyDescent="0.25">
      <c r="B173" s="105"/>
      <c r="C173" s="105"/>
      <c r="E173" s="105"/>
      <c r="F173" s="105"/>
      <c r="G173" s="105"/>
      <c r="H173" s="105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</row>
    <row r="174" spans="2:162" ht="15.95" customHeight="1" x14ac:dyDescent="0.25">
      <c r="B174" s="105"/>
      <c r="C174" s="105"/>
      <c r="E174" s="105"/>
      <c r="F174" s="105"/>
      <c r="G174" s="105"/>
      <c r="H174" s="105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</row>
    <row r="175" spans="2:162" ht="15.95" customHeight="1" x14ac:dyDescent="0.25">
      <c r="B175" s="105"/>
      <c r="C175" s="105"/>
      <c r="E175" s="105"/>
      <c r="F175" s="105"/>
      <c r="G175" s="105"/>
      <c r="H175" s="105"/>
    </row>
    <row r="176" spans="2:162" ht="15.95" customHeight="1" x14ac:dyDescent="0.25">
      <c r="B176" s="105"/>
      <c r="C176" s="105"/>
      <c r="E176" s="105"/>
      <c r="F176" s="105"/>
      <c r="G176" s="105"/>
      <c r="H176" s="105"/>
    </row>
    <row r="177" spans="2:8" ht="15.95" customHeight="1" x14ac:dyDescent="0.25">
      <c r="B177" s="105"/>
      <c r="C177" s="105"/>
      <c r="E177" s="105"/>
      <c r="F177" s="105"/>
      <c r="G177" s="105"/>
      <c r="H177" s="105"/>
    </row>
    <row r="178" spans="2:8" ht="15.95" customHeight="1" x14ac:dyDescent="0.25">
      <c r="B178" s="105"/>
      <c r="C178" s="105"/>
      <c r="D178" s="105"/>
      <c r="E178" s="105"/>
      <c r="F178" s="105"/>
    </row>
    <row r="179" spans="2:8" ht="15.95" customHeight="1" x14ac:dyDescent="0.25">
      <c r="B179" s="105"/>
      <c r="C179" s="105"/>
      <c r="D179" s="105"/>
      <c r="E179" s="105"/>
      <c r="F179" s="105"/>
    </row>
    <row r="180" spans="2:8" ht="15.95" customHeight="1" x14ac:dyDescent="0.25">
      <c r="B180" s="105"/>
      <c r="C180" s="105"/>
      <c r="E180" s="105"/>
      <c r="F180" s="105"/>
    </row>
    <row r="181" spans="2:8" ht="15.95" customHeight="1" x14ac:dyDescent="0.25">
      <c r="B181" s="105"/>
      <c r="C181" s="105"/>
      <c r="E181" s="105"/>
      <c r="F181" s="105"/>
    </row>
    <row r="182" spans="2:8" ht="15.95" customHeight="1" x14ac:dyDescent="0.25">
      <c r="B182" s="105"/>
      <c r="C182" s="105"/>
      <c r="E182" s="105"/>
      <c r="F182" s="105"/>
    </row>
  </sheetData>
  <mergeCells count="145">
    <mergeCell ref="U139:U140"/>
    <mergeCell ref="V139:X140"/>
    <mergeCell ref="R156:S156"/>
    <mergeCell ref="R157:S157"/>
    <mergeCell ref="A133:C133"/>
    <mergeCell ref="A134:C134"/>
    <mergeCell ref="A136:C136"/>
    <mergeCell ref="A127:C127"/>
    <mergeCell ref="A128:C128"/>
    <mergeCell ref="A129:C129"/>
    <mergeCell ref="A130:C130"/>
    <mergeCell ref="AD130:AD131"/>
    <mergeCell ref="BC130:BC131"/>
    <mergeCell ref="A131:C131"/>
    <mergeCell ref="A123:C123"/>
    <mergeCell ref="A124:C124"/>
    <mergeCell ref="AD124:AD125"/>
    <mergeCell ref="BC124:BC125"/>
    <mergeCell ref="A125:C125"/>
    <mergeCell ref="A126:C126"/>
    <mergeCell ref="A119:C119"/>
    <mergeCell ref="AD119:AD120"/>
    <mergeCell ref="BC119:BC120"/>
    <mergeCell ref="A120:C120"/>
    <mergeCell ref="AD121:AD122"/>
    <mergeCell ref="BC121:BC122"/>
    <mergeCell ref="AD112:AD113"/>
    <mergeCell ref="BC112:BC113"/>
    <mergeCell ref="AD114:AD115"/>
    <mergeCell ref="BC114:BC115"/>
    <mergeCell ref="A116:C116"/>
    <mergeCell ref="A117:C117"/>
    <mergeCell ref="AD117:AD118"/>
    <mergeCell ref="BC117:BC118"/>
    <mergeCell ref="A118:C118"/>
    <mergeCell ref="A106:C106"/>
    <mergeCell ref="A107:C107"/>
    <mergeCell ref="A108:C108"/>
    <mergeCell ref="AD108:AD109"/>
    <mergeCell ref="BC108:BC109"/>
    <mergeCell ref="A110:C110"/>
    <mergeCell ref="AD110:AD111"/>
    <mergeCell ref="BC110:BC111"/>
    <mergeCell ref="A111:C111"/>
    <mergeCell ref="AD100:AD101"/>
    <mergeCell ref="BC100:BC101"/>
    <mergeCell ref="A103:C103"/>
    <mergeCell ref="A104:C104"/>
    <mergeCell ref="AD104:AD105"/>
    <mergeCell ref="BC104:BC105"/>
    <mergeCell ref="A105:C105"/>
    <mergeCell ref="A96:C96"/>
    <mergeCell ref="AD96:AD97"/>
    <mergeCell ref="BC96:BC97"/>
    <mergeCell ref="A98:C98"/>
    <mergeCell ref="AD98:AD99"/>
    <mergeCell ref="BC98:BC99"/>
    <mergeCell ref="A99:C99"/>
    <mergeCell ref="A90:C90"/>
    <mergeCell ref="AD90:AD91"/>
    <mergeCell ref="BC90:BC91"/>
    <mergeCell ref="A91:C91"/>
    <mergeCell ref="A92:C92"/>
    <mergeCell ref="AD94:AD95"/>
    <mergeCell ref="BC94:BC95"/>
    <mergeCell ref="A86:C86"/>
    <mergeCell ref="AD86:AD87"/>
    <mergeCell ref="BC86:BC87"/>
    <mergeCell ref="A87:C87"/>
    <mergeCell ref="AD88:AD89"/>
    <mergeCell ref="BC88:BC89"/>
    <mergeCell ref="A82:C82"/>
    <mergeCell ref="AD82:AD83"/>
    <mergeCell ref="BC82:BC83"/>
    <mergeCell ref="A84:C84"/>
    <mergeCell ref="AD84:AD85"/>
    <mergeCell ref="BC84:BC85"/>
    <mergeCell ref="A78:C78"/>
    <mergeCell ref="AD78:AD79"/>
    <mergeCell ref="BC78:BC79"/>
    <mergeCell ref="A79:C79"/>
    <mergeCell ref="AD80:AD81"/>
    <mergeCell ref="BC80:BC81"/>
    <mergeCell ref="BC74:BC75"/>
    <mergeCell ref="A75:C75"/>
    <mergeCell ref="A76:C76"/>
    <mergeCell ref="AD76:AD77"/>
    <mergeCell ref="BC76:BC77"/>
    <mergeCell ref="A77:C77"/>
    <mergeCell ref="A68:C68"/>
    <mergeCell ref="A69:C69"/>
    <mergeCell ref="A71:C71"/>
    <mergeCell ref="A72:C72"/>
    <mergeCell ref="A74:C74"/>
    <mergeCell ref="AD74:AD75"/>
    <mergeCell ref="A55:A65"/>
    <mergeCell ref="B55:B65"/>
    <mergeCell ref="A66:C66"/>
    <mergeCell ref="AB66:AC66"/>
    <mergeCell ref="D55:AA55"/>
    <mergeCell ref="D62:AA65"/>
    <mergeCell ref="A21:A31"/>
    <mergeCell ref="B21:B31"/>
    <mergeCell ref="AB23:AC23"/>
    <mergeCell ref="A33:A43"/>
    <mergeCell ref="B33:B43"/>
    <mergeCell ref="A44:A54"/>
    <mergeCell ref="B44:B54"/>
    <mergeCell ref="D43:AA43"/>
    <mergeCell ref="A10:A20"/>
    <mergeCell ref="B10:B20"/>
    <mergeCell ref="D10:AA11"/>
    <mergeCell ref="AB10:AC10"/>
    <mergeCell ref="AB18:AC18"/>
    <mergeCell ref="Y8:AA8"/>
    <mergeCell ref="AB11:AC11"/>
    <mergeCell ref="AN8:AP8"/>
    <mergeCell ref="AQ8:AR8"/>
    <mergeCell ref="AE7:AM7"/>
    <mergeCell ref="AN7:AT7"/>
    <mergeCell ref="AS8:AT8"/>
    <mergeCell ref="AU7:BA7"/>
    <mergeCell ref="AU8:AW8"/>
    <mergeCell ref="AX8:AY8"/>
    <mergeCell ref="AZ8:BA8"/>
    <mergeCell ref="AK8:AM8"/>
    <mergeCell ref="A1:AC1"/>
    <mergeCell ref="A6:A9"/>
    <mergeCell ref="B6:B9"/>
    <mergeCell ref="C6:C9"/>
    <mergeCell ref="D6:AA6"/>
    <mergeCell ref="AB6:AC9"/>
    <mergeCell ref="D7:L7"/>
    <mergeCell ref="D8:F8"/>
    <mergeCell ref="G8:I8"/>
    <mergeCell ref="J8:L8"/>
    <mergeCell ref="M7:S7"/>
    <mergeCell ref="T7:AA7"/>
    <mergeCell ref="W8:X8"/>
    <mergeCell ref="T8:V8"/>
    <mergeCell ref="AE8:AG8"/>
    <mergeCell ref="AH8:AJ8"/>
    <mergeCell ref="M8:O8"/>
    <mergeCell ref="P8:Q8"/>
    <mergeCell ref="R8:S8"/>
  </mergeCells>
  <conditionalFormatting sqref="BD12:FC65">
    <cfRule type="cellIs" dxfId="1" priority="1" stopIfTrue="1" operator="greaterThan">
      <formula>1</formula>
    </cfRule>
  </conditionalFormatting>
  <pageMargins left="0.12" right="0.16" top="0.25" bottom="0.17" header="0.24" footer="0"/>
  <pageSetup paperSize="9" scale="75" orientation="landscape" horizontalDpi="360" r:id="rId1"/>
  <drawing r:id="rId2"/>
  <legacyDrawing r:id="rId3"/>
  <oleObjects>
    <mc:AlternateContent xmlns:mc="http://schemas.openxmlformats.org/markup-compatibility/2006">
      <mc:Choice Requires="x14">
        <oleObject progId="PBrush" shapeId="79183" r:id="rId4">
          <objectPr defaultSize="0" autoPict="0" r:id="rId5">
            <anchor moveWithCells="1" sizeWithCells="1">
              <from>
                <xdr:col>27</xdr:col>
                <xdr:colOff>447675</xdr:colOff>
                <xdr:row>141</xdr:row>
                <xdr:rowOff>95250</xdr:rowOff>
              </from>
              <to>
                <xdr:col>27</xdr:col>
                <xdr:colOff>1304925</xdr:colOff>
                <xdr:row>143</xdr:row>
                <xdr:rowOff>114300</xdr:rowOff>
              </to>
            </anchor>
          </objectPr>
        </oleObject>
      </mc:Choice>
      <mc:Fallback>
        <oleObject progId="PBrush" shapeId="79183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182"/>
  <sheetViews>
    <sheetView topLeftCell="A137" zoomScale="80" zoomScaleNormal="80" workbookViewId="0">
      <selection activeCell="S151" sqref="S151"/>
    </sheetView>
  </sheetViews>
  <sheetFormatPr defaultRowHeight="15.95" customHeight="1" x14ac:dyDescent="0.25"/>
  <cols>
    <col min="1" max="1" width="4.140625" style="1" customWidth="1"/>
    <col min="2" max="2" width="6.28515625" style="1" customWidth="1"/>
    <col min="3" max="3" width="14.28515625" style="1" customWidth="1"/>
    <col min="4" max="20" width="10.7109375" style="1" customWidth="1"/>
    <col min="21" max="21" width="12.85546875" style="1" customWidth="1"/>
    <col min="22" max="27" width="10.7109375" style="1" customWidth="1"/>
    <col min="28" max="28" width="26.42578125" style="1" customWidth="1"/>
    <col min="29" max="29" width="26.140625" style="1" customWidth="1"/>
    <col min="30" max="30" width="4.5703125" style="1" customWidth="1"/>
    <col min="31" max="52" width="6.7109375" style="1" hidden="1" customWidth="1"/>
    <col min="53" max="74" width="6.7109375" style="562" hidden="1" customWidth="1"/>
    <col min="75" max="160" width="6.7109375" style="1" hidden="1" customWidth="1"/>
    <col min="161" max="161" width="11.28515625" style="1" customWidth="1"/>
    <col min="162" max="180" width="5.28515625" style="1" customWidth="1"/>
    <col min="181" max="16384" width="9.140625" style="1"/>
  </cols>
  <sheetData>
    <row r="1" spans="1:192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811"/>
      <c r="AB1" s="811"/>
      <c r="AC1" s="811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56"/>
      <c r="AO1" s="556"/>
      <c r="AP1" s="556"/>
      <c r="AQ1" s="556"/>
      <c r="AR1" s="556"/>
      <c r="AS1" s="556"/>
      <c r="AT1" s="556"/>
      <c r="AU1" s="556"/>
      <c r="AV1" s="556"/>
      <c r="AW1" s="556"/>
      <c r="AX1" s="556"/>
      <c r="AY1" s="556"/>
      <c r="AZ1" s="556"/>
    </row>
    <row r="2" spans="1:192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</row>
    <row r="3" spans="1:192" ht="18" customHeight="1" x14ac:dyDescent="0.25">
      <c r="A3" s="35" t="s">
        <v>839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62"/>
      <c r="AE3" s="562"/>
      <c r="AF3" s="562"/>
      <c r="AG3" s="562"/>
      <c r="AH3" s="562"/>
      <c r="AI3" s="562"/>
      <c r="AJ3" s="562"/>
      <c r="AK3" s="562"/>
      <c r="AL3" s="562"/>
      <c r="AM3" s="562"/>
      <c r="AN3" s="562"/>
      <c r="AO3" s="562"/>
      <c r="AP3" s="562"/>
      <c r="AQ3" s="562"/>
      <c r="AR3" s="562"/>
      <c r="AS3" s="562"/>
      <c r="AT3" s="562"/>
      <c r="AU3" s="562"/>
      <c r="AV3" s="562"/>
      <c r="AW3" s="562"/>
      <c r="AX3" s="562"/>
      <c r="AY3" s="562"/>
      <c r="AZ3" s="562"/>
    </row>
    <row r="4" spans="1:192" ht="15.75" customHeight="1" x14ac:dyDescent="0.25">
      <c r="A4" s="224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62"/>
      <c r="AE4" s="562"/>
      <c r="AF4" s="562"/>
      <c r="AG4" s="562"/>
      <c r="AH4" s="562"/>
      <c r="AI4" s="562"/>
      <c r="AJ4" s="562"/>
      <c r="AK4" s="562"/>
      <c r="AL4" s="562"/>
      <c r="AM4" s="562"/>
      <c r="AN4" s="562"/>
      <c r="AO4" s="562"/>
      <c r="AP4" s="562"/>
      <c r="AQ4" s="562"/>
      <c r="AR4" s="562"/>
      <c r="AS4" s="562"/>
      <c r="AT4" s="562"/>
      <c r="AU4" s="562"/>
      <c r="AV4" s="562"/>
      <c r="AW4" s="562"/>
      <c r="AX4" s="562"/>
      <c r="AY4" s="562"/>
      <c r="AZ4" s="562"/>
    </row>
    <row r="5" spans="1:192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192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19"/>
      <c r="Y6" s="819"/>
      <c r="Z6" s="850"/>
      <c r="AA6" s="820"/>
      <c r="AB6" s="844" t="s">
        <v>15</v>
      </c>
      <c r="AC6" s="845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</row>
    <row r="7" spans="1:192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7"/>
      <c r="K7" s="807"/>
      <c r="L7" s="808"/>
      <c r="M7" s="807" t="s">
        <v>404</v>
      </c>
      <c r="N7" s="807"/>
      <c r="O7" s="807"/>
      <c r="P7" s="807"/>
      <c r="Q7" s="807"/>
      <c r="R7" s="807"/>
      <c r="S7" s="807"/>
      <c r="T7" s="806" t="s">
        <v>405</v>
      </c>
      <c r="U7" s="807"/>
      <c r="V7" s="807"/>
      <c r="W7" s="807"/>
      <c r="X7" s="807"/>
      <c r="Y7" s="807"/>
      <c r="Z7" s="807"/>
      <c r="AA7" s="808"/>
      <c r="AB7" s="846"/>
      <c r="AC7" s="847"/>
      <c r="AD7" s="189"/>
      <c r="AE7" s="806" t="s">
        <v>199</v>
      </c>
      <c r="AF7" s="807"/>
      <c r="AG7" s="807"/>
      <c r="AH7" s="807"/>
      <c r="AI7" s="807"/>
      <c r="AJ7" s="807"/>
      <c r="AK7" s="807"/>
      <c r="AL7" s="807"/>
      <c r="AM7" s="808"/>
      <c r="AN7" s="807" t="s">
        <v>404</v>
      </c>
      <c r="AO7" s="807"/>
      <c r="AP7" s="807"/>
      <c r="AQ7" s="807"/>
      <c r="AR7" s="807"/>
      <c r="AS7" s="807"/>
      <c r="AT7" s="807"/>
      <c r="AU7" s="806" t="s">
        <v>405</v>
      </c>
      <c r="AV7" s="807"/>
      <c r="AW7" s="807"/>
      <c r="AX7" s="807"/>
      <c r="AY7" s="807"/>
      <c r="AZ7" s="807"/>
      <c r="BA7" s="808"/>
      <c r="BB7" s="277"/>
      <c r="BC7" s="277"/>
    </row>
    <row r="8" spans="1:192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807"/>
      <c r="I8" s="784"/>
      <c r="J8" s="809" t="s">
        <v>842</v>
      </c>
      <c r="K8" s="807"/>
      <c r="L8" s="810"/>
      <c r="M8" s="797" t="s">
        <v>423</v>
      </c>
      <c r="N8" s="798"/>
      <c r="O8" s="799"/>
      <c r="P8" s="783" t="s">
        <v>424</v>
      </c>
      <c r="Q8" s="784"/>
      <c r="R8" s="809" t="s">
        <v>842</v>
      </c>
      <c r="S8" s="810"/>
      <c r="T8" s="806" t="s">
        <v>423</v>
      </c>
      <c r="U8" s="807"/>
      <c r="V8" s="786"/>
      <c r="W8" s="785" t="s">
        <v>424</v>
      </c>
      <c r="X8" s="786"/>
      <c r="Y8" s="787" t="s">
        <v>842</v>
      </c>
      <c r="Z8" s="787"/>
      <c r="AA8" s="788"/>
      <c r="AB8" s="846"/>
      <c r="AC8" s="847"/>
      <c r="AD8" s="189"/>
      <c r="AE8" s="797" t="s">
        <v>423</v>
      </c>
      <c r="AF8" s="798"/>
      <c r="AG8" s="799"/>
      <c r="AH8" s="783" t="s">
        <v>424</v>
      </c>
      <c r="AI8" s="807"/>
      <c r="AJ8" s="784"/>
      <c r="AK8" s="809" t="s">
        <v>425</v>
      </c>
      <c r="AL8" s="807"/>
      <c r="AM8" s="810"/>
      <c r="AN8" s="797" t="s">
        <v>423</v>
      </c>
      <c r="AO8" s="798"/>
      <c r="AP8" s="799"/>
      <c r="AQ8" s="783" t="s">
        <v>424</v>
      </c>
      <c r="AR8" s="784"/>
      <c r="AS8" s="809" t="s">
        <v>425</v>
      </c>
      <c r="AT8" s="810"/>
      <c r="AU8" s="806" t="s">
        <v>423</v>
      </c>
      <c r="AV8" s="807"/>
      <c r="AW8" s="786"/>
      <c r="AX8" s="785" t="s">
        <v>424</v>
      </c>
      <c r="AY8" s="786"/>
      <c r="AZ8" s="787" t="s">
        <v>425</v>
      </c>
      <c r="BA8" s="788"/>
      <c r="BB8" s="277"/>
      <c r="BC8" s="277"/>
    </row>
    <row r="9" spans="1:192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209">
        <v>2</v>
      </c>
      <c r="I9" s="179">
        <v>3</v>
      </c>
      <c r="J9" s="180">
        <v>1</v>
      </c>
      <c r="K9" s="209">
        <v>2</v>
      </c>
      <c r="L9" s="181">
        <v>3</v>
      </c>
      <c r="M9" s="175">
        <v>1</v>
      </c>
      <c r="N9" s="176">
        <v>2</v>
      </c>
      <c r="O9" s="177">
        <v>3</v>
      </c>
      <c r="P9" s="178">
        <v>1</v>
      </c>
      <c r="Q9" s="179">
        <v>2</v>
      </c>
      <c r="R9" s="180">
        <v>1</v>
      </c>
      <c r="S9" s="181">
        <v>2</v>
      </c>
      <c r="T9" s="175">
        <v>1</v>
      </c>
      <c r="U9" s="177">
        <v>2</v>
      </c>
      <c r="V9" s="210">
        <v>3</v>
      </c>
      <c r="W9" s="178">
        <v>1</v>
      </c>
      <c r="X9" s="179">
        <v>2</v>
      </c>
      <c r="Y9" s="180">
        <v>1</v>
      </c>
      <c r="Z9" s="209">
        <v>2</v>
      </c>
      <c r="AA9" s="181">
        <v>3</v>
      </c>
      <c r="AB9" s="848"/>
      <c r="AC9" s="849"/>
      <c r="AD9" s="189"/>
      <c r="AE9" s="175">
        <v>1</v>
      </c>
      <c r="AF9" s="176">
        <v>2</v>
      </c>
      <c r="AG9" s="177">
        <v>3</v>
      </c>
      <c r="AH9" s="178">
        <v>1</v>
      </c>
      <c r="AI9" s="209">
        <v>2</v>
      </c>
      <c r="AJ9" s="179">
        <v>3</v>
      </c>
      <c r="AK9" s="180">
        <v>1</v>
      </c>
      <c r="AL9" s="209">
        <v>2</v>
      </c>
      <c r="AM9" s="181">
        <v>3</v>
      </c>
      <c r="AN9" s="175">
        <v>1</v>
      </c>
      <c r="AO9" s="176">
        <v>2</v>
      </c>
      <c r="AP9" s="177">
        <v>3</v>
      </c>
      <c r="AQ9" s="178">
        <v>1</v>
      </c>
      <c r="AR9" s="179">
        <v>2</v>
      </c>
      <c r="AS9" s="180">
        <v>1</v>
      </c>
      <c r="AT9" s="181">
        <v>2</v>
      </c>
      <c r="AU9" s="175">
        <v>1</v>
      </c>
      <c r="AV9" s="177">
        <v>2</v>
      </c>
      <c r="AW9" s="209">
        <v>3</v>
      </c>
      <c r="AX9" s="178">
        <v>1</v>
      </c>
      <c r="AY9" s="179">
        <v>2</v>
      </c>
      <c r="AZ9" s="180">
        <v>1</v>
      </c>
      <c r="BA9" s="181">
        <v>2</v>
      </c>
      <c r="BB9" s="195"/>
      <c r="BC9" s="195"/>
      <c r="BD9" s="118" t="s">
        <v>807</v>
      </c>
      <c r="BE9" s="118" t="s">
        <v>811</v>
      </c>
      <c r="BF9" s="197" t="s">
        <v>453</v>
      </c>
      <c r="BG9" s="118" t="s">
        <v>790</v>
      </c>
      <c r="BH9" s="118" t="s">
        <v>358</v>
      </c>
      <c r="BI9" s="118" t="s">
        <v>797</v>
      </c>
      <c r="BJ9" s="197" t="s">
        <v>453</v>
      </c>
      <c r="BK9" s="118" t="s">
        <v>341</v>
      </c>
      <c r="BL9" s="118" t="s">
        <v>301</v>
      </c>
      <c r="BM9" s="197" t="s">
        <v>453</v>
      </c>
      <c r="BN9" s="118" t="s">
        <v>274</v>
      </c>
      <c r="BO9" s="118" t="s">
        <v>510</v>
      </c>
      <c r="BP9" s="197" t="s">
        <v>453</v>
      </c>
      <c r="BQ9" s="118" t="s">
        <v>787</v>
      </c>
      <c r="BR9" s="118" t="s">
        <v>646</v>
      </c>
      <c r="BS9" s="197" t="s">
        <v>453</v>
      </c>
      <c r="BT9" s="388" t="s">
        <v>799</v>
      </c>
      <c r="BU9" s="388" t="s">
        <v>800</v>
      </c>
      <c r="BV9" s="197" t="s">
        <v>453</v>
      </c>
      <c r="BW9" s="118" t="s">
        <v>632</v>
      </c>
      <c r="BX9" s="118" t="s">
        <v>683</v>
      </c>
      <c r="BY9" s="197" t="s">
        <v>453</v>
      </c>
      <c r="BZ9" s="118" t="s">
        <v>620</v>
      </c>
      <c r="CA9" s="118" t="s">
        <v>621</v>
      </c>
      <c r="CB9" s="197" t="s">
        <v>453</v>
      </c>
      <c r="CC9" s="118" t="s">
        <v>695</v>
      </c>
      <c r="CD9" s="118" t="s">
        <v>772</v>
      </c>
      <c r="CE9" s="197" t="s">
        <v>453</v>
      </c>
      <c r="CF9" s="118" t="s">
        <v>255</v>
      </c>
      <c r="CG9" s="118" t="s">
        <v>256</v>
      </c>
      <c r="CH9" s="197" t="s">
        <v>453</v>
      </c>
      <c r="CI9" s="118" t="s">
        <v>784</v>
      </c>
      <c r="CJ9" s="118" t="s">
        <v>786</v>
      </c>
      <c r="CK9" s="118" t="s">
        <v>785</v>
      </c>
      <c r="CL9" s="197" t="s">
        <v>453</v>
      </c>
      <c r="CM9" s="118" t="s">
        <v>801</v>
      </c>
      <c r="CN9" s="118" t="s">
        <v>802</v>
      </c>
      <c r="CO9" s="197" t="s">
        <v>453</v>
      </c>
      <c r="CP9" s="118" t="s">
        <v>812</v>
      </c>
      <c r="CQ9" s="118" t="s">
        <v>813</v>
      </c>
      <c r="CR9" s="197" t="s">
        <v>453</v>
      </c>
      <c r="CS9" s="118" t="s">
        <v>661</v>
      </c>
      <c r="CT9" s="118" t="s">
        <v>806</v>
      </c>
      <c r="CU9" s="118" t="s">
        <v>237</v>
      </c>
      <c r="CV9" s="118" t="s">
        <v>514</v>
      </c>
      <c r="CW9" s="197" t="s">
        <v>453</v>
      </c>
      <c r="CX9" s="118" t="s">
        <v>788</v>
      </c>
      <c r="CY9" s="118" t="s">
        <v>191</v>
      </c>
      <c r="CZ9" s="118" t="s">
        <v>743</v>
      </c>
      <c r="DA9" s="118" t="s">
        <v>809</v>
      </c>
      <c r="DB9" s="197" t="s">
        <v>453</v>
      </c>
      <c r="DC9" s="118" t="s">
        <v>805</v>
      </c>
      <c r="DD9" s="118" t="s">
        <v>582</v>
      </c>
      <c r="DE9" s="118" t="s">
        <v>804</v>
      </c>
      <c r="DF9" s="197" t="s">
        <v>453</v>
      </c>
      <c r="DG9" s="118" t="s">
        <v>241</v>
      </c>
      <c r="DH9" s="118" t="s">
        <v>244</v>
      </c>
      <c r="DI9" s="197" t="s">
        <v>453</v>
      </c>
      <c r="DJ9" s="118" t="s">
        <v>640</v>
      </c>
      <c r="DK9" s="118" t="s">
        <v>641</v>
      </c>
      <c r="DL9" s="197" t="s">
        <v>453</v>
      </c>
      <c r="DM9" s="118" t="s">
        <v>515</v>
      </c>
      <c r="DN9" s="118" t="s">
        <v>789</v>
      </c>
      <c r="DO9" s="118" t="s">
        <v>783</v>
      </c>
      <c r="DP9" s="197" t="s">
        <v>453</v>
      </c>
      <c r="DQ9" s="118" t="s">
        <v>516</v>
      </c>
      <c r="DR9" s="118" t="s">
        <v>587</v>
      </c>
      <c r="DS9" s="197" t="s">
        <v>453</v>
      </c>
      <c r="DT9" s="118" t="s">
        <v>517</v>
      </c>
      <c r="DU9" s="118" t="s">
        <v>518</v>
      </c>
      <c r="DV9" s="197" t="s">
        <v>453</v>
      </c>
      <c r="DW9" s="118" t="s">
        <v>792</v>
      </c>
      <c r="DX9" s="118" t="s">
        <v>793</v>
      </c>
      <c r="DY9" s="403" t="s">
        <v>453</v>
      </c>
      <c r="DZ9" s="118" t="s">
        <v>638</v>
      </c>
      <c r="EA9" s="118" t="s">
        <v>639</v>
      </c>
      <c r="EB9" s="403" t="s">
        <v>453</v>
      </c>
      <c r="EC9" s="118" t="s">
        <v>519</v>
      </c>
      <c r="ED9" s="118" t="s">
        <v>520</v>
      </c>
      <c r="EE9" s="197" t="s">
        <v>453</v>
      </c>
      <c r="EF9" s="118" t="s">
        <v>416</v>
      </c>
      <c r="EG9" s="118" t="s">
        <v>808</v>
      </c>
      <c r="EH9" s="197" t="s">
        <v>453</v>
      </c>
      <c r="EI9" s="118" t="s">
        <v>268</v>
      </c>
      <c r="EJ9" s="118" t="s">
        <v>267</v>
      </c>
      <c r="EK9" s="197" t="s">
        <v>453</v>
      </c>
      <c r="EL9" s="388" t="s">
        <v>794</v>
      </c>
      <c r="EM9" s="388" t="s">
        <v>795</v>
      </c>
      <c r="EN9" s="197" t="s">
        <v>453</v>
      </c>
      <c r="EO9" s="118" t="s">
        <v>791</v>
      </c>
      <c r="EP9" s="118" t="s">
        <v>803</v>
      </c>
      <c r="EQ9" s="118" t="s">
        <v>810</v>
      </c>
      <c r="ER9" s="118" t="s">
        <v>798</v>
      </c>
      <c r="ES9" s="118" t="s">
        <v>636</v>
      </c>
      <c r="ET9" s="118" t="s">
        <v>637</v>
      </c>
      <c r="EU9" s="197" t="s">
        <v>453</v>
      </c>
      <c r="EV9" s="118" t="s">
        <v>633</v>
      </c>
      <c r="EW9" s="118" t="s">
        <v>634</v>
      </c>
      <c r="EX9" s="197" t="s">
        <v>453</v>
      </c>
      <c r="EY9" s="118" t="s">
        <v>815</v>
      </c>
      <c r="EZ9" s="118" t="s">
        <v>782</v>
      </c>
      <c r="FA9" s="197" t="s">
        <v>453</v>
      </c>
      <c r="FB9" s="118" t="s">
        <v>814</v>
      </c>
      <c r="FC9" s="118" t="s">
        <v>796</v>
      </c>
      <c r="FD9" s="118"/>
      <c r="FE9" s="118"/>
      <c r="FF9" s="118"/>
      <c r="FG9" s="562"/>
      <c r="FH9" s="562"/>
      <c r="FI9" s="562"/>
      <c r="FJ9" s="562"/>
      <c r="FK9" s="562"/>
      <c r="FL9" s="562"/>
      <c r="FM9" s="562"/>
      <c r="FN9" s="562"/>
      <c r="FO9" s="562"/>
      <c r="FP9" s="562"/>
      <c r="FQ9" s="562"/>
      <c r="FR9" s="562"/>
      <c r="FS9" s="562"/>
      <c r="FT9" s="562"/>
      <c r="FU9" s="562"/>
      <c r="FV9" s="562"/>
      <c r="FW9" s="562"/>
      <c r="FX9" s="562"/>
      <c r="FY9" s="562"/>
      <c r="FZ9" s="562"/>
      <c r="GA9" s="562"/>
      <c r="GB9" s="562"/>
      <c r="GC9" s="562"/>
      <c r="GD9" s="562"/>
      <c r="GE9" s="562"/>
      <c r="GF9" s="562"/>
      <c r="GG9" s="562"/>
      <c r="GH9" s="562"/>
      <c r="GI9" s="562"/>
      <c r="GJ9" s="562"/>
    </row>
    <row r="10" spans="1:192" ht="13.9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4"/>
      <c r="AB10" s="836"/>
      <c r="AC10" s="837"/>
      <c r="AD10" s="189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95"/>
      <c r="AZ10" s="195"/>
      <c r="BA10" s="195"/>
      <c r="BB10" s="195"/>
      <c r="BC10" s="195"/>
      <c r="BD10" s="118"/>
      <c r="BE10" s="118"/>
      <c r="BF10" s="118"/>
      <c r="BG10" s="118"/>
      <c r="BH10" s="118"/>
      <c r="BI10" s="118"/>
      <c r="BJ10" s="118"/>
      <c r="BK10" s="118"/>
      <c r="BL10" s="118"/>
      <c r="BM10" s="197"/>
      <c r="BN10" s="118"/>
      <c r="BO10" s="118"/>
      <c r="BP10" s="197"/>
      <c r="BQ10" s="118"/>
      <c r="BR10" s="196"/>
      <c r="BS10" s="197"/>
      <c r="BT10" s="197"/>
      <c r="BU10" s="197"/>
      <c r="BV10" s="197"/>
      <c r="BW10" s="118"/>
      <c r="BX10" s="118"/>
      <c r="BY10" s="197"/>
      <c r="BZ10" s="197"/>
      <c r="CA10" s="197"/>
      <c r="CB10" s="197"/>
      <c r="CC10" s="118"/>
      <c r="CD10" s="118"/>
      <c r="CE10" s="197"/>
      <c r="CF10" s="197"/>
      <c r="CG10" s="197"/>
      <c r="CH10" s="197"/>
      <c r="CI10" s="118"/>
      <c r="CJ10" s="118"/>
      <c r="CK10" s="118"/>
      <c r="CL10" s="197"/>
      <c r="CM10" s="118"/>
      <c r="CN10" s="118"/>
      <c r="CO10" s="197"/>
      <c r="CP10" s="197"/>
      <c r="CQ10" s="197"/>
      <c r="CR10" s="197"/>
      <c r="CS10" s="118"/>
      <c r="CT10" s="118"/>
      <c r="CU10" s="118"/>
      <c r="CV10" s="118"/>
      <c r="CW10" s="197"/>
      <c r="CX10" s="118"/>
      <c r="CY10" s="118"/>
      <c r="CZ10" s="118"/>
      <c r="DA10" s="118"/>
      <c r="DB10" s="197"/>
      <c r="DC10" s="118"/>
      <c r="DD10" s="118"/>
      <c r="DE10" s="118"/>
      <c r="DF10" s="197"/>
      <c r="DG10" s="118"/>
      <c r="DH10" s="118"/>
      <c r="DI10" s="197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97"/>
      <c r="DW10" s="24"/>
      <c r="DX10" s="24"/>
      <c r="DY10" s="24"/>
      <c r="DZ10" s="24"/>
      <c r="EA10" s="24"/>
      <c r="EB10" s="24"/>
      <c r="EC10" s="118"/>
      <c r="ED10" s="118"/>
      <c r="EE10" s="197"/>
      <c r="EF10" s="118"/>
      <c r="EG10" s="118"/>
      <c r="EH10" s="118"/>
      <c r="EI10" s="118"/>
      <c r="EJ10" s="118"/>
      <c r="EK10" s="197"/>
      <c r="EL10" s="197"/>
      <c r="EM10" s="197"/>
      <c r="EN10" s="197"/>
      <c r="EO10" s="118"/>
      <c r="EP10" s="118"/>
      <c r="EQ10" s="118"/>
      <c r="ER10" s="118"/>
      <c r="ES10" s="118"/>
      <c r="ET10" s="118"/>
      <c r="EU10" s="197"/>
      <c r="EV10" s="118"/>
      <c r="EW10" s="118"/>
      <c r="EX10" s="197"/>
      <c r="EY10" s="118"/>
      <c r="EZ10" s="118"/>
      <c r="FA10" s="118"/>
      <c r="FB10" s="118"/>
      <c r="FC10" s="118"/>
      <c r="FD10" s="118"/>
      <c r="FE10" s="118"/>
      <c r="FF10" s="118"/>
      <c r="FG10" s="562"/>
      <c r="FH10" s="562"/>
      <c r="FI10" s="562"/>
      <c r="FJ10" s="562"/>
      <c r="FK10" s="562"/>
      <c r="FL10" s="562"/>
      <c r="FM10" s="562"/>
      <c r="FN10" s="562"/>
      <c r="FO10" s="562"/>
      <c r="FP10" s="562"/>
      <c r="FQ10" s="562"/>
      <c r="FR10" s="562"/>
      <c r="FS10" s="562"/>
      <c r="FT10" s="562"/>
      <c r="FU10" s="562"/>
      <c r="FV10" s="562"/>
      <c r="FW10" s="562"/>
      <c r="FX10" s="562"/>
      <c r="FY10" s="562"/>
      <c r="FZ10" s="562"/>
      <c r="GA10" s="562"/>
      <c r="GB10" s="562"/>
      <c r="GC10" s="562"/>
      <c r="GD10" s="562"/>
      <c r="GE10" s="562"/>
      <c r="GF10" s="562"/>
      <c r="GG10" s="562"/>
      <c r="GH10" s="562"/>
      <c r="GI10" s="562"/>
      <c r="GJ10" s="562"/>
    </row>
    <row r="11" spans="1:192" ht="18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6"/>
      <c r="Y11" s="826"/>
      <c r="Z11" s="826"/>
      <c r="AA11" s="827"/>
      <c r="AB11" s="855" t="s">
        <v>127</v>
      </c>
      <c r="AC11" s="856"/>
      <c r="AD11" s="2"/>
      <c r="AE11" s="520" t="s">
        <v>811</v>
      </c>
      <c r="AF11" s="520" t="s">
        <v>811</v>
      </c>
      <c r="AG11" s="520" t="s">
        <v>811</v>
      </c>
      <c r="AH11" s="520" t="s">
        <v>811</v>
      </c>
      <c r="AI11" s="520" t="s">
        <v>811</v>
      </c>
      <c r="AJ11" s="520" t="s">
        <v>811</v>
      </c>
      <c r="AK11" s="520" t="s">
        <v>811</v>
      </c>
      <c r="AL11" s="520" t="s">
        <v>811</v>
      </c>
      <c r="AM11" s="520" t="s">
        <v>811</v>
      </c>
      <c r="AN11" s="520" t="s">
        <v>807</v>
      </c>
      <c r="AO11" s="520" t="s">
        <v>807</v>
      </c>
      <c r="AP11" s="520" t="s">
        <v>811</v>
      </c>
      <c r="AQ11" s="520" t="s">
        <v>811</v>
      </c>
      <c r="AR11" s="520" t="s">
        <v>811</v>
      </c>
      <c r="AS11" s="520" t="s">
        <v>807</v>
      </c>
      <c r="AT11" s="520" t="s">
        <v>807</v>
      </c>
      <c r="AU11" s="520" t="s">
        <v>807</v>
      </c>
      <c r="AV11" s="520" t="s">
        <v>807</v>
      </c>
      <c r="AW11" s="520" t="s">
        <v>807</v>
      </c>
      <c r="AX11" s="520" t="s">
        <v>807</v>
      </c>
      <c r="AY11" s="520" t="s">
        <v>807</v>
      </c>
      <c r="AZ11" s="520" t="s">
        <v>807</v>
      </c>
      <c r="BA11" s="520" t="s">
        <v>807</v>
      </c>
      <c r="BD11" s="118"/>
      <c r="BE11" s="118"/>
      <c r="BF11" s="118"/>
      <c r="BG11" s="118"/>
      <c r="BH11" s="118"/>
      <c r="BI11" s="118"/>
      <c r="BJ11" s="118"/>
      <c r="BK11" s="118"/>
      <c r="BL11" s="7"/>
      <c r="BM11" s="118"/>
      <c r="BN11" s="118"/>
      <c r="BO11" s="7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27"/>
      <c r="EQ11" s="27"/>
      <c r="ER11" s="118"/>
      <c r="ES11" s="27"/>
      <c r="ET11" s="27"/>
      <c r="EU11" s="27"/>
      <c r="EV11" s="27"/>
      <c r="EW11" s="27"/>
      <c r="EX11" s="27"/>
      <c r="EY11" s="7"/>
      <c r="EZ11" s="7"/>
      <c r="FA11" s="7"/>
      <c r="FB11" s="7"/>
      <c r="FC11" s="7"/>
      <c r="FD11" s="7"/>
      <c r="FE11" s="7"/>
      <c r="FF11" s="7"/>
    </row>
    <row r="12" spans="1:192" ht="17.100000000000001" customHeight="1" thickBot="1" x14ac:dyDescent="0.3">
      <c r="A12" s="774"/>
      <c r="B12" s="777"/>
      <c r="C12" s="172">
        <v>2</v>
      </c>
      <c r="D12" s="428" t="s">
        <v>998</v>
      </c>
      <c r="E12" s="429" t="s">
        <v>845</v>
      </c>
      <c r="F12" s="433" t="s">
        <v>1002</v>
      </c>
      <c r="G12" s="431" t="s">
        <v>1003</v>
      </c>
      <c r="H12" s="432" t="s">
        <v>534</v>
      </c>
      <c r="I12" s="433" t="s">
        <v>1007</v>
      </c>
      <c r="J12" s="434" t="s">
        <v>1011</v>
      </c>
      <c r="K12" s="441" t="s">
        <v>428</v>
      </c>
      <c r="L12" s="458" t="s">
        <v>1014</v>
      </c>
      <c r="M12" s="436"/>
      <c r="N12" s="429"/>
      <c r="O12" s="433"/>
      <c r="P12" s="431"/>
      <c r="Q12" s="433"/>
      <c r="R12" s="434"/>
      <c r="S12" s="435"/>
      <c r="T12" s="428"/>
      <c r="U12" s="437"/>
      <c r="V12" s="433"/>
      <c r="W12" s="431"/>
      <c r="X12" s="433"/>
      <c r="Y12" s="434"/>
      <c r="Z12" s="432"/>
      <c r="AA12" s="435"/>
      <c r="AB12" s="552" t="s">
        <v>967</v>
      </c>
      <c r="AC12" s="547" t="s">
        <v>18</v>
      </c>
      <c r="AD12" s="2"/>
      <c r="AE12" s="520" t="s">
        <v>811</v>
      </c>
      <c r="AF12" s="520" t="s">
        <v>811</v>
      </c>
      <c r="AG12" s="520" t="s">
        <v>811</v>
      </c>
      <c r="AH12" s="520" t="s">
        <v>811</v>
      </c>
      <c r="AI12" s="520" t="s">
        <v>811</v>
      </c>
      <c r="AJ12" s="520" t="s">
        <v>811</v>
      </c>
      <c r="AK12" s="520" t="s">
        <v>811</v>
      </c>
      <c r="AL12" s="520" t="s">
        <v>811</v>
      </c>
      <c r="AM12" s="520" t="s">
        <v>811</v>
      </c>
      <c r="AN12" s="520" t="s">
        <v>807</v>
      </c>
      <c r="AO12" s="520" t="s">
        <v>807</v>
      </c>
      <c r="AP12" s="520" t="s">
        <v>811</v>
      </c>
      <c r="AQ12" s="520" t="s">
        <v>811</v>
      </c>
      <c r="AR12" s="520" t="s">
        <v>811</v>
      </c>
      <c r="AS12" s="520" t="s">
        <v>807</v>
      </c>
      <c r="AT12" s="520" t="s">
        <v>807</v>
      </c>
      <c r="AU12" s="520" t="s">
        <v>807</v>
      </c>
      <c r="AV12" s="520" t="s">
        <v>807</v>
      </c>
      <c r="AW12" s="520" t="s">
        <v>807</v>
      </c>
      <c r="AX12" s="520" t="s">
        <v>807</v>
      </c>
      <c r="AY12" s="520" t="s">
        <v>807</v>
      </c>
      <c r="AZ12" s="520" t="s">
        <v>807</v>
      </c>
      <c r="BA12" s="520" t="s">
        <v>807</v>
      </c>
      <c r="BD12" s="118">
        <f t="shared" ref="BD12:BD65" si="0">COUNTIF(D12:AA12,"A.39")</f>
        <v>0</v>
      </c>
      <c r="BE12" s="118">
        <f t="shared" ref="BE12:BE65" si="1">COUNTIF(D12:AA12,"A.45")</f>
        <v>0</v>
      </c>
      <c r="BF12" s="118">
        <f t="shared" ref="BF12:BF65" si="2">SUM(BE12:BE12)</f>
        <v>0</v>
      </c>
      <c r="BG12" s="118">
        <f t="shared" ref="BG12:BG65" si="3">COUNTIF(D12:AA12,"B.22")</f>
        <v>0</v>
      </c>
      <c r="BH12" s="118">
        <f t="shared" ref="BH12:BH65" si="4">COUNTIF(D12:AA12,"B.25")</f>
        <v>0</v>
      </c>
      <c r="BI12" s="118">
        <f t="shared" ref="BI12:BI65" si="5">COUNTIF(D12:AA12,"B.29")</f>
        <v>0</v>
      </c>
      <c r="BJ12" s="118">
        <f t="shared" ref="BJ12:BJ65" si="6">SUM(BH12:BH12)</f>
        <v>0</v>
      </c>
      <c r="BK12" s="118">
        <f t="shared" ref="BK12:BK65" si="7">COUNTIF(D12:AA12,"C.7")</f>
        <v>0</v>
      </c>
      <c r="BL12" s="117">
        <f>COUNTIF(D12:AA12,"CP.7")</f>
        <v>0</v>
      </c>
      <c r="BM12" s="118">
        <f t="shared" ref="BM12:BM65" si="8">SUM(BK12:BL12)</f>
        <v>0</v>
      </c>
      <c r="BN12" s="118">
        <f t="shared" ref="BN12:BN65" si="9">COUNTIF(D12:AA12,"C.13")</f>
        <v>0</v>
      </c>
      <c r="BO12" s="117">
        <f t="shared" ref="BO12:BO65" si="10">COUNTIF(D12:AA12,"CP.13")</f>
        <v>0</v>
      </c>
      <c r="BP12" s="118">
        <f t="shared" ref="BP12:BP65" si="11">SUM(BN12:BO12)</f>
        <v>0</v>
      </c>
      <c r="BQ12" s="118">
        <f t="shared" ref="BQ12:BQ65" si="12">COUNTIF(D12:AA12,"C.19")</f>
        <v>0</v>
      </c>
      <c r="BR12" s="118">
        <f t="shared" ref="BR12:BR65" si="13">COUNTIF(D12:AA12,"CP.20")</f>
        <v>0</v>
      </c>
      <c r="BS12" s="118">
        <f t="shared" ref="BS12:BS65" si="14">SUM(BQ12:BR12)</f>
        <v>0</v>
      </c>
      <c r="BT12" s="118">
        <f t="shared" ref="BT12:BT65" si="15">COUNTIF(D12:AA12,"C.31")</f>
        <v>0</v>
      </c>
      <c r="BU12" s="118">
        <f t="shared" ref="BU12:BU65" si="16">COUNTIF(D12:AA12,"CP.31")</f>
        <v>0</v>
      </c>
      <c r="BV12" s="118">
        <f>SUM(BT12:BU12)</f>
        <v>0</v>
      </c>
      <c r="BW12" s="117">
        <f t="shared" ref="BW12:BW65" si="17">COUNTIF(D12:AA12,"D.12")</f>
        <v>0</v>
      </c>
      <c r="BX12" s="117">
        <f t="shared" ref="BX12:BX65" si="18">COUNTIF(D12:AA12,"DP.12")</f>
        <v>0</v>
      </c>
      <c r="BY12" s="117">
        <f t="shared" ref="BY12:BY65" si="19">SUM(BW12:BX12)</f>
        <v>0</v>
      </c>
      <c r="BZ12" s="117">
        <f t="shared" ref="BZ12:BZ65" si="20">COUNTIF(D12:AA12,"D.41")</f>
        <v>0</v>
      </c>
      <c r="CA12" s="117">
        <f t="shared" ref="CA12:CA65" si="21">COUNTIF(D12:AA12,"DP.41")</f>
        <v>0</v>
      </c>
      <c r="CB12" s="117">
        <f>SUM(BZ12:CA12)</f>
        <v>0</v>
      </c>
      <c r="CC12" s="117">
        <f t="shared" ref="CC12:CC65" si="22">COUNTIF(D12:AA12,"E.43")</f>
        <v>0</v>
      </c>
      <c r="CD12" s="117">
        <f t="shared" ref="CD12:CD65" si="23">COUNTIF(D12:AA12,"EL.43")</f>
        <v>0</v>
      </c>
      <c r="CE12" s="117">
        <f t="shared" ref="CE12:CE65" si="24">SUM(CC12:CD12)</f>
        <v>0</v>
      </c>
      <c r="CF12" s="117">
        <f>COUNTIF(D12:AA12,"E.10")</f>
        <v>0</v>
      </c>
      <c r="CG12" s="117">
        <f>COUNTIF(D12:AA12,"EL.10")</f>
        <v>0</v>
      </c>
      <c r="CH12" s="117">
        <f>SUM(CF12:CG12)</f>
        <v>0</v>
      </c>
      <c r="CI12" s="117">
        <f t="shared" ref="CI12:CI65" si="25">COUNTIF(D12:AA12,"E.18")</f>
        <v>0</v>
      </c>
      <c r="CJ12" s="117">
        <f t="shared" ref="CJ12:CJ65" si="26">COUNTIF(D12:AA12,"EL.18")</f>
        <v>0</v>
      </c>
      <c r="CK12" s="117">
        <f t="shared" ref="CK12:CK65" si="27">COUNTIF(D12:AA12,"EP.18")</f>
        <v>0</v>
      </c>
      <c r="CL12" s="117">
        <f t="shared" ref="CL12:CL65" si="28">SUM(CI12:CK12)</f>
        <v>0</v>
      </c>
      <c r="CM12" s="117">
        <f t="shared" ref="CM12:CM65" si="29">COUNTIF(D12:AA12,"E.33")</f>
        <v>0</v>
      </c>
      <c r="CN12" s="117">
        <f t="shared" ref="CN12:CN65" si="30">COUNTIF(D12:AA12,"EL.33")</f>
        <v>0</v>
      </c>
      <c r="CO12" s="117">
        <f t="shared" ref="CO12:CO65" si="31">SUM(CM12:CN12)</f>
        <v>0</v>
      </c>
      <c r="CP12" s="117">
        <f t="shared" ref="CP12:CP65" si="32">COUNTIF(D12:AA12,"EP.47")</f>
        <v>0</v>
      </c>
      <c r="CQ12" s="117">
        <f t="shared" ref="CQ12:CQ65" si="33">COUNTIF(D12:AA12,"EL.47")</f>
        <v>0</v>
      </c>
      <c r="CR12" s="117">
        <f>SUM(CP12:CQ12)</f>
        <v>0</v>
      </c>
      <c r="CS12" s="117">
        <f t="shared" ref="CS12:CS65" si="34">COUNTIF(D12:AA12,"F.32")</f>
        <v>0</v>
      </c>
      <c r="CT12" s="117">
        <f t="shared" ref="CT12:CT65" si="35">COUNTIF(D12:AA12,"F.37")</f>
        <v>0</v>
      </c>
      <c r="CU12" s="117">
        <f t="shared" ref="CU12:CU65" si="36">COUNTIF(D12:AA12,"G.3")</f>
        <v>0</v>
      </c>
      <c r="CV12" s="117">
        <f t="shared" ref="CV12:CV65" si="37">COUNTIF(D12:AA12,"GP.3")</f>
        <v>0</v>
      </c>
      <c r="CW12" s="117">
        <f t="shared" ref="CW12:CW65" si="38">SUM(CU12:CV12)</f>
        <v>0</v>
      </c>
      <c r="CX12" s="117">
        <f t="shared" ref="CX12:CX65" si="39">COUNTIF(D12:AA12,"G.20")</f>
        <v>0</v>
      </c>
      <c r="CY12" s="117">
        <f t="shared" ref="CY12:CY65" si="40">COUNTIF(D12:AA12,"G.42")</f>
        <v>0</v>
      </c>
      <c r="CZ12" s="117">
        <f t="shared" ref="CZ12:CZ65" si="41">COUNTIF(D12:AA12,"G.43")</f>
        <v>0</v>
      </c>
      <c r="DA12" s="117">
        <f t="shared" ref="DA12:DA65" si="42">COUNTIF(D12:AA12,"GP.43")</f>
        <v>0</v>
      </c>
      <c r="DB12" s="117">
        <f>SUM(CZ12:DA12)</f>
        <v>0</v>
      </c>
      <c r="DC12" s="117">
        <f t="shared" ref="DC12:DC65" si="43">COUNTIF(D12:AA12,"G.35")</f>
        <v>0</v>
      </c>
      <c r="DD12" s="117">
        <f>COUNTIF(D12:AA12,"GP.31")</f>
        <v>0</v>
      </c>
      <c r="DE12" s="117">
        <f t="shared" ref="DE12:DE65" si="44">COUNTIF(D12:AA12,"HL.35")</f>
        <v>0</v>
      </c>
      <c r="DF12" s="117">
        <f>SUM(DC12:DE12)</f>
        <v>0</v>
      </c>
      <c r="DG12" s="117">
        <f t="shared" ref="DG12:DG65" si="45">COUNTIF(D12:AA12,"H.6")</f>
        <v>0</v>
      </c>
      <c r="DH12" s="117">
        <f t="shared" ref="DH12:DH65" si="46">COUNTIF(D12:AA12,"HL.6")</f>
        <v>0</v>
      </c>
      <c r="DI12" s="117">
        <f t="shared" ref="DI12:DI65" si="47">SUM(DG12:DH12)</f>
        <v>0</v>
      </c>
      <c r="DJ12" s="117">
        <f t="shared" ref="DJ12:DJ65" si="48">COUNTIF(D12:AA12,"H.17")</f>
        <v>0</v>
      </c>
      <c r="DK12" s="117">
        <f t="shared" ref="DK12:DK65" si="49">COUNTIF(D12:AA12,"HL.17")</f>
        <v>0</v>
      </c>
      <c r="DL12" s="117">
        <f t="shared" ref="DL12:DL65" si="50">SUM(DJ12:DK12)</f>
        <v>0</v>
      </c>
      <c r="DM12" s="117">
        <f t="shared" ref="DM12:DM65" si="51">COUNTIF(D12:AA12,"I.2")</f>
        <v>0</v>
      </c>
      <c r="DN12" s="117">
        <f t="shared" ref="DN12:DN65" si="52">COUNTIF(D12:AA12,"I.21")</f>
        <v>0</v>
      </c>
      <c r="DO12" s="117">
        <f>COUNTIF(D12:AA12,"T.21")</f>
        <v>0</v>
      </c>
      <c r="DP12" s="117">
        <f t="shared" ref="DP12:DP65" si="53">SUM(DN12:DO12)</f>
        <v>0</v>
      </c>
      <c r="DQ12" s="117">
        <f t="shared" ref="DQ12:DQ65" si="54">COUNTIF(D12:AA12,"J.4")</f>
        <v>0</v>
      </c>
      <c r="DR12" s="117">
        <f>COUNTIF(D12:AA12,"JL.4")</f>
        <v>0</v>
      </c>
      <c r="DS12" s="117">
        <f>SUM(DQ12:DR12)</f>
        <v>0</v>
      </c>
      <c r="DT12" s="117">
        <f t="shared" ref="DT12:DT65" si="55">COUNTIF(D12:AA12,"J.11")</f>
        <v>0</v>
      </c>
      <c r="DU12" s="117">
        <f t="shared" ref="DU12:DU65" si="56">COUNTIF(D12:AA12,"JL.11")</f>
        <v>0</v>
      </c>
      <c r="DV12" s="117">
        <f t="shared" ref="DV12:DV65" si="57">SUM(DT12:DU12)</f>
        <v>0</v>
      </c>
      <c r="DW12" s="117">
        <f t="shared" ref="DW12:DW65" si="58">COUNTIF(D12:AA12,"JL.26")</f>
        <v>0</v>
      </c>
      <c r="DX12" s="117">
        <f t="shared" ref="DX12:DX65" si="59">COUNTIF(D12:AA12,"T.26")</f>
        <v>0</v>
      </c>
      <c r="DY12" s="117">
        <f t="shared" ref="DY12:DY65" si="60">SUM(DW12:DX12)</f>
        <v>0</v>
      </c>
      <c r="DZ12" s="117">
        <f>COUNTIF(D12:AA12,"JL.16")</f>
        <v>0</v>
      </c>
      <c r="EA12" s="117">
        <f t="shared" ref="EA12:EA65" si="61">COUNTIF(D12:AA12,"T.16")</f>
        <v>0</v>
      </c>
      <c r="EB12" s="117">
        <f>SUM(DZ12:EA12)</f>
        <v>0</v>
      </c>
      <c r="EC12" s="117">
        <f t="shared" ref="EC12:EC65" si="62">COUNTIF(D12:AA12,"K.5")</f>
        <v>0</v>
      </c>
      <c r="ED12" s="117">
        <f t="shared" ref="ED12:ED65" si="63">COUNTIF(D12:AA12,"KL.5")</f>
        <v>0</v>
      </c>
      <c r="EE12" s="117">
        <f t="shared" ref="EE12:EE65" si="64">SUM(EC12:ED12)</f>
        <v>0</v>
      </c>
      <c r="EF12" s="117">
        <f t="shared" ref="EF12:EF65" si="65">COUNTIF(D12:AA12,"K.40")</f>
        <v>0</v>
      </c>
      <c r="EG12" s="117">
        <f t="shared" ref="EG12:EG65" si="66">COUNTIF(D12:AA12,"KL.40")</f>
        <v>0</v>
      </c>
      <c r="EH12" s="117">
        <f>SUM(EF12:EG12)</f>
        <v>0</v>
      </c>
      <c r="EI12" s="117">
        <f t="shared" ref="EI12:EI65" si="67">COUNTIF(D12:AA12,"L.9")</f>
        <v>0</v>
      </c>
      <c r="EJ12" s="117">
        <f t="shared" ref="EJ12:EJ65" si="68">COUNTIF(D12:AA12,"LL.9")</f>
        <v>0</v>
      </c>
      <c r="EK12" s="117">
        <f t="shared" ref="EK12:EK65" si="69">SUM(EI12:EJ12)</f>
        <v>0</v>
      </c>
      <c r="EL12" s="117">
        <f t="shared" ref="EL12:EL65" si="70">COUNTIF(D12:AA12,"L.27")</f>
        <v>0</v>
      </c>
      <c r="EM12" s="117">
        <f t="shared" ref="EM12:EM65" si="71">COUNTIF(D12:AA12,"LL.27")</f>
        <v>0</v>
      </c>
      <c r="EN12" s="117">
        <f>SUM(EL12:EM12)</f>
        <v>0</v>
      </c>
      <c r="EO12" s="117">
        <f t="shared" ref="EO12:EO65" si="72">COUNTIF(D12:AA12,"M.24")</f>
        <v>0</v>
      </c>
      <c r="EP12" s="117">
        <f t="shared" ref="EP12:EP65" si="73">COUNTIF(D12:AA12,"N.34")</f>
        <v>0</v>
      </c>
      <c r="EQ12" s="117">
        <f t="shared" ref="EQ12:EQ65" si="74">COUNTIF(D12:AA12,"N.44")</f>
        <v>0</v>
      </c>
      <c r="ER12" s="118">
        <f t="shared" ref="ER12:ER65" si="75">COUNTIF(D12:AA12,"O.30")</f>
        <v>0</v>
      </c>
      <c r="ES12" s="117">
        <f t="shared" ref="ES12:ES65" si="76">COUNTIF(D12:AA12,"P.15")</f>
        <v>0</v>
      </c>
      <c r="ET12" s="117">
        <f t="shared" ref="ET12:ET65" si="77">COUNTIF(D12:AA12,"PL.15")</f>
        <v>0</v>
      </c>
      <c r="EU12" s="117">
        <f t="shared" ref="EU12:EU65" si="78">SUM(ES12:ET12)</f>
        <v>0</v>
      </c>
      <c r="EV12" s="117">
        <f t="shared" ref="EV12:EV65" si="79">COUNTIF(D12:AA12,"R.14")</f>
        <v>0</v>
      </c>
      <c r="EW12" s="117">
        <f t="shared" ref="EW12:EW65" si="80">COUNTIF(D12:AA12,"RL.14")</f>
        <v>0</v>
      </c>
      <c r="EX12" s="117">
        <f t="shared" ref="EX12:EX65" si="81">SUM(EV12:EW12)</f>
        <v>0</v>
      </c>
      <c r="EY12" s="118">
        <f t="shared" ref="EY12:EY65" si="82">COUNTIF(D12:AA12,"T.36")</f>
        <v>0</v>
      </c>
      <c r="EZ12" s="118">
        <f t="shared" ref="EZ12:EZ65" si="83">COUNTIF(D12:AA12,"M.36")</f>
        <v>0</v>
      </c>
      <c r="FA12" s="117">
        <f>SUM(EY12:EZ12)</f>
        <v>0</v>
      </c>
      <c r="FB12" s="118">
        <f t="shared" ref="FB12:FB65" si="84">COUNTIF(D12:AA12,"X.38")</f>
        <v>0</v>
      </c>
      <c r="FC12" s="118">
        <f t="shared" ref="FC12:FC65" si="85">COUNTIF(D12:AA12,"X.28")</f>
        <v>0</v>
      </c>
      <c r="FD12" s="7">
        <f t="shared" ref="FD12:FD65" si="86">SUM(BD12:FC12)</f>
        <v>0</v>
      </c>
      <c r="FE12" s="7"/>
      <c r="FF12" s="7"/>
    </row>
    <row r="13" spans="1:192" ht="17.100000000000001" customHeight="1" thickBot="1" x14ac:dyDescent="0.3">
      <c r="A13" s="774"/>
      <c r="B13" s="777"/>
      <c r="C13" s="172">
        <v>3</v>
      </c>
      <c r="D13" s="428" t="s">
        <v>998</v>
      </c>
      <c r="E13" s="429" t="s">
        <v>845</v>
      </c>
      <c r="F13" s="442" t="s">
        <v>1002</v>
      </c>
      <c r="G13" s="440" t="s">
        <v>1003</v>
      </c>
      <c r="H13" s="441" t="s">
        <v>534</v>
      </c>
      <c r="I13" s="442" t="s">
        <v>1007</v>
      </c>
      <c r="J13" s="443" t="s">
        <v>1011</v>
      </c>
      <c r="K13" s="450" t="s">
        <v>428</v>
      </c>
      <c r="L13" s="458" t="s">
        <v>1014</v>
      </c>
      <c r="M13" s="445"/>
      <c r="N13" s="439"/>
      <c r="O13" s="442"/>
      <c r="P13" s="440"/>
      <c r="Q13" s="442"/>
      <c r="R13" s="443"/>
      <c r="S13" s="444"/>
      <c r="T13" s="438"/>
      <c r="U13" s="446"/>
      <c r="V13" s="442"/>
      <c r="W13" s="440"/>
      <c r="X13" s="442"/>
      <c r="Y13" s="443"/>
      <c r="Z13" s="441"/>
      <c r="AA13" s="444"/>
      <c r="AB13" s="20" t="s">
        <v>977</v>
      </c>
      <c r="AC13" s="20" t="s">
        <v>977</v>
      </c>
      <c r="AD13" s="23"/>
      <c r="AE13" s="520" t="s">
        <v>811</v>
      </c>
      <c r="AF13" s="520" t="s">
        <v>811</v>
      </c>
      <c r="AG13" s="520" t="s">
        <v>811</v>
      </c>
      <c r="AH13" s="520" t="s">
        <v>811</v>
      </c>
      <c r="AI13" s="520" t="s">
        <v>811</v>
      </c>
      <c r="AJ13" s="520" t="s">
        <v>811</v>
      </c>
      <c r="AK13" s="520" t="s">
        <v>811</v>
      </c>
      <c r="AL13" s="520" t="s">
        <v>811</v>
      </c>
      <c r="AM13" s="520" t="s">
        <v>811</v>
      </c>
      <c r="AN13" s="520" t="s">
        <v>807</v>
      </c>
      <c r="AO13" s="520" t="s">
        <v>807</v>
      </c>
      <c r="AP13" s="520" t="s">
        <v>811</v>
      </c>
      <c r="AQ13" s="520" t="s">
        <v>811</v>
      </c>
      <c r="AR13" s="520" t="s">
        <v>811</v>
      </c>
      <c r="AS13" s="520" t="s">
        <v>807</v>
      </c>
      <c r="AT13" s="520" t="s">
        <v>807</v>
      </c>
      <c r="AU13" s="520" t="s">
        <v>807</v>
      </c>
      <c r="AV13" s="520" t="s">
        <v>807</v>
      </c>
      <c r="AW13" s="520" t="s">
        <v>807</v>
      </c>
      <c r="AX13" s="520" t="s">
        <v>807</v>
      </c>
      <c r="AY13" s="520" t="s">
        <v>807</v>
      </c>
      <c r="AZ13" s="520" t="s">
        <v>807</v>
      </c>
      <c r="BA13" s="520" t="s">
        <v>807</v>
      </c>
      <c r="BC13" s="273"/>
      <c r="BD13" s="118">
        <f t="shared" si="0"/>
        <v>0</v>
      </c>
      <c r="BE13" s="118">
        <f t="shared" si="1"/>
        <v>0</v>
      </c>
      <c r="BF13" s="118">
        <f t="shared" si="2"/>
        <v>0</v>
      </c>
      <c r="BG13" s="118">
        <f t="shared" si="3"/>
        <v>0</v>
      </c>
      <c r="BH13" s="118">
        <f t="shared" si="4"/>
        <v>0</v>
      </c>
      <c r="BI13" s="118">
        <f t="shared" si="5"/>
        <v>0</v>
      </c>
      <c r="BJ13" s="118">
        <f t="shared" si="6"/>
        <v>0</v>
      </c>
      <c r="BK13" s="118">
        <f t="shared" si="7"/>
        <v>0</v>
      </c>
      <c r="BL13" s="117">
        <f t="shared" ref="BL13:BL65" si="87">COUNTIF(D13:AA13,"CP.7")</f>
        <v>0</v>
      </c>
      <c r="BM13" s="118">
        <f t="shared" si="8"/>
        <v>0</v>
      </c>
      <c r="BN13" s="118">
        <f t="shared" si="9"/>
        <v>0</v>
      </c>
      <c r="BO13" s="117">
        <f t="shared" si="10"/>
        <v>0</v>
      </c>
      <c r="BP13" s="118">
        <f t="shared" si="11"/>
        <v>0</v>
      </c>
      <c r="BQ13" s="118">
        <f t="shared" si="12"/>
        <v>0</v>
      </c>
      <c r="BR13" s="118">
        <f t="shared" si="13"/>
        <v>0</v>
      </c>
      <c r="BS13" s="118">
        <f t="shared" si="14"/>
        <v>0</v>
      </c>
      <c r="BT13" s="118">
        <f t="shared" si="15"/>
        <v>0</v>
      </c>
      <c r="BU13" s="118">
        <f t="shared" si="16"/>
        <v>0</v>
      </c>
      <c r="BV13" s="118">
        <f t="shared" ref="BV13:BV65" si="88">SUM(BT13:BU13)</f>
        <v>0</v>
      </c>
      <c r="BW13" s="117">
        <f t="shared" si="17"/>
        <v>0</v>
      </c>
      <c r="BX13" s="117">
        <f t="shared" si="18"/>
        <v>0</v>
      </c>
      <c r="BY13" s="117">
        <f t="shared" si="19"/>
        <v>0</v>
      </c>
      <c r="BZ13" s="117">
        <f t="shared" si="20"/>
        <v>0</v>
      </c>
      <c r="CA13" s="117">
        <f t="shared" si="21"/>
        <v>0</v>
      </c>
      <c r="CB13" s="117">
        <f t="shared" ref="CB13:CB65" si="89">SUM(BZ13:CA13)</f>
        <v>0</v>
      </c>
      <c r="CC13" s="117">
        <f t="shared" si="22"/>
        <v>0</v>
      </c>
      <c r="CD13" s="117">
        <f t="shared" si="23"/>
        <v>0</v>
      </c>
      <c r="CE13" s="117">
        <f t="shared" si="24"/>
        <v>0</v>
      </c>
      <c r="CF13" s="117">
        <f t="shared" ref="CF13:CF65" si="90">COUNTIF(D13:AA13,"E.10")</f>
        <v>0</v>
      </c>
      <c r="CG13" s="117">
        <f t="shared" ref="CG13:CG65" si="91">COUNTIF(D13:AA13,"EL.10")</f>
        <v>0</v>
      </c>
      <c r="CH13" s="117">
        <f t="shared" ref="CH13:CH65" si="92">SUM(CF13:CG13)</f>
        <v>0</v>
      </c>
      <c r="CI13" s="117">
        <f t="shared" si="25"/>
        <v>0</v>
      </c>
      <c r="CJ13" s="117">
        <f t="shared" si="26"/>
        <v>0</v>
      </c>
      <c r="CK13" s="117">
        <f t="shared" si="27"/>
        <v>0</v>
      </c>
      <c r="CL13" s="117">
        <f t="shared" si="28"/>
        <v>0</v>
      </c>
      <c r="CM13" s="117">
        <f t="shared" si="29"/>
        <v>0</v>
      </c>
      <c r="CN13" s="117">
        <f t="shared" si="30"/>
        <v>0</v>
      </c>
      <c r="CO13" s="117">
        <f t="shared" si="31"/>
        <v>0</v>
      </c>
      <c r="CP13" s="117">
        <f t="shared" si="32"/>
        <v>0</v>
      </c>
      <c r="CQ13" s="117">
        <f t="shared" si="33"/>
        <v>0</v>
      </c>
      <c r="CR13" s="117">
        <f t="shared" ref="CR13:CR65" si="93">SUM(CP13:CQ13)</f>
        <v>0</v>
      </c>
      <c r="CS13" s="117">
        <f t="shared" si="34"/>
        <v>0</v>
      </c>
      <c r="CT13" s="117">
        <f t="shared" si="35"/>
        <v>0</v>
      </c>
      <c r="CU13" s="117">
        <f t="shared" si="36"/>
        <v>0</v>
      </c>
      <c r="CV13" s="117">
        <f t="shared" si="37"/>
        <v>0</v>
      </c>
      <c r="CW13" s="117">
        <f t="shared" si="38"/>
        <v>0</v>
      </c>
      <c r="CX13" s="117">
        <f t="shared" si="39"/>
        <v>0</v>
      </c>
      <c r="CY13" s="117">
        <f t="shared" si="40"/>
        <v>0</v>
      </c>
      <c r="CZ13" s="117">
        <f t="shared" si="41"/>
        <v>0</v>
      </c>
      <c r="DA13" s="117">
        <f t="shared" si="42"/>
        <v>0</v>
      </c>
      <c r="DB13" s="117">
        <f t="shared" ref="DB13:DB65" si="94">SUM(CZ13:DA13)</f>
        <v>0</v>
      </c>
      <c r="DC13" s="117">
        <f t="shared" si="43"/>
        <v>0</v>
      </c>
      <c r="DD13" s="117">
        <f t="shared" ref="DD13:DD65" si="95">COUNTIF(D13:AA13,"GP.31")</f>
        <v>0</v>
      </c>
      <c r="DE13" s="117">
        <f t="shared" si="44"/>
        <v>0</v>
      </c>
      <c r="DF13" s="117">
        <f t="shared" ref="DF13:DF65" si="96">SUM(DC13:DE13)</f>
        <v>0</v>
      </c>
      <c r="DG13" s="117">
        <f t="shared" si="45"/>
        <v>0</v>
      </c>
      <c r="DH13" s="117">
        <f t="shared" si="46"/>
        <v>0</v>
      </c>
      <c r="DI13" s="117">
        <f t="shared" si="47"/>
        <v>0</v>
      </c>
      <c r="DJ13" s="117">
        <f t="shared" si="48"/>
        <v>0</v>
      </c>
      <c r="DK13" s="117">
        <f t="shared" si="49"/>
        <v>0</v>
      </c>
      <c r="DL13" s="117">
        <f t="shared" si="50"/>
        <v>0</v>
      </c>
      <c r="DM13" s="117">
        <f t="shared" si="51"/>
        <v>0</v>
      </c>
      <c r="DN13" s="117">
        <f t="shared" si="52"/>
        <v>0</v>
      </c>
      <c r="DO13" s="117">
        <f t="shared" ref="DO13:DO65" si="97">COUNTIF(D13:AA13,"T.21")</f>
        <v>0</v>
      </c>
      <c r="DP13" s="117">
        <f t="shared" si="53"/>
        <v>0</v>
      </c>
      <c r="DQ13" s="117">
        <f t="shared" si="54"/>
        <v>0</v>
      </c>
      <c r="DR13" s="117">
        <f t="shared" ref="DR13:DR65" si="98">COUNTIF(D13:AA13,"JL.4")</f>
        <v>0</v>
      </c>
      <c r="DS13" s="117">
        <f t="shared" ref="DS13:DS65" si="99">SUM(DQ13:DR13)</f>
        <v>0</v>
      </c>
      <c r="DT13" s="117">
        <f t="shared" si="55"/>
        <v>0</v>
      </c>
      <c r="DU13" s="117">
        <f t="shared" si="56"/>
        <v>0</v>
      </c>
      <c r="DV13" s="117">
        <f t="shared" si="57"/>
        <v>0</v>
      </c>
      <c r="DW13" s="117">
        <f t="shared" si="58"/>
        <v>0</v>
      </c>
      <c r="DX13" s="117">
        <f t="shared" si="59"/>
        <v>0</v>
      </c>
      <c r="DY13" s="117">
        <f t="shared" si="60"/>
        <v>0</v>
      </c>
      <c r="DZ13" s="117">
        <f t="shared" ref="DZ13:DZ65" si="100">COUNTIF(D13:AA13,"JL.16")</f>
        <v>0</v>
      </c>
      <c r="EA13" s="117">
        <f t="shared" si="61"/>
        <v>0</v>
      </c>
      <c r="EB13" s="117">
        <f t="shared" ref="EB13:EB65" si="101">SUM(DZ13:EA13)</f>
        <v>0</v>
      </c>
      <c r="EC13" s="117">
        <f t="shared" si="62"/>
        <v>0</v>
      </c>
      <c r="ED13" s="117">
        <f t="shared" si="63"/>
        <v>0</v>
      </c>
      <c r="EE13" s="117">
        <f t="shared" si="64"/>
        <v>0</v>
      </c>
      <c r="EF13" s="117">
        <f t="shared" si="65"/>
        <v>0</v>
      </c>
      <c r="EG13" s="117">
        <f t="shared" si="66"/>
        <v>0</v>
      </c>
      <c r="EH13" s="117">
        <f t="shared" ref="EH13:EH65" si="102">SUM(EF13:EG13)</f>
        <v>0</v>
      </c>
      <c r="EI13" s="117">
        <f t="shared" si="67"/>
        <v>0</v>
      </c>
      <c r="EJ13" s="117">
        <f t="shared" si="68"/>
        <v>0</v>
      </c>
      <c r="EK13" s="117">
        <f t="shared" si="69"/>
        <v>0</v>
      </c>
      <c r="EL13" s="117">
        <f t="shared" si="70"/>
        <v>0</v>
      </c>
      <c r="EM13" s="117">
        <f t="shared" si="71"/>
        <v>0</v>
      </c>
      <c r="EN13" s="117">
        <f t="shared" ref="EN13:EN65" si="103">SUM(EL13:EM13)</f>
        <v>0</v>
      </c>
      <c r="EO13" s="117">
        <f t="shared" si="72"/>
        <v>0</v>
      </c>
      <c r="EP13" s="117">
        <f t="shared" si="73"/>
        <v>0</v>
      </c>
      <c r="EQ13" s="117">
        <f t="shared" si="74"/>
        <v>0</v>
      </c>
      <c r="ER13" s="118">
        <f t="shared" si="75"/>
        <v>0</v>
      </c>
      <c r="ES13" s="117">
        <f t="shared" si="76"/>
        <v>0</v>
      </c>
      <c r="ET13" s="117">
        <f t="shared" si="77"/>
        <v>0</v>
      </c>
      <c r="EU13" s="117">
        <f t="shared" si="78"/>
        <v>0</v>
      </c>
      <c r="EV13" s="117">
        <f t="shared" si="79"/>
        <v>0</v>
      </c>
      <c r="EW13" s="117">
        <f t="shared" si="80"/>
        <v>0</v>
      </c>
      <c r="EX13" s="117">
        <f t="shared" si="81"/>
        <v>0</v>
      </c>
      <c r="EY13" s="118">
        <f t="shared" si="82"/>
        <v>0</v>
      </c>
      <c r="EZ13" s="118">
        <f t="shared" si="83"/>
        <v>0</v>
      </c>
      <c r="FA13" s="117">
        <f t="shared" ref="FA13:FA65" si="104">SUM(EY13:EZ13)</f>
        <v>0</v>
      </c>
      <c r="FB13" s="118">
        <f t="shared" si="84"/>
        <v>0</v>
      </c>
      <c r="FC13" s="118">
        <f t="shared" si="85"/>
        <v>0</v>
      </c>
      <c r="FD13" s="7">
        <f t="shared" si="86"/>
        <v>0</v>
      </c>
      <c r="FE13" s="7"/>
      <c r="FF13" s="7"/>
    </row>
    <row r="14" spans="1:192" ht="17.100000000000001" customHeight="1" thickBot="1" x14ac:dyDescent="0.3">
      <c r="A14" s="774"/>
      <c r="B14" s="777"/>
      <c r="C14" s="172">
        <v>4</v>
      </c>
      <c r="D14" s="428" t="s">
        <v>998</v>
      </c>
      <c r="E14" s="429" t="s">
        <v>845</v>
      </c>
      <c r="F14" s="430" t="s">
        <v>1002</v>
      </c>
      <c r="G14" s="449" t="s">
        <v>1003</v>
      </c>
      <c r="H14" s="450" t="s">
        <v>297</v>
      </c>
      <c r="I14" s="430" t="s">
        <v>1007</v>
      </c>
      <c r="J14" s="451" t="s">
        <v>534</v>
      </c>
      <c r="K14" s="450" t="s">
        <v>1010</v>
      </c>
      <c r="L14" s="458" t="s">
        <v>1014</v>
      </c>
      <c r="M14" s="453"/>
      <c r="N14" s="448"/>
      <c r="O14" s="430"/>
      <c r="P14" s="440"/>
      <c r="Q14" s="430"/>
      <c r="R14" s="451"/>
      <c r="S14" s="452"/>
      <c r="T14" s="447"/>
      <c r="U14" s="454"/>
      <c r="V14" s="430"/>
      <c r="W14" s="449"/>
      <c r="X14" s="430"/>
      <c r="Y14" s="451"/>
      <c r="Z14" s="450"/>
      <c r="AA14" s="452"/>
      <c r="AB14" s="20" t="s">
        <v>976</v>
      </c>
      <c r="AC14" s="20" t="s">
        <v>978</v>
      </c>
      <c r="AD14" s="23"/>
      <c r="AE14" s="520" t="s">
        <v>358</v>
      </c>
      <c r="AF14" s="520" t="s">
        <v>358</v>
      </c>
      <c r="AG14" s="520" t="s">
        <v>358</v>
      </c>
      <c r="AH14" s="520" t="s">
        <v>358</v>
      </c>
      <c r="AI14" s="520" t="s">
        <v>358</v>
      </c>
      <c r="AJ14" s="520" t="s">
        <v>358</v>
      </c>
      <c r="AK14" s="520" t="s">
        <v>797</v>
      </c>
      <c r="AL14" s="520" t="s">
        <v>797</v>
      </c>
      <c r="AM14" s="520" t="s">
        <v>797</v>
      </c>
      <c r="AN14" s="520" t="s">
        <v>797</v>
      </c>
      <c r="AO14" s="520" t="s">
        <v>797</v>
      </c>
      <c r="AP14" s="520" t="s">
        <v>797</v>
      </c>
      <c r="AQ14" s="520" t="s">
        <v>790</v>
      </c>
      <c r="AR14" s="520" t="s">
        <v>790</v>
      </c>
      <c r="AS14" s="520" t="s">
        <v>790</v>
      </c>
      <c r="AT14" s="520" t="s">
        <v>790</v>
      </c>
      <c r="AU14" s="520" t="s">
        <v>790</v>
      </c>
      <c r="AV14" s="520" t="s">
        <v>790</v>
      </c>
      <c r="AW14" s="520" t="s">
        <v>790</v>
      </c>
      <c r="AX14" s="520" t="s">
        <v>790</v>
      </c>
      <c r="AY14" s="520" t="s">
        <v>790</v>
      </c>
      <c r="AZ14" s="520" t="s">
        <v>790</v>
      </c>
      <c r="BA14" s="520" t="s">
        <v>790</v>
      </c>
      <c r="BC14" s="273"/>
      <c r="BD14" s="118">
        <f t="shared" si="0"/>
        <v>0</v>
      </c>
      <c r="BE14" s="118">
        <f t="shared" si="1"/>
        <v>0</v>
      </c>
      <c r="BF14" s="118">
        <f t="shared" si="2"/>
        <v>0</v>
      </c>
      <c r="BG14" s="118">
        <f t="shared" si="3"/>
        <v>0</v>
      </c>
      <c r="BH14" s="118">
        <f t="shared" si="4"/>
        <v>0</v>
      </c>
      <c r="BI14" s="118">
        <f t="shared" si="5"/>
        <v>0</v>
      </c>
      <c r="BJ14" s="118">
        <f t="shared" si="6"/>
        <v>0</v>
      </c>
      <c r="BK14" s="118">
        <f t="shared" si="7"/>
        <v>0</v>
      </c>
      <c r="BL14" s="117">
        <f t="shared" si="87"/>
        <v>0</v>
      </c>
      <c r="BM14" s="118">
        <f t="shared" si="8"/>
        <v>0</v>
      </c>
      <c r="BN14" s="118">
        <f t="shared" si="9"/>
        <v>0</v>
      </c>
      <c r="BO14" s="117">
        <f t="shared" si="10"/>
        <v>0</v>
      </c>
      <c r="BP14" s="118">
        <f t="shared" si="11"/>
        <v>0</v>
      </c>
      <c r="BQ14" s="118">
        <f t="shared" si="12"/>
        <v>0</v>
      </c>
      <c r="BR14" s="118">
        <f t="shared" si="13"/>
        <v>0</v>
      </c>
      <c r="BS14" s="118">
        <f t="shared" si="14"/>
        <v>0</v>
      </c>
      <c r="BT14" s="118">
        <f t="shared" si="15"/>
        <v>0</v>
      </c>
      <c r="BU14" s="118">
        <f t="shared" si="16"/>
        <v>0</v>
      </c>
      <c r="BV14" s="118">
        <f t="shared" si="88"/>
        <v>0</v>
      </c>
      <c r="BW14" s="117">
        <f t="shared" si="17"/>
        <v>0</v>
      </c>
      <c r="BX14" s="117">
        <f t="shared" si="18"/>
        <v>0</v>
      </c>
      <c r="BY14" s="117">
        <f t="shared" si="19"/>
        <v>0</v>
      </c>
      <c r="BZ14" s="117">
        <f t="shared" si="20"/>
        <v>0</v>
      </c>
      <c r="CA14" s="117">
        <f t="shared" si="21"/>
        <v>0</v>
      </c>
      <c r="CB14" s="117">
        <f t="shared" si="89"/>
        <v>0</v>
      </c>
      <c r="CC14" s="117">
        <f t="shared" si="22"/>
        <v>0</v>
      </c>
      <c r="CD14" s="117">
        <f t="shared" si="23"/>
        <v>0</v>
      </c>
      <c r="CE14" s="117">
        <f t="shared" si="24"/>
        <v>0</v>
      </c>
      <c r="CF14" s="117">
        <f t="shared" si="90"/>
        <v>0</v>
      </c>
      <c r="CG14" s="117">
        <f t="shared" si="91"/>
        <v>0</v>
      </c>
      <c r="CH14" s="117">
        <f t="shared" si="92"/>
        <v>0</v>
      </c>
      <c r="CI14" s="117">
        <f t="shared" si="25"/>
        <v>0</v>
      </c>
      <c r="CJ14" s="117">
        <f t="shared" si="26"/>
        <v>0</v>
      </c>
      <c r="CK14" s="117">
        <f t="shared" si="27"/>
        <v>0</v>
      </c>
      <c r="CL14" s="117">
        <f t="shared" si="28"/>
        <v>0</v>
      </c>
      <c r="CM14" s="117">
        <f t="shared" si="29"/>
        <v>0</v>
      </c>
      <c r="CN14" s="117">
        <f t="shared" si="30"/>
        <v>0</v>
      </c>
      <c r="CO14" s="117">
        <f t="shared" si="31"/>
        <v>0</v>
      </c>
      <c r="CP14" s="117">
        <f t="shared" si="32"/>
        <v>0</v>
      </c>
      <c r="CQ14" s="117">
        <f t="shared" si="33"/>
        <v>0</v>
      </c>
      <c r="CR14" s="117">
        <f t="shared" si="93"/>
        <v>0</v>
      </c>
      <c r="CS14" s="117">
        <f t="shared" si="34"/>
        <v>0</v>
      </c>
      <c r="CT14" s="117">
        <f t="shared" si="35"/>
        <v>0</v>
      </c>
      <c r="CU14" s="117">
        <f t="shared" si="36"/>
        <v>0</v>
      </c>
      <c r="CV14" s="117">
        <f t="shared" si="37"/>
        <v>0</v>
      </c>
      <c r="CW14" s="117">
        <f t="shared" si="38"/>
        <v>0</v>
      </c>
      <c r="CX14" s="117">
        <f t="shared" si="39"/>
        <v>0</v>
      </c>
      <c r="CY14" s="117">
        <f t="shared" si="40"/>
        <v>0</v>
      </c>
      <c r="CZ14" s="117">
        <f t="shared" si="41"/>
        <v>0</v>
      </c>
      <c r="DA14" s="117">
        <f t="shared" si="42"/>
        <v>0</v>
      </c>
      <c r="DB14" s="117">
        <f t="shared" si="94"/>
        <v>0</v>
      </c>
      <c r="DC14" s="117">
        <f t="shared" si="43"/>
        <v>0</v>
      </c>
      <c r="DD14" s="117">
        <f t="shared" si="95"/>
        <v>0</v>
      </c>
      <c r="DE14" s="117">
        <f t="shared" si="44"/>
        <v>0</v>
      </c>
      <c r="DF14" s="117">
        <f t="shared" si="96"/>
        <v>0</v>
      </c>
      <c r="DG14" s="117">
        <f t="shared" si="45"/>
        <v>0</v>
      </c>
      <c r="DH14" s="117">
        <f t="shared" si="46"/>
        <v>0</v>
      </c>
      <c r="DI14" s="117">
        <f t="shared" si="47"/>
        <v>0</v>
      </c>
      <c r="DJ14" s="117">
        <f t="shared" si="48"/>
        <v>0</v>
      </c>
      <c r="DK14" s="117">
        <f t="shared" si="49"/>
        <v>0</v>
      </c>
      <c r="DL14" s="117">
        <f t="shared" si="50"/>
        <v>0</v>
      </c>
      <c r="DM14" s="117">
        <f t="shared" si="51"/>
        <v>0</v>
      </c>
      <c r="DN14" s="117">
        <f t="shared" si="52"/>
        <v>0</v>
      </c>
      <c r="DO14" s="117">
        <f t="shared" si="97"/>
        <v>0</v>
      </c>
      <c r="DP14" s="117">
        <f t="shared" si="53"/>
        <v>0</v>
      </c>
      <c r="DQ14" s="117">
        <f t="shared" si="54"/>
        <v>0</v>
      </c>
      <c r="DR14" s="117">
        <f t="shared" si="98"/>
        <v>0</v>
      </c>
      <c r="DS14" s="117">
        <f t="shared" si="99"/>
        <v>0</v>
      </c>
      <c r="DT14" s="117">
        <f t="shared" si="55"/>
        <v>0</v>
      </c>
      <c r="DU14" s="117">
        <f t="shared" si="56"/>
        <v>0</v>
      </c>
      <c r="DV14" s="117">
        <f t="shared" si="57"/>
        <v>0</v>
      </c>
      <c r="DW14" s="117">
        <f t="shared" si="58"/>
        <v>0</v>
      </c>
      <c r="DX14" s="117">
        <f t="shared" si="59"/>
        <v>0</v>
      </c>
      <c r="DY14" s="117">
        <f t="shared" si="60"/>
        <v>0</v>
      </c>
      <c r="DZ14" s="117">
        <f t="shared" si="100"/>
        <v>0</v>
      </c>
      <c r="EA14" s="117">
        <f t="shared" si="61"/>
        <v>0</v>
      </c>
      <c r="EB14" s="117">
        <f t="shared" si="101"/>
        <v>0</v>
      </c>
      <c r="EC14" s="117">
        <f t="shared" si="62"/>
        <v>0</v>
      </c>
      <c r="ED14" s="117">
        <f t="shared" si="63"/>
        <v>0</v>
      </c>
      <c r="EE14" s="117">
        <f t="shared" si="64"/>
        <v>0</v>
      </c>
      <c r="EF14" s="117">
        <f t="shared" si="65"/>
        <v>0</v>
      </c>
      <c r="EG14" s="117">
        <f t="shared" si="66"/>
        <v>0</v>
      </c>
      <c r="EH14" s="117">
        <f t="shared" si="102"/>
        <v>0</v>
      </c>
      <c r="EI14" s="117">
        <f t="shared" si="67"/>
        <v>0</v>
      </c>
      <c r="EJ14" s="117">
        <f t="shared" si="68"/>
        <v>0</v>
      </c>
      <c r="EK14" s="117">
        <f t="shared" si="69"/>
        <v>0</v>
      </c>
      <c r="EL14" s="117">
        <f t="shared" si="70"/>
        <v>0</v>
      </c>
      <c r="EM14" s="117">
        <f t="shared" si="71"/>
        <v>0</v>
      </c>
      <c r="EN14" s="117">
        <f t="shared" si="103"/>
        <v>0</v>
      </c>
      <c r="EO14" s="117">
        <f t="shared" si="72"/>
        <v>0</v>
      </c>
      <c r="EP14" s="117">
        <f t="shared" si="73"/>
        <v>0</v>
      </c>
      <c r="EQ14" s="117">
        <f t="shared" si="74"/>
        <v>0</v>
      </c>
      <c r="ER14" s="118">
        <f t="shared" si="75"/>
        <v>0</v>
      </c>
      <c r="ES14" s="117">
        <f t="shared" si="76"/>
        <v>0</v>
      </c>
      <c r="ET14" s="117">
        <f t="shared" si="77"/>
        <v>0</v>
      </c>
      <c r="EU14" s="117">
        <f t="shared" si="78"/>
        <v>0</v>
      </c>
      <c r="EV14" s="117">
        <f t="shared" si="79"/>
        <v>0</v>
      </c>
      <c r="EW14" s="117">
        <f t="shared" si="80"/>
        <v>0</v>
      </c>
      <c r="EX14" s="117">
        <f t="shared" si="81"/>
        <v>0</v>
      </c>
      <c r="EY14" s="118">
        <f t="shared" si="82"/>
        <v>0</v>
      </c>
      <c r="EZ14" s="118">
        <f t="shared" si="83"/>
        <v>0</v>
      </c>
      <c r="FA14" s="117">
        <f t="shared" si="104"/>
        <v>0</v>
      </c>
      <c r="FB14" s="118">
        <f t="shared" si="84"/>
        <v>0</v>
      </c>
      <c r="FC14" s="118">
        <f t="shared" si="85"/>
        <v>0</v>
      </c>
      <c r="FD14" s="7">
        <f t="shared" si="86"/>
        <v>0</v>
      </c>
      <c r="FE14" s="7"/>
      <c r="FF14" s="7"/>
    </row>
    <row r="15" spans="1:192" ht="17.100000000000001" customHeight="1" thickBot="1" x14ac:dyDescent="0.3">
      <c r="A15" s="774"/>
      <c r="B15" s="777"/>
      <c r="C15" s="172">
        <v>5</v>
      </c>
      <c r="D15" s="447" t="s">
        <v>999</v>
      </c>
      <c r="E15" s="448" t="s">
        <v>841</v>
      </c>
      <c r="F15" s="429" t="s">
        <v>845</v>
      </c>
      <c r="G15" s="449" t="s">
        <v>1011</v>
      </c>
      <c r="H15" s="450" t="s">
        <v>297</v>
      </c>
      <c r="I15" s="430" t="s">
        <v>1008</v>
      </c>
      <c r="J15" s="451" t="s">
        <v>534</v>
      </c>
      <c r="K15" s="450" t="s">
        <v>1010</v>
      </c>
      <c r="L15" s="452" t="s">
        <v>1004</v>
      </c>
      <c r="M15" s="453"/>
      <c r="N15" s="448"/>
      <c r="O15" s="430"/>
      <c r="P15" s="449"/>
      <c r="Q15" s="430"/>
      <c r="R15" s="451"/>
      <c r="S15" s="452"/>
      <c r="T15" s="447"/>
      <c r="U15" s="454"/>
      <c r="V15" s="430"/>
      <c r="W15" s="449"/>
      <c r="X15" s="430"/>
      <c r="Y15" s="451"/>
      <c r="Z15" s="450"/>
      <c r="AA15" s="452"/>
      <c r="AB15" s="20" t="s">
        <v>975</v>
      </c>
      <c r="AC15" s="20" t="s">
        <v>979</v>
      </c>
      <c r="AD15" s="23"/>
      <c r="AE15" s="520" t="s">
        <v>358</v>
      </c>
      <c r="AF15" s="520" t="s">
        <v>358</v>
      </c>
      <c r="AG15" s="520" t="s">
        <v>358</v>
      </c>
      <c r="AH15" s="520" t="s">
        <v>358</v>
      </c>
      <c r="AI15" s="520" t="s">
        <v>358</v>
      </c>
      <c r="AJ15" s="520" t="s">
        <v>358</v>
      </c>
      <c r="AK15" s="520" t="s">
        <v>797</v>
      </c>
      <c r="AL15" s="520" t="s">
        <v>797</v>
      </c>
      <c r="AM15" s="520" t="s">
        <v>797</v>
      </c>
      <c r="AN15" s="520" t="s">
        <v>797</v>
      </c>
      <c r="AO15" s="520" t="s">
        <v>797</v>
      </c>
      <c r="AP15" s="520" t="s">
        <v>797</v>
      </c>
      <c r="AQ15" s="520" t="s">
        <v>790</v>
      </c>
      <c r="AR15" s="520" t="s">
        <v>790</v>
      </c>
      <c r="AS15" s="520" t="s">
        <v>790</v>
      </c>
      <c r="AT15" s="520" t="s">
        <v>790</v>
      </c>
      <c r="AU15" s="520" t="s">
        <v>790</v>
      </c>
      <c r="AV15" s="520" t="s">
        <v>790</v>
      </c>
      <c r="AW15" s="520" t="s">
        <v>790</v>
      </c>
      <c r="AX15" s="520" t="s">
        <v>790</v>
      </c>
      <c r="AY15" s="520" t="s">
        <v>790</v>
      </c>
      <c r="AZ15" s="520" t="s">
        <v>790</v>
      </c>
      <c r="BA15" s="520" t="s">
        <v>790</v>
      </c>
      <c r="BC15" s="273"/>
      <c r="BD15" s="118">
        <f t="shared" si="0"/>
        <v>0</v>
      </c>
      <c r="BE15" s="118">
        <f t="shared" si="1"/>
        <v>0</v>
      </c>
      <c r="BF15" s="118">
        <f t="shared" si="2"/>
        <v>0</v>
      </c>
      <c r="BG15" s="118">
        <f t="shared" si="3"/>
        <v>0</v>
      </c>
      <c r="BH15" s="118">
        <f t="shared" si="4"/>
        <v>0</v>
      </c>
      <c r="BI15" s="118">
        <f t="shared" si="5"/>
        <v>0</v>
      </c>
      <c r="BJ15" s="118">
        <f t="shared" si="6"/>
        <v>0</v>
      </c>
      <c r="BK15" s="118">
        <f t="shared" si="7"/>
        <v>0</v>
      </c>
      <c r="BL15" s="117">
        <f t="shared" si="87"/>
        <v>0</v>
      </c>
      <c r="BM15" s="118">
        <f t="shared" si="8"/>
        <v>0</v>
      </c>
      <c r="BN15" s="118">
        <f t="shared" si="9"/>
        <v>0</v>
      </c>
      <c r="BO15" s="117">
        <f t="shared" si="10"/>
        <v>0</v>
      </c>
      <c r="BP15" s="118">
        <f t="shared" si="11"/>
        <v>0</v>
      </c>
      <c r="BQ15" s="118">
        <f t="shared" si="12"/>
        <v>0</v>
      </c>
      <c r="BR15" s="118">
        <f t="shared" si="13"/>
        <v>0</v>
      </c>
      <c r="BS15" s="118">
        <f t="shared" si="14"/>
        <v>0</v>
      </c>
      <c r="BT15" s="118">
        <f t="shared" si="15"/>
        <v>0</v>
      </c>
      <c r="BU15" s="118">
        <f t="shared" si="16"/>
        <v>0</v>
      </c>
      <c r="BV15" s="118">
        <f t="shared" si="88"/>
        <v>0</v>
      </c>
      <c r="BW15" s="117">
        <f t="shared" si="17"/>
        <v>0</v>
      </c>
      <c r="BX15" s="117">
        <f t="shared" si="18"/>
        <v>0</v>
      </c>
      <c r="BY15" s="117">
        <f t="shared" si="19"/>
        <v>0</v>
      </c>
      <c r="BZ15" s="117">
        <f t="shared" si="20"/>
        <v>0</v>
      </c>
      <c r="CA15" s="117">
        <f t="shared" si="21"/>
        <v>0</v>
      </c>
      <c r="CB15" s="117">
        <f t="shared" si="89"/>
        <v>0</v>
      </c>
      <c r="CC15" s="117">
        <f t="shared" si="22"/>
        <v>0</v>
      </c>
      <c r="CD15" s="117">
        <f t="shared" si="23"/>
        <v>0</v>
      </c>
      <c r="CE15" s="117">
        <f t="shared" si="24"/>
        <v>0</v>
      </c>
      <c r="CF15" s="117">
        <f t="shared" si="90"/>
        <v>0</v>
      </c>
      <c r="CG15" s="117">
        <f t="shared" si="91"/>
        <v>0</v>
      </c>
      <c r="CH15" s="117">
        <f t="shared" si="92"/>
        <v>0</v>
      </c>
      <c r="CI15" s="117">
        <f t="shared" si="25"/>
        <v>0</v>
      </c>
      <c r="CJ15" s="117">
        <f t="shared" si="26"/>
        <v>0</v>
      </c>
      <c r="CK15" s="117">
        <f t="shared" si="27"/>
        <v>0</v>
      </c>
      <c r="CL15" s="117">
        <f t="shared" si="28"/>
        <v>0</v>
      </c>
      <c r="CM15" s="117">
        <f t="shared" si="29"/>
        <v>0</v>
      </c>
      <c r="CN15" s="117">
        <f t="shared" si="30"/>
        <v>0</v>
      </c>
      <c r="CO15" s="117">
        <f t="shared" si="31"/>
        <v>0</v>
      </c>
      <c r="CP15" s="117">
        <f t="shared" si="32"/>
        <v>0</v>
      </c>
      <c r="CQ15" s="117">
        <f t="shared" si="33"/>
        <v>0</v>
      </c>
      <c r="CR15" s="117">
        <f t="shared" si="93"/>
        <v>0</v>
      </c>
      <c r="CS15" s="117">
        <f t="shared" si="34"/>
        <v>0</v>
      </c>
      <c r="CT15" s="117">
        <f t="shared" si="35"/>
        <v>0</v>
      </c>
      <c r="CU15" s="117">
        <f t="shared" si="36"/>
        <v>0</v>
      </c>
      <c r="CV15" s="117">
        <f t="shared" si="37"/>
        <v>0</v>
      </c>
      <c r="CW15" s="117">
        <f t="shared" si="38"/>
        <v>0</v>
      </c>
      <c r="CX15" s="117">
        <f t="shared" si="39"/>
        <v>0</v>
      </c>
      <c r="CY15" s="117">
        <f t="shared" si="40"/>
        <v>0</v>
      </c>
      <c r="CZ15" s="117">
        <f t="shared" si="41"/>
        <v>0</v>
      </c>
      <c r="DA15" s="117">
        <f t="shared" si="42"/>
        <v>0</v>
      </c>
      <c r="DB15" s="117">
        <f t="shared" si="94"/>
        <v>0</v>
      </c>
      <c r="DC15" s="117">
        <f t="shared" si="43"/>
        <v>0</v>
      </c>
      <c r="DD15" s="117">
        <f t="shared" si="95"/>
        <v>0</v>
      </c>
      <c r="DE15" s="117">
        <f t="shared" si="44"/>
        <v>0</v>
      </c>
      <c r="DF15" s="117">
        <f t="shared" si="96"/>
        <v>0</v>
      </c>
      <c r="DG15" s="117">
        <f t="shared" si="45"/>
        <v>0</v>
      </c>
      <c r="DH15" s="117">
        <f t="shared" si="46"/>
        <v>0</v>
      </c>
      <c r="DI15" s="117">
        <f t="shared" si="47"/>
        <v>0</v>
      </c>
      <c r="DJ15" s="117">
        <f t="shared" si="48"/>
        <v>0</v>
      </c>
      <c r="DK15" s="117">
        <f t="shared" si="49"/>
        <v>0</v>
      </c>
      <c r="DL15" s="117">
        <f t="shared" si="50"/>
        <v>0</v>
      </c>
      <c r="DM15" s="117">
        <f t="shared" si="51"/>
        <v>0</v>
      </c>
      <c r="DN15" s="117">
        <f t="shared" si="52"/>
        <v>0</v>
      </c>
      <c r="DO15" s="117">
        <f t="shared" si="97"/>
        <v>0</v>
      </c>
      <c r="DP15" s="117">
        <f t="shared" si="53"/>
        <v>0</v>
      </c>
      <c r="DQ15" s="117">
        <f t="shared" si="54"/>
        <v>0</v>
      </c>
      <c r="DR15" s="117">
        <f t="shared" si="98"/>
        <v>0</v>
      </c>
      <c r="DS15" s="117">
        <f t="shared" si="99"/>
        <v>0</v>
      </c>
      <c r="DT15" s="117">
        <f t="shared" si="55"/>
        <v>0</v>
      </c>
      <c r="DU15" s="117">
        <f t="shared" si="56"/>
        <v>0</v>
      </c>
      <c r="DV15" s="117">
        <f t="shared" si="57"/>
        <v>0</v>
      </c>
      <c r="DW15" s="117">
        <f t="shared" si="58"/>
        <v>0</v>
      </c>
      <c r="DX15" s="117">
        <f t="shared" si="59"/>
        <v>0</v>
      </c>
      <c r="DY15" s="117">
        <f t="shared" si="60"/>
        <v>0</v>
      </c>
      <c r="DZ15" s="117">
        <f t="shared" si="100"/>
        <v>0</v>
      </c>
      <c r="EA15" s="117">
        <f t="shared" si="61"/>
        <v>0</v>
      </c>
      <c r="EB15" s="117">
        <f t="shared" si="101"/>
        <v>0</v>
      </c>
      <c r="EC15" s="117">
        <f t="shared" si="62"/>
        <v>0</v>
      </c>
      <c r="ED15" s="117">
        <f t="shared" si="63"/>
        <v>0</v>
      </c>
      <c r="EE15" s="117">
        <f t="shared" si="64"/>
        <v>0</v>
      </c>
      <c r="EF15" s="117">
        <f t="shared" si="65"/>
        <v>0</v>
      </c>
      <c r="EG15" s="117">
        <f t="shared" si="66"/>
        <v>0</v>
      </c>
      <c r="EH15" s="117">
        <f t="shared" si="102"/>
        <v>0</v>
      </c>
      <c r="EI15" s="117">
        <f t="shared" si="67"/>
        <v>0</v>
      </c>
      <c r="EJ15" s="117">
        <f t="shared" si="68"/>
        <v>0</v>
      </c>
      <c r="EK15" s="117">
        <f t="shared" si="69"/>
        <v>0</v>
      </c>
      <c r="EL15" s="117">
        <f t="shared" si="70"/>
        <v>0</v>
      </c>
      <c r="EM15" s="117">
        <f t="shared" si="71"/>
        <v>0</v>
      </c>
      <c r="EN15" s="117">
        <f t="shared" si="103"/>
        <v>0</v>
      </c>
      <c r="EO15" s="117">
        <f t="shared" si="72"/>
        <v>0</v>
      </c>
      <c r="EP15" s="117">
        <f t="shared" si="73"/>
        <v>0</v>
      </c>
      <c r="EQ15" s="117">
        <f t="shared" si="74"/>
        <v>0</v>
      </c>
      <c r="ER15" s="118">
        <f t="shared" si="75"/>
        <v>0</v>
      </c>
      <c r="ES15" s="117">
        <f t="shared" si="76"/>
        <v>0</v>
      </c>
      <c r="ET15" s="117">
        <f t="shared" si="77"/>
        <v>0</v>
      </c>
      <c r="EU15" s="117">
        <f t="shared" si="78"/>
        <v>0</v>
      </c>
      <c r="EV15" s="117">
        <f t="shared" si="79"/>
        <v>0</v>
      </c>
      <c r="EW15" s="117">
        <f t="shared" si="80"/>
        <v>0</v>
      </c>
      <c r="EX15" s="117">
        <f t="shared" si="81"/>
        <v>0</v>
      </c>
      <c r="EY15" s="118">
        <f t="shared" si="82"/>
        <v>0</v>
      </c>
      <c r="EZ15" s="118">
        <f t="shared" si="83"/>
        <v>0</v>
      </c>
      <c r="FA15" s="117">
        <f t="shared" si="104"/>
        <v>0</v>
      </c>
      <c r="FB15" s="118">
        <f t="shared" si="84"/>
        <v>0</v>
      </c>
      <c r="FC15" s="118">
        <f t="shared" si="85"/>
        <v>0</v>
      </c>
      <c r="FD15" s="7">
        <f t="shared" si="86"/>
        <v>0</v>
      </c>
      <c r="FE15" s="7"/>
      <c r="FF15" s="7"/>
    </row>
    <row r="16" spans="1:192" ht="17.100000000000001" customHeight="1" thickBot="1" x14ac:dyDescent="0.3">
      <c r="A16" s="774"/>
      <c r="B16" s="777"/>
      <c r="C16" s="172">
        <v>6</v>
      </c>
      <c r="D16" s="447" t="s">
        <v>999</v>
      </c>
      <c r="E16" s="448" t="s">
        <v>841</v>
      </c>
      <c r="F16" s="429" t="s">
        <v>845</v>
      </c>
      <c r="G16" s="449" t="s">
        <v>1011</v>
      </c>
      <c r="H16" s="450" t="s">
        <v>1006</v>
      </c>
      <c r="I16" s="430" t="s">
        <v>1008</v>
      </c>
      <c r="J16" s="451" t="s">
        <v>1015</v>
      </c>
      <c r="K16" s="450" t="s">
        <v>1010</v>
      </c>
      <c r="L16" s="452" t="s">
        <v>1004</v>
      </c>
      <c r="M16" s="453"/>
      <c r="N16" s="448"/>
      <c r="O16" s="430"/>
      <c r="P16" s="449"/>
      <c r="Q16" s="430"/>
      <c r="R16" s="451"/>
      <c r="S16" s="452"/>
      <c r="T16" s="455"/>
      <c r="U16" s="454"/>
      <c r="V16" s="430"/>
      <c r="W16" s="449"/>
      <c r="X16" s="430"/>
      <c r="Y16" s="451"/>
      <c r="Z16" s="450"/>
      <c r="AA16" s="452"/>
      <c r="AB16" s="20" t="s">
        <v>974</v>
      </c>
      <c r="AC16" s="20" t="s">
        <v>980</v>
      </c>
      <c r="AD16" s="23"/>
      <c r="AE16" s="520" t="s">
        <v>787</v>
      </c>
      <c r="AF16" s="520" t="s">
        <v>787</v>
      </c>
      <c r="AG16" s="520" t="s">
        <v>787</v>
      </c>
      <c r="AH16" s="520" t="s">
        <v>787</v>
      </c>
      <c r="AI16" s="520" t="s">
        <v>799</v>
      </c>
      <c r="AJ16" s="520" t="s">
        <v>799</v>
      </c>
      <c r="AK16" s="520" t="s">
        <v>787</v>
      </c>
      <c r="AL16" s="520" t="s">
        <v>787</v>
      </c>
      <c r="AM16" s="520" t="s">
        <v>787</v>
      </c>
      <c r="AN16" s="520" t="s">
        <v>341</v>
      </c>
      <c r="AO16" s="520" t="s">
        <v>341</v>
      </c>
      <c r="AP16" s="520" t="s">
        <v>341</v>
      </c>
      <c r="AQ16" s="520" t="s">
        <v>799</v>
      </c>
      <c r="AR16" s="520" t="s">
        <v>799</v>
      </c>
      <c r="AS16" s="520" t="s">
        <v>799</v>
      </c>
      <c r="AT16" s="520" t="s">
        <v>799</v>
      </c>
      <c r="AU16" s="520" t="s">
        <v>274</v>
      </c>
      <c r="AV16" s="520" t="s">
        <v>274</v>
      </c>
      <c r="AW16" s="520" t="s">
        <v>274</v>
      </c>
      <c r="AX16" s="520" t="s">
        <v>274</v>
      </c>
      <c r="AY16" s="520" t="s">
        <v>274</v>
      </c>
      <c r="AZ16" s="520" t="s">
        <v>274</v>
      </c>
      <c r="BA16" s="520" t="s">
        <v>274</v>
      </c>
      <c r="BC16" s="273"/>
      <c r="BD16" s="118">
        <f t="shared" si="0"/>
        <v>0</v>
      </c>
      <c r="BE16" s="118">
        <f t="shared" si="1"/>
        <v>0</v>
      </c>
      <c r="BF16" s="118">
        <f t="shared" si="2"/>
        <v>0</v>
      </c>
      <c r="BG16" s="118">
        <f t="shared" si="3"/>
        <v>0</v>
      </c>
      <c r="BH16" s="118">
        <f t="shared" si="4"/>
        <v>0</v>
      </c>
      <c r="BI16" s="118">
        <f t="shared" si="5"/>
        <v>0</v>
      </c>
      <c r="BJ16" s="118">
        <f t="shared" si="6"/>
        <v>0</v>
      </c>
      <c r="BK16" s="118">
        <f t="shared" si="7"/>
        <v>0</v>
      </c>
      <c r="BL16" s="117">
        <f t="shared" si="87"/>
        <v>0</v>
      </c>
      <c r="BM16" s="118">
        <f t="shared" si="8"/>
        <v>0</v>
      </c>
      <c r="BN16" s="118">
        <f t="shared" si="9"/>
        <v>0</v>
      </c>
      <c r="BO16" s="117">
        <f t="shared" si="10"/>
        <v>0</v>
      </c>
      <c r="BP16" s="118">
        <f t="shared" si="11"/>
        <v>0</v>
      </c>
      <c r="BQ16" s="118">
        <f t="shared" si="12"/>
        <v>0</v>
      </c>
      <c r="BR16" s="118">
        <f t="shared" si="13"/>
        <v>0</v>
      </c>
      <c r="BS16" s="118">
        <f t="shared" si="14"/>
        <v>0</v>
      </c>
      <c r="BT16" s="118">
        <f t="shared" si="15"/>
        <v>0</v>
      </c>
      <c r="BU16" s="118">
        <f t="shared" si="16"/>
        <v>0</v>
      </c>
      <c r="BV16" s="118">
        <f t="shared" si="88"/>
        <v>0</v>
      </c>
      <c r="BW16" s="117">
        <f t="shared" si="17"/>
        <v>0</v>
      </c>
      <c r="BX16" s="117">
        <f t="shared" si="18"/>
        <v>0</v>
      </c>
      <c r="BY16" s="117">
        <f t="shared" si="19"/>
        <v>0</v>
      </c>
      <c r="BZ16" s="117">
        <f t="shared" si="20"/>
        <v>0</v>
      </c>
      <c r="CA16" s="117">
        <f t="shared" si="21"/>
        <v>0</v>
      </c>
      <c r="CB16" s="117">
        <f t="shared" si="89"/>
        <v>0</v>
      </c>
      <c r="CC16" s="117">
        <f t="shared" si="22"/>
        <v>0</v>
      </c>
      <c r="CD16" s="117">
        <f t="shared" si="23"/>
        <v>0</v>
      </c>
      <c r="CE16" s="117">
        <f t="shared" si="24"/>
        <v>0</v>
      </c>
      <c r="CF16" s="117">
        <f t="shared" si="90"/>
        <v>0</v>
      </c>
      <c r="CG16" s="117">
        <f t="shared" si="91"/>
        <v>0</v>
      </c>
      <c r="CH16" s="117">
        <f t="shared" si="92"/>
        <v>0</v>
      </c>
      <c r="CI16" s="117">
        <f t="shared" si="25"/>
        <v>0</v>
      </c>
      <c r="CJ16" s="117">
        <f t="shared" si="26"/>
        <v>0</v>
      </c>
      <c r="CK16" s="117">
        <f t="shared" si="27"/>
        <v>0</v>
      </c>
      <c r="CL16" s="117">
        <f t="shared" si="28"/>
        <v>0</v>
      </c>
      <c r="CM16" s="117">
        <f t="shared" si="29"/>
        <v>0</v>
      </c>
      <c r="CN16" s="117">
        <f t="shared" si="30"/>
        <v>0</v>
      </c>
      <c r="CO16" s="117">
        <f t="shared" si="31"/>
        <v>0</v>
      </c>
      <c r="CP16" s="117">
        <f t="shared" si="32"/>
        <v>0</v>
      </c>
      <c r="CQ16" s="117">
        <f t="shared" si="33"/>
        <v>0</v>
      </c>
      <c r="CR16" s="117">
        <f t="shared" si="93"/>
        <v>0</v>
      </c>
      <c r="CS16" s="117">
        <f t="shared" si="34"/>
        <v>0</v>
      </c>
      <c r="CT16" s="117">
        <f t="shared" si="35"/>
        <v>0</v>
      </c>
      <c r="CU16" s="117">
        <f t="shared" si="36"/>
        <v>0</v>
      </c>
      <c r="CV16" s="117">
        <f t="shared" si="37"/>
        <v>0</v>
      </c>
      <c r="CW16" s="117">
        <f t="shared" si="38"/>
        <v>0</v>
      </c>
      <c r="CX16" s="117">
        <f t="shared" si="39"/>
        <v>0</v>
      </c>
      <c r="CY16" s="117">
        <f t="shared" si="40"/>
        <v>0</v>
      </c>
      <c r="CZ16" s="117">
        <f t="shared" si="41"/>
        <v>0</v>
      </c>
      <c r="DA16" s="117">
        <f t="shared" si="42"/>
        <v>0</v>
      </c>
      <c r="DB16" s="117">
        <f t="shared" si="94"/>
        <v>0</v>
      </c>
      <c r="DC16" s="117">
        <f t="shared" si="43"/>
        <v>0</v>
      </c>
      <c r="DD16" s="117">
        <f t="shared" si="95"/>
        <v>0</v>
      </c>
      <c r="DE16" s="117">
        <f t="shared" si="44"/>
        <v>0</v>
      </c>
      <c r="DF16" s="117">
        <f t="shared" si="96"/>
        <v>0</v>
      </c>
      <c r="DG16" s="117">
        <f t="shared" si="45"/>
        <v>0</v>
      </c>
      <c r="DH16" s="117">
        <f t="shared" si="46"/>
        <v>0</v>
      </c>
      <c r="DI16" s="117">
        <f t="shared" si="47"/>
        <v>0</v>
      </c>
      <c r="DJ16" s="117">
        <f t="shared" si="48"/>
        <v>0</v>
      </c>
      <c r="DK16" s="117">
        <f t="shared" si="49"/>
        <v>0</v>
      </c>
      <c r="DL16" s="117">
        <f t="shared" si="50"/>
        <v>0</v>
      </c>
      <c r="DM16" s="117">
        <f t="shared" si="51"/>
        <v>0</v>
      </c>
      <c r="DN16" s="117">
        <f t="shared" si="52"/>
        <v>0</v>
      </c>
      <c r="DO16" s="117">
        <f t="shared" si="97"/>
        <v>0</v>
      </c>
      <c r="DP16" s="117">
        <f t="shared" si="53"/>
        <v>0</v>
      </c>
      <c r="DQ16" s="117">
        <f t="shared" si="54"/>
        <v>0</v>
      </c>
      <c r="DR16" s="117">
        <f t="shared" si="98"/>
        <v>0</v>
      </c>
      <c r="DS16" s="117">
        <f t="shared" si="99"/>
        <v>0</v>
      </c>
      <c r="DT16" s="117">
        <f t="shared" si="55"/>
        <v>0</v>
      </c>
      <c r="DU16" s="117">
        <f t="shared" si="56"/>
        <v>0</v>
      </c>
      <c r="DV16" s="117">
        <f t="shared" si="57"/>
        <v>0</v>
      </c>
      <c r="DW16" s="117">
        <f t="shared" si="58"/>
        <v>0</v>
      </c>
      <c r="DX16" s="117">
        <f t="shared" si="59"/>
        <v>0</v>
      </c>
      <c r="DY16" s="117">
        <f t="shared" si="60"/>
        <v>0</v>
      </c>
      <c r="DZ16" s="117">
        <f t="shared" si="100"/>
        <v>0</v>
      </c>
      <c r="EA16" s="117">
        <f t="shared" si="61"/>
        <v>0</v>
      </c>
      <c r="EB16" s="117">
        <f t="shared" si="101"/>
        <v>0</v>
      </c>
      <c r="EC16" s="117">
        <f t="shared" si="62"/>
        <v>0</v>
      </c>
      <c r="ED16" s="117">
        <f t="shared" si="63"/>
        <v>0</v>
      </c>
      <c r="EE16" s="117">
        <f t="shared" si="64"/>
        <v>0</v>
      </c>
      <c r="EF16" s="117">
        <f t="shared" si="65"/>
        <v>0</v>
      </c>
      <c r="EG16" s="117">
        <f t="shared" si="66"/>
        <v>0</v>
      </c>
      <c r="EH16" s="117">
        <f t="shared" si="102"/>
        <v>0</v>
      </c>
      <c r="EI16" s="117">
        <f t="shared" si="67"/>
        <v>0</v>
      </c>
      <c r="EJ16" s="117">
        <f t="shared" si="68"/>
        <v>0</v>
      </c>
      <c r="EK16" s="117">
        <f t="shared" si="69"/>
        <v>0</v>
      </c>
      <c r="EL16" s="117">
        <f t="shared" si="70"/>
        <v>0</v>
      </c>
      <c r="EM16" s="117">
        <f t="shared" si="71"/>
        <v>0</v>
      </c>
      <c r="EN16" s="117">
        <f t="shared" si="103"/>
        <v>0</v>
      </c>
      <c r="EO16" s="117">
        <f t="shared" si="72"/>
        <v>0</v>
      </c>
      <c r="EP16" s="117">
        <f t="shared" si="73"/>
        <v>0</v>
      </c>
      <c r="EQ16" s="117">
        <f t="shared" si="74"/>
        <v>0</v>
      </c>
      <c r="ER16" s="118">
        <f t="shared" si="75"/>
        <v>0</v>
      </c>
      <c r="ES16" s="117">
        <f t="shared" si="76"/>
        <v>0</v>
      </c>
      <c r="ET16" s="117">
        <f t="shared" si="77"/>
        <v>0</v>
      </c>
      <c r="EU16" s="117">
        <f t="shared" si="78"/>
        <v>0</v>
      </c>
      <c r="EV16" s="117">
        <f t="shared" si="79"/>
        <v>0</v>
      </c>
      <c r="EW16" s="117">
        <f t="shared" si="80"/>
        <v>0</v>
      </c>
      <c r="EX16" s="117">
        <f t="shared" si="81"/>
        <v>0</v>
      </c>
      <c r="EY16" s="118">
        <f t="shared" si="82"/>
        <v>0</v>
      </c>
      <c r="EZ16" s="118">
        <f t="shared" si="83"/>
        <v>0</v>
      </c>
      <c r="FA16" s="117">
        <f t="shared" si="104"/>
        <v>0</v>
      </c>
      <c r="FB16" s="118">
        <f t="shared" si="84"/>
        <v>0</v>
      </c>
      <c r="FC16" s="118">
        <f t="shared" si="85"/>
        <v>0</v>
      </c>
      <c r="FD16" s="7">
        <f t="shared" si="86"/>
        <v>0</v>
      </c>
      <c r="FE16" s="7"/>
      <c r="FF16" s="7"/>
    </row>
    <row r="17" spans="1:162" ht="17.100000000000001" customHeight="1" x14ac:dyDescent="0.25">
      <c r="A17" s="774"/>
      <c r="B17" s="777"/>
      <c r="C17" s="172">
        <v>7</v>
      </c>
      <c r="D17" s="447" t="s">
        <v>999</v>
      </c>
      <c r="E17" s="448" t="s">
        <v>1011</v>
      </c>
      <c r="F17" s="429" t="s">
        <v>845</v>
      </c>
      <c r="G17" s="449" t="s">
        <v>1004</v>
      </c>
      <c r="H17" s="450" t="s">
        <v>1006</v>
      </c>
      <c r="I17" s="430" t="s">
        <v>1008</v>
      </c>
      <c r="J17" s="451" t="s">
        <v>1015</v>
      </c>
      <c r="K17" s="450" t="s">
        <v>1016</v>
      </c>
      <c r="L17" s="452" t="s">
        <v>841</v>
      </c>
      <c r="M17" s="453"/>
      <c r="N17" s="448"/>
      <c r="O17" s="430"/>
      <c r="P17" s="449"/>
      <c r="Q17" s="430"/>
      <c r="R17" s="451"/>
      <c r="S17" s="452"/>
      <c r="T17" s="447"/>
      <c r="U17" s="454"/>
      <c r="V17" s="430"/>
      <c r="W17" s="449"/>
      <c r="X17" s="430"/>
      <c r="Y17" s="451"/>
      <c r="Z17" s="450"/>
      <c r="AA17" s="452"/>
      <c r="AB17" s="20" t="s">
        <v>973</v>
      </c>
      <c r="AC17" s="20" t="s">
        <v>981</v>
      </c>
      <c r="AD17" s="23"/>
      <c r="AE17" s="520" t="s">
        <v>787</v>
      </c>
      <c r="AF17" s="520" t="s">
        <v>787</v>
      </c>
      <c r="AG17" s="520" t="s">
        <v>787</v>
      </c>
      <c r="AH17" s="520" t="s">
        <v>787</v>
      </c>
      <c r="AI17" s="520" t="s">
        <v>799</v>
      </c>
      <c r="AJ17" s="520" t="s">
        <v>799</v>
      </c>
      <c r="AK17" s="520" t="s">
        <v>787</v>
      </c>
      <c r="AL17" s="520" t="s">
        <v>787</v>
      </c>
      <c r="AM17" s="520" t="s">
        <v>787</v>
      </c>
      <c r="AN17" s="520" t="s">
        <v>341</v>
      </c>
      <c r="AO17" s="520" t="s">
        <v>341</v>
      </c>
      <c r="AP17" s="520" t="s">
        <v>341</v>
      </c>
      <c r="AQ17" s="520" t="s">
        <v>799</v>
      </c>
      <c r="AR17" s="520" t="s">
        <v>799</v>
      </c>
      <c r="AS17" s="520" t="s">
        <v>799</v>
      </c>
      <c r="AT17" s="520" t="s">
        <v>799</v>
      </c>
      <c r="AU17" s="520" t="s">
        <v>274</v>
      </c>
      <c r="AV17" s="520" t="s">
        <v>274</v>
      </c>
      <c r="AW17" s="520" t="s">
        <v>274</v>
      </c>
      <c r="AX17" s="520" t="s">
        <v>274</v>
      </c>
      <c r="AY17" s="520" t="s">
        <v>274</v>
      </c>
      <c r="AZ17" s="520" t="s">
        <v>274</v>
      </c>
      <c r="BA17" s="520" t="s">
        <v>274</v>
      </c>
      <c r="BC17" s="118"/>
      <c r="BD17" s="118">
        <f t="shared" si="0"/>
        <v>0</v>
      </c>
      <c r="BE17" s="118">
        <f t="shared" si="1"/>
        <v>0</v>
      </c>
      <c r="BF17" s="118">
        <f t="shared" si="2"/>
        <v>0</v>
      </c>
      <c r="BG17" s="118">
        <f t="shared" si="3"/>
        <v>0</v>
      </c>
      <c r="BH17" s="118">
        <f t="shared" si="4"/>
        <v>0</v>
      </c>
      <c r="BI17" s="118">
        <f t="shared" si="5"/>
        <v>0</v>
      </c>
      <c r="BJ17" s="118">
        <f t="shared" si="6"/>
        <v>0</v>
      </c>
      <c r="BK17" s="118">
        <f t="shared" si="7"/>
        <v>0</v>
      </c>
      <c r="BL17" s="117">
        <f t="shared" si="87"/>
        <v>0</v>
      </c>
      <c r="BM17" s="118">
        <f t="shared" si="8"/>
        <v>0</v>
      </c>
      <c r="BN17" s="118">
        <f t="shared" si="9"/>
        <v>0</v>
      </c>
      <c r="BO17" s="117">
        <f t="shared" si="10"/>
        <v>0</v>
      </c>
      <c r="BP17" s="118">
        <f t="shared" si="11"/>
        <v>0</v>
      </c>
      <c r="BQ17" s="118">
        <f t="shared" si="12"/>
        <v>0</v>
      </c>
      <c r="BR17" s="118">
        <f t="shared" si="13"/>
        <v>0</v>
      </c>
      <c r="BS17" s="118">
        <f t="shared" si="14"/>
        <v>0</v>
      </c>
      <c r="BT17" s="118">
        <f t="shared" si="15"/>
        <v>0</v>
      </c>
      <c r="BU17" s="118">
        <f t="shared" si="16"/>
        <v>0</v>
      </c>
      <c r="BV17" s="118">
        <f t="shared" si="88"/>
        <v>0</v>
      </c>
      <c r="BW17" s="117">
        <f t="shared" si="17"/>
        <v>0</v>
      </c>
      <c r="BX17" s="117">
        <f t="shared" si="18"/>
        <v>0</v>
      </c>
      <c r="BY17" s="117">
        <f t="shared" si="19"/>
        <v>0</v>
      </c>
      <c r="BZ17" s="117">
        <f t="shared" si="20"/>
        <v>0</v>
      </c>
      <c r="CA17" s="117">
        <f t="shared" si="21"/>
        <v>0</v>
      </c>
      <c r="CB17" s="117">
        <f t="shared" si="89"/>
        <v>0</v>
      </c>
      <c r="CC17" s="117">
        <f t="shared" si="22"/>
        <v>0</v>
      </c>
      <c r="CD17" s="117">
        <f t="shared" si="23"/>
        <v>0</v>
      </c>
      <c r="CE17" s="117">
        <f t="shared" si="24"/>
        <v>0</v>
      </c>
      <c r="CF17" s="117">
        <f t="shared" si="90"/>
        <v>0</v>
      </c>
      <c r="CG17" s="117">
        <f t="shared" si="91"/>
        <v>0</v>
      </c>
      <c r="CH17" s="117">
        <f t="shared" si="92"/>
        <v>0</v>
      </c>
      <c r="CI17" s="117">
        <f t="shared" si="25"/>
        <v>0</v>
      </c>
      <c r="CJ17" s="117">
        <f t="shared" si="26"/>
        <v>0</v>
      </c>
      <c r="CK17" s="117">
        <f t="shared" si="27"/>
        <v>0</v>
      </c>
      <c r="CL17" s="117">
        <f t="shared" si="28"/>
        <v>0</v>
      </c>
      <c r="CM17" s="117">
        <f t="shared" si="29"/>
        <v>0</v>
      </c>
      <c r="CN17" s="117">
        <f t="shared" si="30"/>
        <v>0</v>
      </c>
      <c r="CO17" s="117">
        <f t="shared" si="31"/>
        <v>0</v>
      </c>
      <c r="CP17" s="117">
        <f t="shared" si="32"/>
        <v>0</v>
      </c>
      <c r="CQ17" s="117">
        <f t="shared" si="33"/>
        <v>0</v>
      </c>
      <c r="CR17" s="117">
        <f t="shared" si="93"/>
        <v>0</v>
      </c>
      <c r="CS17" s="117">
        <f t="shared" si="34"/>
        <v>0</v>
      </c>
      <c r="CT17" s="117">
        <f t="shared" si="35"/>
        <v>0</v>
      </c>
      <c r="CU17" s="117">
        <f t="shared" si="36"/>
        <v>0</v>
      </c>
      <c r="CV17" s="117">
        <f t="shared" si="37"/>
        <v>0</v>
      </c>
      <c r="CW17" s="117">
        <f t="shared" si="38"/>
        <v>0</v>
      </c>
      <c r="CX17" s="117">
        <f t="shared" si="39"/>
        <v>0</v>
      </c>
      <c r="CY17" s="117">
        <f t="shared" si="40"/>
        <v>0</v>
      </c>
      <c r="CZ17" s="117">
        <f t="shared" si="41"/>
        <v>0</v>
      </c>
      <c r="DA17" s="117">
        <f t="shared" si="42"/>
        <v>0</v>
      </c>
      <c r="DB17" s="117">
        <f t="shared" si="94"/>
        <v>0</v>
      </c>
      <c r="DC17" s="117">
        <f t="shared" si="43"/>
        <v>0</v>
      </c>
      <c r="DD17" s="117">
        <f t="shared" si="95"/>
        <v>0</v>
      </c>
      <c r="DE17" s="117">
        <f t="shared" si="44"/>
        <v>0</v>
      </c>
      <c r="DF17" s="117">
        <f t="shared" si="96"/>
        <v>0</v>
      </c>
      <c r="DG17" s="117">
        <f t="shared" si="45"/>
        <v>0</v>
      </c>
      <c r="DH17" s="117">
        <f t="shared" si="46"/>
        <v>0</v>
      </c>
      <c r="DI17" s="117">
        <f t="shared" si="47"/>
        <v>0</v>
      </c>
      <c r="DJ17" s="117">
        <f t="shared" si="48"/>
        <v>0</v>
      </c>
      <c r="DK17" s="117">
        <f t="shared" si="49"/>
        <v>0</v>
      </c>
      <c r="DL17" s="117">
        <f t="shared" si="50"/>
        <v>0</v>
      </c>
      <c r="DM17" s="117">
        <f t="shared" si="51"/>
        <v>0</v>
      </c>
      <c r="DN17" s="117">
        <f t="shared" si="52"/>
        <v>0</v>
      </c>
      <c r="DO17" s="117">
        <f t="shared" si="97"/>
        <v>0</v>
      </c>
      <c r="DP17" s="117">
        <f t="shared" si="53"/>
        <v>0</v>
      </c>
      <c r="DQ17" s="117">
        <f t="shared" si="54"/>
        <v>0</v>
      </c>
      <c r="DR17" s="117">
        <f t="shared" si="98"/>
        <v>0</v>
      </c>
      <c r="DS17" s="117">
        <f t="shared" si="99"/>
        <v>0</v>
      </c>
      <c r="DT17" s="117">
        <f t="shared" si="55"/>
        <v>0</v>
      </c>
      <c r="DU17" s="117">
        <f t="shared" si="56"/>
        <v>0</v>
      </c>
      <c r="DV17" s="117">
        <f t="shared" si="57"/>
        <v>0</v>
      </c>
      <c r="DW17" s="117">
        <f t="shared" si="58"/>
        <v>0</v>
      </c>
      <c r="DX17" s="117">
        <f t="shared" si="59"/>
        <v>0</v>
      </c>
      <c r="DY17" s="117">
        <f t="shared" si="60"/>
        <v>0</v>
      </c>
      <c r="DZ17" s="117">
        <f t="shared" si="100"/>
        <v>0</v>
      </c>
      <c r="EA17" s="117">
        <f t="shared" si="61"/>
        <v>0</v>
      </c>
      <c r="EB17" s="117">
        <f t="shared" si="101"/>
        <v>0</v>
      </c>
      <c r="EC17" s="117">
        <f t="shared" si="62"/>
        <v>0</v>
      </c>
      <c r="ED17" s="117">
        <f t="shared" si="63"/>
        <v>0</v>
      </c>
      <c r="EE17" s="117">
        <f t="shared" si="64"/>
        <v>0</v>
      </c>
      <c r="EF17" s="117">
        <f t="shared" si="65"/>
        <v>0</v>
      </c>
      <c r="EG17" s="117">
        <f t="shared" si="66"/>
        <v>0</v>
      </c>
      <c r="EH17" s="117">
        <f t="shared" si="102"/>
        <v>0</v>
      </c>
      <c r="EI17" s="117">
        <f t="shared" si="67"/>
        <v>0</v>
      </c>
      <c r="EJ17" s="117">
        <f t="shared" si="68"/>
        <v>0</v>
      </c>
      <c r="EK17" s="117">
        <f t="shared" si="69"/>
        <v>0</v>
      </c>
      <c r="EL17" s="117">
        <f t="shared" si="70"/>
        <v>0</v>
      </c>
      <c r="EM17" s="117">
        <f t="shared" si="71"/>
        <v>0</v>
      </c>
      <c r="EN17" s="117">
        <f t="shared" si="103"/>
        <v>0</v>
      </c>
      <c r="EO17" s="117">
        <f t="shared" si="72"/>
        <v>0</v>
      </c>
      <c r="EP17" s="117">
        <f t="shared" si="73"/>
        <v>0</v>
      </c>
      <c r="EQ17" s="117">
        <f t="shared" si="74"/>
        <v>0</v>
      </c>
      <c r="ER17" s="118">
        <f t="shared" si="75"/>
        <v>0</v>
      </c>
      <c r="ES17" s="117">
        <f t="shared" si="76"/>
        <v>0</v>
      </c>
      <c r="ET17" s="117">
        <f t="shared" si="77"/>
        <v>0</v>
      </c>
      <c r="EU17" s="117">
        <f t="shared" si="78"/>
        <v>0</v>
      </c>
      <c r="EV17" s="117">
        <f t="shared" si="79"/>
        <v>0</v>
      </c>
      <c r="EW17" s="117">
        <f t="shared" si="80"/>
        <v>0</v>
      </c>
      <c r="EX17" s="117">
        <f t="shared" si="81"/>
        <v>0</v>
      </c>
      <c r="EY17" s="118">
        <f t="shared" si="82"/>
        <v>0</v>
      </c>
      <c r="EZ17" s="118">
        <f t="shared" si="83"/>
        <v>0</v>
      </c>
      <c r="FA17" s="117">
        <f t="shared" si="104"/>
        <v>0</v>
      </c>
      <c r="FB17" s="118">
        <f t="shared" si="84"/>
        <v>0</v>
      </c>
      <c r="FC17" s="118">
        <f t="shared" si="85"/>
        <v>0</v>
      </c>
      <c r="FD17" s="7">
        <f t="shared" si="86"/>
        <v>0</v>
      </c>
      <c r="FE17" s="7"/>
      <c r="FF17" s="7"/>
    </row>
    <row r="18" spans="1:162" ht="17.100000000000001" customHeight="1" x14ac:dyDescent="0.25">
      <c r="A18" s="774"/>
      <c r="B18" s="777"/>
      <c r="C18" s="172">
        <v>8</v>
      </c>
      <c r="D18" s="456" t="s">
        <v>1000</v>
      </c>
      <c r="E18" s="457" t="s">
        <v>1011</v>
      </c>
      <c r="F18" s="458" t="s">
        <v>999</v>
      </c>
      <c r="G18" s="459" t="s">
        <v>1004</v>
      </c>
      <c r="H18" s="460" t="s">
        <v>1006</v>
      </c>
      <c r="I18" s="458" t="s">
        <v>1014</v>
      </c>
      <c r="J18" s="451" t="s">
        <v>1015</v>
      </c>
      <c r="K18" s="450" t="s">
        <v>1016</v>
      </c>
      <c r="L18" s="462" t="s">
        <v>841</v>
      </c>
      <c r="M18" s="463"/>
      <c r="N18" s="457"/>
      <c r="O18" s="458"/>
      <c r="P18" s="459"/>
      <c r="Q18" s="458"/>
      <c r="R18" s="461"/>
      <c r="S18" s="462"/>
      <c r="T18" s="456"/>
      <c r="U18" s="464"/>
      <c r="V18" s="430"/>
      <c r="W18" s="459"/>
      <c r="X18" s="458"/>
      <c r="Y18" s="461"/>
      <c r="Z18" s="460"/>
      <c r="AA18" s="462"/>
      <c r="AB18" s="733" t="s">
        <v>27</v>
      </c>
      <c r="AC18" s="732"/>
      <c r="AD18" s="23"/>
      <c r="AE18" s="520" t="s">
        <v>787</v>
      </c>
      <c r="AF18" s="520" t="s">
        <v>787</v>
      </c>
      <c r="AG18" s="520" t="s">
        <v>787</v>
      </c>
      <c r="AH18" s="520" t="s">
        <v>787</v>
      </c>
      <c r="AI18" s="520" t="s">
        <v>799</v>
      </c>
      <c r="AJ18" s="520" t="s">
        <v>799</v>
      </c>
      <c r="AK18" s="520" t="s">
        <v>787</v>
      </c>
      <c r="AL18" s="520" t="s">
        <v>787</v>
      </c>
      <c r="AM18" s="520" t="s">
        <v>787</v>
      </c>
      <c r="AN18" s="520" t="s">
        <v>341</v>
      </c>
      <c r="AO18" s="520" t="s">
        <v>341</v>
      </c>
      <c r="AP18" s="520" t="s">
        <v>341</v>
      </c>
      <c r="AQ18" s="520" t="s">
        <v>799</v>
      </c>
      <c r="AR18" s="520" t="s">
        <v>799</v>
      </c>
      <c r="AS18" s="520" t="s">
        <v>799</v>
      </c>
      <c r="AT18" s="520" t="s">
        <v>799</v>
      </c>
      <c r="AU18" s="520" t="s">
        <v>274</v>
      </c>
      <c r="AV18" s="520" t="s">
        <v>274</v>
      </c>
      <c r="AW18" s="520" t="s">
        <v>274</v>
      </c>
      <c r="AX18" s="520" t="s">
        <v>274</v>
      </c>
      <c r="AY18" s="520" t="s">
        <v>274</v>
      </c>
      <c r="AZ18" s="520" t="s">
        <v>274</v>
      </c>
      <c r="BA18" s="520" t="s">
        <v>274</v>
      </c>
      <c r="BC18" s="118"/>
      <c r="BD18" s="118">
        <f t="shared" si="0"/>
        <v>0</v>
      </c>
      <c r="BE18" s="118">
        <f t="shared" si="1"/>
        <v>0</v>
      </c>
      <c r="BF18" s="118">
        <f t="shared" si="2"/>
        <v>0</v>
      </c>
      <c r="BG18" s="118">
        <f t="shared" si="3"/>
        <v>0</v>
      </c>
      <c r="BH18" s="118">
        <f t="shared" si="4"/>
        <v>0</v>
      </c>
      <c r="BI18" s="118">
        <f t="shared" si="5"/>
        <v>0</v>
      </c>
      <c r="BJ18" s="118">
        <f t="shared" si="6"/>
        <v>0</v>
      </c>
      <c r="BK18" s="118">
        <f t="shared" si="7"/>
        <v>0</v>
      </c>
      <c r="BL18" s="117">
        <f t="shared" si="87"/>
        <v>0</v>
      </c>
      <c r="BM18" s="118">
        <f t="shared" si="8"/>
        <v>0</v>
      </c>
      <c r="BN18" s="118">
        <f t="shared" si="9"/>
        <v>0</v>
      </c>
      <c r="BO18" s="117">
        <f t="shared" si="10"/>
        <v>0</v>
      </c>
      <c r="BP18" s="118">
        <f t="shared" si="11"/>
        <v>0</v>
      </c>
      <c r="BQ18" s="118">
        <f t="shared" si="12"/>
        <v>0</v>
      </c>
      <c r="BR18" s="118">
        <f t="shared" si="13"/>
        <v>0</v>
      </c>
      <c r="BS18" s="118">
        <f t="shared" si="14"/>
        <v>0</v>
      </c>
      <c r="BT18" s="118">
        <f t="shared" si="15"/>
        <v>0</v>
      </c>
      <c r="BU18" s="118">
        <f t="shared" si="16"/>
        <v>0</v>
      </c>
      <c r="BV18" s="118">
        <f t="shared" si="88"/>
        <v>0</v>
      </c>
      <c r="BW18" s="117">
        <f t="shared" si="17"/>
        <v>0</v>
      </c>
      <c r="BX18" s="117">
        <f t="shared" si="18"/>
        <v>0</v>
      </c>
      <c r="BY18" s="117">
        <f t="shared" si="19"/>
        <v>0</v>
      </c>
      <c r="BZ18" s="117">
        <f t="shared" si="20"/>
        <v>0</v>
      </c>
      <c r="CA18" s="117">
        <f t="shared" si="21"/>
        <v>0</v>
      </c>
      <c r="CB18" s="117">
        <f t="shared" si="89"/>
        <v>0</v>
      </c>
      <c r="CC18" s="117">
        <f t="shared" si="22"/>
        <v>0</v>
      </c>
      <c r="CD18" s="117">
        <f t="shared" si="23"/>
        <v>0</v>
      </c>
      <c r="CE18" s="117">
        <f t="shared" si="24"/>
        <v>0</v>
      </c>
      <c r="CF18" s="117">
        <f t="shared" si="90"/>
        <v>0</v>
      </c>
      <c r="CG18" s="117">
        <f t="shared" si="91"/>
        <v>0</v>
      </c>
      <c r="CH18" s="117">
        <f t="shared" si="92"/>
        <v>0</v>
      </c>
      <c r="CI18" s="117">
        <f t="shared" si="25"/>
        <v>0</v>
      </c>
      <c r="CJ18" s="117">
        <f t="shared" si="26"/>
        <v>0</v>
      </c>
      <c r="CK18" s="117">
        <f t="shared" si="27"/>
        <v>0</v>
      </c>
      <c r="CL18" s="117">
        <f t="shared" si="28"/>
        <v>0</v>
      </c>
      <c r="CM18" s="117">
        <f t="shared" si="29"/>
        <v>0</v>
      </c>
      <c r="CN18" s="117">
        <f t="shared" si="30"/>
        <v>0</v>
      </c>
      <c r="CO18" s="117">
        <f t="shared" si="31"/>
        <v>0</v>
      </c>
      <c r="CP18" s="117">
        <f t="shared" si="32"/>
        <v>0</v>
      </c>
      <c r="CQ18" s="117">
        <f t="shared" si="33"/>
        <v>0</v>
      </c>
      <c r="CR18" s="117">
        <f t="shared" si="93"/>
        <v>0</v>
      </c>
      <c r="CS18" s="117">
        <f t="shared" si="34"/>
        <v>0</v>
      </c>
      <c r="CT18" s="117">
        <f t="shared" si="35"/>
        <v>0</v>
      </c>
      <c r="CU18" s="117">
        <f t="shared" si="36"/>
        <v>0</v>
      </c>
      <c r="CV18" s="117">
        <f t="shared" si="37"/>
        <v>0</v>
      </c>
      <c r="CW18" s="117">
        <f t="shared" si="38"/>
        <v>0</v>
      </c>
      <c r="CX18" s="117">
        <f t="shared" si="39"/>
        <v>0</v>
      </c>
      <c r="CY18" s="117">
        <f t="shared" si="40"/>
        <v>0</v>
      </c>
      <c r="CZ18" s="117">
        <f t="shared" si="41"/>
        <v>0</v>
      </c>
      <c r="DA18" s="117">
        <f t="shared" si="42"/>
        <v>0</v>
      </c>
      <c r="DB18" s="117">
        <f t="shared" si="94"/>
        <v>0</v>
      </c>
      <c r="DC18" s="117">
        <f t="shared" si="43"/>
        <v>0</v>
      </c>
      <c r="DD18" s="117">
        <f t="shared" si="95"/>
        <v>0</v>
      </c>
      <c r="DE18" s="117">
        <f t="shared" si="44"/>
        <v>0</v>
      </c>
      <c r="DF18" s="117">
        <f t="shared" si="96"/>
        <v>0</v>
      </c>
      <c r="DG18" s="117">
        <f t="shared" si="45"/>
        <v>0</v>
      </c>
      <c r="DH18" s="117">
        <f t="shared" si="46"/>
        <v>0</v>
      </c>
      <c r="DI18" s="117">
        <f t="shared" si="47"/>
        <v>0</v>
      </c>
      <c r="DJ18" s="117">
        <f t="shared" si="48"/>
        <v>0</v>
      </c>
      <c r="DK18" s="117">
        <f t="shared" si="49"/>
        <v>0</v>
      </c>
      <c r="DL18" s="117">
        <f t="shared" si="50"/>
        <v>0</v>
      </c>
      <c r="DM18" s="117">
        <f t="shared" si="51"/>
        <v>0</v>
      </c>
      <c r="DN18" s="117">
        <f t="shared" si="52"/>
        <v>0</v>
      </c>
      <c r="DO18" s="117">
        <f t="shared" si="97"/>
        <v>0</v>
      </c>
      <c r="DP18" s="117">
        <f>SUM(DN18:DO18)</f>
        <v>0</v>
      </c>
      <c r="DQ18" s="117">
        <f t="shared" si="54"/>
        <v>0</v>
      </c>
      <c r="DR18" s="117">
        <f t="shared" si="98"/>
        <v>0</v>
      </c>
      <c r="DS18" s="117">
        <f t="shared" si="99"/>
        <v>0</v>
      </c>
      <c r="DT18" s="117">
        <f t="shared" si="55"/>
        <v>0</v>
      </c>
      <c r="DU18" s="117">
        <f t="shared" si="56"/>
        <v>0</v>
      </c>
      <c r="DV18" s="117">
        <f t="shared" si="57"/>
        <v>0</v>
      </c>
      <c r="DW18" s="117">
        <f t="shared" si="58"/>
        <v>0</v>
      </c>
      <c r="DX18" s="117">
        <f t="shared" si="59"/>
        <v>0</v>
      </c>
      <c r="DY18" s="117">
        <f t="shared" si="60"/>
        <v>0</v>
      </c>
      <c r="DZ18" s="117">
        <f t="shared" si="100"/>
        <v>0</v>
      </c>
      <c r="EA18" s="117">
        <f t="shared" si="61"/>
        <v>0</v>
      </c>
      <c r="EB18" s="117">
        <f t="shared" si="101"/>
        <v>0</v>
      </c>
      <c r="EC18" s="117">
        <f t="shared" si="62"/>
        <v>0</v>
      </c>
      <c r="ED18" s="117">
        <f t="shared" si="63"/>
        <v>0</v>
      </c>
      <c r="EE18" s="117">
        <f t="shared" si="64"/>
        <v>0</v>
      </c>
      <c r="EF18" s="117">
        <f t="shared" si="65"/>
        <v>0</v>
      </c>
      <c r="EG18" s="117">
        <f t="shared" si="66"/>
        <v>0</v>
      </c>
      <c r="EH18" s="117">
        <f t="shared" si="102"/>
        <v>0</v>
      </c>
      <c r="EI18" s="117">
        <f t="shared" si="67"/>
        <v>0</v>
      </c>
      <c r="EJ18" s="117">
        <f t="shared" si="68"/>
        <v>0</v>
      </c>
      <c r="EK18" s="117">
        <f t="shared" si="69"/>
        <v>0</v>
      </c>
      <c r="EL18" s="117">
        <f t="shared" si="70"/>
        <v>0</v>
      </c>
      <c r="EM18" s="117">
        <f t="shared" si="71"/>
        <v>0</v>
      </c>
      <c r="EN18" s="117">
        <f t="shared" si="103"/>
        <v>0</v>
      </c>
      <c r="EO18" s="117">
        <f t="shared" si="72"/>
        <v>0</v>
      </c>
      <c r="EP18" s="117">
        <f t="shared" si="73"/>
        <v>0</v>
      </c>
      <c r="EQ18" s="117">
        <f t="shared" si="74"/>
        <v>0</v>
      </c>
      <c r="ER18" s="118">
        <f t="shared" si="75"/>
        <v>0</v>
      </c>
      <c r="ES18" s="117">
        <f t="shared" si="76"/>
        <v>0</v>
      </c>
      <c r="ET18" s="117">
        <f t="shared" si="77"/>
        <v>0</v>
      </c>
      <c r="EU18" s="117">
        <f t="shared" si="78"/>
        <v>0</v>
      </c>
      <c r="EV18" s="117">
        <f t="shared" si="79"/>
        <v>0</v>
      </c>
      <c r="EW18" s="117">
        <f t="shared" si="80"/>
        <v>0</v>
      </c>
      <c r="EX18" s="117">
        <f t="shared" si="81"/>
        <v>0</v>
      </c>
      <c r="EY18" s="118">
        <f t="shared" si="82"/>
        <v>0</v>
      </c>
      <c r="EZ18" s="118">
        <f t="shared" si="83"/>
        <v>0</v>
      </c>
      <c r="FA18" s="117">
        <f t="shared" si="104"/>
        <v>0</v>
      </c>
      <c r="FB18" s="118">
        <f t="shared" si="84"/>
        <v>0</v>
      </c>
      <c r="FC18" s="118">
        <f t="shared" si="85"/>
        <v>0</v>
      </c>
      <c r="FD18" s="7">
        <f t="shared" si="86"/>
        <v>0</v>
      </c>
      <c r="FE18" s="7"/>
      <c r="FF18" s="7"/>
    </row>
    <row r="19" spans="1:162" ht="17.100000000000001" customHeight="1" x14ac:dyDescent="0.25">
      <c r="A19" s="774"/>
      <c r="B19" s="777"/>
      <c r="C19" s="172">
        <v>9</v>
      </c>
      <c r="D19" s="456" t="s">
        <v>1000</v>
      </c>
      <c r="E19" s="457" t="s">
        <v>1001</v>
      </c>
      <c r="F19" s="458" t="s">
        <v>999</v>
      </c>
      <c r="G19" s="459" t="s">
        <v>1005</v>
      </c>
      <c r="H19" s="460" t="s">
        <v>841</v>
      </c>
      <c r="I19" s="458" t="s">
        <v>1014</v>
      </c>
      <c r="J19" s="461" t="s">
        <v>1009</v>
      </c>
      <c r="K19" s="460" t="s">
        <v>1004</v>
      </c>
      <c r="L19" s="462" t="s">
        <v>1013</v>
      </c>
      <c r="M19" s="463"/>
      <c r="N19" s="457"/>
      <c r="O19" s="458"/>
      <c r="P19" s="459"/>
      <c r="Q19" s="458"/>
      <c r="R19" s="461"/>
      <c r="S19" s="462"/>
      <c r="T19" s="456"/>
      <c r="U19" s="464"/>
      <c r="V19" s="442"/>
      <c r="W19" s="459"/>
      <c r="X19" s="458"/>
      <c r="Y19" s="461"/>
      <c r="Z19" s="460"/>
      <c r="AA19" s="462"/>
      <c r="AB19" s="20" t="s">
        <v>972</v>
      </c>
      <c r="AC19" s="20" t="s">
        <v>982</v>
      </c>
      <c r="AD19" s="23"/>
      <c r="AE19" s="520" t="s">
        <v>787</v>
      </c>
      <c r="AF19" s="520" t="s">
        <v>787</v>
      </c>
      <c r="AG19" s="520" t="s">
        <v>787</v>
      </c>
      <c r="AH19" s="520" t="s">
        <v>787</v>
      </c>
      <c r="AI19" s="520" t="s">
        <v>799</v>
      </c>
      <c r="AJ19" s="520" t="s">
        <v>799</v>
      </c>
      <c r="AK19" s="520" t="s">
        <v>787</v>
      </c>
      <c r="AL19" s="520" t="s">
        <v>787</v>
      </c>
      <c r="AM19" s="520" t="s">
        <v>787</v>
      </c>
      <c r="AN19" s="520" t="s">
        <v>341</v>
      </c>
      <c r="AO19" s="520" t="s">
        <v>341</v>
      </c>
      <c r="AP19" s="520" t="s">
        <v>341</v>
      </c>
      <c r="AQ19" s="520" t="s">
        <v>799</v>
      </c>
      <c r="AR19" s="520" t="s">
        <v>799</v>
      </c>
      <c r="AS19" s="520" t="s">
        <v>799</v>
      </c>
      <c r="AT19" s="520" t="s">
        <v>799</v>
      </c>
      <c r="AU19" s="520" t="s">
        <v>274</v>
      </c>
      <c r="AV19" s="520" t="s">
        <v>274</v>
      </c>
      <c r="AW19" s="520" t="s">
        <v>274</v>
      </c>
      <c r="AX19" s="520" t="s">
        <v>274</v>
      </c>
      <c r="AY19" s="520" t="s">
        <v>274</v>
      </c>
      <c r="AZ19" s="520" t="s">
        <v>274</v>
      </c>
      <c r="BA19" s="520" t="s">
        <v>274</v>
      </c>
      <c r="BC19" s="118"/>
      <c r="BD19" s="118">
        <f t="shared" si="0"/>
        <v>0</v>
      </c>
      <c r="BE19" s="118">
        <f t="shared" si="1"/>
        <v>0</v>
      </c>
      <c r="BF19" s="118">
        <f t="shared" si="2"/>
        <v>0</v>
      </c>
      <c r="BG19" s="118">
        <f t="shared" si="3"/>
        <v>0</v>
      </c>
      <c r="BH19" s="118">
        <f t="shared" si="4"/>
        <v>0</v>
      </c>
      <c r="BI19" s="118">
        <f t="shared" si="5"/>
        <v>0</v>
      </c>
      <c r="BJ19" s="118">
        <f t="shared" si="6"/>
        <v>0</v>
      </c>
      <c r="BK19" s="118">
        <f t="shared" si="7"/>
        <v>0</v>
      </c>
      <c r="BL19" s="117">
        <f t="shared" si="87"/>
        <v>0</v>
      </c>
      <c r="BM19" s="118">
        <f t="shared" si="8"/>
        <v>0</v>
      </c>
      <c r="BN19" s="118">
        <f t="shared" si="9"/>
        <v>0</v>
      </c>
      <c r="BO19" s="117">
        <f t="shared" si="10"/>
        <v>0</v>
      </c>
      <c r="BP19" s="118">
        <f t="shared" si="11"/>
        <v>0</v>
      </c>
      <c r="BQ19" s="118">
        <f t="shared" si="12"/>
        <v>0</v>
      </c>
      <c r="BR19" s="118">
        <f t="shared" si="13"/>
        <v>0</v>
      </c>
      <c r="BS19" s="118">
        <f t="shared" si="14"/>
        <v>0</v>
      </c>
      <c r="BT19" s="118">
        <f t="shared" si="15"/>
        <v>0</v>
      </c>
      <c r="BU19" s="118">
        <f t="shared" si="16"/>
        <v>0</v>
      </c>
      <c r="BV19" s="118">
        <f t="shared" si="88"/>
        <v>0</v>
      </c>
      <c r="BW19" s="117">
        <f t="shared" si="17"/>
        <v>0</v>
      </c>
      <c r="BX19" s="117">
        <f t="shared" si="18"/>
        <v>0</v>
      </c>
      <c r="BY19" s="117">
        <f t="shared" si="19"/>
        <v>0</v>
      </c>
      <c r="BZ19" s="117">
        <f t="shared" si="20"/>
        <v>0</v>
      </c>
      <c r="CA19" s="117">
        <f t="shared" si="21"/>
        <v>0</v>
      </c>
      <c r="CB19" s="117">
        <f t="shared" si="89"/>
        <v>0</v>
      </c>
      <c r="CC19" s="117">
        <f t="shared" si="22"/>
        <v>0</v>
      </c>
      <c r="CD19" s="117">
        <f t="shared" si="23"/>
        <v>0</v>
      </c>
      <c r="CE19" s="117">
        <f t="shared" si="24"/>
        <v>0</v>
      </c>
      <c r="CF19" s="117">
        <f t="shared" si="90"/>
        <v>0</v>
      </c>
      <c r="CG19" s="117">
        <f t="shared" si="91"/>
        <v>0</v>
      </c>
      <c r="CH19" s="117">
        <f t="shared" si="92"/>
        <v>0</v>
      </c>
      <c r="CI19" s="117">
        <f t="shared" si="25"/>
        <v>0</v>
      </c>
      <c r="CJ19" s="117">
        <f t="shared" si="26"/>
        <v>0</v>
      </c>
      <c r="CK19" s="117">
        <f t="shared" si="27"/>
        <v>0</v>
      </c>
      <c r="CL19" s="117">
        <f t="shared" si="28"/>
        <v>0</v>
      </c>
      <c r="CM19" s="117">
        <f t="shared" si="29"/>
        <v>0</v>
      </c>
      <c r="CN19" s="117">
        <f t="shared" si="30"/>
        <v>0</v>
      </c>
      <c r="CO19" s="117">
        <f t="shared" si="31"/>
        <v>0</v>
      </c>
      <c r="CP19" s="117">
        <f t="shared" si="32"/>
        <v>0</v>
      </c>
      <c r="CQ19" s="117">
        <f t="shared" si="33"/>
        <v>0</v>
      </c>
      <c r="CR19" s="117">
        <f t="shared" si="93"/>
        <v>0</v>
      </c>
      <c r="CS19" s="117">
        <f t="shared" si="34"/>
        <v>0</v>
      </c>
      <c r="CT19" s="117">
        <f t="shared" si="35"/>
        <v>0</v>
      </c>
      <c r="CU19" s="117">
        <f t="shared" si="36"/>
        <v>0</v>
      </c>
      <c r="CV19" s="117">
        <f t="shared" si="37"/>
        <v>0</v>
      </c>
      <c r="CW19" s="117">
        <f t="shared" si="38"/>
        <v>0</v>
      </c>
      <c r="CX19" s="117">
        <f t="shared" si="39"/>
        <v>0</v>
      </c>
      <c r="CY19" s="117">
        <f t="shared" si="40"/>
        <v>0</v>
      </c>
      <c r="CZ19" s="117">
        <f t="shared" si="41"/>
        <v>0</v>
      </c>
      <c r="DA19" s="117">
        <f t="shared" si="42"/>
        <v>0</v>
      </c>
      <c r="DB19" s="117">
        <f t="shared" si="94"/>
        <v>0</v>
      </c>
      <c r="DC19" s="117">
        <f t="shared" si="43"/>
        <v>0</v>
      </c>
      <c r="DD19" s="117">
        <f t="shared" si="95"/>
        <v>0</v>
      </c>
      <c r="DE19" s="117">
        <f t="shared" si="44"/>
        <v>0</v>
      </c>
      <c r="DF19" s="117">
        <f t="shared" si="96"/>
        <v>0</v>
      </c>
      <c r="DG19" s="117">
        <f t="shared" si="45"/>
        <v>0</v>
      </c>
      <c r="DH19" s="117">
        <f t="shared" si="46"/>
        <v>0</v>
      </c>
      <c r="DI19" s="117">
        <f t="shared" si="47"/>
        <v>0</v>
      </c>
      <c r="DJ19" s="117">
        <f t="shared" si="48"/>
        <v>0</v>
      </c>
      <c r="DK19" s="117">
        <f t="shared" si="49"/>
        <v>0</v>
      </c>
      <c r="DL19" s="117">
        <f t="shared" si="50"/>
        <v>0</v>
      </c>
      <c r="DM19" s="117">
        <f t="shared" si="51"/>
        <v>0</v>
      </c>
      <c r="DN19" s="117">
        <f t="shared" si="52"/>
        <v>0</v>
      </c>
      <c r="DO19" s="117">
        <f t="shared" si="97"/>
        <v>0</v>
      </c>
      <c r="DP19" s="117">
        <f t="shared" si="53"/>
        <v>0</v>
      </c>
      <c r="DQ19" s="117">
        <f t="shared" si="54"/>
        <v>0</v>
      </c>
      <c r="DR19" s="117">
        <f t="shared" si="98"/>
        <v>0</v>
      </c>
      <c r="DS19" s="117">
        <f t="shared" si="99"/>
        <v>0</v>
      </c>
      <c r="DT19" s="117">
        <f t="shared" si="55"/>
        <v>0</v>
      </c>
      <c r="DU19" s="117">
        <f t="shared" si="56"/>
        <v>0</v>
      </c>
      <c r="DV19" s="117">
        <f t="shared" si="57"/>
        <v>0</v>
      </c>
      <c r="DW19" s="117">
        <f t="shared" si="58"/>
        <v>0</v>
      </c>
      <c r="DX19" s="117">
        <f t="shared" si="59"/>
        <v>0</v>
      </c>
      <c r="DY19" s="117">
        <f t="shared" si="60"/>
        <v>0</v>
      </c>
      <c r="DZ19" s="117">
        <f t="shared" si="100"/>
        <v>0</v>
      </c>
      <c r="EA19" s="117">
        <f t="shared" si="61"/>
        <v>0</v>
      </c>
      <c r="EB19" s="117">
        <f t="shared" si="101"/>
        <v>0</v>
      </c>
      <c r="EC19" s="117">
        <f t="shared" si="62"/>
        <v>0</v>
      </c>
      <c r="ED19" s="117">
        <f t="shared" si="63"/>
        <v>0</v>
      </c>
      <c r="EE19" s="117">
        <f t="shared" si="64"/>
        <v>0</v>
      </c>
      <c r="EF19" s="117">
        <f t="shared" si="65"/>
        <v>0</v>
      </c>
      <c r="EG19" s="117">
        <f t="shared" si="66"/>
        <v>0</v>
      </c>
      <c r="EH19" s="117">
        <f t="shared" si="102"/>
        <v>0</v>
      </c>
      <c r="EI19" s="117">
        <f t="shared" si="67"/>
        <v>0</v>
      </c>
      <c r="EJ19" s="117">
        <f t="shared" si="68"/>
        <v>0</v>
      </c>
      <c r="EK19" s="117">
        <f t="shared" si="69"/>
        <v>0</v>
      </c>
      <c r="EL19" s="117">
        <f t="shared" si="70"/>
        <v>0</v>
      </c>
      <c r="EM19" s="117">
        <f t="shared" si="71"/>
        <v>0</v>
      </c>
      <c r="EN19" s="117">
        <f t="shared" si="103"/>
        <v>0</v>
      </c>
      <c r="EO19" s="117">
        <f t="shared" si="72"/>
        <v>0</v>
      </c>
      <c r="EP19" s="117">
        <f t="shared" si="73"/>
        <v>0</v>
      </c>
      <c r="EQ19" s="117">
        <f t="shared" si="74"/>
        <v>0</v>
      </c>
      <c r="ER19" s="118">
        <f t="shared" si="75"/>
        <v>0</v>
      </c>
      <c r="ES19" s="117">
        <f t="shared" si="76"/>
        <v>0</v>
      </c>
      <c r="ET19" s="117">
        <f t="shared" si="77"/>
        <v>0</v>
      </c>
      <c r="EU19" s="117">
        <f t="shared" si="78"/>
        <v>0</v>
      </c>
      <c r="EV19" s="117">
        <f t="shared" si="79"/>
        <v>0</v>
      </c>
      <c r="EW19" s="117">
        <f t="shared" si="80"/>
        <v>0</v>
      </c>
      <c r="EX19" s="117">
        <f t="shared" si="81"/>
        <v>0</v>
      </c>
      <c r="EY19" s="118">
        <f t="shared" si="82"/>
        <v>0</v>
      </c>
      <c r="EZ19" s="118">
        <f t="shared" si="83"/>
        <v>0</v>
      </c>
      <c r="FA19" s="117">
        <f t="shared" si="104"/>
        <v>0</v>
      </c>
      <c r="FB19" s="118">
        <f t="shared" si="84"/>
        <v>0</v>
      </c>
      <c r="FC19" s="118">
        <f t="shared" si="85"/>
        <v>0</v>
      </c>
      <c r="FD19" s="7">
        <f t="shared" si="86"/>
        <v>0</v>
      </c>
      <c r="FE19" s="7"/>
      <c r="FF19" s="7"/>
    </row>
    <row r="20" spans="1:162" ht="17.100000000000001" customHeight="1" thickBot="1" x14ac:dyDescent="0.3">
      <c r="A20" s="775"/>
      <c r="B20" s="778"/>
      <c r="C20" s="173">
        <v>10</v>
      </c>
      <c r="D20" s="456" t="s">
        <v>1000</v>
      </c>
      <c r="E20" s="466" t="s">
        <v>1001</v>
      </c>
      <c r="F20" s="467" t="s">
        <v>999</v>
      </c>
      <c r="G20" s="468" t="s">
        <v>1005</v>
      </c>
      <c r="H20" s="469" t="s">
        <v>841</v>
      </c>
      <c r="I20" s="458" t="s">
        <v>1014</v>
      </c>
      <c r="J20" s="470" t="s">
        <v>1009</v>
      </c>
      <c r="K20" s="469" t="s">
        <v>1004</v>
      </c>
      <c r="L20" s="471" t="s">
        <v>1013</v>
      </c>
      <c r="M20" s="472"/>
      <c r="N20" s="466"/>
      <c r="O20" s="473"/>
      <c r="P20" s="468"/>
      <c r="Q20" s="467"/>
      <c r="R20" s="470"/>
      <c r="S20" s="471"/>
      <c r="T20" s="465"/>
      <c r="U20" s="474"/>
      <c r="V20" s="467"/>
      <c r="W20" s="468"/>
      <c r="X20" s="467"/>
      <c r="Y20" s="470"/>
      <c r="Z20" s="469"/>
      <c r="AA20" s="471"/>
      <c r="AB20" s="33" t="s">
        <v>971</v>
      </c>
      <c r="AC20" s="33" t="s">
        <v>983</v>
      </c>
      <c r="AD20" s="190"/>
      <c r="AE20" s="520" t="s">
        <v>620</v>
      </c>
      <c r="AF20" s="520" t="s">
        <v>620</v>
      </c>
      <c r="AG20" s="520" t="s">
        <v>620</v>
      </c>
      <c r="AH20" s="520" t="s">
        <v>620</v>
      </c>
      <c r="AI20" s="520" t="s">
        <v>620</v>
      </c>
      <c r="AJ20" s="520" t="s">
        <v>620</v>
      </c>
      <c r="AK20" s="520" t="s">
        <v>800</v>
      </c>
      <c r="AL20" s="520" t="s">
        <v>800</v>
      </c>
      <c r="AM20" s="520" t="s">
        <v>800</v>
      </c>
      <c r="AN20" s="520" t="s">
        <v>632</v>
      </c>
      <c r="AO20" s="520" t="s">
        <v>632</v>
      </c>
      <c r="AP20" s="520" t="s">
        <v>632</v>
      </c>
      <c r="AQ20" s="520" t="s">
        <v>632</v>
      </c>
      <c r="AR20" s="520" t="s">
        <v>632</v>
      </c>
      <c r="AS20" s="520" t="s">
        <v>301</v>
      </c>
      <c r="AT20" s="520" t="s">
        <v>301</v>
      </c>
      <c r="AU20" s="520" t="s">
        <v>632</v>
      </c>
      <c r="AV20" s="520" t="s">
        <v>632</v>
      </c>
      <c r="AW20" s="520" t="s">
        <v>632</v>
      </c>
      <c r="AX20" s="520" t="s">
        <v>632</v>
      </c>
      <c r="AY20" s="520" t="s">
        <v>632</v>
      </c>
      <c r="AZ20" s="520" t="s">
        <v>301</v>
      </c>
      <c r="BA20" s="520" t="s">
        <v>301</v>
      </c>
      <c r="BC20" s="118"/>
      <c r="BD20" s="118">
        <f t="shared" si="0"/>
        <v>0</v>
      </c>
      <c r="BE20" s="118">
        <f t="shared" si="1"/>
        <v>0</v>
      </c>
      <c r="BF20" s="118">
        <f t="shared" si="2"/>
        <v>0</v>
      </c>
      <c r="BG20" s="118">
        <f t="shared" si="3"/>
        <v>0</v>
      </c>
      <c r="BH20" s="118">
        <f t="shared" si="4"/>
        <v>0</v>
      </c>
      <c r="BI20" s="118">
        <f t="shared" si="5"/>
        <v>0</v>
      </c>
      <c r="BJ20" s="118">
        <f t="shared" si="6"/>
        <v>0</v>
      </c>
      <c r="BK20" s="118">
        <f t="shared" si="7"/>
        <v>0</v>
      </c>
      <c r="BL20" s="117">
        <f t="shared" si="87"/>
        <v>0</v>
      </c>
      <c r="BM20" s="118">
        <f t="shared" si="8"/>
        <v>0</v>
      </c>
      <c r="BN20" s="118">
        <f t="shared" si="9"/>
        <v>0</v>
      </c>
      <c r="BO20" s="117">
        <f t="shared" si="10"/>
        <v>0</v>
      </c>
      <c r="BP20" s="118">
        <f t="shared" si="11"/>
        <v>0</v>
      </c>
      <c r="BQ20" s="118">
        <f t="shared" si="12"/>
        <v>0</v>
      </c>
      <c r="BR20" s="118">
        <f t="shared" si="13"/>
        <v>0</v>
      </c>
      <c r="BS20" s="118">
        <f t="shared" si="14"/>
        <v>0</v>
      </c>
      <c r="BT20" s="118">
        <f t="shared" si="15"/>
        <v>0</v>
      </c>
      <c r="BU20" s="118">
        <f t="shared" si="16"/>
        <v>0</v>
      </c>
      <c r="BV20" s="118">
        <f t="shared" si="88"/>
        <v>0</v>
      </c>
      <c r="BW20" s="117">
        <f t="shared" si="17"/>
        <v>0</v>
      </c>
      <c r="BX20" s="117">
        <f t="shared" si="18"/>
        <v>0</v>
      </c>
      <c r="BY20" s="117">
        <f t="shared" si="19"/>
        <v>0</v>
      </c>
      <c r="BZ20" s="117">
        <f t="shared" si="20"/>
        <v>0</v>
      </c>
      <c r="CA20" s="117">
        <f t="shared" si="21"/>
        <v>0</v>
      </c>
      <c r="CB20" s="117">
        <f t="shared" si="89"/>
        <v>0</v>
      </c>
      <c r="CC20" s="117">
        <f t="shared" si="22"/>
        <v>0</v>
      </c>
      <c r="CD20" s="117">
        <f t="shared" si="23"/>
        <v>0</v>
      </c>
      <c r="CE20" s="117">
        <f t="shared" si="24"/>
        <v>0</v>
      </c>
      <c r="CF20" s="117">
        <f t="shared" si="90"/>
        <v>0</v>
      </c>
      <c r="CG20" s="117">
        <f t="shared" si="91"/>
        <v>0</v>
      </c>
      <c r="CH20" s="117">
        <f t="shared" si="92"/>
        <v>0</v>
      </c>
      <c r="CI20" s="117">
        <f t="shared" si="25"/>
        <v>0</v>
      </c>
      <c r="CJ20" s="117">
        <f t="shared" si="26"/>
        <v>0</v>
      </c>
      <c r="CK20" s="117">
        <f t="shared" si="27"/>
        <v>0</v>
      </c>
      <c r="CL20" s="117">
        <f t="shared" si="28"/>
        <v>0</v>
      </c>
      <c r="CM20" s="117">
        <f t="shared" si="29"/>
        <v>0</v>
      </c>
      <c r="CN20" s="117">
        <f t="shared" si="30"/>
        <v>0</v>
      </c>
      <c r="CO20" s="117">
        <f t="shared" si="31"/>
        <v>0</v>
      </c>
      <c r="CP20" s="117">
        <f t="shared" si="32"/>
        <v>0</v>
      </c>
      <c r="CQ20" s="117">
        <f t="shared" si="33"/>
        <v>0</v>
      </c>
      <c r="CR20" s="117">
        <f t="shared" si="93"/>
        <v>0</v>
      </c>
      <c r="CS20" s="117">
        <f t="shared" si="34"/>
        <v>0</v>
      </c>
      <c r="CT20" s="117">
        <f t="shared" si="35"/>
        <v>0</v>
      </c>
      <c r="CU20" s="117">
        <f t="shared" si="36"/>
        <v>0</v>
      </c>
      <c r="CV20" s="117">
        <f t="shared" si="37"/>
        <v>0</v>
      </c>
      <c r="CW20" s="117">
        <f t="shared" si="38"/>
        <v>0</v>
      </c>
      <c r="CX20" s="117">
        <f t="shared" si="39"/>
        <v>0</v>
      </c>
      <c r="CY20" s="117">
        <f t="shared" si="40"/>
        <v>0</v>
      </c>
      <c r="CZ20" s="117">
        <f t="shared" si="41"/>
        <v>0</v>
      </c>
      <c r="DA20" s="117">
        <f t="shared" si="42"/>
        <v>0</v>
      </c>
      <c r="DB20" s="117">
        <f t="shared" si="94"/>
        <v>0</v>
      </c>
      <c r="DC20" s="117">
        <f t="shared" si="43"/>
        <v>0</v>
      </c>
      <c r="DD20" s="117">
        <f t="shared" si="95"/>
        <v>0</v>
      </c>
      <c r="DE20" s="117">
        <f t="shared" si="44"/>
        <v>0</v>
      </c>
      <c r="DF20" s="117">
        <f t="shared" si="96"/>
        <v>0</v>
      </c>
      <c r="DG20" s="117">
        <f t="shared" si="45"/>
        <v>0</v>
      </c>
      <c r="DH20" s="117">
        <f t="shared" si="46"/>
        <v>0</v>
      </c>
      <c r="DI20" s="117">
        <f t="shared" si="47"/>
        <v>0</v>
      </c>
      <c r="DJ20" s="117">
        <f t="shared" si="48"/>
        <v>0</v>
      </c>
      <c r="DK20" s="117">
        <f t="shared" si="49"/>
        <v>0</v>
      </c>
      <c r="DL20" s="117">
        <f t="shared" si="50"/>
        <v>0</v>
      </c>
      <c r="DM20" s="117">
        <f t="shared" si="51"/>
        <v>0</v>
      </c>
      <c r="DN20" s="117">
        <f t="shared" si="52"/>
        <v>0</v>
      </c>
      <c r="DO20" s="117">
        <f t="shared" si="97"/>
        <v>0</v>
      </c>
      <c r="DP20" s="117">
        <f t="shared" si="53"/>
        <v>0</v>
      </c>
      <c r="DQ20" s="117">
        <f t="shared" si="54"/>
        <v>0</v>
      </c>
      <c r="DR20" s="117">
        <f t="shared" si="98"/>
        <v>0</v>
      </c>
      <c r="DS20" s="117">
        <f t="shared" si="99"/>
        <v>0</v>
      </c>
      <c r="DT20" s="117">
        <f t="shared" si="55"/>
        <v>0</v>
      </c>
      <c r="DU20" s="117">
        <f t="shared" si="56"/>
        <v>0</v>
      </c>
      <c r="DV20" s="117">
        <f t="shared" si="57"/>
        <v>0</v>
      </c>
      <c r="DW20" s="117">
        <f t="shared" si="58"/>
        <v>0</v>
      </c>
      <c r="DX20" s="117">
        <f t="shared" si="59"/>
        <v>0</v>
      </c>
      <c r="DY20" s="117">
        <f t="shared" si="60"/>
        <v>0</v>
      </c>
      <c r="DZ20" s="117">
        <f t="shared" si="100"/>
        <v>0</v>
      </c>
      <c r="EA20" s="117">
        <f t="shared" si="61"/>
        <v>0</v>
      </c>
      <c r="EB20" s="117">
        <f t="shared" si="101"/>
        <v>0</v>
      </c>
      <c r="EC20" s="117">
        <f t="shared" si="62"/>
        <v>0</v>
      </c>
      <c r="ED20" s="117">
        <f t="shared" si="63"/>
        <v>0</v>
      </c>
      <c r="EE20" s="117">
        <f t="shared" si="64"/>
        <v>0</v>
      </c>
      <c r="EF20" s="117">
        <f t="shared" si="65"/>
        <v>0</v>
      </c>
      <c r="EG20" s="117">
        <f t="shared" si="66"/>
        <v>0</v>
      </c>
      <c r="EH20" s="117">
        <f t="shared" si="102"/>
        <v>0</v>
      </c>
      <c r="EI20" s="117">
        <f t="shared" si="67"/>
        <v>0</v>
      </c>
      <c r="EJ20" s="117">
        <f t="shared" si="68"/>
        <v>0</v>
      </c>
      <c r="EK20" s="117">
        <f t="shared" si="69"/>
        <v>0</v>
      </c>
      <c r="EL20" s="117">
        <f t="shared" si="70"/>
        <v>0</v>
      </c>
      <c r="EM20" s="117">
        <f t="shared" si="71"/>
        <v>0</v>
      </c>
      <c r="EN20" s="117">
        <f t="shared" si="103"/>
        <v>0</v>
      </c>
      <c r="EO20" s="117">
        <f t="shared" si="72"/>
        <v>0</v>
      </c>
      <c r="EP20" s="117">
        <f t="shared" si="73"/>
        <v>0</v>
      </c>
      <c r="EQ20" s="117">
        <f t="shared" si="74"/>
        <v>0</v>
      </c>
      <c r="ER20" s="118">
        <f t="shared" si="75"/>
        <v>0</v>
      </c>
      <c r="ES20" s="117">
        <f t="shared" si="76"/>
        <v>0</v>
      </c>
      <c r="ET20" s="117">
        <f t="shared" si="77"/>
        <v>0</v>
      </c>
      <c r="EU20" s="117">
        <f t="shared" si="78"/>
        <v>0</v>
      </c>
      <c r="EV20" s="117">
        <f t="shared" si="79"/>
        <v>0</v>
      </c>
      <c r="EW20" s="117">
        <f t="shared" si="80"/>
        <v>0</v>
      </c>
      <c r="EX20" s="117">
        <f t="shared" si="81"/>
        <v>0</v>
      </c>
      <c r="EY20" s="118">
        <f t="shared" si="82"/>
        <v>0</v>
      </c>
      <c r="EZ20" s="118">
        <f t="shared" si="83"/>
        <v>0</v>
      </c>
      <c r="FA20" s="117">
        <f t="shared" si="104"/>
        <v>0</v>
      </c>
      <c r="FB20" s="118">
        <f t="shared" si="84"/>
        <v>0</v>
      </c>
      <c r="FC20" s="118">
        <f t="shared" si="85"/>
        <v>0</v>
      </c>
      <c r="FD20" s="7">
        <f t="shared" si="86"/>
        <v>0</v>
      </c>
      <c r="FE20" s="7"/>
      <c r="FF20" s="7"/>
    </row>
    <row r="21" spans="1:162" ht="16.5" customHeight="1" thickTop="1" x14ac:dyDescent="0.25">
      <c r="A21" s="773">
        <v>2</v>
      </c>
      <c r="B21" s="776" t="s">
        <v>17</v>
      </c>
      <c r="C21" s="221">
        <v>0</v>
      </c>
      <c r="D21" s="475"/>
      <c r="E21" s="476"/>
      <c r="F21" s="477"/>
      <c r="G21" s="478"/>
      <c r="H21" s="479"/>
      <c r="I21" s="480"/>
      <c r="J21" s="481"/>
      <c r="K21" s="482"/>
      <c r="L21" s="483"/>
      <c r="M21" s="475"/>
      <c r="N21" s="484"/>
      <c r="O21" s="477"/>
      <c r="P21" s="485"/>
      <c r="Q21" s="480"/>
      <c r="R21" s="481"/>
      <c r="S21" s="483"/>
      <c r="T21" s="486"/>
      <c r="U21" s="487"/>
      <c r="V21" s="480"/>
      <c r="W21" s="485"/>
      <c r="X21" s="480"/>
      <c r="Y21" s="481"/>
      <c r="Z21" s="482"/>
      <c r="AA21" s="483"/>
      <c r="AB21" s="20" t="s">
        <v>970</v>
      </c>
      <c r="AC21" s="20" t="s">
        <v>984</v>
      </c>
      <c r="AD21" s="190"/>
      <c r="AE21" s="520" t="s">
        <v>620</v>
      </c>
      <c r="AF21" s="520" t="s">
        <v>620</v>
      </c>
      <c r="AG21" s="520" t="s">
        <v>620</v>
      </c>
      <c r="AH21" s="520" t="s">
        <v>620</v>
      </c>
      <c r="AI21" s="520" t="s">
        <v>620</v>
      </c>
      <c r="AJ21" s="520" t="s">
        <v>620</v>
      </c>
      <c r="AK21" s="520" t="s">
        <v>800</v>
      </c>
      <c r="AL21" s="520" t="s">
        <v>800</v>
      </c>
      <c r="AM21" s="520" t="s">
        <v>800</v>
      </c>
      <c r="AN21" s="520" t="s">
        <v>632</v>
      </c>
      <c r="AO21" s="520" t="s">
        <v>632</v>
      </c>
      <c r="AP21" s="520" t="s">
        <v>632</v>
      </c>
      <c r="AQ21" s="520" t="s">
        <v>632</v>
      </c>
      <c r="AR21" s="520" t="s">
        <v>632</v>
      </c>
      <c r="AS21" s="520" t="s">
        <v>301</v>
      </c>
      <c r="AT21" s="520" t="s">
        <v>301</v>
      </c>
      <c r="AU21" s="520" t="s">
        <v>632</v>
      </c>
      <c r="AV21" s="520" t="s">
        <v>632</v>
      </c>
      <c r="AW21" s="520" t="s">
        <v>632</v>
      </c>
      <c r="AX21" s="520" t="s">
        <v>632</v>
      </c>
      <c r="AY21" s="520" t="s">
        <v>632</v>
      </c>
      <c r="AZ21" s="520" t="s">
        <v>301</v>
      </c>
      <c r="BA21" s="520" t="s">
        <v>301</v>
      </c>
      <c r="BC21" s="118"/>
      <c r="BD21" s="118">
        <f t="shared" si="0"/>
        <v>0</v>
      </c>
      <c r="BE21" s="118">
        <f t="shared" si="1"/>
        <v>0</v>
      </c>
      <c r="BF21" s="118">
        <f t="shared" si="2"/>
        <v>0</v>
      </c>
      <c r="BG21" s="118">
        <f t="shared" si="3"/>
        <v>0</v>
      </c>
      <c r="BH21" s="118">
        <f t="shared" si="4"/>
        <v>0</v>
      </c>
      <c r="BI21" s="118">
        <f t="shared" si="5"/>
        <v>0</v>
      </c>
      <c r="BJ21" s="118">
        <f t="shared" si="6"/>
        <v>0</v>
      </c>
      <c r="BK21" s="118">
        <f t="shared" si="7"/>
        <v>0</v>
      </c>
      <c r="BL21" s="117">
        <f t="shared" si="87"/>
        <v>0</v>
      </c>
      <c r="BM21" s="118">
        <f t="shared" si="8"/>
        <v>0</v>
      </c>
      <c r="BN21" s="118">
        <f t="shared" si="9"/>
        <v>0</v>
      </c>
      <c r="BO21" s="117">
        <f t="shared" si="10"/>
        <v>0</v>
      </c>
      <c r="BP21" s="118">
        <f t="shared" si="11"/>
        <v>0</v>
      </c>
      <c r="BQ21" s="118">
        <f t="shared" si="12"/>
        <v>0</v>
      </c>
      <c r="BR21" s="118">
        <f t="shared" si="13"/>
        <v>0</v>
      </c>
      <c r="BS21" s="118">
        <f t="shared" si="14"/>
        <v>0</v>
      </c>
      <c r="BT21" s="118">
        <f t="shared" si="15"/>
        <v>0</v>
      </c>
      <c r="BU21" s="118">
        <f t="shared" si="16"/>
        <v>0</v>
      </c>
      <c r="BV21" s="118">
        <f t="shared" si="88"/>
        <v>0</v>
      </c>
      <c r="BW21" s="117">
        <f t="shared" si="17"/>
        <v>0</v>
      </c>
      <c r="BX21" s="117">
        <f t="shared" si="18"/>
        <v>0</v>
      </c>
      <c r="BY21" s="117">
        <f t="shared" si="19"/>
        <v>0</v>
      </c>
      <c r="BZ21" s="117">
        <f t="shared" si="20"/>
        <v>0</v>
      </c>
      <c r="CA21" s="117">
        <f t="shared" si="21"/>
        <v>0</v>
      </c>
      <c r="CB21" s="117">
        <f t="shared" si="89"/>
        <v>0</v>
      </c>
      <c r="CC21" s="117">
        <f t="shared" si="22"/>
        <v>0</v>
      </c>
      <c r="CD21" s="117">
        <f t="shared" si="23"/>
        <v>0</v>
      </c>
      <c r="CE21" s="117">
        <f t="shared" si="24"/>
        <v>0</v>
      </c>
      <c r="CF21" s="117">
        <f t="shared" si="90"/>
        <v>0</v>
      </c>
      <c r="CG21" s="117">
        <f t="shared" si="91"/>
        <v>0</v>
      </c>
      <c r="CH21" s="117">
        <f t="shared" si="92"/>
        <v>0</v>
      </c>
      <c r="CI21" s="117">
        <f t="shared" si="25"/>
        <v>0</v>
      </c>
      <c r="CJ21" s="117">
        <f t="shared" si="26"/>
        <v>0</v>
      </c>
      <c r="CK21" s="117">
        <f t="shared" si="27"/>
        <v>0</v>
      </c>
      <c r="CL21" s="117">
        <f t="shared" si="28"/>
        <v>0</v>
      </c>
      <c r="CM21" s="117">
        <f t="shared" si="29"/>
        <v>0</v>
      </c>
      <c r="CN21" s="117">
        <f t="shared" si="30"/>
        <v>0</v>
      </c>
      <c r="CO21" s="117">
        <f t="shared" si="31"/>
        <v>0</v>
      </c>
      <c r="CP21" s="117">
        <f t="shared" si="32"/>
        <v>0</v>
      </c>
      <c r="CQ21" s="117">
        <f t="shared" si="33"/>
        <v>0</v>
      </c>
      <c r="CR21" s="117">
        <f t="shared" si="93"/>
        <v>0</v>
      </c>
      <c r="CS21" s="117">
        <f t="shared" si="34"/>
        <v>0</v>
      </c>
      <c r="CT21" s="117">
        <f t="shared" si="35"/>
        <v>0</v>
      </c>
      <c r="CU21" s="117">
        <f t="shared" si="36"/>
        <v>0</v>
      </c>
      <c r="CV21" s="117">
        <f t="shared" si="37"/>
        <v>0</v>
      </c>
      <c r="CW21" s="117">
        <f t="shared" si="38"/>
        <v>0</v>
      </c>
      <c r="CX21" s="117">
        <f t="shared" si="39"/>
        <v>0</v>
      </c>
      <c r="CY21" s="117">
        <f t="shared" si="40"/>
        <v>0</v>
      </c>
      <c r="CZ21" s="117">
        <f t="shared" si="41"/>
        <v>0</v>
      </c>
      <c r="DA21" s="117">
        <f t="shared" si="42"/>
        <v>0</v>
      </c>
      <c r="DB21" s="117">
        <f t="shared" si="94"/>
        <v>0</v>
      </c>
      <c r="DC21" s="117">
        <f t="shared" si="43"/>
        <v>0</v>
      </c>
      <c r="DD21" s="117">
        <f t="shared" si="95"/>
        <v>0</v>
      </c>
      <c r="DE21" s="117">
        <f t="shared" si="44"/>
        <v>0</v>
      </c>
      <c r="DF21" s="117">
        <f t="shared" si="96"/>
        <v>0</v>
      </c>
      <c r="DG21" s="117">
        <f t="shared" si="45"/>
        <v>0</v>
      </c>
      <c r="DH21" s="117">
        <f t="shared" si="46"/>
        <v>0</v>
      </c>
      <c r="DI21" s="117">
        <f t="shared" si="47"/>
        <v>0</v>
      </c>
      <c r="DJ21" s="117">
        <f t="shared" si="48"/>
        <v>0</v>
      </c>
      <c r="DK21" s="117">
        <f t="shared" si="49"/>
        <v>0</v>
      </c>
      <c r="DL21" s="117">
        <f t="shared" si="50"/>
        <v>0</v>
      </c>
      <c r="DM21" s="117">
        <f t="shared" si="51"/>
        <v>0</v>
      </c>
      <c r="DN21" s="117">
        <f t="shared" si="52"/>
        <v>0</v>
      </c>
      <c r="DO21" s="117">
        <f t="shared" si="97"/>
        <v>0</v>
      </c>
      <c r="DP21" s="117">
        <f t="shared" si="53"/>
        <v>0</v>
      </c>
      <c r="DQ21" s="117">
        <f t="shared" si="54"/>
        <v>0</v>
      </c>
      <c r="DR21" s="117">
        <f t="shared" si="98"/>
        <v>0</v>
      </c>
      <c r="DS21" s="117">
        <f t="shared" si="99"/>
        <v>0</v>
      </c>
      <c r="DT21" s="117">
        <f t="shared" si="55"/>
        <v>0</v>
      </c>
      <c r="DU21" s="117">
        <f t="shared" si="56"/>
        <v>0</v>
      </c>
      <c r="DV21" s="117">
        <f t="shared" si="57"/>
        <v>0</v>
      </c>
      <c r="DW21" s="117">
        <f t="shared" si="58"/>
        <v>0</v>
      </c>
      <c r="DX21" s="117">
        <f t="shared" si="59"/>
        <v>0</v>
      </c>
      <c r="DY21" s="117">
        <f t="shared" si="60"/>
        <v>0</v>
      </c>
      <c r="DZ21" s="117">
        <f t="shared" si="100"/>
        <v>0</v>
      </c>
      <c r="EA21" s="117">
        <f t="shared" si="61"/>
        <v>0</v>
      </c>
      <c r="EB21" s="117">
        <f t="shared" si="101"/>
        <v>0</v>
      </c>
      <c r="EC21" s="117">
        <f t="shared" si="62"/>
        <v>0</v>
      </c>
      <c r="ED21" s="117">
        <f t="shared" si="63"/>
        <v>0</v>
      </c>
      <c r="EE21" s="117">
        <f t="shared" si="64"/>
        <v>0</v>
      </c>
      <c r="EF21" s="117">
        <f t="shared" si="65"/>
        <v>0</v>
      </c>
      <c r="EG21" s="117">
        <f t="shared" si="66"/>
        <v>0</v>
      </c>
      <c r="EH21" s="117">
        <f t="shared" si="102"/>
        <v>0</v>
      </c>
      <c r="EI21" s="117">
        <f t="shared" si="67"/>
        <v>0</v>
      </c>
      <c r="EJ21" s="117">
        <f t="shared" si="68"/>
        <v>0</v>
      </c>
      <c r="EK21" s="117">
        <f t="shared" si="69"/>
        <v>0</v>
      </c>
      <c r="EL21" s="117">
        <f t="shared" si="70"/>
        <v>0</v>
      </c>
      <c r="EM21" s="117">
        <f t="shared" si="71"/>
        <v>0</v>
      </c>
      <c r="EN21" s="117">
        <f t="shared" si="103"/>
        <v>0</v>
      </c>
      <c r="EO21" s="117">
        <f t="shared" si="72"/>
        <v>0</v>
      </c>
      <c r="EP21" s="117">
        <f t="shared" si="73"/>
        <v>0</v>
      </c>
      <c r="EQ21" s="117">
        <f t="shared" si="74"/>
        <v>0</v>
      </c>
      <c r="ER21" s="118">
        <f t="shared" si="75"/>
        <v>0</v>
      </c>
      <c r="ES21" s="117">
        <f t="shared" si="76"/>
        <v>0</v>
      </c>
      <c r="ET21" s="117">
        <f t="shared" si="77"/>
        <v>0</v>
      </c>
      <c r="EU21" s="117">
        <f t="shared" si="78"/>
        <v>0</v>
      </c>
      <c r="EV21" s="117">
        <f t="shared" si="79"/>
        <v>0</v>
      </c>
      <c r="EW21" s="117">
        <f t="shared" si="80"/>
        <v>0</v>
      </c>
      <c r="EX21" s="117">
        <f t="shared" si="81"/>
        <v>0</v>
      </c>
      <c r="EY21" s="118">
        <f t="shared" si="82"/>
        <v>0</v>
      </c>
      <c r="EZ21" s="118">
        <f t="shared" si="83"/>
        <v>0</v>
      </c>
      <c r="FA21" s="117">
        <f t="shared" si="104"/>
        <v>0</v>
      </c>
      <c r="FB21" s="118">
        <f t="shared" si="84"/>
        <v>0</v>
      </c>
      <c r="FC21" s="118">
        <f t="shared" si="85"/>
        <v>0</v>
      </c>
      <c r="FD21" s="7">
        <f t="shared" si="86"/>
        <v>0</v>
      </c>
      <c r="FE21" s="7"/>
      <c r="FF21" s="7"/>
    </row>
    <row r="22" spans="1:162" ht="17.100000000000001" customHeight="1" x14ac:dyDescent="0.25">
      <c r="A22" s="774"/>
      <c r="B22" s="777"/>
      <c r="C22" s="174">
        <v>1</v>
      </c>
      <c r="D22" s="449" t="s">
        <v>833</v>
      </c>
      <c r="E22" s="448" t="s">
        <v>833</v>
      </c>
      <c r="F22" s="442" t="s">
        <v>833</v>
      </c>
      <c r="G22" s="440"/>
      <c r="H22" s="441"/>
      <c r="I22" s="442"/>
      <c r="J22" s="443"/>
      <c r="K22" s="441"/>
      <c r="L22" s="444"/>
      <c r="M22" s="445"/>
      <c r="N22" s="439"/>
      <c r="O22" s="442"/>
      <c r="P22" s="440"/>
      <c r="Q22" s="442"/>
      <c r="R22" s="443"/>
      <c r="S22" s="444"/>
      <c r="T22" s="441"/>
      <c r="U22" s="446"/>
      <c r="V22" s="442"/>
      <c r="W22" s="440"/>
      <c r="X22" s="442"/>
      <c r="Y22" s="451"/>
      <c r="Z22" s="441"/>
      <c r="AA22" s="444"/>
      <c r="AB22" s="33" t="s">
        <v>969</v>
      </c>
      <c r="AC22" s="33" t="s">
        <v>985</v>
      </c>
      <c r="AD22" s="23"/>
      <c r="AE22" s="520" t="s">
        <v>801</v>
      </c>
      <c r="AF22" s="520" t="s">
        <v>801</v>
      </c>
      <c r="AG22" s="520" t="s">
        <v>801</v>
      </c>
      <c r="AH22" s="520" t="s">
        <v>621</v>
      </c>
      <c r="AI22" s="520" t="s">
        <v>621</v>
      </c>
      <c r="AJ22" s="520" t="s">
        <v>683</v>
      </c>
      <c r="AK22" s="520" t="s">
        <v>800</v>
      </c>
      <c r="AL22" s="520" t="s">
        <v>800</v>
      </c>
      <c r="AM22" s="520" t="s">
        <v>800</v>
      </c>
      <c r="AN22" s="520" t="s">
        <v>255</v>
      </c>
      <c r="AO22" s="520" t="s">
        <v>255</v>
      </c>
      <c r="AP22" s="520" t="s">
        <v>255</v>
      </c>
      <c r="AQ22" s="520" t="s">
        <v>621</v>
      </c>
      <c r="AR22" s="520" t="s">
        <v>621</v>
      </c>
      <c r="AS22" s="520" t="s">
        <v>301</v>
      </c>
      <c r="AT22" s="520" t="s">
        <v>301</v>
      </c>
      <c r="AU22" s="520" t="s">
        <v>784</v>
      </c>
      <c r="AV22" s="520" t="s">
        <v>784</v>
      </c>
      <c r="AW22" s="520" t="s">
        <v>784</v>
      </c>
      <c r="AX22" s="520" t="s">
        <v>621</v>
      </c>
      <c r="AY22" s="520" t="s">
        <v>621</v>
      </c>
      <c r="AZ22" s="520" t="s">
        <v>301</v>
      </c>
      <c r="BA22" s="520" t="s">
        <v>301</v>
      </c>
      <c r="BC22" s="118"/>
      <c r="BD22" s="118">
        <f t="shared" si="0"/>
        <v>0</v>
      </c>
      <c r="BE22" s="118">
        <f t="shared" si="1"/>
        <v>0</v>
      </c>
      <c r="BF22" s="118">
        <f t="shared" si="2"/>
        <v>0</v>
      </c>
      <c r="BG22" s="118">
        <f t="shared" si="3"/>
        <v>0</v>
      </c>
      <c r="BH22" s="118">
        <f t="shared" si="4"/>
        <v>0</v>
      </c>
      <c r="BI22" s="118">
        <f t="shared" si="5"/>
        <v>0</v>
      </c>
      <c r="BJ22" s="118">
        <f t="shared" si="6"/>
        <v>0</v>
      </c>
      <c r="BK22" s="118">
        <f t="shared" si="7"/>
        <v>0</v>
      </c>
      <c r="BL22" s="117">
        <f t="shared" si="87"/>
        <v>0</v>
      </c>
      <c r="BM22" s="118">
        <f t="shared" si="8"/>
        <v>0</v>
      </c>
      <c r="BN22" s="118">
        <f t="shared" si="9"/>
        <v>0</v>
      </c>
      <c r="BO22" s="117">
        <f t="shared" si="10"/>
        <v>0</v>
      </c>
      <c r="BP22" s="118">
        <f t="shared" si="11"/>
        <v>0</v>
      </c>
      <c r="BQ22" s="118">
        <f t="shared" si="12"/>
        <v>0</v>
      </c>
      <c r="BR22" s="118">
        <f t="shared" si="13"/>
        <v>0</v>
      </c>
      <c r="BS22" s="118">
        <f t="shared" si="14"/>
        <v>0</v>
      </c>
      <c r="BT22" s="118">
        <f t="shared" si="15"/>
        <v>0</v>
      </c>
      <c r="BU22" s="118">
        <f t="shared" si="16"/>
        <v>0</v>
      </c>
      <c r="BV22" s="118">
        <f t="shared" si="88"/>
        <v>0</v>
      </c>
      <c r="BW22" s="117">
        <f t="shared" si="17"/>
        <v>0</v>
      </c>
      <c r="BX22" s="117">
        <f t="shared" si="18"/>
        <v>0</v>
      </c>
      <c r="BY22" s="117">
        <f t="shared" si="19"/>
        <v>0</v>
      </c>
      <c r="BZ22" s="117">
        <f t="shared" si="20"/>
        <v>0</v>
      </c>
      <c r="CA22" s="117">
        <f t="shared" si="21"/>
        <v>0</v>
      </c>
      <c r="CB22" s="117">
        <f t="shared" si="89"/>
        <v>0</v>
      </c>
      <c r="CC22" s="117">
        <f t="shared" si="22"/>
        <v>0</v>
      </c>
      <c r="CD22" s="117">
        <f t="shared" si="23"/>
        <v>0</v>
      </c>
      <c r="CE22" s="117">
        <f t="shared" si="24"/>
        <v>0</v>
      </c>
      <c r="CF22" s="117">
        <f t="shared" si="90"/>
        <v>0</v>
      </c>
      <c r="CG22" s="117">
        <f t="shared" si="91"/>
        <v>0</v>
      </c>
      <c r="CH22" s="117">
        <f t="shared" si="92"/>
        <v>0</v>
      </c>
      <c r="CI22" s="117">
        <f t="shared" si="25"/>
        <v>0</v>
      </c>
      <c r="CJ22" s="117">
        <f t="shared" si="26"/>
        <v>0</v>
      </c>
      <c r="CK22" s="117">
        <f t="shared" si="27"/>
        <v>0</v>
      </c>
      <c r="CL22" s="117">
        <f t="shared" si="28"/>
        <v>0</v>
      </c>
      <c r="CM22" s="117">
        <f t="shared" si="29"/>
        <v>0</v>
      </c>
      <c r="CN22" s="117">
        <f t="shared" si="30"/>
        <v>0</v>
      </c>
      <c r="CO22" s="117">
        <f t="shared" si="31"/>
        <v>0</v>
      </c>
      <c r="CP22" s="117">
        <f t="shared" si="32"/>
        <v>0</v>
      </c>
      <c r="CQ22" s="117">
        <f t="shared" si="33"/>
        <v>0</v>
      </c>
      <c r="CR22" s="117">
        <f t="shared" si="93"/>
        <v>0</v>
      </c>
      <c r="CS22" s="117">
        <f t="shared" si="34"/>
        <v>0</v>
      </c>
      <c r="CT22" s="117">
        <f t="shared" si="35"/>
        <v>0</v>
      </c>
      <c r="CU22" s="117">
        <f t="shared" si="36"/>
        <v>0</v>
      </c>
      <c r="CV22" s="117">
        <f t="shared" si="37"/>
        <v>0</v>
      </c>
      <c r="CW22" s="117">
        <f t="shared" si="38"/>
        <v>0</v>
      </c>
      <c r="CX22" s="117">
        <f t="shared" si="39"/>
        <v>0</v>
      </c>
      <c r="CY22" s="117">
        <f t="shared" si="40"/>
        <v>0</v>
      </c>
      <c r="CZ22" s="117">
        <f t="shared" si="41"/>
        <v>0</v>
      </c>
      <c r="DA22" s="117">
        <f t="shared" si="42"/>
        <v>0</v>
      </c>
      <c r="DB22" s="117">
        <f t="shared" si="94"/>
        <v>0</v>
      </c>
      <c r="DC22" s="117">
        <f t="shared" si="43"/>
        <v>0</v>
      </c>
      <c r="DD22" s="117">
        <f t="shared" si="95"/>
        <v>0</v>
      </c>
      <c r="DE22" s="117">
        <f t="shared" si="44"/>
        <v>0</v>
      </c>
      <c r="DF22" s="117">
        <f t="shared" si="96"/>
        <v>0</v>
      </c>
      <c r="DG22" s="117">
        <f t="shared" si="45"/>
        <v>0</v>
      </c>
      <c r="DH22" s="117">
        <f t="shared" si="46"/>
        <v>0</v>
      </c>
      <c r="DI22" s="117">
        <f t="shared" si="47"/>
        <v>0</v>
      </c>
      <c r="DJ22" s="117">
        <f t="shared" si="48"/>
        <v>0</v>
      </c>
      <c r="DK22" s="117">
        <f t="shared" si="49"/>
        <v>0</v>
      </c>
      <c r="DL22" s="117">
        <f t="shared" si="50"/>
        <v>0</v>
      </c>
      <c r="DM22" s="117">
        <f t="shared" si="51"/>
        <v>0</v>
      </c>
      <c r="DN22" s="117">
        <f t="shared" si="52"/>
        <v>0</v>
      </c>
      <c r="DO22" s="117">
        <f t="shared" si="97"/>
        <v>0</v>
      </c>
      <c r="DP22" s="117">
        <f t="shared" si="53"/>
        <v>0</v>
      </c>
      <c r="DQ22" s="117">
        <f t="shared" si="54"/>
        <v>0</v>
      </c>
      <c r="DR22" s="117">
        <f t="shared" si="98"/>
        <v>0</v>
      </c>
      <c r="DS22" s="117">
        <f t="shared" si="99"/>
        <v>0</v>
      </c>
      <c r="DT22" s="117">
        <f t="shared" si="55"/>
        <v>0</v>
      </c>
      <c r="DU22" s="117">
        <f t="shared" si="56"/>
        <v>0</v>
      </c>
      <c r="DV22" s="117">
        <f t="shared" si="57"/>
        <v>0</v>
      </c>
      <c r="DW22" s="117">
        <f t="shared" si="58"/>
        <v>0</v>
      </c>
      <c r="DX22" s="117">
        <f t="shared" si="59"/>
        <v>0</v>
      </c>
      <c r="DY22" s="117">
        <f t="shared" si="60"/>
        <v>0</v>
      </c>
      <c r="DZ22" s="117">
        <f t="shared" si="100"/>
        <v>0</v>
      </c>
      <c r="EA22" s="117">
        <f t="shared" si="61"/>
        <v>0</v>
      </c>
      <c r="EB22" s="117">
        <f t="shared" si="101"/>
        <v>0</v>
      </c>
      <c r="EC22" s="117">
        <f t="shared" si="62"/>
        <v>0</v>
      </c>
      <c r="ED22" s="117">
        <f t="shared" si="63"/>
        <v>0</v>
      </c>
      <c r="EE22" s="117">
        <f t="shared" si="64"/>
        <v>0</v>
      </c>
      <c r="EF22" s="117">
        <f t="shared" si="65"/>
        <v>0</v>
      </c>
      <c r="EG22" s="117">
        <f t="shared" si="66"/>
        <v>0</v>
      </c>
      <c r="EH22" s="117">
        <f t="shared" si="102"/>
        <v>0</v>
      </c>
      <c r="EI22" s="117">
        <f t="shared" si="67"/>
        <v>0</v>
      </c>
      <c r="EJ22" s="117">
        <f t="shared" si="68"/>
        <v>0</v>
      </c>
      <c r="EK22" s="117">
        <f t="shared" si="69"/>
        <v>0</v>
      </c>
      <c r="EL22" s="117">
        <f t="shared" si="70"/>
        <v>0</v>
      </c>
      <c r="EM22" s="117">
        <f t="shared" si="71"/>
        <v>0</v>
      </c>
      <c r="EN22" s="117">
        <f t="shared" si="103"/>
        <v>0</v>
      </c>
      <c r="EO22" s="117">
        <f t="shared" si="72"/>
        <v>0</v>
      </c>
      <c r="EP22" s="117">
        <f t="shared" si="73"/>
        <v>0</v>
      </c>
      <c r="EQ22" s="117">
        <f t="shared" si="74"/>
        <v>0</v>
      </c>
      <c r="ER22" s="118">
        <f t="shared" si="75"/>
        <v>0</v>
      </c>
      <c r="ES22" s="117">
        <f t="shared" si="76"/>
        <v>0</v>
      </c>
      <c r="ET22" s="117">
        <f t="shared" si="77"/>
        <v>0</v>
      </c>
      <c r="EU22" s="117">
        <f t="shared" si="78"/>
        <v>0</v>
      </c>
      <c r="EV22" s="117">
        <f t="shared" si="79"/>
        <v>0</v>
      </c>
      <c r="EW22" s="117">
        <f t="shared" si="80"/>
        <v>0</v>
      </c>
      <c r="EX22" s="117">
        <f t="shared" si="81"/>
        <v>0</v>
      </c>
      <c r="EY22" s="118">
        <f t="shared" si="82"/>
        <v>0</v>
      </c>
      <c r="EZ22" s="118">
        <f t="shared" si="83"/>
        <v>0</v>
      </c>
      <c r="FA22" s="117">
        <f t="shared" si="104"/>
        <v>0</v>
      </c>
      <c r="FB22" s="118">
        <f t="shared" si="84"/>
        <v>0</v>
      </c>
      <c r="FC22" s="118">
        <f t="shared" si="85"/>
        <v>0</v>
      </c>
      <c r="FD22" s="7">
        <f t="shared" si="86"/>
        <v>0</v>
      </c>
      <c r="FE22" s="7"/>
      <c r="FF22" s="7"/>
    </row>
    <row r="23" spans="1:162" ht="17.100000000000001" customHeight="1" x14ac:dyDescent="0.25">
      <c r="A23" s="774"/>
      <c r="B23" s="777"/>
      <c r="C23" s="172">
        <v>2</v>
      </c>
      <c r="D23" s="449" t="s">
        <v>833</v>
      </c>
      <c r="E23" s="448" t="s">
        <v>833</v>
      </c>
      <c r="F23" s="430" t="s">
        <v>833</v>
      </c>
      <c r="G23" s="449"/>
      <c r="H23" s="450"/>
      <c r="I23" s="430"/>
      <c r="J23" s="451"/>
      <c r="K23" s="450"/>
      <c r="L23" s="452"/>
      <c r="M23" s="453"/>
      <c r="N23" s="448"/>
      <c r="O23" s="430"/>
      <c r="P23" s="449"/>
      <c r="Q23" s="430"/>
      <c r="R23" s="451"/>
      <c r="S23" s="452"/>
      <c r="T23" s="441"/>
      <c r="U23" s="454"/>
      <c r="V23" s="442"/>
      <c r="W23" s="449"/>
      <c r="X23" s="430"/>
      <c r="Y23" s="451"/>
      <c r="Z23" s="450"/>
      <c r="AA23" s="452"/>
      <c r="AB23" s="733" t="s">
        <v>27</v>
      </c>
      <c r="AC23" s="732"/>
      <c r="AD23" s="23"/>
      <c r="AE23" s="520" t="s">
        <v>801</v>
      </c>
      <c r="AF23" s="520" t="s">
        <v>801</v>
      </c>
      <c r="AG23" s="520" t="s">
        <v>801</v>
      </c>
      <c r="AH23" s="520" t="s">
        <v>621</v>
      </c>
      <c r="AI23" s="520" t="s">
        <v>621</v>
      </c>
      <c r="AJ23" s="520" t="s">
        <v>683</v>
      </c>
      <c r="AK23" s="520" t="s">
        <v>620</v>
      </c>
      <c r="AL23" s="520" t="s">
        <v>620</v>
      </c>
      <c r="AM23" s="520" t="s">
        <v>620</v>
      </c>
      <c r="AN23" s="520" t="s">
        <v>255</v>
      </c>
      <c r="AO23" s="520" t="s">
        <v>255</v>
      </c>
      <c r="AP23" s="520" t="s">
        <v>255</v>
      </c>
      <c r="AQ23" s="520" t="s">
        <v>621</v>
      </c>
      <c r="AR23" s="520" t="s">
        <v>621</v>
      </c>
      <c r="AS23" s="520" t="s">
        <v>301</v>
      </c>
      <c r="AT23" s="520" t="s">
        <v>301</v>
      </c>
      <c r="AU23" s="520" t="s">
        <v>784</v>
      </c>
      <c r="AV23" s="520" t="s">
        <v>784</v>
      </c>
      <c r="AW23" s="520" t="s">
        <v>784</v>
      </c>
      <c r="AX23" s="520" t="s">
        <v>621</v>
      </c>
      <c r="AY23" s="520" t="s">
        <v>621</v>
      </c>
      <c r="AZ23" s="520" t="s">
        <v>301</v>
      </c>
      <c r="BA23" s="520" t="s">
        <v>301</v>
      </c>
      <c r="BC23" s="118"/>
      <c r="BD23" s="118">
        <f t="shared" si="0"/>
        <v>0</v>
      </c>
      <c r="BE23" s="118">
        <f t="shared" si="1"/>
        <v>0</v>
      </c>
      <c r="BF23" s="118">
        <f t="shared" si="2"/>
        <v>0</v>
      </c>
      <c r="BG23" s="118">
        <f t="shared" si="3"/>
        <v>0</v>
      </c>
      <c r="BH23" s="118">
        <f t="shared" si="4"/>
        <v>0</v>
      </c>
      <c r="BI23" s="118">
        <f t="shared" si="5"/>
        <v>0</v>
      </c>
      <c r="BJ23" s="118">
        <f t="shared" si="6"/>
        <v>0</v>
      </c>
      <c r="BK23" s="118">
        <f t="shared" si="7"/>
        <v>0</v>
      </c>
      <c r="BL23" s="117">
        <f t="shared" si="87"/>
        <v>0</v>
      </c>
      <c r="BM23" s="118">
        <f t="shared" si="8"/>
        <v>0</v>
      </c>
      <c r="BN23" s="118">
        <f t="shared" si="9"/>
        <v>0</v>
      </c>
      <c r="BO23" s="117">
        <f t="shared" si="10"/>
        <v>0</v>
      </c>
      <c r="BP23" s="118">
        <f t="shared" si="11"/>
        <v>0</v>
      </c>
      <c r="BQ23" s="118">
        <f t="shared" si="12"/>
        <v>0</v>
      </c>
      <c r="BR23" s="118">
        <f t="shared" si="13"/>
        <v>0</v>
      </c>
      <c r="BS23" s="118">
        <f t="shared" si="14"/>
        <v>0</v>
      </c>
      <c r="BT23" s="118">
        <f t="shared" si="15"/>
        <v>0</v>
      </c>
      <c r="BU23" s="118">
        <f t="shared" si="16"/>
        <v>0</v>
      </c>
      <c r="BV23" s="118">
        <f t="shared" si="88"/>
        <v>0</v>
      </c>
      <c r="BW23" s="117">
        <f t="shared" si="17"/>
        <v>0</v>
      </c>
      <c r="BX23" s="117">
        <f t="shared" si="18"/>
        <v>0</v>
      </c>
      <c r="BY23" s="117">
        <f t="shared" si="19"/>
        <v>0</v>
      </c>
      <c r="BZ23" s="117">
        <f t="shared" si="20"/>
        <v>0</v>
      </c>
      <c r="CA23" s="117">
        <f t="shared" si="21"/>
        <v>0</v>
      </c>
      <c r="CB23" s="117">
        <f t="shared" si="89"/>
        <v>0</v>
      </c>
      <c r="CC23" s="117">
        <f t="shared" si="22"/>
        <v>0</v>
      </c>
      <c r="CD23" s="117">
        <f t="shared" si="23"/>
        <v>0</v>
      </c>
      <c r="CE23" s="117">
        <f t="shared" si="24"/>
        <v>0</v>
      </c>
      <c r="CF23" s="117">
        <f t="shared" si="90"/>
        <v>0</v>
      </c>
      <c r="CG23" s="117">
        <f t="shared" si="91"/>
        <v>0</v>
      </c>
      <c r="CH23" s="117">
        <f t="shared" si="92"/>
        <v>0</v>
      </c>
      <c r="CI23" s="117">
        <f t="shared" si="25"/>
        <v>0</v>
      </c>
      <c r="CJ23" s="117">
        <f t="shared" si="26"/>
        <v>0</v>
      </c>
      <c r="CK23" s="117">
        <f t="shared" si="27"/>
        <v>0</v>
      </c>
      <c r="CL23" s="117">
        <f t="shared" si="28"/>
        <v>0</v>
      </c>
      <c r="CM23" s="117">
        <f t="shared" si="29"/>
        <v>0</v>
      </c>
      <c r="CN23" s="117">
        <f t="shared" si="30"/>
        <v>0</v>
      </c>
      <c r="CO23" s="117">
        <f t="shared" si="31"/>
        <v>0</v>
      </c>
      <c r="CP23" s="117">
        <f t="shared" si="32"/>
        <v>0</v>
      </c>
      <c r="CQ23" s="117">
        <f t="shared" si="33"/>
        <v>0</v>
      </c>
      <c r="CR23" s="117">
        <f t="shared" si="93"/>
        <v>0</v>
      </c>
      <c r="CS23" s="117">
        <f t="shared" si="34"/>
        <v>0</v>
      </c>
      <c r="CT23" s="117">
        <f t="shared" si="35"/>
        <v>0</v>
      </c>
      <c r="CU23" s="117">
        <f t="shared" si="36"/>
        <v>0</v>
      </c>
      <c r="CV23" s="117">
        <f t="shared" si="37"/>
        <v>0</v>
      </c>
      <c r="CW23" s="117">
        <f t="shared" si="38"/>
        <v>0</v>
      </c>
      <c r="CX23" s="117">
        <f t="shared" si="39"/>
        <v>0</v>
      </c>
      <c r="CY23" s="117">
        <f t="shared" si="40"/>
        <v>0</v>
      </c>
      <c r="CZ23" s="117">
        <f t="shared" si="41"/>
        <v>0</v>
      </c>
      <c r="DA23" s="117">
        <f t="shared" si="42"/>
        <v>0</v>
      </c>
      <c r="DB23" s="117">
        <f t="shared" si="94"/>
        <v>0</v>
      </c>
      <c r="DC23" s="117">
        <f t="shared" si="43"/>
        <v>0</v>
      </c>
      <c r="DD23" s="117">
        <f t="shared" si="95"/>
        <v>0</v>
      </c>
      <c r="DE23" s="117">
        <f t="shared" si="44"/>
        <v>0</v>
      </c>
      <c r="DF23" s="117">
        <f t="shared" si="96"/>
        <v>0</v>
      </c>
      <c r="DG23" s="117">
        <f t="shared" si="45"/>
        <v>0</v>
      </c>
      <c r="DH23" s="117">
        <f t="shared" si="46"/>
        <v>0</v>
      </c>
      <c r="DI23" s="117">
        <f t="shared" si="47"/>
        <v>0</v>
      </c>
      <c r="DJ23" s="117">
        <f t="shared" si="48"/>
        <v>0</v>
      </c>
      <c r="DK23" s="117">
        <f t="shared" si="49"/>
        <v>0</v>
      </c>
      <c r="DL23" s="117">
        <f t="shared" si="50"/>
        <v>0</v>
      </c>
      <c r="DM23" s="117">
        <f t="shared" si="51"/>
        <v>0</v>
      </c>
      <c r="DN23" s="117">
        <f t="shared" si="52"/>
        <v>0</v>
      </c>
      <c r="DO23" s="117">
        <f t="shared" si="97"/>
        <v>0</v>
      </c>
      <c r="DP23" s="117">
        <f t="shared" si="53"/>
        <v>0</v>
      </c>
      <c r="DQ23" s="117">
        <f t="shared" si="54"/>
        <v>0</v>
      </c>
      <c r="DR23" s="117">
        <f t="shared" si="98"/>
        <v>0</v>
      </c>
      <c r="DS23" s="117">
        <f t="shared" si="99"/>
        <v>0</v>
      </c>
      <c r="DT23" s="117">
        <f t="shared" si="55"/>
        <v>0</v>
      </c>
      <c r="DU23" s="117">
        <f t="shared" si="56"/>
        <v>0</v>
      </c>
      <c r="DV23" s="117">
        <f t="shared" si="57"/>
        <v>0</v>
      </c>
      <c r="DW23" s="117">
        <f t="shared" si="58"/>
        <v>0</v>
      </c>
      <c r="DX23" s="117">
        <f t="shared" si="59"/>
        <v>0</v>
      </c>
      <c r="DY23" s="117">
        <f t="shared" si="60"/>
        <v>0</v>
      </c>
      <c r="DZ23" s="117">
        <f t="shared" si="100"/>
        <v>0</v>
      </c>
      <c r="EA23" s="117">
        <f t="shared" si="61"/>
        <v>0</v>
      </c>
      <c r="EB23" s="117">
        <f t="shared" si="101"/>
        <v>0</v>
      </c>
      <c r="EC23" s="117">
        <f t="shared" si="62"/>
        <v>0</v>
      </c>
      <c r="ED23" s="117">
        <f t="shared" si="63"/>
        <v>0</v>
      </c>
      <c r="EE23" s="117">
        <f t="shared" si="64"/>
        <v>0</v>
      </c>
      <c r="EF23" s="117">
        <f t="shared" si="65"/>
        <v>0</v>
      </c>
      <c r="EG23" s="117">
        <f t="shared" si="66"/>
        <v>0</v>
      </c>
      <c r="EH23" s="117">
        <f t="shared" si="102"/>
        <v>0</v>
      </c>
      <c r="EI23" s="117">
        <f t="shared" si="67"/>
        <v>0</v>
      </c>
      <c r="EJ23" s="117">
        <f t="shared" si="68"/>
        <v>0</v>
      </c>
      <c r="EK23" s="117">
        <f t="shared" si="69"/>
        <v>0</v>
      </c>
      <c r="EL23" s="117">
        <f t="shared" si="70"/>
        <v>0</v>
      </c>
      <c r="EM23" s="117">
        <f t="shared" si="71"/>
        <v>0</v>
      </c>
      <c r="EN23" s="117">
        <f t="shared" si="103"/>
        <v>0</v>
      </c>
      <c r="EO23" s="117">
        <f t="shared" si="72"/>
        <v>0</v>
      </c>
      <c r="EP23" s="117">
        <f t="shared" si="73"/>
        <v>0</v>
      </c>
      <c r="EQ23" s="117">
        <f t="shared" si="74"/>
        <v>0</v>
      </c>
      <c r="ER23" s="118">
        <f t="shared" si="75"/>
        <v>0</v>
      </c>
      <c r="ES23" s="117">
        <f t="shared" si="76"/>
        <v>0</v>
      </c>
      <c r="ET23" s="117">
        <f t="shared" si="77"/>
        <v>0</v>
      </c>
      <c r="EU23" s="117">
        <f t="shared" si="78"/>
        <v>0</v>
      </c>
      <c r="EV23" s="117">
        <f t="shared" si="79"/>
        <v>0</v>
      </c>
      <c r="EW23" s="117">
        <f t="shared" si="80"/>
        <v>0</v>
      </c>
      <c r="EX23" s="117">
        <f t="shared" si="81"/>
        <v>0</v>
      </c>
      <c r="EY23" s="118">
        <f t="shared" si="82"/>
        <v>0</v>
      </c>
      <c r="EZ23" s="118">
        <f t="shared" si="83"/>
        <v>0</v>
      </c>
      <c r="FA23" s="117">
        <f t="shared" si="104"/>
        <v>0</v>
      </c>
      <c r="FB23" s="118">
        <f t="shared" si="84"/>
        <v>0</v>
      </c>
      <c r="FC23" s="118">
        <f t="shared" si="85"/>
        <v>0</v>
      </c>
      <c r="FD23" s="7">
        <f t="shared" si="86"/>
        <v>0</v>
      </c>
      <c r="FE23" s="7"/>
      <c r="FF23" s="7"/>
    </row>
    <row r="24" spans="1:162" ht="17.100000000000001" customHeight="1" x14ac:dyDescent="0.25">
      <c r="A24" s="774"/>
      <c r="B24" s="777"/>
      <c r="C24" s="172">
        <v>3</v>
      </c>
      <c r="D24" s="449" t="s">
        <v>841</v>
      </c>
      <c r="E24" s="448"/>
      <c r="F24" s="430"/>
      <c r="G24" s="449"/>
      <c r="H24" s="450"/>
      <c r="I24" s="430"/>
      <c r="J24" s="451"/>
      <c r="K24" s="450"/>
      <c r="L24" s="452"/>
      <c r="M24" s="453"/>
      <c r="N24" s="448"/>
      <c r="O24" s="430"/>
      <c r="P24" s="446"/>
      <c r="Q24" s="430"/>
      <c r="R24" s="451"/>
      <c r="S24" s="452"/>
      <c r="T24" s="447"/>
      <c r="U24" s="441"/>
      <c r="V24" s="430"/>
      <c r="W24" s="449"/>
      <c r="X24" s="430"/>
      <c r="Y24" s="451"/>
      <c r="Z24" s="450"/>
      <c r="AA24" s="452"/>
      <c r="AB24" s="20" t="s">
        <v>968</v>
      </c>
      <c r="AC24" s="20" t="s">
        <v>986</v>
      </c>
      <c r="AD24" s="190"/>
      <c r="AE24" s="520" t="s">
        <v>256</v>
      </c>
      <c r="AF24" s="520" t="s">
        <v>256</v>
      </c>
      <c r="AG24" s="520" t="s">
        <v>256</v>
      </c>
      <c r="AH24" s="520" t="s">
        <v>621</v>
      </c>
      <c r="AI24" s="520" t="s">
        <v>621</v>
      </c>
      <c r="AJ24" s="520" t="s">
        <v>683</v>
      </c>
      <c r="AK24" s="520" t="s">
        <v>620</v>
      </c>
      <c r="AL24" s="520" t="s">
        <v>620</v>
      </c>
      <c r="AM24" s="520" t="s">
        <v>620</v>
      </c>
      <c r="AN24" s="520" t="s">
        <v>802</v>
      </c>
      <c r="AO24" s="520" t="s">
        <v>802</v>
      </c>
      <c r="AP24" s="520" t="s">
        <v>802</v>
      </c>
      <c r="AQ24" s="520" t="s">
        <v>621</v>
      </c>
      <c r="AR24" s="520" t="s">
        <v>621</v>
      </c>
      <c r="AS24" s="520" t="s">
        <v>632</v>
      </c>
      <c r="AT24" s="520" t="s">
        <v>632</v>
      </c>
      <c r="AU24" s="520" t="s">
        <v>813</v>
      </c>
      <c r="AV24" s="520" t="s">
        <v>813</v>
      </c>
      <c r="AW24" s="520" t="s">
        <v>813</v>
      </c>
      <c r="AX24" s="520" t="s">
        <v>621</v>
      </c>
      <c r="AY24" s="520" t="s">
        <v>621</v>
      </c>
      <c r="AZ24" s="520" t="s">
        <v>632</v>
      </c>
      <c r="BA24" s="520" t="s">
        <v>632</v>
      </c>
      <c r="BC24" s="118"/>
      <c r="BD24" s="118">
        <f t="shared" si="0"/>
        <v>0</v>
      </c>
      <c r="BE24" s="118">
        <f t="shared" si="1"/>
        <v>0</v>
      </c>
      <c r="BF24" s="118">
        <f t="shared" si="2"/>
        <v>0</v>
      </c>
      <c r="BG24" s="118">
        <f t="shared" si="3"/>
        <v>0</v>
      </c>
      <c r="BH24" s="118">
        <f t="shared" si="4"/>
        <v>0</v>
      </c>
      <c r="BI24" s="118">
        <f t="shared" si="5"/>
        <v>0</v>
      </c>
      <c r="BJ24" s="118">
        <f t="shared" si="6"/>
        <v>0</v>
      </c>
      <c r="BK24" s="118">
        <f t="shared" si="7"/>
        <v>0</v>
      </c>
      <c r="BL24" s="117">
        <f t="shared" si="87"/>
        <v>0</v>
      </c>
      <c r="BM24" s="118">
        <f t="shared" si="8"/>
        <v>0</v>
      </c>
      <c r="BN24" s="118">
        <f t="shared" si="9"/>
        <v>0</v>
      </c>
      <c r="BO24" s="117">
        <f t="shared" si="10"/>
        <v>0</v>
      </c>
      <c r="BP24" s="118">
        <f t="shared" si="11"/>
        <v>0</v>
      </c>
      <c r="BQ24" s="118">
        <f t="shared" si="12"/>
        <v>0</v>
      </c>
      <c r="BR24" s="118">
        <f t="shared" si="13"/>
        <v>0</v>
      </c>
      <c r="BS24" s="118">
        <f t="shared" si="14"/>
        <v>0</v>
      </c>
      <c r="BT24" s="118">
        <f t="shared" si="15"/>
        <v>0</v>
      </c>
      <c r="BU24" s="118">
        <f t="shared" si="16"/>
        <v>0</v>
      </c>
      <c r="BV24" s="118">
        <f t="shared" si="88"/>
        <v>0</v>
      </c>
      <c r="BW24" s="117">
        <f t="shared" si="17"/>
        <v>0</v>
      </c>
      <c r="BX24" s="117">
        <f t="shared" si="18"/>
        <v>0</v>
      </c>
      <c r="BY24" s="117">
        <f t="shared" si="19"/>
        <v>0</v>
      </c>
      <c r="BZ24" s="117">
        <f t="shared" si="20"/>
        <v>0</v>
      </c>
      <c r="CA24" s="117">
        <f t="shared" si="21"/>
        <v>0</v>
      </c>
      <c r="CB24" s="117">
        <f t="shared" si="89"/>
        <v>0</v>
      </c>
      <c r="CC24" s="117">
        <f t="shared" si="22"/>
        <v>0</v>
      </c>
      <c r="CD24" s="117">
        <f t="shared" si="23"/>
        <v>0</v>
      </c>
      <c r="CE24" s="117">
        <f t="shared" si="24"/>
        <v>0</v>
      </c>
      <c r="CF24" s="117">
        <f t="shared" si="90"/>
        <v>0</v>
      </c>
      <c r="CG24" s="117">
        <f t="shared" si="91"/>
        <v>0</v>
      </c>
      <c r="CH24" s="117">
        <f t="shared" si="92"/>
        <v>0</v>
      </c>
      <c r="CI24" s="117">
        <f t="shared" si="25"/>
        <v>0</v>
      </c>
      <c r="CJ24" s="117">
        <f t="shared" si="26"/>
        <v>0</v>
      </c>
      <c r="CK24" s="117">
        <f t="shared" si="27"/>
        <v>0</v>
      </c>
      <c r="CL24" s="117">
        <f t="shared" si="28"/>
        <v>0</v>
      </c>
      <c r="CM24" s="117">
        <f t="shared" si="29"/>
        <v>0</v>
      </c>
      <c r="CN24" s="117">
        <f t="shared" si="30"/>
        <v>0</v>
      </c>
      <c r="CO24" s="117">
        <f t="shared" si="31"/>
        <v>0</v>
      </c>
      <c r="CP24" s="117">
        <f t="shared" si="32"/>
        <v>0</v>
      </c>
      <c r="CQ24" s="117">
        <f t="shared" si="33"/>
        <v>0</v>
      </c>
      <c r="CR24" s="117">
        <f t="shared" si="93"/>
        <v>0</v>
      </c>
      <c r="CS24" s="117">
        <f t="shared" si="34"/>
        <v>0</v>
      </c>
      <c r="CT24" s="117">
        <f t="shared" si="35"/>
        <v>0</v>
      </c>
      <c r="CU24" s="117">
        <f t="shared" si="36"/>
        <v>0</v>
      </c>
      <c r="CV24" s="117">
        <f t="shared" si="37"/>
        <v>0</v>
      </c>
      <c r="CW24" s="117">
        <f t="shared" si="38"/>
        <v>0</v>
      </c>
      <c r="CX24" s="117">
        <f t="shared" si="39"/>
        <v>0</v>
      </c>
      <c r="CY24" s="117">
        <f t="shared" si="40"/>
        <v>0</v>
      </c>
      <c r="CZ24" s="117">
        <f t="shared" si="41"/>
        <v>0</v>
      </c>
      <c r="DA24" s="117">
        <f t="shared" si="42"/>
        <v>0</v>
      </c>
      <c r="DB24" s="117">
        <f t="shared" si="94"/>
        <v>0</v>
      </c>
      <c r="DC24" s="117">
        <f t="shared" si="43"/>
        <v>0</v>
      </c>
      <c r="DD24" s="117">
        <f t="shared" si="95"/>
        <v>0</v>
      </c>
      <c r="DE24" s="117">
        <f t="shared" si="44"/>
        <v>0</v>
      </c>
      <c r="DF24" s="117">
        <f t="shared" si="96"/>
        <v>0</v>
      </c>
      <c r="DG24" s="117">
        <f t="shared" si="45"/>
        <v>0</v>
      </c>
      <c r="DH24" s="117">
        <f t="shared" si="46"/>
        <v>0</v>
      </c>
      <c r="DI24" s="117">
        <f t="shared" si="47"/>
        <v>0</v>
      </c>
      <c r="DJ24" s="117">
        <f t="shared" si="48"/>
        <v>0</v>
      </c>
      <c r="DK24" s="117">
        <f t="shared" si="49"/>
        <v>0</v>
      </c>
      <c r="DL24" s="117">
        <f t="shared" si="50"/>
        <v>0</v>
      </c>
      <c r="DM24" s="117">
        <f t="shared" si="51"/>
        <v>0</v>
      </c>
      <c r="DN24" s="117">
        <f t="shared" si="52"/>
        <v>0</v>
      </c>
      <c r="DO24" s="117">
        <f t="shared" si="97"/>
        <v>0</v>
      </c>
      <c r="DP24" s="117">
        <f t="shared" si="53"/>
        <v>0</v>
      </c>
      <c r="DQ24" s="117">
        <f t="shared" si="54"/>
        <v>0</v>
      </c>
      <c r="DR24" s="117">
        <f t="shared" si="98"/>
        <v>0</v>
      </c>
      <c r="DS24" s="117">
        <f t="shared" si="99"/>
        <v>0</v>
      </c>
      <c r="DT24" s="117">
        <f t="shared" si="55"/>
        <v>0</v>
      </c>
      <c r="DU24" s="117">
        <f t="shared" si="56"/>
        <v>0</v>
      </c>
      <c r="DV24" s="117">
        <f t="shared" si="57"/>
        <v>0</v>
      </c>
      <c r="DW24" s="117">
        <f t="shared" si="58"/>
        <v>0</v>
      </c>
      <c r="DX24" s="117">
        <f t="shared" si="59"/>
        <v>0</v>
      </c>
      <c r="DY24" s="117">
        <f t="shared" si="60"/>
        <v>0</v>
      </c>
      <c r="DZ24" s="117">
        <f t="shared" si="100"/>
        <v>0</v>
      </c>
      <c r="EA24" s="117">
        <f t="shared" si="61"/>
        <v>0</v>
      </c>
      <c r="EB24" s="117">
        <f t="shared" si="101"/>
        <v>0</v>
      </c>
      <c r="EC24" s="117">
        <f t="shared" si="62"/>
        <v>0</v>
      </c>
      <c r="ED24" s="117">
        <f t="shared" si="63"/>
        <v>0</v>
      </c>
      <c r="EE24" s="117">
        <f t="shared" si="64"/>
        <v>0</v>
      </c>
      <c r="EF24" s="117">
        <f t="shared" si="65"/>
        <v>0</v>
      </c>
      <c r="EG24" s="117">
        <f t="shared" si="66"/>
        <v>0</v>
      </c>
      <c r="EH24" s="117">
        <f t="shared" si="102"/>
        <v>0</v>
      </c>
      <c r="EI24" s="117">
        <f t="shared" si="67"/>
        <v>0</v>
      </c>
      <c r="EJ24" s="117">
        <f t="shared" si="68"/>
        <v>0</v>
      </c>
      <c r="EK24" s="117">
        <f t="shared" si="69"/>
        <v>0</v>
      </c>
      <c r="EL24" s="117">
        <f t="shared" si="70"/>
        <v>0</v>
      </c>
      <c r="EM24" s="117">
        <f t="shared" si="71"/>
        <v>0</v>
      </c>
      <c r="EN24" s="117">
        <f t="shared" si="103"/>
        <v>0</v>
      </c>
      <c r="EO24" s="117">
        <f t="shared" si="72"/>
        <v>0</v>
      </c>
      <c r="EP24" s="117">
        <f t="shared" si="73"/>
        <v>0</v>
      </c>
      <c r="EQ24" s="117">
        <f t="shared" si="74"/>
        <v>0</v>
      </c>
      <c r="ER24" s="118">
        <f t="shared" si="75"/>
        <v>0</v>
      </c>
      <c r="ES24" s="117">
        <f t="shared" si="76"/>
        <v>0</v>
      </c>
      <c r="ET24" s="117">
        <f t="shared" si="77"/>
        <v>0</v>
      </c>
      <c r="EU24" s="117">
        <f t="shared" si="78"/>
        <v>0</v>
      </c>
      <c r="EV24" s="117">
        <f t="shared" si="79"/>
        <v>0</v>
      </c>
      <c r="EW24" s="117">
        <f t="shared" si="80"/>
        <v>0</v>
      </c>
      <c r="EX24" s="117">
        <f t="shared" si="81"/>
        <v>0</v>
      </c>
      <c r="EY24" s="118">
        <f t="shared" si="82"/>
        <v>0</v>
      </c>
      <c r="EZ24" s="118">
        <f t="shared" si="83"/>
        <v>0</v>
      </c>
      <c r="FA24" s="117">
        <f t="shared" si="104"/>
        <v>0</v>
      </c>
      <c r="FB24" s="118">
        <f t="shared" si="84"/>
        <v>0</v>
      </c>
      <c r="FC24" s="118">
        <f t="shared" si="85"/>
        <v>0</v>
      </c>
      <c r="FD24" s="7">
        <f t="shared" si="86"/>
        <v>0</v>
      </c>
      <c r="FE24" s="7"/>
      <c r="FF24" s="7"/>
    </row>
    <row r="25" spans="1:162" ht="17.100000000000001" customHeight="1" thickBot="1" x14ac:dyDescent="0.3">
      <c r="A25" s="774"/>
      <c r="B25" s="777"/>
      <c r="C25" s="172">
        <v>4</v>
      </c>
      <c r="D25" s="449" t="s">
        <v>841</v>
      </c>
      <c r="E25" s="448"/>
      <c r="F25" s="430"/>
      <c r="G25" s="449"/>
      <c r="H25" s="450"/>
      <c r="I25" s="430"/>
      <c r="J25" s="451"/>
      <c r="K25" s="450"/>
      <c r="L25" s="452"/>
      <c r="M25" s="453"/>
      <c r="N25" s="448"/>
      <c r="O25" s="430"/>
      <c r="P25" s="454"/>
      <c r="Q25" s="430"/>
      <c r="R25" s="451"/>
      <c r="S25" s="452"/>
      <c r="T25" s="447"/>
      <c r="U25" s="441"/>
      <c r="V25" s="430"/>
      <c r="W25" s="449"/>
      <c r="X25" s="430"/>
      <c r="Y25" s="449"/>
      <c r="Z25" s="450"/>
      <c r="AA25" s="452"/>
      <c r="AB25" s="20" t="s">
        <v>987</v>
      </c>
      <c r="AC25" s="20" t="s">
        <v>988</v>
      </c>
      <c r="AD25" s="23"/>
      <c r="AE25" s="520" t="s">
        <v>256</v>
      </c>
      <c r="AF25" s="520" t="s">
        <v>256</v>
      </c>
      <c r="AG25" s="520" t="s">
        <v>256</v>
      </c>
      <c r="AH25" s="520" t="s">
        <v>801</v>
      </c>
      <c r="AI25" s="520" t="s">
        <v>801</v>
      </c>
      <c r="AJ25" s="520" t="s">
        <v>801</v>
      </c>
      <c r="AK25" s="520" t="s">
        <v>801</v>
      </c>
      <c r="AL25" s="520" t="s">
        <v>801</v>
      </c>
      <c r="AM25" s="520" t="s">
        <v>801</v>
      </c>
      <c r="AN25" s="520" t="s">
        <v>802</v>
      </c>
      <c r="AO25" s="520" t="s">
        <v>802</v>
      </c>
      <c r="AP25" s="520" t="s">
        <v>802</v>
      </c>
      <c r="AQ25" s="520" t="s">
        <v>621</v>
      </c>
      <c r="AR25" s="520" t="s">
        <v>621</v>
      </c>
      <c r="AS25" s="520" t="s">
        <v>632</v>
      </c>
      <c r="AT25" s="520" t="s">
        <v>632</v>
      </c>
      <c r="AU25" s="520" t="s">
        <v>813</v>
      </c>
      <c r="AV25" s="520" t="s">
        <v>813</v>
      </c>
      <c r="AW25" s="520" t="s">
        <v>813</v>
      </c>
      <c r="AX25" s="520" t="s">
        <v>621</v>
      </c>
      <c r="AY25" s="520" t="s">
        <v>621</v>
      </c>
      <c r="AZ25" s="520" t="s">
        <v>632</v>
      </c>
      <c r="BA25" s="520" t="s">
        <v>632</v>
      </c>
      <c r="BC25" s="118"/>
      <c r="BD25" s="118">
        <f t="shared" si="0"/>
        <v>0</v>
      </c>
      <c r="BE25" s="118">
        <f t="shared" si="1"/>
        <v>0</v>
      </c>
      <c r="BF25" s="118">
        <f t="shared" si="2"/>
        <v>0</v>
      </c>
      <c r="BG25" s="118">
        <f t="shared" si="3"/>
        <v>0</v>
      </c>
      <c r="BH25" s="118">
        <f t="shared" si="4"/>
        <v>0</v>
      </c>
      <c r="BI25" s="118">
        <f t="shared" si="5"/>
        <v>0</v>
      </c>
      <c r="BJ25" s="118">
        <f t="shared" si="6"/>
        <v>0</v>
      </c>
      <c r="BK25" s="118">
        <f t="shared" si="7"/>
        <v>0</v>
      </c>
      <c r="BL25" s="117">
        <f t="shared" si="87"/>
        <v>0</v>
      </c>
      <c r="BM25" s="118">
        <f t="shared" si="8"/>
        <v>0</v>
      </c>
      <c r="BN25" s="118">
        <f t="shared" si="9"/>
        <v>0</v>
      </c>
      <c r="BO25" s="117">
        <f t="shared" si="10"/>
        <v>0</v>
      </c>
      <c r="BP25" s="118">
        <f t="shared" si="11"/>
        <v>0</v>
      </c>
      <c r="BQ25" s="118">
        <f t="shared" si="12"/>
        <v>0</v>
      </c>
      <c r="BR25" s="118">
        <f t="shared" si="13"/>
        <v>0</v>
      </c>
      <c r="BS25" s="118">
        <f t="shared" si="14"/>
        <v>0</v>
      </c>
      <c r="BT25" s="118">
        <f t="shared" si="15"/>
        <v>0</v>
      </c>
      <c r="BU25" s="118">
        <f t="shared" si="16"/>
        <v>0</v>
      </c>
      <c r="BV25" s="118">
        <f t="shared" si="88"/>
        <v>0</v>
      </c>
      <c r="BW25" s="117">
        <f t="shared" si="17"/>
        <v>0</v>
      </c>
      <c r="BX25" s="117">
        <f t="shared" si="18"/>
        <v>0</v>
      </c>
      <c r="BY25" s="117">
        <f t="shared" si="19"/>
        <v>0</v>
      </c>
      <c r="BZ25" s="117">
        <f t="shared" si="20"/>
        <v>0</v>
      </c>
      <c r="CA25" s="117">
        <f t="shared" si="21"/>
        <v>0</v>
      </c>
      <c r="CB25" s="117">
        <f t="shared" si="89"/>
        <v>0</v>
      </c>
      <c r="CC25" s="117">
        <f t="shared" si="22"/>
        <v>0</v>
      </c>
      <c r="CD25" s="117">
        <f t="shared" si="23"/>
        <v>0</v>
      </c>
      <c r="CE25" s="117">
        <f t="shared" si="24"/>
        <v>0</v>
      </c>
      <c r="CF25" s="117">
        <f t="shared" si="90"/>
        <v>0</v>
      </c>
      <c r="CG25" s="117">
        <f t="shared" si="91"/>
        <v>0</v>
      </c>
      <c r="CH25" s="117">
        <f t="shared" si="92"/>
        <v>0</v>
      </c>
      <c r="CI25" s="117">
        <f t="shared" si="25"/>
        <v>0</v>
      </c>
      <c r="CJ25" s="117">
        <f t="shared" si="26"/>
        <v>0</v>
      </c>
      <c r="CK25" s="117">
        <f t="shared" si="27"/>
        <v>0</v>
      </c>
      <c r="CL25" s="117">
        <f t="shared" si="28"/>
        <v>0</v>
      </c>
      <c r="CM25" s="117">
        <f t="shared" si="29"/>
        <v>0</v>
      </c>
      <c r="CN25" s="117">
        <f t="shared" si="30"/>
        <v>0</v>
      </c>
      <c r="CO25" s="117">
        <f t="shared" si="31"/>
        <v>0</v>
      </c>
      <c r="CP25" s="117">
        <f t="shared" si="32"/>
        <v>0</v>
      </c>
      <c r="CQ25" s="117">
        <f t="shared" si="33"/>
        <v>0</v>
      </c>
      <c r="CR25" s="117">
        <f t="shared" si="93"/>
        <v>0</v>
      </c>
      <c r="CS25" s="117">
        <f t="shared" si="34"/>
        <v>0</v>
      </c>
      <c r="CT25" s="117">
        <f t="shared" si="35"/>
        <v>0</v>
      </c>
      <c r="CU25" s="117">
        <f t="shared" si="36"/>
        <v>0</v>
      </c>
      <c r="CV25" s="117">
        <f t="shared" si="37"/>
        <v>0</v>
      </c>
      <c r="CW25" s="117">
        <f t="shared" si="38"/>
        <v>0</v>
      </c>
      <c r="CX25" s="117">
        <f t="shared" si="39"/>
        <v>0</v>
      </c>
      <c r="CY25" s="117">
        <f t="shared" si="40"/>
        <v>0</v>
      </c>
      <c r="CZ25" s="117">
        <f t="shared" si="41"/>
        <v>0</v>
      </c>
      <c r="DA25" s="117">
        <f t="shared" si="42"/>
        <v>0</v>
      </c>
      <c r="DB25" s="117">
        <f t="shared" si="94"/>
        <v>0</v>
      </c>
      <c r="DC25" s="117">
        <f t="shared" si="43"/>
        <v>0</v>
      </c>
      <c r="DD25" s="117">
        <f t="shared" si="95"/>
        <v>0</v>
      </c>
      <c r="DE25" s="117">
        <f t="shared" si="44"/>
        <v>0</v>
      </c>
      <c r="DF25" s="117">
        <f t="shared" si="96"/>
        <v>0</v>
      </c>
      <c r="DG25" s="117">
        <f t="shared" si="45"/>
        <v>0</v>
      </c>
      <c r="DH25" s="117">
        <f t="shared" si="46"/>
        <v>0</v>
      </c>
      <c r="DI25" s="117">
        <f t="shared" si="47"/>
        <v>0</v>
      </c>
      <c r="DJ25" s="117">
        <f t="shared" si="48"/>
        <v>0</v>
      </c>
      <c r="DK25" s="117">
        <f t="shared" si="49"/>
        <v>0</v>
      </c>
      <c r="DL25" s="117">
        <f t="shared" si="50"/>
        <v>0</v>
      </c>
      <c r="DM25" s="117">
        <f t="shared" si="51"/>
        <v>0</v>
      </c>
      <c r="DN25" s="117">
        <f t="shared" si="52"/>
        <v>0</v>
      </c>
      <c r="DO25" s="117">
        <f t="shared" si="97"/>
        <v>0</v>
      </c>
      <c r="DP25" s="117">
        <f t="shared" si="53"/>
        <v>0</v>
      </c>
      <c r="DQ25" s="117">
        <f t="shared" si="54"/>
        <v>0</v>
      </c>
      <c r="DR25" s="117">
        <f t="shared" si="98"/>
        <v>0</v>
      </c>
      <c r="DS25" s="117">
        <f t="shared" si="99"/>
        <v>0</v>
      </c>
      <c r="DT25" s="117">
        <f t="shared" si="55"/>
        <v>0</v>
      </c>
      <c r="DU25" s="117">
        <f t="shared" si="56"/>
        <v>0</v>
      </c>
      <c r="DV25" s="117">
        <f t="shared" si="57"/>
        <v>0</v>
      </c>
      <c r="DW25" s="117">
        <f t="shared" si="58"/>
        <v>0</v>
      </c>
      <c r="DX25" s="117">
        <f t="shared" si="59"/>
        <v>0</v>
      </c>
      <c r="DY25" s="117">
        <f t="shared" si="60"/>
        <v>0</v>
      </c>
      <c r="DZ25" s="117">
        <f t="shared" si="100"/>
        <v>0</v>
      </c>
      <c r="EA25" s="117">
        <f t="shared" si="61"/>
        <v>0</v>
      </c>
      <c r="EB25" s="117">
        <f t="shared" si="101"/>
        <v>0</v>
      </c>
      <c r="EC25" s="117">
        <f t="shared" si="62"/>
        <v>0</v>
      </c>
      <c r="ED25" s="117">
        <f t="shared" si="63"/>
        <v>0</v>
      </c>
      <c r="EE25" s="117">
        <f t="shared" si="64"/>
        <v>0</v>
      </c>
      <c r="EF25" s="117">
        <f t="shared" si="65"/>
        <v>0</v>
      </c>
      <c r="EG25" s="117">
        <f t="shared" si="66"/>
        <v>0</v>
      </c>
      <c r="EH25" s="117">
        <f t="shared" si="102"/>
        <v>0</v>
      </c>
      <c r="EI25" s="117">
        <f t="shared" si="67"/>
        <v>0</v>
      </c>
      <c r="EJ25" s="117">
        <f t="shared" si="68"/>
        <v>0</v>
      </c>
      <c r="EK25" s="117">
        <f t="shared" si="69"/>
        <v>0</v>
      </c>
      <c r="EL25" s="117">
        <f t="shared" si="70"/>
        <v>0</v>
      </c>
      <c r="EM25" s="117">
        <f t="shared" si="71"/>
        <v>0</v>
      </c>
      <c r="EN25" s="117">
        <f t="shared" si="103"/>
        <v>0</v>
      </c>
      <c r="EO25" s="117">
        <f t="shared" si="72"/>
        <v>0</v>
      </c>
      <c r="EP25" s="117">
        <f t="shared" si="73"/>
        <v>0</v>
      </c>
      <c r="EQ25" s="117">
        <f t="shared" si="74"/>
        <v>0</v>
      </c>
      <c r="ER25" s="118">
        <f t="shared" si="75"/>
        <v>0</v>
      </c>
      <c r="ES25" s="117">
        <f t="shared" si="76"/>
        <v>0</v>
      </c>
      <c r="ET25" s="117">
        <f t="shared" si="77"/>
        <v>0</v>
      </c>
      <c r="EU25" s="117">
        <f t="shared" si="78"/>
        <v>0</v>
      </c>
      <c r="EV25" s="117">
        <f t="shared" si="79"/>
        <v>0</v>
      </c>
      <c r="EW25" s="117">
        <f t="shared" si="80"/>
        <v>0</v>
      </c>
      <c r="EX25" s="117">
        <f t="shared" si="81"/>
        <v>0</v>
      </c>
      <c r="EY25" s="118">
        <f t="shared" si="82"/>
        <v>0</v>
      </c>
      <c r="EZ25" s="118">
        <f t="shared" si="83"/>
        <v>0</v>
      </c>
      <c r="FA25" s="117">
        <f t="shared" si="104"/>
        <v>0</v>
      </c>
      <c r="FB25" s="118">
        <f t="shared" si="84"/>
        <v>0</v>
      </c>
      <c r="FC25" s="118">
        <f t="shared" si="85"/>
        <v>0</v>
      </c>
      <c r="FD25" s="7">
        <f t="shared" si="86"/>
        <v>0</v>
      </c>
      <c r="FE25" s="7"/>
      <c r="FF25" s="7"/>
    </row>
    <row r="26" spans="1:162" ht="17.100000000000001" customHeight="1" thickBot="1" x14ac:dyDescent="0.3">
      <c r="A26" s="774"/>
      <c r="B26" s="777"/>
      <c r="C26" s="172">
        <v>5</v>
      </c>
      <c r="D26" s="429" t="s">
        <v>845</v>
      </c>
      <c r="E26" s="448"/>
      <c r="F26" s="430"/>
      <c r="G26" s="449"/>
      <c r="H26" s="450"/>
      <c r="I26" s="430"/>
      <c r="J26" s="451"/>
      <c r="K26" s="450"/>
      <c r="L26" s="444"/>
      <c r="M26" s="453"/>
      <c r="N26" s="448"/>
      <c r="O26" s="430"/>
      <c r="P26" s="449"/>
      <c r="Q26" s="446"/>
      <c r="R26" s="449"/>
      <c r="S26" s="452"/>
      <c r="T26" s="449"/>
      <c r="U26" s="454"/>
      <c r="V26" s="430"/>
      <c r="W26" s="449"/>
      <c r="X26" s="430"/>
      <c r="Y26" s="451"/>
      <c r="Z26" s="450"/>
      <c r="AA26" s="452"/>
      <c r="AB26" s="141"/>
      <c r="AC26" s="548" t="s">
        <v>989</v>
      </c>
      <c r="AD26" s="23"/>
      <c r="AE26" s="520" t="s">
        <v>256</v>
      </c>
      <c r="AF26" s="520" t="s">
        <v>256</v>
      </c>
      <c r="AG26" s="520" t="s">
        <v>256</v>
      </c>
      <c r="AH26" s="520" t="s">
        <v>801</v>
      </c>
      <c r="AI26" s="520" t="s">
        <v>801</v>
      </c>
      <c r="AJ26" s="520" t="s">
        <v>801</v>
      </c>
      <c r="AK26" s="520" t="s">
        <v>801</v>
      </c>
      <c r="AL26" s="520" t="s">
        <v>801</v>
      </c>
      <c r="AM26" s="520" t="s">
        <v>801</v>
      </c>
      <c r="AN26" s="520" t="s">
        <v>802</v>
      </c>
      <c r="AO26" s="520" t="s">
        <v>802</v>
      </c>
      <c r="AP26" s="520" t="s">
        <v>802</v>
      </c>
      <c r="AQ26" s="520" t="s">
        <v>255</v>
      </c>
      <c r="AR26" s="520" t="s">
        <v>255</v>
      </c>
      <c r="AS26" s="520" t="s">
        <v>255</v>
      </c>
      <c r="AT26" s="520" t="s">
        <v>255</v>
      </c>
      <c r="AU26" s="520" t="s">
        <v>813</v>
      </c>
      <c r="AV26" s="520" t="s">
        <v>813</v>
      </c>
      <c r="AW26" s="520" t="s">
        <v>813</v>
      </c>
      <c r="AX26" s="520" t="s">
        <v>784</v>
      </c>
      <c r="AY26" s="520" t="s">
        <v>784</v>
      </c>
      <c r="AZ26" s="520" t="s">
        <v>784</v>
      </c>
      <c r="BA26" s="520" t="s">
        <v>784</v>
      </c>
      <c r="BC26" s="118"/>
      <c r="BD26" s="118">
        <f t="shared" si="0"/>
        <v>0</v>
      </c>
      <c r="BE26" s="118">
        <f t="shared" si="1"/>
        <v>0</v>
      </c>
      <c r="BF26" s="118">
        <f t="shared" si="2"/>
        <v>0</v>
      </c>
      <c r="BG26" s="118">
        <f t="shared" si="3"/>
        <v>0</v>
      </c>
      <c r="BH26" s="118">
        <f t="shared" si="4"/>
        <v>0</v>
      </c>
      <c r="BI26" s="118">
        <f t="shared" si="5"/>
        <v>0</v>
      </c>
      <c r="BJ26" s="118">
        <f t="shared" si="6"/>
        <v>0</v>
      </c>
      <c r="BK26" s="118">
        <f t="shared" si="7"/>
        <v>0</v>
      </c>
      <c r="BL26" s="117">
        <f t="shared" si="87"/>
        <v>0</v>
      </c>
      <c r="BM26" s="118">
        <f t="shared" si="8"/>
        <v>0</v>
      </c>
      <c r="BN26" s="118">
        <f t="shared" si="9"/>
        <v>0</v>
      </c>
      <c r="BO26" s="117">
        <f t="shared" si="10"/>
        <v>0</v>
      </c>
      <c r="BP26" s="118">
        <f t="shared" si="11"/>
        <v>0</v>
      </c>
      <c r="BQ26" s="118">
        <f t="shared" si="12"/>
        <v>0</v>
      </c>
      <c r="BR26" s="118">
        <f t="shared" si="13"/>
        <v>0</v>
      </c>
      <c r="BS26" s="118">
        <f t="shared" si="14"/>
        <v>0</v>
      </c>
      <c r="BT26" s="118">
        <f t="shared" si="15"/>
        <v>0</v>
      </c>
      <c r="BU26" s="118">
        <f t="shared" si="16"/>
        <v>0</v>
      </c>
      <c r="BV26" s="118">
        <f t="shared" si="88"/>
        <v>0</v>
      </c>
      <c r="BW26" s="117">
        <f t="shared" si="17"/>
        <v>0</v>
      </c>
      <c r="BX26" s="117">
        <f t="shared" si="18"/>
        <v>0</v>
      </c>
      <c r="BY26" s="117">
        <f t="shared" si="19"/>
        <v>0</v>
      </c>
      <c r="BZ26" s="117">
        <f t="shared" si="20"/>
        <v>0</v>
      </c>
      <c r="CA26" s="117">
        <f t="shared" si="21"/>
        <v>0</v>
      </c>
      <c r="CB26" s="117">
        <f t="shared" si="89"/>
        <v>0</v>
      </c>
      <c r="CC26" s="117">
        <f t="shared" si="22"/>
        <v>0</v>
      </c>
      <c r="CD26" s="117">
        <f t="shared" si="23"/>
        <v>0</v>
      </c>
      <c r="CE26" s="117">
        <f t="shared" si="24"/>
        <v>0</v>
      </c>
      <c r="CF26" s="117">
        <f t="shared" si="90"/>
        <v>0</v>
      </c>
      <c r="CG26" s="117">
        <f t="shared" si="91"/>
        <v>0</v>
      </c>
      <c r="CH26" s="117">
        <f t="shared" si="92"/>
        <v>0</v>
      </c>
      <c r="CI26" s="117">
        <f t="shared" si="25"/>
        <v>0</v>
      </c>
      <c r="CJ26" s="117">
        <f t="shared" si="26"/>
        <v>0</v>
      </c>
      <c r="CK26" s="117">
        <f t="shared" si="27"/>
        <v>0</v>
      </c>
      <c r="CL26" s="117">
        <f t="shared" si="28"/>
        <v>0</v>
      </c>
      <c r="CM26" s="117">
        <f t="shared" si="29"/>
        <v>0</v>
      </c>
      <c r="CN26" s="117">
        <f t="shared" si="30"/>
        <v>0</v>
      </c>
      <c r="CO26" s="117">
        <f t="shared" si="31"/>
        <v>0</v>
      </c>
      <c r="CP26" s="117">
        <f t="shared" si="32"/>
        <v>0</v>
      </c>
      <c r="CQ26" s="117">
        <f t="shared" si="33"/>
        <v>0</v>
      </c>
      <c r="CR26" s="117">
        <f t="shared" si="93"/>
        <v>0</v>
      </c>
      <c r="CS26" s="117">
        <f t="shared" si="34"/>
        <v>0</v>
      </c>
      <c r="CT26" s="117">
        <f t="shared" si="35"/>
        <v>0</v>
      </c>
      <c r="CU26" s="117">
        <f t="shared" si="36"/>
        <v>0</v>
      </c>
      <c r="CV26" s="117">
        <f t="shared" si="37"/>
        <v>0</v>
      </c>
      <c r="CW26" s="117">
        <f t="shared" si="38"/>
        <v>0</v>
      </c>
      <c r="CX26" s="117">
        <f t="shared" si="39"/>
        <v>0</v>
      </c>
      <c r="CY26" s="117">
        <f t="shared" si="40"/>
        <v>0</v>
      </c>
      <c r="CZ26" s="117">
        <f t="shared" si="41"/>
        <v>0</v>
      </c>
      <c r="DA26" s="117">
        <f t="shared" si="42"/>
        <v>0</v>
      </c>
      <c r="DB26" s="117">
        <f t="shared" si="94"/>
        <v>0</v>
      </c>
      <c r="DC26" s="117">
        <f t="shared" si="43"/>
        <v>0</v>
      </c>
      <c r="DD26" s="117">
        <f t="shared" si="95"/>
        <v>0</v>
      </c>
      <c r="DE26" s="117">
        <f t="shared" si="44"/>
        <v>0</v>
      </c>
      <c r="DF26" s="117">
        <f t="shared" si="96"/>
        <v>0</v>
      </c>
      <c r="DG26" s="117">
        <f t="shared" si="45"/>
        <v>0</v>
      </c>
      <c r="DH26" s="117">
        <f t="shared" si="46"/>
        <v>0</v>
      </c>
      <c r="DI26" s="117">
        <f t="shared" si="47"/>
        <v>0</v>
      </c>
      <c r="DJ26" s="117">
        <f t="shared" si="48"/>
        <v>0</v>
      </c>
      <c r="DK26" s="117">
        <f t="shared" si="49"/>
        <v>0</v>
      </c>
      <c r="DL26" s="117">
        <f t="shared" si="50"/>
        <v>0</v>
      </c>
      <c r="DM26" s="117">
        <f t="shared" si="51"/>
        <v>0</v>
      </c>
      <c r="DN26" s="117">
        <f t="shared" si="52"/>
        <v>0</v>
      </c>
      <c r="DO26" s="117">
        <f t="shared" si="97"/>
        <v>0</v>
      </c>
      <c r="DP26" s="117">
        <f t="shared" si="53"/>
        <v>0</v>
      </c>
      <c r="DQ26" s="117">
        <f t="shared" si="54"/>
        <v>0</v>
      </c>
      <c r="DR26" s="117">
        <f t="shared" si="98"/>
        <v>0</v>
      </c>
      <c r="DS26" s="117">
        <f t="shared" si="99"/>
        <v>0</v>
      </c>
      <c r="DT26" s="117">
        <f t="shared" si="55"/>
        <v>0</v>
      </c>
      <c r="DU26" s="117">
        <f t="shared" si="56"/>
        <v>0</v>
      </c>
      <c r="DV26" s="117">
        <f t="shared" si="57"/>
        <v>0</v>
      </c>
      <c r="DW26" s="117">
        <f t="shared" si="58"/>
        <v>0</v>
      </c>
      <c r="DX26" s="117">
        <f t="shared" si="59"/>
        <v>0</v>
      </c>
      <c r="DY26" s="117">
        <f t="shared" si="60"/>
        <v>0</v>
      </c>
      <c r="DZ26" s="117">
        <f t="shared" si="100"/>
        <v>0</v>
      </c>
      <c r="EA26" s="117">
        <f t="shared" si="61"/>
        <v>0</v>
      </c>
      <c r="EB26" s="117">
        <f t="shared" si="101"/>
        <v>0</v>
      </c>
      <c r="EC26" s="117">
        <f t="shared" si="62"/>
        <v>0</v>
      </c>
      <c r="ED26" s="117">
        <f t="shared" si="63"/>
        <v>0</v>
      </c>
      <c r="EE26" s="117">
        <f t="shared" si="64"/>
        <v>0</v>
      </c>
      <c r="EF26" s="117">
        <f t="shared" si="65"/>
        <v>0</v>
      </c>
      <c r="EG26" s="117">
        <f t="shared" si="66"/>
        <v>0</v>
      </c>
      <c r="EH26" s="117">
        <f t="shared" si="102"/>
        <v>0</v>
      </c>
      <c r="EI26" s="117">
        <f t="shared" si="67"/>
        <v>0</v>
      </c>
      <c r="EJ26" s="117">
        <f t="shared" si="68"/>
        <v>0</v>
      </c>
      <c r="EK26" s="117">
        <f t="shared" si="69"/>
        <v>0</v>
      </c>
      <c r="EL26" s="117">
        <f t="shared" si="70"/>
        <v>0</v>
      </c>
      <c r="EM26" s="117">
        <f t="shared" si="71"/>
        <v>0</v>
      </c>
      <c r="EN26" s="117">
        <f t="shared" si="103"/>
        <v>0</v>
      </c>
      <c r="EO26" s="117">
        <f t="shared" si="72"/>
        <v>0</v>
      </c>
      <c r="EP26" s="117">
        <f t="shared" si="73"/>
        <v>0</v>
      </c>
      <c r="EQ26" s="117">
        <f t="shared" si="74"/>
        <v>0</v>
      </c>
      <c r="ER26" s="118">
        <f t="shared" si="75"/>
        <v>0</v>
      </c>
      <c r="ES26" s="117">
        <f t="shared" si="76"/>
        <v>0</v>
      </c>
      <c r="ET26" s="117">
        <f t="shared" si="77"/>
        <v>0</v>
      </c>
      <c r="EU26" s="117">
        <f t="shared" si="78"/>
        <v>0</v>
      </c>
      <c r="EV26" s="117">
        <f t="shared" si="79"/>
        <v>0</v>
      </c>
      <c r="EW26" s="117">
        <f t="shared" si="80"/>
        <v>0</v>
      </c>
      <c r="EX26" s="117">
        <f t="shared" si="81"/>
        <v>0</v>
      </c>
      <c r="EY26" s="118">
        <f t="shared" si="82"/>
        <v>0</v>
      </c>
      <c r="EZ26" s="118">
        <f t="shared" si="83"/>
        <v>0</v>
      </c>
      <c r="FA26" s="117">
        <f t="shared" si="104"/>
        <v>0</v>
      </c>
      <c r="FB26" s="118">
        <f t="shared" si="84"/>
        <v>0</v>
      </c>
      <c r="FC26" s="118">
        <f t="shared" si="85"/>
        <v>0</v>
      </c>
      <c r="FD26" s="7">
        <f t="shared" si="86"/>
        <v>0</v>
      </c>
      <c r="FE26" s="7"/>
      <c r="FF26" s="7"/>
    </row>
    <row r="27" spans="1:162" ht="17.100000000000001" customHeight="1" thickBot="1" x14ac:dyDescent="0.3">
      <c r="A27" s="774"/>
      <c r="B27" s="777"/>
      <c r="C27" s="172">
        <v>6</v>
      </c>
      <c r="D27" s="429" t="s">
        <v>845</v>
      </c>
      <c r="E27" s="448"/>
      <c r="F27" s="430"/>
      <c r="G27" s="449"/>
      <c r="H27" s="450"/>
      <c r="I27" s="430"/>
      <c r="J27" s="451"/>
      <c r="K27" s="450"/>
      <c r="L27" s="452"/>
      <c r="M27" s="453"/>
      <c r="N27" s="448"/>
      <c r="O27" s="430"/>
      <c r="P27" s="449"/>
      <c r="Q27" s="454"/>
      <c r="R27" s="449"/>
      <c r="S27" s="452"/>
      <c r="T27" s="447"/>
      <c r="U27" s="454"/>
      <c r="V27" s="430"/>
      <c r="W27" s="449"/>
      <c r="X27" s="488"/>
      <c r="Y27" s="451"/>
      <c r="Z27" s="450"/>
      <c r="AA27" s="452"/>
      <c r="AB27" s="141"/>
      <c r="AC27" s="9"/>
      <c r="AD27" s="2"/>
      <c r="AE27" s="520" t="s">
        <v>788</v>
      </c>
      <c r="AF27" s="520" t="s">
        <v>788</v>
      </c>
      <c r="AG27" s="520" t="s">
        <v>788</v>
      </c>
      <c r="AH27" s="520" t="s">
        <v>788</v>
      </c>
      <c r="AI27" s="520" t="s">
        <v>788</v>
      </c>
      <c r="AJ27" s="520" t="s">
        <v>788</v>
      </c>
      <c r="AK27" s="520" t="s">
        <v>812</v>
      </c>
      <c r="AL27" s="520" t="s">
        <v>812</v>
      </c>
      <c r="AM27" s="520" t="s">
        <v>812</v>
      </c>
      <c r="AN27" s="520" t="s">
        <v>802</v>
      </c>
      <c r="AO27" s="520" t="s">
        <v>802</v>
      </c>
      <c r="AP27" s="520" t="s">
        <v>802</v>
      </c>
      <c r="AQ27" s="520" t="s">
        <v>255</v>
      </c>
      <c r="AR27" s="520" t="s">
        <v>255</v>
      </c>
      <c r="AS27" s="520" t="s">
        <v>255</v>
      </c>
      <c r="AT27" s="520" t="s">
        <v>255</v>
      </c>
      <c r="AU27" s="520" t="s">
        <v>813</v>
      </c>
      <c r="AV27" s="520" t="s">
        <v>813</v>
      </c>
      <c r="AW27" s="520" t="s">
        <v>813</v>
      </c>
      <c r="AX27" s="520" t="s">
        <v>784</v>
      </c>
      <c r="AY27" s="520" t="s">
        <v>784</v>
      </c>
      <c r="AZ27" s="520" t="s">
        <v>784</v>
      </c>
      <c r="BA27" s="520" t="s">
        <v>784</v>
      </c>
      <c r="BC27" s="118"/>
      <c r="BD27" s="118">
        <f t="shared" si="0"/>
        <v>0</v>
      </c>
      <c r="BE27" s="118">
        <f t="shared" si="1"/>
        <v>0</v>
      </c>
      <c r="BF27" s="118">
        <f t="shared" si="2"/>
        <v>0</v>
      </c>
      <c r="BG27" s="118">
        <f t="shared" si="3"/>
        <v>0</v>
      </c>
      <c r="BH27" s="118">
        <f t="shared" si="4"/>
        <v>0</v>
      </c>
      <c r="BI27" s="118">
        <f t="shared" si="5"/>
        <v>0</v>
      </c>
      <c r="BJ27" s="118">
        <f t="shared" si="6"/>
        <v>0</v>
      </c>
      <c r="BK27" s="118">
        <f t="shared" si="7"/>
        <v>0</v>
      </c>
      <c r="BL27" s="117">
        <f t="shared" si="87"/>
        <v>0</v>
      </c>
      <c r="BM27" s="118">
        <f t="shared" si="8"/>
        <v>0</v>
      </c>
      <c r="BN27" s="118">
        <f t="shared" si="9"/>
        <v>0</v>
      </c>
      <c r="BO27" s="117">
        <f t="shared" si="10"/>
        <v>0</v>
      </c>
      <c r="BP27" s="118">
        <f t="shared" si="11"/>
        <v>0</v>
      </c>
      <c r="BQ27" s="118">
        <f t="shared" si="12"/>
        <v>0</v>
      </c>
      <c r="BR27" s="118">
        <f t="shared" si="13"/>
        <v>0</v>
      </c>
      <c r="BS27" s="118">
        <f t="shared" si="14"/>
        <v>0</v>
      </c>
      <c r="BT27" s="118">
        <f t="shared" si="15"/>
        <v>0</v>
      </c>
      <c r="BU27" s="118">
        <f t="shared" si="16"/>
        <v>0</v>
      </c>
      <c r="BV27" s="118">
        <f t="shared" si="88"/>
        <v>0</v>
      </c>
      <c r="BW27" s="117">
        <f t="shared" si="17"/>
        <v>0</v>
      </c>
      <c r="BX27" s="117">
        <f t="shared" si="18"/>
        <v>0</v>
      </c>
      <c r="BY27" s="117">
        <f t="shared" si="19"/>
        <v>0</v>
      </c>
      <c r="BZ27" s="117">
        <f t="shared" si="20"/>
        <v>0</v>
      </c>
      <c r="CA27" s="117">
        <f t="shared" si="21"/>
        <v>0</v>
      </c>
      <c r="CB27" s="117">
        <f t="shared" si="89"/>
        <v>0</v>
      </c>
      <c r="CC27" s="117">
        <f t="shared" si="22"/>
        <v>0</v>
      </c>
      <c r="CD27" s="117">
        <f t="shared" si="23"/>
        <v>0</v>
      </c>
      <c r="CE27" s="117">
        <f t="shared" si="24"/>
        <v>0</v>
      </c>
      <c r="CF27" s="117">
        <f t="shared" si="90"/>
        <v>0</v>
      </c>
      <c r="CG27" s="117">
        <f t="shared" si="91"/>
        <v>0</v>
      </c>
      <c r="CH27" s="117">
        <f t="shared" si="92"/>
        <v>0</v>
      </c>
      <c r="CI27" s="117">
        <f t="shared" si="25"/>
        <v>0</v>
      </c>
      <c r="CJ27" s="117">
        <f t="shared" si="26"/>
        <v>0</v>
      </c>
      <c r="CK27" s="117">
        <f t="shared" si="27"/>
        <v>0</v>
      </c>
      <c r="CL27" s="117">
        <f t="shared" si="28"/>
        <v>0</v>
      </c>
      <c r="CM27" s="117">
        <f t="shared" si="29"/>
        <v>0</v>
      </c>
      <c r="CN27" s="117">
        <f t="shared" si="30"/>
        <v>0</v>
      </c>
      <c r="CO27" s="117">
        <f t="shared" si="31"/>
        <v>0</v>
      </c>
      <c r="CP27" s="117">
        <f t="shared" si="32"/>
        <v>0</v>
      </c>
      <c r="CQ27" s="117">
        <f t="shared" si="33"/>
        <v>0</v>
      </c>
      <c r="CR27" s="117">
        <f t="shared" si="93"/>
        <v>0</v>
      </c>
      <c r="CS27" s="117">
        <f t="shared" si="34"/>
        <v>0</v>
      </c>
      <c r="CT27" s="117">
        <f t="shared" si="35"/>
        <v>0</v>
      </c>
      <c r="CU27" s="117">
        <f t="shared" si="36"/>
        <v>0</v>
      </c>
      <c r="CV27" s="117">
        <f t="shared" si="37"/>
        <v>0</v>
      </c>
      <c r="CW27" s="117">
        <f t="shared" si="38"/>
        <v>0</v>
      </c>
      <c r="CX27" s="117">
        <f t="shared" si="39"/>
        <v>0</v>
      </c>
      <c r="CY27" s="117">
        <f t="shared" si="40"/>
        <v>0</v>
      </c>
      <c r="CZ27" s="117">
        <f t="shared" si="41"/>
        <v>0</v>
      </c>
      <c r="DA27" s="117">
        <f t="shared" si="42"/>
        <v>0</v>
      </c>
      <c r="DB27" s="117">
        <f t="shared" si="94"/>
        <v>0</v>
      </c>
      <c r="DC27" s="117">
        <f t="shared" si="43"/>
        <v>0</v>
      </c>
      <c r="DD27" s="117">
        <f t="shared" si="95"/>
        <v>0</v>
      </c>
      <c r="DE27" s="117">
        <f t="shared" si="44"/>
        <v>0</v>
      </c>
      <c r="DF27" s="117">
        <f t="shared" si="96"/>
        <v>0</v>
      </c>
      <c r="DG27" s="117">
        <f t="shared" si="45"/>
        <v>0</v>
      </c>
      <c r="DH27" s="117">
        <f t="shared" si="46"/>
        <v>0</v>
      </c>
      <c r="DI27" s="117">
        <f t="shared" si="47"/>
        <v>0</v>
      </c>
      <c r="DJ27" s="117">
        <f t="shared" si="48"/>
        <v>0</v>
      </c>
      <c r="DK27" s="117">
        <f t="shared" si="49"/>
        <v>0</v>
      </c>
      <c r="DL27" s="117">
        <f t="shared" si="50"/>
        <v>0</v>
      </c>
      <c r="DM27" s="117">
        <f t="shared" si="51"/>
        <v>0</v>
      </c>
      <c r="DN27" s="117">
        <f t="shared" si="52"/>
        <v>0</v>
      </c>
      <c r="DO27" s="117">
        <f t="shared" si="97"/>
        <v>0</v>
      </c>
      <c r="DP27" s="117">
        <f t="shared" si="53"/>
        <v>0</v>
      </c>
      <c r="DQ27" s="117">
        <f t="shared" si="54"/>
        <v>0</v>
      </c>
      <c r="DR27" s="117">
        <f t="shared" si="98"/>
        <v>0</v>
      </c>
      <c r="DS27" s="117">
        <f t="shared" si="99"/>
        <v>0</v>
      </c>
      <c r="DT27" s="117">
        <f t="shared" si="55"/>
        <v>0</v>
      </c>
      <c r="DU27" s="117">
        <f t="shared" si="56"/>
        <v>0</v>
      </c>
      <c r="DV27" s="117">
        <f t="shared" si="57"/>
        <v>0</v>
      </c>
      <c r="DW27" s="117">
        <f t="shared" si="58"/>
        <v>0</v>
      </c>
      <c r="DX27" s="117">
        <f t="shared" si="59"/>
        <v>0</v>
      </c>
      <c r="DY27" s="117">
        <f t="shared" si="60"/>
        <v>0</v>
      </c>
      <c r="DZ27" s="117">
        <f t="shared" si="100"/>
        <v>0</v>
      </c>
      <c r="EA27" s="117">
        <f t="shared" si="61"/>
        <v>0</v>
      </c>
      <c r="EB27" s="117">
        <f t="shared" si="101"/>
        <v>0</v>
      </c>
      <c r="EC27" s="117">
        <f t="shared" si="62"/>
        <v>0</v>
      </c>
      <c r="ED27" s="117">
        <f t="shared" si="63"/>
        <v>0</v>
      </c>
      <c r="EE27" s="117">
        <f t="shared" si="64"/>
        <v>0</v>
      </c>
      <c r="EF27" s="117">
        <f t="shared" si="65"/>
        <v>0</v>
      </c>
      <c r="EG27" s="117">
        <f t="shared" si="66"/>
        <v>0</v>
      </c>
      <c r="EH27" s="117">
        <f t="shared" si="102"/>
        <v>0</v>
      </c>
      <c r="EI27" s="117">
        <f t="shared" si="67"/>
        <v>0</v>
      </c>
      <c r="EJ27" s="117">
        <f t="shared" si="68"/>
        <v>0</v>
      </c>
      <c r="EK27" s="117">
        <f t="shared" si="69"/>
        <v>0</v>
      </c>
      <c r="EL27" s="117">
        <f t="shared" si="70"/>
        <v>0</v>
      </c>
      <c r="EM27" s="117">
        <f t="shared" si="71"/>
        <v>0</v>
      </c>
      <c r="EN27" s="117">
        <f t="shared" si="103"/>
        <v>0</v>
      </c>
      <c r="EO27" s="117">
        <f t="shared" si="72"/>
        <v>0</v>
      </c>
      <c r="EP27" s="117">
        <f t="shared" si="73"/>
        <v>0</v>
      </c>
      <c r="EQ27" s="117">
        <f t="shared" si="74"/>
        <v>0</v>
      </c>
      <c r="ER27" s="118">
        <f t="shared" si="75"/>
        <v>0</v>
      </c>
      <c r="ES27" s="117">
        <f t="shared" si="76"/>
        <v>0</v>
      </c>
      <c r="ET27" s="117">
        <f t="shared" si="77"/>
        <v>0</v>
      </c>
      <c r="EU27" s="117">
        <f t="shared" si="78"/>
        <v>0</v>
      </c>
      <c r="EV27" s="117">
        <f t="shared" si="79"/>
        <v>0</v>
      </c>
      <c r="EW27" s="117">
        <f t="shared" si="80"/>
        <v>0</v>
      </c>
      <c r="EX27" s="117">
        <f t="shared" si="81"/>
        <v>0</v>
      </c>
      <c r="EY27" s="118">
        <f t="shared" si="82"/>
        <v>0</v>
      </c>
      <c r="EZ27" s="118">
        <f t="shared" si="83"/>
        <v>0</v>
      </c>
      <c r="FA27" s="117">
        <f t="shared" si="104"/>
        <v>0</v>
      </c>
      <c r="FB27" s="118">
        <f t="shared" si="84"/>
        <v>0</v>
      </c>
      <c r="FC27" s="118">
        <f t="shared" si="85"/>
        <v>0</v>
      </c>
      <c r="FD27" s="7">
        <f t="shared" si="86"/>
        <v>0</v>
      </c>
      <c r="FE27" s="7"/>
      <c r="FF27" s="7"/>
    </row>
    <row r="28" spans="1:162" ht="17.100000000000001" customHeight="1" x14ac:dyDescent="0.25">
      <c r="A28" s="774"/>
      <c r="B28" s="777"/>
      <c r="C28" s="172">
        <v>7</v>
      </c>
      <c r="D28" s="429" t="s">
        <v>845</v>
      </c>
      <c r="E28" s="448"/>
      <c r="F28" s="430"/>
      <c r="G28" s="449"/>
      <c r="H28" s="450"/>
      <c r="I28" s="430"/>
      <c r="J28" s="451"/>
      <c r="K28" s="450"/>
      <c r="L28" s="452"/>
      <c r="M28" s="453"/>
      <c r="N28" s="448"/>
      <c r="O28" s="430"/>
      <c r="P28" s="449"/>
      <c r="Q28" s="446"/>
      <c r="R28" s="446"/>
      <c r="S28" s="452"/>
      <c r="T28" s="447"/>
      <c r="U28" s="454"/>
      <c r="V28" s="430"/>
      <c r="W28" s="449"/>
      <c r="X28" s="430"/>
      <c r="Y28" s="451"/>
      <c r="Z28" s="450"/>
      <c r="AA28" s="452"/>
      <c r="AB28" s="141"/>
      <c r="AC28" s="9"/>
      <c r="AD28" s="6"/>
      <c r="AE28" s="520" t="s">
        <v>788</v>
      </c>
      <c r="AF28" s="520" t="s">
        <v>788</v>
      </c>
      <c r="AG28" s="520" t="s">
        <v>788</v>
      </c>
      <c r="AH28" s="520" t="s">
        <v>788</v>
      </c>
      <c r="AI28" s="520" t="s">
        <v>788</v>
      </c>
      <c r="AJ28" s="520" t="s">
        <v>788</v>
      </c>
      <c r="AK28" s="520" t="s">
        <v>812</v>
      </c>
      <c r="AL28" s="520" t="s">
        <v>812</v>
      </c>
      <c r="AM28" s="520" t="s">
        <v>812</v>
      </c>
      <c r="AN28" s="520" t="s">
        <v>809</v>
      </c>
      <c r="AO28" s="520" t="s">
        <v>809</v>
      </c>
      <c r="AP28" s="520" t="s">
        <v>809</v>
      </c>
      <c r="AQ28" s="520" t="s">
        <v>191</v>
      </c>
      <c r="AR28" s="520" t="s">
        <v>191</v>
      </c>
      <c r="AS28" s="520" t="s">
        <v>785</v>
      </c>
      <c r="AT28" s="520" t="s">
        <v>785</v>
      </c>
      <c r="AU28" s="520" t="s">
        <v>514</v>
      </c>
      <c r="AV28" s="520" t="s">
        <v>514</v>
      </c>
      <c r="AW28" s="520" t="s">
        <v>514</v>
      </c>
      <c r="AX28" s="520" t="s">
        <v>237</v>
      </c>
      <c r="AY28" s="520" t="s">
        <v>237</v>
      </c>
      <c r="AZ28" s="520" t="s">
        <v>812</v>
      </c>
      <c r="BA28" s="520" t="s">
        <v>812</v>
      </c>
      <c r="BC28" s="118"/>
      <c r="BD28" s="118">
        <f t="shared" si="0"/>
        <v>0</v>
      </c>
      <c r="BE28" s="118">
        <f t="shared" si="1"/>
        <v>0</v>
      </c>
      <c r="BF28" s="118">
        <f t="shared" si="2"/>
        <v>0</v>
      </c>
      <c r="BG28" s="118">
        <f t="shared" si="3"/>
        <v>0</v>
      </c>
      <c r="BH28" s="118">
        <f t="shared" si="4"/>
        <v>0</v>
      </c>
      <c r="BI28" s="118">
        <f t="shared" si="5"/>
        <v>0</v>
      </c>
      <c r="BJ28" s="118">
        <f t="shared" si="6"/>
        <v>0</v>
      </c>
      <c r="BK28" s="118">
        <f t="shared" si="7"/>
        <v>0</v>
      </c>
      <c r="BL28" s="117">
        <f t="shared" si="87"/>
        <v>0</v>
      </c>
      <c r="BM28" s="118">
        <f t="shared" si="8"/>
        <v>0</v>
      </c>
      <c r="BN28" s="118">
        <f t="shared" si="9"/>
        <v>0</v>
      </c>
      <c r="BO28" s="117">
        <f t="shared" si="10"/>
        <v>0</v>
      </c>
      <c r="BP28" s="118">
        <f t="shared" si="11"/>
        <v>0</v>
      </c>
      <c r="BQ28" s="118">
        <f t="shared" si="12"/>
        <v>0</v>
      </c>
      <c r="BR28" s="118">
        <f t="shared" si="13"/>
        <v>0</v>
      </c>
      <c r="BS28" s="118">
        <f t="shared" si="14"/>
        <v>0</v>
      </c>
      <c r="BT28" s="118">
        <f t="shared" si="15"/>
        <v>0</v>
      </c>
      <c r="BU28" s="118">
        <f t="shared" si="16"/>
        <v>0</v>
      </c>
      <c r="BV28" s="118">
        <f t="shared" si="88"/>
        <v>0</v>
      </c>
      <c r="BW28" s="117">
        <f t="shared" si="17"/>
        <v>0</v>
      </c>
      <c r="BX28" s="117">
        <f t="shared" si="18"/>
        <v>0</v>
      </c>
      <c r="BY28" s="117">
        <f t="shared" si="19"/>
        <v>0</v>
      </c>
      <c r="BZ28" s="117">
        <f t="shared" si="20"/>
        <v>0</v>
      </c>
      <c r="CA28" s="117">
        <f t="shared" si="21"/>
        <v>0</v>
      </c>
      <c r="CB28" s="117">
        <f t="shared" si="89"/>
        <v>0</v>
      </c>
      <c r="CC28" s="117">
        <f t="shared" si="22"/>
        <v>0</v>
      </c>
      <c r="CD28" s="117">
        <f t="shared" si="23"/>
        <v>0</v>
      </c>
      <c r="CE28" s="117">
        <f t="shared" si="24"/>
        <v>0</v>
      </c>
      <c r="CF28" s="117">
        <f t="shared" si="90"/>
        <v>0</v>
      </c>
      <c r="CG28" s="117">
        <f t="shared" si="91"/>
        <v>0</v>
      </c>
      <c r="CH28" s="117">
        <f t="shared" si="92"/>
        <v>0</v>
      </c>
      <c r="CI28" s="117">
        <f t="shared" si="25"/>
        <v>0</v>
      </c>
      <c r="CJ28" s="117">
        <f t="shared" si="26"/>
        <v>0</v>
      </c>
      <c r="CK28" s="117">
        <f t="shared" si="27"/>
        <v>0</v>
      </c>
      <c r="CL28" s="117">
        <f t="shared" si="28"/>
        <v>0</v>
      </c>
      <c r="CM28" s="117">
        <f t="shared" si="29"/>
        <v>0</v>
      </c>
      <c r="CN28" s="117">
        <f t="shared" si="30"/>
        <v>0</v>
      </c>
      <c r="CO28" s="117">
        <f t="shared" si="31"/>
        <v>0</v>
      </c>
      <c r="CP28" s="117">
        <f t="shared" si="32"/>
        <v>0</v>
      </c>
      <c r="CQ28" s="117">
        <f t="shared" si="33"/>
        <v>0</v>
      </c>
      <c r="CR28" s="117">
        <f t="shared" si="93"/>
        <v>0</v>
      </c>
      <c r="CS28" s="117">
        <f t="shared" si="34"/>
        <v>0</v>
      </c>
      <c r="CT28" s="117">
        <f t="shared" si="35"/>
        <v>0</v>
      </c>
      <c r="CU28" s="117">
        <f t="shared" si="36"/>
        <v>0</v>
      </c>
      <c r="CV28" s="117">
        <f t="shared" si="37"/>
        <v>0</v>
      </c>
      <c r="CW28" s="117">
        <f t="shared" si="38"/>
        <v>0</v>
      </c>
      <c r="CX28" s="117">
        <f t="shared" si="39"/>
        <v>0</v>
      </c>
      <c r="CY28" s="117">
        <f t="shared" si="40"/>
        <v>0</v>
      </c>
      <c r="CZ28" s="117">
        <f t="shared" si="41"/>
        <v>0</v>
      </c>
      <c r="DA28" s="117">
        <f t="shared" si="42"/>
        <v>0</v>
      </c>
      <c r="DB28" s="117">
        <f t="shared" si="94"/>
        <v>0</v>
      </c>
      <c r="DC28" s="117">
        <f t="shared" si="43"/>
        <v>0</v>
      </c>
      <c r="DD28" s="117">
        <f t="shared" si="95"/>
        <v>0</v>
      </c>
      <c r="DE28" s="117">
        <f t="shared" si="44"/>
        <v>0</v>
      </c>
      <c r="DF28" s="117">
        <f t="shared" si="96"/>
        <v>0</v>
      </c>
      <c r="DG28" s="117">
        <f t="shared" si="45"/>
        <v>0</v>
      </c>
      <c r="DH28" s="117">
        <f t="shared" si="46"/>
        <v>0</v>
      </c>
      <c r="DI28" s="117">
        <f t="shared" si="47"/>
        <v>0</v>
      </c>
      <c r="DJ28" s="117">
        <f t="shared" si="48"/>
        <v>0</v>
      </c>
      <c r="DK28" s="117">
        <f t="shared" si="49"/>
        <v>0</v>
      </c>
      <c r="DL28" s="117">
        <f t="shared" si="50"/>
        <v>0</v>
      </c>
      <c r="DM28" s="117">
        <f t="shared" si="51"/>
        <v>0</v>
      </c>
      <c r="DN28" s="117">
        <f t="shared" si="52"/>
        <v>0</v>
      </c>
      <c r="DO28" s="117">
        <f t="shared" si="97"/>
        <v>0</v>
      </c>
      <c r="DP28" s="117">
        <f t="shared" si="53"/>
        <v>0</v>
      </c>
      <c r="DQ28" s="117">
        <f t="shared" si="54"/>
        <v>0</v>
      </c>
      <c r="DR28" s="117">
        <f t="shared" si="98"/>
        <v>0</v>
      </c>
      <c r="DS28" s="117">
        <f t="shared" si="99"/>
        <v>0</v>
      </c>
      <c r="DT28" s="117">
        <f t="shared" si="55"/>
        <v>0</v>
      </c>
      <c r="DU28" s="117">
        <f t="shared" si="56"/>
        <v>0</v>
      </c>
      <c r="DV28" s="117">
        <f t="shared" si="57"/>
        <v>0</v>
      </c>
      <c r="DW28" s="117">
        <f t="shared" si="58"/>
        <v>0</v>
      </c>
      <c r="DX28" s="117">
        <f t="shared" si="59"/>
        <v>0</v>
      </c>
      <c r="DY28" s="117">
        <f t="shared" si="60"/>
        <v>0</v>
      </c>
      <c r="DZ28" s="117">
        <f t="shared" si="100"/>
        <v>0</v>
      </c>
      <c r="EA28" s="117">
        <f t="shared" si="61"/>
        <v>0</v>
      </c>
      <c r="EB28" s="117">
        <f t="shared" si="101"/>
        <v>0</v>
      </c>
      <c r="EC28" s="117">
        <f t="shared" si="62"/>
        <v>0</v>
      </c>
      <c r="ED28" s="117">
        <f t="shared" si="63"/>
        <v>0</v>
      </c>
      <c r="EE28" s="117">
        <f t="shared" si="64"/>
        <v>0</v>
      </c>
      <c r="EF28" s="117">
        <f t="shared" si="65"/>
        <v>0</v>
      </c>
      <c r="EG28" s="117">
        <f t="shared" si="66"/>
        <v>0</v>
      </c>
      <c r="EH28" s="117">
        <f t="shared" si="102"/>
        <v>0</v>
      </c>
      <c r="EI28" s="117">
        <f t="shared" si="67"/>
        <v>0</v>
      </c>
      <c r="EJ28" s="117">
        <f t="shared" si="68"/>
        <v>0</v>
      </c>
      <c r="EK28" s="117">
        <f t="shared" si="69"/>
        <v>0</v>
      </c>
      <c r="EL28" s="117">
        <f t="shared" si="70"/>
        <v>0</v>
      </c>
      <c r="EM28" s="117">
        <f t="shared" si="71"/>
        <v>0</v>
      </c>
      <c r="EN28" s="117">
        <f t="shared" si="103"/>
        <v>0</v>
      </c>
      <c r="EO28" s="117">
        <f t="shared" si="72"/>
        <v>0</v>
      </c>
      <c r="EP28" s="117">
        <f t="shared" si="73"/>
        <v>0</v>
      </c>
      <c r="EQ28" s="117">
        <f t="shared" si="74"/>
        <v>0</v>
      </c>
      <c r="ER28" s="118">
        <f t="shared" si="75"/>
        <v>0</v>
      </c>
      <c r="ES28" s="117">
        <f t="shared" si="76"/>
        <v>0</v>
      </c>
      <c r="ET28" s="117">
        <f t="shared" si="77"/>
        <v>0</v>
      </c>
      <c r="EU28" s="117">
        <f t="shared" si="78"/>
        <v>0</v>
      </c>
      <c r="EV28" s="117">
        <f t="shared" si="79"/>
        <v>0</v>
      </c>
      <c r="EW28" s="117">
        <f t="shared" si="80"/>
        <v>0</v>
      </c>
      <c r="EX28" s="117">
        <f t="shared" si="81"/>
        <v>0</v>
      </c>
      <c r="EY28" s="118">
        <f t="shared" si="82"/>
        <v>0</v>
      </c>
      <c r="EZ28" s="118">
        <f t="shared" si="83"/>
        <v>0</v>
      </c>
      <c r="FA28" s="117">
        <f t="shared" si="104"/>
        <v>0</v>
      </c>
      <c r="FB28" s="118">
        <f t="shared" si="84"/>
        <v>0</v>
      </c>
      <c r="FC28" s="118">
        <f t="shared" si="85"/>
        <v>0</v>
      </c>
      <c r="FD28" s="7">
        <f t="shared" si="86"/>
        <v>0</v>
      </c>
      <c r="FE28" s="7"/>
      <c r="FF28" s="7"/>
    </row>
    <row r="29" spans="1:162" ht="17.100000000000001" customHeight="1" x14ac:dyDescent="0.25">
      <c r="A29" s="774"/>
      <c r="B29" s="777"/>
      <c r="C29" s="172">
        <v>8</v>
      </c>
      <c r="D29" s="491" t="s">
        <v>1002</v>
      </c>
      <c r="E29" s="457"/>
      <c r="F29" s="430"/>
      <c r="G29" s="459"/>
      <c r="H29" s="460"/>
      <c r="I29" s="458"/>
      <c r="J29" s="461"/>
      <c r="K29" s="460"/>
      <c r="L29" s="462"/>
      <c r="M29" s="463"/>
      <c r="N29" s="457"/>
      <c r="O29" s="458"/>
      <c r="P29" s="459"/>
      <c r="Q29" s="454"/>
      <c r="R29" s="446"/>
      <c r="S29" s="462"/>
      <c r="T29" s="456"/>
      <c r="U29" s="464"/>
      <c r="V29" s="458"/>
      <c r="W29" s="449"/>
      <c r="X29" s="458"/>
      <c r="Y29" s="461"/>
      <c r="Z29" s="460"/>
      <c r="AA29" s="462"/>
      <c r="AB29" s="141" t="s">
        <v>157</v>
      </c>
      <c r="AC29" s="9"/>
      <c r="AD29" s="6"/>
      <c r="AE29" s="520" t="s">
        <v>788</v>
      </c>
      <c r="AF29" s="520" t="s">
        <v>788</v>
      </c>
      <c r="AG29" s="520" t="s">
        <v>788</v>
      </c>
      <c r="AH29" s="520" t="s">
        <v>788</v>
      </c>
      <c r="AI29" s="520" t="s">
        <v>788</v>
      </c>
      <c r="AJ29" s="520" t="s">
        <v>788</v>
      </c>
      <c r="AK29" s="520" t="s">
        <v>812</v>
      </c>
      <c r="AL29" s="520" t="s">
        <v>812</v>
      </c>
      <c r="AM29" s="520" t="s">
        <v>812</v>
      </c>
      <c r="AN29" s="520" t="s">
        <v>809</v>
      </c>
      <c r="AO29" s="520" t="s">
        <v>809</v>
      </c>
      <c r="AP29" s="520" t="s">
        <v>809</v>
      </c>
      <c r="AQ29" s="520" t="s">
        <v>191</v>
      </c>
      <c r="AR29" s="520" t="s">
        <v>191</v>
      </c>
      <c r="AS29" s="520" t="s">
        <v>785</v>
      </c>
      <c r="AT29" s="520" t="s">
        <v>785</v>
      </c>
      <c r="AU29" s="520" t="s">
        <v>514</v>
      </c>
      <c r="AV29" s="520" t="s">
        <v>514</v>
      </c>
      <c r="AW29" s="520" t="s">
        <v>514</v>
      </c>
      <c r="AX29" s="520" t="s">
        <v>237</v>
      </c>
      <c r="AY29" s="520" t="s">
        <v>237</v>
      </c>
      <c r="AZ29" s="520" t="s">
        <v>812</v>
      </c>
      <c r="BA29" s="520" t="s">
        <v>812</v>
      </c>
      <c r="BC29" s="118"/>
      <c r="BD29" s="118">
        <f t="shared" si="0"/>
        <v>0</v>
      </c>
      <c r="BE29" s="118">
        <f t="shared" si="1"/>
        <v>0</v>
      </c>
      <c r="BF29" s="118">
        <f t="shared" si="2"/>
        <v>0</v>
      </c>
      <c r="BG29" s="118">
        <f t="shared" si="3"/>
        <v>0</v>
      </c>
      <c r="BH29" s="118">
        <f t="shared" si="4"/>
        <v>0</v>
      </c>
      <c r="BI29" s="118">
        <f t="shared" si="5"/>
        <v>0</v>
      </c>
      <c r="BJ29" s="118">
        <f t="shared" si="6"/>
        <v>0</v>
      </c>
      <c r="BK29" s="118">
        <f t="shared" si="7"/>
        <v>0</v>
      </c>
      <c r="BL29" s="117">
        <f t="shared" si="87"/>
        <v>0</v>
      </c>
      <c r="BM29" s="118">
        <f t="shared" si="8"/>
        <v>0</v>
      </c>
      <c r="BN29" s="118">
        <f t="shared" si="9"/>
        <v>0</v>
      </c>
      <c r="BO29" s="117">
        <f t="shared" si="10"/>
        <v>0</v>
      </c>
      <c r="BP29" s="118">
        <f t="shared" si="11"/>
        <v>0</v>
      </c>
      <c r="BQ29" s="118">
        <f t="shared" si="12"/>
        <v>0</v>
      </c>
      <c r="BR29" s="118">
        <f t="shared" si="13"/>
        <v>0</v>
      </c>
      <c r="BS29" s="118">
        <f t="shared" si="14"/>
        <v>0</v>
      </c>
      <c r="BT29" s="118">
        <f t="shared" si="15"/>
        <v>0</v>
      </c>
      <c r="BU29" s="118">
        <f t="shared" si="16"/>
        <v>0</v>
      </c>
      <c r="BV29" s="118">
        <f t="shared" si="88"/>
        <v>0</v>
      </c>
      <c r="BW29" s="117">
        <f t="shared" si="17"/>
        <v>0</v>
      </c>
      <c r="BX29" s="117">
        <f t="shared" si="18"/>
        <v>0</v>
      </c>
      <c r="BY29" s="117">
        <f t="shared" si="19"/>
        <v>0</v>
      </c>
      <c r="BZ29" s="117">
        <f t="shared" si="20"/>
        <v>0</v>
      </c>
      <c r="CA29" s="117">
        <f t="shared" si="21"/>
        <v>0</v>
      </c>
      <c r="CB29" s="117">
        <f t="shared" si="89"/>
        <v>0</v>
      </c>
      <c r="CC29" s="117">
        <f t="shared" si="22"/>
        <v>0</v>
      </c>
      <c r="CD29" s="117">
        <f t="shared" si="23"/>
        <v>0</v>
      </c>
      <c r="CE29" s="117">
        <f t="shared" si="24"/>
        <v>0</v>
      </c>
      <c r="CF29" s="117">
        <f t="shared" si="90"/>
        <v>0</v>
      </c>
      <c r="CG29" s="117">
        <f t="shared" si="91"/>
        <v>0</v>
      </c>
      <c r="CH29" s="117">
        <f t="shared" si="92"/>
        <v>0</v>
      </c>
      <c r="CI29" s="117">
        <f t="shared" si="25"/>
        <v>0</v>
      </c>
      <c r="CJ29" s="117">
        <f t="shared" si="26"/>
        <v>0</v>
      </c>
      <c r="CK29" s="117">
        <f t="shared" si="27"/>
        <v>0</v>
      </c>
      <c r="CL29" s="117">
        <f t="shared" si="28"/>
        <v>0</v>
      </c>
      <c r="CM29" s="117">
        <f t="shared" si="29"/>
        <v>0</v>
      </c>
      <c r="CN29" s="117">
        <f t="shared" si="30"/>
        <v>0</v>
      </c>
      <c r="CO29" s="117">
        <f t="shared" si="31"/>
        <v>0</v>
      </c>
      <c r="CP29" s="117">
        <f t="shared" si="32"/>
        <v>0</v>
      </c>
      <c r="CQ29" s="117">
        <f t="shared" si="33"/>
        <v>0</v>
      </c>
      <c r="CR29" s="117">
        <f t="shared" si="93"/>
        <v>0</v>
      </c>
      <c r="CS29" s="117">
        <f t="shared" si="34"/>
        <v>0</v>
      </c>
      <c r="CT29" s="117">
        <f t="shared" si="35"/>
        <v>0</v>
      </c>
      <c r="CU29" s="117">
        <f t="shared" si="36"/>
        <v>0</v>
      </c>
      <c r="CV29" s="117">
        <f t="shared" si="37"/>
        <v>0</v>
      </c>
      <c r="CW29" s="117">
        <f t="shared" si="38"/>
        <v>0</v>
      </c>
      <c r="CX29" s="117">
        <f t="shared" si="39"/>
        <v>0</v>
      </c>
      <c r="CY29" s="117">
        <f t="shared" si="40"/>
        <v>0</v>
      </c>
      <c r="CZ29" s="117">
        <f t="shared" si="41"/>
        <v>0</v>
      </c>
      <c r="DA29" s="117">
        <f t="shared" si="42"/>
        <v>0</v>
      </c>
      <c r="DB29" s="117">
        <f t="shared" si="94"/>
        <v>0</v>
      </c>
      <c r="DC29" s="117">
        <f t="shared" si="43"/>
        <v>0</v>
      </c>
      <c r="DD29" s="117">
        <f t="shared" si="95"/>
        <v>0</v>
      </c>
      <c r="DE29" s="117">
        <f t="shared" si="44"/>
        <v>0</v>
      </c>
      <c r="DF29" s="117">
        <f t="shared" si="96"/>
        <v>0</v>
      </c>
      <c r="DG29" s="117">
        <f t="shared" si="45"/>
        <v>0</v>
      </c>
      <c r="DH29" s="117">
        <f t="shared" si="46"/>
        <v>0</v>
      </c>
      <c r="DI29" s="117">
        <f t="shared" si="47"/>
        <v>0</v>
      </c>
      <c r="DJ29" s="117">
        <f t="shared" si="48"/>
        <v>0</v>
      </c>
      <c r="DK29" s="117">
        <f t="shared" si="49"/>
        <v>0</v>
      </c>
      <c r="DL29" s="117">
        <f t="shared" si="50"/>
        <v>0</v>
      </c>
      <c r="DM29" s="117">
        <f t="shared" si="51"/>
        <v>0</v>
      </c>
      <c r="DN29" s="117">
        <f t="shared" si="52"/>
        <v>0</v>
      </c>
      <c r="DO29" s="117">
        <f t="shared" si="97"/>
        <v>0</v>
      </c>
      <c r="DP29" s="117">
        <f t="shared" si="53"/>
        <v>0</v>
      </c>
      <c r="DQ29" s="117">
        <f t="shared" si="54"/>
        <v>0</v>
      </c>
      <c r="DR29" s="117">
        <f t="shared" si="98"/>
        <v>0</v>
      </c>
      <c r="DS29" s="117">
        <f t="shared" si="99"/>
        <v>0</v>
      </c>
      <c r="DT29" s="117">
        <f t="shared" si="55"/>
        <v>0</v>
      </c>
      <c r="DU29" s="117">
        <f t="shared" si="56"/>
        <v>0</v>
      </c>
      <c r="DV29" s="117">
        <f t="shared" si="57"/>
        <v>0</v>
      </c>
      <c r="DW29" s="117">
        <f t="shared" si="58"/>
        <v>0</v>
      </c>
      <c r="DX29" s="117">
        <f t="shared" si="59"/>
        <v>0</v>
      </c>
      <c r="DY29" s="117">
        <f t="shared" si="60"/>
        <v>0</v>
      </c>
      <c r="DZ29" s="117">
        <f t="shared" si="100"/>
        <v>0</v>
      </c>
      <c r="EA29" s="117">
        <f t="shared" si="61"/>
        <v>0</v>
      </c>
      <c r="EB29" s="117">
        <f t="shared" si="101"/>
        <v>0</v>
      </c>
      <c r="EC29" s="117">
        <f t="shared" si="62"/>
        <v>0</v>
      </c>
      <c r="ED29" s="117">
        <f t="shared" si="63"/>
        <v>0</v>
      </c>
      <c r="EE29" s="117">
        <f t="shared" si="64"/>
        <v>0</v>
      </c>
      <c r="EF29" s="117">
        <f t="shared" si="65"/>
        <v>0</v>
      </c>
      <c r="EG29" s="117">
        <f t="shared" si="66"/>
        <v>0</v>
      </c>
      <c r="EH29" s="117">
        <f t="shared" si="102"/>
        <v>0</v>
      </c>
      <c r="EI29" s="117">
        <f t="shared" si="67"/>
        <v>0</v>
      </c>
      <c r="EJ29" s="117">
        <f t="shared" si="68"/>
        <v>0</v>
      </c>
      <c r="EK29" s="117">
        <f t="shared" si="69"/>
        <v>0</v>
      </c>
      <c r="EL29" s="117">
        <f t="shared" si="70"/>
        <v>0</v>
      </c>
      <c r="EM29" s="117">
        <f t="shared" si="71"/>
        <v>0</v>
      </c>
      <c r="EN29" s="117">
        <f t="shared" si="103"/>
        <v>0</v>
      </c>
      <c r="EO29" s="117">
        <f t="shared" si="72"/>
        <v>0</v>
      </c>
      <c r="EP29" s="117">
        <f t="shared" si="73"/>
        <v>0</v>
      </c>
      <c r="EQ29" s="117">
        <f t="shared" si="74"/>
        <v>0</v>
      </c>
      <c r="ER29" s="118">
        <f t="shared" si="75"/>
        <v>0</v>
      </c>
      <c r="ES29" s="117">
        <f t="shared" si="76"/>
        <v>0</v>
      </c>
      <c r="ET29" s="117">
        <f t="shared" si="77"/>
        <v>0</v>
      </c>
      <c r="EU29" s="117">
        <f t="shared" si="78"/>
        <v>0</v>
      </c>
      <c r="EV29" s="117">
        <f t="shared" si="79"/>
        <v>0</v>
      </c>
      <c r="EW29" s="117">
        <f t="shared" si="80"/>
        <v>0</v>
      </c>
      <c r="EX29" s="117">
        <f t="shared" si="81"/>
        <v>0</v>
      </c>
      <c r="EY29" s="118">
        <f t="shared" si="82"/>
        <v>0</v>
      </c>
      <c r="EZ29" s="118">
        <f t="shared" si="83"/>
        <v>0</v>
      </c>
      <c r="FA29" s="117">
        <f t="shared" si="104"/>
        <v>0</v>
      </c>
      <c r="FB29" s="118">
        <f t="shared" si="84"/>
        <v>0</v>
      </c>
      <c r="FC29" s="118">
        <f t="shared" si="85"/>
        <v>0</v>
      </c>
      <c r="FD29" s="7">
        <f t="shared" si="86"/>
        <v>0</v>
      </c>
      <c r="FE29" s="7"/>
      <c r="FF29" s="7"/>
    </row>
    <row r="30" spans="1:162" ht="17.100000000000001" customHeight="1" x14ac:dyDescent="0.25">
      <c r="A30" s="774"/>
      <c r="B30" s="777"/>
      <c r="C30" s="172">
        <v>9</v>
      </c>
      <c r="D30" s="491" t="s">
        <v>1002</v>
      </c>
      <c r="E30" s="457"/>
      <c r="F30" s="458"/>
      <c r="G30" s="459"/>
      <c r="H30" s="460"/>
      <c r="I30" s="458"/>
      <c r="J30" s="461"/>
      <c r="K30" s="460"/>
      <c r="L30" s="462"/>
      <c r="M30" s="463"/>
      <c r="N30" s="457"/>
      <c r="O30" s="458"/>
      <c r="P30" s="449"/>
      <c r="Q30" s="458"/>
      <c r="R30" s="446"/>
      <c r="S30" s="462"/>
      <c r="T30" s="456"/>
      <c r="U30" s="464"/>
      <c r="V30" s="458"/>
      <c r="W30" s="459"/>
      <c r="X30" s="458"/>
      <c r="Y30" s="461"/>
      <c r="Z30" s="460"/>
      <c r="AA30" s="462"/>
      <c r="AB30" s="141"/>
      <c r="AC30" s="9"/>
      <c r="AD30" s="6"/>
      <c r="AE30" s="520" t="s">
        <v>788</v>
      </c>
      <c r="AF30" s="520" t="s">
        <v>788</v>
      </c>
      <c r="AG30" s="520" t="s">
        <v>788</v>
      </c>
      <c r="AH30" s="520" t="s">
        <v>788</v>
      </c>
      <c r="AI30" s="520" t="s">
        <v>788</v>
      </c>
      <c r="AJ30" s="520" t="s">
        <v>788</v>
      </c>
      <c r="AK30" s="520" t="s">
        <v>788</v>
      </c>
      <c r="AL30" s="520" t="s">
        <v>788</v>
      </c>
      <c r="AM30" s="520" t="s">
        <v>788</v>
      </c>
      <c r="AN30" s="520" t="s">
        <v>809</v>
      </c>
      <c r="AO30" s="520" t="s">
        <v>809</v>
      </c>
      <c r="AP30" s="520" t="s">
        <v>809</v>
      </c>
      <c r="AQ30" s="520" t="s">
        <v>191</v>
      </c>
      <c r="AR30" s="520" t="s">
        <v>191</v>
      </c>
      <c r="AS30" s="520" t="s">
        <v>785</v>
      </c>
      <c r="AT30" s="520" t="s">
        <v>785</v>
      </c>
      <c r="AU30" s="520" t="s">
        <v>514</v>
      </c>
      <c r="AV30" s="520" t="s">
        <v>514</v>
      </c>
      <c r="AW30" s="520" t="s">
        <v>514</v>
      </c>
      <c r="AX30" s="520" t="s">
        <v>237</v>
      </c>
      <c r="AY30" s="520" t="s">
        <v>237</v>
      </c>
      <c r="AZ30" s="520" t="s">
        <v>812</v>
      </c>
      <c r="BA30" s="520" t="s">
        <v>812</v>
      </c>
      <c r="BC30" s="118"/>
      <c r="BD30" s="118">
        <f t="shared" si="0"/>
        <v>0</v>
      </c>
      <c r="BE30" s="118">
        <f t="shared" si="1"/>
        <v>0</v>
      </c>
      <c r="BF30" s="118">
        <f t="shared" si="2"/>
        <v>0</v>
      </c>
      <c r="BG30" s="118">
        <f t="shared" si="3"/>
        <v>0</v>
      </c>
      <c r="BH30" s="118">
        <f t="shared" si="4"/>
        <v>0</v>
      </c>
      <c r="BI30" s="118">
        <f t="shared" si="5"/>
        <v>0</v>
      </c>
      <c r="BJ30" s="118">
        <f t="shared" si="6"/>
        <v>0</v>
      </c>
      <c r="BK30" s="118">
        <f t="shared" si="7"/>
        <v>0</v>
      </c>
      <c r="BL30" s="117">
        <f t="shared" si="87"/>
        <v>0</v>
      </c>
      <c r="BM30" s="118">
        <f t="shared" si="8"/>
        <v>0</v>
      </c>
      <c r="BN30" s="118">
        <f t="shared" si="9"/>
        <v>0</v>
      </c>
      <c r="BO30" s="117">
        <f t="shared" si="10"/>
        <v>0</v>
      </c>
      <c r="BP30" s="118">
        <f t="shared" si="11"/>
        <v>0</v>
      </c>
      <c r="BQ30" s="118">
        <f t="shared" si="12"/>
        <v>0</v>
      </c>
      <c r="BR30" s="118">
        <f t="shared" si="13"/>
        <v>0</v>
      </c>
      <c r="BS30" s="118">
        <f t="shared" si="14"/>
        <v>0</v>
      </c>
      <c r="BT30" s="118">
        <f t="shared" si="15"/>
        <v>0</v>
      </c>
      <c r="BU30" s="118">
        <f t="shared" si="16"/>
        <v>0</v>
      </c>
      <c r="BV30" s="118">
        <f t="shared" si="88"/>
        <v>0</v>
      </c>
      <c r="BW30" s="117">
        <f t="shared" si="17"/>
        <v>0</v>
      </c>
      <c r="BX30" s="117">
        <f t="shared" si="18"/>
        <v>0</v>
      </c>
      <c r="BY30" s="117">
        <f t="shared" si="19"/>
        <v>0</v>
      </c>
      <c r="BZ30" s="117">
        <f t="shared" si="20"/>
        <v>0</v>
      </c>
      <c r="CA30" s="117">
        <f t="shared" si="21"/>
        <v>0</v>
      </c>
      <c r="CB30" s="117">
        <f t="shared" si="89"/>
        <v>0</v>
      </c>
      <c r="CC30" s="117">
        <f t="shared" si="22"/>
        <v>0</v>
      </c>
      <c r="CD30" s="117">
        <f t="shared" si="23"/>
        <v>0</v>
      </c>
      <c r="CE30" s="117">
        <f t="shared" si="24"/>
        <v>0</v>
      </c>
      <c r="CF30" s="117">
        <f t="shared" si="90"/>
        <v>0</v>
      </c>
      <c r="CG30" s="117">
        <f t="shared" si="91"/>
        <v>0</v>
      </c>
      <c r="CH30" s="117">
        <f t="shared" si="92"/>
        <v>0</v>
      </c>
      <c r="CI30" s="117">
        <f t="shared" si="25"/>
        <v>0</v>
      </c>
      <c r="CJ30" s="117">
        <f t="shared" si="26"/>
        <v>0</v>
      </c>
      <c r="CK30" s="117">
        <f t="shared" si="27"/>
        <v>0</v>
      </c>
      <c r="CL30" s="117">
        <f t="shared" si="28"/>
        <v>0</v>
      </c>
      <c r="CM30" s="117">
        <f t="shared" si="29"/>
        <v>0</v>
      </c>
      <c r="CN30" s="117">
        <f t="shared" si="30"/>
        <v>0</v>
      </c>
      <c r="CO30" s="117">
        <f t="shared" si="31"/>
        <v>0</v>
      </c>
      <c r="CP30" s="117">
        <f t="shared" si="32"/>
        <v>0</v>
      </c>
      <c r="CQ30" s="117">
        <f t="shared" si="33"/>
        <v>0</v>
      </c>
      <c r="CR30" s="117">
        <f t="shared" si="93"/>
        <v>0</v>
      </c>
      <c r="CS30" s="117">
        <f t="shared" si="34"/>
        <v>0</v>
      </c>
      <c r="CT30" s="117">
        <f t="shared" si="35"/>
        <v>0</v>
      </c>
      <c r="CU30" s="117">
        <f t="shared" si="36"/>
        <v>0</v>
      </c>
      <c r="CV30" s="117">
        <f t="shared" si="37"/>
        <v>0</v>
      </c>
      <c r="CW30" s="117">
        <f t="shared" si="38"/>
        <v>0</v>
      </c>
      <c r="CX30" s="117">
        <f t="shared" si="39"/>
        <v>0</v>
      </c>
      <c r="CY30" s="117">
        <f t="shared" si="40"/>
        <v>0</v>
      </c>
      <c r="CZ30" s="117">
        <f t="shared" si="41"/>
        <v>0</v>
      </c>
      <c r="DA30" s="117">
        <f t="shared" si="42"/>
        <v>0</v>
      </c>
      <c r="DB30" s="117">
        <f t="shared" si="94"/>
        <v>0</v>
      </c>
      <c r="DC30" s="117">
        <f t="shared" si="43"/>
        <v>0</v>
      </c>
      <c r="DD30" s="117">
        <f t="shared" si="95"/>
        <v>0</v>
      </c>
      <c r="DE30" s="117">
        <f t="shared" si="44"/>
        <v>0</v>
      </c>
      <c r="DF30" s="117">
        <f t="shared" si="96"/>
        <v>0</v>
      </c>
      <c r="DG30" s="117">
        <f t="shared" si="45"/>
        <v>0</v>
      </c>
      <c r="DH30" s="117">
        <f t="shared" si="46"/>
        <v>0</v>
      </c>
      <c r="DI30" s="117">
        <f t="shared" si="47"/>
        <v>0</v>
      </c>
      <c r="DJ30" s="117">
        <f t="shared" si="48"/>
        <v>0</v>
      </c>
      <c r="DK30" s="117">
        <f t="shared" si="49"/>
        <v>0</v>
      </c>
      <c r="DL30" s="117">
        <f t="shared" si="50"/>
        <v>0</v>
      </c>
      <c r="DM30" s="117">
        <f t="shared" si="51"/>
        <v>0</v>
      </c>
      <c r="DN30" s="117">
        <f t="shared" si="52"/>
        <v>0</v>
      </c>
      <c r="DO30" s="117">
        <f t="shared" si="97"/>
        <v>0</v>
      </c>
      <c r="DP30" s="117">
        <f t="shared" si="53"/>
        <v>0</v>
      </c>
      <c r="DQ30" s="117">
        <f t="shared" si="54"/>
        <v>0</v>
      </c>
      <c r="DR30" s="117">
        <f t="shared" si="98"/>
        <v>0</v>
      </c>
      <c r="DS30" s="117">
        <f t="shared" si="99"/>
        <v>0</v>
      </c>
      <c r="DT30" s="117">
        <f t="shared" si="55"/>
        <v>0</v>
      </c>
      <c r="DU30" s="117">
        <f t="shared" si="56"/>
        <v>0</v>
      </c>
      <c r="DV30" s="117">
        <f t="shared" si="57"/>
        <v>0</v>
      </c>
      <c r="DW30" s="117">
        <f t="shared" si="58"/>
        <v>0</v>
      </c>
      <c r="DX30" s="117">
        <f t="shared" si="59"/>
        <v>0</v>
      </c>
      <c r="DY30" s="117">
        <f t="shared" si="60"/>
        <v>0</v>
      </c>
      <c r="DZ30" s="117">
        <f t="shared" si="100"/>
        <v>0</v>
      </c>
      <c r="EA30" s="117">
        <f t="shared" si="61"/>
        <v>0</v>
      </c>
      <c r="EB30" s="117">
        <f t="shared" si="101"/>
        <v>0</v>
      </c>
      <c r="EC30" s="117">
        <f t="shared" si="62"/>
        <v>0</v>
      </c>
      <c r="ED30" s="117">
        <f t="shared" si="63"/>
        <v>0</v>
      </c>
      <c r="EE30" s="117">
        <f t="shared" si="64"/>
        <v>0</v>
      </c>
      <c r="EF30" s="117">
        <f t="shared" si="65"/>
        <v>0</v>
      </c>
      <c r="EG30" s="117">
        <f t="shared" si="66"/>
        <v>0</v>
      </c>
      <c r="EH30" s="117">
        <f t="shared" si="102"/>
        <v>0</v>
      </c>
      <c r="EI30" s="117">
        <f t="shared" si="67"/>
        <v>0</v>
      </c>
      <c r="EJ30" s="117">
        <f t="shared" si="68"/>
        <v>0</v>
      </c>
      <c r="EK30" s="117">
        <f t="shared" si="69"/>
        <v>0</v>
      </c>
      <c r="EL30" s="117">
        <f t="shared" si="70"/>
        <v>0</v>
      </c>
      <c r="EM30" s="117">
        <f t="shared" si="71"/>
        <v>0</v>
      </c>
      <c r="EN30" s="117">
        <f t="shared" si="103"/>
        <v>0</v>
      </c>
      <c r="EO30" s="117">
        <f t="shared" si="72"/>
        <v>0</v>
      </c>
      <c r="EP30" s="117">
        <f t="shared" si="73"/>
        <v>0</v>
      </c>
      <c r="EQ30" s="117">
        <f t="shared" si="74"/>
        <v>0</v>
      </c>
      <c r="ER30" s="118">
        <f t="shared" si="75"/>
        <v>0</v>
      </c>
      <c r="ES30" s="117">
        <f t="shared" si="76"/>
        <v>0</v>
      </c>
      <c r="ET30" s="117">
        <f t="shared" si="77"/>
        <v>0</v>
      </c>
      <c r="EU30" s="117">
        <f t="shared" si="78"/>
        <v>0</v>
      </c>
      <c r="EV30" s="117">
        <f t="shared" si="79"/>
        <v>0</v>
      </c>
      <c r="EW30" s="117">
        <f t="shared" si="80"/>
        <v>0</v>
      </c>
      <c r="EX30" s="117">
        <f t="shared" si="81"/>
        <v>0</v>
      </c>
      <c r="EY30" s="118">
        <f t="shared" si="82"/>
        <v>0</v>
      </c>
      <c r="EZ30" s="118">
        <f t="shared" si="83"/>
        <v>0</v>
      </c>
      <c r="FA30" s="117">
        <f t="shared" si="104"/>
        <v>0</v>
      </c>
      <c r="FB30" s="118">
        <f t="shared" si="84"/>
        <v>0</v>
      </c>
      <c r="FC30" s="118">
        <f t="shared" si="85"/>
        <v>0</v>
      </c>
      <c r="FD30" s="7">
        <f t="shared" si="86"/>
        <v>0</v>
      </c>
      <c r="FE30" s="7"/>
      <c r="FF30" s="7"/>
    </row>
    <row r="31" spans="1:162" ht="17.100000000000001" customHeight="1" thickBot="1" x14ac:dyDescent="0.3">
      <c r="A31" s="775"/>
      <c r="B31" s="778"/>
      <c r="C31" s="173">
        <v>10</v>
      </c>
      <c r="D31" s="519" t="s">
        <v>1002</v>
      </c>
      <c r="E31" s="466"/>
      <c r="F31" s="467"/>
      <c r="G31" s="468"/>
      <c r="H31" s="469"/>
      <c r="I31" s="467"/>
      <c r="J31" s="470"/>
      <c r="K31" s="469"/>
      <c r="L31" s="471"/>
      <c r="M31" s="472"/>
      <c r="N31" s="466"/>
      <c r="O31" s="467"/>
      <c r="P31" s="459"/>
      <c r="Q31" s="467"/>
      <c r="R31" s="454"/>
      <c r="S31" s="471"/>
      <c r="T31" s="465"/>
      <c r="U31" s="474"/>
      <c r="V31" s="467"/>
      <c r="W31" s="468"/>
      <c r="X31" s="467"/>
      <c r="Y31" s="470"/>
      <c r="Z31" s="469"/>
      <c r="AA31" s="471"/>
      <c r="AB31" s="230" t="s">
        <v>934</v>
      </c>
      <c r="AC31" s="9" t="s">
        <v>429</v>
      </c>
      <c r="AD31" s="191"/>
      <c r="AE31" s="520" t="s">
        <v>809</v>
      </c>
      <c r="AF31" s="520" t="s">
        <v>809</v>
      </c>
      <c r="AG31" s="520" t="s">
        <v>809</v>
      </c>
      <c r="AH31" s="520" t="s">
        <v>806</v>
      </c>
      <c r="AI31" s="520" t="s">
        <v>806</v>
      </c>
      <c r="AJ31" s="520" t="s">
        <v>806</v>
      </c>
      <c r="AK31" s="520" t="s">
        <v>788</v>
      </c>
      <c r="AL31" s="520" t="s">
        <v>788</v>
      </c>
      <c r="AM31" s="520" t="s">
        <v>788</v>
      </c>
      <c r="AN31" s="520" t="s">
        <v>809</v>
      </c>
      <c r="AO31" s="520" t="s">
        <v>809</v>
      </c>
      <c r="AP31" s="520" t="s">
        <v>809</v>
      </c>
      <c r="AQ31" s="520" t="s">
        <v>191</v>
      </c>
      <c r="AR31" s="520" t="s">
        <v>191</v>
      </c>
      <c r="AS31" s="520" t="s">
        <v>785</v>
      </c>
      <c r="AT31" s="520" t="s">
        <v>785</v>
      </c>
      <c r="AU31" s="520" t="s">
        <v>514</v>
      </c>
      <c r="AV31" s="520" t="s">
        <v>514</v>
      </c>
      <c r="AW31" s="520" t="s">
        <v>514</v>
      </c>
      <c r="AX31" s="520" t="s">
        <v>237</v>
      </c>
      <c r="AY31" s="520" t="s">
        <v>237</v>
      </c>
      <c r="AZ31" s="520" t="s">
        <v>812</v>
      </c>
      <c r="BA31" s="520" t="s">
        <v>812</v>
      </c>
      <c r="BC31" s="118"/>
      <c r="BD31" s="118">
        <f t="shared" si="0"/>
        <v>0</v>
      </c>
      <c r="BE31" s="118">
        <f t="shared" si="1"/>
        <v>0</v>
      </c>
      <c r="BF31" s="118">
        <f t="shared" si="2"/>
        <v>0</v>
      </c>
      <c r="BG31" s="118">
        <f t="shared" si="3"/>
        <v>0</v>
      </c>
      <c r="BH31" s="118">
        <f t="shared" si="4"/>
        <v>0</v>
      </c>
      <c r="BI31" s="118">
        <f t="shared" si="5"/>
        <v>0</v>
      </c>
      <c r="BJ31" s="118">
        <f t="shared" si="6"/>
        <v>0</v>
      </c>
      <c r="BK31" s="118">
        <f t="shared" si="7"/>
        <v>0</v>
      </c>
      <c r="BL31" s="117">
        <f t="shared" si="87"/>
        <v>0</v>
      </c>
      <c r="BM31" s="118">
        <f t="shared" si="8"/>
        <v>0</v>
      </c>
      <c r="BN31" s="118">
        <f t="shared" si="9"/>
        <v>0</v>
      </c>
      <c r="BO31" s="117">
        <f t="shared" si="10"/>
        <v>0</v>
      </c>
      <c r="BP31" s="118">
        <f t="shared" si="11"/>
        <v>0</v>
      </c>
      <c r="BQ31" s="118">
        <f t="shared" si="12"/>
        <v>0</v>
      </c>
      <c r="BR31" s="118">
        <f t="shared" si="13"/>
        <v>0</v>
      </c>
      <c r="BS31" s="118">
        <f t="shared" si="14"/>
        <v>0</v>
      </c>
      <c r="BT31" s="118">
        <f t="shared" si="15"/>
        <v>0</v>
      </c>
      <c r="BU31" s="118">
        <f t="shared" si="16"/>
        <v>0</v>
      </c>
      <c r="BV31" s="118">
        <f t="shared" si="88"/>
        <v>0</v>
      </c>
      <c r="BW31" s="117">
        <f t="shared" si="17"/>
        <v>0</v>
      </c>
      <c r="BX31" s="117">
        <f t="shared" si="18"/>
        <v>0</v>
      </c>
      <c r="BY31" s="117">
        <f t="shared" si="19"/>
        <v>0</v>
      </c>
      <c r="BZ31" s="117">
        <f t="shared" si="20"/>
        <v>0</v>
      </c>
      <c r="CA31" s="117">
        <f t="shared" si="21"/>
        <v>0</v>
      </c>
      <c r="CB31" s="117">
        <f t="shared" si="89"/>
        <v>0</v>
      </c>
      <c r="CC31" s="117">
        <f t="shared" si="22"/>
        <v>0</v>
      </c>
      <c r="CD31" s="117">
        <f t="shared" si="23"/>
        <v>0</v>
      </c>
      <c r="CE31" s="117">
        <f t="shared" si="24"/>
        <v>0</v>
      </c>
      <c r="CF31" s="117">
        <f t="shared" si="90"/>
        <v>0</v>
      </c>
      <c r="CG31" s="117">
        <f t="shared" si="91"/>
        <v>0</v>
      </c>
      <c r="CH31" s="117">
        <f t="shared" si="92"/>
        <v>0</v>
      </c>
      <c r="CI31" s="117">
        <f t="shared" si="25"/>
        <v>0</v>
      </c>
      <c r="CJ31" s="117">
        <f t="shared" si="26"/>
        <v>0</v>
      </c>
      <c r="CK31" s="117">
        <f t="shared" si="27"/>
        <v>0</v>
      </c>
      <c r="CL31" s="117">
        <f t="shared" si="28"/>
        <v>0</v>
      </c>
      <c r="CM31" s="117">
        <f t="shared" si="29"/>
        <v>0</v>
      </c>
      <c r="CN31" s="117">
        <f t="shared" si="30"/>
        <v>0</v>
      </c>
      <c r="CO31" s="117">
        <f t="shared" si="31"/>
        <v>0</v>
      </c>
      <c r="CP31" s="117">
        <f t="shared" si="32"/>
        <v>0</v>
      </c>
      <c r="CQ31" s="117">
        <f t="shared" si="33"/>
        <v>0</v>
      </c>
      <c r="CR31" s="117">
        <f t="shared" si="93"/>
        <v>0</v>
      </c>
      <c r="CS31" s="117">
        <f t="shared" si="34"/>
        <v>0</v>
      </c>
      <c r="CT31" s="117">
        <f t="shared" si="35"/>
        <v>0</v>
      </c>
      <c r="CU31" s="117">
        <f t="shared" si="36"/>
        <v>0</v>
      </c>
      <c r="CV31" s="117">
        <f t="shared" si="37"/>
        <v>0</v>
      </c>
      <c r="CW31" s="117">
        <f t="shared" si="38"/>
        <v>0</v>
      </c>
      <c r="CX31" s="117">
        <f t="shared" si="39"/>
        <v>0</v>
      </c>
      <c r="CY31" s="117">
        <f t="shared" si="40"/>
        <v>0</v>
      </c>
      <c r="CZ31" s="117">
        <f t="shared" si="41"/>
        <v>0</v>
      </c>
      <c r="DA31" s="117">
        <f t="shared" si="42"/>
        <v>0</v>
      </c>
      <c r="DB31" s="117">
        <f t="shared" si="94"/>
        <v>0</v>
      </c>
      <c r="DC31" s="117">
        <f t="shared" si="43"/>
        <v>0</v>
      </c>
      <c r="DD31" s="117">
        <f t="shared" si="95"/>
        <v>0</v>
      </c>
      <c r="DE31" s="117">
        <f t="shared" si="44"/>
        <v>0</v>
      </c>
      <c r="DF31" s="117">
        <f t="shared" si="96"/>
        <v>0</v>
      </c>
      <c r="DG31" s="117">
        <f t="shared" si="45"/>
        <v>0</v>
      </c>
      <c r="DH31" s="117">
        <f t="shared" si="46"/>
        <v>0</v>
      </c>
      <c r="DI31" s="117">
        <f t="shared" si="47"/>
        <v>0</v>
      </c>
      <c r="DJ31" s="117">
        <f t="shared" si="48"/>
        <v>0</v>
      </c>
      <c r="DK31" s="117">
        <f t="shared" si="49"/>
        <v>0</v>
      </c>
      <c r="DL31" s="117">
        <f t="shared" si="50"/>
        <v>0</v>
      </c>
      <c r="DM31" s="117">
        <f t="shared" si="51"/>
        <v>0</v>
      </c>
      <c r="DN31" s="117">
        <f t="shared" si="52"/>
        <v>0</v>
      </c>
      <c r="DO31" s="117">
        <f t="shared" si="97"/>
        <v>0</v>
      </c>
      <c r="DP31" s="117">
        <f t="shared" si="53"/>
        <v>0</v>
      </c>
      <c r="DQ31" s="117">
        <f t="shared" si="54"/>
        <v>0</v>
      </c>
      <c r="DR31" s="117">
        <f t="shared" si="98"/>
        <v>0</v>
      </c>
      <c r="DS31" s="117">
        <f t="shared" si="99"/>
        <v>0</v>
      </c>
      <c r="DT31" s="117">
        <f t="shared" si="55"/>
        <v>0</v>
      </c>
      <c r="DU31" s="117">
        <f t="shared" si="56"/>
        <v>0</v>
      </c>
      <c r="DV31" s="117">
        <f t="shared" si="57"/>
        <v>0</v>
      </c>
      <c r="DW31" s="117">
        <f t="shared" si="58"/>
        <v>0</v>
      </c>
      <c r="DX31" s="117">
        <f t="shared" si="59"/>
        <v>0</v>
      </c>
      <c r="DY31" s="117">
        <f t="shared" si="60"/>
        <v>0</v>
      </c>
      <c r="DZ31" s="117">
        <f t="shared" si="100"/>
        <v>0</v>
      </c>
      <c r="EA31" s="117">
        <f t="shared" si="61"/>
        <v>0</v>
      </c>
      <c r="EB31" s="117">
        <f t="shared" si="101"/>
        <v>0</v>
      </c>
      <c r="EC31" s="117">
        <f t="shared" si="62"/>
        <v>0</v>
      </c>
      <c r="ED31" s="117">
        <f t="shared" si="63"/>
        <v>0</v>
      </c>
      <c r="EE31" s="117">
        <f t="shared" si="64"/>
        <v>0</v>
      </c>
      <c r="EF31" s="117">
        <f t="shared" si="65"/>
        <v>0</v>
      </c>
      <c r="EG31" s="117">
        <f t="shared" si="66"/>
        <v>0</v>
      </c>
      <c r="EH31" s="117">
        <f t="shared" si="102"/>
        <v>0</v>
      </c>
      <c r="EI31" s="117">
        <f t="shared" si="67"/>
        <v>0</v>
      </c>
      <c r="EJ31" s="117">
        <f t="shared" si="68"/>
        <v>0</v>
      </c>
      <c r="EK31" s="117">
        <f t="shared" si="69"/>
        <v>0</v>
      </c>
      <c r="EL31" s="117">
        <f t="shared" si="70"/>
        <v>0</v>
      </c>
      <c r="EM31" s="117">
        <f t="shared" si="71"/>
        <v>0</v>
      </c>
      <c r="EN31" s="117">
        <f t="shared" si="103"/>
        <v>0</v>
      </c>
      <c r="EO31" s="117">
        <f t="shared" si="72"/>
        <v>0</v>
      </c>
      <c r="EP31" s="117">
        <f t="shared" si="73"/>
        <v>0</v>
      </c>
      <c r="EQ31" s="117">
        <f t="shared" si="74"/>
        <v>0</v>
      </c>
      <c r="ER31" s="118">
        <f t="shared" si="75"/>
        <v>0</v>
      </c>
      <c r="ES31" s="117">
        <f t="shared" si="76"/>
        <v>0</v>
      </c>
      <c r="ET31" s="117">
        <f t="shared" si="77"/>
        <v>0</v>
      </c>
      <c r="EU31" s="117">
        <f t="shared" si="78"/>
        <v>0</v>
      </c>
      <c r="EV31" s="117">
        <f t="shared" si="79"/>
        <v>0</v>
      </c>
      <c r="EW31" s="117">
        <f t="shared" si="80"/>
        <v>0</v>
      </c>
      <c r="EX31" s="117">
        <f t="shared" si="81"/>
        <v>0</v>
      </c>
      <c r="EY31" s="118">
        <f t="shared" si="82"/>
        <v>0</v>
      </c>
      <c r="EZ31" s="118">
        <f t="shared" si="83"/>
        <v>0</v>
      </c>
      <c r="FA31" s="117">
        <f t="shared" si="104"/>
        <v>0</v>
      </c>
      <c r="FB31" s="118">
        <f t="shared" si="84"/>
        <v>0</v>
      </c>
      <c r="FC31" s="118">
        <f t="shared" si="85"/>
        <v>0</v>
      </c>
      <c r="FD31" s="7">
        <f t="shared" si="86"/>
        <v>0</v>
      </c>
      <c r="FE31" s="7"/>
      <c r="FF31" s="7"/>
    </row>
    <row r="32" spans="1:162" ht="17.100000000000001" customHeight="1" thickTop="1" x14ac:dyDescent="0.25">
      <c r="A32" s="558"/>
      <c r="B32" s="559"/>
      <c r="C32" s="221">
        <v>0</v>
      </c>
      <c r="D32" s="486"/>
      <c r="E32" s="484"/>
      <c r="F32" s="480"/>
      <c r="G32" s="489"/>
      <c r="H32" s="484"/>
      <c r="I32" s="480"/>
      <c r="J32" s="481"/>
      <c r="K32" s="482"/>
      <c r="L32" s="483"/>
      <c r="M32" s="475"/>
      <c r="N32" s="484"/>
      <c r="O32" s="480"/>
      <c r="P32" s="485"/>
      <c r="Q32" s="480"/>
      <c r="R32" s="481"/>
      <c r="S32" s="483"/>
      <c r="T32" s="486"/>
      <c r="U32" s="487"/>
      <c r="V32" s="480"/>
      <c r="W32" s="485"/>
      <c r="X32" s="480"/>
      <c r="Y32" s="481"/>
      <c r="Z32" s="482"/>
      <c r="AA32" s="483"/>
      <c r="AB32" s="42" t="s">
        <v>935</v>
      </c>
      <c r="AC32" s="549" t="s">
        <v>846</v>
      </c>
      <c r="AD32" s="191"/>
      <c r="AE32" s="520" t="s">
        <v>809</v>
      </c>
      <c r="AF32" s="520" t="s">
        <v>809</v>
      </c>
      <c r="AG32" s="520" t="s">
        <v>809</v>
      </c>
      <c r="AH32" s="520" t="s">
        <v>806</v>
      </c>
      <c r="AI32" s="520" t="s">
        <v>806</v>
      </c>
      <c r="AJ32" s="520" t="s">
        <v>806</v>
      </c>
      <c r="AK32" s="520" t="s">
        <v>788</v>
      </c>
      <c r="AL32" s="520" t="s">
        <v>788</v>
      </c>
      <c r="AM32" s="520" t="s">
        <v>788</v>
      </c>
      <c r="AN32" s="520" t="s">
        <v>191</v>
      </c>
      <c r="AO32" s="520" t="s">
        <v>191</v>
      </c>
      <c r="AP32" s="520" t="s">
        <v>191</v>
      </c>
      <c r="AQ32" s="520" t="s">
        <v>661</v>
      </c>
      <c r="AR32" s="520" t="s">
        <v>661</v>
      </c>
      <c r="AS32" s="520" t="s">
        <v>191</v>
      </c>
      <c r="AT32" s="520" t="s">
        <v>743</v>
      </c>
      <c r="AU32" s="520" t="s">
        <v>805</v>
      </c>
      <c r="AV32" s="520" t="s">
        <v>805</v>
      </c>
      <c r="AW32" s="520" t="s">
        <v>805</v>
      </c>
      <c r="AX32" s="520" t="s">
        <v>661</v>
      </c>
      <c r="AY32" s="520" t="s">
        <v>661</v>
      </c>
      <c r="AZ32" s="520" t="s">
        <v>237</v>
      </c>
      <c r="BA32" s="520" t="s">
        <v>237</v>
      </c>
      <c r="BC32" s="118"/>
      <c r="BD32" s="118">
        <f t="shared" si="0"/>
        <v>0</v>
      </c>
      <c r="BE32" s="118">
        <f t="shared" si="1"/>
        <v>0</v>
      </c>
      <c r="BF32" s="118">
        <f t="shared" si="2"/>
        <v>0</v>
      </c>
      <c r="BG32" s="118">
        <f t="shared" si="3"/>
        <v>0</v>
      </c>
      <c r="BH32" s="118">
        <f t="shared" si="4"/>
        <v>0</v>
      </c>
      <c r="BI32" s="118">
        <f t="shared" si="5"/>
        <v>0</v>
      </c>
      <c r="BJ32" s="118">
        <f t="shared" si="6"/>
        <v>0</v>
      </c>
      <c r="BK32" s="118">
        <f t="shared" si="7"/>
        <v>0</v>
      </c>
      <c r="BL32" s="117">
        <f t="shared" si="87"/>
        <v>0</v>
      </c>
      <c r="BM32" s="118">
        <f t="shared" si="8"/>
        <v>0</v>
      </c>
      <c r="BN32" s="118">
        <f t="shared" si="9"/>
        <v>0</v>
      </c>
      <c r="BO32" s="117">
        <f t="shared" si="10"/>
        <v>0</v>
      </c>
      <c r="BP32" s="118">
        <f t="shared" si="11"/>
        <v>0</v>
      </c>
      <c r="BQ32" s="118">
        <f t="shared" si="12"/>
        <v>0</v>
      </c>
      <c r="BR32" s="118">
        <f t="shared" si="13"/>
        <v>0</v>
      </c>
      <c r="BS32" s="118">
        <f t="shared" si="14"/>
        <v>0</v>
      </c>
      <c r="BT32" s="118">
        <f t="shared" si="15"/>
        <v>0</v>
      </c>
      <c r="BU32" s="118">
        <f t="shared" si="16"/>
        <v>0</v>
      </c>
      <c r="BV32" s="118">
        <f t="shared" si="88"/>
        <v>0</v>
      </c>
      <c r="BW32" s="117">
        <f t="shared" si="17"/>
        <v>0</v>
      </c>
      <c r="BX32" s="117">
        <f t="shared" si="18"/>
        <v>0</v>
      </c>
      <c r="BY32" s="117">
        <f t="shared" si="19"/>
        <v>0</v>
      </c>
      <c r="BZ32" s="117">
        <f t="shared" si="20"/>
        <v>0</v>
      </c>
      <c r="CA32" s="117">
        <f t="shared" si="21"/>
        <v>0</v>
      </c>
      <c r="CB32" s="117">
        <f t="shared" si="89"/>
        <v>0</v>
      </c>
      <c r="CC32" s="117">
        <f t="shared" si="22"/>
        <v>0</v>
      </c>
      <c r="CD32" s="117">
        <f t="shared" si="23"/>
        <v>0</v>
      </c>
      <c r="CE32" s="117">
        <f t="shared" si="24"/>
        <v>0</v>
      </c>
      <c r="CF32" s="117">
        <f t="shared" si="90"/>
        <v>0</v>
      </c>
      <c r="CG32" s="117">
        <f t="shared" si="91"/>
        <v>0</v>
      </c>
      <c r="CH32" s="117">
        <f t="shared" si="92"/>
        <v>0</v>
      </c>
      <c r="CI32" s="117">
        <f t="shared" si="25"/>
        <v>0</v>
      </c>
      <c r="CJ32" s="117">
        <f t="shared" si="26"/>
        <v>0</v>
      </c>
      <c r="CK32" s="117">
        <f t="shared" si="27"/>
        <v>0</v>
      </c>
      <c r="CL32" s="117">
        <f t="shared" si="28"/>
        <v>0</v>
      </c>
      <c r="CM32" s="117">
        <f t="shared" si="29"/>
        <v>0</v>
      </c>
      <c r="CN32" s="117">
        <f t="shared" si="30"/>
        <v>0</v>
      </c>
      <c r="CO32" s="117">
        <f t="shared" si="31"/>
        <v>0</v>
      </c>
      <c r="CP32" s="117">
        <f t="shared" si="32"/>
        <v>0</v>
      </c>
      <c r="CQ32" s="117">
        <f t="shared" si="33"/>
        <v>0</v>
      </c>
      <c r="CR32" s="117">
        <f t="shared" si="93"/>
        <v>0</v>
      </c>
      <c r="CS32" s="117">
        <f t="shared" si="34"/>
        <v>0</v>
      </c>
      <c r="CT32" s="117">
        <f t="shared" si="35"/>
        <v>0</v>
      </c>
      <c r="CU32" s="117">
        <f t="shared" si="36"/>
        <v>0</v>
      </c>
      <c r="CV32" s="117">
        <f t="shared" si="37"/>
        <v>0</v>
      </c>
      <c r="CW32" s="117">
        <f t="shared" si="38"/>
        <v>0</v>
      </c>
      <c r="CX32" s="117">
        <f t="shared" si="39"/>
        <v>0</v>
      </c>
      <c r="CY32" s="117">
        <f t="shared" si="40"/>
        <v>0</v>
      </c>
      <c r="CZ32" s="117">
        <f t="shared" si="41"/>
        <v>0</v>
      </c>
      <c r="DA32" s="117">
        <f t="shared" si="42"/>
        <v>0</v>
      </c>
      <c r="DB32" s="117">
        <f t="shared" si="94"/>
        <v>0</v>
      </c>
      <c r="DC32" s="117">
        <f t="shared" si="43"/>
        <v>0</v>
      </c>
      <c r="DD32" s="117">
        <f t="shared" si="95"/>
        <v>0</v>
      </c>
      <c r="DE32" s="117">
        <f t="shared" si="44"/>
        <v>0</v>
      </c>
      <c r="DF32" s="117">
        <f t="shared" si="96"/>
        <v>0</v>
      </c>
      <c r="DG32" s="117">
        <f t="shared" si="45"/>
        <v>0</v>
      </c>
      <c r="DH32" s="117">
        <f t="shared" si="46"/>
        <v>0</v>
      </c>
      <c r="DI32" s="117">
        <f t="shared" si="47"/>
        <v>0</v>
      </c>
      <c r="DJ32" s="117">
        <f t="shared" si="48"/>
        <v>0</v>
      </c>
      <c r="DK32" s="117">
        <f t="shared" si="49"/>
        <v>0</v>
      </c>
      <c r="DL32" s="117">
        <f t="shared" si="50"/>
        <v>0</v>
      </c>
      <c r="DM32" s="117">
        <f t="shared" si="51"/>
        <v>0</v>
      </c>
      <c r="DN32" s="117">
        <f t="shared" si="52"/>
        <v>0</v>
      </c>
      <c r="DO32" s="117">
        <f t="shared" si="97"/>
        <v>0</v>
      </c>
      <c r="DP32" s="117">
        <f t="shared" si="53"/>
        <v>0</v>
      </c>
      <c r="DQ32" s="117">
        <f t="shared" si="54"/>
        <v>0</v>
      </c>
      <c r="DR32" s="117">
        <f t="shared" si="98"/>
        <v>0</v>
      </c>
      <c r="DS32" s="117">
        <f t="shared" si="99"/>
        <v>0</v>
      </c>
      <c r="DT32" s="117">
        <f t="shared" si="55"/>
        <v>0</v>
      </c>
      <c r="DU32" s="117">
        <f t="shared" si="56"/>
        <v>0</v>
      </c>
      <c r="DV32" s="117">
        <f t="shared" si="57"/>
        <v>0</v>
      </c>
      <c r="DW32" s="117">
        <f t="shared" si="58"/>
        <v>0</v>
      </c>
      <c r="DX32" s="117">
        <f t="shared" si="59"/>
        <v>0</v>
      </c>
      <c r="DY32" s="117">
        <f t="shared" si="60"/>
        <v>0</v>
      </c>
      <c r="DZ32" s="117">
        <f t="shared" si="100"/>
        <v>0</v>
      </c>
      <c r="EA32" s="117">
        <f t="shared" si="61"/>
        <v>0</v>
      </c>
      <c r="EB32" s="117">
        <f t="shared" si="101"/>
        <v>0</v>
      </c>
      <c r="EC32" s="117">
        <f t="shared" si="62"/>
        <v>0</v>
      </c>
      <c r="ED32" s="117">
        <f t="shared" si="63"/>
        <v>0</v>
      </c>
      <c r="EE32" s="117">
        <f t="shared" si="64"/>
        <v>0</v>
      </c>
      <c r="EF32" s="117">
        <f t="shared" si="65"/>
        <v>0</v>
      </c>
      <c r="EG32" s="117">
        <f t="shared" si="66"/>
        <v>0</v>
      </c>
      <c r="EH32" s="117">
        <f t="shared" si="102"/>
        <v>0</v>
      </c>
      <c r="EI32" s="117">
        <f t="shared" si="67"/>
        <v>0</v>
      </c>
      <c r="EJ32" s="117">
        <f t="shared" si="68"/>
        <v>0</v>
      </c>
      <c r="EK32" s="117">
        <f t="shared" si="69"/>
        <v>0</v>
      </c>
      <c r="EL32" s="117">
        <f t="shared" si="70"/>
        <v>0</v>
      </c>
      <c r="EM32" s="117">
        <f t="shared" si="71"/>
        <v>0</v>
      </c>
      <c r="EN32" s="117">
        <f t="shared" si="103"/>
        <v>0</v>
      </c>
      <c r="EO32" s="117">
        <f t="shared" si="72"/>
        <v>0</v>
      </c>
      <c r="EP32" s="117">
        <f t="shared" si="73"/>
        <v>0</v>
      </c>
      <c r="EQ32" s="117">
        <f t="shared" si="74"/>
        <v>0</v>
      </c>
      <c r="ER32" s="118">
        <f t="shared" si="75"/>
        <v>0</v>
      </c>
      <c r="ES32" s="117">
        <f t="shared" si="76"/>
        <v>0</v>
      </c>
      <c r="ET32" s="117">
        <f t="shared" si="77"/>
        <v>0</v>
      </c>
      <c r="EU32" s="117">
        <f t="shared" si="78"/>
        <v>0</v>
      </c>
      <c r="EV32" s="117">
        <f t="shared" si="79"/>
        <v>0</v>
      </c>
      <c r="EW32" s="117">
        <f t="shared" si="80"/>
        <v>0</v>
      </c>
      <c r="EX32" s="117">
        <f t="shared" si="81"/>
        <v>0</v>
      </c>
      <c r="EY32" s="118">
        <f t="shared" si="82"/>
        <v>0</v>
      </c>
      <c r="EZ32" s="118">
        <f t="shared" si="83"/>
        <v>0</v>
      </c>
      <c r="FA32" s="117">
        <f t="shared" si="104"/>
        <v>0</v>
      </c>
      <c r="FB32" s="118">
        <f t="shared" si="84"/>
        <v>0</v>
      </c>
      <c r="FC32" s="118">
        <f t="shared" si="85"/>
        <v>0</v>
      </c>
      <c r="FD32" s="7">
        <f t="shared" si="86"/>
        <v>0</v>
      </c>
      <c r="FE32" s="7"/>
      <c r="FF32" s="7"/>
    </row>
    <row r="33" spans="1:162" ht="17.100000000000001" customHeight="1" x14ac:dyDescent="0.25">
      <c r="A33" s="774">
        <v>3</v>
      </c>
      <c r="B33" s="777" t="s">
        <v>18</v>
      </c>
      <c r="C33" s="174">
        <v>1</v>
      </c>
      <c r="D33" s="445"/>
      <c r="E33" s="439"/>
      <c r="F33" s="442"/>
      <c r="G33" s="490"/>
      <c r="H33" s="439"/>
      <c r="I33" s="442"/>
      <c r="J33" s="443"/>
      <c r="K33" s="441"/>
      <c r="L33" s="444"/>
      <c r="M33" s="438"/>
      <c r="N33" s="439"/>
      <c r="O33" s="442"/>
      <c r="P33" s="440"/>
      <c r="Q33" s="442"/>
      <c r="R33" s="451"/>
      <c r="S33" s="444"/>
      <c r="T33" s="438"/>
      <c r="U33" s="446"/>
      <c r="V33" s="442"/>
      <c r="W33" s="440"/>
      <c r="X33" s="442"/>
      <c r="Y33" s="443"/>
      <c r="Z33" s="441"/>
      <c r="AA33" s="444"/>
      <c r="AB33" s="42" t="s">
        <v>841</v>
      </c>
      <c r="AC33" s="10" t="s">
        <v>831</v>
      </c>
      <c r="AD33" s="6"/>
      <c r="AE33" s="520" t="s">
        <v>809</v>
      </c>
      <c r="AF33" s="520" t="s">
        <v>809</v>
      </c>
      <c r="AG33" s="520" t="s">
        <v>809</v>
      </c>
      <c r="AH33" s="520" t="s">
        <v>806</v>
      </c>
      <c r="AI33" s="520" t="s">
        <v>806</v>
      </c>
      <c r="AJ33" s="520" t="s">
        <v>806</v>
      </c>
      <c r="AK33" s="520" t="s">
        <v>788</v>
      </c>
      <c r="AL33" s="520" t="s">
        <v>788</v>
      </c>
      <c r="AM33" s="520" t="s">
        <v>788</v>
      </c>
      <c r="AN33" s="520" t="s">
        <v>191</v>
      </c>
      <c r="AO33" s="520" t="s">
        <v>191</v>
      </c>
      <c r="AP33" s="520" t="s">
        <v>191</v>
      </c>
      <c r="AQ33" s="520" t="s">
        <v>661</v>
      </c>
      <c r="AR33" s="520" t="s">
        <v>661</v>
      </c>
      <c r="AS33" s="520" t="s">
        <v>191</v>
      </c>
      <c r="AT33" s="520" t="s">
        <v>743</v>
      </c>
      <c r="AU33" s="520" t="s">
        <v>805</v>
      </c>
      <c r="AV33" s="520" t="s">
        <v>805</v>
      </c>
      <c r="AW33" s="520" t="s">
        <v>805</v>
      </c>
      <c r="AX33" s="520" t="s">
        <v>661</v>
      </c>
      <c r="AY33" s="520" t="s">
        <v>661</v>
      </c>
      <c r="AZ33" s="520" t="s">
        <v>237</v>
      </c>
      <c r="BA33" s="520" t="s">
        <v>237</v>
      </c>
      <c r="BC33" s="118"/>
      <c r="BD33" s="118">
        <f t="shared" si="0"/>
        <v>0</v>
      </c>
      <c r="BE33" s="118">
        <f t="shared" si="1"/>
        <v>0</v>
      </c>
      <c r="BF33" s="118">
        <f t="shared" si="2"/>
        <v>0</v>
      </c>
      <c r="BG33" s="118">
        <f t="shared" si="3"/>
        <v>0</v>
      </c>
      <c r="BH33" s="118">
        <f t="shared" si="4"/>
        <v>0</v>
      </c>
      <c r="BI33" s="118">
        <f t="shared" si="5"/>
        <v>0</v>
      </c>
      <c r="BJ33" s="118">
        <f t="shared" si="6"/>
        <v>0</v>
      </c>
      <c r="BK33" s="118">
        <f t="shared" si="7"/>
        <v>0</v>
      </c>
      <c r="BL33" s="117">
        <f t="shared" si="87"/>
        <v>0</v>
      </c>
      <c r="BM33" s="118">
        <f t="shared" si="8"/>
        <v>0</v>
      </c>
      <c r="BN33" s="118">
        <f t="shared" si="9"/>
        <v>0</v>
      </c>
      <c r="BO33" s="117">
        <f t="shared" si="10"/>
        <v>0</v>
      </c>
      <c r="BP33" s="118">
        <f t="shared" si="11"/>
        <v>0</v>
      </c>
      <c r="BQ33" s="118">
        <f t="shared" si="12"/>
        <v>0</v>
      </c>
      <c r="BR33" s="118">
        <f t="shared" si="13"/>
        <v>0</v>
      </c>
      <c r="BS33" s="118">
        <f t="shared" si="14"/>
        <v>0</v>
      </c>
      <c r="BT33" s="118">
        <f t="shared" si="15"/>
        <v>0</v>
      </c>
      <c r="BU33" s="118">
        <f t="shared" si="16"/>
        <v>0</v>
      </c>
      <c r="BV33" s="118">
        <f t="shared" si="88"/>
        <v>0</v>
      </c>
      <c r="BW33" s="117">
        <f t="shared" si="17"/>
        <v>0</v>
      </c>
      <c r="BX33" s="117">
        <f t="shared" si="18"/>
        <v>0</v>
      </c>
      <c r="BY33" s="117">
        <f t="shared" si="19"/>
        <v>0</v>
      </c>
      <c r="BZ33" s="117">
        <f t="shared" si="20"/>
        <v>0</v>
      </c>
      <c r="CA33" s="117">
        <f t="shared" si="21"/>
        <v>0</v>
      </c>
      <c r="CB33" s="117">
        <f t="shared" si="89"/>
        <v>0</v>
      </c>
      <c r="CC33" s="117">
        <f t="shared" si="22"/>
        <v>0</v>
      </c>
      <c r="CD33" s="117">
        <f t="shared" si="23"/>
        <v>0</v>
      </c>
      <c r="CE33" s="117">
        <f t="shared" si="24"/>
        <v>0</v>
      </c>
      <c r="CF33" s="117">
        <f t="shared" si="90"/>
        <v>0</v>
      </c>
      <c r="CG33" s="117">
        <f t="shared" si="91"/>
        <v>0</v>
      </c>
      <c r="CH33" s="117">
        <f t="shared" si="92"/>
        <v>0</v>
      </c>
      <c r="CI33" s="117">
        <f t="shared" si="25"/>
        <v>0</v>
      </c>
      <c r="CJ33" s="117">
        <f t="shared" si="26"/>
        <v>0</v>
      </c>
      <c r="CK33" s="117">
        <f t="shared" si="27"/>
        <v>0</v>
      </c>
      <c r="CL33" s="117">
        <f t="shared" si="28"/>
        <v>0</v>
      </c>
      <c r="CM33" s="117">
        <f t="shared" si="29"/>
        <v>0</v>
      </c>
      <c r="CN33" s="117">
        <f t="shared" si="30"/>
        <v>0</v>
      </c>
      <c r="CO33" s="117">
        <f t="shared" si="31"/>
        <v>0</v>
      </c>
      <c r="CP33" s="117">
        <f t="shared" si="32"/>
        <v>0</v>
      </c>
      <c r="CQ33" s="117">
        <f t="shared" si="33"/>
        <v>0</v>
      </c>
      <c r="CR33" s="117">
        <f t="shared" si="93"/>
        <v>0</v>
      </c>
      <c r="CS33" s="117">
        <f t="shared" si="34"/>
        <v>0</v>
      </c>
      <c r="CT33" s="117">
        <f t="shared" si="35"/>
        <v>0</v>
      </c>
      <c r="CU33" s="117">
        <f t="shared" si="36"/>
        <v>0</v>
      </c>
      <c r="CV33" s="117">
        <f t="shared" si="37"/>
        <v>0</v>
      </c>
      <c r="CW33" s="117">
        <f t="shared" si="38"/>
        <v>0</v>
      </c>
      <c r="CX33" s="117">
        <f t="shared" si="39"/>
        <v>0</v>
      </c>
      <c r="CY33" s="117">
        <f t="shared" si="40"/>
        <v>0</v>
      </c>
      <c r="CZ33" s="117">
        <f t="shared" si="41"/>
        <v>0</v>
      </c>
      <c r="DA33" s="117">
        <f t="shared" si="42"/>
        <v>0</v>
      </c>
      <c r="DB33" s="117">
        <f t="shared" si="94"/>
        <v>0</v>
      </c>
      <c r="DC33" s="117">
        <f t="shared" si="43"/>
        <v>0</v>
      </c>
      <c r="DD33" s="117">
        <f t="shared" si="95"/>
        <v>0</v>
      </c>
      <c r="DE33" s="117">
        <f t="shared" si="44"/>
        <v>0</v>
      </c>
      <c r="DF33" s="117">
        <f t="shared" si="96"/>
        <v>0</v>
      </c>
      <c r="DG33" s="117">
        <f t="shared" si="45"/>
        <v>0</v>
      </c>
      <c r="DH33" s="117">
        <f t="shared" si="46"/>
        <v>0</v>
      </c>
      <c r="DI33" s="117">
        <f t="shared" si="47"/>
        <v>0</v>
      </c>
      <c r="DJ33" s="117">
        <f t="shared" si="48"/>
        <v>0</v>
      </c>
      <c r="DK33" s="117">
        <f t="shared" si="49"/>
        <v>0</v>
      </c>
      <c r="DL33" s="117">
        <f t="shared" si="50"/>
        <v>0</v>
      </c>
      <c r="DM33" s="117">
        <f t="shared" si="51"/>
        <v>0</v>
      </c>
      <c r="DN33" s="117">
        <f t="shared" si="52"/>
        <v>0</v>
      </c>
      <c r="DO33" s="117">
        <f t="shared" si="97"/>
        <v>0</v>
      </c>
      <c r="DP33" s="117">
        <f t="shared" si="53"/>
        <v>0</v>
      </c>
      <c r="DQ33" s="117">
        <f t="shared" si="54"/>
        <v>0</v>
      </c>
      <c r="DR33" s="117">
        <f t="shared" si="98"/>
        <v>0</v>
      </c>
      <c r="DS33" s="117">
        <f t="shared" si="99"/>
        <v>0</v>
      </c>
      <c r="DT33" s="117">
        <f t="shared" si="55"/>
        <v>0</v>
      </c>
      <c r="DU33" s="117">
        <f t="shared" si="56"/>
        <v>0</v>
      </c>
      <c r="DV33" s="117">
        <f t="shared" si="57"/>
        <v>0</v>
      </c>
      <c r="DW33" s="117">
        <f t="shared" si="58"/>
        <v>0</v>
      </c>
      <c r="DX33" s="117">
        <f t="shared" si="59"/>
        <v>0</v>
      </c>
      <c r="DY33" s="117">
        <f t="shared" si="60"/>
        <v>0</v>
      </c>
      <c r="DZ33" s="117">
        <f t="shared" si="100"/>
        <v>0</v>
      </c>
      <c r="EA33" s="117">
        <f t="shared" si="61"/>
        <v>0</v>
      </c>
      <c r="EB33" s="117">
        <f t="shared" si="101"/>
        <v>0</v>
      </c>
      <c r="EC33" s="117">
        <f t="shared" si="62"/>
        <v>0</v>
      </c>
      <c r="ED33" s="117">
        <f t="shared" si="63"/>
        <v>0</v>
      </c>
      <c r="EE33" s="117">
        <f t="shared" si="64"/>
        <v>0</v>
      </c>
      <c r="EF33" s="117">
        <f t="shared" si="65"/>
        <v>0</v>
      </c>
      <c r="EG33" s="117">
        <f t="shared" si="66"/>
        <v>0</v>
      </c>
      <c r="EH33" s="117">
        <f t="shared" si="102"/>
        <v>0</v>
      </c>
      <c r="EI33" s="117">
        <f t="shared" si="67"/>
        <v>0</v>
      </c>
      <c r="EJ33" s="117">
        <f t="shared" si="68"/>
        <v>0</v>
      </c>
      <c r="EK33" s="117">
        <f t="shared" si="69"/>
        <v>0</v>
      </c>
      <c r="EL33" s="117">
        <f t="shared" si="70"/>
        <v>0</v>
      </c>
      <c r="EM33" s="117">
        <f t="shared" si="71"/>
        <v>0</v>
      </c>
      <c r="EN33" s="117">
        <f t="shared" si="103"/>
        <v>0</v>
      </c>
      <c r="EO33" s="117">
        <f t="shared" si="72"/>
        <v>0</v>
      </c>
      <c r="EP33" s="117">
        <f t="shared" si="73"/>
        <v>0</v>
      </c>
      <c r="EQ33" s="117">
        <f t="shared" si="74"/>
        <v>0</v>
      </c>
      <c r="ER33" s="118">
        <f t="shared" si="75"/>
        <v>0</v>
      </c>
      <c r="ES33" s="117">
        <f t="shared" si="76"/>
        <v>0</v>
      </c>
      <c r="ET33" s="117">
        <f t="shared" si="77"/>
        <v>0</v>
      </c>
      <c r="EU33" s="117">
        <f t="shared" si="78"/>
        <v>0</v>
      </c>
      <c r="EV33" s="117">
        <f t="shared" si="79"/>
        <v>0</v>
      </c>
      <c r="EW33" s="117">
        <f t="shared" si="80"/>
        <v>0</v>
      </c>
      <c r="EX33" s="117">
        <f t="shared" si="81"/>
        <v>0</v>
      </c>
      <c r="EY33" s="118">
        <f t="shared" si="82"/>
        <v>0</v>
      </c>
      <c r="EZ33" s="118">
        <f t="shared" si="83"/>
        <v>0</v>
      </c>
      <c r="FA33" s="117">
        <f t="shared" si="104"/>
        <v>0</v>
      </c>
      <c r="FB33" s="118">
        <f t="shared" si="84"/>
        <v>0</v>
      </c>
      <c r="FC33" s="118">
        <f t="shared" si="85"/>
        <v>0</v>
      </c>
      <c r="FD33" s="7">
        <f t="shared" si="86"/>
        <v>0</v>
      </c>
      <c r="FE33" s="7"/>
      <c r="FF33" s="7"/>
    </row>
    <row r="34" spans="1:162" ht="17.100000000000001" customHeight="1" x14ac:dyDescent="0.25">
      <c r="A34" s="774"/>
      <c r="B34" s="777"/>
      <c r="C34" s="172">
        <v>2</v>
      </c>
      <c r="D34" s="445"/>
      <c r="E34" s="448"/>
      <c r="F34" s="430"/>
      <c r="G34" s="491"/>
      <c r="H34" s="448"/>
      <c r="I34" s="430"/>
      <c r="J34" s="451"/>
      <c r="K34" s="450"/>
      <c r="L34" s="452"/>
      <c r="M34" s="447"/>
      <c r="N34" s="457"/>
      <c r="O34" s="430"/>
      <c r="P34" s="449"/>
      <c r="Q34" s="430"/>
      <c r="R34" s="451"/>
      <c r="S34" s="452"/>
      <c r="T34" s="447"/>
      <c r="U34" s="454"/>
      <c r="V34" s="430"/>
      <c r="W34" s="449"/>
      <c r="X34" s="430"/>
      <c r="Y34" s="451"/>
      <c r="Z34" s="450"/>
      <c r="AA34" s="452"/>
      <c r="AB34" s="42" t="s">
        <v>936</v>
      </c>
      <c r="AC34" s="10" t="s">
        <v>62</v>
      </c>
      <c r="AD34" s="6"/>
      <c r="AE34" s="520" t="s">
        <v>806</v>
      </c>
      <c r="AF34" s="520" t="s">
        <v>806</v>
      </c>
      <c r="AG34" s="520" t="s">
        <v>806</v>
      </c>
      <c r="AH34" s="520" t="s">
        <v>587</v>
      </c>
      <c r="AI34" s="520" t="s">
        <v>792</v>
      </c>
      <c r="AJ34" s="520" t="s">
        <v>792</v>
      </c>
      <c r="AK34" s="520" t="s">
        <v>806</v>
      </c>
      <c r="AL34" s="520" t="s">
        <v>806</v>
      </c>
      <c r="AM34" s="520" t="s">
        <v>806</v>
      </c>
      <c r="AN34" s="520" t="s">
        <v>191</v>
      </c>
      <c r="AO34" s="520" t="s">
        <v>191</v>
      </c>
      <c r="AP34" s="520" t="s">
        <v>191</v>
      </c>
      <c r="AQ34" s="520" t="s">
        <v>661</v>
      </c>
      <c r="AR34" s="520" t="s">
        <v>661</v>
      </c>
      <c r="AS34" s="520" t="s">
        <v>191</v>
      </c>
      <c r="AT34" s="520" t="s">
        <v>743</v>
      </c>
      <c r="AU34" s="520" t="s">
        <v>805</v>
      </c>
      <c r="AV34" s="520" t="s">
        <v>805</v>
      </c>
      <c r="AW34" s="520" t="s">
        <v>805</v>
      </c>
      <c r="AX34" s="520" t="s">
        <v>661</v>
      </c>
      <c r="AY34" s="520" t="s">
        <v>661</v>
      </c>
      <c r="AZ34" s="520" t="s">
        <v>237</v>
      </c>
      <c r="BA34" s="520" t="s">
        <v>237</v>
      </c>
      <c r="BC34" s="118"/>
      <c r="BD34" s="118">
        <f t="shared" si="0"/>
        <v>0</v>
      </c>
      <c r="BE34" s="118">
        <f t="shared" si="1"/>
        <v>0</v>
      </c>
      <c r="BF34" s="118">
        <f t="shared" si="2"/>
        <v>0</v>
      </c>
      <c r="BG34" s="118">
        <f t="shared" si="3"/>
        <v>0</v>
      </c>
      <c r="BH34" s="118">
        <f t="shared" si="4"/>
        <v>0</v>
      </c>
      <c r="BI34" s="118">
        <f t="shared" si="5"/>
        <v>0</v>
      </c>
      <c r="BJ34" s="118">
        <f t="shared" si="6"/>
        <v>0</v>
      </c>
      <c r="BK34" s="118">
        <f t="shared" si="7"/>
        <v>0</v>
      </c>
      <c r="BL34" s="117">
        <f t="shared" si="87"/>
        <v>0</v>
      </c>
      <c r="BM34" s="118">
        <f t="shared" si="8"/>
        <v>0</v>
      </c>
      <c r="BN34" s="118">
        <f t="shared" si="9"/>
        <v>0</v>
      </c>
      <c r="BO34" s="117">
        <f t="shared" si="10"/>
        <v>0</v>
      </c>
      <c r="BP34" s="118">
        <f t="shared" si="11"/>
        <v>0</v>
      </c>
      <c r="BQ34" s="118">
        <f t="shared" si="12"/>
        <v>0</v>
      </c>
      <c r="BR34" s="118">
        <f t="shared" si="13"/>
        <v>0</v>
      </c>
      <c r="BS34" s="118">
        <f t="shared" si="14"/>
        <v>0</v>
      </c>
      <c r="BT34" s="118">
        <f t="shared" si="15"/>
        <v>0</v>
      </c>
      <c r="BU34" s="118">
        <f t="shared" si="16"/>
        <v>0</v>
      </c>
      <c r="BV34" s="118">
        <f t="shared" si="88"/>
        <v>0</v>
      </c>
      <c r="BW34" s="117">
        <f t="shared" si="17"/>
        <v>0</v>
      </c>
      <c r="BX34" s="117">
        <f t="shared" si="18"/>
        <v>0</v>
      </c>
      <c r="BY34" s="117">
        <f t="shared" si="19"/>
        <v>0</v>
      </c>
      <c r="BZ34" s="117">
        <f t="shared" si="20"/>
        <v>0</v>
      </c>
      <c r="CA34" s="117">
        <f t="shared" si="21"/>
        <v>0</v>
      </c>
      <c r="CB34" s="117">
        <f t="shared" si="89"/>
        <v>0</v>
      </c>
      <c r="CC34" s="117">
        <f t="shared" si="22"/>
        <v>0</v>
      </c>
      <c r="CD34" s="117">
        <f t="shared" si="23"/>
        <v>0</v>
      </c>
      <c r="CE34" s="117">
        <f t="shared" si="24"/>
        <v>0</v>
      </c>
      <c r="CF34" s="117">
        <f t="shared" si="90"/>
        <v>0</v>
      </c>
      <c r="CG34" s="117">
        <f t="shared" si="91"/>
        <v>0</v>
      </c>
      <c r="CH34" s="117">
        <f t="shared" si="92"/>
        <v>0</v>
      </c>
      <c r="CI34" s="117">
        <f t="shared" si="25"/>
        <v>0</v>
      </c>
      <c r="CJ34" s="117">
        <f t="shared" si="26"/>
        <v>0</v>
      </c>
      <c r="CK34" s="117">
        <f t="shared" si="27"/>
        <v>0</v>
      </c>
      <c r="CL34" s="117">
        <f t="shared" si="28"/>
        <v>0</v>
      </c>
      <c r="CM34" s="117">
        <f t="shared" si="29"/>
        <v>0</v>
      </c>
      <c r="CN34" s="117">
        <f t="shared" si="30"/>
        <v>0</v>
      </c>
      <c r="CO34" s="117">
        <f t="shared" si="31"/>
        <v>0</v>
      </c>
      <c r="CP34" s="117">
        <f t="shared" si="32"/>
        <v>0</v>
      </c>
      <c r="CQ34" s="117">
        <f t="shared" si="33"/>
        <v>0</v>
      </c>
      <c r="CR34" s="117">
        <f t="shared" si="93"/>
        <v>0</v>
      </c>
      <c r="CS34" s="117">
        <f t="shared" si="34"/>
        <v>0</v>
      </c>
      <c r="CT34" s="117">
        <f t="shared" si="35"/>
        <v>0</v>
      </c>
      <c r="CU34" s="117">
        <f t="shared" si="36"/>
        <v>0</v>
      </c>
      <c r="CV34" s="117">
        <f t="shared" si="37"/>
        <v>0</v>
      </c>
      <c r="CW34" s="117">
        <f t="shared" si="38"/>
        <v>0</v>
      </c>
      <c r="CX34" s="117">
        <f t="shared" si="39"/>
        <v>0</v>
      </c>
      <c r="CY34" s="117">
        <f t="shared" si="40"/>
        <v>0</v>
      </c>
      <c r="CZ34" s="117">
        <f t="shared" si="41"/>
        <v>0</v>
      </c>
      <c r="DA34" s="117">
        <f t="shared" si="42"/>
        <v>0</v>
      </c>
      <c r="DB34" s="117">
        <f t="shared" si="94"/>
        <v>0</v>
      </c>
      <c r="DC34" s="117">
        <f t="shared" si="43"/>
        <v>0</v>
      </c>
      <c r="DD34" s="117">
        <f t="shared" si="95"/>
        <v>0</v>
      </c>
      <c r="DE34" s="117">
        <f t="shared" si="44"/>
        <v>0</v>
      </c>
      <c r="DF34" s="117">
        <f t="shared" si="96"/>
        <v>0</v>
      </c>
      <c r="DG34" s="117">
        <f t="shared" si="45"/>
        <v>0</v>
      </c>
      <c r="DH34" s="117">
        <f t="shared" si="46"/>
        <v>0</v>
      </c>
      <c r="DI34" s="117">
        <f t="shared" si="47"/>
        <v>0</v>
      </c>
      <c r="DJ34" s="117">
        <f t="shared" si="48"/>
        <v>0</v>
      </c>
      <c r="DK34" s="117">
        <f t="shared" si="49"/>
        <v>0</v>
      </c>
      <c r="DL34" s="117">
        <f t="shared" si="50"/>
        <v>0</v>
      </c>
      <c r="DM34" s="117">
        <f t="shared" si="51"/>
        <v>0</v>
      </c>
      <c r="DN34" s="117">
        <f t="shared" si="52"/>
        <v>0</v>
      </c>
      <c r="DO34" s="117">
        <f t="shared" si="97"/>
        <v>0</v>
      </c>
      <c r="DP34" s="117">
        <f t="shared" si="53"/>
        <v>0</v>
      </c>
      <c r="DQ34" s="117">
        <f t="shared" si="54"/>
        <v>0</v>
      </c>
      <c r="DR34" s="117">
        <f t="shared" si="98"/>
        <v>0</v>
      </c>
      <c r="DS34" s="117">
        <f t="shared" si="99"/>
        <v>0</v>
      </c>
      <c r="DT34" s="117">
        <f t="shared" si="55"/>
        <v>0</v>
      </c>
      <c r="DU34" s="117">
        <f t="shared" si="56"/>
        <v>0</v>
      </c>
      <c r="DV34" s="117">
        <f t="shared" si="57"/>
        <v>0</v>
      </c>
      <c r="DW34" s="117">
        <f t="shared" si="58"/>
        <v>0</v>
      </c>
      <c r="DX34" s="117">
        <f t="shared" si="59"/>
        <v>0</v>
      </c>
      <c r="DY34" s="117">
        <f t="shared" si="60"/>
        <v>0</v>
      </c>
      <c r="DZ34" s="117">
        <f t="shared" si="100"/>
        <v>0</v>
      </c>
      <c r="EA34" s="117">
        <f t="shared" si="61"/>
        <v>0</v>
      </c>
      <c r="EB34" s="117">
        <f t="shared" si="101"/>
        <v>0</v>
      </c>
      <c r="EC34" s="117">
        <f t="shared" si="62"/>
        <v>0</v>
      </c>
      <c r="ED34" s="117">
        <f t="shared" si="63"/>
        <v>0</v>
      </c>
      <c r="EE34" s="117">
        <f t="shared" si="64"/>
        <v>0</v>
      </c>
      <c r="EF34" s="117">
        <f t="shared" si="65"/>
        <v>0</v>
      </c>
      <c r="EG34" s="117">
        <f t="shared" si="66"/>
        <v>0</v>
      </c>
      <c r="EH34" s="117">
        <f t="shared" si="102"/>
        <v>0</v>
      </c>
      <c r="EI34" s="117">
        <f t="shared" si="67"/>
        <v>0</v>
      </c>
      <c r="EJ34" s="117">
        <f t="shared" si="68"/>
        <v>0</v>
      </c>
      <c r="EK34" s="117">
        <f t="shared" si="69"/>
        <v>0</v>
      </c>
      <c r="EL34" s="117">
        <f t="shared" si="70"/>
        <v>0</v>
      </c>
      <c r="EM34" s="117">
        <f t="shared" si="71"/>
        <v>0</v>
      </c>
      <c r="EN34" s="117">
        <f t="shared" si="103"/>
        <v>0</v>
      </c>
      <c r="EO34" s="117">
        <f t="shared" si="72"/>
        <v>0</v>
      </c>
      <c r="EP34" s="117">
        <f t="shared" si="73"/>
        <v>0</v>
      </c>
      <c r="EQ34" s="117">
        <f t="shared" si="74"/>
        <v>0</v>
      </c>
      <c r="ER34" s="118">
        <f t="shared" si="75"/>
        <v>0</v>
      </c>
      <c r="ES34" s="117">
        <f t="shared" si="76"/>
        <v>0</v>
      </c>
      <c r="ET34" s="117">
        <f t="shared" si="77"/>
        <v>0</v>
      </c>
      <c r="EU34" s="117">
        <f t="shared" si="78"/>
        <v>0</v>
      </c>
      <c r="EV34" s="117">
        <f t="shared" si="79"/>
        <v>0</v>
      </c>
      <c r="EW34" s="117">
        <f t="shared" si="80"/>
        <v>0</v>
      </c>
      <c r="EX34" s="117">
        <f t="shared" si="81"/>
        <v>0</v>
      </c>
      <c r="EY34" s="118">
        <f t="shared" si="82"/>
        <v>0</v>
      </c>
      <c r="EZ34" s="118">
        <f t="shared" si="83"/>
        <v>0</v>
      </c>
      <c r="FA34" s="117">
        <f t="shared" si="104"/>
        <v>0</v>
      </c>
      <c r="FB34" s="118">
        <f t="shared" si="84"/>
        <v>0</v>
      </c>
      <c r="FC34" s="118">
        <f t="shared" si="85"/>
        <v>0</v>
      </c>
      <c r="FD34" s="7">
        <f t="shared" si="86"/>
        <v>0</v>
      </c>
    </row>
    <row r="35" spans="1:162" ht="17.100000000000001" customHeight="1" x14ac:dyDescent="0.25">
      <c r="A35" s="774"/>
      <c r="B35" s="777"/>
      <c r="C35" s="172">
        <v>3</v>
      </c>
      <c r="D35" s="453"/>
      <c r="E35" s="536"/>
      <c r="F35" s="430"/>
      <c r="G35" s="449"/>
      <c r="H35" s="450"/>
      <c r="I35" s="442"/>
      <c r="J35" s="451"/>
      <c r="K35" s="450"/>
      <c r="L35" s="452"/>
      <c r="M35" s="492"/>
      <c r="N35" s="448"/>
      <c r="O35" s="430"/>
      <c r="P35" s="449"/>
      <c r="Q35" s="430"/>
      <c r="R35" s="451"/>
      <c r="S35" s="452"/>
      <c r="T35" s="447"/>
      <c r="U35" s="450"/>
      <c r="V35" s="442"/>
      <c r="W35" s="449"/>
      <c r="X35" s="430"/>
      <c r="Y35" s="451"/>
      <c r="Z35" s="441"/>
      <c r="AA35" s="444"/>
      <c r="AB35" s="42" t="s">
        <v>938</v>
      </c>
      <c r="AC35" s="10" t="s">
        <v>937</v>
      </c>
      <c r="AD35" s="6"/>
      <c r="AE35" s="520" t="s">
        <v>806</v>
      </c>
      <c r="AF35" s="520" t="s">
        <v>806</v>
      </c>
      <c r="AG35" s="520" t="s">
        <v>806</v>
      </c>
      <c r="AH35" s="520" t="s">
        <v>587</v>
      </c>
      <c r="AI35" s="520" t="s">
        <v>792</v>
      </c>
      <c r="AJ35" s="520" t="s">
        <v>792</v>
      </c>
      <c r="AK35" s="520" t="s">
        <v>806</v>
      </c>
      <c r="AL35" s="520" t="s">
        <v>806</v>
      </c>
      <c r="AM35" s="520" t="s">
        <v>806</v>
      </c>
      <c r="AN35" s="520" t="s">
        <v>191</v>
      </c>
      <c r="AO35" s="520" t="s">
        <v>191</v>
      </c>
      <c r="AP35" s="520" t="s">
        <v>191</v>
      </c>
      <c r="AQ35" s="520" t="s">
        <v>792</v>
      </c>
      <c r="AR35" s="520" t="s">
        <v>792</v>
      </c>
      <c r="AS35" s="520" t="s">
        <v>191</v>
      </c>
      <c r="AT35" s="520" t="s">
        <v>743</v>
      </c>
      <c r="AU35" s="520" t="s">
        <v>805</v>
      </c>
      <c r="AV35" s="520" t="s">
        <v>805</v>
      </c>
      <c r="AW35" s="520" t="s">
        <v>805</v>
      </c>
      <c r="AX35" s="520" t="s">
        <v>638</v>
      </c>
      <c r="AY35" s="520" t="s">
        <v>638</v>
      </c>
      <c r="AZ35" s="520" t="s">
        <v>237</v>
      </c>
      <c r="BA35" s="520" t="s">
        <v>237</v>
      </c>
      <c r="BC35" s="118"/>
      <c r="BD35" s="118">
        <f t="shared" si="0"/>
        <v>0</v>
      </c>
      <c r="BE35" s="118">
        <f t="shared" si="1"/>
        <v>0</v>
      </c>
      <c r="BF35" s="118">
        <f t="shared" si="2"/>
        <v>0</v>
      </c>
      <c r="BG35" s="118">
        <f t="shared" si="3"/>
        <v>0</v>
      </c>
      <c r="BH35" s="118">
        <f t="shared" si="4"/>
        <v>0</v>
      </c>
      <c r="BI35" s="118">
        <f t="shared" si="5"/>
        <v>0</v>
      </c>
      <c r="BJ35" s="118">
        <f t="shared" si="6"/>
        <v>0</v>
      </c>
      <c r="BK35" s="118">
        <f t="shared" si="7"/>
        <v>0</v>
      </c>
      <c r="BL35" s="117">
        <f t="shared" si="87"/>
        <v>0</v>
      </c>
      <c r="BM35" s="118">
        <f t="shared" si="8"/>
        <v>0</v>
      </c>
      <c r="BN35" s="118">
        <f t="shared" si="9"/>
        <v>0</v>
      </c>
      <c r="BO35" s="117">
        <f t="shared" si="10"/>
        <v>0</v>
      </c>
      <c r="BP35" s="118">
        <f t="shared" si="11"/>
        <v>0</v>
      </c>
      <c r="BQ35" s="118">
        <f t="shared" si="12"/>
        <v>0</v>
      </c>
      <c r="BR35" s="118">
        <f t="shared" si="13"/>
        <v>0</v>
      </c>
      <c r="BS35" s="118">
        <f t="shared" si="14"/>
        <v>0</v>
      </c>
      <c r="BT35" s="118">
        <f t="shared" si="15"/>
        <v>0</v>
      </c>
      <c r="BU35" s="118">
        <f t="shared" si="16"/>
        <v>0</v>
      </c>
      <c r="BV35" s="118">
        <f t="shared" si="88"/>
        <v>0</v>
      </c>
      <c r="BW35" s="117">
        <f t="shared" si="17"/>
        <v>0</v>
      </c>
      <c r="BX35" s="117">
        <f t="shared" si="18"/>
        <v>0</v>
      </c>
      <c r="BY35" s="117">
        <f t="shared" si="19"/>
        <v>0</v>
      </c>
      <c r="BZ35" s="117">
        <f t="shared" si="20"/>
        <v>0</v>
      </c>
      <c r="CA35" s="117">
        <f t="shared" si="21"/>
        <v>0</v>
      </c>
      <c r="CB35" s="117">
        <f t="shared" si="89"/>
        <v>0</v>
      </c>
      <c r="CC35" s="117">
        <f t="shared" si="22"/>
        <v>0</v>
      </c>
      <c r="CD35" s="117">
        <f t="shared" si="23"/>
        <v>0</v>
      </c>
      <c r="CE35" s="117">
        <f t="shared" si="24"/>
        <v>0</v>
      </c>
      <c r="CF35" s="117">
        <f t="shared" si="90"/>
        <v>0</v>
      </c>
      <c r="CG35" s="117">
        <f t="shared" si="91"/>
        <v>0</v>
      </c>
      <c r="CH35" s="117">
        <f t="shared" si="92"/>
        <v>0</v>
      </c>
      <c r="CI35" s="117">
        <f t="shared" si="25"/>
        <v>0</v>
      </c>
      <c r="CJ35" s="117">
        <f t="shared" si="26"/>
        <v>0</v>
      </c>
      <c r="CK35" s="117">
        <f t="shared" si="27"/>
        <v>0</v>
      </c>
      <c r="CL35" s="117">
        <f t="shared" si="28"/>
        <v>0</v>
      </c>
      <c r="CM35" s="117">
        <f t="shared" si="29"/>
        <v>0</v>
      </c>
      <c r="CN35" s="117">
        <f t="shared" si="30"/>
        <v>0</v>
      </c>
      <c r="CO35" s="117">
        <f t="shared" si="31"/>
        <v>0</v>
      </c>
      <c r="CP35" s="117">
        <f t="shared" si="32"/>
        <v>0</v>
      </c>
      <c r="CQ35" s="117">
        <f t="shared" si="33"/>
        <v>0</v>
      </c>
      <c r="CR35" s="117">
        <f t="shared" si="93"/>
        <v>0</v>
      </c>
      <c r="CS35" s="117">
        <f t="shared" si="34"/>
        <v>0</v>
      </c>
      <c r="CT35" s="117">
        <f t="shared" si="35"/>
        <v>0</v>
      </c>
      <c r="CU35" s="117">
        <f t="shared" si="36"/>
        <v>0</v>
      </c>
      <c r="CV35" s="117">
        <f t="shared" si="37"/>
        <v>0</v>
      </c>
      <c r="CW35" s="117">
        <f t="shared" si="38"/>
        <v>0</v>
      </c>
      <c r="CX35" s="117">
        <f t="shared" si="39"/>
        <v>0</v>
      </c>
      <c r="CY35" s="117">
        <f t="shared" si="40"/>
        <v>0</v>
      </c>
      <c r="CZ35" s="117">
        <f t="shared" si="41"/>
        <v>0</v>
      </c>
      <c r="DA35" s="117">
        <f t="shared" si="42"/>
        <v>0</v>
      </c>
      <c r="DB35" s="117">
        <f t="shared" si="94"/>
        <v>0</v>
      </c>
      <c r="DC35" s="117">
        <f t="shared" si="43"/>
        <v>0</v>
      </c>
      <c r="DD35" s="117">
        <f t="shared" si="95"/>
        <v>0</v>
      </c>
      <c r="DE35" s="117">
        <f t="shared" si="44"/>
        <v>0</v>
      </c>
      <c r="DF35" s="117">
        <f t="shared" si="96"/>
        <v>0</v>
      </c>
      <c r="DG35" s="117">
        <f t="shared" si="45"/>
        <v>0</v>
      </c>
      <c r="DH35" s="117">
        <f t="shared" si="46"/>
        <v>0</v>
      </c>
      <c r="DI35" s="117">
        <f t="shared" si="47"/>
        <v>0</v>
      </c>
      <c r="DJ35" s="117">
        <f t="shared" si="48"/>
        <v>0</v>
      </c>
      <c r="DK35" s="117">
        <f t="shared" si="49"/>
        <v>0</v>
      </c>
      <c r="DL35" s="117">
        <f t="shared" si="50"/>
        <v>0</v>
      </c>
      <c r="DM35" s="117">
        <f t="shared" si="51"/>
        <v>0</v>
      </c>
      <c r="DN35" s="117">
        <f t="shared" si="52"/>
        <v>0</v>
      </c>
      <c r="DO35" s="117">
        <f t="shared" si="97"/>
        <v>0</v>
      </c>
      <c r="DP35" s="117">
        <f t="shared" si="53"/>
        <v>0</v>
      </c>
      <c r="DQ35" s="117">
        <f t="shared" si="54"/>
        <v>0</v>
      </c>
      <c r="DR35" s="117">
        <f t="shared" si="98"/>
        <v>0</v>
      </c>
      <c r="DS35" s="117">
        <f t="shared" si="99"/>
        <v>0</v>
      </c>
      <c r="DT35" s="117">
        <f t="shared" si="55"/>
        <v>0</v>
      </c>
      <c r="DU35" s="117">
        <f t="shared" si="56"/>
        <v>0</v>
      </c>
      <c r="DV35" s="117">
        <f t="shared" si="57"/>
        <v>0</v>
      </c>
      <c r="DW35" s="117">
        <f t="shared" si="58"/>
        <v>0</v>
      </c>
      <c r="DX35" s="117">
        <f t="shared" si="59"/>
        <v>0</v>
      </c>
      <c r="DY35" s="117">
        <f t="shared" si="60"/>
        <v>0</v>
      </c>
      <c r="DZ35" s="117">
        <f t="shared" si="100"/>
        <v>0</v>
      </c>
      <c r="EA35" s="117">
        <f t="shared" si="61"/>
        <v>0</v>
      </c>
      <c r="EB35" s="117">
        <f t="shared" si="101"/>
        <v>0</v>
      </c>
      <c r="EC35" s="117">
        <f t="shared" si="62"/>
        <v>0</v>
      </c>
      <c r="ED35" s="117">
        <f t="shared" si="63"/>
        <v>0</v>
      </c>
      <c r="EE35" s="117">
        <f t="shared" si="64"/>
        <v>0</v>
      </c>
      <c r="EF35" s="117">
        <f t="shared" si="65"/>
        <v>0</v>
      </c>
      <c r="EG35" s="117">
        <f t="shared" si="66"/>
        <v>0</v>
      </c>
      <c r="EH35" s="117">
        <f t="shared" si="102"/>
        <v>0</v>
      </c>
      <c r="EI35" s="117">
        <f t="shared" si="67"/>
        <v>0</v>
      </c>
      <c r="EJ35" s="117">
        <f t="shared" si="68"/>
        <v>0</v>
      </c>
      <c r="EK35" s="117">
        <f t="shared" si="69"/>
        <v>0</v>
      </c>
      <c r="EL35" s="117">
        <f t="shared" si="70"/>
        <v>0</v>
      </c>
      <c r="EM35" s="117">
        <f t="shared" si="71"/>
        <v>0</v>
      </c>
      <c r="EN35" s="117">
        <f t="shared" si="103"/>
        <v>0</v>
      </c>
      <c r="EO35" s="117">
        <f t="shared" si="72"/>
        <v>0</v>
      </c>
      <c r="EP35" s="117">
        <f t="shared" si="73"/>
        <v>0</v>
      </c>
      <c r="EQ35" s="117">
        <f t="shared" si="74"/>
        <v>0</v>
      </c>
      <c r="ER35" s="118">
        <f t="shared" si="75"/>
        <v>0</v>
      </c>
      <c r="ES35" s="117">
        <f t="shared" si="76"/>
        <v>0</v>
      </c>
      <c r="ET35" s="117">
        <f t="shared" si="77"/>
        <v>0</v>
      </c>
      <c r="EU35" s="117">
        <f t="shared" si="78"/>
        <v>0</v>
      </c>
      <c r="EV35" s="117">
        <f t="shared" si="79"/>
        <v>0</v>
      </c>
      <c r="EW35" s="117">
        <f t="shared" si="80"/>
        <v>0</v>
      </c>
      <c r="EX35" s="117">
        <f t="shared" si="81"/>
        <v>0</v>
      </c>
      <c r="EY35" s="118">
        <f t="shared" si="82"/>
        <v>0</v>
      </c>
      <c r="EZ35" s="118">
        <f t="shared" si="83"/>
        <v>0</v>
      </c>
      <c r="FA35" s="117">
        <f t="shared" si="104"/>
        <v>0</v>
      </c>
      <c r="FB35" s="118">
        <f t="shared" si="84"/>
        <v>0</v>
      </c>
      <c r="FC35" s="118">
        <f t="shared" si="85"/>
        <v>0</v>
      </c>
      <c r="FD35" s="7">
        <f t="shared" si="86"/>
        <v>0</v>
      </c>
    </row>
    <row r="36" spans="1:162" ht="17.100000000000001" customHeight="1" x14ac:dyDescent="0.25">
      <c r="A36" s="774"/>
      <c r="B36" s="777"/>
      <c r="C36" s="172">
        <v>4</v>
      </c>
      <c r="D36" s="453"/>
      <c r="E36" s="536"/>
      <c r="F36" s="430"/>
      <c r="G36" s="449"/>
      <c r="H36" s="450"/>
      <c r="I36" s="430"/>
      <c r="J36" s="451"/>
      <c r="K36" s="450"/>
      <c r="L36" s="452"/>
      <c r="M36" s="492"/>
      <c r="N36" s="448"/>
      <c r="O36" s="430"/>
      <c r="P36" s="449"/>
      <c r="Q36" s="430"/>
      <c r="R36" s="451"/>
      <c r="S36" s="452"/>
      <c r="T36" s="447"/>
      <c r="U36" s="441"/>
      <c r="V36" s="430"/>
      <c r="W36" s="449"/>
      <c r="X36" s="430"/>
      <c r="Y36" s="451"/>
      <c r="Z36" s="450"/>
      <c r="AA36" s="452"/>
      <c r="AB36" s="42" t="s">
        <v>939</v>
      </c>
      <c r="AC36" s="10" t="s">
        <v>832</v>
      </c>
      <c r="AD36" s="6"/>
      <c r="AE36" s="520" t="s">
        <v>806</v>
      </c>
      <c r="AF36" s="520" t="s">
        <v>806</v>
      </c>
      <c r="AG36" s="520" t="s">
        <v>806</v>
      </c>
      <c r="AH36" s="520" t="s">
        <v>587</v>
      </c>
      <c r="AI36" s="520" t="s">
        <v>792</v>
      </c>
      <c r="AJ36" s="520" t="s">
        <v>792</v>
      </c>
      <c r="AK36" s="520" t="s">
        <v>806</v>
      </c>
      <c r="AL36" s="520" t="s">
        <v>806</v>
      </c>
      <c r="AM36" s="520" t="s">
        <v>806</v>
      </c>
      <c r="AN36" s="520" t="s">
        <v>806</v>
      </c>
      <c r="AO36" s="520" t="s">
        <v>806</v>
      </c>
      <c r="AP36" s="520" t="s">
        <v>806</v>
      </c>
      <c r="AQ36" s="520" t="s">
        <v>792</v>
      </c>
      <c r="AR36" s="520" t="s">
        <v>792</v>
      </c>
      <c r="AS36" s="520" t="s">
        <v>661</v>
      </c>
      <c r="AT36" s="520" t="s">
        <v>661</v>
      </c>
      <c r="AU36" s="520" t="s">
        <v>661</v>
      </c>
      <c r="AV36" s="520" t="s">
        <v>661</v>
      </c>
      <c r="AW36" s="520" t="s">
        <v>661</v>
      </c>
      <c r="AX36" s="520" t="s">
        <v>638</v>
      </c>
      <c r="AY36" s="520" t="s">
        <v>638</v>
      </c>
      <c r="AZ36" s="520" t="s">
        <v>661</v>
      </c>
      <c r="BA36" s="520" t="s">
        <v>661</v>
      </c>
      <c r="BC36" s="118"/>
      <c r="BD36" s="118">
        <f t="shared" si="0"/>
        <v>0</v>
      </c>
      <c r="BE36" s="118">
        <f t="shared" si="1"/>
        <v>0</v>
      </c>
      <c r="BF36" s="118">
        <f t="shared" si="2"/>
        <v>0</v>
      </c>
      <c r="BG36" s="118">
        <f t="shared" si="3"/>
        <v>0</v>
      </c>
      <c r="BH36" s="118">
        <f t="shared" si="4"/>
        <v>0</v>
      </c>
      <c r="BI36" s="118">
        <f t="shared" si="5"/>
        <v>0</v>
      </c>
      <c r="BJ36" s="118">
        <f t="shared" si="6"/>
        <v>0</v>
      </c>
      <c r="BK36" s="118">
        <f t="shared" si="7"/>
        <v>0</v>
      </c>
      <c r="BL36" s="117">
        <f t="shared" si="87"/>
        <v>0</v>
      </c>
      <c r="BM36" s="118">
        <f t="shared" si="8"/>
        <v>0</v>
      </c>
      <c r="BN36" s="118">
        <f t="shared" si="9"/>
        <v>0</v>
      </c>
      <c r="BO36" s="117">
        <f t="shared" si="10"/>
        <v>0</v>
      </c>
      <c r="BP36" s="118">
        <f t="shared" si="11"/>
        <v>0</v>
      </c>
      <c r="BQ36" s="118">
        <f t="shared" si="12"/>
        <v>0</v>
      </c>
      <c r="BR36" s="118">
        <f t="shared" si="13"/>
        <v>0</v>
      </c>
      <c r="BS36" s="118">
        <f t="shared" si="14"/>
        <v>0</v>
      </c>
      <c r="BT36" s="118">
        <f t="shared" si="15"/>
        <v>0</v>
      </c>
      <c r="BU36" s="118">
        <f t="shared" si="16"/>
        <v>0</v>
      </c>
      <c r="BV36" s="118">
        <f t="shared" si="88"/>
        <v>0</v>
      </c>
      <c r="BW36" s="117">
        <f t="shared" si="17"/>
        <v>0</v>
      </c>
      <c r="BX36" s="117">
        <f t="shared" si="18"/>
        <v>0</v>
      </c>
      <c r="BY36" s="117">
        <f t="shared" si="19"/>
        <v>0</v>
      </c>
      <c r="BZ36" s="117">
        <f t="shared" si="20"/>
        <v>0</v>
      </c>
      <c r="CA36" s="117">
        <f t="shared" si="21"/>
        <v>0</v>
      </c>
      <c r="CB36" s="117">
        <f t="shared" si="89"/>
        <v>0</v>
      </c>
      <c r="CC36" s="117">
        <f t="shared" si="22"/>
        <v>0</v>
      </c>
      <c r="CD36" s="117">
        <f t="shared" si="23"/>
        <v>0</v>
      </c>
      <c r="CE36" s="117">
        <f t="shared" si="24"/>
        <v>0</v>
      </c>
      <c r="CF36" s="117">
        <f t="shared" si="90"/>
        <v>0</v>
      </c>
      <c r="CG36" s="117">
        <f t="shared" si="91"/>
        <v>0</v>
      </c>
      <c r="CH36" s="117">
        <f t="shared" si="92"/>
        <v>0</v>
      </c>
      <c r="CI36" s="117">
        <f t="shared" si="25"/>
        <v>0</v>
      </c>
      <c r="CJ36" s="117">
        <f t="shared" si="26"/>
        <v>0</v>
      </c>
      <c r="CK36" s="117">
        <f t="shared" si="27"/>
        <v>0</v>
      </c>
      <c r="CL36" s="117">
        <f t="shared" si="28"/>
        <v>0</v>
      </c>
      <c r="CM36" s="117">
        <f t="shared" si="29"/>
        <v>0</v>
      </c>
      <c r="CN36" s="117">
        <f t="shared" si="30"/>
        <v>0</v>
      </c>
      <c r="CO36" s="117">
        <f t="shared" si="31"/>
        <v>0</v>
      </c>
      <c r="CP36" s="117">
        <f t="shared" si="32"/>
        <v>0</v>
      </c>
      <c r="CQ36" s="117">
        <f t="shared" si="33"/>
        <v>0</v>
      </c>
      <c r="CR36" s="117">
        <f t="shared" si="93"/>
        <v>0</v>
      </c>
      <c r="CS36" s="117">
        <f t="shared" si="34"/>
        <v>0</v>
      </c>
      <c r="CT36" s="117">
        <f t="shared" si="35"/>
        <v>0</v>
      </c>
      <c r="CU36" s="117">
        <f t="shared" si="36"/>
        <v>0</v>
      </c>
      <c r="CV36" s="117">
        <f t="shared" si="37"/>
        <v>0</v>
      </c>
      <c r="CW36" s="117">
        <f t="shared" si="38"/>
        <v>0</v>
      </c>
      <c r="CX36" s="117">
        <f t="shared" si="39"/>
        <v>0</v>
      </c>
      <c r="CY36" s="117">
        <f t="shared" si="40"/>
        <v>0</v>
      </c>
      <c r="CZ36" s="117">
        <f t="shared" si="41"/>
        <v>0</v>
      </c>
      <c r="DA36" s="117">
        <f t="shared" si="42"/>
        <v>0</v>
      </c>
      <c r="DB36" s="117">
        <f t="shared" si="94"/>
        <v>0</v>
      </c>
      <c r="DC36" s="117">
        <f t="shared" si="43"/>
        <v>0</v>
      </c>
      <c r="DD36" s="117">
        <f t="shared" si="95"/>
        <v>0</v>
      </c>
      <c r="DE36" s="117">
        <f t="shared" si="44"/>
        <v>0</v>
      </c>
      <c r="DF36" s="117">
        <f t="shared" si="96"/>
        <v>0</v>
      </c>
      <c r="DG36" s="117">
        <f t="shared" si="45"/>
        <v>0</v>
      </c>
      <c r="DH36" s="117">
        <f t="shared" si="46"/>
        <v>0</v>
      </c>
      <c r="DI36" s="117">
        <f t="shared" si="47"/>
        <v>0</v>
      </c>
      <c r="DJ36" s="117">
        <f t="shared" si="48"/>
        <v>0</v>
      </c>
      <c r="DK36" s="117">
        <f t="shared" si="49"/>
        <v>0</v>
      </c>
      <c r="DL36" s="117">
        <f t="shared" si="50"/>
        <v>0</v>
      </c>
      <c r="DM36" s="117">
        <f t="shared" si="51"/>
        <v>0</v>
      </c>
      <c r="DN36" s="117">
        <f t="shared" si="52"/>
        <v>0</v>
      </c>
      <c r="DO36" s="117">
        <f t="shared" si="97"/>
        <v>0</v>
      </c>
      <c r="DP36" s="117">
        <f t="shared" si="53"/>
        <v>0</v>
      </c>
      <c r="DQ36" s="117">
        <f t="shared" si="54"/>
        <v>0</v>
      </c>
      <c r="DR36" s="117">
        <f t="shared" si="98"/>
        <v>0</v>
      </c>
      <c r="DS36" s="117">
        <f t="shared" si="99"/>
        <v>0</v>
      </c>
      <c r="DT36" s="117">
        <f t="shared" si="55"/>
        <v>0</v>
      </c>
      <c r="DU36" s="117">
        <f t="shared" si="56"/>
        <v>0</v>
      </c>
      <c r="DV36" s="117">
        <f t="shared" si="57"/>
        <v>0</v>
      </c>
      <c r="DW36" s="117">
        <f t="shared" si="58"/>
        <v>0</v>
      </c>
      <c r="DX36" s="117">
        <f t="shared" si="59"/>
        <v>0</v>
      </c>
      <c r="DY36" s="117">
        <f t="shared" si="60"/>
        <v>0</v>
      </c>
      <c r="DZ36" s="117">
        <f t="shared" si="100"/>
        <v>0</v>
      </c>
      <c r="EA36" s="117">
        <f t="shared" si="61"/>
        <v>0</v>
      </c>
      <c r="EB36" s="117">
        <f t="shared" si="101"/>
        <v>0</v>
      </c>
      <c r="EC36" s="117">
        <f t="shared" si="62"/>
        <v>0</v>
      </c>
      <c r="ED36" s="117">
        <f t="shared" si="63"/>
        <v>0</v>
      </c>
      <c r="EE36" s="117">
        <f t="shared" si="64"/>
        <v>0</v>
      </c>
      <c r="EF36" s="117">
        <f t="shared" si="65"/>
        <v>0</v>
      </c>
      <c r="EG36" s="117">
        <f t="shared" si="66"/>
        <v>0</v>
      </c>
      <c r="EH36" s="117">
        <f t="shared" si="102"/>
        <v>0</v>
      </c>
      <c r="EI36" s="117">
        <f t="shared" si="67"/>
        <v>0</v>
      </c>
      <c r="EJ36" s="117">
        <f t="shared" si="68"/>
        <v>0</v>
      </c>
      <c r="EK36" s="117">
        <f t="shared" si="69"/>
        <v>0</v>
      </c>
      <c r="EL36" s="117">
        <f t="shared" si="70"/>
        <v>0</v>
      </c>
      <c r="EM36" s="117">
        <f t="shared" si="71"/>
        <v>0</v>
      </c>
      <c r="EN36" s="117">
        <f t="shared" si="103"/>
        <v>0</v>
      </c>
      <c r="EO36" s="117">
        <f t="shared" si="72"/>
        <v>0</v>
      </c>
      <c r="EP36" s="117">
        <f t="shared" si="73"/>
        <v>0</v>
      </c>
      <c r="EQ36" s="117">
        <f t="shared" si="74"/>
        <v>0</v>
      </c>
      <c r="ER36" s="118">
        <f t="shared" si="75"/>
        <v>0</v>
      </c>
      <c r="ES36" s="117">
        <f t="shared" si="76"/>
        <v>0</v>
      </c>
      <c r="ET36" s="117">
        <f t="shared" si="77"/>
        <v>0</v>
      </c>
      <c r="EU36" s="117">
        <f t="shared" si="78"/>
        <v>0</v>
      </c>
      <c r="EV36" s="117">
        <f t="shared" si="79"/>
        <v>0</v>
      </c>
      <c r="EW36" s="117">
        <f t="shared" si="80"/>
        <v>0</v>
      </c>
      <c r="EX36" s="117">
        <f t="shared" si="81"/>
        <v>0</v>
      </c>
      <c r="EY36" s="118">
        <f t="shared" si="82"/>
        <v>0</v>
      </c>
      <c r="EZ36" s="118">
        <f t="shared" si="83"/>
        <v>0</v>
      </c>
      <c r="FA36" s="117">
        <f t="shared" si="104"/>
        <v>0</v>
      </c>
      <c r="FB36" s="118">
        <f t="shared" si="84"/>
        <v>0</v>
      </c>
      <c r="FC36" s="118">
        <f t="shared" si="85"/>
        <v>0</v>
      </c>
      <c r="FD36" s="7">
        <f t="shared" si="86"/>
        <v>0</v>
      </c>
    </row>
    <row r="37" spans="1:162" ht="17.100000000000001" customHeight="1" x14ac:dyDescent="0.25">
      <c r="A37" s="774"/>
      <c r="B37" s="777"/>
      <c r="C37" s="172">
        <v>5</v>
      </c>
      <c r="D37" s="453"/>
      <c r="E37" s="536"/>
      <c r="F37" s="430"/>
      <c r="G37" s="449"/>
      <c r="H37" s="450"/>
      <c r="I37" s="430"/>
      <c r="J37" s="451"/>
      <c r="K37" s="450"/>
      <c r="L37" s="452"/>
      <c r="M37" s="447"/>
      <c r="N37" s="448"/>
      <c r="O37" s="448"/>
      <c r="P37" s="449"/>
      <c r="Q37" s="430"/>
      <c r="R37" s="451"/>
      <c r="S37" s="452"/>
      <c r="T37" s="446"/>
      <c r="U37" s="448"/>
      <c r="V37" s="430"/>
      <c r="W37" s="449"/>
      <c r="X37" s="430"/>
      <c r="Y37" s="446"/>
      <c r="Z37" s="446"/>
      <c r="AA37" s="452"/>
      <c r="AB37" s="42" t="s">
        <v>940</v>
      </c>
      <c r="AC37" s="10" t="s">
        <v>591</v>
      </c>
      <c r="AD37" s="6"/>
      <c r="AE37" s="520" t="s">
        <v>640</v>
      </c>
      <c r="AF37" s="520" t="s">
        <v>640</v>
      </c>
      <c r="AG37" s="520" t="s">
        <v>640</v>
      </c>
      <c r="AH37" s="520" t="s">
        <v>416</v>
      </c>
      <c r="AI37" s="520" t="s">
        <v>416</v>
      </c>
      <c r="AJ37" s="520" t="s">
        <v>416</v>
      </c>
      <c r="AK37" s="520" t="s">
        <v>641</v>
      </c>
      <c r="AL37" s="520" t="s">
        <v>641</v>
      </c>
      <c r="AM37" s="520" t="s">
        <v>641</v>
      </c>
      <c r="AN37" s="520" t="s">
        <v>806</v>
      </c>
      <c r="AO37" s="520" t="s">
        <v>806</v>
      </c>
      <c r="AP37" s="520" t="s">
        <v>806</v>
      </c>
      <c r="AQ37" s="520" t="s">
        <v>792</v>
      </c>
      <c r="AR37" s="520" t="s">
        <v>792</v>
      </c>
      <c r="AS37" s="520" t="s">
        <v>661</v>
      </c>
      <c r="AT37" s="520" t="s">
        <v>661</v>
      </c>
      <c r="AU37" s="520" t="s">
        <v>661</v>
      </c>
      <c r="AV37" s="520" t="s">
        <v>661</v>
      </c>
      <c r="AW37" s="520" t="s">
        <v>661</v>
      </c>
      <c r="AX37" s="520" t="s">
        <v>638</v>
      </c>
      <c r="AY37" s="520" t="s">
        <v>638</v>
      </c>
      <c r="AZ37" s="520" t="s">
        <v>661</v>
      </c>
      <c r="BA37" s="520" t="s">
        <v>661</v>
      </c>
      <c r="BC37" s="118"/>
      <c r="BD37" s="118">
        <f t="shared" si="0"/>
        <v>0</v>
      </c>
      <c r="BE37" s="118">
        <f t="shared" si="1"/>
        <v>0</v>
      </c>
      <c r="BF37" s="118">
        <f t="shared" si="2"/>
        <v>0</v>
      </c>
      <c r="BG37" s="118">
        <f t="shared" si="3"/>
        <v>0</v>
      </c>
      <c r="BH37" s="118">
        <f t="shared" si="4"/>
        <v>0</v>
      </c>
      <c r="BI37" s="118">
        <f t="shared" si="5"/>
        <v>0</v>
      </c>
      <c r="BJ37" s="118">
        <f t="shared" si="6"/>
        <v>0</v>
      </c>
      <c r="BK37" s="118">
        <f t="shared" si="7"/>
        <v>0</v>
      </c>
      <c r="BL37" s="117">
        <f t="shared" si="87"/>
        <v>0</v>
      </c>
      <c r="BM37" s="118">
        <f t="shared" si="8"/>
        <v>0</v>
      </c>
      <c r="BN37" s="118">
        <f t="shared" si="9"/>
        <v>0</v>
      </c>
      <c r="BO37" s="117">
        <f t="shared" si="10"/>
        <v>0</v>
      </c>
      <c r="BP37" s="118">
        <f t="shared" si="11"/>
        <v>0</v>
      </c>
      <c r="BQ37" s="118">
        <f t="shared" si="12"/>
        <v>0</v>
      </c>
      <c r="BR37" s="118">
        <f t="shared" si="13"/>
        <v>0</v>
      </c>
      <c r="BS37" s="118">
        <f t="shared" si="14"/>
        <v>0</v>
      </c>
      <c r="BT37" s="118">
        <f t="shared" si="15"/>
        <v>0</v>
      </c>
      <c r="BU37" s="118">
        <f t="shared" si="16"/>
        <v>0</v>
      </c>
      <c r="BV37" s="118">
        <f t="shared" si="88"/>
        <v>0</v>
      </c>
      <c r="BW37" s="117">
        <f t="shared" si="17"/>
        <v>0</v>
      </c>
      <c r="BX37" s="117">
        <f t="shared" si="18"/>
        <v>0</v>
      </c>
      <c r="BY37" s="117">
        <f t="shared" si="19"/>
        <v>0</v>
      </c>
      <c r="BZ37" s="117">
        <f t="shared" si="20"/>
        <v>0</v>
      </c>
      <c r="CA37" s="117">
        <f t="shared" si="21"/>
        <v>0</v>
      </c>
      <c r="CB37" s="117">
        <f t="shared" si="89"/>
        <v>0</v>
      </c>
      <c r="CC37" s="117">
        <f t="shared" si="22"/>
        <v>0</v>
      </c>
      <c r="CD37" s="117">
        <f t="shared" si="23"/>
        <v>0</v>
      </c>
      <c r="CE37" s="117">
        <f t="shared" si="24"/>
        <v>0</v>
      </c>
      <c r="CF37" s="117">
        <f t="shared" si="90"/>
        <v>0</v>
      </c>
      <c r="CG37" s="117">
        <f t="shared" si="91"/>
        <v>0</v>
      </c>
      <c r="CH37" s="117">
        <f t="shared" si="92"/>
        <v>0</v>
      </c>
      <c r="CI37" s="117">
        <f t="shared" si="25"/>
        <v>0</v>
      </c>
      <c r="CJ37" s="117">
        <f t="shared" si="26"/>
        <v>0</v>
      </c>
      <c r="CK37" s="117">
        <f t="shared" si="27"/>
        <v>0</v>
      </c>
      <c r="CL37" s="117">
        <f t="shared" si="28"/>
        <v>0</v>
      </c>
      <c r="CM37" s="117">
        <f t="shared" si="29"/>
        <v>0</v>
      </c>
      <c r="CN37" s="117">
        <f t="shared" si="30"/>
        <v>0</v>
      </c>
      <c r="CO37" s="117">
        <f t="shared" si="31"/>
        <v>0</v>
      </c>
      <c r="CP37" s="117">
        <f t="shared" si="32"/>
        <v>0</v>
      </c>
      <c r="CQ37" s="117">
        <f t="shared" si="33"/>
        <v>0</v>
      </c>
      <c r="CR37" s="117">
        <f t="shared" si="93"/>
        <v>0</v>
      </c>
      <c r="CS37" s="117">
        <f t="shared" si="34"/>
        <v>0</v>
      </c>
      <c r="CT37" s="117">
        <f t="shared" si="35"/>
        <v>0</v>
      </c>
      <c r="CU37" s="117">
        <f t="shared" si="36"/>
        <v>0</v>
      </c>
      <c r="CV37" s="117">
        <f t="shared" si="37"/>
        <v>0</v>
      </c>
      <c r="CW37" s="117">
        <f t="shared" si="38"/>
        <v>0</v>
      </c>
      <c r="CX37" s="117">
        <f t="shared" si="39"/>
        <v>0</v>
      </c>
      <c r="CY37" s="117">
        <f t="shared" si="40"/>
        <v>0</v>
      </c>
      <c r="CZ37" s="117">
        <f t="shared" si="41"/>
        <v>0</v>
      </c>
      <c r="DA37" s="117">
        <f t="shared" si="42"/>
        <v>0</v>
      </c>
      <c r="DB37" s="117">
        <f t="shared" si="94"/>
        <v>0</v>
      </c>
      <c r="DC37" s="117">
        <f t="shared" si="43"/>
        <v>0</v>
      </c>
      <c r="DD37" s="117">
        <f t="shared" si="95"/>
        <v>0</v>
      </c>
      <c r="DE37" s="117">
        <f t="shared" si="44"/>
        <v>0</v>
      </c>
      <c r="DF37" s="117">
        <f t="shared" si="96"/>
        <v>0</v>
      </c>
      <c r="DG37" s="117">
        <f t="shared" si="45"/>
        <v>0</v>
      </c>
      <c r="DH37" s="117">
        <f t="shared" si="46"/>
        <v>0</v>
      </c>
      <c r="DI37" s="117">
        <f t="shared" si="47"/>
        <v>0</v>
      </c>
      <c r="DJ37" s="117">
        <f t="shared" si="48"/>
        <v>0</v>
      </c>
      <c r="DK37" s="117">
        <f t="shared" si="49"/>
        <v>0</v>
      </c>
      <c r="DL37" s="117">
        <f t="shared" si="50"/>
        <v>0</v>
      </c>
      <c r="DM37" s="117">
        <f t="shared" si="51"/>
        <v>0</v>
      </c>
      <c r="DN37" s="117">
        <f t="shared" si="52"/>
        <v>0</v>
      </c>
      <c r="DO37" s="117">
        <f t="shared" si="97"/>
        <v>0</v>
      </c>
      <c r="DP37" s="117">
        <f t="shared" si="53"/>
        <v>0</v>
      </c>
      <c r="DQ37" s="117">
        <f t="shared" si="54"/>
        <v>0</v>
      </c>
      <c r="DR37" s="117">
        <f t="shared" si="98"/>
        <v>0</v>
      </c>
      <c r="DS37" s="117">
        <f t="shared" si="99"/>
        <v>0</v>
      </c>
      <c r="DT37" s="117">
        <f t="shared" si="55"/>
        <v>0</v>
      </c>
      <c r="DU37" s="117">
        <f t="shared" si="56"/>
        <v>0</v>
      </c>
      <c r="DV37" s="117">
        <f t="shared" si="57"/>
        <v>0</v>
      </c>
      <c r="DW37" s="117">
        <f t="shared" si="58"/>
        <v>0</v>
      </c>
      <c r="DX37" s="117">
        <f t="shared" si="59"/>
        <v>0</v>
      </c>
      <c r="DY37" s="117">
        <f t="shared" si="60"/>
        <v>0</v>
      </c>
      <c r="DZ37" s="117">
        <f t="shared" si="100"/>
        <v>0</v>
      </c>
      <c r="EA37" s="117">
        <f t="shared" si="61"/>
        <v>0</v>
      </c>
      <c r="EB37" s="117">
        <f t="shared" si="101"/>
        <v>0</v>
      </c>
      <c r="EC37" s="117">
        <f t="shared" si="62"/>
        <v>0</v>
      </c>
      <c r="ED37" s="117">
        <f t="shared" si="63"/>
        <v>0</v>
      </c>
      <c r="EE37" s="117">
        <f t="shared" si="64"/>
        <v>0</v>
      </c>
      <c r="EF37" s="117">
        <f t="shared" si="65"/>
        <v>0</v>
      </c>
      <c r="EG37" s="117">
        <f t="shared" si="66"/>
        <v>0</v>
      </c>
      <c r="EH37" s="117">
        <f t="shared" si="102"/>
        <v>0</v>
      </c>
      <c r="EI37" s="117">
        <f t="shared" si="67"/>
        <v>0</v>
      </c>
      <c r="EJ37" s="117">
        <f t="shared" si="68"/>
        <v>0</v>
      </c>
      <c r="EK37" s="117">
        <f t="shared" si="69"/>
        <v>0</v>
      </c>
      <c r="EL37" s="117">
        <f t="shared" si="70"/>
        <v>0</v>
      </c>
      <c r="EM37" s="117">
        <f t="shared" si="71"/>
        <v>0</v>
      </c>
      <c r="EN37" s="117">
        <f t="shared" si="103"/>
        <v>0</v>
      </c>
      <c r="EO37" s="117">
        <f t="shared" si="72"/>
        <v>0</v>
      </c>
      <c r="EP37" s="117">
        <f t="shared" si="73"/>
        <v>0</v>
      </c>
      <c r="EQ37" s="117">
        <f t="shared" si="74"/>
        <v>0</v>
      </c>
      <c r="ER37" s="118">
        <f t="shared" si="75"/>
        <v>0</v>
      </c>
      <c r="ES37" s="117">
        <f t="shared" si="76"/>
        <v>0</v>
      </c>
      <c r="ET37" s="117">
        <f t="shared" si="77"/>
        <v>0</v>
      </c>
      <c r="EU37" s="117">
        <f t="shared" si="78"/>
        <v>0</v>
      </c>
      <c r="EV37" s="117">
        <f t="shared" si="79"/>
        <v>0</v>
      </c>
      <c r="EW37" s="117">
        <f t="shared" si="80"/>
        <v>0</v>
      </c>
      <c r="EX37" s="117">
        <f t="shared" si="81"/>
        <v>0</v>
      </c>
      <c r="EY37" s="118">
        <f t="shared" si="82"/>
        <v>0</v>
      </c>
      <c r="EZ37" s="118">
        <f t="shared" si="83"/>
        <v>0</v>
      </c>
      <c r="FA37" s="117">
        <f t="shared" si="104"/>
        <v>0</v>
      </c>
      <c r="FB37" s="118">
        <f t="shared" si="84"/>
        <v>0</v>
      </c>
      <c r="FC37" s="118">
        <f t="shared" si="85"/>
        <v>0</v>
      </c>
      <c r="FD37" s="7">
        <f t="shared" si="86"/>
        <v>0</v>
      </c>
    </row>
    <row r="38" spans="1:162" ht="17.100000000000001" customHeight="1" x14ac:dyDescent="0.25">
      <c r="A38" s="774"/>
      <c r="B38" s="777"/>
      <c r="C38" s="172">
        <v>6</v>
      </c>
      <c r="D38" s="453"/>
      <c r="E38" s="448"/>
      <c r="F38" s="458"/>
      <c r="G38" s="449"/>
      <c r="H38" s="450"/>
      <c r="I38" s="430"/>
      <c r="J38" s="451"/>
      <c r="K38" s="450"/>
      <c r="L38" s="452"/>
      <c r="M38" s="447"/>
      <c r="N38" s="448"/>
      <c r="O38" s="448"/>
      <c r="P38" s="449"/>
      <c r="Q38" s="430"/>
      <c r="R38" s="451"/>
      <c r="S38" s="452"/>
      <c r="T38" s="446"/>
      <c r="U38" s="448"/>
      <c r="V38" s="430"/>
      <c r="W38" s="449"/>
      <c r="X38" s="493"/>
      <c r="Y38" s="454"/>
      <c r="Z38" s="454"/>
      <c r="AA38" s="452"/>
      <c r="AB38" s="42" t="s">
        <v>941</v>
      </c>
      <c r="AC38" s="229" t="s">
        <v>833</v>
      </c>
      <c r="AD38" s="6"/>
      <c r="AE38" s="520" t="s">
        <v>640</v>
      </c>
      <c r="AF38" s="520" t="s">
        <v>640</v>
      </c>
      <c r="AG38" s="520" t="s">
        <v>640</v>
      </c>
      <c r="AH38" s="520" t="s">
        <v>416</v>
      </c>
      <c r="AI38" s="520" t="s">
        <v>416</v>
      </c>
      <c r="AJ38" s="520" t="s">
        <v>416</v>
      </c>
      <c r="AK38" s="520" t="s">
        <v>641</v>
      </c>
      <c r="AL38" s="520" t="s">
        <v>641</v>
      </c>
      <c r="AM38" s="520" t="s">
        <v>641</v>
      </c>
      <c r="AN38" s="520" t="s">
        <v>806</v>
      </c>
      <c r="AO38" s="520" t="s">
        <v>806</v>
      </c>
      <c r="AP38" s="520" t="s">
        <v>806</v>
      </c>
      <c r="AQ38" s="520" t="s">
        <v>792</v>
      </c>
      <c r="AR38" s="520" t="s">
        <v>792</v>
      </c>
      <c r="AS38" s="520" t="s">
        <v>661</v>
      </c>
      <c r="AT38" s="520" t="s">
        <v>661</v>
      </c>
      <c r="AU38" s="520" t="s">
        <v>661</v>
      </c>
      <c r="AV38" s="520" t="s">
        <v>661</v>
      </c>
      <c r="AW38" s="520" t="s">
        <v>661</v>
      </c>
      <c r="AX38" s="520" t="s">
        <v>638</v>
      </c>
      <c r="AY38" s="520" t="s">
        <v>638</v>
      </c>
      <c r="AZ38" s="520" t="s">
        <v>661</v>
      </c>
      <c r="BA38" s="520" t="s">
        <v>661</v>
      </c>
      <c r="BC38" s="118"/>
      <c r="BD38" s="118">
        <f t="shared" si="0"/>
        <v>0</v>
      </c>
      <c r="BE38" s="118">
        <f t="shared" si="1"/>
        <v>0</v>
      </c>
      <c r="BF38" s="118">
        <f t="shared" si="2"/>
        <v>0</v>
      </c>
      <c r="BG38" s="118">
        <f t="shared" si="3"/>
        <v>0</v>
      </c>
      <c r="BH38" s="118">
        <f t="shared" si="4"/>
        <v>0</v>
      </c>
      <c r="BI38" s="118">
        <f t="shared" si="5"/>
        <v>0</v>
      </c>
      <c r="BJ38" s="118">
        <f t="shared" si="6"/>
        <v>0</v>
      </c>
      <c r="BK38" s="118">
        <f t="shared" si="7"/>
        <v>0</v>
      </c>
      <c r="BL38" s="117">
        <f t="shared" si="87"/>
        <v>0</v>
      </c>
      <c r="BM38" s="118">
        <f t="shared" si="8"/>
        <v>0</v>
      </c>
      <c r="BN38" s="118">
        <f t="shared" si="9"/>
        <v>0</v>
      </c>
      <c r="BO38" s="117">
        <f t="shared" si="10"/>
        <v>0</v>
      </c>
      <c r="BP38" s="118">
        <f t="shared" si="11"/>
        <v>0</v>
      </c>
      <c r="BQ38" s="118">
        <f t="shared" si="12"/>
        <v>0</v>
      </c>
      <c r="BR38" s="118">
        <f t="shared" si="13"/>
        <v>0</v>
      </c>
      <c r="BS38" s="118">
        <f t="shared" si="14"/>
        <v>0</v>
      </c>
      <c r="BT38" s="118">
        <f t="shared" si="15"/>
        <v>0</v>
      </c>
      <c r="BU38" s="118">
        <f t="shared" si="16"/>
        <v>0</v>
      </c>
      <c r="BV38" s="118">
        <f t="shared" si="88"/>
        <v>0</v>
      </c>
      <c r="BW38" s="117">
        <f t="shared" si="17"/>
        <v>0</v>
      </c>
      <c r="BX38" s="117">
        <f t="shared" si="18"/>
        <v>0</v>
      </c>
      <c r="BY38" s="117">
        <f t="shared" si="19"/>
        <v>0</v>
      </c>
      <c r="BZ38" s="117">
        <f t="shared" si="20"/>
        <v>0</v>
      </c>
      <c r="CA38" s="117">
        <f t="shared" si="21"/>
        <v>0</v>
      </c>
      <c r="CB38" s="117">
        <f t="shared" si="89"/>
        <v>0</v>
      </c>
      <c r="CC38" s="117">
        <f t="shared" si="22"/>
        <v>0</v>
      </c>
      <c r="CD38" s="117">
        <f t="shared" si="23"/>
        <v>0</v>
      </c>
      <c r="CE38" s="117">
        <f t="shared" si="24"/>
        <v>0</v>
      </c>
      <c r="CF38" s="117">
        <f t="shared" si="90"/>
        <v>0</v>
      </c>
      <c r="CG38" s="117">
        <f t="shared" si="91"/>
        <v>0</v>
      </c>
      <c r="CH38" s="117">
        <f t="shared" si="92"/>
        <v>0</v>
      </c>
      <c r="CI38" s="117">
        <f t="shared" si="25"/>
        <v>0</v>
      </c>
      <c r="CJ38" s="117">
        <f t="shared" si="26"/>
        <v>0</v>
      </c>
      <c r="CK38" s="117">
        <f t="shared" si="27"/>
        <v>0</v>
      </c>
      <c r="CL38" s="117">
        <f t="shared" si="28"/>
        <v>0</v>
      </c>
      <c r="CM38" s="117">
        <f t="shared" si="29"/>
        <v>0</v>
      </c>
      <c r="CN38" s="117">
        <f t="shared" si="30"/>
        <v>0</v>
      </c>
      <c r="CO38" s="117">
        <f t="shared" si="31"/>
        <v>0</v>
      </c>
      <c r="CP38" s="117">
        <f t="shared" si="32"/>
        <v>0</v>
      </c>
      <c r="CQ38" s="117">
        <f t="shared" si="33"/>
        <v>0</v>
      </c>
      <c r="CR38" s="117">
        <f t="shared" si="93"/>
        <v>0</v>
      </c>
      <c r="CS38" s="117">
        <f t="shared" si="34"/>
        <v>0</v>
      </c>
      <c r="CT38" s="117">
        <f t="shared" si="35"/>
        <v>0</v>
      </c>
      <c r="CU38" s="117">
        <f t="shared" si="36"/>
        <v>0</v>
      </c>
      <c r="CV38" s="117">
        <f t="shared" si="37"/>
        <v>0</v>
      </c>
      <c r="CW38" s="117">
        <f t="shared" si="38"/>
        <v>0</v>
      </c>
      <c r="CX38" s="117">
        <f t="shared" si="39"/>
        <v>0</v>
      </c>
      <c r="CY38" s="117">
        <f t="shared" si="40"/>
        <v>0</v>
      </c>
      <c r="CZ38" s="117">
        <f t="shared" si="41"/>
        <v>0</v>
      </c>
      <c r="DA38" s="117">
        <f t="shared" si="42"/>
        <v>0</v>
      </c>
      <c r="DB38" s="117">
        <f t="shared" si="94"/>
        <v>0</v>
      </c>
      <c r="DC38" s="117">
        <f t="shared" si="43"/>
        <v>0</v>
      </c>
      <c r="DD38" s="117">
        <f t="shared" si="95"/>
        <v>0</v>
      </c>
      <c r="DE38" s="117">
        <f t="shared" si="44"/>
        <v>0</v>
      </c>
      <c r="DF38" s="117">
        <f t="shared" si="96"/>
        <v>0</v>
      </c>
      <c r="DG38" s="117">
        <f t="shared" si="45"/>
        <v>0</v>
      </c>
      <c r="DH38" s="117">
        <f t="shared" si="46"/>
        <v>0</v>
      </c>
      <c r="DI38" s="117">
        <f t="shared" si="47"/>
        <v>0</v>
      </c>
      <c r="DJ38" s="117">
        <f t="shared" si="48"/>
        <v>0</v>
      </c>
      <c r="DK38" s="117">
        <f t="shared" si="49"/>
        <v>0</v>
      </c>
      <c r="DL38" s="117">
        <f t="shared" si="50"/>
        <v>0</v>
      </c>
      <c r="DM38" s="117">
        <f t="shared" si="51"/>
        <v>0</v>
      </c>
      <c r="DN38" s="117">
        <f t="shared" si="52"/>
        <v>0</v>
      </c>
      <c r="DO38" s="117">
        <f t="shared" si="97"/>
        <v>0</v>
      </c>
      <c r="DP38" s="117">
        <f t="shared" si="53"/>
        <v>0</v>
      </c>
      <c r="DQ38" s="117">
        <f t="shared" si="54"/>
        <v>0</v>
      </c>
      <c r="DR38" s="117">
        <f t="shared" si="98"/>
        <v>0</v>
      </c>
      <c r="DS38" s="117">
        <f t="shared" si="99"/>
        <v>0</v>
      </c>
      <c r="DT38" s="117">
        <f t="shared" si="55"/>
        <v>0</v>
      </c>
      <c r="DU38" s="117">
        <f t="shared" si="56"/>
        <v>0</v>
      </c>
      <c r="DV38" s="117">
        <f t="shared" si="57"/>
        <v>0</v>
      </c>
      <c r="DW38" s="117">
        <f t="shared" si="58"/>
        <v>0</v>
      </c>
      <c r="DX38" s="117">
        <f t="shared" si="59"/>
        <v>0</v>
      </c>
      <c r="DY38" s="117">
        <f t="shared" si="60"/>
        <v>0</v>
      </c>
      <c r="DZ38" s="117">
        <f t="shared" si="100"/>
        <v>0</v>
      </c>
      <c r="EA38" s="117">
        <f t="shared" si="61"/>
        <v>0</v>
      </c>
      <c r="EB38" s="117">
        <f t="shared" si="101"/>
        <v>0</v>
      </c>
      <c r="EC38" s="117">
        <f t="shared" si="62"/>
        <v>0</v>
      </c>
      <c r="ED38" s="117">
        <f t="shared" si="63"/>
        <v>0</v>
      </c>
      <c r="EE38" s="117">
        <f t="shared" si="64"/>
        <v>0</v>
      </c>
      <c r="EF38" s="117">
        <f t="shared" si="65"/>
        <v>0</v>
      </c>
      <c r="EG38" s="117">
        <f t="shared" si="66"/>
        <v>0</v>
      </c>
      <c r="EH38" s="117">
        <f t="shared" si="102"/>
        <v>0</v>
      </c>
      <c r="EI38" s="117">
        <f t="shared" si="67"/>
        <v>0</v>
      </c>
      <c r="EJ38" s="117">
        <f t="shared" si="68"/>
        <v>0</v>
      </c>
      <c r="EK38" s="117">
        <f t="shared" si="69"/>
        <v>0</v>
      </c>
      <c r="EL38" s="117">
        <f t="shared" si="70"/>
        <v>0</v>
      </c>
      <c r="EM38" s="117">
        <f t="shared" si="71"/>
        <v>0</v>
      </c>
      <c r="EN38" s="117">
        <f t="shared" si="103"/>
        <v>0</v>
      </c>
      <c r="EO38" s="117">
        <f t="shared" si="72"/>
        <v>0</v>
      </c>
      <c r="EP38" s="117">
        <f t="shared" si="73"/>
        <v>0</v>
      </c>
      <c r="EQ38" s="117">
        <f t="shared" si="74"/>
        <v>0</v>
      </c>
      <c r="ER38" s="118">
        <f t="shared" si="75"/>
        <v>0</v>
      </c>
      <c r="ES38" s="117">
        <f t="shared" si="76"/>
        <v>0</v>
      </c>
      <c r="ET38" s="117">
        <f t="shared" si="77"/>
        <v>0</v>
      </c>
      <c r="EU38" s="117">
        <f t="shared" si="78"/>
        <v>0</v>
      </c>
      <c r="EV38" s="117">
        <f t="shared" si="79"/>
        <v>0</v>
      </c>
      <c r="EW38" s="117">
        <f t="shared" si="80"/>
        <v>0</v>
      </c>
      <c r="EX38" s="117">
        <f t="shared" si="81"/>
        <v>0</v>
      </c>
      <c r="EY38" s="118">
        <f t="shared" si="82"/>
        <v>0</v>
      </c>
      <c r="EZ38" s="118">
        <f t="shared" si="83"/>
        <v>0</v>
      </c>
      <c r="FA38" s="117">
        <f t="shared" si="104"/>
        <v>0</v>
      </c>
      <c r="FB38" s="118">
        <f t="shared" si="84"/>
        <v>0</v>
      </c>
      <c r="FC38" s="118">
        <f t="shared" si="85"/>
        <v>0</v>
      </c>
      <c r="FD38" s="7">
        <f t="shared" si="86"/>
        <v>0</v>
      </c>
    </row>
    <row r="39" spans="1:162" ht="17.100000000000001" customHeight="1" x14ac:dyDescent="0.25">
      <c r="A39" s="774"/>
      <c r="B39" s="777"/>
      <c r="C39" s="172">
        <v>7</v>
      </c>
      <c r="D39" s="453"/>
      <c r="E39" s="448"/>
      <c r="F39" s="430"/>
      <c r="G39" s="449"/>
      <c r="H39" s="450"/>
      <c r="I39" s="430"/>
      <c r="J39" s="451"/>
      <c r="K39" s="450"/>
      <c r="L39" s="452"/>
      <c r="M39" s="447"/>
      <c r="N39" s="448"/>
      <c r="O39" s="430"/>
      <c r="P39" s="449"/>
      <c r="Q39" s="430"/>
      <c r="R39" s="451"/>
      <c r="S39" s="452"/>
      <c r="T39" s="447"/>
      <c r="U39" s="454"/>
      <c r="V39" s="430"/>
      <c r="W39" s="494"/>
      <c r="X39" s="430"/>
      <c r="Y39" s="451"/>
      <c r="Z39" s="450"/>
      <c r="AA39" s="452"/>
      <c r="AB39" s="42" t="s">
        <v>942</v>
      </c>
      <c r="AC39" s="549" t="s">
        <v>943</v>
      </c>
      <c r="AD39" s="6"/>
      <c r="AE39" s="520" t="s">
        <v>640</v>
      </c>
      <c r="AF39" s="520" t="s">
        <v>640</v>
      </c>
      <c r="AG39" s="520" t="s">
        <v>640</v>
      </c>
      <c r="AH39" s="520" t="s">
        <v>416</v>
      </c>
      <c r="AI39" s="520" t="s">
        <v>416</v>
      </c>
      <c r="AJ39" s="520" t="s">
        <v>416</v>
      </c>
      <c r="AK39" s="520" t="s">
        <v>641</v>
      </c>
      <c r="AL39" s="520" t="s">
        <v>641</v>
      </c>
      <c r="AM39" s="520" t="s">
        <v>641</v>
      </c>
      <c r="AN39" s="520" t="s">
        <v>640</v>
      </c>
      <c r="AO39" s="520" t="s">
        <v>640</v>
      </c>
      <c r="AP39" s="520" t="s">
        <v>640</v>
      </c>
      <c r="AQ39" s="520" t="s">
        <v>519</v>
      </c>
      <c r="AR39" s="520" t="s">
        <v>519</v>
      </c>
      <c r="AS39" s="520" t="s">
        <v>804</v>
      </c>
      <c r="AT39" s="520" t="s">
        <v>804</v>
      </c>
      <c r="AU39" s="520" t="s">
        <v>241</v>
      </c>
      <c r="AV39" s="520" t="s">
        <v>241</v>
      </c>
      <c r="AW39" s="520" t="s">
        <v>241</v>
      </c>
      <c r="AX39" s="520" t="s">
        <v>519</v>
      </c>
      <c r="AY39" s="520" t="s">
        <v>519</v>
      </c>
      <c r="AZ39" s="520" t="s">
        <v>804</v>
      </c>
      <c r="BA39" s="520" t="s">
        <v>804</v>
      </c>
      <c r="BC39" s="118"/>
      <c r="BD39" s="118">
        <f t="shared" si="0"/>
        <v>0</v>
      </c>
      <c r="BE39" s="118">
        <f t="shared" si="1"/>
        <v>0</v>
      </c>
      <c r="BF39" s="118">
        <f t="shared" si="2"/>
        <v>0</v>
      </c>
      <c r="BG39" s="118">
        <f t="shared" si="3"/>
        <v>0</v>
      </c>
      <c r="BH39" s="118">
        <f t="shared" si="4"/>
        <v>0</v>
      </c>
      <c r="BI39" s="118">
        <f t="shared" si="5"/>
        <v>0</v>
      </c>
      <c r="BJ39" s="118">
        <f t="shared" si="6"/>
        <v>0</v>
      </c>
      <c r="BK39" s="118">
        <f t="shared" si="7"/>
        <v>0</v>
      </c>
      <c r="BL39" s="117">
        <f t="shared" si="87"/>
        <v>0</v>
      </c>
      <c r="BM39" s="118">
        <f t="shared" si="8"/>
        <v>0</v>
      </c>
      <c r="BN39" s="118">
        <f t="shared" si="9"/>
        <v>0</v>
      </c>
      <c r="BO39" s="117">
        <f t="shared" si="10"/>
        <v>0</v>
      </c>
      <c r="BP39" s="118">
        <f t="shared" si="11"/>
        <v>0</v>
      </c>
      <c r="BQ39" s="118">
        <f t="shared" si="12"/>
        <v>0</v>
      </c>
      <c r="BR39" s="118">
        <f t="shared" si="13"/>
        <v>0</v>
      </c>
      <c r="BS39" s="118">
        <f t="shared" si="14"/>
        <v>0</v>
      </c>
      <c r="BT39" s="118">
        <f t="shared" si="15"/>
        <v>0</v>
      </c>
      <c r="BU39" s="118">
        <f t="shared" si="16"/>
        <v>0</v>
      </c>
      <c r="BV39" s="118">
        <f t="shared" si="88"/>
        <v>0</v>
      </c>
      <c r="BW39" s="117">
        <f t="shared" si="17"/>
        <v>0</v>
      </c>
      <c r="BX39" s="117">
        <f t="shared" si="18"/>
        <v>0</v>
      </c>
      <c r="BY39" s="117">
        <f t="shared" si="19"/>
        <v>0</v>
      </c>
      <c r="BZ39" s="117">
        <f t="shared" si="20"/>
        <v>0</v>
      </c>
      <c r="CA39" s="117">
        <f t="shared" si="21"/>
        <v>0</v>
      </c>
      <c r="CB39" s="117">
        <f t="shared" si="89"/>
        <v>0</v>
      </c>
      <c r="CC39" s="117">
        <f t="shared" si="22"/>
        <v>0</v>
      </c>
      <c r="CD39" s="117">
        <f t="shared" si="23"/>
        <v>0</v>
      </c>
      <c r="CE39" s="117">
        <f t="shared" si="24"/>
        <v>0</v>
      </c>
      <c r="CF39" s="117">
        <f t="shared" si="90"/>
        <v>0</v>
      </c>
      <c r="CG39" s="117">
        <f t="shared" si="91"/>
        <v>0</v>
      </c>
      <c r="CH39" s="117">
        <f t="shared" si="92"/>
        <v>0</v>
      </c>
      <c r="CI39" s="117">
        <f t="shared" si="25"/>
        <v>0</v>
      </c>
      <c r="CJ39" s="117">
        <f t="shared" si="26"/>
        <v>0</v>
      </c>
      <c r="CK39" s="117">
        <f t="shared" si="27"/>
        <v>0</v>
      </c>
      <c r="CL39" s="117">
        <f t="shared" si="28"/>
        <v>0</v>
      </c>
      <c r="CM39" s="117">
        <f t="shared" si="29"/>
        <v>0</v>
      </c>
      <c r="CN39" s="117">
        <f t="shared" si="30"/>
        <v>0</v>
      </c>
      <c r="CO39" s="117">
        <f t="shared" si="31"/>
        <v>0</v>
      </c>
      <c r="CP39" s="117">
        <f t="shared" si="32"/>
        <v>0</v>
      </c>
      <c r="CQ39" s="117">
        <f t="shared" si="33"/>
        <v>0</v>
      </c>
      <c r="CR39" s="117">
        <f t="shared" si="93"/>
        <v>0</v>
      </c>
      <c r="CS39" s="117">
        <f t="shared" si="34"/>
        <v>0</v>
      </c>
      <c r="CT39" s="117">
        <f t="shared" si="35"/>
        <v>0</v>
      </c>
      <c r="CU39" s="117">
        <f t="shared" si="36"/>
        <v>0</v>
      </c>
      <c r="CV39" s="117">
        <f t="shared" si="37"/>
        <v>0</v>
      </c>
      <c r="CW39" s="117">
        <f t="shared" si="38"/>
        <v>0</v>
      </c>
      <c r="CX39" s="117">
        <f t="shared" si="39"/>
        <v>0</v>
      </c>
      <c r="CY39" s="117">
        <f t="shared" si="40"/>
        <v>0</v>
      </c>
      <c r="CZ39" s="117">
        <f t="shared" si="41"/>
        <v>0</v>
      </c>
      <c r="DA39" s="117">
        <f t="shared" si="42"/>
        <v>0</v>
      </c>
      <c r="DB39" s="117">
        <f t="shared" si="94"/>
        <v>0</v>
      </c>
      <c r="DC39" s="117">
        <f t="shared" si="43"/>
        <v>0</v>
      </c>
      <c r="DD39" s="117">
        <f t="shared" si="95"/>
        <v>0</v>
      </c>
      <c r="DE39" s="117">
        <f t="shared" si="44"/>
        <v>0</v>
      </c>
      <c r="DF39" s="117">
        <f t="shared" si="96"/>
        <v>0</v>
      </c>
      <c r="DG39" s="117">
        <f t="shared" si="45"/>
        <v>0</v>
      </c>
      <c r="DH39" s="117">
        <f t="shared" si="46"/>
        <v>0</v>
      </c>
      <c r="DI39" s="117">
        <f t="shared" si="47"/>
        <v>0</v>
      </c>
      <c r="DJ39" s="117">
        <f t="shared" si="48"/>
        <v>0</v>
      </c>
      <c r="DK39" s="117">
        <f t="shared" si="49"/>
        <v>0</v>
      </c>
      <c r="DL39" s="117">
        <f t="shared" si="50"/>
        <v>0</v>
      </c>
      <c r="DM39" s="117">
        <f t="shared" si="51"/>
        <v>0</v>
      </c>
      <c r="DN39" s="117">
        <f t="shared" si="52"/>
        <v>0</v>
      </c>
      <c r="DO39" s="117">
        <f t="shared" si="97"/>
        <v>0</v>
      </c>
      <c r="DP39" s="117">
        <f t="shared" si="53"/>
        <v>0</v>
      </c>
      <c r="DQ39" s="117">
        <f t="shared" si="54"/>
        <v>0</v>
      </c>
      <c r="DR39" s="117">
        <f t="shared" si="98"/>
        <v>0</v>
      </c>
      <c r="DS39" s="117">
        <f t="shared" si="99"/>
        <v>0</v>
      </c>
      <c r="DT39" s="117">
        <f t="shared" si="55"/>
        <v>0</v>
      </c>
      <c r="DU39" s="117">
        <f t="shared" si="56"/>
        <v>0</v>
      </c>
      <c r="DV39" s="117">
        <f t="shared" si="57"/>
        <v>0</v>
      </c>
      <c r="DW39" s="117">
        <f t="shared" si="58"/>
        <v>0</v>
      </c>
      <c r="DX39" s="117">
        <f t="shared" si="59"/>
        <v>0</v>
      </c>
      <c r="DY39" s="117">
        <f t="shared" si="60"/>
        <v>0</v>
      </c>
      <c r="DZ39" s="117">
        <f t="shared" si="100"/>
        <v>0</v>
      </c>
      <c r="EA39" s="117">
        <f t="shared" si="61"/>
        <v>0</v>
      </c>
      <c r="EB39" s="117">
        <f t="shared" si="101"/>
        <v>0</v>
      </c>
      <c r="EC39" s="117">
        <f t="shared" si="62"/>
        <v>0</v>
      </c>
      <c r="ED39" s="117">
        <f t="shared" si="63"/>
        <v>0</v>
      </c>
      <c r="EE39" s="117">
        <f t="shared" si="64"/>
        <v>0</v>
      </c>
      <c r="EF39" s="117">
        <f t="shared" si="65"/>
        <v>0</v>
      </c>
      <c r="EG39" s="117">
        <f t="shared" si="66"/>
        <v>0</v>
      </c>
      <c r="EH39" s="117">
        <f t="shared" si="102"/>
        <v>0</v>
      </c>
      <c r="EI39" s="117">
        <f t="shared" si="67"/>
        <v>0</v>
      </c>
      <c r="EJ39" s="117">
        <f t="shared" si="68"/>
        <v>0</v>
      </c>
      <c r="EK39" s="117">
        <f t="shared" si="69"/>
        <v>0</v>
      </c>
      <c r="EL39" s="117">
        <f t="shared" si="70"/>
        <v>0</v>
      </c>
      <c r="EM39" s="117">
        <f t="shared" si="71"/>
        <v>0</v>
      </c>
      <c r="EN39" s="117">
        <f t="shared" si="103"/>
        <v>0</v>
      </c>
      <c r="EO39" s="117">
        <f t="shared" si="72"/>
        <v>0</v>
      </c>
      <c r="EP39" s="117">
        <f t="shared" si="73"/>
        <v>0</v>
      </c>
      <c r="EQ39" s="117">
        <f t="shared" si="74"/>
        <v>0</v>
      </c>
      <c r="ER39" s="118">
        <f t="shared" si="75"/>
        <v>0</v>
      </c>
      <c r="ES39" s="117">
        <f t="shared" si="76"/>
        <v>0</v>
      </c>
      <c r="ET39" s="117">
        <f t="shared" si="77"/>
        <v>0</v>
      </c>
      <c r="EU39" s="117">
        <f t="shared" si="78"/>
        <v>0</v>
      </c>
      <c r="EV39" s="117">
        <f t="shared" si="79"/>
        <v>0</v>
      </c>
      <c r="EW39" s="117">
        <f t="shared" si="80"/>
        <v>0</v>
      </c>
      <c r="EX39" s="117">
        <f t="shared" si="81"/>
        <v>0</v>
      </c>
      <c r="EY39" s="118">
        <f t="shared" si="82"/>
        <v>0</v>
      </c>
      <c r="EZ39" s="118">
        <f t="shared" si="83"/>
        <v>0</v>
      </c>
      <c r="FA39" s="117">
        <f t="shared" si="104"/>
        <v>0</v>
      </c>
      <c r="FB39" s="118">
        <f t="shared" si="84"/>
        <v>0</v>
      </c>
      <c r="FC39" s="118">
        <f t="shared" si="85"/>
        <v>0</v>
      </c>
      <c r="FD39" s="7">
        <f t="shared" si="86"/>
        <v>0</v>
      </c>
    </row>
    <row r="40" spans="1:162" ht="17.100000000000001" customHeight="1" x14ac:dyDescent="0.25">
      <c r="A40" s="774"/>
      <c r="B40" s="777"/>
      <c r="C40" s="172">
        <v>8</v>
      </c>
      <c r="D40" s="463"/>
      <c r="E40" s="457"/>
      <c r="F40" s="458"/>
      <c r="G40" s="459"/>
      <c r="H40" s="460"/>
      <c r="I40" s="458"/>
      <c r="J40" s="461"/>
      <c r="K40" s="460"/>
      <c r="L40" s="452"/>
      <c r="M40" s="456"/>
      <c r="N40" s="457"/>
      <c r="O40" s="458"/>
      <c r="P40" s="459"/>
      <c r="Q40" s="458"/>
      <c r="R40" s="461"/>
      <c r="S40" s="462"/>
      <c r="T40" s="456"/>
      <c r="U40" s="450"/>
      <c r="V40" s="458"/>
      <c r="W40" s="495"/>
      <c r="X40" s="458"/>
      <c r="Y40" s="461"/>
      <c r="Z40" s="460"/>
      <c r="AA40" s="462"/>
      <c r="AB40" s="42" t="s">
        <v>944</v>
      </c>
      <c r="AC40" s="10" t="s">
        <v>834</v>
      </c>
      <c r="AD40" s="6"/>
      <c r="AE40" s="520" t="s">
        <v>789</v>
      </c>
      <c r="AF40" s="520" t="s">
        <v>789</v>
      </c>
      <c r="AG40" s="520" t="s">
        <v>789</v>
      </c>
      <c r="AH40" s="520" t="s">
        <v>794</v>
      </c>
      <c r="AI40" s="520" t="s">
        <v>794</v>
      </c>
      <c r="AJ40" s="520" t="s">
        <v>794</v>
      </c>
      <c r="AK40" s="520" t="s">
        <v>795</v>
      </c>
      <c r="AL40" s="520" t="s">
        <v>267</v>
      </c>
      <c r="AM40" s="520" t="s">
        <v>267</v>
      </c>
      <c r="AN40" s="520" t="s">
        <v>640</v>
      </c>
      <c r="AO40" s="520" t="s">
        <v>640</v>
      </c>
      <c r="AP40" s="520" t="s">
        <v>640</v>
      </c>
      <c r="AQ40" s="520" t="s">
        <v>519</v>
      </c>
      <c r="AR40" s="520" t="s">
        <v>519</v>
      </c>
      <c r="AS40" s="520" t="s">
        <v>804</v>
      </c>
      <c r="AT40" s="520" t="s">
        <v>804</v>
      </c>
      <c r="AU40" s="520" t="s">
        <v>241</v>
      </c>
      <c r="AV40" s="520" t="s">
        <v>241</v>
      </c>
      <c r="AW40" s="520" t="s">
        <v>241</v>
      </c>
      <c r="AX40" s="520" t="s">
        <v>519</v>
      </c>
      <c r="AY40" s="520" t="s">
        <v>519</v>
      </c>
      <c r="AZ40" s="520" t="s">
        <v>804</v>
      </c>
      <c r="BA40" s="520" t="s">
        <v>804</v>
      </c>
      <c r="BC40" s="118"/>
      <c r="BD40" s="118">
        <f t="shared" si="0"/>
        <v>0</v>
      </c>
      <c r="BE40" s="118">
        <f t="shared" si="1"/>
        <v>0</v>
      </c>
      <c r="BF40" s="118">
        <f t="shared" si="2"/>
        <v>0</v>
      </c>
      <c r="BG40" s="118">
        <f t="shared" si="3"/>
        <v>0</v>
      </c>
      <c r="BH40" s="118">
        <f t="shared" si="4"/>
        <v>0</v>
      </c>
      <c r="BI40" s="118">
        <f t="shared" si="5"/>
        <v>0</v>
      </c>
      <c r="BJ40" s="118">
        <f t="shared" si="6"/>
        <v>0</v>
      </c>
      <c r="BK40" s="118">
        <f t="shared" si="7"/>
        <v>0</v>
      </c>
      <c r="BL40" s="117">
        <f t="shared" si="87"/>
        <v>0</v>
      </c>
      <c r="BM40" s="118">
        <f t="shared" si="8"/>
        <v>0</v>
      </c>
      <c r="BN40" s="118">
        <f t="shared" si="9"/>
        <v>0</v>
      </c>
      <c r="BO40" s="117">
        <f t="shared" si="10"/>
        <v>0</v>
      </c>
      <c r="BP40" s="118">
        <f t="shared" si="11"/>
        <v>0</v>
      </c>
      <c r="BQ40" s="118">
        <f t="shared" si="12"/>
        <v>0</v>
      </c>
      <c r="BR40" s="118">
        <f t="shared" si="13"/>
        <v>0</v>
      </c>
      <c r="BS40" s="118">
        <f t="shared" si="14"/>
        <v>0</v>
      </c>
      <c r="BT40" s="118">
        <f t="shared" si="15"/>
        <v>0</v>
      </c>
      <c r="BU40" s="118">
        <f t="shared" si="16"/>
        <v>0</v>
      </c>
      <c r="BV40" s="118">
        <f t="shared" si="88"/>
        <v>0</v>
      </c>
      <c r="BW40" s="117">
        <f t="shared" si="17"/>
        <v>0</v>
      </c>
      <c r="BX40" s="117">
        <f t="shared" si="18"/>
        <v>0</v>
      </c>
      <c r="BY40" s="117">
        <f t="shared" si="19"/>
        <v>0</v>
      </c>
      <c r="BZ40" s="117">
        <f t="shared" si="20"/>
        <v>0</v>
      </c>
      <c r="CA40" s="117">
        <f t="shared" si="21"/>
        <v>0</v>
      </c>
      <c r="CB40" s="117">
        <f t="shared" si="89"/>
        <v>0</v>
      </c>
      <c r="CC40" s="117">
        <f t="shared" si="22"/>
        <v>0</v>
      </c>
      <c r="CD40" s="117">
        <f t="shared" si="23"/>
        <v>0</v>
      </c>
      <c r="CE40" s="117">
        <f t="shared" si="24"/>
        <v>0</v>
      </c>
      <c r="CF40" s="117">
        <f t="shared" si="90"/>
        <v>0</v>
      </c>
      <c r="CG40" s="117">
        <f t="shared" si="91"/>
        <v>0</v>
      </c>
      <c r="CH40" s="117">
        <f t="shared" si="92"/>
        <v>0</v>
      </c>
      <c r="CI40" s="117">
        <f t="shared" si="25"/>
        <v>0</v>
      </c>
      <c r="CJ40" s="117">
        <f t="shared" si="26"/>
        <v>0</v>
      </c>
      <c r="CK40" s="117">
        <f t="shared" si="27"/>
        <v>0</v>
      </c>
      <c r="CL40" s="117">
        <f t="shared" si="28"/>
        <v>0</v>
      </c>
      <c r="CM40" s="117">
        <f t="shared" si="29"/>
        <v>0</v>
      </c>
      <c r="CN40" s="117">
        <f t="shared" si="30"/>
        <v>0</v>
      </c>
      <c r="CO40" s="117">
        <f t="shared" si="31"/>
        <v>0</v>
      </c>
      <c r="CP40" s="117">
        <f t="shared" si="32"/>
        <v>0</v>
      </c>
      <c r="CQ40" s="117">
        <f t="shared" si="33"/>
        <v>0</v>
      </c>
      <c r="CR40" s="117">
        <f t="shared" si="93"/>
        <v>0</v>
      </c>
      <c r="CS40" s="117">
        <f t="shared" si="34"/>
        <v>0</v>
      </c>
      <c r="CT40" s="117">
        <f t="shared" si="35"/>
        <v>0</v>
      </c>
      <c r="CU40" s="117">
        <f t="shared" si="36"/>
        <v>0</v>
      </c>
      <c r="CV40" s="117">
        <f t="shared" si="37"/>
        <v>0</v>
      </c>
      <c r="CW40" s="117">
        <f t="shared" si="38"/>
        <v>0</v>
      </c>
      <c r="CX40" s="117">
        <f t="shared" si="39"/>
        <v>0</v>
      </c>
      <c r="CY40" s="117">
        <f t="shared" si="40"/>
        <v>0</v>
      </c>
      <c r="CZ40" s="117">
        <f t="shared" si="41"/>
        <v>0</v>
      </c>
      <c r="DA40" s="117">
        <f t="shared" si="42"/>
        <v>0</v>
      </c>
      <c r="DB40" s="117">
        <f t="shared" si="94"/>
        <v>0</v>
      </c>
      <c r="DC40" s="117">
        <f t="shared" si="43"/>
        <v>0</v>
      </c>
      <c r="DD40" s="117">
        <f t="shared" si="95"/>
        <v>0</v>
      </c>
      <c r="DE40" s="117">
        <f t="shared" si="44"/>
        <v>0</v>
      </c>
      <c r="DF40" s="117">
        <f t="shared" si="96"/>
        <v>0</v>
      </c>
      <c r="DG40" s="117">
        <f t="shared" si="45"/>
        <v>0</v>
      </c>
      <c r="DH40" s="117">
        <f t="shared" si="46"/>
        <v>0</v>
      </c>
      <c r="DI40" s="117">
        <f t="shared" si="47"/>
        <v>0</v>
      </c>
      <c r="DJ40" s="117">
        <f t="shared" si="48"/>
        <v>0</v>
      </c>
      <c r="DK40" s="117">
        <f t="shared" si="49"/>
        <v>0</v>
      </c>
      <c r="DL40" s="117">
        <f t="shared" si="50"/>
        <v>0</v>
      </c>
      <c r="DM40" s="117">
        <f t="shared" si="51"/>
        <v>0</v>
      </c>
      <c r="DN40" s="117">
        <f t="shared" si="52"/>
        <v>0</v>
      </c>
      <c r="DO40" s="117">
        <f t="shared" si="97"/>
        <v>0</v>
      </c>
      <c r="DP40" s="117">
        <f t="shared" si="53"/>
        <v>0</v>
      </c>
      <c r="DQ40" s="117">
        <f t="shared" si="54"/>
        <v>0</v>
      </c>
      <c r="DR40" s="117">
        <f t="shared" si="98"/>
        <v>0</v>
      </c>
      <c r="DS40" s="117">
        <f t="shared" si="99"/>
        <v>0</v>
      </c>
      <c r="DT40" s="117">
        <f t="shared" si="55"/>
        <v>0</v>
      </c>
      <c r="DU40" s="117">
        <f t="shared" si="56"/>
        <v>0</v>
      </c>
      <c r="DV40" s="117">
        <f t="shared" si="57"/>
        <v>0</v>
      </c>
      <c r="DW40" s="117">
        <f t="shared" si="58"/>
        <v>0</v>
      </c>
      <c r="DX40" s="117">
        <f t="shared" si="59"/>
        <v>0</v>
      </c>
      <c r="DY40" s="117">
        <f t="shared" si="60"/>
        <v>0</v>
      </c>
      <c r="DZ40" s="117">
        <f t="shared" si="100"/>
        <v>0</v>
      </c>
      <c r="EA40" s="117">
        <f t="shared" si="61"/>
        <v>0</v>
      </c>
      <c r="EB40" s="117">
        <f t="shared" si="101"/>
        <v>0</v>
      </c>
      <c r="EC40" s="117">
        <f t="shared" si="62"/>
        <v>0</v>
      </c>
      <c r="ED40" s="117">
        <f t="shared" si="63"/>
        <v>0</v>
      </c>
      <c r="EE40" s="117">
        <f t="shared" si="64"/>
        <v>0</v>
      </c>
      <c r="EF40" s="117">
        <f t="shared" si="65"/>
        <v>0</v>
      </c>
      <c r="EG40" s="117">
        <f t="shared" si="66"/>
        <v>0</v>
      </c>
      <c r="EH40" s="117">
        <f t="shared" si="102"/>
        <v>0</v>
      </c>
      <c r="EI40" s="117">
        <f t="shared" si="67"/>
        <v>0</v>
      </c>
      <c r="EJ40" s="117">
        <f t="shared" si="68"/>
        <v>0</v>
      </c>
      <c r="EK40" s="117">
        <f t="shared" si="69"/>
        <v>0</v>
      </c>
      <c r="EL40" s="117">
        <f t="shared" si="70"/>
        <v>0</v>
      </c>
      <c r="EM40" s="117">
        <f t="shared" si="71"/>
        <v>0</v>
      </c>
      <c r="EN40" s="117">
        <f t="shared" si="103"/>
        <v>0</v>
      </c>
      <c r="EO40" s="117">
        <f t="shared" si="72"/>
        <v>0</v>
      </c>
      <c r="EP40" s="117">
        <f t="shared" si="73"/>
        <v>0</v>
      </c>
      <c r="EQ40" s="117">
        <f t="shared" si="74"/>
        <v>0</v>
      </c>
      <c r="ER40" s="118">
        <f t="shared" si="75"/>
        <v>0</v>
      </c>
      <c r="ES40" s="117">
        <f t="shared" si="76"/>
        <v>0</v>
      </c>
      <c r="ET40" s="117">
        <f t="shared" si="77"/>
        <v>0</v>
      </c>
      <c r="EU40" s="117">
        <f t="shared" si="78"/>
        <v>0</v>
      </c>
      <c r="EV40" s="117">
        <f t="shared" si="79"/>
        <v>0</v>
      </c>
      <c r="EW40" s="117">
        <f t="shared" si="80"/>
        <v>0</v>
      </c>
      <c r="EX40" s="117">
        <f t="shared" si="81"/>
        <v>0</v>
      </c>
      <c r="EY40" s="118">
        <f t="shared" si="82"/>
        <v>0</v>
      </c>
      <c r="EZ40" s="118">
        <f t="shared" si="83"/>
        <v>0</v>
      </c>
      <c r="FA40" s="117">
        <f t="shared" si="104"/>
        <v>0</v>
      </c>
      <c r="FB40" s="118">
        <f t="shared" si="84"/>
        <v>0</v>
      </c>
      <c r="FC40" s="118">
        <f t="shared" si="85"/>
        <v>0</v>
      </c>
      <c r="FD40" s="7">
        <f t="shared" si="86"/>
        <v>0</v>
      </c>
    </row>
    <row r="41" spans="1:162" ht="17.100000000000001" customHeight="1" x14ac:dyDescent="0.25">
      <c r="A41" s="774"/>
      <c r="B41" s="777"/>
      <c r="C41" s="172">
        <v>9</v>
      </c>
      <c r="D41" s="463"/>
      <c r="E41" s="457"/>
      <c r="F41" s="458"/>
      <c r="G41" s="459"/>
      <c r="H41" s="460"/>
      <c r="I41" s="458"/>
      <c r="J41" s="461"/>
      <c r="K41" s="460"/>
      <c r="L41" s="462"/>
      <c r="M41" s="456"/>
      <c r="N41" s="457"/>
      <c r="O41" s="458"/>
      <c r="P41" s="459"/>
      <c r="Q41" s="458"/>
      <c r="R41" s="461"/>
      <c r="S41" s="462"/>
      <c r="T41" s="456"/>
      <c r="U41" s="464"/>
      <c r="V41" s="458"/>
      <c r="W41" s="459"/>
      <c r="X41" s="458"/>
      <c r="Y41" s="451"/>
      <c r="Z41" s="460"/>
      <c r="AA41" s="462"/>
      <c r="AB41" s="42" t="s">
        <v>945</v>
      </c>
      <c r="AC41" s="10" t="s">
        <v>64</v>
      </c>
      <c r="AD41" s="6"/>
      <c r="AE41" s="520" t="s">
        <v>789</v>
      </c>
      <c r="AF41" s="520" t="s">
        <v>789</v>
      </c>
      <c r="AG41" s="520" t="s">
        <v>789</v>
      </c>
      <c r="AH41" s="520" t="s">
        <v>794</v>
      </c>
      <c r="AI41" s="520" t="s">
        <v>794</v>
      </c>
      <c r="AJ41" s="520" t="s">
        <v>794</v>
      </c>
      <c r="AK41" s="520" t="s">
        <v>795</v>
      </c>
      <c r="AL41" s="520" t="s">
        <v>267</v>
      </c>
      <c r="AM41" s="520" t="s">
        <v>267</v>
      </c>
      <c r="AN41" s="520" t="s">
        <v>640</v>
      </c>
      <c r="AO41" s="520" t="s">
        <v>640</v>
      </c>
      <c r="AP41" s="520" t="s">
        <v>640</v>
      </c>
      <c r="AQ41" s="520" t="s">
        <v>519</v>
      </c>
      <c r="AR41" s="520" t="s">
        <v>519</v>
      </c>
      <c r="AS41" s="520" t="s">
        <v>804</v>
      </c>
      <c r="AT41" s="520" t="s">
        <v>804</v>
      </c>
      <c r="AU41" s="520" t="s">
        <v>241</v>
      </c>
      <c r="AV41" s="520" t="s">
        <v>241</v>
      </c>
      <c r="AW41" s="520" t="s">
        <v>241</v>
      </c>
      <c r="AX41" s="520" t="s">
        <v>519</v>
      </c>
      <c r="AY41" s="520" t="s">
        <v>519</v>
      </c>
      <c r="AZ41" s="520" t="s">
        <v>804</v>
      </c>
      <c r="BA41" s="520" t="s">
        <v>804</v>
      </c>
      <c r="BC41" s="118"/>
      <c r="BD41" s="118">
        <f t="shared" si="0"/>
        <v>0</v>
      </c>
      <c r="BE41" s="118">
        <f t="shared" si="1"/>
        <v>0</v>
      </c>
      <c r="BF41" s="118">
        <f t="shared" si="2"/>
        <v>0</v>
      </c>
      <c r="BG41" s="118">
        <f t="shared" si="3"/>
        <v>0</v>
      </c>
      <c r="BH41" s="118">
        <f t="shared" si="4"/>
        <v>0</v>
      </c>
      <c r="BI41" s="118">
        <f t="shared" si="5"/>
        <v>0</v>
      </c>
      <c r="BJ41" s="118">
        <f t="shared" si="6"/>
        <v>0</v>
      </c>
      <c r="BK41" s="118">
        <f t="shared" si="7"/>
        <v>0</v>
      </c>
      <c r="BL41" s="117">
        <f t="shared" si="87"/>
        <v>0</v>
      </c>
      <c r="BM41" s="118">
        <f t="shared" si="8"/>
        <v>0</v>
      </c>
      <c r="BN41" s="118">
        <f t="shared" si="9"/>
        <v>0</v>
      </c>
      <c r="BO41" s="117">
        <f t="shared" si="10"/>
        <v>0</v>
      </c>
      <c r="BP41" s="118">
        <f t="shared" si="11"/>
        <v>0</v>
      </c>
      <c r="BQ41" s="118">
        <f t="shared" si="12"/>
        <v>0</v>
      </c>
      <c r="BR41" s="118">
        <f t="shared" si="13"/>
        <v>0</v>
      </c>
      <c r="BS41" s="118">
        <f t="shared" si="14"/>
        <v>0</v>
      </c>
      <c r="BT41" s="118">
        <f t="shared" si="15"/>
        <v>0</v>
      </c>
      <c r="BU41" s="118">
        <f t="shared" si="16"/>
        <v>0</v>
      </c>
      <c r="BV41" s="118">
        <f t="shared" si="88"/>
        <v>0</v>
      </c>
      <c r="BW41" s="117">
        <f t="shared" si="17"/>
        <v>0</v>
      </c>
      <c r="BX41" s="117">
        <f t="shared" si="18"/>
        <v>0</v>
      </c>
      <c r="BY41" s="117">
        <f t="shared" si="19"/>
        <v>0</v>
      </c>
      <c r="BZ41" s="117">
        <f t="shared" si="20"/>
        <v>0</v>
      </c>
      <c r="CA41" s="117">
        <f t="shared" si="21"/>
        <v>0</v>
      </c>
      <c r="CB41" s="117">
        <f t="shared" si="89"/>
        <v>0</v>
      </c>
      <c r="CC41" s="117">
        <f t="shared" si="22"/>
        <v>0</v>
      </c>
      <c r="CD41" s="117">
        <f t="shared" si="23"/>
        <v>0</v>
      </c>
      <c r="CE41" s="117">
        <f t="shared" si="24"/>
        <v>0</v>
      </c>
      <c r="CF41" s="117">
        <f t="shared" si="90"/>
        <v>0</v>
      </c>
      <c r="CG41" s="117">
        <f t="shared" si="91"/>
        <v>0</v>
      </c>
      <c r="CH41" s="117">
        <f t="shared" si="92"/>
        <v>0</v>
      </c>
      <c r="CI41" s="117">
        <f t="shared" si="25"/>
        <v>0</v>
      </c>
      <c r="CJ41" s="117">
        <f t="shared" si="26"/>
        <v>0</v>
      </c>
      <c r="CK41" s="117">
        <f t="shared" si="27"/>
        <v>0</v>
      </c>
      <c r="CL41" s="117">
        <f t="shared" si="28"/>
        <v>0</v>
      </c>
      <c r="CM41" s="117">
        <f t="shared" si="29"/>
        <v>0</v>
      </c>
      <c r="CN41" s="117">
        <f t="shared" si="30"/>
        <v>0</v>
      </c>
      <c r="CO41" s="117">
        <f t="shared" si="31"/>
        <v>0</v>
      </c>
      <c r="CP41" s="117">
        <f t="shared" si="32"/>
        <v>0</v>
      </c>
      <c r="CQ41" s="117">
        <f t="shared" si="33"/>
        <v>0</v>
      </c>
      <c r="CR41" s="117">
        <f t="shared" si="93"/>
        <v>0</v>
      </c>
      <c r="CS41" s="117">
        <f t="shared" si="34"/>
        <v>0</v>
      </c>
      <c r="CT41" s="117">
        <f t="shared" si="35"/>
        <v>0</v>
      </c>
      <c r="CU41" s="117">
        <f t="shared" si="36"/>
        <v>0</v>
      </c>
      <c r="CV41" s="117">
        <f t="shared" si="37"/>
        <v>0</v>
      </c>
      <c r="CW41" s="117">
        <f t="shared" si="38"/>
        <v>0</v>
      </c>
      <c r="CX41" s="117">
        <f t="shared" si="39"/>
        <v>0</v>
      </c>
      <c r="CY41" s="117">
        <f t="shared" si="40"/>
        <v>0</v>
      </c>
      <c r="CZ41" s="117">
        <f t="shared" si="41"/>
        <v>0</v>
      </c>
      <c r="DA41" s="117">
        <f t="shared" si="42"/>
        <v>0</v>
      </c>
      <c r="DB41" s="117">
        <f t="shared" si="94"/>
        <v>0</v>
      </c>
      <c r="DC41" s="117">
        <f t="shared" si="43"/>
        <v>0</v>
      </c>
      <c r="DD41" s="117">
        <f t="shared" si="95"/>
        <v>0</v>
      </c>
      <c r="DE41" s="117">
        <f t="shared" si="44"/>
        <v>0</v>
      </c>
      <c r="DF41" s="117">
        <f t="shared" si="96"/>
        <v>0</v>
      </c>
      <c r="DG41" s="117">
        <f t="shared" si="45"/>
        <v>0</v>
      </c>
      <c r="DH41" s="117">
        <f t="shared" si="46"/>
        <v>0</v>
      </c>
      <c r="DI41" s="117">
        <f t="shared" si="47"/>
        <v>0</v>
      </c>
      <c r="DJ41" s="117">
        <f t="shared" si="48"/>
        <v>0</v>
      </c>
      <c r="DK41" s="117">
        <f t="shared" si="49"/>
        <v>0</v>
      </c>
      <c r="DL41" s="117">
        <f t="shared" si="50"/>
        <v>0</v>
      </c>
      <c r="DM41" s="117">
        <f t="shared" si="51"/>
        <v>0</v>
      </c>
      <c r="DN41" s="117">
        <f t="shared" si="52"/>
        <v>0</v>
      </c>
      <c r="DO41" s="117">
        <f t="shared" si="97"/>
        <v>0</v>
      </c>
      <c r="DP41" s="117">
        <f t="shared" si="53"/>
        <v>0</v>
      </c>
      <c r="DQ41" s="117">
        <f t="shared" si="54"/>
        <v>0</v>
      </c>
      <c r="DR41" s="117">
        <f t="shared" si="98"/>
        <v>0</v>
      </c>
      <c r="DS41" s="117">
        <f t="shared" si="99"/>
        <v>0</v>
      </c>
      <c r="DT41" s="117">
        <f t="shared" si="55"/>
        <v>0</v>
      </c>
      <c r="DU41" s="117">
        <f t="shared" si="56"/>
        <v>0</v>
      </c>
      <c r="DV41" s="117">
        <f t="shared" si="57"/>
        <v>0</v>
      </c>
      <c r="DW41" s="117">
        <f t="shared" si="58"/>
        <v>0</v>
      </c>
      <c r="DX41" s="117">
        <f t="shared" si="59"/>
        <v>0</v>
      </c>
      <c r="DY41" s="117">
        <f t="shared" si="60"/>
        <v>0</v>
      </c>
      <c r="DZ41" s="117">
        <f t="shared" si="100"/>
        <v>0</v>
      </c>
      <c r="EA41" s="117">
        <f t="shared" si="61"/>
        <v>0</v>
      </c>
      <c r="EB41" s="117">
        <f t="shared" si="101"/>
        <v>0</v>
      </c>
      <c r="EC41" s="117">
        <f t="shared" si="62"/>
        <v>0</v>
      </c>
      <c r="ED41" s="117">
        <f t="shared" si="63"/>
        <v>0</v>
      </c>
      <c r="EE41" s="117">
        <f t="shared" si="64"/>
        <v>0</v>
      </c>
      <c r="EF41" s="117">
        <f t="shared" si="65"/>
        <v>0</v>
      </c>
      <c r="EG41" s="117">
        <f t="shared" si="66"/>
        <v>0</v>
      </c>
      <c r="EH41" s="117">
        <f t="shared" si="102"/>
        <v>0</v>
      </c>
      <c r="EI41" s="117">
        <f t="shared" si="67"/>
        <v>0</v>
      </c>
      <c r="EJ41" s="117">
        <f t="shared" si="68"/>
        <v>0</v>
      </c>
      <c r="EK41" s="117">
        <f t="shared" si="69"/>
        <v>0</v>
      </c>
      <c r="EL41" s="117">
        <f t="shared" si="70"/>
        <v>0</v>
      </c>
      <c r="EM41" s="117">
        <f t="shared" si="71"/>
        <v>0</v>
      </c>
      <c r="EN41" s="117">
        <f t="shared" si="103"/>
        <v>0</v>
      </c>
      <c r="EO41" s="117">
        <f t="shared" si="72"/>
        <v>0</v>
      </c>
      <c r="EP41" s="117">
        <f t="shared" si="73"/>
        <v>0</v>
      </c>
      <c r="EQ41" s="117">
        <f t="shared" si="74"/>
        <v>0</v>
      </c>
      <c r="ER41" s="118">
        <f t="shared" si="75"/>
        <v>0</v>
      </c>
      <c r="ES41" s="117">
        <f t="shared" si="76"/>
        <v>0</v>
      </c>
      <c r="ET41" s="117">
        <f t="shared" si="77"/>
        <v>0</v>
      </c>
      <c r="EU41" s="117">
        <f t="shared" si="78"/>
        <v>0</v>
      </c>
      <c r="EV41" s="117">
        <f t="shared" si="79"/>
        <v>0</v>
      </c>
      <c r="EW41" s="117">
        <f t="shared" si="80"/>
        <v>0</v>
      </c>
      <c r="EX41" s="117">
        <f t="shared" si="81"/>
        <v>0</v>
      </c>
      <c r="EY41" s="118">
        <f t="shared" si="82"/>
        <v>0</v>
      </c>
      <c r="EZ41" s="118">
        <f t="shared" si="83"/>
        <v>0</v>
      </c>
      <c r="FA41" s="117">
        <f t="shared" si="104"/>
        <v>0</v>
      </c>
      <c r="FB41" s="118">
        <f t="shared" si="84"/>
        <v>0</v>
      </c>
      <c r="FC41" s="118">
        <f t="shared" si="85"/>
        <v>0</v>
      </c>
      <c r="FD41" s="7">
        <f t="shared" si="86"/>
        <v>0</v>
      </c>
    </row>
    <row r="42" spans="1:162" ht="17.100000000000001" customHeight="1" thickBot="1" x14ac:dyDescent="0.3">
      <c r="A42" s="774"/>
      <c r="B42" s="777"/>
      <c r="C42" s="173">
        <v>10</v>
      </c>
      <c r="D42" s="472"/>
      <c r="E42" s="466"/>
      <c r="F42" s="467"/>
      <c r="G42" s="468"/>
      <c r="H42" s="469"/>
      <c r="I42" s="467"/>
      <c r="J42" s="470"/>
      <c r="K42" s="469"/>
      <c r="L42" s="471"/>
      <c r="M42" s="465"/>
      <c r="N42" s="466"/>
      <c r="O42" s="467"/>
      <c r="P42" s="468"/>
      <c r="Q42" s="467"/>
      <c r="R42" s="470"/>
      <c r="S42" s="471"/>
      <c r="T42" s="465"/>
      <c r="U42" s="469"/>
      <c r="V42" s="467"/>
      <c r="W42" s="468"/>
      <c r="X42" s="467"/>
      <c r="Y42" s="470"/>
      <c r="Z42" s="469"/>
      <c r="AA42" s="471"/>
      <c r="AB42" s="42" t="s">
        <v>840</v>
      </c>
      <c r="AC42" s="10" t="s">
        <v>63</v>
      </c>
      <c r="AD42" s="6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0"/>
      <c r="BC42" s="118"/>
      <c r="BD42" s="118"/>
      <c r="BE42" s="118"/>
      <c r="BF42" s="118"/>
      <c r="BG42" s="118"/>
      <c r="BH42" s="118"/>
      <c r="BI42" s="118"/>
      <c r="BJ42" s="118"/>
      <c r="BK42" s="118"/>
      <c r="BL42" s="117"/>
      <c r="BM42" s="118"/>
      <c r="BN42" s="118"/>
      <c r="BO42" s="117"/>
      <c r="BP42" s="118"/>
      <c r="BQ42" s="118"/>
      <c r="BR42" s="118"/>
      <c r="BS42" s="118"/>
      <c r="BT42" s="118"/>
      <c r="BU42" s="118"/>
      <c r="BV42" s="118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8"/>
      <c r="ES42" s="117"/>
      <c r="ET42" s="117"/>
      <c r="EU42" s="117"/>
      <c r="EV42" s="117"/>
      <c r="EW42" s="117"/>
      <c r="EX42" s="117"/>
      <c r="EY42" s="118"/>
      <c r="EZ42" s="118"/>
      <c r="FA42" s="117"/>
      <c r="FB42" s="118"/>
      <c r="FC42" s="118"/>
      <c r="FD42" s="7"/>
    </row>
    <row r="43" spans="1:162" ht="32.25" customHeight="1" thickTop="1" thickBot="1" x14ac:dyDescent="0.3">
      <c r="A43" s="775"/>
      <c r="B43" s="778"/>
      <c r="C43" s="555" t="s">
        <v>993</v>
      </c>
      <c r="D43" s="857" t="s">
        <v>992</v>
      </c>
      <c r="E43" s="858"/>
      <c r="F43" s="858"/>
      <c r="G43" s="858"/>
      <c r="H43" s="858"/>
      <c r="I43" s="858"/>
      <c r="J43" s="858"/>
      <c r="K43" s="858"/>
      <c r="L43" s="858"/>
      <c r="M43" s="858"/>
      <c r="N43" s="858"/>
      <c r="O43" s="858"/>
      <c r="P43" s="858"/>
      <c r="Q43" s="858"/>
      <c r="R43" s="858"/>
      <c r="S43" s="858"/>
      <c r="T43" s="858"/>
      <c r="U43" s="858"/>
      <c r="V43" s="858"/>
      <c r="W43" s="858"/>
      <c r="X43" s="858"/>
      <c r="Y43" s="858"/>
      <c r="Z43" s="858"/>
      <c r="AA43" s="859"/>
      <c r="AB43" s="43" t="s">
        <v>946</v>
      </c>
      <c r="AC43" s="10" t="s">
        <v>65</v>
      </c>
      <c r="AD43" s="6"/>
      <c r="AE43" s="520" t="s">
        <v>789</v>
      </c>
      <c r="AF43" s="520" t="s">
        <v>789</v>
      </c>
      <c r="AG43" s="520" t="s">
        <v>789</v>
      </c>
      <c r="AH43" s="520" t="s">
        <v>794</v>
      </c>
      <c r="AI43" s="520" t="s">
        <v>794</v>
      </c>
      <c r="AJ43" s="520" t="s">
        <v>794</v>
      </c>
      <c r="AK43" s="520" t="s">
        <v>795</v>
      </c>
      <c r="AL43" s="520" t="s">
        <v>267</v>
      </c>
      <c r="AM43" s="520" t="s">
        <v>267</v>
      </c>
      <c r="AN43" s="520" t="s">
        <v>640</v>
      </c>
      <c r="AO43" s="520" t="s">
        <v>640</v>
      </c>
      <c r="AP43" s="520" t="s">
        <v>640</v>
      </c>
      <c r="AQ43" s="520" t="s">
        <v>519</v>
      </c>
      <c r="AR43" s="520" t="s">
        <v>519</v>
      </c>
      <c r="AS43" s="520" t="s">
        <v>804</v>
      </c>
      <c r="AT43" s="520" t="s">
        <v>804</v>
      </c>
      <c r="AU43" s="520" t="s">
        <v>241</v>
      </c>
      <c r="AV43" s="520" t="s">
        <v>241</v>
      </c>
      <c r="AW43" s="520" t="s">
        <v>241</v>
      </c>
      <c r="AX43" s="520" t="s">
        <v>519</v>
      </c>
      <c r="AY43" s="520" t="s">
        <v>519</v>
      </c>
      <c r="AZ43" s="520" t="s">
        <v>804</v>
      </c>
      <c r="BA43" s="520" t="s">
        <v>804</v>
      </c>
      <c r="BC43" s="118"/>
      <c r="BD43" s="118">
        <f t="shared" si="0"/>
        <v>0</v>
      </c>
      <c r="BE43" s="118">
        <f t="shared" si="1"/>
        <v>0</v>
      </c>
      <c r="BF43" s="118">
        <f t="shared" si="2"/>
        <v>0</v>
      </c>
      <c r="BG43" s="118">
        <f t="shared" si="3"/>
        <v>0</v>
      </c>
      <c r="BH43" s="118">
        <f t="shared" si="4"/>
        <v>0</v>
      </c>
      <c r="BI43" s="118">
        <f t="shared" si="5"/>
        <v>0</v>
      </c>
      <c r="BJ43" s="118">
        <f t="shared" si="6"/>
        <v>0</v>
      </c>
      <c r="BK43" s="118">
        <f t="shared" si="7"/>
        <v>0</v>
      </c>
      <c r="BL43" s="117">
        <f t="shared" si="87"/>
        <v>0</v>
      </c>
      <c r="BM43" s="118">
        <f t="shared" si="8"/>
        <v>0</v>
      </c>
      <c r="BN43" s="118">
        <f t="shared" si="9"/>
        <v>0</v>
      </c>
      <c r="BO43" s="117">
        <f t="shared" si="10"/>
        <v>0</v>
      </c>
      <c r="BP43" s="118">
        <f t="shared" si="11"/>
        <v>0</v>
      </c>
      <c r="BQ43" s="118">
        <f t="shared" si="12"/>
        <v>0</v>
      </c>
      <c r="BR43" s="118">
        <f t="shared" si="13"/>
        <v>0</v>
      </c>
      <c r="BS43" s="118">
        <f t="shared" si="14"/>
        <v>0</v>
      </c>
      <c r="BT43" s="118">
        <f t="shared" si="15"/>
        <v>0</v>
      </c>
      <c r="BU43" s="118">
        <f t="shared" si="16"/>
        <v>0</v>
      </c>
      <c r="BV43" s="118">
        <f t="shared" si="88"/>
        <v>0</v>
      </c>
      <c r="BW43" s="117">
        <f t="shared" si="17"/>
        <v>0</v>
      </c>
      <c r="BX43" s="117">
        <f t="shared" si="18"/>
        <v>0</v>
      </c>
      <c r="BY43" s="117">
        <f t="shared" si="19"/>
        <v>0</v>
      </c>
      <c r="BZ43" s="117">
        <f t="shared" si="20"/>
        <v>0</v>
      </c>
      <c r="CA43" s="117">
        <f t="shared" si="21"/>
        <v>0</v>
      </c>
      <c r="CB43" s="117">
        <f t="shared" si="89"/>
        <v>0</v>
      </c>
      <c r="CC43" s="117">
        <f t="shared" si="22"/>
        <v>0</v>
      </c>
      <c r="CD43" s="117">
        <f t="shared" si="23"/>
        <v>0</v>
      </c>
      <c r="CE43" s="117">
        <f t="shared" si="24"/>
        <v>0</v>
      </c>
      <c r="CF43" s="117">
        <f t="shared" si="90"/>
        <v>0</v>
      </c>
      <c r="CG43" s="117">
        <f t="shared" si="91"/>
        <v>0</v>
      </c>
      <c r="CH43" s="117">
        <f t="shared" si="92"/>
        <v>0</v>
      </c>
      <c r="CI43" s="117">
        <f t="shared" si="25"/>
        <v>0</v>
      </c>
      <c r="CJ43" s="117">
        <f t="shared" si="26"/>
        <v>0</v>
      </c>
      <c r="CK43" s="117">
        <f t="shared" si="27"/>
        <v>0</v>
      </c>
      <c r="CL43" s="117">
        <f t="shared" si="28"/>
        <v>0</v>
      </c>
      <c r="CM43" s="117">
        <f t="shared" si="29"/>
        <v>0</v>
      </c>
      <c r="CN43" s="117">
        <f t="shared" si="30"/>
        <v>0</v>
      </c>
      <c r="CO43" s="117">
        <f t="shared" si="31"/>
        <v>0</v>
      </c>
      <c r="CP43" s="117">
        <f t="shared" si="32"/>
        <v>0</v>
      </c>
      <c r="CQ43" s="117">
        <f t="shared" si="33"/>
        <v>0</v>
      </c>
      <c r="CR43" s="117">
        <f t="shared" si="93"/>
        <v>0</v>
      </c>
      <c r="CS43" s="117">
        <f t="shared" si="34"/>
        <v>0</v>
      </c>
      <c r="CT43" s="117">
        <f t="shared" si="35"/>
        <v>0</v>
      </c>
      <c r="CU43" s="117">
        <f t="shared" si="36"/>
        <v>0</v>
      </c>
      <c r="CV43" s="117">
        <f t="shared" si="37"/>
        <v>0</v>
      </c>
      <c r="CW43" s="117">
        <f t="shared" si="38"/>
        <v>0</v>
      </c>
      <c r="CX43" s="117">
        <f t="shared" si="39"/>
        <v>0</v>
      </c>
      <c r="CY43" s="117">
        <f t="shared" si="40"/>
        <v>0</v>
      </c>
      <c r="CZ43" s="117">
        <f t="shared" si="41"/>
        <v>0</v>
      </c>
      <c r="DA43" s="117">
        <f t="shared" si="42"/>
        <v>0</v>
      </c>
      <c r="DB43" s="117">
        <f t="shared" si="94"/>
        <v>0</v>
      </c>
      <c r="DC43" s="117">
        <f t="shared" si="43"/>
        <v>0</v>
      </c>
      <c r="DD43" s="117">
        <f t="shared" si="95"/>
        <v>0</v>
      </c>
      <c r="DE43" s="117">
        <f t="shared" si="44"/>
        <v>0</v>
      </c>
      <c r="DF43" s="117">
        <f t="shared" si="96"/>
        <v>0</v>
      </c>
      <c r="DG43" s="117">
        <f t="shared" si="45"/>
        <v>0</v>
      </c>
      <c r="DH43" s="117">
        <f t="shared" si="46"/>
        <v>0</v>
      </c>
      <c r="DI43" s="117">
        <f t="shared" si="47"/>
        <v>0</v>
      </c>
      <c r="DJ43" s="117">
        <f t="shared" si="48"/>
        <v>0</v>
      </c>
      <c r="DK43" s="117">
        <f t="shared" si="49"/>
        <v>0</v>
      </c>
      <c r="DL43" s="117">
        <f t="shared" si="50"/>
        <v>0</v>
      </c>
      <c r="DM43" s="117">
        <f t="shared" si="51"/>
        <v>0</v>
      </c>
      <c r="DN43" s="117">
        <f t="shared" si="52"/>
        <v>0</v>
      </c>
      <c r="DO43" s="117">
        <f t="shared" si="97"/>
        <v>0</v>
      </c>
      <c r="DP43" s="117">
        <f t="shared" si="53"/>
        <v>0</v>
      </c>
      <c r="DQ43" s="117">
        <f t="shared" si="54"/>
        <v>0</v>
      </c>
      <c r="DR43" s="117">
        <f t="shared" si="98"/>
        <v>0</v>
      </c>
      <c r="DS43" s="117">
        <f t="shared" si="99"/>
        <v>0</v>
      </c>
      <c r="DT43" s="117">
        <f t="shared" si="55"/>
        <v>0</v>
      </c>
      <c r="DU43" s="117">
        <f t="shared" si="56"/>
        <v>0</v>
      </c>
      <c r="DV43" s="117">
        <f t="shared" si="57"/>
        <v>0</v>
      </c>
      <c r="DW43" s="117">
        <f t="shared" si="58"/>
        <v>0</v>
      </c>
      <c r="DX43" s="117">
        <f t="shared" si="59"/>
        <v>0</v>
      </c>
      <c r="DY43" s="117">
        <f t="shared" si="60"/>
        <v>0</v>
      </c>
      <c r="DZ43" s="117">
        <f t="shared" si="100"/>
        <v>0</v>
      </c>
      <c r="EA43" s="117">
        <f t="shared" si="61"/>
        <v>0</v>
      </c>
      <c r="EB43" s="117">
        <f t="shared" si="101"/>
        <v>0</v>
      </c>
      <c r="EC43" s="117">
        <f t="shared" si="62"/>
        <v>0</v>
      </c>
      <c r="ED43" s="117">
        <f t="shared" si="63"/>
        <v>0</v>
      </c>
      <c r="EE43" s="117">
        <f t="shared" si="64"/>
        <v>0</v>
      </c>
      <c r="EF43" s="117">
        <f t="shared" si="65"/>
        <v>0</v>
      </c>
      <c r="EG43" s="117">
        <f t="shared" si="66"/>
        <v>0</v>
      </c>
      <c r="EH43" s="117">
        <f t="shared" si="102"/>
        <v>0</v>
      </c>
      <c r="EI43" s="117">
        <f t="shared" si="67"/>
        <v>0</v>
      </c>
      <c r="EJ43" s="117">
        <f t="shared" si="68"/>
        <v>0</v>
      </c>
      <c r="EK43" s="117">
        <f t="shared" si="69"/>
        <v>0</v>
      </c>
      <c r="EL43" s="117">
        <f t="shared" si="70"/>
        <v>0</v>
      </c>
      <c r="EM43" s="117">
        <f t="shared" si="71"/>
        <v>0</v>
      </c>
      <c r="EN43" s="117">
        <f t="shared" si="103"/>
        <v>0</v>
      </c>
      <c r="EO43" s="117">
        <f t="shared" si="72"/>
        <v>0</v>
      </c>
      <c r="EP43" s="117">
        <f t="shared" si="73"/>
        <v>0</v>
      </c>
      <c r="EQ43" s="117">
        <f t="shared" si="74"/>
        <v>0</v>
      </c>
      <c r="ER43" s="118">
        <f t="shared" si="75"/>
        <v>0</v>
      </c>
      <c r="ES43" s="117">
        <f t="shared" si="76"/>
        <v>0</v>
      </c>
      <c r="ET43" s="117">
        <f t="shared" si="77"/>
        <v>0</v>
      </c>
      <c r="EU43" s="117">
        <f t="shared" si="78"/>
        <v>0</v>
      </c>
      <c r="EV43" s="117">
        <f t="shared" si="79"/>
        <v>0</v>
      </c>
      <c r="EW43" s="117">
        <f t="shared" si="80"/>
        <v>0</v>
      </c>
      <c r="EX43" s="117">
        <f t="shared" si="81"/>
        <v>0</v>
      </c>
      <c r="EY43" s="118">
        <f t="shared" si="82"/>
        <v>0</v>
      </c>
      <c r="EZ43" s="118">
        <f t="shared" si="83"/>
        <v>0</v>
      </c>
      <c r="FA43" s="117">
        <f t="shared" si="104"/>
        <v>0</v>
      </c>
      <c r="FB43" s="118">
        <f t="shared" si="84"/>
        <v>0</v>
      </c>
      <c r="FC43" s="118">
        <f t="shared" si="85"/>
        <v>0</v>
      </c>
      <c r="FD43" s="7">
        <f t="shared" si="86"/>
        <v>0</v>
      </c>
    </row>
    <row r="44" spans="1:162" ht="17.100000000000001" customHeight="1" thickTop="1" x14ac:dyDescent="0.25">
      <c r="A44" s="773">
        <v>4</v>
      </c>
      <c r="B44" s="777" t="s">
        <v>19</v>
      </c>
      <c r="C44" s="406">
        <v>0</v>
      </c>
      <c r="D44" s="496"/>
      <c r="E44" s="497"/>
      <c r="F44" s="498"/>
      <c r="G44" s="499"/>
      <c r="H44" s="500"/>
      <c r="I44" s="498"/>
      <c r="J44" s="501"/>
      <c r="K44" s="500"/>
      <c r="L44" s="502"/>
      <c r="M44" s="496"/>
      <c r="N44" s="497"/>
      <c r="O44" s="503"/>
      <c r="P44" s="499"/>
      <c r="Q44" s="498"/>
      <c r="R44" s="501"/>
      <c r="S44" s="502"/>
      <c r="T44" s="504"/>
      <c r="U44" s="553"/>
      <c r="V44" s="501"/>
      <c r="W44" s="499"/>
      <c r="X44" s="498"/>
      <c r="Y44" s="501"/>
      <c r="Z44" s="500"/>
      <c r="AA44" s="502"/>
      <c r="AB44" s="42" t="s">
        <v>947</v>
      </c>
      <c r="AC44" s="10" t="s">
        <v>835</v>
      </c>
      <c r="AD44" s="6"/>
      <c r="AE44" s="520" t="s">
        <v>516</v>
      </c>
      <c r="AF44" s="520" t="s">
        <v>516</v>
      </c>
      <c r="AG44" s="520" t="s">
        <v>516</v>
      </c>
      <c r="AH44" s="520" t="s">
        <v>791</v>
      </c>
      <c r="AI44" s="520" t="s">
        <v>791</v>
      </c>
      <c r="AJ44" s="520" t="s">
        <v>791</v>
      </c>
      <c r="AK44" s="520" t="s">
        <v>791</v>
      </c>
      <c r="AL44" s="520" t="s">
        <v>791</v>
      </c>
      <c r="AM44" s="520" t="s">
        <v>791</v>
      </c>
      <c r="AN44" s="520" t="s">
        <v>789</v>
      </c>
      <c r="AO44" s="520" t="s">
        <v>789</v>
      </c>
      <c r="AP44" s="520" t="s">
        <v>789</v>
      </c>
      <c r="AQ44" s="520" t="s">
        <v>268</v>
      </c>
      <c r="AR44" s="520" t="s">
        <v>268</v>
      </c>
      <c r="AS44" s="520" t="s">
        <v>791</v>
      </c>
      <c r="AT44" s="520" t="s">
        <v>791</v>
      </c>
      <c r="AU44" s="520" t="s">
        <v>515</v>
      </c>
      <c r="AV44" s="520" t="s">
        <v>515</v>
      </c>
      <c r="AW44" s="520" t="s">
        <v>515</v>
      </c>
      <c r="AX44" s="520" t="s">
        <v>268</v>
      </c>
      <c r="AY44" s="520" t="s">
        <v>268</v>
      </c>
      <c r="AZ44" s="520" t="s">
        <v>782</v>
      </c>
      <c r="BA44" s="520" t="s">
        <v>782</v>
      </c>
      <c r="BC44" s="118"/>
      <c r="BD44" s="118">
        <f t="shared" si="0"/>
        <v>0</v>
      </c>
      <c r="BE44" s="118">
        <f t="shared" si="1"/>
        <v>0</v>
      </c>
      <c r="BF44" s="118">
        <f t="shared" si="2"/>
        <v>0</v>
      </c>
      <c r="BG44" s="118">
        <f t="shared" si="3"/>
        <v>0</v>
      </c>
      <c r="BH44" s="118">
        <f t="shared" si="4"/>
        <v>0</v>
      </c>
      <c r="BI44" s="118">
        <f t="shared" si="5"/>
        <v>0</v>
      </c>
      <c r="BJ44" s="118">
        <f t="shared" si="6"/>
        <v>0</v>
      </c>
      <c r="BK44" s="118">
        <f t="shared" si="7"/>
        <v>0</v>
      </c>
      <c r="BL44" s="117">
        <f t="shared" si="87"/>
        <v>0</v>
      </c>
      <c r="BM44" s="118">
        <f t="shared" si="8"/>
        <v>0</v>
      </c>
      <c r="BN44" s="118">
        <f t="shared" si="9"/>
        <v>0</v>
      </c>
      <c r="BO44" s="117">
        <f t="shared" si="10"/>
        <v>0</v>
      </c>
      <c r="BP44" s="118">
        <f t="shared" si="11"/>
        <v>0</v>
      </c>
      <c r="BQ44" s="118">
        <f t="shared" si="12"/>
        <v>0</v>
      </c>
      <c r="BR44" s="118">
        <f t="shared" si="13"/>
        <v>0</v>
      </c>
      <c r="BS44" s="118">
        <f t="shared" si="14"/>
        <v>0</v>
      </c>
      <c r="BT44" s="118">
        <f t="shared" si="15"/>
        <v>0</v>
      </c>
      <c r="BU44" s="118">
        <f t="shared" si="16"/>
        <v>0</v>
      </c>
      <c r="BV44" s="118">
        <f t="shared" si="88"/>
        <v>0</v>
      </c>
      <c r="BW44" s="117">
        <f t="shared" si="17"/>
        <v>0</v>
      </c>
      <c r="BX44" s="117">
        <f t="shared" si="18"/>
        <v>0</v>
      </c>
      <c r="BY44" s="117">
        <f t="shared" si="19"/>
        <v>0</v>
      </c>
      <c r="BZ44" s="117">
        <f t="shared" si="20"/>
        <v>0</v>
      </c>
      <c r="CA44" s="117">
        <f t="shared" si="21"/>
        <v>0</v>
      </c>
      <c r="CB44" s="117">
        <f t="shared" si="89"/>
        <v>0</v>
      </c>
      <c r="CC44" s="117">
        <f t="shared" si="22"/>
        <v>0</v>
      </c>
      <c r="CD44" s="117">
        <f t="shared" si="23"/>
        <v>0</v>
      </c>
      <c r="CE44" s="117">
        <f t="shared" si="24"/>
        <v>0</v>
      </c>
      <c r="CF44" s="117">
        <f t="shared" si="90"/>
        <v>0</v>
      </c>
      <c r="CG44" s="117">
        <f t="shared" si="91"/>
        <v>0</v>
      </c>
      <c r="CH44" s="117">
        <f t="shared" si="92"/>
        <v>0</v>
      </c>
      <c r="CI44" s="117">
        <f t="shared" si="25"/>
        <v>0</v>
      </c>
      <c r="CJ44" s="117">
        <f t="shared" si="26"/>
        <v>0</v>
      </c>
      <c r="CK44" s="117">
        <f t="shared" si="27"/>
        <v>0</v>
      </c>
      <c r="CL44" s="117">
        <f t="shared" si="28"/>
        <v>0</v>
      </c>
      <c r="CM44" s="117">
        <f t="shared" si="29"/>
        <v>0</v>
      </c>
      <c r="CN44" s="117">
        <f t="shared" si="30"/>
        <v>0</v>
      </c>
      <c r="CO44" s="117">
        <f t="shared" si="31"/>
        <v>0</v>
      </c>
      <c r="CP44" s="117">
        <f t="shared" si="32"/>
        <v>0</v>
      </c>
      <c r="CQ44" s="117">
        <f t="shared" si="33"/>
        <v>0</v>
      </c>
      <c r="CR44" s="117">
        <f t="shared" si="93"/>
        <v>0</v>
      </c>
      <c r="CS44" s="117">
        <f t="shared" si="34"/>
        <v>0</v>
      </c>
      <c r="CT44" s="117">
        <f t="shared" si="35"/>
        <v>0</v>
      </c>
      <c r="CU44" s="117">
        <f t="shared" si="36"/>
        <v>0</v>
      </c>
      <c r="CV44" s="117">
        <f t="shared" si="37"/>
        <v>0</v>
      </c>
      <c r="CW44" s="117">
        <f t="shared" si="38"/>
        <v>0</v>
      </c>
      <c r="CX44" s="117">
        <f t="shared" si="39"/>
        <v>0</v>
      </c>
      <c r="CY44" s="117">
        <f t="shared" si="40"/>
        <v>0</v>
      </c>
      <c r="CZ44" s="117">
        <f t="shared" si="41"/>
        <v>0</v>
      </c>
      <c r="DA44" s="117">
        <f t="shared" si="42"/>
        <v>0</v>
      </c>
      <c r="DB44" s="117">
        <f t="shared" si="94"/>
        <v>0</v>
      </c>
      <c r="DC44" s="117">
        <f t="shared" si="43"/>
        <v>0</v>
      </c>
      <c r="DD44" s="117">
        <f t="shared" si="95"/>
        <v>0</v>
      </c>
      <c r="DE44" s="117">
        <f t="shared" si="44"/>
        <v>0</v>
      </c>
      <c r="DF44" s="117">
        <f t="shared" si="96"/>
        <v>0</v>
      </c>
      <c r="DG44" s="117">
        <f t="shared" si="45"/>
        <v>0</v>
      </c>
      <c r="DH44" s="117">
        <f t="shared" si="46"/>
        <v>0</v>
      </c>
      <c r="DI44" s="117">
        <f t="shared" si="47"/>
        <v>0</v>
      </c>
      <c r="DJ44" s="117">
        <f t="shared" si="48"/>
        <v>0</v>
      </c>
      <c r="DK44" s="117">
        <f t="shared" si="49"/>
        <v>0</v>
      </c>
      <c r="DL44" s="117">
        <f t="shared" si="50"/>
        <v>0</v>
      </c>
      <c r="DM44" s="117">
        <f t="shared" si="51"/>
        <v>0</v>
      </c>
      <c r="DN44" s="117">
        <f t="shared" si="52"/>
        <v>0</v>
      </c>
      <c r="DO44" s="117">
        <f t="shared" si="97"/>
        <v>0</v>
      </c>
      <c r="DP44" s="117">
        <f t="shared" si="53"/>
        <v>0</v>
      </c>
      <c r="DQ44" s="117">
        <f t="shared" si="54"/>
        <v>0</v>
      </c>
      <c r="DR44" s="117">
        <f t="shared" si="98"/>
        <v>0</v>
      </c>
      <c r="DS44" s="117">
        <f t="shared" si="99"/>
        <v>0</v>
      </c>
      <c r="DT44" s="117">
        <f t="shared" si="55"/>
        <v>0</v>
      </c>
      <c r="DU44" s="117">
        <f t="shared" si="56"/>
        <v>0</v>
      </c>
      <c r="DV44" s="117">
        <f t="shared" si="57"/>
        <v>0</v>
      </c>
      <c r="DW44" s="117">
        <f t="shared" si="58"/>
        <v>0</v>
      </c>
      <c r="DX44" s="117">
        <f t="shared" si="59"/>
        <v>0</v>
      </c>
      <c r="DY44" s="117">
        <f t="shared" si="60"/>
        <v>0</v>
      </c>
      <c r="DZ44" s="117">
        <f t="shared" si="100"/>
        <v>0</v>
      </c>
      <c r="EA44" s="117">
        <f t="shared" si="61"/>
        <v>0</v>
      </c>
      <c r="EB44" s="117">
        <f t="shared" si="101"/>
        <v>0</v>
      </c>
      <c r="EC44" s="117">
        <f t="shared" si="62"/>
        <v>0</v>
      </c>
      <c r="ED44" s="117">
        <f t="shared" si="63"/>
        <v>0</v>
      </c>
      <c r="EE44" s="117">
        <f t="shared" si="64"/>
        <v>0</v>
      </c>
      <c r="EF44" s="117">
        <f t="shared" si="65"/>
        <v>0</v>
      </c>
      <c r="EG44" s="117">
        <f t="shared" si="66"/>
        <v>0</v>
      </c>
      <c r="EH44" s="117">
        <f t="shared" si="102"/>
        <v>0</v>
      </c>
      <c r="EI44" s="117">
        <f t="shared" si="67"/>
        <v>0</v>
      </c>
      <c r="EJ44" s="117">
        <f t="shared" si="68"/>
        <v>0</v>
      </c>
      <c r="EK44" s="117">
        <f t="shared" si="69"/>
        <v>0</v>
      </c>
      <c r="EL44" s="117">
        <f t="shared" si="70"/>
        <v>0</v>
      </c>
      <c r="EM44" s="117">
        <f t="shared" si="71"/>
        <v>0</v>
      </c>
      <c r="EN44" s="117">
        <f t="shared" si="103"/>
        <v>0</v>
      </c>
      <c r="EO44" s="117">
        <f t="shared" si="72"/>
        <v>0</v>
      </c>
      <c r="EP44" s="117">
        <f t="shared" si="73"/>
        <v>0</v>
      </c>
      <c r="EQ44" s="117">
        <f t="shared" si="74"/>
        <v>0</v>
      </c>
      <c r="ER44" s="118">
        <f t="shared" si="75"/>
        <v>0</v>
      </c>
      <c r="ES44" s="117">
        <f t="shared" si="76"/>
        <v>0</v>
      </c>
      <c r="ET44" s="117">
        <f t="shared" si="77"/>
        <v>0</v>
      </c>
      <c r="EU44" s="117">
        <f t="shared" si="78"/>
        <v>0</v>
      </c>
      <c r="EV44" s="117">
        <f t="shared" si="79"/>
        <v>0</v>
      </c>
      <c r="EW44" s="117">
        <f t="shared" si="80"/>
        <v>0</v>
      </c>
      <c r="EX44" s="117">
        <f t="shared" si="81"/>
        <v>0</v>
      </c>
      <c r="EY44" s="118">
        <f t="shared" si="82"/>
        <v>0</v>
      </c>
      <c r="EZ44" s="118">
        <f t="shared" si="83"/>
        <v>0</v>
      </c>
      <c r="FA44" s="117">
        <f t="shared" si="104"/>
        <v>0</v>
      </c>
      <c r="FB44" s="118">
        <f t="shared" si="84"/>
        <v>0</v>
      </c>
      <c r="FC44" s="118">
        <f t="shared" si="85"/>
        <v>0</v>
      </c>
      <c r="FD44" s="7">
        <f t="shared" si="86"/>
        <v>0</v>
      </c>
    </row>
    <row r="45" spans="1:162" ht="17.100000000000001" customHeight="1" x14ac:dyDescent="0.25">
      <c r="A45" s="774"/>
      <c r="B45" s="777"/>
      <c r="C45" s="174">
        <v>1</v>
      </c>
      <c r="D45" s="445"/>
      <c r="E45" s="439"/>
      <c r="F45" s="442"/>
      <c r="G45" s="440"/>
      <c r="H45" s="441"/>
      <c r="I45" s="442"/>
      <c r="J45" s="443"/>
      <c r="K45" s="441"/>
      <c r="L45" s="444"/>
      <c r="M45" s="445"/>
      <c r="N45" s="439"/>
      <c r="O45" s="439"/>
      <c r="P45" s="440"/>
      <c r="Q45" s="442"/>
      <c r="R45" s="443"/>
      <c r="S45" s="444"/>
      <c r="T45" s="539"/>
      <c r="U45" s="439"/>
      <c r="V45" s="554"/>
      <c r="W45" s="440"/>
      <c r="X45" s="442"/>
      <c r="Y45" s="443"/>
      <c r="Z45" s="441"/>
      <c r="AA45" s="444"/>
      <c r="AB45" s="43" t="s">
        <v>948</v>
      </c>
      <c r="AC45" s="10" t="s">
        <v>67</v>
      </c>
      <c r="AD45" s="6"/>
      <c r="AE45" s="520" t="s">
        <v>516</v>
      </c>
      <c r="AF45" s="520" t="s">
        <v>516</v>
      </c>
      <c r="AG45" s="520" t="s">
        <v>516</v>
      </c>
      <c r="AH45" s="520" t="s">
        <v>791</v>
      </c>
      <c r="AI45" s="520" t="s">
        <v>791</v>
      </c>
      <c r="AJ45" s="520" t="s">
        <v>791</v>
      </c>
      <c r="AK45" s="520" t="s">
        <v>791</v>
      </c>
      <c r="AL45" s="520" t="s">
        <v>791</v>
      </c>
      <c r="AM45" s="520" t="s">
        <v>791</v>
      </c>
      <c r="AN45" s="520" t="s">
        <v>789</v>
      </c>
      <c r="AO45" s="520" t="s">
        <v>789</v>
      </c>
      <c r="AP45" s="520" t="s">
        <v>789</v>
      </c>
      <c r="AQ45" s="520" t="s">
        <v>268</v>
      </c>
      <c r="AR45" s="520" t="s">
        <v>268</v>
      </c>
      <c r="AS45" s="520" t="s">
        <v>791</v>
      </c>
      <c r="AT45" s="520" t="s">
        <v>791</v>
      </c>
      <c r="AU45" s="520" t="s">
        <v>515</v>
      </c>
      <c r="AV45" s="520" t="s">
        <v>515</v>
      </c>
      <c r="AW45" s="520" t="s">
        <v>515</v>
      </c>
      <c r="AX45" s="520" t="s">
        <v>268</v>
      </c>
      <c r="AY45" s="520" t="s">
        <v>268</v>
      </c>
      <c r="AZ45" s="520" t="s">
        <v>782</v>
      </c>
      <c r="BA45" s="520" t="s">
        <v>782</v>
      </c>
      <c r="BC45" s="118"/>
      <c r="BD45" s="118">
        <f t="shared" si="0"/>
        <v>0</v>
      </c>
      <c r="BE45" s="118">
        <f t="shared" si="1"/>
        <v>0</v>
      </c>
      <c r="BF45" s="118">
        <f t="shared" si="2"/>
        <v>0</v>
      </c>
      <c r="BG45" s="118">
        <f t="shared" si="3"/>
        <v>0</v>
      </c>
      <c r="BH45" s="118">
        <f t="shared" si="4"/>
        <v>0</v>
      </c>
      <c r="BI45" s="118">
        <f t="shared" si="5"/>
        <v>0</v>
      </c>
      <c r="BJ45" s="118">
        <f t="shared" si="6"/>
        <v>0</v>
      </c>
      <c r="BK45" s="118">
        <f t="shared" si="7"/>
        <v>0</v>
      </c>
      <c r="BL45" s="117">
        <f t="shared" si="87"/>
        <v>0</v>
      </c>
      <c r="BM45" s="118">
        <f t="shared" si="8"/>
        <v>0</v>
      </c>
      <c r="BN45" s="118">
        <f t="shared" si="9"/>
        <v>0</v>
      </c>
      <c r="BO45" s="117">
        <f t="shared" si="10"/>
        <v>0</v>
      </c>
      <c r="BP45" s="118">
        <f t="shared" si="11"/>
        <v>0</v>
      </c>
      <c r="BQ45" s="118">
        <f t="shared" si="12"/>
        <v>0</v>
      </c>
      <c r="BR45" s="118">
        <f t="shared" si="13"/>
        <v>0</v>
      </c>
      <c r="BS45" s="118">
        <f t="shared" si="14"/>
        <v>0</v>
      </c>
      <c r="BT45" s="118">
        <f t="shared" si="15"/>
        <v>0</v>
      </c>
      <c r="BU45" s="118">
        <f t="shared" si="16"/>
        <v>0</v>
      </c>
      <c r="BV45" s="118">
        <f t="shared" si="88"/>
        <v>0</v>
      </c>
      <c r="BW45" s="117">
        <f t="shared" si="17"/>
        <v>0</v>
      </c>
      <c r="BX45" s="117">
        <f t="shared" si="18"/>
        <v>0</v>
      </c>
      <c r="BY45" s="117">
        <f t="shared" si="19"/>
        <v>0</v>
      </c>
      <c r="BZ45" s="117">
        <f t="shared" si="20"/>
        <v>0</v>
      </c>
      <c r="CA45" s="117">
        <f t="shared" si="21"/>
        <v>0</v>
      </c>
      <c r="CB45" s="117">
        <f t="shared" si="89"/>
        <v>0</v>
      </c>
      <c r="CC45" s="117">
        <f t="shared" si="22"/>
        <v>0</v>
      </c>
      <c r="CD45" s="117">
        <f t="shared" si="23"/>
        <v>0</v>
      </c>
      <c r="CE45" s="117">
        <f t="shared" si="24"/>
        <v>0</v>
      </c>
      <c r="CF45" s="117">
        <f t="shared" si="90"/>
        <v>0</v>
      </c>
      <c r="CG45" s="117">
        <f t="shared" si="91"/>
        <v>0</v>
      </c>
      <c r="CH45" s="117">
        <f t="shared" si="92"/>
        <v>0</v>
      </c>
      <c r="CI45" s="117">
        <f t="shared" si="25"/>
        <v>0</v>
      </c>
      <c r="CJ45" s="117">
        <f t="shared" si="26"/>
        <v>0</v>
      </c>
      <c r="CK45" s="117">
        <f t="shared" si="27"/>
        <v>0</v>
      </c>
      <c r="CL45" s="117">
        <f t="shared" si="28"/>
        <v>0</v>
      </c>
      <c r="CM45" s="117">
        <f t="shared" si="29"/>
        <v>0</v>
      </c>
      <c r="CN45" s="117">
        <f t="shared" si="30"/>
        <v>0</v>
      </c>
      <c r="CO45" s="117">
        <f t="shared" si="31"/>
        <v>0</v>
      </c>
      <c r="CP45" s="117">
        <f t="shared" si="32"/>
        <v>0</v>
      </c>
      <c r="CQ45" s="117">
        <f t="shared" si="33"/>
        <v>0</v>
      </c>
      <c r="CR45" s="117">
        <f t="shared" si="93"/>
        <v>0</v>
      </c>
      <c r="CS45" s="117">
        <f t="shared" si="34"/>
        <v>0</v>
      </c>
      <c r="CT45" s="117">
        <f t="shared" si="35"/>
        <v>0</v>
      </c>
      <c r="CU45" s="117">
        <f t="shared" si="36"/>
        <v>0</v>
      </c>
      <c r="CV45" s="117">
        <f t="shared" si="37"/>
        <v>0</v>
      </c>
      <c r="CW45" s="117">
        <f t="shared" si="38"/>
        <v>0</v>
      </c>
      <c r="CX45" s="117">
        <f t="shared" si="39"/>
        <v>0</v>
      </c>
      <c r="CY45" s="117">
        <f t="shared" si="40"/>
        <v>0</v>
      </c>
      <c r="CZ45" s="117">
        <f t="shared" si="41"/>
        <v>0</v>
      </c>
      <c r="DA45" s="117">
        <f t="shared" si="42"/>
        <v>0</v>
      </c>
      <c r="DB45" s="117">
        <f t="shared" si="94"/>
        <v>0</v>
      </c>
      <c r="DC45" s="117">
        <f t="shared" si="43"/>
        <v>0</v>
      </c>
      <c r="DD45" s="117">
        <f t="shared" si="95"/>
        <v>0</v>
      </c>
      <c r="DE45" s="117">
        <f t="shared" si="44"/>
        <v>0</v>
      </c>
      <c r="DF45" s="117">
        <f t="shared" si="96"/>
        <v>0</v>
      </c>
      <c r="DG45" s="117">
        <f t="shared" si="45"/>
        <v>0</v>
      </c>
      <c r="DH45" s="117">
        <f t="shared" si="46"/>
        <v>0</v>
      </c>
      <c r="DI45" s="117">
        <f t="shared" si="47"/>
        <v>0</v>
      </c>
      <c r="DJ45" s="117">
        <f t="shared" si="48"/>
        <v>0</v>
      </c>
      <c r="DK45" s="117">
        <f t="shared" si="49"/>
        <v>0</v>
      </c>
      <c r="DL45" s="117">
        <f t="shared" si="50"/>
        <v>0</v>
      </c>
      <c r="DM45" s="117">
        <f t="shared" si="51"/>
        <v>0</v>
      </c>
      <c r="DN45" s="117">
        <f t="shared" si="52"/>
        <v>0</v>
      </c>
      <c r="DO45" s="117">
        <f t="shared" si="97"/>
        <v>0</v>
      </c>
      <c r="DP45" s="117">
        <f t="shared" si="53"/>
        <v>0</v>
      </c>
      <c r="DQ45" s="117">
        <f t="shared" si="54"/>
        <v>0</v>
      </c>
      <c r="DR45" s="117">
        <f t="shared" si="98"/>
        <v>0</v>
      </c>
      <c r="DS45" s="117">
        <f t="shared" si="99"/>
        <v>0</v>
      </c>
      <c r="DT45" s="117">
        <f t="shared" si="55"/>
        <v>0</v>
      </c>
      <c r="DU45" s="117">
        <f t="shared" si="56"/>
        <v>0</v>
      </c>
      <c r="DV45" s="117">
        <f t="shared" si="57"/>
        <v>0</v>
      </c>
      <c r="DW45" s="117">
        <f t="shared" si="58"/>
        <v>0</v>
      </c>
      <c r="DX45" s="117">
        <f t="shared" si="59"/>
        <v>0</v>
      </c>
      <c r="DY45" s="117">
        <f t="shared" si="60"/>
        <v>0</v>
      </c>
      <c r="DZ45" s="117">
        <f t="shared" si="100"/>
        <v>0</v>
      </c>
      <c r="EA45" s="117">
        <f t="shared" si="61"/>
        <v>0</v>
      </c>
      <c r="EB45" s="117">
        <f t="shared" si="101"/>
        <v>0</v>
      </c>
      <c r="EC45" s="117">
        <f t="shared" si="62"/>
        <v>0</v>
      </c>
      <c r="ED45" s="117">
        <f t="shared" si="63"/>
        <v>0</v>
      </c>
      <c r="EE45" s="117">
        <f t="shared" si="64"/>
        <v>0</v>
      </c>
      <c r="EF45" s="117">
        <f t="shared" si="65"/>
        <v>0</v>
      </c>
      <c r="EG45" s="117">
        <f t="shared" si="66"/>
        <v>0</v>
      </c>
      <c r="EH45" s="117">
        <f t="shared" si="102"/>
        <v>0</v>
      </c>
      <c r="EI45" s="117">
        <f t="shared" si="67"/>
        <v>0</v>
      </c>
      <c r="EJ45" s="117">
        <f t="shared" si="68"/>
        <v>0</v>
      </c>
      <c r="EK45" s="117">
        <f t="shared" si="69"/>
        <v>0</v>
      </c>
      <c r="EL45" s="117">
        <f t="shared" si="70"/>
        <v>0</v>
      </c>
      <c r="EM45" s="117">
        <f t="shared" si="71"/>
        <v>0</v>
      </c>
      <c r="EN45" s="117">
        <f t="shared" si="103"/>
        <v>0</v>
      </c>
      <c r="EO45" s="117">
        <f t="shared" si="72"/>
        <v>0</v>
      </c>
      <c r="EP45" s="117">
        <f t="shared" si="73"/>
        <v>0</v>
      </c>
      <c r="EQ45" s="117">
        <f t="shared" si="74"/>
        <v>0</v>
      </c>
      <c r="ER45" s="118">
        <f t="shared" si="75"/>
        <v>0</v>
      </c>
      <c r="ES45" s="117">
        <f t="shared" si="76"/>
        <v>0</v>
      </c>
      <c r="ET45" s="117">
        <f t="shared" si="77"/>
        <v>0</v>
      </c>
      <c r="EU45" s="117">
        <f t="shared" si="78"/>
        <v>0</v>
      </c>
      <c r="EV45" s="117">
        <f t="shared" si="79"/>
        <v>0</v>
      </c>
      <c r="EW45" s="117">
        <f t="shared" si="80"/>
        <v>0</v>
      </c>
      <c r="EX45" s="117">
        <f t="shared" si="81"/>
        <v>0</v>
      </c>
      <c r="EY45" s="118">
        <f t="shared" si="82"/>
        <v>0</v>
      </c>
      <c r="EZ45" s="118">
        <f t="shared" si="83"/>
        <v>0</v>
      </c>
      <c r="FA45" s="117">
        <f t="shared" si="104"/>
        <v>0</v>
      </c>
      <c r="FB45" s="118">
        <f t="shared" si="84"/>
        <v>0</v>
      </c>
      <c r="FC45" s="118">
        <f t="shared" si="85"/>
        <v>0</v>
      </c>
      <c r="FD45" s="7">
        <f t="shared" si="86"/>
        <v>0</v>
      </c>
    </row>
    <row r="46" spans="1:162" ht="17.100000000000001" customHeight="1" x14ac:dyDescent="0.25">
      <c r="A46" s="774"/>
      <c r="B46" s="777"/>
      <c r="C46" s="172">
        <v>2</v>
      </c>
      <c r="D46" s="453"/>
      <c r="E46" s="448"/>
      <c r="F46" s="430"/>
      <c r="G46" s="449"/>
      <c r="H46" s="450"/>
      <c r="I46" s="430"/>
      <c r="J46" s="451"/>
      <c r="K46" s="450"/>
      <c r="L46" s="452"/>
      <c r="M46" s="447"/>
      <c r="N46" s="448"/>
      <c r="O46" s="448"/>
      <c r="P46" s="449"/>
      <c r="Q46" s="430"/>
      <c r="R46" s="451"/>
      <c r="S46" s="452"/>
      <c r="T46" s="539"/>
      <c r="U46" s="448"/>
      <c r="V46" s="554"/>
      <c r="W46" s="449"/>
      <c r="X46" s="430"/>
      <c r="Y46" s="451"/>
      <c r="Z46" s="450"/>
      <c r="AA46" s="452"/>
      <c r="AB46" s="264" t="s">
        <v>949</v>
      </c>
      <c r="AC46" s="10" t="s">
        <v>836</v>
      </c>
      <c r="AD46" s="6"/>
      <c r="AE46" s="520" t="s">
        <v>516</v>
      </c>
      <c r="AF46" s="520" t="s">
        <v>516</v>
      </c>
      <c r="AG46" s="520" t="s">
        <v>516</v>
      </c>
      <c r="AH46" s="520" t="s">
        <v>810</v>
      </c>
      <c r="AI46" s="520" t="s">
        <v>810</v>
      </c>
      <c r="AJ46" s="520" t="s">
        <v>810</v>
      </c>
      <c r="AK46" s="520" t="s">
        <v>810</v>
      </c>
      <c r="AL46" s="520" t="s">
        <v>810</v>
      </c>
      <c r="AM46" s="520" t="s">
        <v>810</v>
      </c>
      <c r="AN46" s="520" t="s">
        <v>789</v>
      </c>
      <c r="AO46" s="520" t="s">
        <v>789</v>
      </c>
      <c r="AP46" s="520" t="s">
        <v>789</v>
      </c>
      <c r="AQ46" s="520" t="s">
        <v>268</v>
      </c>
      <c r="AR46" s="520" t="s">
        <v>268</v>
      </c>
      <c r="AS46" s="520" t="s">
        <v>810</v>
      </c>
      <c r="AT46" s="520" t="s">
        <v>810</v>
      </c>
      <c r="AU46" s="520" t="s">
        <v>515</v>
      </c>
      <c r="AV46" s="520" t="s">
        <v>515</v>
      </c>
      <c r="AW46" s="520" t="s">
        <v>515</v>
      </c>
      <c r="AX46" s="520" t="s">
        <v>268</v>
      </c>
      <c r="AY46" s="520" t="s">
        <v>268</v>
      </c>
      <c r="AZ46" s="520" t="s">
        <v>803</v>
      </c>
      <c r="BA46" s="520" t="s">
        <v>803</v>
      </c>
      <c r="BC46" s="118"/>
      <c r="BD46" s="118">
        <f t="shared" si="0"/>
        <v>0</v>
      </c>
      <c r="BE46" s="118">
        <f t="shared" si="1"/>
        <v>0</v>
      </c>
      <c r="BF46" s="118">
        <f t="shared" si="2"/>
        <v>0</v>
      </c>
      <c r="BG46" s="118">
        <f t="shared" si="3"/>
        <v>0</v>
      </c>
      <c r="BH46" s="118">
        <f t="shared" si="4"/>
        <v>0</v>
      </c>
      <c r="BI46" s="118">
        <f t="shared" si="5"/>
        <v>0</v>
      </c>
      <c r="BJ46" s="118">
        <f t="shared" si="6"/>
        <v>0</v>
      </c>
      <c r="BK46" s="118">
        <f t="shared" si="7"/>
        <v>0</v>
      </c>
      <c r="BL46" s="117">
        <f t="shared" si="87"/>
        <v>0</v>
      </c>
      <c r="BM46" s="118">
        <f t="shared" si="8"/>
        <v>0</v>
      </c>
      <c r="BN46" s="118">
        <f t="shared" si="9"/>
        <v>0</v>
      </c>
      <c r="BO46" s="117">
        <f t="shared" si="10"/>
        <v>0</v>
      </c>
      <c r="BP46" s="118">
        <f t="shared" si="11"/>
        <v>0</v>
      </c>
      <c r="BQ46" s="118">
        <f t="shared" si="12"/>
        <v>0</v>
      </c>
      <c r="BR46" s="118">
        <f t="shared" si="13"/>
        <v>0</v>
      </c>
      <c r="BS46" s="118">
        <f t="shared" si="14"/>
        <v>0</v>
      </c>
      <c r="BT46" s="118">
        <f t="shared" si="15"/>
        <v>0</v>
      </c>
      <c r="BU46" s="118">
        <f t="shared" si="16"/>
        <v>0</v>
      </c>
      <c r="BV46" s="118">
        <f t="shared" si="88"/>
        <v>0</v>
      </c>
      <c r="BW46" s="117">
        <f t="shared" si="17"/>
        <v>0</v>
      </c>
      <c r="BX46" s="117">
        <f t="shared" si="18"/>
        <v>0</v>
      </c>
      <c r="BY46" s="117">
        <f t="shared" si="19"/>
        <v>0</v>
      </c>
      <c r="BZ46" s="117">
        <f t="shared" si="20"/>
        <v>0</v>
      </c>
      <c r="CA46" s="117">
        <f t="shared" si="21"/>
        <v>0</v>
      </c>
      <c r="CB46" s="117">
        <f t="shared" si="89"/>
        <v>0</v>
      </c>
      <c r="CC46" s="117">
        <f t="shared" si="22"/>
        <v>0</v>
      </c>
      <c r="CD46" s="117">
        <f t="shared" si="23"/>
        <v>0</v>
      </c>
      <c r="CE46" s="117">
        <f t="shared" si="24"/>
        <v>0</v>
      </c>
      <c r="CF46" s="117">
        <f t="shared" si="90"/>
        <v>0</v>
      </c>
      <c r="CG46" s="117">
        <f t="shared" si="91"/>
        <v>0</v>
      </c>
      <c r="CH46" s="117">
        <f t="shared" si="92"/>
        <v>0</v>
      </c>
      <c r="CI46" s="117">
        <f t="shared" si="25"/>
        <v>0</v>
      </c>
      <c r="CJ46" s="117">
        <f t="shared" si="26"/>
        <v>0</v>
      </c>
      <c r="CK46" s="117">
        <f t="shared" si="27"/>
        <v>0</v>
      </c>
      <c r="CL46" s="117">
        <f t="shared" si="28"/>
        <v>0</v>
      </c>
      <c r="CM46" s="117">
        <f t="shared" si="29"/>
        <v>0</v>
      </c>
      <c r="CN46" s="117">
        <f t="shared" si="30"/>
        <v>0</v>
      </c>
      <c r="CO46" s="117">
        <f t="shared" si="31"/>
        <v>0</v>
      </c>
      <c r="CP46" s="117">
        <f t="shared" si="32"/>
        <v>0</v>
      </c>
      <c r="CQ46" s="117">
        <f t="shared" si="33"/>
        <v>0</v>
      </c>
      <c r="CR46" s="117">
        <f t="shared" si="93"/>
        <v>0</v>
      </c>
      <c r="CS46" s="117">
        <f t="shared" si="34"/>
        <v>0</v>
      </c>
      <c r="CT46" s="117">
        <f t="shared" si="35"/>
        <v>0</v>
      </c>
      <c r="CU46" s="117">
        <f t="shared" si="36"/>
        <v>0</v>
      </c>
      <c r="CV46" s="117">
        <f t="shared" si="37"/>
        <v>0</v>
      </c>
      <c r="CW46" s="117">
        <f t="shared" si="38"/>
        <v>0</v>
      </c>
      <c r="CX46" s="117">
        <f t="shared" si="39"/>
        <v>0</v>
      </c>
      <c r="CY46" s="117">
        <f t="shared" si="40"/>
        <v>0</v>
      </c>
      <c r="CZ46" s="117">
        <f t="shared" si="41"/>
        <v>0</v>
      </c>
      <c r="DA46" s="117">
        <f t="shared" si="42"/>
        <v>0</v>
      </c>
      <c r="DB46" s="117">
        <f t="shared" si="94"/>
        <v>0</v>
      </c>
      <c r="DC46" s="117">
        <f t="shared" si="43"/>
        <v>0</v>
      </c>
      <c r="DD46" s="117">
        <f t="shared" si="95"/>
        <v>0</v>
      </c>
      <c r="DE46" s="117">
        <f t="shared" si="44"/>
        <v>0</v>
      </c>
      <c r="DF46" s="117">
        <f t="shared" si="96"/>
        <v>0</v>
      </c>
      <c r="DG46" s="117">
        <f t="shared" si="45"/>
        <v>0</v>
      </c>
      <c r="DH46" s="117">
        <f t="shared" si="46"/>
        <v>0</v>
      </c>
      <c r="DI46" s="117">
        <f t="shared" si="47"/>
        <v>0</v>
      </c>
      <c r="DJ46" s="117">
        <f t="shared" si="48"/>
        <v>0</v>
      </c>
      <c r="DK46" s="117">
        <f t="shared" si="49"/>
        <v>0</v>
      </c>
      <c r="DL46" s="117">
        <f t="shared" si="50"/>
        <v>0</v>
      </c>
      <c r="DM46" s="117">
        <f t="shared" si="51"/>
        <v>0</v>
      </c>
      <c r="DN46" s="117">
        <f t="shared" si="52"/>
        <v>0</v>
      </c>
      <c r="DO46" s="117">
        <f t="shared" si="97"/>
        <v>0</v>
      </c>
      <c r="DP46" s="117">
        <f t="shared" si="53"/>
        <v>0</v>
      </c>
      <c r="DQ46" s="117">
        <f t="shared" si="54"/>
        <v>0</v>
      </c>
      <c r="DR46" s="117">
        <f t="shared" si="98"/>
        <v>0</v>
      </c>
      <c r="DS46" s="117">
        <f t="shared" si="99"/>
        <v>0</v>
      </c>
      <c r="DT46" s="117">
        <f t="shared" si="55"/>
        <v>0</v>
      </c>
      <c r="DU46" s="117">
        <f t="shared" si="56"/>
        <v>0</v>
      </c>
      <c r="DV46" s="117">
        <f t="shared" si="57"/>
        <v>0</v>
      </c>
      <c r="DW46" s="117">
        <f t="shared" si="58"/>
        <v>0</v>
      </c>
      <c r="DX46" s="117">
        <f t="shared" si="59"/>
        <v>0</v>
      </c>
      <c r="DY46" s="117">
        <f t="shared" si="60"/>
        <v>0</v>
      </c>
      <c r="DZ46" s="117">
        <f t="shared" si="100"/>
        <v>0</v>
      </c>
      <c r="EA46" s="117">
        <f t="shared" si="61"/>
        <v>0</v>
      </c>
      <c r="EB46" s="117">
        <f t="shared" si="101"/>
        <v>0</v>
      </c>
      <c r="EC46" s="117">
        <f t="shared" si="62"/>
        <v>0</v>
      </c>
      <c r="ED46" s="117">
        <f t="shared" si="63"/>
        <v>0</v>
      </c>
      <c r="EE46" s="117">
        <f t="shared" si="64"/>
        <v>0</v>
      </c>
      <c r="EF46" s="117">
        <f t="shared" si="65"/>
        <v>0</v>
      </c>
      <c r="EG46" s="117">
        <f t="shared" si="66"/>
        <v>0</v>
      </c>
      <c r="EH46" s="117">
        <f t="shared" si="102"/>
        <v>0</v>
      </c>
      <c r="EI46" s="117">
        <f t="shared" si="67"/>
        <v>0</v>
      </c>
      <c r="EJ46" s="117">
        <f t="shared" si="68"/>
        <v>0</v>
      </c>
      <c r="EK46" s="117">
        <f t="shared" si="69"/>
        <v>0</v>
      </c>
      <c r="EL46" s="117">
        <f t="shared" si="70"/>
        <v>0</v>
      </c>
      <c r="EM46" s="117">
        <f t="shared" si="71"/>
        <v>0</v>
      </c>
      <c r="EN46" s="117">
        <f t="shared" si="103"/>
        <v>0</v>
      </c>
      <c r="EO46" s="117">
        <f t="shared" si="72"/>
        <v>0</v>
      </c>
      <c r="EP46" s="117">
        <f t="shared" si="73"/>
        <v>0</v>
      </c>
      <c r="EQ46" s="117">
        <f t="shared" si="74"/>
        <v>0</v>
      </c>
      <c r="ER46" s="118">
        <f t="shared" si="75"/>
        <v>0</v>
      </c>
      <c r="ES46" s="117">
        <f t="shared" si="76"/>
        <v>0</v>
      </c>
      <c r="ET46" s="117">
        <f t="shared" si="77"/>
        <v>0</v>
      </c>
      <c r="EU46" s="117">
        <f t="shared" si="78"/>
        <v>0</v>
      </c>
      <c r="EV46" s="117">
        <f t="shared" si="79"/>
        <v>0</v>
      </c>
      <c r="EW46" s="117">
        <f t="shared" si="80"/>
        <v>0</v>
      </c>
      <c r="EX46" s="117">
        <f t="shared" si="81"/>
        <v>0</v>
      </c>
      <c r="EY46" s="118">
        <f t="shared" si="82"/>
        <v>0</v>
      </c>
      <c r="EZ46" s="118">
        <f t="shared" si="83"/>
        <v>0</v>
      </c>
      <c r="FA46" s="117">
        <f t="shared" si="104"/>
        <v>0</v>
      </c>
      <c r="FB46" s="118">
        <f t="shared" si="84"/>
        <v>0</v>
      </c>
      <c r="FC46" s="118">
        <f t="shared" si="85"/>
        <v>0</v>
      </c>
      <c r="FD46" s="7">
        <f t="shared" si="86"/>
        <v>0</v>
      </c>
    </row>
    <row r="47" spans="1:162" ht="17.100000000000001" customHeight="1" x14ac:dyDescent="0.25">
      <c r="A47" s="774"/>
      <c r="B47" s="777"/>
      <c r="C47" s="172">
        <v>3</v>
      </c>
      <c r="D47" s="453"/>
      <c r="E47" s="448"/>
      <c r="F47" s="430"/>
      <c r="G47" s="449"/>
      <c r="H47" s="450"/>
      <c r="I47" s="430"/>
      <c r="J47" s="451"/>
      <c r="K47" s="450"/>
      <c r="L47" s="452"/>
      <c r="M47" s="447"/>
      <c r="N47" s="448"/>
      <c r="O47" s="448"/>
      <c r="P47" s="449"/>
      <c r="Q47" s="430"/>
      <c r="R47" s="506"/>
      <c r="S47" s="452"/>
      <c r="T47" s="447"/>
      <c r="U47" s="450"/>
      <c r="V47" s="430"/>
      <c r="W47" s="449"/>
      <c r="X47" s="430"/>
      <c r="Y47" s="451"/>
      <c r="Z47" s="450"/>
      <c r="AA47" s="452"/>
      <c r="AB47" s="43" t="s">
        <v>950</v>
      </c>
      <c r="AC47" s="10" t="s">
        <v>70</v>
      </c>
      <c r="AD47" s="6"/>
      <c r="AE47" s="520" t="s">
        <v>808</v>
      </c>
      <c r="AF47" s="520" t="s">
        <v>808</v>
      </c>
      <c r="AG47" s="520" t="s">
        <v>808</v>
      </c>
      <c r="AH47" s="520" t="s">
        <v>810</v>
      </c>
      <c r="AI47" s="520" t="s">
        <v>810</v>
      </c>
      <c r="AJ47" s="520" t="s">
        <v>810</v>
      </c>
      <c r="AK47" s="520" t="s">
        <v>810</v>
      </c>
      <c r="AL47" s="520" t="s">
        <v>810</v>
      </c>
      <c r="AM47" s="520" t="s">
        <v>810</v>
      </c>
      <c r="AN47" s="520" t="s">
        <v>789</v>
      </c>
      <c r="AO47" s="520" t="s">
        <v>789</v>
      </c>
      <c r="AP47" s="520" t="s">
        <v>789</v>
      </c>
      <c r="AQ47" s="520" t="s">
        <v>268</v>
      </c>
      <c r="AR47" s="520" t="s">
        <v>268</v>
      </c>
      <c r="AS47" s="520" t="s">
        <v>810</v>
      </c>
      <c r="AT47" s="520" t="s">
        <v>810</v>
      </c>
      <c r="AU47" s="520" t="s">
        <v>515</v>
      </c>
      <c r="AV47" s="520" t="s">
        <v>515</v>
      </c>
      <c r="AW47" s="520" t="s">
        <v>515</v>
      </c>
      <c r="AX47" s="520" t="s">
        <v>268</v>
      </c>
      <c r="AY47" s="520" t="s">
        <v>268</v>
      </c>
      <c r="AZ47" s="520" t="s">
        <v>803</v>
      </c>
      <c r="BA47" s="520" t="s">
        <v>803</v>
      </c>
      <c r="BC47" s="118"/>
      <c r="BD47" s="118">
        <f t="shared" si="0"/>
        <v>0</v>
      </c>
      <c r="BE47" s="118">
        <f t="shared" si="1"/>
        <v>0</v>
      </c>
      <c r="BF47" s="118">
        <f t="shared" si="2"/>
        <v>0</v>
      </c>
      <c r="BG47" s="118">
        <f t="shared" si="3"/>
        <v>0</v>
      </c>
      <c r="BH47" s="118">
        <f t="shared" si="4"/>
        <v>0</v>
      </c>
      <c r="BI47" s="118">
        <f t="shared" si="5"/>
        <v>0</v>
      </c>
      <c r="BJ47" s="118">
        <f t="shared" si="6"/>
        <v>0</v>
      </c>
      <c r="BK47" s="118">
        <f t="shared" si="7"/>
        <v>0</v>
      </c>
      <c r="BL47" s="117">
        <f t="shared" si="87"/>
        <v>0</v>
      </c>
      <c r="BM47" s="118">
        <f t="shared" si="8"/>
        <v>0</v>
      </c>
      <c r="BN47" s="118">
        <f t="shared" si="9"/>
        <v>0</v>
      </c>
      <c r="BO47" s="117">
        <f t="shared" si="10"/>
        <v>0</v>
      </c>
      <c r="BP47" s="118">
        <f t="shared" si="11"/>
        <v>0</v>
      </c>
      <c r="BQ47" s="118">
        <f t="shared" si="12"/>
        <v>0</v>
      </c>
      <c r="BR47" s="118">
        <f t="shared" si="13"/>
        <v>0</v>
      </c>
      <c r="BS47" s="118">
        <f t="shared" si="14"/>
        <v>0</v>
      </c>
      <c r="BT47" s="118">
        <f t="shared" si="15"/>
        <v>0</v>
      </c>
      <c r="BU47" s="118">
        <f t="shared" si="16"/>
        <v>0</v>
      </c>
      <c r="BV47" s="118">
        <f t="shared" si="88"/>
        <v>0</v>
      </c>
      <c r="BW47" s="117">
        <f t="shared" si="17"/>
        <v>0</v>
      </c>
      <c r="BX47" s="117">
        <f t="shared" si="18"/>
        <v>0</v>
      </c>
      <c r="BY47" s="117">
        <f t="shared" si="19"/>
        <v>0</v>
      </c>
      <c r="BZ47" s="117">
        <f t="shared" si="20"/>
        <v>0</v>
      </c>
      <c r="CA47" s="117">
        <f t="shared" si="21"/>
        <v>0</v>
      </c>
      <c r="CB47" s="117">
        <f t="shared" si="89"/>
        <v>0</v>
      </c>
      <c r="CC47" s="117">
        <f t="shared" si="22"/>
        <v>0</v>
      </c>
      <c r="CD47" s="117">
        <f t="shared" si="23"/>
        <v>0</v>
      </c>
      <c r="CE47" s="117">
        <f t="shared" si="24"/>
        <v>0</v>
      </c>
      <c r="CF47" s="117">
        <f t="shared" si="90"/>
        <v>0</v>
      </c>
      <c r="CG47" s="117">
        <f t="shared" si="91"/>
        <v>0</v>
      </c>
      <c r="CH47" s="117">
        <f t="shared" si="92"/>
        <v>0</v>
      </c>
      <c r="CI47" s="117">
        <f t="shared" si="25"/>
        <v>0</v>
      </c>
      <c r="CJ47" s="117">
        <f t="shared" si="26"/>
        <v>0</v>
      </c>
      <c r="CK47" s="117">
        <f t="shared" si="27"/>
        <v>0</v>
      </c>
      <c r="CL47" s="117">
        <f t="shared" si="28"/>
        <v>0</v>
      </c>
      <c r="CM47" s="117">
        <f t="shared" si="29"/>
        <v>0</v>
      </c>
      <c r="CN47" s="117">
        <f t="shared" si="30"/>
        <v>0</v>
      </c>
      <c r="CO47" s="117">
        <f t="shared" si="31"/>
        <v>0</v>
      </c>
      <c r="CP47" s="117">
        <f t="shared" si="32"/>
        <v>0</v>
      </c>
      <c r="CQ47" s="117">
        <f t="shared" si="33"/>
        <v>0</v>
      </c>
      <c r="CR47" s="117">
        <f t="shared" si="93"/>
        <v>0</v>
      </c>
      <c r="CS47" s="117">
        <f t="shared" si="34"/>
        <v>0</v>
      </c>
      <c r="CT47" s="117">
        <f t="shared" si="35"/>
        <v>0</v>
      </c>
      <c r="CU47" s="117">
        <f t="shared" si="36"/>
        <v>0</v>
      </c>
      <c r="CV47" s="117">
        <f t="shared" si="37"/>
        <v>0</v>
      </c>
      <c r="CW47" s="117">
        <f t="shared" si="38"/>
        <v>0</v>
      </c>
      <c r="CX47" s="117">
        <f t="shared" si="39"/>
        <v>0</v>
      </c>
      <c r="CY47" s="117">
        <f t="shared" si="40"/>
        <v>0</v>
      </c>
      <c r="CZ47" s="117">
        <f t="shared" si="41"/>
        <v>0</v>
      </c>
      <c r="DA47" s="117">
        <f t="shared" si="42"/>
        <v>0</v>
      </c>
      <c r="DB47" s="117">
        <f t="shared" si="94"/>
        <v>0</v>
      </c>
      <c r="DC47" s="117">
        <f t="shared" si="43"/>
        <v>0</v>
      </c>
      <c r="DD47" s="117">
        <f t="shared" si="95"/>
        <v>0</v>
      </c>
      <c r="DE47" s="117">
        <f t="shared" si="44"/>
        <v>0</v>
      </c>
      <c r="DF47" s="117">
        <f t="shared" si="96"/>
        <v>0</v>
      </c>
      <c r="DG47" s="117">
        <f t="shared" si="45"/>
        <v>0</v>
      </c>
      <c r="DH47" s="117">
        <f t="shared" si="46"/>
        <v>0</v>
      </c>
      <c r="DI47" s="117">
        <f t="shared" si="47"/>
        <v>0</v>
      </c>
      <c r="DJ47" s="117">
        <f t="shared" si="48"/>
        <v>0</v>
      </c>
      <c r="DK47" s="117">
        <f t="shared" si="49"/>
        <v>0</v>
      </c>
      <c r="DL47" s="117">
        <f t="shared" si="50"/>
        <v>0</v>
      </c>
      <c r="DM47" s="117">
        <f t="shared" si="51"/>
        <v>0</v>
      </c>
      <c r="DN47" s="117">
        <f t="shared" si="52"/>
        <v>0</v>
      </c>
      <c r="DO47" s="117">
        <f t="shared" si="97"/>
        <v>0</v>
      </c>
      <c r="DP47" s="117">
        <f t="shared" si="53"/>
        <v>0</v>
      </c>
      <c r="DQ47" s="117">
        <f t="shared" si="54"/>
        <v>0</v>
      </c>
      <c r="DR47" s="117">
        <f t="shared" si="98"/>
        <v>0</v>
      </c>
      <c r="DS47" s="117">
        <f t="shared" si="99"/>
        <v>0</v>
      </c>
      <c r="DT47" s="117">
        <f t="shared" si="55"/>
        <v>0</v>
      </c>
      <c r="DU47" s="117">
        <f t="shared" si="56"/>
        <v>0</v>
      </c>
      <c r="DV47" s="117">
        <f t="shared" si="57"/>
        <v>0</v>
      </c>
      <c r="DW47" s="117">
        <f t="shared" si="58"/>
        <v>0</v>
      </c>
      <c r="DX47" s="117">
        <f t="shared" si="59"/>
        <v>0</v>
      </c>
      <c r="DY47" s="117">
        <f t="shared" si="60"/>
        <v>0</v>
      </c>
      <c r="DZ47" s="117">
        <f t="shared" si="100"/>
        <v>0</v>
      </c>
      <c r="EA47" s="117">
        <f t="shared" si="61"/>
        <v>0</v>
      </c>
      <c r="EB47" s="117">
        <f t="shared" si="101"/>
        <v>0</v>
      </c>
      <c r="EC47" s="117">
        <f t="shared" si="62"/>
        <v>0</v>
      </c>
      <c r="ED47" s="117">
        <f t="shared" si="63"/>
        <v>0</v>
      </c>
      <c r="EE47" s="117">
        <f t="shared" si="64"/>
        <v>0</v>
      </c>
      <c r="EF47" s="117">
        <f t="shared" si="65"/>
        <v>0</v>
      </c>
      <c r="EG47" s="117">
        <f t="shared" si="66"/>
        <v>0</v>
      </c>
      <c r="EH47" s="117">
        <f t="shared" si="102"/>
        <v>0</v>
      </c>
      <c r="EI47" s="117">
        <f t="shared" si="67"/>
        <v>0</v>
      </c>
      <c r="EJ47" s="117">
        <f t="shared" si="68"/>
        <v>0</v>
      </c>
      <c r="EK47" s="117">
        <f t="shared" si="69"/>
        <v>0</v>
      </c>
      <c r="EL47" s="117">
        <f t="shared" si="70"/>
        <v>0</v>
      </c>
      <c r="EM47" s="117">
        <f t="shared" si="71"/>
        <v>0</v>
      </c>
      <c r="EN47" s="117">
        <f t="shared" si="103"/>
        <v>0</v>
      </c>
      <c r="EO47" s="117">
        <f t="shared" si="72"/>
        <v>0</v>
      </c>
      <c r="EP47" s="117">
        <f t="shared" si="73"/>
        <v>0</v>
      </c>
      <c r="EQ47" s="117">
        <f t="shared" si="74"/>
        <v>0</v>
      </c>
      <c r="ER47" s="118">
        <f t="shared" si="75"/>
        <v>0</v>
      </c>
      <c r="ES47" s="117">
        <f t="shared" si="76"/>
        <v>0</v>
      </c>
      <c r="ET47" s="117">
        <f t="shared" si="77"/>
        <v>0</v>
      </c>
      <c r="EU47" s="117">
        <f t="shared" si="78"/>
        <v>0</v>
      </c>
      <c r="EV47" s="117">
        <f t="shared" si="79"/>
        <v>0</v>
      </c>
      <c r="EW47" s="117">
        <f t="shared" si="80"/>
        <v>0</v>
      </c>
      <c r="EX47" s="117">
        <f t="shared" si="81"/>
        <v>0</v>
      </c>
      <c r="EY47" s="118">
        <f t="shared" si="82"/>
        <v>0</v>
      </c>
      <c r="EZ47" s="118">
        <f t="shared" si="83"/>
        <v>0</v>
      </c>
      <c r="FA47" s="117">
        <f t="shared" si="104"/>
        <v>0</v>
      </c>
      <c r="FB47" s="118">
        <f t="shared" si="84"/>
        <v>0</v>
      </c>
      <c r="FC47" s="118">
        <f t="shared" si="85"/>
        <v>0</v>
      </c>
      <c r="FD47" s="7">
        <f t="shared" si="86"/>
        <v>0</v>
      </c>
    </row>
    <row r="48" spans="1:162" ht="17.100000000000001" customHeight="1" x14ac:dyDescent="0.25">
      <c r="A48" s="774"/>
      <c r="B48" s="777"/>
      <c r="C48" s="172">
        <v>4</v>
      </c>
      <c r="D48" s="445"/>
      <c r="E48" s="439"/>
      <c r="F48" s="442"/>
      <c r="G48" s="449"/>
      <c r="H48" s="441"/>
      <c r="I48" s="442"/>
      <c r="J48" s="443"/>
      <c r="K48" s="441"/>
      <c r="L48" s="444"/>
      <c r="M48" s="445"/>
      <c r="N48" s="439"/>
      <c r="O48" s="442"/>
      <c r="P48" s="440"/>
      <c r="Q48" s="442"/>
      <c r="R48" s="443"/>
      <c r="S48" s="444"/>
      <c r="T48" s="438"/>
      <c r="U48" s="441"/>
      <c r="V48" s="442"/>
      <c r="W48" s="440"/>
      <c r="X48" s="442"/>
      <c r="Y48" s="443"/>
      <c r="Z48" s="441"/>
      <c r="AA48" s="444"/>
      <c r="AB48" s="42" t="s">
        <v>951</v>
      </c>
      <c r="AC48" s="10" t="s">
        <v>66</v>
      </c>
      <c r="AD48" s="6"/>
      <c r="AE48" s="520" t="s">
        <v>808</v>
      </c>
      <c r="AF48" s="520" t="s">
        <v>808</v>
      </c>
      <c r="AG48" s="520" t="s">
        <v>808</v>
      </c>
      <c r="AH48" s="520" t="s">
        <v>798</v>
      </c>
      <c r="AI48" s="520" t="s">
        <v>798</v>
      </c>
      <c r="AJ48" s="520" t="s">
        <v>798</v>
      </c>
      <c r="AK48" s="520" t="s">
        <v>636</v>
      </c>
      <c r="AL48" s="520" t="s">
        <v>636</v>
      </c>
      <c r="AM48" s="520" t="s">
        <v>636</v>
      </c>
      <c r="AN48" s="520" t="s">
        <v>517</v>
      </c>
      <c r="AO48" s="520" t="s">
        <v>517</v>
      </c>
      <c r="AP48" s="520" t="s">
        <v>517</v>
      </c>
      <c r="AQ48" s="520" t="s">
        <v>782</v>
      </c>
      <c r="AR48" s="520" t="s">
        <v>782</v>
      </c>
      <c r="AS48" s="520" t="s">
        <v>636</v>
      </c>
      <c r="AT48" s="520" t="s">
        <v>636</v>
      </c>
      <c r="AU48" s="520" t="s">
        <v>516</v>
      </c>
      <c r="AV48" s="520" t="s">
        <v>516</v>
      </c>
      <c r="AW48" s="520" t="s">
        <v>516</v>
      </c>
      <c r="AX48" s="520" t="s">
        <v>782</v>
      </c>
      <c r="AY48" s="520" t="s">
        <v>782</v>
      </c>
      <c r="AZ48" s="520" t="s">
        <v>636</v>
      </c>
      <c r="BA48" s="520" t="s">
        <v>636</v>
      </c>
      <c r="BC48" s="118"/>
      <c r="BD48" s="118">
        <f t="shared" si="0"/>
        <v>0</v>
      </c>
      <c r="BE48" s="118">
        <f t="shared" si="1"/>
        <v>0</v>
      </c>
      <c r="BF48" s="118">
        <f t="shared" si="2"/>
        <v>0</v>
      </c>
      <c r="BG48" s="118">
        <f t="shared" si="3"/>
        <v>0</v>
      </c>
      <c r="BH48" s="118">
        <f t="shared" si="4"/>
        <v>0</v>
      </c>
      <c r="BI48" s="118">
        <f t="shared" si="5"/>
        <v>0</v>
      </c>
      <c r="BJ48" s="118">
        <f t="shared" si="6"/>
        <v>0</v>
      </c>
      <c r="BK48" s="118">
        <f t="shared" si="7"/>
        <v>0</v>
      </c>
      <c r="BL48" s="117">
        <f t="shared" si="87"/>
        <v>0</v>
      </c>
      <c r="BM48" s="118">
        <f t="shared" si="8"/>
        <v>0</v>
      </c>
      <c r="BN48" s="118">
        <f t="shared" si="9"/>
        <v>0</v>
      </c>
      <c r="BO48" s="117">
        <f t="shared" si="10"/>
        <v>0</v>
      </c>
      <c r="BP48" s="118">
        <f t="shared" si="11"/>
        <v>0</v>
      </c>
      <c r="BQ48" s="118">
        <f t="shared" si="12"/>
        <v>0</v>
      </c>
      <c r="BR48" s="118">
        <f t="shared" si="13"/>
        <v>0</v>
      </c>
      <c r="BS48" s="118">
        <f t="shared" si="14"/>
        <v>0</v>
      </c>
      <c r="BT48" s="118">
        <f t="shared" si="15"/>
        <v>0</v>
      </c>
      <c r="BU48" s="118">
        <f t="shared" si="16"/>
        <v>0</v>
      </c>
      <c r="BV48" s="118">
        <f t="shared" si="88"/>
        <v>0</v>
      </c>
      <c r="BW48" s="117">
        <f t="shared" si="17"/>
        <v>0</v>
      </c>
      <c r="BX48" s="117">
        <f t="shared" si="18"/>
        <v>0</v>
      </c>
      <c r="BY48" s="117">
        <f t="shared" si="19"/>
        <v>0</v>
      </c>
      <c r="BZ48" s="117">
        <f t="shared" si="20"/>
        <v>0</v>
      </c>
      <c r="CA48" s="117">
        <f t="shared" si="21"/>
        <v>0</v>
      </c>
      <c r="CB48" s="117">
        <f t="shared" si="89"/>
        <v>0</v>
      </c>
      <c r="CC48" s="117">
        <f t="shared" si="22"/>
        <v>0</v>
      </c>
      <c r="CD48" s="117">
        <f t="shared" si="23"/>
        <v>0</v>
      </c>
      <c r="CE48" s="117">
        <f t="shared" si="24"/>
        <v>0</v>
      </c>
      <c r="CF48" s="117">
        <f t="shared" si="90"/>
        <v>0</v>
      </c>
      <c r="CG48" s="117">
        <f t="shared" si="91"/>
        <v>0</v>
      </c>
      <c r="CH48" s="117">
        <f t="shared" si="92"/>
        <v>0</v>
      </c>
      <c r="CI48" s="117">
        <f t="shared" si="25"/>
        <v>0</v>
      </c>
      <c r="CJ48" s="117">
        <f t="shared" si="26"/>
        <v>0</v>
      </c>
      <c r="CK48" s="117">
        <f t="shared" si="27"/>
        <v>0</v>
      </c>
      <c r="CL48" s="117">
        <f t="shared" si="28"/>
        <v>0</v>
      </c>
      <c r="CM48" s="117">
        <f t="shared" si="29"/>
        <v>0</v>
      </c>
      <c r="CN48" s="117">
        <f t="shared" si="30"/>
        <v>0</v>
      </c>
      <c r="CO48" s="117">
        <f t="shared" si="31"/>
        <v>0</v>
      </c>
      <c r="CP48" s="117">
        <f t="shared" si="32"/>
        <v>0</v>
      </c>
      <c r="CQ48" s="117">
        <f t="shared" si="33"/>
        <v>0</v>
      </c>
      <c r="CR48" s="117">
        <f t="shared" si="93"/>
        <v>0</v>
      </c>
      <c r="CS48" s="117">
        <f t="shared" si="34"/>
        <v>0</v>
      </c>
      <c r="CT48" s="117">
        <f t="shared" si="35"/>
        <v>0</v>
      </c>
      <c r="CU48" s="117">
        <f t="shared" si="36"/>
        <v>0</v>
      </c>
      <c r="CV48" s="117">
        <f t="shared" si="37"/>
        <v>0</v>
      </c>
      <c r="CW48" s="117">
        <f t="shared" si="38"/>
        <v>0</v>
      </c>
      <c r="CX48" s="117">
        <f t="shared" si="39"/>
        <v>0</v>
      </c>
      <c r="CY48" s="117">
        <f t="shared" si="40"/>
        <v>0</v>
      </c>
      <c r="CZ48" s="117">
        <f t="shared" si="41"/>
        <v>0</v>
      </c>
      <c r="DA48" s="117">
        <f t="shared" si="42"/>
        <v>0</v>
      </c>
      <c r="DB48" s="117">
        <f t="shared" si="94"/>
        <v>0</v>
      </c>
      <c r="DC48" s="117">
        <f t="shared" si="43"/>
        <v>0</v>
      </c>
      <c r="DD48" s="117">
        <f t="shared" si="95"/>
        <v>0</v>
      </c>
      <c r="DE48" s="117">
        <f t="shared" si="44"/>
        <v>0</v>
      </c>
      <c r="DF48" s="117">
        <f t="shared" si="96"/>
        <v>0</v>
      </c>
      <c r="DG48" s="117">
        <f t="shared" si="45"/>
        <v>0</v>
      </c>
      <c r="DH48" s="117">
        <f t="shared" si="46"/>
        <v>0</v>
      </c>
      <c r="DI48" s="117">
        <f t="shared" si="47"/>
        <v>0</v>
      </c>
      <c r="DJ48" s="117">
        <f t="shared" si="48"/>
        <v>0</v>
      </c>
      <c r="DK48" s="117">
        <f t="shared" si="49"/>
        <v>0</v>
      </c>
      <c r="DL48" s="117">
        <f t="shared" si="50"/>
        <v>0</v>
      </c>
      <c r="DM48" s="117">
        <f t="shared" si="51"/>
        <v>0</v>
      </c>
      <c r="DN48" s="117">
        <f t="shared" si="52"/>
        <v>0</v>
      </c>
      <c r="DO48" s="117">
        <f t="shared" si="97"/>
        <v>0</v>
      </c>
      <c r="DP48" s="117">
        <f t="shared" si="53"/>
        <v>0</v>
      </c>
      <c r="DQ48" s="117">
        <f t="shared" si="54"/>
        <v>0</v>
      </c>
      <c r="DR48" s="117">
        <f t="shared" si="98"/>
        <v>0</v>
      </c>
      <c r="DS48" s="117">
        <f t="shared" si="99"/>
        <v>0</v>
      </c>
      <c r="DT48" s="117">
        <f t="shared" si="55"/>
        <v>0</v>
      </c>
      <c r="DU48" s="117">
        <f t="shared" si="56"/>
        <v>0</v>
      </c>
      <c r="DV48" s="117">
        <f t="shared" si="57"/>
        <v>0</v>
      </c>
      <c r="DW48" s="117">
        <f t="shared" si="58"/>
        <v>0</v>
      </c>
      <c r="DX48" s="117">
        <f t="shared" si="59"/>
        <v>0</v>
      </c>
      <c r="DY48" s="117">
        <f t="shared" si="60"/>
        <v>0</v>
      </c>
      <c r="DZ48" s="117">
        <f t="shared" si="100"/>
        <v>0</v>
      </c>
      <c r="EA48" s="117">
        <f t="shared" si="61"/>
        <v>0</v>
      </c>
      <c r="EB48" s="117">
        <f t="shared" si="101"/>
        <v>0</v>
      </c>
      <c r="EC48" s="117">
        <f t="shared" si="62"/>
        <v>0</v>
      </c>
      <c r="ED48" s="117">
        <f t="shared" si="63"/>
        <v>0</v>
      </c>
      <c r="EE48" s="117">
        <f t="shared" si="64"/>
        <v>0</v>
      </c>
      <c r="EF48" s="117">
        <f t="shared" si="65"/>
        <v>0</v>
      </c>
      <c r="EG48" s="117">
        <f t="shared" si="66"/>
        <v>0</v>
      </c>
      <c r="EH48" s="117">
        <f t="shared" si="102"/>
        <v>0</v>
      </c>
      <c r="EI48" s="117">
        <f t="shared" si="67"/>
        <v>0</v>
      </c>
      <c r="EJ48" s="117">
        <f t="shared" si="68"/>
        <v>0</v>
      </c>
      <c r="EK48" s="117">
        <f t="shared" si="69"/>
        <v>0</v>
      </c>
      <c r="EL48" s="117">
        <f t="shared" si="70"/>
        <v>0</v>
      </c>
      <c r="EM48" s="117">
        <f t="shared" si="71"/>
        <v>0</v>
      </c>
      <c r="EN48" s="117">
        <f t="shared" si="103"/>
        <v>0</v>
      </c>
      <c r="EO48" s="117">
        <f t="shared" si="72"/>
        <v>0</v>
      </c>
      <c r="EP48" s="117">
        <f t="shared" si="73"/>
        <v>0</v>
      </c>
      <c r="EQ48" s="117">
        <f t="shared" si="74"/>
        <v>0</v>
      </c>
      <c r="ER48" s="118">
        <f t="shared" si="75"/>
        <v>0</v>
      </c>
      <c r="ES48" s="117">
        <f t="shared" si="76"/>
        <v>0</v>
      </c>
      <c r="ET48" s="117">
        <f t="shared" si="77"/>
        <v>0</v>
      </c>
      <c r="EU48" s="117">
        <f t="shared" si="78"/>
        <v>0</v>
      </c>
      <c r="EV48" s="117">
        <f t="shared" si="79"/>
        <v>0</v>
      </c>
      <c r="EW48" s="117">
        <f t="shared" si="80"/>
        <v>0</v>
      </c>
      <c r="EX48" s="117">
        <f t="shared" si="81"/>
        <v>0</v>
      </c>
      <c r="EY48" s="118">
        <f t="shared" si="82"/>
        <v>0</v>
      </c>
      <c r="EZ48" s="118">
        <f t="shared" si="83"/>
        <v>0</v>
      </c>
      <c r="FA48" s="117">
        <f t="shared" si="104"/>
        <v>0</v>
      </c>
      <c r="FB48" s="118">
        <f t="shared" si="84"/>
        <v>0</v>
      </c>
      <c r="FC48" s="118">
        <f t="shared" si="85"/>
        <v>0</v>
      </c>
      <c r="FD48" s="7">
        <f t="shared" si="86"/>
        <v>0</v>
      </c>
    </row>
    <row r="49" spans="1:162" ht="17.100000000000001" customHeight="1" x14ac:dyDescent="0.25">
      <c r="A49" s="774"/>
      <c r="B49" s="777"/>
      <c r="C49" s="172">
        <v>5</v>
      </c>
      <c r="D49" s="453"/>
      <c r="E49" s="448"/>
      <c r="F49" s="430"/>
      <c r="G49" s="440"/>
      <c r="H49" s="450"/>
      <c r="I49" s="430"/>
      <c r="J49" s="451"/>
      <c r="K49" s="450"/>
      <c r="L49" s="452"/>
      <c r="M49" s="453"/>
      <c r="N49" s="448"/>
      <c r="O49" s="430"/>
      <c r="P49" s="449"/>
      <c r="Q49" s="430"/>
      <c r="R49" s="451"/>
      <c r="S49" s="452"/>
      <c r="T49" s="447"/>
      <c r="U49" s="450"/>
      <c r="V49" s="430"/>
      <c r="W49" s="449"/>
      <c r="X49" s="430"/>
      <c r="Y49" s="451"/>
      <c r="Z49" s="450"/>
      <c r="AA49" s="452"/>
      <c r="AB49" s="42" t="s">
        <v>952</v>
      </c>
      <c r="AC49" s="10" t="s">
        <v>443</v>
      </c>
      <c r="AD49" s="6"/>
      <c r="AE49" s="520" t="s">
        <v>808</v>
      </c>
      <c r="AF49" s="520" t="s">
        <v>808</v>
      </c>
      <c r="AG49" s="520" t="s">
        <v>808</v>
      </c>
      <c r="AH49" s="520" t="s">
        <v>798</v>
      </c>
      <c r="AI49" s="520" t="s">
        <v>798</v>
      </c>
      <c r="AJ49" s="520" t="s">
        <v>798</v>
      </c>
      <c r="AK49" s="520" t="s">
        <v>636</v>
      </c>
      <c r="AL49" s="520" t="s">
        <v>636</v>
      </c>
      <c r="AM49" s="520" t="s">
        <v>636</v>
      </c>
      <c r="AN49" s="520" t="s">
        <v>517</v>
      </c>
      <c r="AO49" s="520" t="s">
        <v>517</v>
      </c>
      <c r="AP49" s="520" t="s">
        <v>517</v>
      </c>
      <c r="AQ49" s="520" t="s">
        <v>782</v>
      </c>
      <c r="AR49" s="520" t="s">
        <v>782</v>
      </c>
      <c r="AS49" s="520" t="s">
        <v>636</v>
      </c>
      <c r="AT49" s="520" t="s">
        <v>636</v>
      </c>
      <c r="AU49" s="520" t="s">
        <v>516</v>
      </c>
      <c r="AV49" s="520" t="s">
        <v>516</v>
      </c>
      <c r="AW49" s="520" t="s">
        <v>516</v>
      </c>
      <c r="AX49" s="520" t="s">
        <v>782</v>
      </c>
      <c r="AY49" s="520" t="s">
        <v>782</v>
      </c>
      <c r="AZ49" s="520" t="s">
        <v>636</v>
      </c>
      <c r="BA49" s="520" t="s">
        <v>636</v>
      </c>
      <c r="BC49" s="118"/>
      <c r="BD49" s="118">
        <f t="shared" si="0"/>
        <v>0</v>
      </c>
      <c r="BE49" s="118">
        <f t="shared" si="1"/>
        <v>0</v>
      </c>
      <c r="BF49" s="118">
        <f t="shared" si="2"/>
        <v>0</v>
      </c>
      <c r="BG49" s="118">
        <f t="shared" si="3"/>
        <v>0</v>
      </c>
      <c r="BH49" s="118">
        <f t="shared" si="4"/>
        <v>0</v>
      </c>
      <c r="BI49" s="118">
        <f t="shared" si="5"/>
        <v>0</v>
      </c>
      <c r="BJ49" s="118">
        <f t="shared" si="6"/>
        <v>0</v>
      </c>
      <c r="BK49" s="118">
        <f t="shared" si="7"/>
        <v>0</v>
      </c>
      <c r="BL49" s="117">
        <f t="shared" si="87"/>
        <v>0</v>
      </c>
      <c r="BM49" s="118">
        <f t="shared" si="8"/>
        <v>0</v>
      </c>
      <c r="BN49" s="118">
        <f t="shared" si="9"/>
        <v>0</v>
      </c>
      <c r="BO49" s="117">
        <f t="shared" si="10"/>
        <v>0</v>
      </c>
      <c r="BP49" s="118">
        <f t="shared" si="11"/>
        <v>0</v>
      </c>
      <c r="BQ49" s="118">
        <f t="shared" si="12"/>
        <v>0</v>
      </c>
      <c r="BR49" s="118">
        <f t="shared" si="13"/>
        <v>0</v>
      </c>
      <c r="BS49" s="118">
        <f t="shared" si="14"/>
        <v>0</v>
      </c>
      <c r="BT49" s="118">
        <f t="shared" si="15"/>
        <v>0</v>
      </c>
      <c r="BU49" s="118">
        <f t="shared" si="16"/>
        <v>0</v>
      </c>
      <c r="BV49" s="118">
        <f t="shared" si="88"/>
        <v>0</v>
      </c>
      <c r="BW49" s="117">
        <f t="shared" si="17"/>
        <v>0</v>
      </c>
      <c r="BX49" s="117">
        <f t="shared" si="18"/>
        <v>0</v>
      </c>
      <c r="BY49" s="117">
        <f t="shared" si="19"/>
        <v>0</v>
      </c>
      <c r="BZ49" s="117">
        <f t="shared" si="20"/>
        <v>0</v>
      </c>
      <c r="CA49" s="117">
        <f t="shared" si="21"/>
        <v>0</v>
      </c>
      <c r="CB49" s="117">
        <f t="shared" si="89"/>
        <v>0</v>
      </c>
      <c r="CC49" s="117">
        <f t="shared" si="22"/>
        <v>0</v>
      </c>
      <c r="CD49" s="117">
        <f t="shared" si="23"/>
        <v>0</v>
      </c>
      <c r="CE49" s="117">
        <f t="shared" si="24"/>
        <v>0</v>
      </c>
      <c r="CF49" s="117">
        <f t="shared" si="90"/>
        <v>0</v>
      </c>
      <c r="CG49" s="117">
        <f t="shared" si="91"/>
        <v>0</v>
      </c>
      <c r="CH49" s="117">
        <f t="shared" si="92"/>
        <v>0</v>
      </c>
      <c r="CI49" s="117">
        <f t="shared" si="25"/>
        <v>0</v>
      </c>
      <c r="CJ49" s="117">
        <f t="shared" si="26"/>
        <v>0</v>
      </c>
      <c r="CK49" s="117">
        <f t="shared" si="27"/>
        <v>0</v>
      </c>
      <c r="CL49" s="117">
        <f t="shared" si="28"/>
        <v>0</v>
      </c>
      <c r="CM49" s="117">
        <f t="shared" si="29"/>
        <v>0</v>
      </c>
      <c r="CN49" s="117">
        <f t="shared" si="30"/>
        <v>0</v>
      </c>
      <c r="CO49" s="117">
        <f t="shared" si="31"/>
        <v>0</v>
      </c>
      <c r="CP49" s="117">
        <f t="shared" si="32"/>
        <v>0</v>
      </c>
      <c r="CQ49" s="117">
        <f t="shared" si="33"/>
        <v>0</v>
      </c>
      <c r="CR49" s="117">
        <f t="shared" si="93"/>
        <v>0</v>
      </c>
      <c r="CS49" s="117">
        <f t="shared" si="34"/>
        <v>0</v>
      </c>
      <c r="CT49" s="117">
        <f t="shared" si="35"/>
        <v>0</v>
      </c>
      <c r="CU49" s="117">
        <f t="shared" si="36"/>
        <v>0</v>
      </c>
      <c r="CV49" s="117">
        <f t="shared" si="37"/>
        <v>0</v>
      </c>
      <c r="CW49" s="117">
        <f t="shared" si="38"/>
        <v>0</v>
      </c>
      <c r="CX49" s="117">
        <f t="shared" si="39"/>
        <v>0</v>
      </c>
      <c r="CY49" s="117">
        <f t="shared" si="40"/>
        <v>0</v>
      </c>
      <c r="CZ49" s="117">
        <f t="shared" si="41"/>
        <v>0</v>
      </c>
      <c r="DA49" s="117">
        <f t="shared" si="42"/>
        <v>0</v>
      </c>
      <c r="DB49" s="117">
        <f t="shared" si="94"/>
        <v>0</v>
      </c>
      <c r="DC49" s="117">
        <f t="shared" si="43"/>
        <v>0</v>
      </c>
      <c r="DD49" s="117">
        <f t="shared" si="95"/>
        <v>0</v>
      </c>
      <c r="DE49" s="117">
        <f t="shared" si="44"/>
        <v>0</v>
      </c>
      <c r="DF49" s="117">
        <f t="shared" si="96"/>
        <v>0</v>
      </c>
      <c r="DG49" s="117">
        <f t="shared" si="45"/>
        <v>0</v>
      </c>
      <c r="DH49" s="117">
        <f t="shared" si="46"/>
        <v>0</v>
      </c>
      <c r="DI49" s="117">
        <f t="shared" si="47"/>
        <v>0</v>
      </c>
      <c r="DJ49" s="117">
        <f t="shared" si="48"/>
        <v>0</v>
      </c>
      <c r="DK49" s="117">
        <f t="shared" si="49"/>
        <v>0</v>
      </c>
      <c r="DL49" s="117">
        <f t="shared" si="50"/>
        <v>0</v>
      </c>
      <c r="DM49" s="117">
        <f t="shared" si="51"/>
        <v>0</v>
      </c>
      <c r="DN49" s="117">
        <f t="shared" si="52"/>
        <v>0</v>
      </c>
      <c r="DO49" s="117">
        <f t="shared" si="97"/>
        <v>0</v>
      </c>
      <c r="DP49" s="117">
        <f t="shared" si="53"/>
        <v>0</v>
      </c>
      <c r="DQ49" s="117">
        <f t="shared" si="54"/>
        <v>0</v>
      </c>
      <c r="DR49" s="117">
        <f t="shared" si="98"/>
        <v>0</v>
      </c>
      <c r="DS49" s="117">
        <f t="shared" si="99"/>
        <v>0</v>
      </c>
      <c r="DT49" s="117">
        <f t="shared" si="55"/>
        <v>0</v>
      </c>
      <c r="DU49" s="117">
        <f t="shared" si="56"/>
        <v>0</v>
      </c>
      <c r="DV49" s="117">
        <f t="shared" si="57"/>
        <v>0</v>
      </c>
      <c r="DW49" s="117">
        <f t="shared" si="58"/>
        <v>0</v>
      </c>
      <c r="DX49" s="117">
        <f t="shared" si="59"/>
        <v>0</v>
      </c>
      <c r="DY49" s="117">
        <f t="shared" si="60"/>
        <v>0</v>
      </c>
      <c r="DZ49" s="117">
        <f t="shared" si="100"/>
        <v>0</v>
      </c>
      <c r="EA49" s="117">
        <f t="shared" si="61"/>
        <v>0</v>
      </c>
      <c r="EB49" s="117">
        <f t="shared" si="101"/>
        <v>0</v>
      </c>
      <c r="EC49" s="117">
        <f t="shared" si="62"/>
        <v>0</v>
      </c>
      <c r="ED49" s="117">
        <f t="shared" si="63"/>
        <v>0</v>
      </c>
      <c r="EE49" s="117">
        <f t="shared" si="64"/>
        <v>0</v>
      </c>
      <c r="EF49" s="117">
        <f t="shared" si="65"/>
        <v>0</v>
      </c>
      <c r="EG49" s="117">
        <f t="shared" si="66"/>
        <v>0</v>
      </c>
      <c r="EH49" s="117">
        <f t="shared" si="102"/>
        <v>0</v>
      </c>
      <c r="EI49" s="117">
        <f t="shared" si="67"/>
        <v>0</v>
      </c>
      <c r="EJ49" s="117">
        <f t="shared" si="68"/>
        <v>0</v>
      </c>
      <c r="EK49" s="117">
        <f t="shared" si="69"/>
        <v>0</v>
      </c>
      <c r="EL49" s="117">
        <f t="shared" si="70"/>
        <v>0</v>
      </c>
      <c r="EM49" s="117">
        <f t="shared" si="71"/>
        <v>0</v>
      </c>
      <c r="EN49" s="117">
        <f t="shared" si="103"/>
        <v>0</v>
      </c>
      <c r="EO49" s="117">
        <f t="shared" si="72"/>
        <v>0</v>
      </c>
      <c r="EP49" s="117">
        <f t="shared" si="73"/>
        <v>0</v>
      </c>
      <c r="EQ49" s="117">
        <f t="shared" si="74"/>
        <v>0</v>
      </c>
      <c r="ER49" s="118">
        <f t="shared" si="75"/>
        <v>0</v>
      </c>
      <c r="ES49" s="117">
        <f t="shared" si="76"/>
        <v>0</v>
      </c>
      <c r="ET49" s="117">
        <f t="shared" si="77"/>
        <v>0</v>
      </c>
      <c r="EU49" s="117">
        <f t="shared" si="78"/>
        <v>0</v>
      </c>
      <c r="EV49" s="117">
        <f t="shared" si="79"/>
        <v>0</v>
      </c>
      <c r="EW49" s="117">
        <f t="shared" si="80"/>
        <v>0</v>
      </c>
      <c r="EX49" s="117">
        <f t="shared" si="81"/>
        <v>0</v>
      </c>
      <c r="EY49" s="118">
        <f t="shared" si="82"/>
        <v>0</v>
      </c>
      <c r="EZ49" s="118">
        <f t="shared" si="83"/>
        <v>0</v>
      </c>
      <c r="FA49" s="117">
        <f t="shared" si="104"/>
        <v>0</v>
      </c>
      <c r="FB49" s="118">
        <f t="shared" si="84"/>
        <v>0</v>
      </c>
      <c r="FC49" s="118">
        <f t="shared" si="85"/>
        <v>0</v>
      </c>
      <c r="FD49" s="7">
        <f t="shared" si="86"/>
        <v>0</v>
      </c>
    </row>
    <row r="50" spans="1:162" ht="17.100000000000001" customHeight="1" x14ac:dyDescent="0.25">
      <c r="A50" s="774"/>
      <c r="B50" s="777"/>
      <c r="C50" s="172">
        <v>6</v>
      </c>
      <c r="D50" s="507"/>
      <c r="E50" s="448"/>
      <c r="F50" s="442"/>
      <c r="G50" s="449"/>
      <c r="H50" s="450"/>
      <c r="I50" s="442"/>
      <c r="J50" s="443"/>
      <c r="K50" s="441"/>
      <c r="L50" s="444"/>
      <c r="M50" s="438"/>
      <c r="N50" s="439"/>
      <c r="O50" s="442"/>
      <c r="P50" s="440"/>
      <c r="Q50" s="442"/>
      <c r="R50" s="443"/>
      <c r="S50" s="444"/>
      <c r="T50" s="438"/>
      <c r="U50" s="441"/>
      <c r="V50" s="442"/>
      <c r="W50" s="440"/>
      <c r="X50" s="442"/>
      <c r="Y50" s="443"/>
      <c r="Z50" s="441"/>
      <c r="AA50" s="444"/>
      <c r="AB50" s="42" t="s">
        <v>953</v>
      </c>
      <c r="AC50" s="10" t="s">
        <v>441</v>
      </c>
      <c r="AD50" s="6"/>
      <c r="AE50" s="520" t="s">
        <v>791</v>
      </c>
      <c r="AF50" s="520" t="s">
        <v>791</v>
      </c>
      <c r="AG50" s="520" t="s">
        <v>791</v>
      </c>
      <c r="AH50" s="520" t="s">
        <v>798</v>
      </c>
      <c r="AI50" s="520" t="s">
        <v>798</v>
      </c>
      <c r="AJ50" s="520" t="s">
        <v>798</v>
      </c>
      <c r="AK50" s="520" t="s">
        <v>636</v>
      </c>
      <c r="AL50" s="520" t="s">
        <v>636</v>
      </c>
      <c r="AM50" s="520" t="s">
        <v>636</v>
      </c>
      <c r="AN50" s="520" t="s">
        <v>517</v>
      </c>
      <c r="AO50" s="520" t="s">
        <v>517</v>
      </c>
      <c r="AP50" s="520" t="s">
        <v>517</v>
      </c>
      <c r="AQ50" s="520" t="s">
        <v>803</v>
      </c>
      <c r="AR50" s="520" t="s">
        <v>803</v>
      </c>
      <c r="AS50" s="520" t="s">
        <v>636</v>
      </c>
      <c r="AT50" s="520" t="s">
        <v>636</v>
      </c>
      <c r="AU50" s="520" t="s">
        <v>516</v>
      </c>
      <c r="AV50" s="520" t="s">
        <v>516</v>
      </c>
      <c r="AW50" s="520" t="s">
        <v>516</v>
      </c>
      <c r="AX50" s="520" t="s">
        <v>803</v>
      </c>
      <c r="AY50" s="520" t="s">
        <v>803</v>
      </c>
      <c r="AZ50" s="520" t="s">
        <v>636</v>
      </c>
      <c r="BA50" s="520" t="s">
        <v>636</v>
      </c>
      <c r="BC50" s="118"/>
      <c r="BD50" s="118">
        <f t="shared" si="0"/>
        <v>0</v>
      </c>
      <c r="BE50" s="118">
        <f t="shared" si="1"/>
        <v>0</v>
      </c>
      <c r="BF50" s="118">
        <f t="shared" si="2"/>
        <v>0</v>
      </c>
      <c r="BG50" s="118">
        <f t="shared" si="3"/>
        <v>0</v>
      </c>
      <c r="BH50" s="118">
        <f t="shared" si="4"/>
        <v>0</v>
      </c>
      <c r="BI50" s="118">
        <f t="shared" si="5"/>
        <v>0</v>
      </c>
      <c r="BJ50" s="118">
        <f t="shared" si="6"/>
        <v>0</v>
      </c>
      <c r="BK50" s="118">
        <f t="shared" si="7"/>
        <v>0</v>
      </c>
      <c r="BL50" s="117">
        <f t="shared" si="87"/>
        <v>0</v>
      </c>
      <c r="BM50" s="118">
        <f t="shared" si="8"/>
        <v>0</v>
      </c>
      <c r="BN50" s="118">
        <f t="shared" si="9"/>
        <v>0</v>
      </c>
      <c r="BO50" s="117">
        <f t="shared" si="10"/>
        <v>0</v>
      </c>
      <c r="BP50" s="118">
        <f t="shared" si="11"/>
        <v>0</v>
      </c>
      <c r="BQ50" s="118">
        <f t="shared" si="12"/>
        <v>0</v>
      </c>
      <c r="BR50" s="118">
        <f t="shared" si="13"/>
        <v>0</v>
      </c>
      <c r="BS50" s="118">
        <f t="shared" si="14"/>
        <v>0</v>
      </c>
      <c r="BT50" s="118">
        <f t="shared" si="15"/>
        <v>0</v>
      </c>
      <c r="BU50" s="118">
        <f t="shared" si="16"/>
        <v>0</v>
      </c>
      <c r="BV50" s="118">
        <f t="shared" si="88"/>
        <v>0</v>
      </c>
      <c r="BW50" s="117">
        <f t="shared" si="17"/>
        <v>0</v>
      </c>
      <c r="BX50" s="117">
        <f t="shared" si="18"/>
        <v>0</v>
      </c>
      <c r="BY50" s="117">
        <f t="shared" si="19"/>
        <v>0</v>
      </c>
      <c r="BZ50" s="117">
        <f t="shared" si="20"/>
        <v>0</v>
      </c>
      <c r="CA50" s="117">
        <f t="shared" si="21"/>
        <v>0</v>
      </c>
      <c r="CB50" s="117">
        <f t="shared" si="89"/>
        <v>0</v>
      </c>
      <c r="CC50" s="117">
        <f t="shared" si="22"/>
        <v>0</v>
      </c>
      <c r="CD50" s="117">
        <f t="shared" si="23"/>
        <v>0</v>
      </c>
      <c r="CE50" s="117">
        <f t="shared" si="24"/>
        <v>0</v>
      </c>
      <c r="CF50" s="117">
        <f t="shared" si="90"/>
        <v>0</v>
      </c>
      <c r="CG50" s="117">
        <f t="shared" si="91"/>
        <v>0</v>
      </c>
      <c r="CH50" s="117">
        <f t="shared" si="92"/>
        <v>0</v>
      </c>
      <c r="CI50" s="117">
        <f t="shared" si="25"/>
        <v>0</v>
      </c>
      <c r="CJ50" s="117">
        <f t="shared" si="26"/>
        <v>0</v>
      </c>
      <c r="CK50" s="117">
        <f t="shared" si="27"/>
        <v>0</v>
      </c>
      <c r="CL50" s="117">
        <f t="shared" si="28"/>
        <v>0</v>
      </c>
      <c r="CM50" s="117">
        <f t="shared" si="29"/>
        <v>0</v>
      </c>
      <c r="CN50" s="117">
        <f t="shared" si="30"/>
        <v>0</v>
      </c>
      <c r="CO50" s="117">
        <f t="shared" si="31"/>
        <v>0</v>
      </c>
      <c r="CP50" s="117">
        <f t="shared" si="32"/>
        <v>0</v>
      </c>
      <c r="CQ50" s="117">
        <f t="shared" si="33"/>
        <v>0</v>
      </c>
      <c r="CR50" s="117">
        <f t="shared" si="93"/>
        <v>0</v>
      </c>
      <c r="CS50" s="117">
        <f t="shared" si="34"/>
        <v>0</v>
      </c>
      <c r="CT50" s="117">
        <f t="shared" si="35"/>
        <v>0</v>
      </c>
      <c r="CU50" s="117">
        <f t="shared" si="36"/>
        <v>0</v>
      </c>
      <c r="CV50" s="117">
        <f t="shared" si="37"/>
        <v>0</v>
      </c>
      <c r="CW50" s="117">
        <f t="shared" si="38"/>
        <v>0</v>
      </c>
      <c r="CX50" s="117">
        <f t="shared" si="39"/>
        <v>0</v>
      </c>
      <c r="CY50" s="117">
        <f t="shared" si="40"/>
        <v>0</v>
      </c>
      <c r="CZ50" s="117">
        <f t="shared" si="41"/>
        <v>0</v>
      </c>
      <c r="DA50" s="117">
        <f t="shared" si="42"/>
        <v>0</v>
      </c>
      <c r="DB50" s="117">
        <f t="shared" si="94"/>
        <v>0</v>
      </c>
      <c r="DC50" s="117">
        <f t="shared" si="43"/>
        <v>0</v>
      </c>
      <c r="DD50" s="117">
        <f t="shared" si="95"/>
        <v>0</v>
      </c>
      <c r="DE50" s="117">
        <f t="shared" si="44"/>
        <v>0</v>
      </c>
      <c r="DF50" s="117">
        <f t="shared" si="96"/>
        <v>0</v>
      </c>
      <c r="DG50" s="117">
        <f t="shared" si="45"/>
        <v>0</v>
      </c>
      <c r="DH50" s="117">
        <f t="shared" si="46"/>
        <v>0</v>
      </c>
      <c r="DI50" s="117">
        <f t="shared" si="47"/>
        <v>0</v>
      </c>
      <c r="DJ50" s="117">
        <f t="shared" si="48"/>
        <v>0</v>
      </c>
      <c r="DK50" s="117">
        <f t="shared" si="49"/>
        <v>0</v>
      </c>
      <c r="DL50" s="117">
        <f t="shared" si="50"/>
        <v>0</v>
      </c>
      <c r="DM50" s="117">
        <f t="shared" si="51"/>
        <v>0</v>
      </c>
      <c r="DN50" s="117">
        <f t="shared" si="52"/>
        <v>0</v>
      </c>
      <c r="DO50" s="117">
        <f t="shared" si="97"/>
        <v>0</v>
      </c>
      <c r="DP50" s="117">
        <f t="shared" si="53"/>
        <v>0</v>
      </c>
      <c r="DQ50" s="117">
        <f t="shared" si="54"/>
        <v>0</v>
      </c>
      <c r="DR50" s="117">
        <f t="shared" si="98"/>
        <v>0</v>
      </c>
      <c r="DS50" s="117">
        <f t="shared" si="99"/>
        <v>0</v>
      </c>
      <c r="DT50" s="117">
        <f t="shared" si="55"/>
        <v>0</v>
      </c>
      <c r="DU50" s="117">
        <f t="shared" si="56"/>
        <v>0</v>
      </c>
      <c r="DV50" s="117">
        <f t="shared" si="57"/>
        <v>0</v>
      </c>
      <c r="DW50" s="117">
        <f t="shared" si="58"/>
        <v>0</v>
      </c>
      <c r="DX50" s="117">
        <f t="shared" si="59"/>
        <v>0</v>
      </c>
      <c r="DY50" s="117">
        <f t="shared" si="60"/>
        <v>0</v>
      </c>
      <c r="DZ50" s="117">
        <f t="shared" si="100"/>
        <v>0</v>
      </c>
      <c r="EA50" s="117">
        <f t="shared" si="61"/>
        <v>0</v>
      </c>
      <c r="EB50" s="117">
        <f t="shared" si="101"/>
        <v>0</v>
      </c>
      <c r="EC50" s="117">
        <f t="shared" si="62"/>
        <v>0</v>
      </c>
      <c r="ED50" s="117">
        <f t="shared" si="63"/>
        <v>0</v>
      </c>
      <c r="EE50" s="117">
        <f t="shared" si="64"/>
        <v>0</v>
      </c>
      <c r="EF50" s="117">
        <f t="shared" si="65"/>
        <v>0</v>
      </c>
      <c r="EG50" s="117">
        <f t="shared" si="66"/>
        <v>0</v>
      </c>
      <c r="EH50" s="117">
        <f t="shared" si="102"/>
        <v>0</v>
      </c>
      <c r="EI50" s="117">
        <f t="shared" si="67"/>
        <v>0</v>
      </c>
      <c r="EJ50" s="117">
        <f t="shared" si="68"/>
        <v>0</v>
      </c>
      <c r="EK50" s="117">
        <f t="shared" si="69"/>
        <v>0</v>
      </c>
      <c r="EL50" s="117">
        <f t="shared" si="70"/>
        <v>0</v>
      </c>
      <c r="EM50" s="117">
        <f t="shared" si="71"/>
        <v>0</v>
      </c>
      <c r="EN50" s="117">
        <f t="shared" si="103"/>
        <v>0</v>
      </c>
      <c r="EO50" s="117">
        <f t="shared" si="72"/>
        <v>0</v>
      </c>
      <c r="EP50" s="117">
        <f t="shared" si="73"/>
        <v>0</v>
      </c>
      <c r="EQ50" s="117">
        <f t="shared" si="74"/>
        <v>0</v>
      </c>
      <c r="ER50" s="118">
        <f t="shared" si="75"/>
        <v>0</v>
      </c>
      <c r="ES50" s="117">
        <f t="shared" si="76"/>
        <v>0</v>
      </c>
      <c r="ET50" s="117">
        <f t="shared" si="77"/>
        <v>0</v>
      </c>
      <c r="EU50" s="117">
        <f t="shared" si="78"/>
        <v>0</v>
      </c>
      <c r="EV50" s="117">
        <f t="shared" si="79"/>
        <v>0</v>
      </c>
      <c r="EW50" s="117">
        <f t="shared" si="80"/>
        <v>0</v>
      </c>
      <c r="EX50" s="117">
        <f t="shared" si="81"/>
        <v>0</v>
      </c>
      <c r="EY50" s="118">
        <f t="shared" si="82"/>
        <v>0</v>
      </c>
      <c r="EZ50" s="118">
        <f t="shared" si="83"/>
        <v>0</v>
      </c>
      <c r="FA50" s="117">
        <f t="shared" si="104"/>
        <v>0</v>
      </c>
      <c r="FB50" s="118">
        <f t="shared" si="84"/>
        <v>0</v>
      </c>
      <c r="FC50" s="118">
        <f t="shared" si="85"/>
        <v>0</v>
      </c>
      <c r="FD50" s="7">
        <f t="shared" si="86"/>
        <v>0</v>
      </c>
    </row>
    <row r="51" spans="1:162" ht="17.100000000000001" customHeight="1" x14ac:dyDescent="0.25">
      <c r="A51" s="774"/>
      <c r="B51" s="777"/>
      <c r="C51" s="172">
        <v>7</v>
      </c>
      <c r="D51" s="507"/>
      <c r="E51" s="439"/>
      <c r="F51" s="442"/>
      <c r="G51" s="440"/>
      <c r="H51" s="441"/>
      <c r="I51" s="442"/>
      <c r="J51" s="443"/>
      <c r="K51" s="441"/>
      <c r="L51" s="444"/>
      <c r="M51" s="438"/>
      <c r="N51" s="439"/>
      <c r="O51" s="442"/>
      <c r="P51" s="440"/>
      <c r="Q51" s="442"/>
      <c r="R51" s="443"/>
      <c r="S51" s="444"/>
      <c r="T51" s="438"/>
      <c r="U51" s="441"/>
      <c r="V51" s="442"/>
      <c r="W51" s="440"/>
      <c r="X51" s="508"/>
      <c r="Y51" s="443"/>
      <c r="Z51" s="441"/>
      <c r="AA51" s="444"/>
      <c r="AB51" s="42" t="s">
        <v>954</v>
      </c>
      <c r="AC51" s="229" t="s">
        <v>72</v>
      </c>
      <c r="AD51" s="6"/>
      <c r="AE51" s="520" t="s">
        <v>791</v>
      </c>
      <c r="AF51" s="520" t="s">
        <v>791</v>
      </c>
      <c r="AG51" s="520" t="s">
        <v>791</v>
      </c>
      <c r="AH51" s="520" t="s">
        <v>634</v>
      </c>
      <c r="AI51" s="520" t="s">
        <v>634</v>
      </c>
      <c r="AJ51" s="520" t="s">
        <v>634</v>
      </c>
      <c r="AK51" s="520" t="s">
        <v>633</v>
      </c>
      <c r="AL51" s="520" t="s">
        <v>633</v>
      </c>
      <c r="AM51" s="520" t="s">
        <v>633</v>
      </c>
      <c r="AN51" s="520" t="s">
        <v>517</v>
      </c>
      <c r="AO51" s="520" t="s">
        <v>517</v>
      </c>
      <c r="AP51" s="520" t="s">
        <v>517</v>
      </c>
      <c r="AQ51" s="520" t="s">
        <v>803</v>
      </c>
      <c r="AR51" s="520" t="s">
        <v>803</v>
      </c>
      <c r="AS51" s="520" t="s">
        <v>636</v>
      </c>
      <c r="AT51" s="520" t="s">
        <v>636</v>
      </c>
      <c r="AU51" s="520" t="s">
        <v>516</v>
      </c>
      <c r="AV51" s="520" t="s">
        <v>516</v>
      </c>
      <c r="AW51" s="520" t="s">
        <v>516</v>
      </c>
      <c r="AX51" s="520" t="s">
        <v>803</v>
      </c>
      <c r="AY51" s="520" t="s">
        <v>803</v>
      </c>
      <c r="AZ51" s="520" t="s">
        <v>636</v>
      </c>
      <c r="BA51" s="520" t="s">
        <v>636</v>
      </c>
      <c r="BC51" s="118"/>
      <c r="BD51" s="118">
        <f t="shared" si="0"/>
        <v>0</v>
      </c>
      <c r="BE51" s="118">
        <f t="shared" si="1"/>
        <v>0</v>
      </c>
      <c r="BF51" s="118">
        <f t="shared" si="2"/>
        <v>0</v>
      </c>
      <c r="BG51" s="118">
        <f t="shared" si="3"/>
        <v>0</v>
      </c>
      <c r="BH51" s="118">
        <f t="shared" si="4"/>
        <v>0</v>
      </c>
      <c r="BI51" s="118">
        <f t="shared" si="5"/>
        <v>0</v>
      </c>
      <c r="BJ51" s="118">
        <f t="shared" si="6"/>
        <v>0</v>
      </c>
      <c r="BK51" s="118">
        <f t="shared" si="7"/>
        <v>0</v>
      </c>
      <c r="BL51" s="117">
        <f t="shared" si="87"/>
        <v>0</v>
      </c>
      <c r="BM51" s="118">
        <f t="shared" si="8"/>
        <v>0</v>
      </c>
      <c r="BN51" s="118">
        <f t="shared" si="9"/>
        <v>0</v>
      </c>
      <c r="BO51" s="117">
        <f t="shared" si="10"/>
        <v>0</v>
      </c>
      <c r="BP51" s="118">
        <f t="shared" si="11"/>
        <v>0</v>
      </c>
      <c r="BQ51" s="118">
        <f t="shared" si="12"/>
        <v>0</v>
      </c>
      <c r="BR51" s="118">
        <f t="shared" si="13"/>
        <v>0</v>
      </c>
      <c r="BS51" s="118">
        <f t="shared" si="14"/>
        <v>0</v>
      </c>
      <c r="BT51" s="118">
        <f t="shared" si="15"/>
        <v>0</v>
      </c>
      <c r="BU51" s="118">
        <f t="shared" si="16"/>
        <v>0</v>
      </c>
      <c r="BV51" s="118">
        <f t="shared" si="88"/>
        <v>0</v>
      </c>
      <c r="BW51" s="117">
        <f t="shared" si="17"/>
        <v>0</v>
      </c>
      <c r="BX51" s="117">
        <f t="shared" si="18"/>
        <v>0</v>
      </c>
      <c r="BY51" s="117">
        <f t="shared" si="19"/>
        <v>0</v>
      </c>
      <c r="BZ51" s="117">
        <f t="shared" si="20"/>
        <v>0</v>
      </c>
      <c r="CA51" s="117">
        <f t="shared" si="21"/>
        <v>0</v>
      </c>
      <c r="CB51" s="117">
        <f t="shared" si="89"/>
        <v>0</v>
      </c>
      <c r="CC51" s="117">
        <f t="shared" si="22"/>
        <v>0</v>
      </c>
      <c r="CD51" s="117">
        <f t="shared" si="23"/>
        <v>0</v>
      </c>
      <c r="CE51" s="117">
        <f t="shared" si="24"/>
        <v>0</v>
      </c>
      <c r="CF51" s="117">
        <f t="shared" si="90"/>
        <v>0</v>
      </c>
      <c r="CG51" s="117">
        <f t="shared" si="91"/>
        <v>0</v>
      </c>
      <c r="CH51" s="117">
        <f t="shared" si="92"/>
        <v>0</v>
      </c>
      <c r="CI51" s="117">
        <f t="shared" si="25"/>
        <v>0</v>
      </c>
      <c r="CJ51" s="117">
        <f t="shared" si="26"/>
        <v>0</v>
      </c>
      <c r="CK51" s="117">
        <f t="shared" si="27"/>
        <v>0</v>
      </c>
      <c r="CL51" s="117">
        <f t="shared" si="28"/>
        <v>0</v>
      </c>
      <c r="CM51" s="117">
        <f t="shared" si="29"/>
        <v>0</v>
      </c>
      <c r="CN51" s="117">
        <f t="shared" si="30"/>
        <v>0</v>
      </c>
      <c r="CO51" s="117">
        <f t="shared" si="31"/>
        <v>0</v>
      </c>
      <c r="CP51" s="117">
        <f t="shared" si="32"/>
        <v>0</v>
      </c>
      <c r="CQ51" s="117">
        <f t="shared" si="33"/>
        <v>0</v>
      </c>
      <c r="CR51" s="117">
        <f t="shared" si="93"/>
        <v>0</v>
      </c>
      <c r="CS51" s="117">
        <f t="shared" si="34"/>
        <v>0</v>
      </c>
      <c r="CT51" s="117">
        <f t="shared" si="35"/>
        <v>0</v>
      </c>
      <c r="CU51" s="117">
        <f t="shared" si="36"/>
        <v>0</v>
      </c>
      <c r="CV51" s="117">
        <f t="shared" si="37"/>
        <v>0</v>
      </c>
      <c r="CW51" s="117">
        <f t="shared" si="38"/>
        <v>0</v>
      </c>
      <c r="CX51" s="117">
        <f t="shared" si="39"/>
        <v>0</v>
      </c>
      <c r="CY51" s="117">
        <f t="shared" si="40"/>
        <v>0</v>
      </c>
      <c r="CZ51" s="117">
        <f t="shared" si="41"/>
        <v>0</v>
      </c>
      <c r="DA51" s="117">
        <f t="shared" si="42"/>
        <v>0</v>
      </c>
      <c r="DB51" s="117">
        <f t="shared" si="94"/>
        <v>0</v>
      </c>
      <c r="DC51" s="117">
        <f t="shared" si="43"/>
        <v>0</v>
      </c>
      <c r="DD51" s="117">
        <f t="shared" si="95"/>
        <v>0</v>
      </c>
      <c r="DE51" s="117">
        <f t="shared" si="44"/>
        <v>0</v>
      </c>
      <c r="DF51" s="117">
        <f t="shared" si="96"/>
        <v>0</v>
      </c>
      <c r="DG51" s="117">
        <f t="shared" si="45"/>
        <v>0</v>
      </c>
      <c r="DH51" s="117">
        <f t="shared" si="46"/>
        <v>0</v>
      </c>
      <c r="DI51" s="117">
        <f t="shared" si="47"/>
        <v>0</v>
      </c>
      <c r="DJ51" s="117">
        <f t="shared" si="48"/>
        <v>0</v>
      </c>
      <c r="DK51" s="117">
        <f t="shared" si="49"/>
        <v>0</v>
      </c>
      <c r="DL51" s="117">
        <f t="shared" si="50"/>
        <v>0</v>
      </c>
      <c r="DM51" s="117">
        <f t="shared" si="51"/>
        <v>0</v>
      </c>
      <c r="DN51" s="117">
        <f t="shared" si="52"/>
        <v>0</v>
      </c>
      <c r="DO51" s="117">
        <f t="shared" si="97"/>
        <v>0</v>
      </c>
      <c r="DP51" s="117">
        <f t="shared" si="53"/>
        <v>0</v>
      </c>
      <c r="DQ51" s="117">
        <f t="shared" si="54"/>
        <v>0</v>
      </c>
      <c r="DR51" s="117">
        <f t="shared" si="98"/>
        <v>0</v>
      </c>
      <c r="DS51" s="117">
        <f t="shared" si="99"/>
        <v>0</v>
      </c>
      <c r="DT51" s="117">
        <f t="shared" si="55"/>
        <v>0</v>
      </c>
      <c r="DU51" s="117">
        <f t="shared" si="56"/>
        <v>0</v>
      </c>
      <c r="DV51" s="117">
        <f t="shared" si="57"/>
        <v>0</v>
      </c>
      <c r="DW51" s="117">
        <f t="shared" si="58"/>
        <v>0</v>
      </c>
      <c r="DX51" s="117">
        <f t="shared" si="59"/>
        <v>0</v>
      </c>
      <c r="DY51" s="117">
        <f t="shared" si="60"/>
        <v>0</v>
      </c>
      <c r="DZ51" s="117">
        <f t="shared" si="100"/>
        <v>0</v>
      </c>
      <c r="EA51" s="117">
        <f t="shared" si="61"/>
        <v>0</v>
      </c>
      <c r="EB51" s="117">
        <f t="shared" si="101"/>
        <v>0</v>
      </c>
      <c r="EC51" s="117">
        <f t="shared" si="62"/>
        <v>0</v>
      </c>
      <c r="ED51" s="117">
        <f t="shared" si="63"/>
        <v>0</v>
      </c>
      <c r="EE51" s="117">
        <f t="shared" si="64"/>
        <v>0</v>
      </c>
      <c r="EF51" s="117">
        <f t="shared" si="65"/>
        <v>0</v>
      </c>
      <c r="EG51" s="117">
        <f t="shared" si="66"/>
        <v>0</v>
      </c>
      <c r="EH51" s="117">
        <f t="shared" si="102"/>
        <v>0</v>
      </c>
      <c r="EI51" s="117">
        <f t="shared" si="67"/>
        <v>0</v>
      </c>
      <c r="EJ51" s="117">
        <f t="shared" si="68"/>
        <v>0</v>
      </c>
      <c r="EK51" s="117">
        <f t="shared" si="69"/>
        <v>0</v>
      </c>
      <c r="EL51" s="117">
        <f t="shared" si="70"/>
        <v>0</v>
      </c>
      <c r="EM51" s="117">
        <f t="shared" si="71"/>
        <v>0</v>
      </c>
      <c r="EN51" s="117">
        <f t="shared" si="103"/>
        <v>0</v>
      </c>
      <c r="EO51" s="117">
        <f t="shared" si="72"/>
        <v>0</v>
      </c>
      <c r="EP51" s="117">
        <f t="shared" si="73"/>
        <v>0</v>
      </c>
      <c r="EQ51" s="117">
        <f t="shared" si="74"/>
        <v>0</v>
      </c>
      <c r="ER51" s="118">
        <f t="shared" si="75"/>
        <v>0</v>
      </c>
      <c r="ES51" s="117">
        <f t="shared" si="76"/>
        <v>0</v>
      </c>
      <c r="ET51" s="117">
        <f t="shared" si="77"/>
        <v>0</v>
      </c>
      <c r="EU51" s="117">
        <f t="shared" si="78"/>
        <v>0</v>
      </c>
      <c r="EV51" s="117">
        <f t="shared" si="79"/>
        <v>0</v>
      </c>
      <c r="EW51" s="117">
        <f t="shared" si="80"/>
        <v>0</v>
      </c>
      <c r="EX51" s="117">
        <f t="shared" si="81"/>
        <v>0</v>
      </c>
      <c r="EY51" s="118">
        <f t="shared" si="82"/>
        <v>0</v>
      </c>
      <c r="EZ51" s="118">
        <f t="shared" si="83"/>
        <v>0</v>
      </c>
      <c r="FA51" s="117">
        <f t="shared" si="104"/>
        <v>0</v>
      </c>
      <c r="FB51" s="118">
        <f t="shared" si="84"/>
        <v>0</v>
      </c>
      <c r="FC51" s="118">
        <f t="shared" si="85"/>
        <v>0</v>
      </c>
      <c r="FD51" s="7">
        <f t="shared" si="86"/>
        <v>0</v>
      </c>
    </row>
    <row r="52" spans="1:162" ht="17.100000000000001" customHeight="1" x14ac:dyDescent="0.25">
      <c r="A52" s="774"/>
      <c r="B52" s="777"/>
      <c r="C52" s="172">
        <v>8</v>
      </c>
      <c r="D52" s="492"/>
      <c r="E52" s="448"/>
      <c r="F52" s="430"/>
      <c r="G52" s="440"/>
      <c r="H52" s="450"/>
      <c r="I52" s="430"/>
      <c r="J52" s="451"/>
      <c r="K52" s="450"/>
      <c r="L52" s="452"/>
      <c r="M52" s="447"/>
      <c r="N52" s="448"/>
      <c r="O52" s="430"/>
      <c r="P52" s="449"/>
      <c r="Q52" s="430"/>
      <c r="R52" s="451"/>
      <c r="S52" s="452"/>
      <c r="T52" s="447"/>
      <c r="U52" s="450"/>
      <c r="V52" s="430"/>
      <c r="W52" s="449"/>
      <c r="X52" s="488"/>
      <c r="Y52" s="451"/>
      <c r="Z52" s="450"/>
      <c r="AA52" s="452"/>
      <c r="AB52" s="42" t="s">
        <v>955</v>
      </c>
      <c r="AC52" s="10" t="s">
        <v>71</v>
      </c>
      <c r="AD52" s="6"/>
      <c r="AE52" s="520" t="s">
        <v>810</v>
      </c>
      <c r="AF52" s="520" t="s">
        <v>810</v>
      </c>
      <c r="AG52" s="520" t="s">
        <v>810</v>
      </c>
      <c r="AH52" s="520" t="s">
        <v>634</v>
      </c>
      <c r="AI52" s="520" t="s">
        <v>634</v>
      </c>
      <c r="AJ52" s="520" t="s">
        <v>634</v>
      </c>
      <c r="AK52" s="520" t="s">
        <v>633</v>
      </c>
      <c r="AL52" s="520" t="s">
        <v>633</v>
      </c>
      <c r="AM52" s="520" t="s">
        <v>633</v>
      </c>
      <c r="AN52" s="520" t="s">
        <v>782</v>
      </c>
      <c r="AO52" s="520" t="s">
        <v>782</v>
      </c>
      <c r="AP52" s="520" t="s">
        <v>782</v>
      </c>
      <c r="AQ52" s="520" t="s">
        <v>798</v>
      </c>
      <c r="AR52" s="520" t="s">
        <v>798</v>
      </c>
      <c r="AS52" s="520" t="s">
        <v>633</v>
      </c>
      <c r="AT52" s="520" t="s">
        <v>633</v>
      </c>
      <c r="AU52" s="520" t="s">
        <v>782</v>
      </c>
      <c r="AV52" s="520" t="s">
        <v>782</v>
      </c>
      <c r="AW52" s="520" t="s">
        <v>782</v>
      </c>
      <c r="AX52" s="520" t="s">
        <v>798</v>
      </c>
      <c r="AY52" s="520" t="s">
        <v>798</v>
      </c>
      <c r="AZ52" s="520" t="s">
        <v>633</v>
      </c>
      <c r="BA52" s="520" t="s">
        <v>633</v>
      </c>
      <c r="BC52" s="118"/>
      <c r="BD52" s="118">
        <f t="shared" si="0"/>
        <v>0</v>
      </c>
      <c r="BE52" s="118">
        <f t="shared" si="1"/>
        <v>0</v>
      </c>
      <c r="BF52" s="118">
        <f t="shared" si="2"/>
        <v>0</v>
      </c>
      <c r="BG52" s="118">
        <f t="shared" si="3"/>
        <v>0</v>
      </c>
      <c r="BH52" s="118">
        <f t="shared" si="4"/>
        <v>0</v>
      </c>
      <c r="BI52" s="118">
        <f t="shared" si="5"/>
        <v>0</v>
      </c>
      <c r="BJ52" s="118">
        <f t="shared" si="6"/>
        <v>0</v>
      </c>
      <c r="BK52" s="118">
        <f t="shared" si="7"/>
        <v>0</v>
      </c>
      <c r="BL52" s="117">
        <f t="shared" si="87"/>
        <v>0</v>
      </c>
      <c r="BM52" s="118">
        <f t="shared" si="8"/>
        <v>0</v>
      </c>
      <c r="BN52" s="118">
        <f t="shared" si="9"/>
        <v>0</v>
      </c>
      <c r="BO52" s="117">
        <f t="shared" si="10"/>
        <v>0</v>
      </c>
      <c r="BP52" s="118">
        <f t="shared" si="11"/>
        <v>0</v>
      </c>
      <c r="BQ52" s="118">
        <f t="shared" si="12"/>
        <v>0</v>
      </c>
      <c r="BR52" s="118">
        <f t="shared" si="13"/>
        <v>0</v>
      </c>
      <c r="BS52" s="118">
        <f t="shared" si="14"/>
        <v>0</v>
      </c>
      <c r="BT52" s="118">
        <f t="shared" si="15"/>
        <v>0</v>
      </c>
      <c r="BU52" s="118">
        <f t="shared" si="16"/>
        <v>0</v>
      </c>
      <c r="BV52" s="118">
        <f t="shared" si="88"/>
        <v>0</v>
      </c>
      <c r="BW52" s="117">
        <f t="shared" si="17"/>
        <v>0</v>
      </c>
      <c r="BX52" s="117">
        <f t="shared" si="18"/>
        <v>0</v>
      </c>
      <c r="BY52" s="117">
        <f t="shared" si="19"/>
        <v>0</v>
      </c>
      <c r="BZ52" s="117">
        <f t="shared" si="20"/>
        <v>0</v>
      </c>
      <c r="CA52" s="117">
        <f t="shared" si="21"/>
        <v>0</v>
      </c>
      <c r="CB52" s="117">
        <f t="shared" si="89"/>
        <v>0</v>
      </c>
      <c r="CC52" s="117">
        <f t="shared" si="22"/>
        <v>0</v>
      </c>
      <c r="CD52" s="117">
        <f t="shared" si="23"/>
        <v>0</v>
      </c>
      <c r="CE52" s="117">
        <f t="shared" si="24"/>
        <v>0</v>
      </c>
      <c r="CF52" s="117">
        <f t="shared" si="90"/>
        <v>0</v>
      </c>
      <c r="CG52" s="117">
        <f t="shared" si="91"/>
        <v>0</v>
      </c>
      <c r="CH52" s="117">
        <f t="shared" si="92"/>
        <v>0</v>
      </c>
      <c r="CI52" s="117">
        <f t="shared" si="25"/>
        <v>0</v>
      </c>
      <c r="CJ52" s="117">
        <f t="shared" si="26"/>
        <v>0</v>
      </c>
      <c r="CK52" s="117">
        <f t="shared" si="27"/>
        <v>0</v>
      </c>
      <c r="CL52" s="117">
        <f t="shared" si="28"/>
        <v>0</v>
      </c>
      <c r="CM52" s="117">
        <f t="shared" si="29"/>
        <v>0</v>
      </c>
      <c r="CN52" s="117">
        <f t="shared" si="30"/>
        <v>0</v>
      </c>
      <c r="CO52" s="117">
        <f t="shared" si="31"/>
        <v>0</v>
      </c>
      <c r="CP52" s="117">
        <f t="shared" si="32"/>
        <v>0</v>
      </c>
      <c r="CQ52" s="117">
        <f t="shared" si="33"/>
        <v>0</v>
      </c>
      <c r="CR52" s="117">
        <f t="shared" si="93"/>
        <v>0</v>
      </c>
      <c r="CS52" s="117">
        <f t="shared" si="34"/>
        <v>0</v>
      </c>
      <c r="CT52" s="117">
        <f t="shared" si="35"/>
        <v>0</v>
      </c>
      <c r="CU52" s="117">
        <f t="shared" si="36"/>
        <v>0</v>
      </c>
      <c r="CV52" s="117">
        <f t="shared" si="37"/>
        <v>0</v>
      </c>
      <c r="CW52" s="117">
        <f t="shared" si="38"/>
        <v>0</v>
      </c>
      <c r="CX52" s="117">
        <f t="shared" si="39"/>
        <v>0</v>
      </c>
      <c r="CY52" s="117">
        <f t="shared" si="40"/>
        <v>0</v>
      </c>
      <c r="CZ52" s="117">
        <f t="shared" si="41"/>
        <v>0</v>
      </c>
      <c r="DA52" s="117">
        <f t="shared" si="42"/>
        <v>0</v>
      </c>
      <c r="DB52" s="117">
        <f t="shared" si="94"/>
        <v>0</v>
      </c>
      <c r="DC52" s="117">
        <f t="shared" si="43"/>
        <v>0</v>
      </c>
      <c r="DD52" s="117">
        <f t="shared" si="95"/>
        <v>0</v>
      </c>
      <c r="DE52" s="117">
        <f t="shared" si="44"/>
        <v>0</v>
      </c>
      <c r="DF52" s="117">
        <f t="shared" si="96"/>
        <v>0</v>
      </c>
      <c r="DG52" s="117">
        <f t="shared" si="45"/>
        <v>0</v>
      </c>
      <c r="DH52" s="117">
        <f t="shared" si="46"/>
        <v>0</v>
      </c>
      <c r="DI52" s="117">
        <f t="shared" si="47"/>
        <v>0</v>
      </c>
      <c r="DJ52" s="117">
        <f t="shared" si="48"/>
        <v>0</v>
      </c>
      <c r="DK52" s="117">
        <f t="shared" si="49"/>
        <v>0</v>
      </c>
      <c r="DL52" s="117">
        <f t="shared" si="50"/>
        <v>0</v>
      </c>
      <c r="DM52" s="117">
        <f t="shared" si="51"/>
        <v>0</v>
      </c>
      <c r="DN52" s="117">
        <f t="shared" si="52"/>
        <v>0</v>
      </c>
      <c r="DO52" s="117">
        <f t="shared" si="97"/>
        <v>0</v>
      </c>
      <c r="DP52" s="117">
        <f t="shared" si="53"/>
        <v>0</v>
      </c>
      <c r="DQ52" s="117">
        <f t="shared" si="54"/>
        <v>0</v>
      </c>
      <c r="DR52" s="117">
        <f t="shared" si="98"/>
        <v>0</v>
      </c>
      <c r="DS52" s="117">
        <f t="shared" si="99"/>
        <v>0</v>
      </c>
      <c r="DT52" s="117">
        <f t="shared" si="55"/>
        <v>0</v>
      </c>
      <c r="DU52" s="117">
        <f t="shared" si="56"/>
        <v>0</v>
      </c>
      <c r="DV52" s="117">
        <f t="shared" si="57"/>
        <v>0</v>
      </c>
      <c r="DW52" s="117">
        <f t="shared" si="58"/>
        <v>0</v>
      </c>
      <c r="DX52" s="117">
        <f t="shared" si="59"/>
        <v>0</v>
      </c>
      <c r="DY52" s="117">
        <f t="shared" si="60"/>
        <v>0</v>
      </c>
      <c r="DZ52" s="117">
        <f t="shared" si="100"/>
        <v>0</v>
      </c>
      <c r="EA52" s="117">
        <f t="shared" si="61"/>
        <v>0</v>
      </c>
      <c r="EB52" s="117">
        <f t="shared" si="101"/>
        <v>0</v>
      </c>
      <c r="EC52" s="117">
        <f t="shared" si="62"/>
        <v>0</v>
      </c>
      <c r="ED52" s="117">
        <f t="shared" si="63"/>
        <v>0</v>
      </c>
      <c r="EE52" s="117">
        <f t="shared" si="64"/>
        <v>0</v>
      </c>
      <c r="EF52" s="117">
        <f t="shared" si="65"/>
        <v>0</v>
      </c>
      <c r="EG52" s="117">
        <f t="shared" si="66"/>
        <v>0</v>
      </c>
      <c r="EH52" s="117">
        <f t="shared" si="102"/>
        <v>0</v>
      </c>
      <c r="EI52" s="117">
        <f t="shared" si="67"/>
        <v>0</v>
      </c>
      <c r="EJ52" s="117">
        <f t="shared" si="68"/>
        <v>0</v>
      </c>
      <c r="EK52" s="117">
        <f t="shared" si="69"/>
        <v>0</v>
      </c>
      <c r="EL52" s="117">
        <f t="shared" si="70"/>
        <v>0</v>
      </c>
      <c r="EM52" s="117">
        <f t="shared" si="71"/>
        <v>0</v>
      </c>
      <c r="EN52" s="117">
        <f t="shared" si="103"/>
        <v>0</v>
      </c>
      <c r="EO52" s="117">
        <f t="shared" si="72"/>
        <v>0</v>
      </c>
      <c r="EP52" s="117">
        <f t="shared" si="73"/>
        <v>0</v>
      </c>
      <c r="EQ52" s="117">
        <f t="shared" si="74"/>
        <v>0</v>
      </c>
      <c r="ER52" s="118">
        <f t="shared" si="75"/>
        <v>0</v>
      </c>
      <c r="ES52" s="117">
        <f t="shared" si="76"/>
        <v>0</v>
      </c>
      <c r="ET52" s="117">
        <f t="shared" si="77"/>
        <v>0</v>
      </c>
      <c r="EU52" s="117">
        <f t="shared" si="78"/>
        <v>0</v>
      </c>
      <c r="EV52" s="117">
        <f t="shared" si="79"/>
        <v>0</v>
      </c>
      <c r="EW52" s="117">
        <f t="shared" si="80"/>
        <v>0</v>
      </c>
      <c r="EX52" s="117">
        <f t="shared" si="81"/>
        <v>0</v>
      </c>
      <c r="EY52" s="118">
        <f t="shared" si="82"/>
        <v>0</v>
      </c>
      <c r="EZ52" s="118">
        <f t="shared" si="83"/>
        <v>0</v>
      </c>
      <c r="FA52" s="117">
        <f t="shared" si="104"/>
        <v>0</v>
      </c>
      <c r="FB52" s="118">
        <f t="shared" si="84"/>
        <v>0</v>
      </c>
      <c r="FC52" s="118">
        <f t="shared" si="85"/>
        <v>0</v>
      </c>
      <c r="FD52" s="7">
        <f t="shared" si="86"/>
        <v>0</v>
      </c>
    </row>
    <row r="53" spans="1:162" ht="17.100000000000001" customHeight="1" x14ac:dyDescent="0.25">
      <c r="A53" s="774"/>
      <c r="B53" s="777"/>
      <c r="C53" s="172">
        <v>9</v>
      </c>
      <c r="D53" s="492"/>
      <c r="E53" s="509"/>
      <c r="F53" s="510"/>
      <c r="G53" s="511"/>
      <c r="H53" s="512"/>
      <c r="I53" s="510"/>
      <c r="J53" s="513"/>
      <c r="K53" s="512"/>
      <c r="L53" s="514"/>
      <c r="M53" s="515"/>
      <c r="N53" s="509"/>
      <c r="O53" s="510"/>
      <c r="P53" s="511"/>
      <c r="Q53" s="510"/>
      <c r="R53" s="513"/>
      <c r="S53" s="514"/>
      <c r="T53" s="515"/>
      <c r="U53" s="516"/>
      <c r="V53" s="442"/>
      <c r="W53" s="511"/>
      <c r="X53" s="517"/>
      <c r="Y53" s="513"/>
      <c r="Z53" s="512"/>
      <c r="AA53" s="514"/>
      <c r="AB53" s="42" t="s">
        <v>956</v>
      </c>
      <c r="AC53" s="10" t="s">
        <v>447</v>
      </c>
      <c r="AD53" s="6"/>
      <c r="AE53" s="520" t="s">
        <v>810</v>
      </c>
      <c r="AF53" s="520" t="s">
        <v>810</v>
      </c>
      <c r="AG53" s="520" t="s">
        <v>810</v>
      </c>
      <c r="AH53" s="520" t="s">
        <v>634</v>
      </c>
      <c r="AI53" s="520" t="s">
        <v>634</v>
      </c>
      <c r="AJ53" s="520" t="s">
        <v>634</v>
      </c>
      <c r="AK53" s="520" t="s">
        <v>633</v>
      </c>
      <c r="AL53" s="520" t="s">
        <v>633</v>
      </c>
      <c r="AM53" s="520" t="s">
        <v>633</v>
      </c>
      <c r="AN53" s="520" t="s">
        <v>782</v>
      </c>
      <c r="AO53" s="520" t="s">
        <v>782</v>
      </c>
      <c r="AP53" s="520" t="s">
        <v>782</v>
      </c>
      <c r="AQ53" s="520" t="s">
        <v>798</v>
      </c>
      <c r="AR53" s="520" t="s">
        <v>798</v>
      </c>
      <c r="AS53" s="520" t="s">
        <v>633</v>
      </c>
      <c r="AT53" s="520" t="s">
        <v>633</v>
      </c>
      <c r="AU53" s="520" t="s">
        <v>782</v>
      </c>
      <c r="AV53" s="520" t="s">
        <v>782</v>
      </c>
      <c r="AW53" s="520" t="s">
        <v>782</v>
      </c>
      <c r="AX53" s="520" t="s">
        <v>798</v>
      </c>
      <c r="AY53" s="520" t="s">
        <v>798</v>
      </c>
      <c r="AZ53" s="520" t="s">
        <v>633</v>
      </c>
      <c r="BA53" s="520" t="s">
        <v>633</v>
      </c>
      <c r="BC53" s="118"/>
      <c r="BD53" s="118">
        <f t="shared" si="0"/>
        <v>0</v>
      </c>
      <c r="BE53" s="118">
        <f t="shared" si="1"/>
        <v>0</v>
      </c>
      <c r="BF53" s="118">
        <f t="shared" si="2"/>
        <v>0</v>
      </c>
      <c r="BG53" s="118">
        <f t="shared" si="3"/>
        <v>0</v>
      </c>
      <c r="BH53" s="118">
        <f t="shared" si="4"/>
        <v>0</v>
      </c>
      <c r="BI53" s="118">
        <f t="shared" si="5"/>
        <v>0</v>
      </c>
      <c r="BJ53" s="118">
        <f t="shared" si="6"/>
        <v>0</v>
      </c>
      <c r="BK53" s="118">
        <f t="shared" si="7"/>
        <v>0</v>
      </c>
      <c r="BL53" s="117">
        <f t="shared" si="87"/>
        <v>0</v>
      </c>
      <c r="BM53" s="118">
        <f t="shared" si="8"/>
        <v>0</v>
      </c>
      <c r="BN53" s="118">
        <f t="shared" si="9"/>
        <v>0</v>
      </c>
      <c r="BO53" s="117">
        <f t="shared" si="10"/>
        <v>0</v>
      </c>
      <c r="BP53" s="118">
        <f t="shared" si="11"/>
        <v>0</v>
      </c>
      <c r="BQ53" s="118">
        <f t="shared" si="12"/>
        <v>0</v>
      </c>
      <c r="BR53" s="118">
        <f t="shared" si="13"/>
        <v>0</v>
      </c>
      <c r="BS53" s="118">
        <f t="shared" si="14"/>
        <v>0</v>
      </c>
      <c r="BT53" s="118">
        <f t="shared" si="15"/>
        <v>0</v>
      </c>
      <c r="BU53" s="118">
        <f t="shared" si="16"/>
        <v>0</v>
      </c>
      <c r="BV53" s="118">
        <f t="shared" si="88"/>
        <v>0</v>
      </c>
      <c r="BW53" s="117">
        <f t="shared" si="17"/>
        <v>0</v>
      </c>
      <c r="BX53" s="117">
        <f t="shared" si="18"/>
        <v>0</v>
      </c>
      <c r="BY53" s="117">
        <f t="shared" si="19"/>
        <v>0</v>
      </c>
      <c r="BZ53" s="117">
        <f t="shared" si="20"/>
        <v>0</v>
      </c>
      <c r="CA53" s="117">
        <f t="shared" si="21"/>
        <v>0</v>
      </c>
      <c r="CB53" s="117">
        <f t="shared" si="89"/>
        <v>0</v>
      </c>
      <c r="CC53" s="117">
        <f t="shared" si="22"/>
        <v>0</v>
      </c>
      <c r="CD53" s="117">
        <f t="shared" si="23"/>
        <v>0</v>
      </c>
      <c r="CE53" s="117">
        <f t="shared" si="24"/>
        <v>0</v>
      </c>
      <c r="CF53" s="117">
        <f t="shared" si="90"/>
        <v>0</v>
      </c>
      <c r="CG53" s="117">
        <f t="shared" si="91"/>
        <v>0</v>
      </c>
      <c r="CH53" s="117">
        <f t="shared" si="92"/>
        <v>0</v>
      </c>
      <c r="CI53" s="117">
        <f t="shared" si="25"/>
        <v>0</v>
      </c>
      <c r="CJ53" s="117">
        <f t="shared" si="26"/>
        <v>0</v>
      </c>
      <c r="CK53" s="117">
        <f t="shared" si="27"/>
        <v>0</v>
      </c>
      <c r="CL53" s="117">
        <f t="shared" si="28"/>
        <v>0</v>
      </c>
      <c r="CM53" s="117">
        <f t="shared" si="29"/>
        <v>0</v>
      </c>
      <c r="CN53" s="117">
        <f t="shared" si="30"/>
        <v>0</v>
      </c>
      <c r="CO53" s="117">
        <f t="shared" si="31"/>
        <v>0</v>
      </c>
      <c r="CP53" s="117">
        <f t="shared" si="32"/>
        <v>0</v>
      </c>
      <c r="CQ53" s="117">
        <f t="shared" si="33"/>
        <v>0</v>
      </c>
      <c r="CR53" s="117">
        <f t="shared" si="93"/>
        <v>0</v>
      </c>
      <c r="CS53" s="117">
        <f t="shared" si="34"/>
        <v>0</v>
      </c>
      <c r="CT53" s="117">
        <f t="shared" si="35"/>
        <v>0</v>
      </c>
      <c r="CU53" s="117">
        <f t="shared" si="36"/>
        <v>0</v>
      </c>
      <c r="CV53" s="117">
        <f t="shared" si="37"/>
        <v>0</v>
      </c>
      <c r="CW53" s="117">
        <f t="shared" si="38"/>
        <v>0</v>
      </c>
      <c r="CX53" s="117">
        <f t="shared" si="39"/>
        <v>0</v>
      </c>
      <c r="CY53" s="117">
        <f t="shared" si="40"/>
        <v>0</v>
      </c>
      <c r="CZ53" s="117">
        <f t="shared" si="41"/>
        <v>0</v>
      </c>
      <c r="DA53" s="117">
        <f t="shared" si="42"/>
        <v>0</v>
      </c>
      <c r="DB53" s="117">
        <f t="shared" si="94"/>
        <v>0</v>
      </c>
      <c r="DC53" s="117">
        <f t="shared" si="43"/>
        <v>0</v>
      </c>
      <c r="DD53" s="117">
        <f t="shared" si="95"/>
        <v>0</v>
      </c>
      <c r="DE53" s="117">
        <f t="shared" si="44"/>
        <v>0</v>
      </c>
      <c r="DF53" s="117">
        <f t="shared" si="96"/>
        <v>0</v>
      </c>
      <c r="DG53" s="117">
        <f t="shared" si="45"/>
        <v>0</v>
      </c>
      <c r="DH53" s="117">
        <f t="shared" si="46"/>
        <v>0</v>
      </c>
      <c r="DI53" s="117">
        <f t="shared" si="47"/>
        <v>0</v>
      </c>
      <c r="DJ53" s="117">
        <f t="shared" si="48"/>
        <v>0</v>
      </c>
      <c r="DK53" s="117">
        <f t="shared" si="49"/>
        <v>0</v>
      </c>
      <c r="DL53" s="117">
        <f t="shared" si="50"/>
        <v>0</v>
      </c>
      <c r="DM53" s="117">
        <f t="shared" si="51"/>
        <v>0</v>
      </c>
      <c r="DN53" s="117">
        <f t="shared" si="52"/>
        <v>0</v>
      </c>
      <c r="DO53" s="117">
        <f t="shared" si="97"/>
        <v>0</v>
      </c>
      <c r="DP53" s="117">
        <f t="shared" si="53"/>
        <v>0</v>
      </c>
      <c r="DQ53" s="117">
        <f t="shared" si="54"/>
        <v>0</v>
      </c>
      <c r="DR53" s="117">
        <f t="shared" si="98"/>
        <v>0</v>
      </c>
      <c r="DS53" s="117">
        <f t="shared" si="99"/>
        <v>0</v>
      </c>
      <c r="DT53" s="117">
        <f t="shared" si="55"/>
        <v>0</v>
      </c>
      <c r="DU53" s="117">
        <f t="shared" si="56"/>
        <v>0</v>
      </c>
      <c r="DV53" s="117">
        <f t="shared" si="57"/>
        <v>0</v>
      </c>
      <c r="DW53" s="117">
        <f t="shared" si="58"/>
        <v>0</v>
      </c>
      <c r="DX53" s="117">
        <f t="shared" si="59"/>
        <v>0</v>
      </c>
      <c r="DY53" s="117">
        <f t="shared" si="60"/>
        <v>0</v>
      </c>
      <c r="DZ53" s="117">
        <f t="shared" si="100"/>
        <v>0</v>
      </c>
      <c r="EA53" s="117">
        <f t="shared" si="61"/>
        <v>0</v>
      </c>
      <c r="EB53" s="117">
        <f t="shared" si="101"/>
        <v>0</v>
      </c>
      <c r="EC53" s="117">
        <f t="shared" si="62"/>
        <v>0</v>
      </c>
      <c r="ED53" s="117">
        <f t="shared" si="63"/>
        <v>0</v>
      </c>
      <c r="EE53" s="117">
        <f t="shared" si="64"/>
        <v>0</v>
      </c>
      <c r="EF53" s="117">
        <f t="shared" si="65"/>
        <v>0</v>
      </c>
      <c r="EG53" s="117">
        <f t="shared" si="66"/>
        <v>0</v>
      </c>
      <c r="EH53" s="117">
        <f t="shared" si="102"/>
        <v>0</v>
      </c>
      <c r="EI53" s="117">
        <f t="shared" si="67"/>
        <v>0</v>
      </c>
      <c r="EJ53" s="117">
        <f t="shared" si="68"/>
        <v>0</v>
      </c>
      <c r="EK53" s="117">
        <f t="shared" si="69"/>
        <v>0</v>
      </c>
      <c r="EL53" s="117">
        <f t="shared" si="70"/>
        <v>0</v>
      </c>
      <c r="EM53" s="117">
        <f t="shared" si="71"/>
        <v>0</v>
      </c>
      <c r="EN53" s="117">
        <f t="shared" si="103"/>
        <v>0</v>
      </c>
      <c r="EO53" s="117">
        <f t="shared" si="72"/>
        <v>0</v>
      </c>
      <c r="EP53" s="117">
        <f t="shared" si="73"/>
        <v>0</v>
      </c>
      <c r="EQ53" s="117">
        <f t="shared" si="74"/>
        <v>0</v>
      </c>
      <c r="ER53" s="118">
        <f t="shared" si="75"/>
        <v>0</v>
      </c>
      <c r="ES53" s="117">
        <f t="shared" si="76"/>
        <v>0</v>
      </c>
      <c r="ET53" s="117">
        <f t="shared" si="77"/>
        <v>0</v>
      </c>
      <c r="EU53" s="117">
        <f t="shared" si="78"/>
        <v>0</v>
      </c>
      <c r="EV53" s="117">
        <f t="shared" si="79"/>
        <v>0</v>
      </c>
      <c r="EW53" s="117">
        <f t="shared" si="80"/>
        <v>0</v>
      </c>
      <c r="EX53" s="117">
        <f t="shared" si="81"/>
        <v>0</v>
      </c>
      <c r="EY53" s="118">
        <f t="shared" si="82"/>
        <v>0</v>
      </c>
      <c r="EZ53" s="118">
        <f t="shared" si="83"/>
        <v>0</v>
      </c>
      <c r="FA53" s="117">
        <f t="shared" si="104"/>
        <v>0</v>
      </c>
      <c r="FB53" s="118">
        <f t="shared" si="84"/>
        <v>0</v>
      </c>
      <c r="FC53" s="118">
        <f t="shared" si="85"/>
        <v>0</v>
      </c>
      <c r="FD53" s="7">
        <f t="shared" si="86"/>
        <v>0</v>
      </c>
    </row>
    <row r="54" spans="1:162" ht="17.100000000000001" customHeight="1" thickBot="1" x14ac:dyDescent="0.3">
      <c r="A54" s="775"/>
      <c r="B54" s="778"/>
      <c r="C54" s="173">
        <v>10</v>
      </c>
      <c r="D54" s="492"/>
      <c r="E54" s="466"/>
      <c r="F54" s="467"/>
      <c r="G54" s="468"/>
      <c r="H54" s="469"/>
      <c r="I54" s="467"/>
      <c r="J54" s="470"/>
      <c r="K54" s="469"/>
      <c r="L54" s="471"/>
      <c r="M54" s="465"/>
      <c r="N54" s="466"/>
      <c r="O54" s="467"/>
      <c r="P54" s="468"/>
      <c r="Q54" s="467"/>
      <c r="R54" s="470"/>
      <c r="S54" s="471"/>
      <c r="T54" s="465"/>
      <c r="U54" s="474"/>
      <c r="V54" s="442"/>
      <c r="W54" s="468"/>
      <c r="X54" s="473"/>
      <c r="Y54" s="470"/>
      <c r="Z54" s="469"/>
      <c r="AA54" s="471"/>
      <c r="AB54" s="42" t="s">
        <v>957</v>
      </c>
      <c r="AC54" s="10" t="s">
        <v>527</v>
      </c>
      <c r="AD54" s="6"/>
      <c r="AE54" s="520" t="s">
        <v>815</v>
      </c>
      <c r="AF54" s="520" t="s">
        <v>815</v>
      </c>
      <c r="AG54" s="520" t="s">
        <v>815</v>
      </c>
      <c r="AH54" s="520" t="s">
        <v>783</v>
      </c>
      <c r="AI54" s="520" t="s">
        <v>783</v>
      </c>
      <c r="AJ54" s="520" t="s">
        <v>783</v>
      </c>
      <c r="AK54" s="520" t="s">
        <v>639</v>
      </c>
      <c r="AL54" s="520" t="s">
        <v>639</v>
      </c>
      <c r="AM54" s="520" t="s">
        <v>639</v>
      </c>
      <c r="AN54" s="520" t="s">
        <v>803</v>
      </c>
      <c r="AO54" s="520" t="s">
        <v>803</v>
      </c>
      <c r="AP54" s="520" t="s">
        <v>803</v>
      </c>
      <c r="AQ54" s="520" t="s">
        <v>798</v>
      </c>
      <c r="AR54" s="520" t="s">
        <v>798</v>
      </c>
      <c r="AS54" s="520" t="s">
        <v>633</v>
      </c>
      <c r="AT54" s="520" t="s">
        <v>633</v>
      </c>
      <c r="AU54" s="520" t="s">
        <v>803</v>
      </c>
      <c r="AV54" s="520" t="s">
        <v>803</v>
      </c>
      <c r="AW54" s="520" t="s">
        <v>803</v>
      </c>
      <c r="AX54" s="520" t="s">
        <v>798</v>
      </c>
      <c r="AY54" s="520" t="s">
        <v>798</v>
      </c>
      <c r="AZ54" s="520" t="s">
        <v>633</v>
      </c>
      <c r="BA54" s="520" t="s">
        <v>633</v>
      </c>
      <c r="BC54" s="118"/>
      <c r="BD54" s="118">
        <f t="shared" si="0"/>
        <v>0</v>
      </c>
      <c r="BE54" s="118">
        <f t="shared" si="1"/>
        <v>0</v>
      </c>
      <c r="BF54" s="118">
        <f t="shared" si="2"/>
        <v>0</v>
      </c>
      <c r="BG54" s="118">
        <f t="shared" si="3"/>
        <v>0</v>
      </c>
      <c r="BH54" s="118">
        <f t="shared" si="4"/>
        <v>0</v>
      </c>
      <c r="BI54" s="118">
        <f t="shared" si="5"/>
        <v>0</v>
      </c>
      <c r="BJ54" s="118">
        <f t="shared" si="6"/>
        <v>0</v>
      </c>
      <c r="BK54" s="118">
        <f t="shared" si="7"/>
        <v>0</v>
      </c>
      <c r="BL54" s="117">
        <f t="shared" si="87"/>
        <v>0</v>
      </c>
      <c r="BM54" s="118">
        <f t="shared" si="8"/>
        <v>0</v>
      </c>
      <c r="BN54" s="118">
        <f t="shared" si="9"/>
        <v>0</v>
      </c>
      <c r="BO54" s="117">
        <f t="shared" si="10"/>
        <v>0</v>
      </c>
      <c r="BP54" s="118">
        <f t="shared" si="11"/>
        <v>0</v>
      </c>
      <c r="BQ54" s="118">
        <f t="shared" si="12"/>
        <v>0</v>
      </c>
      <c r="BR54" s="118">
        <f t="shared" si="13"/>
        <v>0</v>
      </c>
      <c r="BS54" s="118">
        <f t="shared" si="14"/>
        <v>0</v>
      </c>
      <c r="BT54" s="118">
        <f t="shared" si="15"/>
        <v>0</v>
      </c>
      <c r="BU54" s="118">
        <f t="shared" si="16"/>
        <v>0</v>
      </c>
      <c r="BV54" s="118">
        <f t="shared" si="88"/>
        <v>0</v>
      </c>
      <c r="BW54" s="117">
        <f t="shared" si="17"/>
        <v>0</v>
      </c>
      <c r="BX54" s="117">
        <f t="shared" si="18"/>
        <v>0</v>
      </c>
      <c r="BY54" s="117">
        <f t="shared" si="19"/>
        <v>0</v>
      </c>
      <c r="BZ54" s="117">
        <f t="shared" si="20"/>
        <v>0</v>
      </c>
      <c r="CA54" s="117">
        <f t="shared" si="21"/>
        <v>0</v>
      </c>
      <c r="CB54" s="117">
        <f t="shared" si="89"/>
        <v>0</v>
      </c>
      <c r="CC54" s="117">
        <f t="shared" si="22"/>
        <v>0</v>
      </c>
      <c r="CD54" s="117">
        <f t="shared" si="23"/>
        <v>0</v>
      </c>
      <c r="CE54" s="117">
        <f t="shared" si="24"/>
        <v>0</v>
      </c>
      <c r="CF54" s="117">
        <f t="shared" si="90"/>
        <v>0</v>
      </c>
      <c r="CG54" s="117">
        <f t="shared" si="91"/>
        <v>0</v>
      </c>
      <c r="CH54" s="117">
        <f t="shared" si="92"/>
        <v>0</v>
      </c>
      <c r="CI54" s="117">
        <f t="shared" si="25"/>
        <v>0</v>
      </c>
      <c r="CJ54" s="117">
        <f t="shared" si="26"/>
        <v>0</v>
      </c>
      <c r="CK54" s="117">
        <f t="shared" si="27"/>
        <v>0</v>
      </c>
      <c r="CL54" s="117">
        <f t="shared" si="28"/>
        <v>0</v>
      </c>
      <c r="CM54" s="117">
        <f t="shared" si="29"/>
        <v>0</v>
      </c>
      <c r="CN54" s="117">
        <f t="shared" si="30"/>
        <v>0</v>
      </c>
      <c r="CO54" s="117">
        <f t="shared" si="31"/>
        <v>0</v>
      </c>
      <c r="CP54" s="117">
        <f t="shared" si="32"/>
        <v>0</v>
      </c>
      <c r="CQ54" s="117">
        <f t="shared" si="33"/>
        <v>0</v>
      </c>
      <c r="CR54" s="117">
        <f t="shared" si="93"/>
        <v>0</v>
      </c>
      <c r="CS54" s="117">
        <f t="shared" si="34"/>
        <v>0</v>
      </c>
      <c r="CT54" s="117">
        <f t="shared" si="35"/>
        <v>0</v>
      </c>
      <c r="CU54" s="117">
        <f t="shared" si="36"/>
        <v>0</v>
      </c>
      <c r="CV54" s="117">
        <f t="shared" si="37"/>
        <v>0</v>
      </c>
      <c r="CW54" s="117">
        <f t="shared" si="38"/>
        <v>0</v>
      </c>
      <c r="CX54" s="117">
        <f t="shared" si="39"/>
        <v>0</v>
      </c>
      <c r="CY54" s="117">
        <f t="shared" si="40"/>
        <v>0</v>
      </c>
      <c r="CZ54" s="117">
        <f t="shared" si="41"/>
        <v>0</v>
      </c>
      <c r="DA54" s="117">
        <f t="shared" si="42"/>
        <v>0</v>
      </c>
      <c r="DB54" s="117">
        <f t="shared" si="94"/>
        <v>0</v>
      </c>
      <c r="DC54" s="117">
        <f t="shared" si="43"/>
        <v>0</v>
      </c>
      <c r="DD54" s="117">
        <f t="shared" si="95"/>
        <v>0</v>
      </c>
      <c r="DE54" s="117">
        <f t="shared" si="44"/>
        <v>0</v>
      </c>
      <c r="DF54" s="117">
        <f t="shared" si="96"/>
        <v>0</v>
      </c>
      <c r="DG54" s="117">
        <f t="shared" si="45"/>
        <v>0</v>
      </c>
      <c r="DH54" s="117">
        <f t="shared" si="46"/>
        <v>0</v>
      </c>
      <c r="DI54" s="117">
        <f t="shared" si="47"/>
        <v>0</v>
      </c>
      <c r="DJ54" s="117">
        <f t="shared" si="48"/>
        <v>0</v>
      </c>
      <c r="DK54" s="117">
        <f t="shared" si="49"/>
        <v>0</v>
      </c>
      <c r="DL54" s="117">
        <f t="shared" si="50"/>
        <v>0</v>
      </c>
      <c r="DM54" s="117">
        <f t="shared" si="51"/>
        <v>0</v>
      </c>
      <c r="DN54" s="117">
        <f t="shared" si="52"/>
        <v>0</v>
      </c>
      <c r="DO54" s="117">
        <f t="shared" si="97"/>
        <v>0</v>
      </c>
      <c r="DP54" s="117">
        <f t="shared" si="53"/>
        <v>0</v>
      </c>
      <c r="DQ54" s="117">
        <f t="shared" si="54"/>
        <v>0</v>
      </c>
      <c r="DR54" s="117">
        <f t="shared" si="98"/>
        <v>0</v>
      </c>
      <c r="DS54" s="117">
        <f t="shared" si="99"/>
        <v>0</v>
      </c>
      <c r="DT54" s="117">
        <f t="shared" si="55"/>
        <v>0</v>
      </c>
      <c r="DU54" s="117">
        <f t="shared" si="56"/>
        <v>0</v>
      </c>
      <c r="DV54" s="117">
        <f t="shared" si="57"/>
        <v>0</v>
      </c>
      <c r="DW54" s="117">
        <f t="shared" si="58"/>
        <v>0</v>
      </c>
      <c r="DX54" s="117">
        <f t="shared" si="59"/>
        <v>0</v>
      </c>
      <c r="DY54" s="117">
        <f t="shared" si="60"/>
        <v>0</v>
      </c>
      <c r="DZ54" s="117">
        <f t="shared" si="100"/>
        <v>0</v>
      </c>
      <c r="EA54" s="117">
        <f t="shared" si="61"/>
        <v>0</v>
      </c>
      <c r="EB54" s="117">
        <f t="shared" si="101"/>
        <v>0</v>
      </c>
      <c r="EC54" s="117">
        <f t="shared" si="62"/>
        <v>0</v>
      </c>
      <c r="ED54" s="117">
        <f t="shared" si="63"/>
        <v>0</v>
      </c>
      <c r="EE54" s="117">
        <f t="shared" si="64"/>
        <v>0</v>
      </c>
      <c r="EF54" s="117">
        <f t="shared" si="65"/>
        <v>0</v>
      </c>
      <c r="EG54" s="117">
        <f t="shared" si="66"/>
        <v>0</v>
      </c>
      <c r="EH54" s="117">
        <f t="shared" si="102"/>
        <v>0</v>
      </c>
      <c r="EI54" s="117">
        <f t="shared" si="67"/>
        <v>0</v>
      </c>
      <c r="EJ54" s="117">
        <f t="shared" si="68"/>
        <v>0</v>
      </c>
      <c r="EK54" s="117">
        <f t="shared" si="69"/>
        <v>0</v>
      </c>
      <c r="EL54" s="117">
        <f t="shared" si="70"/>
        <v>0</v>
      </c>
      <c r="EM54" s="117">
        <f t="shared" si="71"/>
        <v>0</v>
      </c>
      <c r="EN54" s="117">
        <f t="shared" si="103"/>
        <v>0</v>
      </c>
      <c r="EO54" s="117">
        <f t="shared" si="72"/>
        <v>0</v>
      </c>
      <c r="EP54" s="117">
        <f t="shared" si="73"/>
        <v>0</v>
      </c>
      <c r="EQ54" s="117">
        <f t="shared" si="74"/>
        <v>0</v>
      </c>
      <c r="ER54" s="118">
        <f t="shared" si="75"/>
        <v>0</v>
      </c>
      <c r="ES54" s="117">
        <f t="shared" si="76"/>
        <v>0</v>
      </c>
      <c r="ET54" s="117">
        <f t="shared" si="77"/>
        <v>0</v>
      </c>
      <c r="EU54" s="117">
        <f t="shared" si="78"/>
        <v>0</v>
      </c>
      <c r="EV54" s="117">
        <f t="shared" si="79"/>
        <v>0</v>
      </c>
      <c r="EW54" s="117">
        <f t="shared" si="80"/>
        <v>0</v>
      </c>
      <c r="EX54" s="117">
        <f t="shared" si="81"/>
        <v>0</v>
      </c>
      <c r="EY54" s="118">
        <f t="shared" si="82"/>
        <v>0</v>
      </c>
      <c r="EZ54" s="118">
        <f t="shared" si="83"/>
        <v>0</v>
      </c>
      <c r="FA54" s="117">
        <f t="shared" si="104"/>
        <v>0</v>
      </c>
      <c r="FB54" s="118">
        <f t="shared" si="84"/>
        <v>0</v>
      </c>
      <c r="FC54" s="118">
        <f t="shared" si="85"/>
        <v>0</v>
      </c>
      <c r="FD54" s="7">
        <f t="shared" si="86"/>
        <v>0</v>
      </c>
    </row>
    <row r="55" spans="1:162" ht="17.100000000000001" customHeight="1" thickTop="1" x14ac:dyDescent="0.25">
      <c r="A55" s="773">
        <v>5</v>
      </c>
      <c r="B55" s="776" t="s">
        <v>20</v>
      </c>
      <c r="C55" s="221">
        <v>0</v>
      </c>
      <c r="D55" s="860" t="s">
        <v>991</v>
      </c>
      <c r="E55" s="861"/>
      <c r="F55" s="861"/>
      <c r="G55" s="861"/>
      <c r="H55" s="861"/>
      <c r="I55" s="861"/>
      <c r="J55" s="861"/>
      <c r="K55" s="861"/>
      <c r="L55" s="861"/>
      <c r="M55" s="861"/>
      <c r="N55" s="861"/>
      <c r="O55" s="861"/>
      <c r="P55" s="861"/>
      <c r="Q55" s="861"/>
      <c r="R55" s="861"/>
      <c r="S55" s="861"/>
      <c r="T55" s="861"/>
      <c r="U55" s="861"/>
      <c r="V55" s="861"/>
      <c r="W55" s="861"/>
      <c r="X55" s="861"/>
      <c r="Y55" s="861"/>
      <c r="Z55" s="861"/>
      <c r="AA55" s="862"/>
      <c r="AB55" s="42" t="s">
        <v>958</v>
      </c>
      <c r="AC55" s="10" t="s">
        <v>448</v>
      </c>
      <c r="AD55" s="6"/>
      <c r="AE55" s="520" t="s">
        <v>815</v>
      </c>
      <c r="AF55" s="520" t="s">
        <v>815</v>
      </c>
      <c r="AG55" s="520" t="s">
        <v>815</v>
      </c>
      <c r="AH55" s="520" t="s">
        <v>783</v>
      </c>
      <c r="AI55" s="520" t="s">
        <v>783</v>
      </c>
      <c r="AJ55" s="520" t="s">
        <v>783</v>
      </c>
      <c r="AK55" s="520" t="s">
        <v>639</v>
      </c>
      <c r="AL55" s="520" t="s">
        <v>639</v>
      </c>
      <c r="AM55" s="520" t="s">
        <v>639</v>
      </c>
      <c r="AN55" s="520" t="s">
        <v>803</v>
      </c>
      <c r="AO55" s="520" t="s">
        <v>803</v>
      </c>
      <c r="AP55" s="520" t="s">
        <v>803</v>
      </c>
      <c r="AQ55" s="520" t="s">
        <v>798</v>
      </c>
      <c r="AR55" s="520" t="s">
        <v>798</v>
      </c>
      <c r="AS55" s="520" t="s">
        <v>633</v>
      </c>
      <c r="AT55" s="520" t="s">
        <v>633</v>
      </c>
      <c r="AU55" s="520" t="s">
        <v>803</v>
      </c>
      <c r="AV55" s="520" t="s">
        <v>803</v>
      </c>
      <c r="AW55" s="520" t="s">
        <v>803</v>
      </c>
      <c r="AX55" s="520" t="s">
        <v>798</v>
      </c>
      <c r="AY55" s="520" t="s">
        <v>798</v>
      </c>
      <c r="AZ55" s="520" t="s">
        <v>633</v>
      </c>
      <c r="BA55" s="520" t="s">
        <v>633</v>
      </c>
      <c r="BC55" s="118"/>
      <c r="BD55" s="118">
        <f t="shared" si="0"/>
        <v>0</v>
      </c>
      <c r="BE55" s="118">
        <f t="shared" si="1"/>
        <v>0</v>
      </c>
      <c r="BF55" s="118">
        <f t="shared" si="2"/>
        <v>0</v>
      </c>
      <c r="BG55" s="118">
        <f t="shared" si="3"/>
        <v>0</v>
      </c>
      <c r="BH55" s="118">
        <f t="shared" si="4"/>
        <v>0</v>
      </c>
      <c r="BI55" s="118">
        <f t="shared" si="5"/>
        <v>0</v>
      </c>
      <c r="BJ55" s="118">
        <f t="shared" si="6"/>
        <v>0</v>
      </c>
      <c r="BK55" s="118">
        <f t="shared" si="7"/>
        <v>0</v>
      </c>
      <c r="BL55" s="117">
        <f t="shared" si="87"/>
        <v>0</v>
      </c>
      <c r="BM55" s="118">
        <f t="shared" si="8"/>
        <v>0</v>
      </c>
      <c r="BN55" s="118">
        <f t="shared" si="9"/>
        <v>0</v>
      </c>
      <c r="BO55" s="117">
        <f t="shared" si="10"/>
        <v>0</v>
      </c>
      <c r="BP55" s="118">
        <f t="shared" si="11"/>
        <v>0</v>
      </c>
      <c r="BQ55" s="118">
        <f t="shared" si="12"/>
        <v>0</v>
      </c>
      <c r="BR55" s="118">
        <f t="shared" si="13"/>
        <v>0</v>
      </c>
      <c r="BS55" s="118">
        <f t="shared" si="14"/>
        <v>0</v>
      </c>
      <c r="BT55" s="118">
        <f t="shared" si="15"/>
        <v>0</v>
      </c>
      <c r="BU55" s="118">
        <f t="shared" si="16"/>
        <v>0</v>
      </c>
      <c r="BV55" s="118">
        <f t="shared" si="88"/>
        <v>0</v>
      </c>
      <c r="BW55" s="117">
        <f t="shared" si="17"/>
        <v>0</v>
      </c>
      <c r="BX55" s="117">
        <f t="shared" si="18"/>
        <v>0</v>
      </c>
      <c r="BY55" s="117">
        <f t="shared" si="19"/>
        <v>0</v>
      </c>
      <c r="BZ55" s="117">
        <f t="shared" si="20"/>
        <v>0</v>
      </c>
      <c r="CA55" s="117">
        <f t="shared" si="21"/>
        <v>0</v>
      </c>
      <c r="CB55" s="117">
        <f t="shared" si="89"/>
        <v>0</v>
      </c>
      <c r="CC55" s="117">
        <f t="shared" si="22"/>
        <v>0</v>
      </c>
      <c r="CD55" s="117">
        <f t="shared" si="23"/>
        <v>0</v>
      </c>
      <c r="CE55" s="117">
        <f t="shared" si="24"/>
        <v>0</v>
      </c>
      <c r="CF55" s="117">
        <f t="shared" si="90"/>
        <v>0</v>
      </c>
      <c r="CG55" s="117">
        <f t="shared" si="91"/>
        <v>0</v>
      </c>
      <c r="CH55" s="117">
        <f t="shared" si="92"/>
        <v>0</v>
      </c>
      <c r="CI55" s="117">
        <f t="shared" si="25"/>
        <v>0</v>
      </c>
      <c r="CJ55" s="117">
        <f t="shared" si="26"/>
        <v>0</v>
      </c>
      <c r="CK55" s="117">
        <f t="shared" si="27"/>
        <v>0</v>
      </c>
      <c r="CL55" s="117">
        <f t="shared" si="28"/>
        <v>0</v>
      </c>
      <c r="CM55" s="117">
        <f t="shared" si="29"/>
        <v>0</v>
      </c>
      <c r="CN55" s="117">
        <f t="shared" si="30"/>
        <v>0</v>
      </c>
      <c r="CO55" s="117">
        <f t="shared" si="31"/>
        <v>0</v>
      </c>
      <c r="CP55" s="117">
        <f t="shared" si="32"/>
        <v>0</v>
      </c>
      <c r="CQ55" s="117">
        <f t="shared" si="33"/>
        <v>0</v>
      </c>
      <c r="CR55" s="117">
        <f t="shared" si="93"/>
        <v>0</v>
      </c>
      <c r="CS55" s="117">
        <f t="shared" si="34"/>
        <v>0</v>
      </c>
      <c r="CT55" s="117">
        <f t="shared" si="35"/>
        <v>0</v>
      </c>
      <c r="CU55" s="117">
        <f t="shared" si="36"/>
        <v>0</v>
      </c>
      <c r="CV55" s="117">
        <f t="shared" si="37"/>
        <v>0</v>
      </c>
      <c r="CW55" s="117">
        <f t="shared" si="38"/>
        <v>0</v>
      </c>
      <c r="CX55" s="117">
        <f t="shared" si="39"/>
        <v>0</v>
      </c>
      <c r="CY55" s="117">
        <f t="shared" si="40"/>
        <v>0</v>
      </c>
      <c r="CZ55" s="117">
        <f t="shared" si="41"/>
        <v>0</v>
      </c>
      <c r="DA55" s="117">
        <f t="shared" si="42"/>
        <v>0</v>
      </c>
      <c r="DB55" s="117">
        <f t="shared" si="94"/>
        <v>0</v>
      </c>
      <c r="DC55" s="117">
        <f t="shared" si="43"/>
        <v>0</v>
      </c>
      <c r="DD55" s="117">
        <f t="shared" si="95"/>
        <v>0</v>
      </c>
      <c r="DE55" s="117">
        <f t="shared" si="44"/>
        <v>0</v>
      </c>
      <c r="DF55" s="117">
        <f t="shared" si="96"/>
        <v>0</v>
      </c>
      <c r="DG55" s="117">
        <f t="shared" si="45"/>
        <v>0</v>
      </c>
      <c r="DH55" s="117">
        <f t="shared" si="46"/>
        <v>0</v>
      </c>
      <c r="DI55" s="117">
        <f t="shared" si="47"/>
        <v>0</v>
      </c>
      <c r="DJ55" s="117">
        <f t="shared" si="48"/>
        <v>0</v>
      </c>
      <c r="DK55" s="117">
        <f t="shared" si="49"/>
        <v>0</v>
      </c>
      <c r="DL55" s="117">
        <f t="shared" si="50"/>
        <v>0</v>
      </c>
      <c r="DM55" s="117">
        <f t="shared" si="51"/>
        <v>0</v>
      </c>
      <c r="DN55" s="117">
        <f t="shared" si="52"/>
        <v>0</v>
      </c>
      <c r="DO55" s="117">
        <f t="shared" si="97"/>
        <v>0</v>
      </c>
      <c r="DP55" s="117">
        <f t="shared" si="53"/>
        <v>0</v>
      </c>
      <c r="DQ55" s="117">
        <f t="shared" si="54"/>
        <v>0</v>
      </c>
      <c r="DR55" s="117">
        <f t="shared" si="98"/>
        <v>0</v>
      </c>
      <c r="DS55" s="117">
        <f t="shared" si="99"/>
        <v>0</v>
      </c>
      <c r="DT55" s="117">
        <f t="shared" si="55"/>
        <v>0</v>
      </c>
      <c r="DU55" s="117">
        <f t="shared" si="56"/>
        <v>0</v>
      </c>
      <c r="DV55" s="117">
        <f t="shared" si="57"/>
        <v>0</v>
      </c>
      <c r="DW55" s="117">
        <f t="shared" si="58"/>
        <v>0</v>
      </c>
      <c r="DX55" s="117">
        <f t="shared" si="59"/>
        <v>0</v>
      </c>
      <c r="DY55" s="117">
        <f t="shared" si="60"/>
        <v>0</v>
      </c>
      <c r="DZ55" s="117">
        <f t="shared" si="100"/>
        <v>0</v>
      </c>
      <c r="EA55" s="117">
        <f t="shared" si="61"/>
        <v>0</v>
      </c>
      <c r="EB55" s="117">
        <f t="shared" si="101"/>
        <v>0</v>
      </c>
      <c r="EC55" s="117">
        <f t="shared" si="62"/>
        <v>0</v>
      </c>
      <c r="ED55" s="117">
        <f t="shared" si="63"/>
        <v>0</v>
      </c>
      <c r="EE55" s="117">
        <f t="shared" si="64"/>
        <v>0</v>
      </c>
      <c r="EF55" s="117">
        <f t="shared" si="65"/>
        <v>0</v>
      </c>
      <c r="EG55" s="117">
        <f t="shared" si="66"/>
        <v>0</v>
      </c>
      <c r="EH55" s="117">
        <f t="shared" si="102"/>
        <v>0</v>
      </c>
      <c r="EI55" s="117">
        <f t="shared" si="67"/>
        <v>0</v>
      </c>
      <c r="EJ55" s="117">
        <f t="shared" si="68"/>
        <v>0</v>
      </c>
      <c r="EK55" s="117">
        <f t="shared" si="69"/>
        <v>0</v>
      </c>
      <c r="EL55" s="117">
        <f t="shared" si="70"/>
        <v>0</v>
      </c>
      <c r="EM55" s="117">
        <f t="shared" si="71"/>
        <v>0</v>
      </c>
      <c r="EN55" s="117">
        <f t="shared" si="103"/>
        <v>0</v>
      </c>
      <c r="EO55" s="117">
        <f t="shared" si="72"/>
        <v>0</v>
      </c>
      <c r="EP55" s="117">
        <f t="shared" si="73"/>
        <v>0</v>
      </c>
      <c r="EQ55" s="117">
        <f t="shared" si="74"/>
        <v>0</v>
      </c>
      <c r="ER55" s="118">
        <f t="shared" si="75"/>
        <v>0</v>
      </c>
      <c r="ES55" s="117">
        <f t="shared" si="76"/>
        <v>0</v>
      </c>
      <c r="ET55" s="117">
        <f t="shared" si="77"/>
        <v>0</v>
      </c>
      <c r="EU55" s="117">
        <f t="shared" si="78"/>
        <v>0</v>
      </c>
      <c r="EV55" s="117">
        <f t="shared" si="79"/>
        <v>0</v>
      </c>
      <c r="EW55" s="117">
        <f t="shared" si="80"/>
        <v>0</v>
      </c>
      <c r="EX55" s="117">
        <f t="shared" si="81"/>
        <v>0</v>
      </c>
      <c r="EY55" s="118">
        <f t="shared" si="82"/>
        <v>0</v>
      </c>
      <c r="EZ55" s="118">
        <f t="shared" si="83"/>
        <v>0</v>
      </c>
      <c r="FA55" s="117">
        <f t="shared" si="104"/>
        <v>0</v>
      </c>
      <c r="FB55" s="118">
        <f t="shared" si="84"/>
        <v>0</v>
      </c>
      <c r="FC55" s="118">
        <f t="shared" si="85"/>
        <v>0</v>
      </c>
      <c r="FD55" s="7">
        <f t="shared" si="86"/>
        <v>0</v>
      </c>
    </row>
    <row r="56" spans="1:162" ht="18" customHeight="1" x14ac:dyDescent="0.25">
      <c r="A56" s="774"/>
      <c r="B56" s="777"/>
      <c r="C56" s="174">
        <v>1</v>
      </c>
      <c r="D56" s="445"/>
      <c r="E56" s="439"/>
      <c r="F56" s="442"/>
      <c r="G56" s="440"/>
      <c r="H56" s="441"/>
      <c r="I56" s="442"/>
      <c r="J56" s="443"/>
      <c r="K56" s="446"/>
      <c r="L56" s="444"/>
      <c r="M56" s="445"/>
      <c r="N56" s="439"/>
      <c r="O56" s="442"/>
      <c r="P56" s="440"/>
      <c r="Q56" s="442"/>
      <c r="R56" s="443"/>
      <c r="S56" s="444"/>
      <c r="T56" s="438"/>
      <c r="U56" s="446"/>
      <c r="V56" s="442"/>
      <c r="W56" s="440"/>
      <c r="X56" s="442"/>
      <c r="Y56" s="443"/>
      <c r="Z56" s="441"/>
      <c r="AA56" s="444"/>
      <c r="AB56" s="42" t="s">
        <v>959</v>
      </c>
      <c r="AC56" s="10" t="s">
        <v>446</v>
      </c>
      <c r="AD56" s="6"/>
      <c r="AE56" s="520" t="s">
        <v>814</v>
      </c>
      <c r="AF56" s="520" t="s">
        <v>814</v>
      </c>
      <c r="AG56" s="520" t="s">
        <v>814</v>
      </c>
      <c r="AH56" s="520" t="s">
        <v>814</v>
      </c>
      <c r="AI56" s="520" t="s">
        <v>814</v>
      </c>
      <c r="AJ56" s="520" t="s">
        <v>796</v>
      </c>
      <c r="AK56" s="520" t="s">
        <v>796</v>
      </c>
      <c r="AL56" s="520" t="s">
        <v>796</v>
      </c>
      <c r="AM56" s="520" t="s">
        <v>796</v>
      </c>
      <c r="AN56" s="520" t="s">
        <v>793</v>
      </c>
      <c r="AO56" s="520" t="s">
        <v>793</v>
      </c>
      <c r="AP56" s="520" t="s">
        <v>793</v>
      </c>
      <c r="AQ56" s="520" t="s">
        <v>793</v>
      </c>
      <c r="AR56" s="520" t="s">
        <v>793</v>
      </c>
      <c r="AS56" s="520" t="s">
        <v>793</v>
      </c>
      <c r="AT56" s="520" t="s">
        <v>793</v>
      </c>
      <c r="AU56" s="520" t="s">
        <v>639</v>
      </c>
      <c r="AV56" s="520" t="s">
        <v>639</v>
      </c>
      <c r="AW56" s="520" t="s">
        <v>639</v>
      </c>
      <c r="AX56" s="520" t="s">
        <v>639</v>
      </c>
      <c r="AY56" s="520" t="s">
        <v>639</v>
      </c>
      <c r="AZ56" s="520" t="s">
        <v>639</v>
      </c>
      <c r="BA56" s="521" t="s">
        <v>639</v>
      </c>
      <c r="BC56" s="118"/>
      <c r="BD56" s="118">
        <f t="shared" si="0"/>
        <v>0</v>
      </c>
      <c r="BE56" s="118">
        <f t="shared" si="1"/>
        <v>0</v>
      </c>
      <c r="BF56" s="118">
        <f t="shared" si="2"/>
        <v>0</v>
      </c>
      <c r="BG56" s="118">
        <f t="shared" si="3"/>
        <v>0</v>
      </c>
      <c r="BH56" s="118">
        <f t="shared" si="4"/>
        <v>0</v>
      </c>
      <c r="BI56" s="118">
        <f t="shared" si="5"/>
        <v>0</v>
      </c>
      <c r="BJ56" s="118">
        <f t="shared" si="6"/>
        <v>0</v>
      </c>
      <c r="BK56" s="118">
        <f t="shared" si="7"/>
        <v>0</v>
      </c>
      <c r="BL56" s="117">
        <f t="shared" si="87"/>
        <v>0</v>
      </c>
      <c r="BM56" s="118">
        <f t="shared" si="8"/>
        <v>0</v>
      </c>
      <c r="BN56" s="118">
        <f t="shared" si="9"/>
        <v>0</v>
      </c>
      <c r="BO56" s="117">
        <f t="shared" si="10"/>
        <v>0</v>
      </c>
      <c r="BP56" s="118">
        <f t="shared" si="11"/>
        <v>0</v>
      </c>
      <c r="BQ56" s="118">
        <f t="shared" si="12"/>
        <v>0</v>
      </c>
      <c r="BR56" s="118">
        <f t="shared" si="13"/>
        <v>0</v>
      </c>
      <c r="BS56" s="118">
        <f t="shared" si="14"/>
        <v>0</v>
      </c>
      <c r="BT56" s="118">
        <f t="shared" si="15"/>
        <v>0</v>
      </c>
      <c r="BU56" s="118">
        <f t="shared" si="16"/>
        <v>0</v>
      </c>
      <c r="BV56" s="118">
        <f t="shared" si="88"/>
        <v>0</v>
      </c>
      <c r="BW56" s="117">
        <f t="shared" si="17"/>
        <v>0</v>
      </c>
      <c r="BX56" s="117">
        <f t="shared" si="18"/>
        <v>0</v>
      </c>
      <c r="BY56" s="117">
        <f t="shared" si="19"/>
        <v>0</v>
      </c>
      <c r="BZ56" s="117">
        <f t="shared" si="20"/>
        <v>0</v>
      </c>
      <c r="CA56" s="117">
        <f t="shared" si="21"/>
        <v>0</v>
      </c>
      <c r="CB56" s="117">
        <f t="shared" si="89"/>
        <v>0</v>
      </c>
      <c r="CC56" s="117">
        <f t="shared" si="22"/>
        <v>0</v>
      </c>
      <c r="CD56" s="117">
        <f t="shared" si="23"/>
        <v>0</v>
      </c>
      <c r="CE56" s="117">
        <f t="shared" si="24"/>
        <v>0</v>
      </c>
      <c r="CF56" s="117">
        <f t="shared" si="90"/>
        <v>0</v>
      </c>
      <c r="CG56" s="117">
        <f t="shared" si="91"/>
        <v>0</v>
      </c>
      <c r="CH56" s="117">
        <f t="shared" si="92"/>
        <v>0</v>
      </c>
      <c r="CI56" s="117">
        <f t="shared" si="25"/>
        <v>0</v>
      </c>
      <c r="CJ56" s="117">
        <f t="shared" si="26"/>
        <v>0</v>
      </c>
      <c r="CK56" s="117">
        <f t="shared" si="27"/>
        <v>0</v>
      </c>
      <c r="CL56" s="117">
        <f t="shared" si="28"/>
        <v>0</v>
      </c>
      <c r="CM56" s="117">
        <f t="shared" si="29"/>
        <v>0</v>
      </c>
      <c r="CN56" s="117">
        <f t="shared" si="30"/>
        <v>0</v>
      </c>
      <c r="CO56" s="117">
        <f t="shared" si="31"/>
        <v>0</v>
      </c>
      <c r="CP56" s="117">
        <f t="shared" si="32"/>
        <v>0</v>
      </c>
      <c r="CQ56" s="117">
        <f t="shared" si="33"/>
        <v>0</v>
      </c>
      <c r="CR56" s="117">
        <f t="shared" si="93"/>
        <v>0</v>
      </c>
      <c r="CS56" s="117">
        <f t="shared" si="34"/>
        <v>0</v>
      </c>
      <c r="CT56" s="117">
        <f t="shared" si="35"/>
        <v>0</v>
      </c>
      <c r="CU56" s="117">
        <f t="shared" si="36"/>
        <v>0</v>
      </c>
      <c r="CV56" s="117">
        <f t="shared" si="37"/>
        <v>0</v>
      </c>
      <c r="CW56" s="117">
        <f t="shared" si="38"/>
        <v>0</v>
      </c>
      <c r="CX56" s="117">
        <f t="shared" si="39"/>
        <v>0</v>
      </c>
      <c r="CY56" s="117">
        <f t="shared" si="40"/>
        <v>0</v>
      </c>
      <c r="CZ56" s="117">
        <f t="shared" si="41"/>
        <v>0</v>
      </c>
      <c r="DA56" s="117">
        <f t="shared" si="42"/>
        <v>0</v>
      </c>
      <c r="DB56" s="117">
        <f t="shared" si="94"/>
        <v>0</v>
      </c>
      <c r="DC56" s="117">
        <f t="shared" si="43"/>
        <v>0</v>
      </c>
      <c r="DD56" s="117">
        <f t="shared" si="95"/>
        <v>0</v>
      </c>
      <c r="DE56" s="117">
        <f t="shared" si="44"/>
        <v>0</v>
      </c>
      <c r="DF56" s="117">
        <f t="shared" si="96"/>
        <v>0</v>
      </c>
      <c r="DG56" s="117">
        <f t="shared" si="45"/>
        <v>0</v>
      </c>
      <c r="DH56" s="117">
        <f t="shared" si="46"/>
        <v>0</v>
      </c>
      <c r="DI56" s="117">
        <f t="shared" si="47"/>
        <v>0</v>
      </c>
      <c r="DJ56" s="117">
        <f t="shared" si="48"/>
        <v>0</v>
      </c>
      <c r="DK56" s="117">
        <f t="shared" si="49"/>
        <v>0</v>
      </c>
      <c r="DL56" s="117">
        <f t="shared" si="50"/>
        <v>0</v>
      </c>
      <c r="DM56" s="117">
        <f t="shared" si="51"/>
        <v>0</v>
      </c>
      <c r="DN56" s="117">
        <f t="shared" si="52"/>
        <v>0</v>
      </c>
      <c r="DO56" s="117">
        <f t="shared" si="97"/>
        <v>0</v>
      </c>
      <c r="DP56" s="117">
        <f t="shared" si="53"/>
        <v>0</v>
      </c>
      <c r="DQ56" s="117">
        <f t="shared" si="54"/>
        <v>0</v>
      </c>
      <c r="DR56" s="117">
        <f t="shared" si="98"/>
        <v>0</v>
      </c>
      <c r="DS56" s="117">
        <f t="shared" si="99"/>
        <v>0</v>
      </c>
      <c r="DT56" s="117">
        <f t="shared" si="55"/>
        <v>0</v>
      </c>
      <c r="DU56" s="117">
        <f t="shared" si="56"/>
        <v>0</v>
      </c>
      <c r="DV56" s="117">
        <f t="shared" si="57"/>
        <v>0</v>
      </c>
      <c r="DW56" s="117">
        <f t="shared" si="58"/>
        <v>0</v>
      </c>
      <c r="DX56" s="117">
        <f t="shared" si="59"/>
        <v>0</v>
      </c>
      <c r="DY56" s="117">
        <f t="shared" si="60"/>
        <v>0</v>
      </c>
      <c r="DZ56" s="117">
        <f t="shared" si="100"/>
        <v>0</v>
      </c>
      <c r="EA56" s="117">
        <f t="shared" si="61"/>
        <v>0</v>
      </c>
      <c r="EB56" s="117">
        <f t="shared" si="101"/>
        <v>0</v>
      </c>
      <c r="EC56" s="117">
        <f t="shared" si="62"/>
        <v>0</v>
      </c>
      <c r="ED56" s="117">
        <f t="shared" si="63"/>
        <v>0</v>
      </c>
      <c r="EE56" s="117">
        <f t="shared" si="64"/>
        <v>0</v>
      </c>
      <c r="EF56" s="117">
        <f t="shared" si="65"/>
        <v>0</v>
      </c>
      <c r="EG56" s="117">
        <f t="shared" si="66"/>
        <v>0</v>
      </c>
      <c r="EH56" s="117">
        <f t="shared" si="102"/>
        <v>0</v>
      </c>
      <c r="EI56" s="117">
        <f t="shared" si="67"/>
        <v>0</v>
      </c>
      <c r="EJ56" s="117">
        <f t="shared" si="68"/>
        <v>0</v>
      </c>
      <c r="EK56" s="117">
        <f t="shared" si="69"/>
        <v>0</v>
      </c>
      <c r="EL56" s="117">
        <f t="shared" si="70"/>
        <v>0</v>
      </c>
      <c r="EM56" s="117">
        <f t="shared" si="71"/>
        <v>0</v>
      </c>
      <c r="EN56" s="117">
        <f t="shared" si="103"/>
        <v>0</v>
      </c>
      <c r="EO56" s="117">
        <f t="shared" si="72"/>
        <v>0</v>
      </c>
      <c r="EP56" s="117">
        <f t="shared" si="73"/>
        <v>0</v>
      </c>
      <c r="EQ56" s="117">
        <f t="shared" si="74"/>
        <v>0</v>
      </c>
      <c r="ER56" s="118">
        <f t="shared" si="75"/>
        <v>0</v>
      </c>
      <c r="ES56" s="117">
        <f t="shared" si="76"/>
        <v>0</v>
      </c>
      <c r="ET56" s="117">
        <f t="shared" si="77"/>
        <v>0</v>
      </c>
      <c r="EU56" s="117">
        <f t="shared" si="78"/>
        <v>0</v>
      </c>
      <c r="EV56" s="117">
        <f t="shared" si="79"/>
        <v>0</v>
      </c>
      <c r="EW56" s="117">
        <f t="shared" si="80"/>
        <v>0</v>
      </c>
      <c r="EX56" s="117">
        <f t="shared" si="81"/>
        <v>0</v>
      </c>
      <c r="EY56" s="118">
        <f t="shared" si="82"/>
        <v>0</v>
      </c>
      <c r="EZ56" s="118">
        <f t="shared" si="83"/>
        <v>0</v>
      </c>
      <c r="FA56" s="117">
        <f t="shared" si="104"/>
        <v>0</v>
      </c>
      <c r="FB56" s="118">
        <f t="shared" si="84"/>
        <v>0</v>
      </c>
      <c r="FC56" s="118">
        <f t="shared" si="85"/>
        <v>0</v>
      </c>
      <c r="FD56" s="7">
        <f t="shared" si="86"/>
        <v>0</v>
      </c>
    </row>
    <row r="57" spans="1:162" ht="18" customHeight="1" x14ac:dyDescent="0.25">
      <c r="A57" s="774"/>
      <c r="B57" s="777"/>
      <c r="C57" s="172">
        <v>2</v>
      </c>
      <c r="D57" s="453"/>
      <c r="E57" s="448"/>
      <c r="F57" s="430"/>
      <c r="G57" s="449"/>
      <c r="H57" s="450"/>
      <c r="I57" s="442"/>
      <c r="J57" s="451"/>
      <c r="K57" s="454"/>
      <c r="L57" s="452"/>
      <c r="M57" s="453"/>
      <c r="N57" s="448"/>
      <c r="O57" s="430"/>
      <c r="P57" s="449"/>
      <c r="Q57" s="430"/>
      <c r="R57" s="451"/>
      <c r="S57" s="452"/>
      <c r="T57" s="447"/>
      <c r="U57" s="454"/>
      <c r="V57" s="430"/>
      <c r="W57" s="449"/>
      <c r="X57" s="430"/>
      <c r="Y57" s="451"/>
      <c r="Z57" s="450"/>
      <c r="AA57" s="452"/>
      <c r="AB57" s="42" t="s">
        <v>960</v>
      </c>
      <c r="AC57" s="10" t="s">
        <v>445</v>
      </c>
      <c r="AD57" s="6"/>
      <c r="AE57" s="520" t="s">
        <v>814</v>
      </c>
      <c r="AF57" s="520" t="s">
        <v>814</v>
      </c>
      <c r="AG57" s="520" t="s">
        <v>814</v>
      </c>
      <c r="AH57" s="520" t="s">
        <v>814</v>
      </c>
      <c r="AI57" s="520" t="s">
        <v>814</v>
      </c>
      <c r="AJ57" s="520" t="s">
        <v>796</v>
      </c>
      <c r="AK57" s="520" t="s">
        <v>796</v>
      </c>
      <c r="AL57" s="520" t="s">
        <v>796</v>
      </c>
      <c r="AM57" s="520" t="s">
        <v>796</v>
      </c>
      <c r="AN57" s="520" t="s">
        <v>793</v>
      </c>
      <c r="AO57" s="520" t="s">
        <v>793</v>
      </c>
      <c r="AP57" s="520" t="s">
        <v>793</v>
      </c>
      <c r="AQ57" s="520" t="s">
        <v>793</v>
      </c>
      <c r="AR57" s="520" t="s">
        <v>793</v>
      </c>
      <c r="AS57" s="520" t="s">
        <v>793</v>
      </c>
      <c r="AT57" s="520" t="s">
        <v>793</v>
      </c>
      <c r="AU57" s="520" t="s">
        <v>639</v>
      </c>
      <c r="AV57" s="520" t="s">
        <v>639</v>
      </c>
      <c r="AW57" s="520" t="s">
        <v>639</v>
      </c>
      <c r="AX57" s="520" t="s">
        <v>639</v>
      </c>
      <c r="AY57" s="520" t="s">
        <v>639</v>
      </c>
      <c r="AZ57" s="520" t="s">
        <v>639</v>
      </c>
      <c r="BA57" s="521" t="s">
        <v>639</v>
      </c>
      <c r="BC57" s="118"/>
      <c r="BD57" s="118">
        <f t="shared" si="0"/>
        <v>0</v>
      </c>
      <c r="BE57" s="118">
        <f t="shared" si="1"/>
        <v>0</v>
      </c>
      <c r="BF57" s="118">
        <f t="shared" si="2"/>
        <v>0</v>
      </c>
      <c r="BG57" s="118">
        <f t="shared" si="3"/>
        <v>0</v>
      </c>
      <c r="BH57" s="118">
        <f t="shared" si="4"/>
        <v>0</v>
      </c>
      <c r="BI57" s="118">
        <f t="shared" si="5"/>
        <v>0</v>
      </c>
      <c r="BJ57" s="118">
        <f t="shared" si="6"/>
        <v>0</v>
      </c>
      <c r="BK57" s="118">
        <f t="shared" si="7"/>
        <v>0</v>
      </c>
      <c r="BL57" s="117">
        <f t="shared" si="87"/>
        <v>0</v>
      </c>
      <c r="BM57" s="118">
        <f t="shared" si="8"/>
        <v>0</v>
      </c>
      <c r="BN57" s="118">
        <f t="shared" si="9"/>
        <v>0</v>
      </c>
      <c r="BO57" s="117">
        <f t="shared" si="10"/>
        <v>0</v>
      </c>
      <c r="BP57" s="118">
        <f t="shared" si="11"/>
        <v>0</v>
      </c>
      <c r="BQ57" s="118">
        <f t="shared" si="12"/>
        <v>0</v>
      </c>
      <c r="BR57" s="118">
        <f t="shared" si="13"/>
        <v>0</v>
      </c>
      <c r="BS57" s="118">
        <f t="shared" si="14"/>
        <v>0</v>
      </c>
      <c r="BT57" s="118">
        <f t="shared" si="15"/>
        <v>0</v>
      </c>
      <c r="BU57" s="118">
        <f t="shared" si="16"/>
        <v>0</v>
      </c>
      <c r="BV57" s="118">
        <f t="shared" si="88"/>
        <v>0</v>
      </c>
      <c r="BW57" s="117">
        <f t="shared" si="17"/>
        <v>0</v>
      </c>
      <c r="BX57" s="117">
        <f t="shared" si="18"/>
        <v>0</v>
      </c>
      <c r="BY57" s="117">
        <f t="shared" si="19"/>
        <v>0</v>
      </c>
      <c r="BZ57" s="117">
        <f t="shared" si="20"/>
        <v>0</v>
      </c>
      <c r="CA57" s="117">
        <f t="shared" si="21"/>
        <v>0</v>
      </c>
      <c r="CB57" s="117">
        <f t="shared" si="89"/>
        <v>0</v>
      </c>
      <c r="CC57" s="117">
        <f t="shared" si="22"/>
        <v>0</v>
      </c>
      <c r="CD57" s="117">
        <f t="shared" si="23"/>
        <v>0</v>
      </c>
      <c r="CE57" s="117">
        <f t="shared" si="24"/>
        <v>0</v>
      </c>
      <c r="CF57" s="117">
        <f t="shared" si="90"/>
        <v>0</v>
      </c>
      <c r="CG57" s="117">
        <f t="shared" si="91"/>
        <v>0</v>
      </c>
      <c r="CH57" s="117">
        <f t="shared" si="92"/>
        <v>0</v>
      </c>
      <c r="CI57" s="117">
        <f t="shared" si="25"/>
        <v>0</v>
      </c>
      <c r="CJ57" s="117">
        <f t="shared" si="26"/>
        <v>0</v>
      </c>
      <c r="CK57" s="117">
        <f t="shared" si="27"/>
        <v>0</v>
      </c>
      <c r="CL57" s="117">
        <f t="shared" si="28"/>
        <v>0</v>
      </c>
      <c r="CM57" s="117">
        <f t="shared" si="29"/>
        <v>0</v>
      </c>
      <c r="CN57" s="117">
        <f t="shared" si="30"/>
        <v>0</v>
      </c>
      <c r="CO57" s="117">
        <f t="shared" si="31"/>
        <v>0</v>
      </c>
      <c r="CP57" s="117">
        <f t="shared" si="32"/>
        <v>0</v>
      </c>
      <c r="CQ57" s="117">
        <f t="shared" si="33"/>
        <v>0</v>
      </c>
      <c r="CR57" s="117">
        <f t="shared" si="93"/>
        <v>0</v>
      </c>
      <c r="CS57" s="117">
        <f t="shared" si="34"/>
        <v>0</v>
      </c>
      <c r="CT57" s="117">
        <f t="shared" si="35"/>
        <v>0</v>
      </c>
      <c r="CU57" s="117">
        <f t="shared" si="36"/>
        <v>0</v>
      </c>
      <c r="CV57" s="117">
        <f t="shared" si="37"/>
        <v>0</v>
      </c>
      <c r="CW57" s="117">
        <f t="shared" si="38"/>
        <v>0</v>
      </c>
      <c r="CX57" s="117">
        <f t="shared" si="39"/>
        <v>0</v>
      </c>
      <c r="CY57" s="117">
        <f t="shared" si="40"/>
        <v>0</v>
      </c>
      <c r="CZ57" s="117">
        <f t="shared" si="41"/>
        <v>0</v>
      </c>
      <c r="DA57" s="117">
        <f t="shared" si="42"/>
        <v>0</v>
      </c>
      <c r="DB57" s="117">
        <f t="shared" si="94"/>
        <v>0</v>
      </c>
      <c r="DC57" s="117">
        <f t="shared" si="43"/>
        <v>0</v>
      </c>
      <c r="DD57" s="117">
        <f t="shared" si="95"/>
        <v>0</v>
      </c>
      <c r="DE57" s="117">
        <f t="shared" si="44"/>
        <v>0</v>
      </c>
      <c r="DF57" s="117">
        <f t="shared" si="96"/>
        <v>0</v>
      </c>
      <c r="DG57" s="117">
        <f t="shared" si="45"/>
        <v>0</v>
      </c>
      <c r="DH57" s="117">
        <f t="shared" si="46"/>
        <v>0</v>
      </c>
      <c r="DI57" s="117">
        <f t="shared" si="47"/>
        <v>0</v>
      </c>
      <c r="DJ57" s="117">
        <f t="shared" si="48"/>
        <v>0</v>
      </c>
      <c r="DK57" s="117">
        <f t="shared" si="49"/>
        <v>0</v>
      </c>
      <c r="DL57" s="117">
        <f t="shared" si="50"/>
        <v>0</v>
      </c>
      <c r="DM57" s="117">
        <f t="shared" si="51"/>
        <v>0</v>
      </c>
      <c r="DN57" s="117">
        <f t="shared" si="52"/>
        <v>0</v>
      </c>
      <c r="DO57" s="117">
        <f t="shared" si="97"/>
        <v>0</v>
      </c>
      <c r="DP57" s="117">
        <f t="shared" si="53"/>
        <v>0</v>
      </c>
      <c r="DQ57" s="117">
        <f t="shared" si="54"/>
        <v>0</v>
      </c>
      <c r="DR57" s="117">
        <f t="shared" si="98"/>
        <v>0</v>
      </c>
      <c r="DS57" s="117">
        <f t="shared" si="99"/>
        <v>0</v>
      </c>
      <c r="DT57" s="117">
        <f t="shared" si="55"/>
        <v>0</v>
      </c>
      <c r="DU57" s="117">
        <f t="shared" si="56"/>
        <v>0</v>
      </c>
      <c r="DV57" s="117">
        <f t="shared" si="57"/>
        <v>0</v>
      </c>
      <c r="DW57" s="117">
        <f t="shared" si="58"/>
        <v>0</v>
      </c>
      <c r="DX57" s="117">
        <f t="shared" si="59"/>
        <v>0</v>
      </c>
      <c r="DY57" s="117">
        <f t="shared" si="60"/>
        <v>0</v>
      </c>
      <c r="DZ57" s="117">
        <f t="shared" si="100"/>
        <v>0</v>
      </c>
      <c r="EA57" s="117">
        <f t="shared" si="61"/>
        <v>0</v>
      </c>
      <c r="EB57" s="117">
        <f t="shared" si="101"/>
        <v>0</v>
      </c>
      <c r="EC57" s="117">
        <f t="shared" si="62"/>
        <v>0</v>
      </c>
      <c r="ED57" s="117">
        <f t="shared" si="63"/>
        <v>0</v>
      </c>
      <c r="EE57" s="117">
        <f t="shared" si="64"/>
        <v>0</v>
      </c>
      <c r="EF57" s="117">
        <f t="shared" si="65"/>
        <v>0</v>
      </c>
      <c r="EG57" s="117">
        <f t="shared" si="66"/>
        <v>0</v>
      </c>
      <c r="EH57" s="117">
        <f t="shared" si="102"/>
        <v>0</v>
      </c>
      <c r="EI57" s="117">
        <f t="shared" si="67"/>
        <v>0</v>
      </c>
      <c r="EJ57" s="117">
        <f t="shared" si="68"/>
        <v>0</v>
      </c>
      <c r="EK57" s="117">
        <f t="shared" si="69"/>
        <v>0</v>
      </c>
      <c r="EL57" s="117">
        <f t="shared" si="70"/>
        <v>0</v>
      </c>
      <c r="EM57" s="117">
        <f t="shared" si="71"/>
        <v>0</v>
      </c>
      <c r="EN57" s="117">
        <f t="shared" si="103"/>
        <v>0</v>
      </c>
      <c r="EO57" s="117">
        <f t="shared" si="72"/>
        <v>0</v>
      </c>
      <c r="EP57" s="117">
        <f t="shared" si="73"/>
        <v>0</v>
      </c>
      <c r="EQ57" s="117">
        <f t="shared" si="74"/>
        <v>0</v>
      </c>
      <c r="ER57" s="118">
        <f t="shared" si="75"/>
        <v>0</v>
      </c>
      <c r="ES57" s="117">
        <f t="shared" si="76"/>
        <v>0</v>
      </c>
      <c r="ET57" s="117">
        <f t="shared" si="77"/>
        <v>0</v>
      </c>
      <c r="EU57" s="117">
        <f t="shared" si="78"/>
        <v>0</v>
      </c>
      <c r="EV57" s="117">
        <f t="shared" si="79"/>
        <v>0</v>
      </c>
      <c r="EW57" s="117">
        <f t="shared" si="80"/>
        <v>0</v>
      </c>
      <c r="EX57" s="117">
        <f t="shared" si="81"/>
        <v>0</v>
      </c>
      <c r="EY57" s="118">
        <f t="shared" si="82"/>
        <v>0</v>
      </c>
      <c r="EZ57" s="118">
        <f t="shared" si="83"/>
        <v>0</v>
      </c>
      <c r="FA57" s="117">
        <f t="shared" si="104"/>
        <v>0</v>
      </c>
      <c r="FB57" s="118">
        <f t="shared" si="84"/>
        <v>0</v>
      </c>
      <c r="FC57" s="118">
        <f t="shared" si="85"/>
        <v>0</v>
      </c>
      <c r="FD57" s="7">
        <f t="shared" si="86"/>
        <v>0</v>
      </c>
    </row>
    <row r="58" spans="1:162" ht="18" customHeight="1" x14ac:dyDescent="0.25">
      <c r="A58" s="774"/>
      <c r="B58" s="777"/>
      <c r="C58" s="172">
        <v>3</v>
      </c>
      <c r="D58" s="453"/>
      <c r="E58" s="448"/>
      <c r="F58" s="430"/>
      <c r="G58" s="449"/>
      <c r="H58" s="441"/>
      <c r="I58" s="442"/>
      <c r="J58" s="451"/>
      <c r="K58" s="450"/>
      <c r="L58" s="452"/>
      <c r="M58" s="453"/>
      <c r="N58" s="448"/>
      <c r="O58" s="430"/>
      <c r="P58" s="449"/>
      <c r="Q58" s="430"/>
      <c r="R58" s="451"/>
      <c r="S58" s="452"/>
      <c r="T58" s="447"/>
      <c r="U58" s="454"/>
      <c r="V58" s="430"/>
      <c r="W58" s="449"/>
      <c r="X58" s="430"/>
      <c r="Y58" s="451"/>
      <c r="Z58" s="450"/>
      <c r="AA58" s="452"/>
      <c r="AB58" s="42" t="s">
        <v>961</v>
      </c>
      <c r="AC58" s="10" t="s">
        <v>535</v>
      </c>
      <c r="AD58" s="19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C58" s="118"/>
      <c r="BD58" s="118">
        <f t="shared" si="0"/>
        <v>0</v>
      </c>
      <c r="BE58" s="118">
        <f t="shared" si="1"/>
        <v>0</v>
      </c>
      <c r="BF58" s="118">
        <f t="shared" si="2"/>
        <v>0</v>
      </c>
      <c r="BG58" s="118">
        <f t="shared" si="3"/>
        <v>0</v>
      </c>
      <c r="BH58" s="118">
        <f t="shared" si="4"/>
        <v>0</v>
      </c>
      <c r="BI58" s="118">
        <f t="shared" si="5"/>
        <v>0</v>
      </c>
      <c r="BJ58" s="118">
        <f t="shared" si="6"/>
        <v>0</v>
      </c>
      <c r="BK58" s="118">
        <f t="shared" si="7"/>
        <v>0</v>
      </c>
      <c r="BL58" s="117">
        <f t="shared" si="87"/>
        <v>0</v>
      </c>
      <c r="BM58" s="118">
        <f t="shared" si="8"/>
        <v>0</v>
      </c>
      <c r="BN58" s="118">
        <f t="shared" si="9"/>
        <v>0</v>
      </c>
      <c r="BO58" s="117">
        <f t="shared" si="10"/>
        <v>0</v>
      </c>
      <c r="BP58" s="118">
        <f t="shared" si="11"/>
        <v>0</v>
      </c>
      <c r="BQ58" s="118">
        <f t="shared" si="12"/>
        <v>0</v>
      </c>
      <c r="BR58" s="118">
        <f t="shared" si="13"/>
        <v>0</v>
      </c>
      <c r="BS58" s="118">
        <f t="shared" si="14"/>
        <v>0</v>
      </c>
      <c r="BT58" s="118">
        <f t="shared" si="15"/>
        <v>0</v>
      </c>
      <c r="BU58" s="118">
        <f t="shared" si="16"/>
        <v>0</v>
      </c>
      <c r="BV58" s="118">
        <f t="shared" si="88"/>
        <v>0</v>
      </c>
      <c r="BW58" s="117">
        <f t="shared" si="17"/>
        <v>0</v>
      </c>
      <c r="BX58" s="117">
        <f t="shared" si="18"/>
        <v>0</v>
      </c>
      <c r="BY58" s="117">
        <f t="shared" si="19"/>
        <v>0</v>
      </c>
      <c r="BZ58" s="117">
        <f t="shared" si="20"/>
        <v>0</v>
      </c>
      <c r="CA58" s="117">
        <f t="shared" si="21"/>
        <v>0</v>
      </c>
      <c r="CB58" s="117">
        <f t="shared" si="89"/>
        <v>0</v>
      </c>
      <c r="CC58" s="117">
        <f t="shared" si="22"/>
        <v>0</v>
      </c>
      <c r="CD58" s="117">
        <f t="shared" si="23"/>
        <v>0</v>
      </c>
      <c r="CE58" s="117">
        <f t="shared" si="24"/>
        <v>0</v>
      </c>
      <c r="CF58" s="117">
        <f t="shared" si="90"/>
        <v>0</v>
      </c>
      <c r="CG58" s="117">
        <f t="shared" si="91"/>
        <v>0</v>
      </c>
      <c r="CH58" s="117">
        <f t="shared" si="92"/>
        <v>0</v>
      </c>
      <c r="CI58" s="117">
        <f t="shared" si="25"/>
        <v>0</v>
      </c>
      <c r="CJ58" s="117">
        <f t="shared" si="26"/>
        <v>0</v>
      </c>
      <c r="CK58" s="117">
        <f t="shared" si="27"/>
        <v>0</v>
      </c>
      <c r="CL58" s="117">
        <f t="shared" si="28"/>
        <v>0</v>
      </c>
      <c r="CM58" s="117">
        <f t="shared" si="29"/>
        <v>0</v>
      </c>
      <c r="CN58" s="117">
        <f t="shared" si="30"/>
        <v>0</v>
      </c>
      <c r="CO58" s="117">
        <f t="shared" si="31"/>
        <v>0</v>
      </c>
      <c r="CP58" s="117">
        <f t="shared" si="32"/>
        <v>0</v>
      </c>
      <c r="CQ58" s="117">
        <f t="shared" si="33"/>
        <v>0</v>
      </c>
      <c r="CR58" s="117">
        <f t="shared" si="93"/>
        <v>0</v>
      </c>
      <c r="CS58" s="117">
        <f t="shared" si="34"/>
        <v>0</v>
      </c>
      <c r="CT58" s="117">
        <f t="shared" si="35"/>
        <v>0</v>
      </c>
      <c r="CU58" s="117">
        <f t="shared" si="36"/>
        <v>0</v>
      </c>
      <c r="CV58" s="117">
        <f t="shared" si="37"/>
        <v>0</v>
      </c>
      <c r="CW58" s="117">
        <f t="shared" si="38"/>
        <v>0</v>
      </c>
      <c r="CX58" s="117">
        <f t="shared" si="39"/>
        <v>0</v>
      </c>
      <c r="CY58" s="117">
        <f t="shared" si="40"/>
        <v>0</v>
      </c>
      <c r="CZ58" s="117">
        <f t="shared" si="41"/>
        <v>0</v>
      </c>
      <c r="DA58" s="117">
        <f t="shared" si="42"/>
        <v>0</v>
      </c>
      <c r="DB58" s="117">
        <f t="shared" si="94"/>
        <v>0</v>
      </c>
      <c r="DC58" s="117">
        <f t="shared" si="43"/>
        <v>0</v>
      </c>
      <c r="DD58" s="117">
        <f t="shared" si="95"/>
        <v>0</v>
      </c>
      <c r="DE58" s="117">
        <f t="shared" si="44"/>
        <v>0</v>
      </c>
      <c r="DF58" s="117">
        <f t="shared" si="96"/>
        <v>0</v>
      </c>
      <c r="DG58" s="117">
        <f t="shared" si="45"/>
        <v>0</v>
      </c>
      <c r="DH58" s="117">
        <f t="shared" si="46"/>
        <v>0</v>
      </c>
      <c r="DI58" s="117">
        <f t="shared" si="47"/>
        <v>0</v>
      </c>
      <c r="DJ58" s="117">
        <f t="shared" si="48"/>
        <v>0</v>
      </c>
      <c r="DK58" s="117">
        <f t="shared" si="49"/>
        <v>0</v>
      </c>
      <c r="DL58" s="117">
        <f t="shared" si="50"/>
        <v>0</v>
      </c>
      <c r="DM58" s="117">
        <f t="shared" si="51"/>
        <v>0</v>
      </c>
      <c r="DN58" s="117">
        <f t="shared" si="52"/>
        <v>0</v>
      </c>
      <c r="DO58" s="117">
        <f t="shared" si="97"/>
        <v>0</v>
      </c>
      <c r="DP58" s="117">
        <f t="shared" si="53"/>
        <v>0</v>
      </c>
      <c r="DQ58" s="117">
        <f t="shared" si="54"/>
        <v>0</v>
      </c>
      <c r="DR58" s="117">
        <f t="shared" si="98"/>
        <v>0</v>
      </c>
      <c r="DS58" s="117">
        <f t="shared" si="99"/>
        <v>0</v>
      </c>
      <c r="DT58" s="117">
        <f t="shared" si="55"/>
        <v>0</v>
      </c>
      <c r="DU58" s="117">
        <f t="shared" si="56"/>
        <v>0</v>
      </c>
      <c r="DV58" s="117">
        <f t="shared" si="57"/>
        <v>0</v>
      </c>
      <c r="DW58" s="117">
        <f t="shared" si="58"/>
        <v>0</v>
      </c>
      <c r="DX58" s="117">
        <f t="shared" si="59"/>
        <v>0</v>
      </c>
      <c r="DY58" s="117">
        <f t="shared" si="60"/>
        <v>0</v>
      </c>
      <c r="DZ58" s="117">
        <f t="shared" si="100"/>
        <v>0</v>
      </c>
      <c r="EA58" s="117">
        <f t="shared" si="61"/>
        <v>0</v>
      </c>
      <c r="EB58" s="117">
        <f t="shared" si="101"/>
        <v>0</v>
      </c>
      <c r="EC58" s="117">
        <f t="shared" si="62"/>
        <v>0</v>
      </c>
      <c r="ED58" s="117">
        <f t="shared" si="63"/>
        <v>0</v>
      </c>
      <c r="EE58" s="117">
        <f t="shared" si="64"/>
        <v>0</v>
      </c>
      <c r="EF58" s="117">
        <f t="shared" si="65"/>
        <v>0</v>
      </c>
      <c r="EG58" s="117">
        <f t="shared" si="66"/>
        <v>0</v>
      </c>
      <c r="EH58" s="117">
        <f t="shared" si="102"/>
        <v>0</v>
      </c>
      <c r="EI58" s="117">
        <f t="shared" si="67"/>
        <v>0</v>
      </c>
      <c r="EJ58" s="117">
        <f t="shared" si="68"/>
        <v>0</v>
      </c>
      <c r="EK58" s="117">
        <f t="shared" si="69"/>
        <v>0</v>
      </c>
      <c r="EL58" s="117">
        <f t="shared" si="70"/>
        <v>0</v>
      </c>
      <c r="EM58" s="117">
        <f t="shared" si="71"/>
        <v>0</v>
      </c>
      <c r="EN58" s="117">
        <f t="shared" si="103"/>
        <v>0</v>
      </c>
      <c r="EO58" s="117">
        <f t="shared" si="72"/>
        <v>0</v>
      </c>
      <c r="EP58" s="117">
        <f t="shared" si="73"/>
        <v>0</v>
      </c>
      <c r="EQ58" s="117">
        <f t="shared" si="74"/>
        <v>0</v>
      </c>
      <c r="ER58" s="118">
        <f t="shared" si="75"/>
        <v>0</v>
      </c>
      <c r="ES58" s="117">
        <f t="shared" si="76"/>
        <v>0</v>
      </c>
      <c r="ET58" s="117">
        <f t="shared" si="77"/>
        <v>0</v>
      </c>
      <c r="EU58" s="117">
        <f t="shared" si="78"/>
        <v>0</v>
      </c>
      <c r="EV58" s="117">
        <f t="shared" si="79"/>
        <v>0</v>
      </c>
      <c r="EW58" s="117">
        <f t="shared" si="80"/>
        <v>0</v>
      </c>
      <c r="EX58" s="117">
        <f t="shared" si="81"/>
        <v>0</v>
      </c>
      <c r="EY58" s="118">
        <f t="shared" si="82"/>
        <v>0</v>
      </c>
      <c r="EZ58" s="118">
        <f t="shared" si="83"/>
        <v>0</v>
      </c>
      <c r="FA58" s="117">
        <f t="shared" si="104"/>
        <v>0</v>
      </c>
      <c r="FB58" s="118">
        <f t="shared" si="84"/>
        <v>0</v>
      </c>
      <c r="FC58" s="118">
        <f t="shared" si="85"/>
        <v>0</v>
      </c>
      <c r="FD58" s="7">
        <f t="shared" si="86"/>
        <v>0</v>
      </c>
    </row>
    <row r="59" spans="1:162" ht="18" customHeight="1" x14ac:dyDescent="0.25">
      <c r="A59" s="774"/>
      <c r="B59" s="777"/>
      <c r="C59" s="172">
        <v>4</v>
      </c>
      <c r="D59" s="453"/>
      <c r="E59" s="448"/>
      <c r="F59" s="430"/>
      <c r="G59" s="449"/>
      <c r="H59" s="450"/>
      <c r="I59" s="430"/>
      <c r="J59" s="451"/>
      <c r="K59" s="450"/>
      <c r="L59" s="452"/>
      <c r="M59" s="453"/>
      <c r="N59" s="448"/>
      <c r="O59" s="430"/>
      <c r="P59" s="449"/>
      <c r="Q59" s="430"/>
      <c r="R59" s="451"/>
      <c r="S59" s="452"/>
      <c r="T59" s="447"/>
      <c r="U59" s="454"/>
      <c r="V59" s="430"/>
      <c r="W59" s="449"/>
      <c r="X59" s="430"/>
      <c r="Y59" s="451"/>
      <c r="Z59" s="450"/>
      <c r="AA59" s="452"/>
      <c r="AB59" s="42" t="s">
        <v>962</v>
      </c>
      <c r="AC59" s="10" t="s">
        <v>963</v>
      </c>
      <c r="AD59" s="6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C59" s="118"/>
      <c r="BD59" s="118">
        <f t="shared" si="0"/>
        <v>0</v>
      </c>
      <c r="BE59" s="118">
        <f t="shared" si="1"/>
        <v>0</v>
      </c>
      <c r="BF59" s="118">
        <f t="shared" si="2"/>
        <v>0</v>
      </c>
      <c r="BG59" s="118">
        <f t="shared" si="3"/>
        <v>0</v>
      </c>
      <c r="BH59" s="118">
        <f t="shared" si="4"/>
        <v>0</v>
      </c>
      <c r="BI59" s="118">
        <f t="shared" si="5"/>
        <v>0</v>
      </c>
      <c r="BJ59" s="118">
        <f t="shared" si="6"/>
        <v>0</v>
      </c>
      <c r="BK59" s="118">
        <f t="shared" si="7"/>
        <v>0</v>
      </c>
      <c r="BL59" s="117">
        <f t="shared" si="87"/>
        <v>0</v>
      </c>
      <c r="BM59" s="118">
        <f t="shared" si="8"/>
        <v>0</v>
      </c>
      <c r="BN59" s="118">
        <f t="shared" si="9"/>
        <v>0</v>
      </c>
      <c r="BO59" s="117">
        <f t="shared" si="10"/>
        <v>0</v>
      </c>
      <c r="BP59" s="118">
        <f t="shared" si="11"/>
        <v>0</v>
      </c>
      <c r="BQ59" s="118">
        <f t="shared" si="12"/>
        <v>0</v>
      </c>
      <c r="BR59" s="118">
        <f t="shared" si="13"/>
        <v>0</v>
      </c>
      <c r="BS59" s="118">
        <f t="shared" si="14"/>
        <v>0</v>
      </c>
      <c r="BT59" s="118">
        <f t="shared" si="15"/>
        <v>0</v>
      </c>
      <c r="BU59" s="118">
        <f t="shared" si="16"/>
        <v>0</v>
      </c>
      <c r="BV59" s="118">
        <f t="shared" si="88"/>
        <v>0</v>
      </c>
      <c r="BW59" s="117">
        <f t="shared" si="17"/>
        <v>0</v>
      </c>
      <c r="BX59" s="117">
        <f t="shared" si="18"/>
        <v>0</v>
      </c>
      <c r="BY59" s="117">
        <f t="shared" si="19"/>
        <v>0</v>
      </c>
      <c r="BZ59" s="117">
        <f t="shared" si="20"/>
        <v>0</v>
      </c>
      <c r="CA59" s="117">
        <f t="shared" si="21"/>
        <v>0</v>
      </c>
      <c r="CB59" s="117">
        <f t="shared" si="89"/>
        <v>0</v>
      </c>
      <c r="CC59" s="117">
        <f t="shared" si="22"/>
        <v>0</v>
      </c>
      <c r="CD59" s="117">
        <f t="shared" si="23"/>
        <v>0</v>
      </c>
      <c r="CE59" s="117">
        <f t="shared" si="24"/>
        <v>0</v>
      </c>
      <c r="CF59" s="117">
        <f t="shared" si="90"/>
        <v>0</v>
      </c>
      <c r="CG59" s="117">
        <f t="shared" si="91"/>
        <v>0</v>
      </c>
      <c r="CH59" s="117">
        <f t="shared" si="92"/>
        <v>0</v>
      </c>
      <c r="CI59" s="117">
        <f t="shared" si="25"/>
        <v>0</v>
      </c>
      <c r="CJ59" s="117">
        <f t="shared" si="26"/>
        <v>0</v>
      </c>
      <c r="CK59" s="117">
        <f t="shared" si="27"/>
        <v>0</v>
      </c>
      <c r="CL59" s="117">
        <f t="shared" si="28"/>
        <v>0</v>
      </c>
      <c r="CM59" s="117">
        <f t="shared" si="29"/>
        <v>0</v>
      </c>
      <c r="CN59" s="117">
        <f t="shared" si="30"/>
        <v>0</v>
      </c>
      <c r="CO59" s="117">
        <f t="shared" si="31"/>
        <v>0</v>
      </c>
      <c r="CP59" s="117">
        <f t="shared" si="32"/>
        <v>0</v>
      </c>
      <c r="CQ59" s="117">
        <f t="shared" si="33"/>
        <v>0</v>
      </c>
      <c r="CR59" s="117">
        <f t="shared" si="93"/>
        <v>0</v>
      </c>
      <c r="CS59" s="117">
        <f t="shared" si="34"/>
        <v>0</v>
      </c>
      <c r="CT59" s="117">
        <f t="shared" si="35"/>
        <v>0</v>
      </c>
      <c r="CU59" s="117">
        <f t="shared" si="36"/>
        <v>0</v>
      </c>
      <c r="CV59" s="117">
        <f t="shared" si="37"/>
        <v>0</v>
      </c>
      <c r="CW59" s="117">
        <f t="shared" si="38"/>
        <v>0</v>
      </c>
      <c r="CX59" s="117">
        <f t="shared" si="39"/>
        <v>0</v>
      </c>
      <c r="CY59" s="117">
        <f t="shared" si="40"/>
        <v>0</v>
      </c>
      <c r="CZ59" s="117">
        <f t="shared" si="41"/>
        <v>0</v>
      </c>
      <c r="DA59" s="117">
        <f t="shared" si="42"/>
        <v>0</v>
      </c>
      <c r="DB59" s="117">
        <f t="shared" si="94"/>
        <v>0</v>
      </c>
      <c r="DC59" s="117">
        <f t="shared" si="43"/>
        <v>0</v>
      </c>
      <c r="DD59" s="117">
        <f t="shared" si="95"/>
        <v>0</v>
      </c>
      <c r="DE59" s="117">
        <f t="shared" si="44"/>
        <v>0</v>
      </c>
      <c r="DF59" s="117">
        <f t="shared" si="96"/>
        <v>0</v>
      </c>
      <c r="DG59" s="117">
        <f t="shared" si="45"/>
        <v>0</v>
      </c>
      <c r="DH59" s="117">
        <f t="shared" si="46"/>
        <v>0</v>
      </c>
      <c r="DI59" s="117">
        <f t="shared" si="47"/>
        <v>0</v>
      </c>
      <c r="DJ59" s="117">
        <f t="shared" si="48"/>
        <v>0</v>
      </c>
      <c r="DK59" s="117">
        <f t="shared" si="49"/>
        <v>0</v>
      </c>
      <c r="DL59" s="117">
        <f t="shared" si="50"/>
        <v>0</v>
      </c>
      <c r="DM59" s="117">
        <f t="shared" si="51"/>
        <v>0</v>
      </c>
      <c r="DN59" s="117">
        <f t="shared" si="52"/>
        <v>0</v>
      </c>
      <c r="DO59" s="117">
        <f t="shared" si="97"/>
        <v>0</v>
      </c>
      <c r="DP59" s="117">
        <f t="shared" si="53"/>
        <v>0</v>
      </c>
      <c r="DQ59" s="117">
        <f t="shared" si="54"/>
        <v>0</v>
      </c>
      <c r="DR59" s="117">
        <f t="shared" si="98"/>
        <v>0</v>
      </c>
      <c r="DS59" s="117">
        <f t="shared" si="99"/>
        <v>0</v>
      </c>
      <c r="DT59" s="117">
        <f t="shared" si="55"/>
        <v>0</v>
      </c>
      <c r="DU59" s="117">
        <f t="shared" si="56"/>
        <v>0</v>
      </c>
      <c r="DV59" s="117">
        <f t="shared" si="57"/>
        <v>0</v>
      </c>
      <c r="DW59" s="117">
        <f t="shared" si="58"/>
        <v>0</v>
      </c>
      <c r="DX59" s="117">
        <f t="shared" si="59"/>
        <v>0</v>
      </c>
      <c r="DY59" s="117">
        <f t="shared" si="60"/>
        <v>0</v>
      </c>
      <c r="DZ59" s="117">
        <f t="shared" si="100"/>
        <v>0</v>
      </c>
      <c r="EA59" s="117">
        <f t="shared" si="61"/>
        <v>0</v>
      </c>
      <c r="EB59" s="117">
        <f t="shared" si="101"/>
        <v>0</v>
      </c>
      <c r="EC59" s="117">
        <f t="shared" si="62"/>
        <v>0</v>
      </c>
      <c r="ED59" s="117">
        <f t="shared" si="63"/>
        <v>0</v>
      </c>
      <c r="EE59" s="117">
        <f t="shared" si="64"/>
        <v>0</v>
      </c>
      <c r="EF59" s="117">
        <f t="shared" si="65"/>
        <v>0</v>
      </c>
      <c r="EG59" s="117">
        <f t="shared" si="66"/>
        <v>0</v>
      </c>
      <c r="EH59" s="117">
        <f t="shared" si="102"/>
        <v>0</v>
      </c>
      <c r="EI59" s="117">
        <f t="shared" si="67"/>
        <v>0</v>
      </c>
      <c r="EJ59" s="117">
        <f t="shared" si="68"/>
        <v>0</v>
      </c>
      <c r="EK59" s="117">
        <f t="shared" si="69"/>
        <v>0</v>
      </c>
      <c r="EL59" s="117">
        <f t="shared" si="70"/>
        <v>0</v>
      </c>
      <c r="EM59" s="117">
        <f t="shared" si="71"/>
        <v>0</v>
      </c>
      <c r="EN59" s="117">
        <f t="shared" si="103"/>
        <v>0</v>
      </c>
      <c r="EO59" s="117">
        <f t="shared" si="72"/>
        <v>0</v>
      </c>
      <c r="EP59" s="117">
        <f t="shared" si="73"/>
        <v>0</v>
      </c>
      <c r="EQ59" s="117">
        <f t="shared" si="74"/>
        <v>0</v>
      </c>
      <c r="ER59" s="118">
        <f t="shared" si="75"/>
        <v>0</v>
      </c>
      <c r="ES59" s="117">
        <f t="shared" si="76"/>
        <v>0</v>
      </c>
      <c r="ET59" s="117">
        <f t="shared" si="77"/>
        <v>0</v>
      </c>
      <c r="EU59" s="117">
        <f t="shared" si="78"/>
        <v>0</v>
      </c>
      <c r="EV59" s="117">
        <f t="shared" si="79"/>
        <v>0</v>
      </c>
      <c r="EW59" s="117">
        <f t="shared" si="80"/>
        <v>0</v>
      </c>
      <c r="EX59" s="117">
        <f t="shared" si="81"/>
        <v>0</v>
      </c>
      <c r="EY59" s="118">
        <f t="shared" si="82"/>
        <v>0</v>
      </c>
      <c r="EZ59" s="118">
        <f t="shared" si="83"/>
        <v>0</v>
      </c>
      <c r="FA59" s="117">
        <f t="shared" si="104"/>
        <v>0</v>
      </c>
      <c r="FB59" s="118">
        <f t="shared" si="84"/>
        <v>0</v>
      </c>
      <c r="FC59" s="118">
        <f t="shared" si="85"/>
        <v>0</v>
      </c>
      <c r="FD59" s="7">
        <f t="shared" si="86"/>
        <v>0</v>
      </c>
    </row>
    <row r="60" spans="1:162" ht="18" customHeight="1" x14ac:dyDescent="0.25">
      <c r="A60" s="774"/>
      <c r="B60" s="777"/>
      <c r="C60" s="172">
        <v>5</v>
      </c>
      <c r="D60" s="453"/>
      <c r="E60" s="448"/>
      <c r="F60" s="430"/>
      <c r="G60" s="449"/>
      <c r="H60" s="450"/>
      <c r="I60" s="442"/>
      <c r="J60" s="451"/>
      <c r="K60" s="450"/>
      <c r="L60" s="452"/>
      <c r="M60" s="453"/>
      <c r="N60" s="448"/>
      <c r="O60" s="430"/>
      <c r="P60" s="449"/>
      <c r="Q60" s="430"/>
      <c r="R60" s="451"/>
      <c r="S60" s="452"/>
      <c r="T60" s="447"/>
      <c r="U60" s="454"/>
      <c r="V60" s="430"/>
      <c r="W60" s="491"/>
      <c r="X60" s="430"/>
      <c r="Y60" s="451"/>
      <c r="Z60" s="450"/>
      <c r="AA60" s="452"/>
      <c r="AB60" s="42"/>
      <c r="AC60" s="10"/>
      <c r="AD60" s="6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C60" s="118"/>
      <c r="BD60" s="118">
        <f t="shared" si="0"/>
        <v>0</v>
      </c>
      <c r="BE60" s="118">
        <f t="shared" si="1"/>
        <v>0</v>
      </c>
      <c r="BF60" s="118">
        <f t="shared" si="2"/>
        <v>0</v>
      </c>
      <c r="BG60" s="118">
        <f t="shared" si="3"/>
        <v>0</v>
      </c>
      <c r="BH60" s="118">
        <f t="shared" si="4"/>
        <v>0</v>
      </c>
      <c r="BI60" s="118">
        <f t="shared" si="5"/>
        <v>0</v>
      </c>
      <c r="BJ60" s="118">
        <f t="shared" si="6"/>
        <v>0</v>
      </c>
      <c r="BK60" s="118">
        <f t="shared" si="7"/>
        <v>0</v>
      </c>
      <c r="BL60" s="117">
        <f t="shared" si="87"/>
        <v>0</v>
      </c>
      <c r="BM60" s="118">
        <f t="shared" si="8"/>
        <v>0</v>
      </c>
      <c r="BN60" s="118">
        <f t="shared" si="9"/>
        <v>0</v>
      </c>
      <c r="BO60" s="117">
        <f t="shared" si="10"/>
        <v>0</v>
      </c>
      <c r="BP60" s="118">
        <f t="shared" si="11"/>
        <v>0</v>
      </c>
      <c r="BQ60" s="118">
        <f t="shared" si="12"/>
        <v>0</v>
      </c>
      <c r="BR60" s="118">
        <f t="shared" si="13"/>
        <v>0</v>
      </c>
      <c r="BS60" s="118">
        <f t="shared" si="14"/>
        <v>0</v>
      </c>
      <c r="BT60" s="118">
        <f t="shared" si="15"/>
        <v>0</v>
      </c>
      <c r="BU60" s="118">
        <f t="shared" si="16"/>
        <v>0</v>
      </c>
      <c r="BV60" s="118">
        <f t="shared" si="88"/>
        <v>0</v>
      </c>
      <c r="BW60" s="117">
        <f t="shared" si="17"/>
        <v>0</v>
      </c>
      <c r="BX60" s="117">
        <f t="shared" si="18"/>
        <v>0</v>
      </c>
      <c r="BY60" s="117">
        <f t="shared" si="19"/>
        <v>0</v>
      </c>
      <c r="BZ60" s="117">
        <f t="shared" si="20"/>
        <v>0</v>
      </c>
      <c r="CA60" s="117">
        <f t="shared" si="21"/>
        <v>0</v>
      </c>
      <c r="CB60" s="117">
        <f t="shared" si="89"/>
        <v>0</v>
      </c>
      <c r="CC60" s="117">
        <f t="shared" si="22"/>
        <v>0</v>
      </c>
      <c r="CD60" s="117">
        <f t="shared" si="23"/>
        <v>0</v>
      </c>
      <c r="CE60" s="117">
        <f t="shared" si="24"/>
        <v>0</v>
      </c>
      <c r="CF60" s="117">
        <f t="shared" si="90"/>
        <v>0</v>
      </c>
      <c r="CG60" s="117">
        <f t="shared" si="91"/>
        <v>0</v>
      </c>
      <c r="CH60" s="117">
        <f t="shared" si="92"/>
        <v>0</v>
      </c>
      <c r="CI60" s="117">
        <f t="shared" si="25"/>
        <v>0</v>
      </c>
      <c r="CJ60" s="117">
        <f t="shared" si="26"/>
        <v>0</v>
      </c>
      <c r="CK60" s="117">
        <f t="shared" si="27"/>
        <v>0</v>
      </c>
      <c r="CL60" s="117">
        <f t="shared" si="28"/>
        <v>0</v>
      </c>
      <c r="CM60" s="117">
        <f t="shared" si="29"/>
        <v>0</v>
      </c>
      <c r="CN60" s="117">
        <f t="shared" si="30"/>
        <v>0</v>
      </c>
      <c r="CO60" s="117">
        <f t="shared" si="31"/>
        <v>0</v>
      </c>
      <c r="CP60" s="117">
        <f t="shared" si="32"/>
        <v>0</v>
      </c>
      <c r="CQ60" s="117">
        <f t="shared" si="33"/>
        <v>0</v>
      </c>
      <c r="CR60" s="117">
        <f t="shared" si="93"/>
        <v>0</v>
      </c>
      <c r="CS60" s="117">
        <f t="shared" si="34"/>
        <v>0</v>
      </c>
      <c r="CT60" s="117">
        <f t="shared" si="35"/>
        <v>0</v>
      </c>
      <c r="CU60" s="117">
        <f t="shared" si="36"/>
        <v>0</v>
      </c>
      <c r="CV60" s="117">
        <f t="shared" si="37"/>
        <v>0</v>
      </c>
      <c r="CW60" s="117">
        <f t="shared" si="38"/>
        <v>0</v>
      </c>
      <c r="CX60" s="117">
        <f t="shared" si="39"/>
        <v>0</v>
      </c>
      <c r="CY60" s="117">
        <f t="shared" si="40"/>
        <v>0</v>
      </c>
      <c r="CZ60" s="117">
        <f t="shared" si="41"/>
        <v>0</v>
      </c>
      <c r="DA60" s="117">
        <f t="shared" si="42"/>
        <v>0</v>
      </c>
      <c r="DB60" s="117">
        <f t="shared" si="94"/>
        <v>0</v>
      </c>
      <c r="DC60" s="117">
        <f t="shared" si="43"/>
        <v>0</v>
      </c>
      <c r="DD60" s="117">
        <f t="shared" si="95"/>
        <v>0</v>
      </c>
      <c r="DE60" s="117">
        <f t="shared" si="44"/>
        <v>0</v>
      </c>
      <c r="DF60" s="117">
        <f t="shared" si="96"/>
        <v>0</v>
      </c>
      <c r="DG60" s="117">
        <f t="shared" si="45"/>
        <v>0</v>
      </c>
      <c r="DH60" s="117">
        <f t="shared" si="46"/>
        <v>0</v>
      </c>
      <c r="DI60" s="117">
        <f t="shared" si="47"/>
        <v>0</v>
      </c>
      <c r="DJ60" s="117">
        <f t="shared" si="48"/>
        <v>0</v>
      </c>
      <c r="DK60" s="117">
        <f t="shared" si="49"/>
        <v>0</v>
      </c>
      <c r="DL60" s="117">
        <f t="shared" si="50"/>
        <v>0</v>
      </c>
      <c r="DM60" s="117">
        <f t="shared" si="51"/>
        <v>0</v>
      </c>
      <c r="DN60" s="117">
        <f t="shared" si="52"/>
        <v>0</v>
      </c>
      <c r="DO60" s="117">
        <f t="shared" si="97"/>
        <v>0</v>
      </c>
      <c r="DP60" s="117">
        <f t="shared" si="53"/>
        <v>0</v>
      </c>
      <c r="DQ60" s="117">
        <f t="shared" si="54"/>
        <v>0</v>
      </c>
      <c r="DR60" s="117">
        <f t="shared" si="98"/>
        <v>0</v>
      </c>
      <c r="DS60" s="117">
        <f t="shared" si="99"/>
        <v>0</v>
      </c>
      <c r="DT60" s="117">
        <f t="shared" si="55"/>
        <v>0</v>
      </c>
      <c r="DU60" s="117">
        <f t="shared" si="56"/>
        <v>0</v>
      </c>
      <c r="DV60" s="117">
        <f t="shared" si="57"/>
        <v>0</v>
      </c>
      <c r="DW60" s="117">
        <f t="shared" si="58"/>
        <v>0</v>
      </c>
      <c r="DX60" s="117">
        <f t="shared" si="59"/>
        <v>0</v>
      </c>
      <c r="DY60" s="117">
        <f t="shared" si="60"/>
        <v>0</v>
      </c>
      <c r="DZ60" s="117">
        <f t="shared" si="100"/>
        <v>0</v>
      </c>
      <c r="EA60" s="117">
        <f t="shared" si="61"/>
        <v>0</v>
      </c>
      <c r="EB60" s="117">
        <f t="shared" si="101"/>
        <v>0</v>
      </c>
      <c r="EC60" s="117">
        <f t="shared" si="62"/>
        <v>0</v>
      </c>
      <c r="ED60" s="117">
        <f t="shared" si="63"/>
        <v>0</v>
      </c>
      <c r="EE60" s="117">
        <f t="shared" si="64"/>
        <v>0</v>
      </c>
      <c r="EF60" s="117">
        <f t="shared" si="65"/>
        <v>0</v>
      </c>
      <c r="EG60" s="117">
        <f t="shared" si="66"/>
        <v>0</v>
      </c>
      <c r="EH60" s="117">
        <f t="shared" si="102"/>
        <v>0</v>
      </c>
      <c r="EI60" s="117">
        <f t="shared" si="67"/>
        <v>0</v>
      </c>
      <c r="EJ60" s="117">
        <f t="shared" si="68"/>
        <v>0</v>
      </c>
      <c r="EK60" s="117">
        <f t="shared" si="69"/>
        <v>0</v>
      </c>
      <c r="EL60" s="117">
        <f t="shared" si="70"/>
        <v>0</v>
      </c>
      <c r="EM60" s="117">
        <f t="shared" si="71"/>
        <v>0</v>
      </c>
      <c r="EN60" s="117">
        <f t="shared" si="103"/>
        <v>0</v>
      </c>
      <c r="EO60" s="117">
        <f t="shared" si="72"/>
        <v>0</v>
      </c>
      <c r="EP60" s="117">
        <f t="shared" si="73"/>
        <v>0</v>
      </c>
      <c r="EQ60" s="117">
        <f t="shared" si="74"/>
        <v>0</v>
      </c>
      <c r="ER60" s="118">
        <f t="shared" si="75"/>
        <v>0</v>
      </c>
      <c r="ES60" s="117">
        <f t="shared" si="76"/>
        <v>0</v>
      </c>
      <c r="ET60" s="117">
        <f t="shared" si="77"/>
        <v>0</v>
      </c>
      <c r="EU60" s="117">
        <f t="shared" si="78"/>
        <v>0</v>
      </c>
      <c r="EV60" s="117">
        <f t="shared" si="79"/>
        <v>0</v>
      </c>
      <c r="EW60" s="117">
        <f t="shared" si="80"/>
        <v>0</v>
      </c>
      <c r="EX60" s="117">
        <f t="shared" si="81"/>
        <v>0</v>
      </c>
      <c r="EY60" s="118">
        <f t="shared" si="82"/>
        <v>0</v>
      </c>
      <c r="EZ60" s="118">
        <f t="shared" si="83"/>
        <v>0</v>
      </c>
      <c r="FA60" s="117">
        <f t="shared" si="104"/>
        <v>0</v>
      </c>
      <c r="FB60" s="118">
        <f t="shared" si="84"/>
        <v>0</v>
      </c>
      <c r="FC60" s="118">
        <f t="shared" si="85"/>
        <v>0</v>
      </c>
      <c r="FD60" s="7">
        <f t="shared" si="86"/>
        <v>0</v>
      </c>
    </row>
    <row r="61" spans="1:162" ht="18" customHeight="1" thickBot="1" x14ac:dyDescent="0.3">
      <c r="A61" s="774"/>
      <c r="B61" s="777"/>
      <c r="C61" s="172">
        <v>6</v>
      </c>
      <c r="D61" s="472"/>
      <c r="E61" s="466"/>
      <c r="F61" s="467"/>
      <c r="G61" s="468"/>
      <c r="H61" s="469"/>
      <c r="I61" s="467"/>
      <c r="J61" s="470"/>
      <c r="K61" s="469"/>
      <c r="L61" s="471"/>
      <c r="M61" s="472"/>
      <c r="N61" s="466"/>
      <c r="O61" s="467"/>
      <c r="P61" s="468"/>
      <c r="Q61" s="467"/>
      <c r="R61" s="470"/>
      <c r="S61" s="471"/>
      <c r="T61" s="465"/>
      <c r="U61" s="474"/>
      <c r="V61" s="467"/>
      <c r="W61" s="519"/>
      <c r="X61" s="467"/>
      <c r="Y61" s="470"/>
      <c r="Z61" s="469"/>
      <c r="AA61" s="471"/>
      <c r="AB61" s="42"/>
      <c r="AC61" s="10"/>
      <c r="AD61" s="6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C61" s="118"/>
      <c r="BD61" s="118">
        <f t="shared" si="0"/>
        <v>0</v>
      </c>
      <c r="BE61" s="118">
        <f t="shared" si="1"/>
        <v>0</v>
      </c>
      <c r="BF61" s="118">
        <f t="shared" si="2"/>
        <v>0</v>
      </c>
      <c r="BG61" s="118">
        <f t="shared" si="3"/>
        <v>0</v>
      </c>
      <c r="BH61" s="118">
        <f t="shared" si="4"/>
        <v>0</v>
      </c>
      <c r="BI61" s="118">
        <f t="shared" si="5"/>
        <v>0</v>
      </c>
      <c r="BJ61" s="118">
        <f t="shared" si="6"/>
        <v>0</v>
      </c>
      <c r="BK61" s="118">
        <f t="shared" si="7"/>
        <v>0</v>
      </c>
      <c r="BL61" s="117">
        <f t="shared" si="87"/>
        <v>0</v>
      </c>
      <c r="BM61" s="118">
        <f t="shared" si="8"/>
        <v>0</v>
      </c>
      <c r="BN61" s="118">
        <f t="shared" si="9"/>
        <v>0</v>
      </c>
      <c r="BO61" s="117">
        <f t="shared" si="10"/>
        <v>0</v>
      </c>
      <c r="BP61" s="118">
        <f t="shared" si="11"/>
        <v>0</v>
      </c>
      <c r="BQ61" s="118">
        <f t="shared" si="12"/>
        <v>0</v>
      </c>
      <c r="BR61" s="118">
        <f t="shared" si="13"/>
        <v>0</v>
      </c>
      <c r="BS61" s="118">
        <f t="shared" si="14"/>
        <v>0</v>
      </c>
      <c r="BT61" s="118">
        <f t="shared" si="15"/>
        <v>0</v>
      </c>
      <c r="BU61" s="118">
        <f t="shared" si="16"/>
        <v>0</v>
      </c>
      <c r="BV61" s="118">
        <f t="shared" si="88"/>
        <v>0</v>
      </c>
      <c r="BW61" s="117">
        <f t="shared" si="17"/>
        <v>0</v>
      </c>
      <c r="BX61" s="117">
        <f t="shared" si="18"/>
        <v>0</v>
      </c>
      <c r="BY61" s="117">
        <f t="shared" si="19"/>
        <v>0</v>
      </c>
      <c r="BZ61" s="117">
        <f t="shared" si="20"/>
        <v>0</v>
      </c>
      <c r="CA61" s="117">
        <f t="shared" si="21"/>
        <v>0</v>
      </c>
      <c r="CB61" s="117">
        <f t="shared" si="89"/>
        <v>0</v>
      </c>
      <c r="CC61" s="117">
        <f t="shared" si="22"/>
        <v>0</v>
      </c>
      <c r="CD61" s="117">
        <f t="shared" si="23"/>
        <v>0</v>
      </c>
      <c r="CE61" s="117">
        <f t="shared" si="24"/>
        <v>0</v>
      </c>
      <c r="CF61" s="117">
        <f t="shared" si="90"/>
        <v>0</v>
      </c>
      <c r="CG61" s="117">
        <f t="shared" si="91"/>
        <v>0</v>
      </c>
      <c r="CH61" s="117">
        <f t="shared" si="92"/>
        <v>0</v>
      </c>
      <c r="CI61" s="117">
        <f t="shared" si="25"/>
        <v>0</v>
      </c>
      <c r="CJ61" s="117">
        <f t="shared" si="26"/>
        <v>0</v>
      </c>
      <c r="CK61" s="117">
        <f t="shared" si="27"/>
        <v>0</v>
      </c>
      <c r="CL61" s="117">
        <f t="shared" si="28"/>
        <v>0</v>
      </c>
      <c r="CM61" s="117">
        <f t="shared" si="29"/>
        <v>0</v>
      </c>
      <c r="CN61" s="117">
        <f t="shared" si="30"/>
        <v>0</v>
      </c>
      <c r="CO61" s="117">
        <f t="shared" si="31"/>
        <v>0</v>
      </c>
      <c r="CP61" s="117">
        <f t="shared" si="32"/>
        <v>0</v>
      </c>
      <c r="CQ61" s="117">
        <f t="shared" si="33"/>
        <v>0</v>
      </c>
      <c r="CR61" s="117">
        <f t="shared" si="93"/>
        <v>0</v>
      </c>
      <c r="CS61" s="117">
        <f t="shared" si="34"/>
        <v>0</v>
      </c>
      <c r="CT61" s="117">
        <f t="shared" si="35"/>
        <v>0</v>
      </c>
      <c r="CU61" s="117">
        <f t="shared" si="36"/>
        <v>0</v>
      </c>
      <c r="CV61" s="117">
        <f t="shared" si="37"/>
        <v>0</v>
      </c>
      <c r="CW61" s="117">
        <f t="shared" si="38"/>
        <v>0</v>
      </c>
      <c r="CX61" s="117">
        <f t="shared" si="39"/>
        <v>0</v>
      </c>
      <c r="CY61" s="117">
        <f t="shared" si="40"/>
        <v>0</v>
      </c>
      <c r="CZ61" s="117">
        <f t="shared" si="41"/>
        <v>0</v>
      </c>
      <c r="DA61" s="117">
        <f t="shared" si="42"/>
        <v>0</v>
      </c>
      <c r="DB61" s="117">
        <f t="shared" si="94"/>
        <v>0</v>
      </c>
      <c r="DC61" s="117">
        <f t="shared" si="43"/>
        <v>0</v>
      </c>
      <c r="DD61" s="117">
        <f t="shared" si="95"/>
        <v>0</v>
      </c>
      <c r="DE61" s="117">
        <f t="shared" si="44"/>
        <v>0</v>
      </c>
      <c r="DF61" s="117">
        <f t="shared" si="96"/>
        <v>0</v>
      </c>
      <c r="DG61" s="117">
        <f t="shared" si="45"/>
        <v>0</v>
      </c>
      <c r="DH61" s="117">
        <f t="shared" si="46"/>
        <v>0</v>
      </c>
      <c r="DI61" s="117">
        <f t="shared" si="47"/>
        <v>0</v>
      </c>
      <c r="DJ61" s="117">
        <f t="shared" si="48"/>
        <v>0</v>
      </c>
      <c r="DK61" s="117">
        <f t="shared" si="49"/>
        <v>0</v>
      </c>
      <c r="DL61" s="117">
        <f t="shared" si="50"/>
        <v>0</v>
      </c>
      <c r="DM61" s="117">
        <f t="shared" si="51"/>
        <v>0</v>
      </c>
      <c r="DN61" s="117">
        <f t="shared" si="52"/>
        <v>0</v>
      </c>
      <c r="DO61" s="117">
        <f t="shared" si="97"/>
        <v>0</v>
      </c>
      <c r="DP61" s="117">
        <f t="shared" si="53"/>
        <v>0</v>
      </c>
      <c r="DQ61" s="117">
        <f t="shared" si="54"/>
        <v>0</v>
      </c>
      <c r="DR61" s="117">
        <f t="shared" si="98"/>
        <v>0</v>
      </c>
      <c r="DS61" s="117">
        <f t="shared" si="99"/>
        <v>0</v>
      </c>
      <c r="DT61" s="117">
        <f t="shared" si="55"/>
        <v>0</v>
      </c>
      <c r="DU61" s="117">
        <f t="shared" si="56"/>
        <v>0</v>
      </c>
      <c r="DV61" s="117">
        <f t="shared" si="57"/>
        <v>0</v>
      </c>
      <c r="DW61" s="117">
        <f t="shared" si="58"/>
        <v>0</v>
      </c>
      <c r="DX61" s="117">
        <f t="shared" si="59"/>
        <v>0</v>
      </c>
      <c r="DY61" s="117">
        <f t="shared" si="60"/>
        <v>0</v>
      </c>
      <c r="DZ61" s="117">
        <f t="shared" si="100"/>
        <v>0</v>
      </c>
      <c r="EA61" s="117">
        <f t="shared" si="61"/>
        <v>0</v>
      </c>
      <c r="EB61" s="117">
        <f t="shared" si="101"/>
        <v>0</v>
      </c>
      <c r="EC61" s="117">
        <f t="shared" si="62"/>
        <v>0</v>
      </c>
      <c r="ED61" s="117">
        <f t="shared" si="63"/>
        <v>0</v>
      </c>
      <c r="EE61" s="117">
        <f t="shared" si="64"/>
        <v>0</v>
      </c>
      <c r="EF61" s="117">
        <f t="shared" si="65"/>
        <v>0</v>
      </c>
      <c r="EG61" s="117">
        <f t="shared" si="66"/>
        <v>0</v>
      </c>
      <c r="EH61" s="117">
        <f t="shared" si="102"/>
        <v>0</v>
      </c>
      <c r="EI61" s="117">
        <f t="shared" si="67"/>
        <v>0</v>
      </c>
      <c r="EJ61" s="117">
        <f t="shared" si="68"/>
        <v>0</v>
      </c>
      <c r="EK61" s="117">
        <f t="shared" si="69"/>
        <v>0</v>
      </c>
      <c r="EL61" s="117">
        <f t="shared" si="70"/>
        <v>0</v>
      </c>
      <c r="EM61" s="117">
        <f t="shared" si="71"/>
        <v>0</v>
      </c>
      <c r="EN61" s="117">
        <f t="shared" si="103"/>
        <v>0</v>
      </c>
      <c r="EO61" s="117">
        <f t="shared" si="72"/>
        <v>0</v>
      </c>
      <c r="EP61" s="117">
        <f t="shared" si="73"/>
        <v>0</v>
      </c>
      <c r="EQ61" s="117">
        <f t="shared" si="74"/>
        <v>0</v>
      </c>
      <c r="ER61" s="118">
        <f t="shared" si="75"/>
        <v>0</v>
      </c>
      <c r="ES61" s="117">
        <f t="shared" si="76"/>
        <v>0</v>
      </c>
      <c r="ET61" s="117">
        <f t="shared" si="77"/>
        <v>0</v>
      </c>
      <c r="EU61" s="117">
        <f t="shared" si="78"/>
        <v>0</v>
      </c>
      <c r="EV61" s="117">
        <f t="shared" si="79"/>
        <v>0</v>
      </c>
      <c r="EW61" s="117">
        <f t="shared" si="80"/>
        <v>0</v>
      </c>
      <c r="EX61" s="117">
        <f t="shared" si="81"/>
        <v>0</v>
      </c>
      <c r="EY61" s="118">
        <f t="shared" si="82"/>
        <v>0</v>
      </c>
      <c r="EZ61" s="118">
        <f t="shared" si="83"/>
        <v>0</v>
      </c>
      <c r="FA61" s="117">
        <f t="shared" si="104"/>
        <v>0</v>
      </c>
      <c r="FB61" s="118">
        <f t="shared" si="84"/>
        <v>0</v>
      </c>
      <c r="FC61" s="118">
        <f t="shared" si="85"/>
        <v>0</v>
      </c>
      <c r="FD61" s="7">
        <f t="shared" si="86"/>
        <v>0</v>
      </c>
    </row>
    <row r="62" spans="1:162" ht="15" customHeight="1" thickTop="1" x14ac:dyDescent="0.25">
      <c r="A62" s="774"/>
      <c r="B62" s="777"/>
      <c r="C62" s="172">
        <v>7</v>
      </c>
      <c r="D62" s="863" t="s">
        <v>607</v>
      </c>
      <c r="E62" s="864"/>
      <c r="F62" s="864"/>
      <c r="G62" s="864"/>
      <c r="H62" s="864"/>
      <c r="I62" s="864"/>
      <c r="J62" s="864"/>
      <c r="K62" s="864"/>
      <c r="L62" s="864"/>
      <c r="M62" s="864"/>
      <c r="N62" s="864"/>
      <c r="O62" s="864"/>
      <c r="P62" s="864"/>
      <c r="Q62" s="864"/>
      <c r="R62" s="864"/>
      <c r="S62" s="864"/>
      <c r="T62" s="864"/>
      <c r="U62" s="864"/>
      <c r="V62" s="864"/>
      <c r="W62" s="864"/>
      <c r="X62" s="864"/>
      <c r="Y62" s="864"/>
      <c r="Z62" s="864"/>
      <c r="AA62" s="865"/>
      <c r="AB62" s="42"/>
      <c r="AC62" s="10"/>
      <c r="AD62" s="6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C62" s="118"/>
      <c r="BD62" s="118">
        <f t="shared" si="0"/>
        <v>0</v>
      </c>
      <c r="BE62" s="118">
        <f t="shared" si="1"/>
        <v>0</v>
      </c>
      <c r="BF62" s="118">
        <f t="shared" si="2"/>
        <v>0</v>
      </c>
      <c r="BG62" s="118">
        <f t="shared" si="3"/>
        <v>0</v>
      </c>
      <c r="BH62" s="118">
        <f t="shared" si="4"/>
        <v>0</v>
      </c>
      <c r="BI62" s="118">
        <f t="shared" si="5"/>
        <v>0</v>
      </c>
      <c r="BJ62" s="118">
        <f t="shared" si="6"/>
        <v>0</v>
      </c>
      <c r="BK62" s="118">
        <f t="shared" si="7"/>
        <v>0</v>
      </c>
      <c r="BL62" s="117">
        <f t="shared" si="87"/>
        <v>0</v>
      </c>
      <c r="BM62" s="118">
        <f t="shared" si="8"/>
        <v>0</v>
      </c>
      <c r="BN62" s="118">
        <f t="shared" si="9"/>
        <v>0</v>
      </c>
      <c r="BO62" s="117">
        <f t="shared" si="10"/>
        <v>0</v>
      </c>
      <c r="BP62" s="118">
        <f t="shared" si="11"/>
        <v>0</v>
      </c>
      <c r="BQ62" s="118">
        <f t="shared" si="12"/>
        <v>0</v>
      </c>
      <c r="BR62" s="118">
        <f t="shared" si="13"/>
        <v>0</v>
      </c>
      <c r="BS62" s="118">
        <f t="shared" si="14"/>
        <v>0</v>
      </c>
      <c r="BT62" s="118">
        <f t="shared" si="15"/>
        <v>0</v>
      </c>
      <c r="BU62" s="118">
        <f t="shared" si="16"/>
        <v>0</v>
      </c>
      <c r="BV62" s="118">
        <f t="shared" si="88"/>
        <v>0</v>
      </c>
      <c r="BW62" s="117">
        <f t="shared" si="17"/>
        <v>0</v>
      </c>
      <c r="BX62" s="117">
        <f t="shared" si="18"/>
        <v>0</v>
      </c>
      <c r="BY62" s="117">
        <f t="shared" si="19"/>
        <v>0</v>
      </c>
      <c r="BZ62" s="117">
        <f t="shared" si="20"/>
        <v>0</v>
      </c>
      <c r="CA62" s="117">
        <f t="shared" si="21"/>
        <v>0</v>
      </c>
      <c r="CB62" s="117">
        <f t="shared" si="89"/>
        <v>0</v>
      </c>
      <c r="CC62" s="117">
        <f t="shared" si="22"/>
        <v>0</v>
      </c>
      <c r="CD62" s="117">
        <f t="shared" si="23"/>
        <v>0</v>
      </c>
      <c r="CE62" s="117">
        <f t="shared" si="24"/>
        <v>0</v>
      </c>
      <c r="CF62" s="117">
        <f t="shared" si="90"/>
        <v>0</v>
      </c>
      <c r="CG62" s="117">
        <f t="shared" si="91"/>
        <v>0</v>
      </c>
      <c r="CH62" s="117">
        <f t="shared" si="92"/>
        <v>0</v>
      </c>
      <c r="CI62" s="117">
        <f t="shared" si="25"/>
        <v>0</v>
      </c>
      <c r="CJ62" s="117">
        <f t="shared" si="26"/>
        <v>0</v>
      </c>
      <c r="CK62" s="117">
        <f t="shared" si="27"/>
        <v>0</v>
      </c>
      <c r="CL62" s="117">
        <f t="shared" si="28"/>
        <v>0</v>
      </c>
      <c r="CM62" s="117">
        <f t="shared" si="29"/>
        <v>0</v>
      </c>
      <c r="CN62" s="117">
        <f t="shared" si="30"/>
        <v>0</v>
      </c>
      <c r="CO62" s="117">
        <f t="shared" si="31"/>
        <v>0</v>
      </c>
      <c r="CP62" s="117">
        <f t="shared" si="32"/>
        <v>0</v>
      </c>
      <c r="CQ62" s="117">
        <f t="shared" si="33"/>
        <v>0</v>
      </c>
      <c r="CR62" s="117">
        <f t="shared" si="93"/>
        <v>0</v>
      </c>
      <c r="CS62" s="117">
        <f t="shared" si="34"/>
        <v>0</v>
      </c>
      <c r="CT62" s="117">
        <f t="shared" si="35"/>
        <v>0</v>
      </c>
      <c r="CU62" s="117">
        <f t="shared" si="36"/>
        <v>0</v>
      </c>
      <c r="CV62" s="117">
        <f t="shared" si="37"/>
        <v>0</v>
      </c>
      <c r="CW62" s="117">
        <f t="shared" si="38"/>
        <v>0</v>
      </c>
      <c r="CX62" s="117">
        <f t="shared" si="39"/>
        <v>0</v>
      </c>
      <c r="CY62" s="117">
        <f t="shared" si="40"/>
        <v>0</v>
      </c>
      <c r="CZ62" s="117">
        <f t="shared" si="41"/>
        <v>0</v>
      </c>
      <c r="DA62" s="117">
        <f t="shared" si="42"/>
        <v>0</v>
      </c>
      <c r="DB62" s="117">
        <f t="shared" si="94"/>
        <v>0</v>
      </c>
      <c r="DC62" s="117">
        <f t="shared" si="43"/>
        <v>0</v>
      </c>
      <c r="DD62" s="117">
        <f t="shared" si="95"/>
        <v>0</v>
      </c>
      <c r="DE62" s="117">
        <f t="shared" si="44"/>
        <v>0</v>
      </c>
      <c r="DF62" s="117">
        <f t="shared" si="96"/>
        <v>0</v>
      </c>
      <c r="DG62" s="117">
        <f t="shared" si="45"/>
        <v>0</v>
      </c>
      <c r="DH62" s="117">
        <f t="shared" si="46"/>
        <v>0</v>
      </c>
      <c r="DI62" s="117">
        <f t="shared" si="47"/>
        <v>0</v>
      </c>
      <c r="DJ62" s="117">
        <f t="shared" si="48"/>
        <v>0</v>
      </c>
      <c r="DK62" s="117">
        <f t="shared" si="49"/>
        <v>0</v>
      </c>
      <c r="DL62" s="117">
        <f t="shared" si="50"/>
        <v>0</v>
      </c>
      <c r="DM62" s="117">
        <f t="shared" si="51"/>
        <v>0</v>
      </c>
      <c r="DN62" s="117">
        <f t="shared" si="52"/>
        <v>0</v>
      </c>
      <c r="DO62" s="117">
        <f t="shared" si="97"/>
        <v>0</v>
      </c>
      <c r="DP62" s="117">
        <f t="shared" si="53"/>
        <v>0</v>
      </c>
      <c r="DQ62" s="117">
        <f t="shared" si="54"/>
        <v>0</v>
      </c>
      <c r="DR62" s="117">
        <f t="shared" si="98"/>
        <v>0</v>
      </c>
      <c r="DS62" s="117">
        <f t="shared" si="99"/>
        <v>0</v>
      </c>
      <c r="DT62" s="117">
        <f t="shared" si="55"/>
        <v>0</v>
      </c>
      <c r="DU62" s="117">
        <f t="shared" si="56"/>
        <v>0</v>
      </c>
      <c r="DV62" s="117">
        <f t="shared" si="57"/>
        <v>0</v>
      </c>
      <c r="DW62" s="117">
        <f t="shared" si="58"/>
        <v>0</v>
      </c>
      <c r="DX62" s="117">
        <f t="shared" si="59"/>
        <v>0</v>
      </c>
      <c r="DY62" s="117">
        <f t="shared" si="60"/>
        <v>0</v>
      </c>
      <c r="DZ62" s="117">
        <f t="shared" si="100"/>
        <v>0</v>
      </c>
      <c r="EA62" s="117">
        <f t="shared" si="61"/>
        <v>0</v>
      </c>
      <c r="EB62" s="117">
        <f t="shared" si="101"/>
        <v>0</v>
      </c>
      <c r="EC62" s="117">
        <f t="shared" si="62"/>
        <v>0</v>
      </c>
      <c r="ED62" s="117">
        <f t="shared" si="63"/>
        <v>0</v>
      </c>
      <c r="EE62" s="117">
        <f t="shared" si="64"/>
        <v>0</v>
      </c>
      <c r="EF62" s="117">
        <f t="shared" si="65"/>
        <v>0</v>
      </c>
      <c r="EG62" s="117">
        <f t="shared" si="66"/>
        <v>0</v>
      </c>
      <c r="EH62" s="117">
        <f t="shared" si="102"/>
        <v>0</v>
      </c>
      <c r="EI62" s="117">
        <f t="shared" si="67"/>
        <v>0</v>
      </c>
      <c r="EJ62" s="117">
        <f t="shared" si="68"/>
        <v>0</v>
      </c>
      <c r="EK62" s="117">
        <f t="shared" si="69"/>
        <v>0</v>
      </c>
      <c r="EL62" s="117">
        <f t="shared" si="70"/>
        <v>0</v>
      </c>
      <c r="EM62" s="117">
        <f t="shared" si="71"/>
        <v>0</v>
      </c>
      <c r="EN62" s="117">
        <f t="shared" si="103"/>
        <v>0</v>
      </c>
      <c r="EO62" s="117">
        <f t="shared" si="72"/>
        <v>0</v>
      </c>
      <c r="EP62" s="117">
        <f t="shared" si="73"/>
        <v>0</v>
      </c>
      <c r="EQ62" s="117">
        <f t="shared" si="74"/>
        <v>0</v>
      </c>
      <c r="ER62" s="118">
        <f t="shared" si="75"/>
        <v>0</v>
      </c>
      <c r="ES62" s="117">
        <f t="shared" si="76"/>
        <v>0</v>
      </c>
      <c r="ET62" s="117">
        <f t="shared" si="77"/>
        <v>0</v>
      </c>
      <c r="EU62" s="117">
        <f t="shared" si="78"/>
        <v>0</v>
      </c>
      <c r="EV62" s="117">
        <f t="shared" si="79"/>
        <v>0</v>
      </c>
      <c r="EW62" s="117">
        <f t="shared" si="80"/>
        <v>0</v>
      </c>
      <c r="EX62" s="117">
        <f t="shared" si="81"/>
        <v>0</v>
      </c>
      <c r="EY62" s="118">
        <f t="shared" si="82"/>
        <v>0</v>
      </c>
      <c r="EZ62" s="118">
        <f t="shared" si="83"/>
        <v>0</v>
      </c>
      <c r="FA62" s="117">
        <f t="shared" si="104"/>
        <v>0</v>
      </c>
      <c r="FB62" s="118">
        <f t="shared" si="84"/>
        <v>0</v>
      </c>
      <c r="FC62" s="118">
        <f t="shared" si="85"/>
        <v>0</v>
      </c>
      <c r="FD62" s="7">
        <f t="shared" si="86"/>
        <v>0</v>
      </c>
    </row>
    <row r="63" spans="1:162" ht="17.25" customHeight="1" x14ac:dyDescent="0.25">
      <c r="A63" s="774"/>
      <c r="B63" s="777"/>
      <c r="C63" s="172">
        <v>8</v>
      </c>
      <c r="D63" s="838"/>
      <c r="E63" s="839"/>
      <c r="F63" s="839"/>
      <c r="G63" s="839"/>
      <c r="H63" s="839"/>
      <c r="I63" s="839"/>
      <c r="J63" s="839"/>
      <c r="K63" s="839"/>
      <c r="L63" s="839"/>
      <c r="M63" s="839"/>
      <c r="N63" s="839"/>
      <c r="O63" s="839"/>
      <c r="P63" s="839"/>
      <c r="Q63" s="839"/>
      <c r="R63" s="839"/>
      <c r="S63" s="839"/>
      <c r="T63" s="839"/>
      <c r="U63" s="839"/>
      <c r="V63" s="839"/>
      <c r="W63" s="839"/>
      <c r="X63" s="839"/>
      <c r="Y63" s="839"/>
      <c r="Z63" s="839"/>
      <c r="AA63" s="840"/>
      <c r="AB63" s="42"/>
      <c r="AC63" s="10"/>
      <c r="AD63" s="6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C63" s="118"/>
      <c r="BD63" s="118">
        <f t="shared" si="0"/>
        <v>0</v>
      </c>
      <c r="BE63" s="118">
        <f t="shared" si="1"/>
        <v>0</v>
      </c>
      <c r="BF63" s="118">
        <f t="shared" si="2"/>
        <v>0</v>
      </c>
      <c r="BG63" s="118">
        <f t="shared" si="3"/>
        <v>0</v>
      </c>
      <c r="BH63" s="118">
        <f t="shared" si="4"/>
        <v>0</v>
      </c>
      <c r="BI63" s="118">
        <f t="shared" si="5"/>
        <v>0</v>
      </c>
      <c r="BJ63" s="118">
        <f t="shared" si="6"/>
        <v>0</v>
      </c>
      <c r="BK63" s="118">
        <f t="shared" si="7"/>
        <v>0</v>
      </c>
      <c r="BL63" s="117">
        <f t="shared" si="87"/>
        <v>0</v>
      </c>
      <c r="BM63" s="118">
        <f t="shared" si="8"/>
        <v>0</v>
      </c>
      <c r="BN63" s="118">
        <f t="shared" si="9"/>
        <v>0</v>
      </c>
      <c r="BO63" s="117">
        <f t="shared" si="10"/>
        <v>0</v>
      </c>
      <c r="BP63" s="118">
        <f t="shared" si="11"/>
        <v>0</v>
      </c>
      <c r="BQ63" s="118">
        <f t="shared" si="12"/>
        <v>0</v>
      </c>
      <c r="BR63" s="118">
        <f t="shared" si="13"/>
        <v>0</v>
      </c>
      <c r="BS63" s="118">
        <f t="shared" si="14"/>
        <v>0</v>
      </c>
      <c r="BT63" s="118">
        <f t="shared" si="15"/>
        <v>0</v>
      </c>
      <c r="BU63" s="118">
        <f t="shared" si="16"/>
        <v>0</v>
      </c>
      <c r="BV63" s="118">
        <f t="shared" si="88"/>
        <v>0</v>
      </c>
      <c r="BW63" s="117">
        <f t="shared" si="17"/>
        <v>0</v>
      </c>
      <c r="BX63" s="117">
        <f t="shared" si="18"/>
        <v>0</v>
      </c>
      <c r="BY63" s="117">
        <f t="shared" si="19"/>
        <v>0</v>
      </c>
      <c r="BZ63" s="117">
        <f t="shared" si="20"/>
        <v>0</v>
      </c>
      <c r="CA63" s="117">
        <f t="shared" si="21"/>
        <v>0</v>
      </c>
      <c r="CB63" s="117">
        <f t="shared" si="89"/>
        <v>0</v>
      </c>
      <c r="CC63" s="117">
        <f t="shared" si="22"/>
        <v>0</v>
      </c>
      <c r="CD63" s="117">
        <f t="shared" si="23"/>
        <v>0</v>
      </c>
      <c r="CE63" s="117">
        <f t="shared" si="24"/>
        <v>0</v>
      </c>
      <c r="CF63" s="117">
        <f t="shared" si="90"/>
        <v>0</v>
      </c>
      <c r="CG63" s="117">
        <f t="shared" si="91"/>
        <v>0</v>
      </c>
      <c r="CH63" s="117">
        <f t="shared" si="92"/>
        <v>0</v>
      </c>
      <c r="CI63" s="117">
        <f t="shared" si="25"/>
        <v>0</v>
      </c>
      <c r="CJ63" s="117">
        <f t="shared" si="26"/>
        <v>0</v>
      </c>
      <c r="CK63" s="117">
        <f t="shared" si="27"/>
        <v>0</v>
      </c>
      <c r="CL63" s="117">
        <f t="shared" si="28"/>
        <v>0</v>
      </c>
      <c r="CM63" s="117">
        <f t="shared" si="29"/>
        <v>0</v>
      </c>
      <c r="CN63" s="117">
        <f t="shared" si="30"/>
        <v>0</v>
      </c>
      <c r="CO63" s="117">
        <f t="shared" si="31"/>
        <v>0</v>
      </c>
      <c r="CP63" s="117">
        <f t="shared" si="32"/>
        <v>0</v>
      </c>
      <c r="CQ63" s="117">
        <f t="shared" si="33"/>
        <v>0</v>
      </c>
      <c r="CR63" s="117">
        <f t="shared" si="93"/>
        <v>0</v>
      </c>
      <c r="CS63" s="117">
        <f t="shared" si="34"/>
        <v>0</v>
      </c>
      <c r="CT63" s="117">
        <f t="shared" si="35"/>
        <v>0</v>
      </c>
      <c r="CU63" s="117">
        <f t="shared" si="36"/>
        <v>0</v>
      </c>
      <c r="CV63" s="117">
        <f t="shared" si="37"/>
        <v>0</v>
      </c>
      <c r="CW63" s="117">
        <f t="shared" si="38"/>
        <v>0</v>
      </c>
      <c r="CX63" s="117">
        <f t="shared" si="39"/>
        <v>0</v>
      </c>
      <c r="CY63" s="117">
        <f t="shared" si="40"/>
        <v>0</v>
      </c>
      <c r="CZ63" s="117">
        <f t="shared" si="41"/>
        <v>0</v>
      </c>
      <c r="DA63" s="117">
        <f t="shared" si="42"/>
        <v>0</v>
      </c>
      <c r="DB63" s="117">
        <f t="shared" si="94"/>
        <v>0</v>
      </c>
      <c r="DC63" s="117">
        <f t="shared" si="43"/>
        <v>0</v>
      </c>
      <c r="DD63" s="117">
        <f t="shared" si="95"/>
        <v>0</v>
      </c>
      <c r="DE63" s="117">
        <f t="shared" si="44"/>
        <v>0</v>
      </c>
      <c r="DF63" s="117">
        <f t="shared" si="96"/>
        <v>0</v>
      </c>
      <c r="DG63" s="117">
        <f t="shared" si="45"/>
        <v>0</v>
      </c>
      <c r="DH63" s="117">
        <f t="shared" si="46"/>
        <v>0</v>
      </c>
      <c r="DI63" s="117">
        <f t="shared" si="47"/>
        <v>0</v>
      </c>
      <c r="DJ63" s="117">
        <f t="shared" si="48"/>
        <v>0</v>
      </c>
      <c r="DK63" s="117">
        <f t="shared" si="49"/>
        <v>0</v>
      </c>
      <c r="DL63" s="117">
        <f t="shared" si="50"/>
        <v>0</v>
      </c>
      <c r="DM63" s="117">
        <f t="shared" si="51"/>
        <v>0</v>
      </c>
      <c r="DN63" s="117">
        <f t="shared" si="52"/>
        <v>0</v>
      </c>
      <c r="DO63" s="117">
        <f t="shared" si="97"/>
        <v>0</v>
      </c>
      <c r="DP63" s="117">
        <f t="shared" si="53"/>
        <v>0</v>
      </c>
      <c r="DQ63" s="117">
        <f t="shared" si="54"/>
        <v>0</v>
      </c>
      <c r="DR63" s="117">
        <f t="shared" si="98"/>
        <v>0</v>
      </c>
      <c r="DS63" s="117">
        <f t="shared" si="99"/>
        <v>0</v>
      </c>
      <c r="DT63" s="117">
        <f t="shared" si="55"/>
        <v>0</v>
      </c>
      <c r="DU63" s="117">
        <f t="shared" si="56"/>
        <v>0</v>
      </c>
      <c r="DV63" s="117">
        <f t="shared" si="57"/>
        <v>0</v>
      </c>
      <c r="DW63" s="117">
        <f t="shared" si="58"/>
        <v>0</v>
      </c>
      <c r="DX63" s="117">
        <f t="shared" si="59"/>
        <v>0</v>
      </c>
      <c r="DY63" s="117">
        <f t="shared" si="60"/>
        <v>0</v>
      </c>
      <c r="DZ63" s="117">
        <f t="shared" si="100"/>
        <v>0</v>
      </c>
      <c r="EA63" s="117">
        <f t="shared" si="61"/>
        <v>0</v>
      </c>
      <c r="EB63" s="117">
        <f t="shared" si="101"/>
        <v>0</v>
      </c>
      <c r="EC63" s="117">
        <f t="shared" si="62"/>
        <v>0</v>
      </c>
      <c r="ED63" s="117">
        <f t="shared" si="63"/>
        <v>0</v>
      </c>
      <c r="EE63" s="117">
        <f t="shared" si="64"/>
        <v>0</v>
      </c>
      <c r="EF63" s="117">
        <f t="shared" si="65"/>
        <v>0</v>
      </c>
      <c r="EG63" s="117">
        <f t="shared" si="66"/>
        <v>0</v>
      </c>
      <c r="EH63" s="117">
        <f t="shared" si="102"/>
        <v>0</v>
      </c>
      <c r="EI63" s="117">
        <f t="shared" si="67"/>
        <v>0</v>
      </c>
      <c r="EJ63" s="117">
        <f t="shared" si="68"/>
        <v>0</v>
      </c>
      <c r="EK63" s="117">
        <f t="shared" si="69"/>
        <v>0</v>
      </c>
      <c r="EL63" s="117">
        <f t="shared" si="70"/>
        <v>0</v>
      </c>
      <c r="EM63" s="117">
        <f t="shared" si="71"/>
        <v>0</v>
      </c>
      <c r="EN63" s="117">
        <f t="shared" si="103"/>
        <v>0</v>
      </c>
      <c r="EO63" s="117">
        <f t="shared" si="72"/>
        <v>0</v>
      </c>
      <c r="EP63" s="117">
        <f t="shared" si="73"/>
        <v>0</v>
      </c>
      <c r="EQ63" s="117">
        <f t="shared" si="74"/>
        <v>0</v>
      </c>
      <c r="ER63" s="118">
        <f t="shared" si="75"/>
        <v>0</v>
      </c>
      <c r="ES63" s="117">
        <f t="shared" si="76"/>
        <v>0</v>
      </c>
      <c r="ET63" s="117">
        <f t="shared" si="77"/>
        <v>0</v>
      </c>
      <c r="EU63" s="117">
        <f t="shared" si="78"/>
        <v>0</v>
      </c>
      <c r="EV63" s="117">
        <f t="shared" si="79"/>
        <v>0</v>
      </c>
      <c r="EW63" s="117">
        <f t="shared" si="80"/>
        <v>0</v>
      </c>
      <c r="EX63" s="117">
        <f t="shared" si="81"/>
        <v>0</v>
      </c>
      <c r="EY63" s="118">
        <f t="shared" si="82"/>
        <v>0</v>
      </c>
      <c r="EZ63" s="118">
        <f t="shared" si="83"/>
        <v>0</v>
      </c>
      <c r="FA63" s="117">
        <f t="shared" si="104"/>
        <v>0</v>
      </c>
      <c r="FB63" s="118">
        <f t="shared" si="84"/>
        <v>0</v>
      </c>
      <c r="FC63" s="118">
        <f t="shared" si="85"/>
        <v>0</v>
      </c>
      <c r="FD63" s="7">
        <f t="shared" si="86"/>
        <v>0</v>
      </c>
      <c r="FE63" s="7"/>
      <c r="FF63" s="7"/>
    </row>
    <row r="64" spans="1:162" ht="15.75" customHeight="1" x14ac:dyDescent="0.25">
      <c r="A64" s="774"/>
      <c r="B64" s="777"/>
      <c r="C64" s="172">
        <v>9</v>
      </c>
      <c r="D64" s="838"/>
      <c r="E64" s="839"/>
      <c r="F64" s="839"/>
      <c r="G64" s="839"/>
      <c r="H64" s="839"/>
      <c r="I64" s="839"/>
      <c r="J64" s="839"/>
      <c r="K64" s="839"/>
      <c r="L64" s="839"/>
      <c r="M64" s="839"/>
      <c r="N64" s="839"/>
      <c r="O64" s="839"/>
      <c r="P64" s="839"/>
      <c r="Q64" s="839"/>
      <c r="R64" s="839"/>
      <c r="S64" s="839"/>
      <c r="T64" s="839"/>
      <c r="U64" s="839"/>
      <c r="V64" s="839"/>
      <c r="W64" s="839"/>
      <c r="X64" s="839"/>
      <c r="Y64" s="839"/>
      <c r="Z64" s="839"/>
      <c r="AA64" s="840"/>
      <c r="AB64" s="42"/>
      <c r="AC64" s="10"/>
      <c r="AD64" s="6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C64" s="118"/>
      <c r="BD64" s="118">
        <f t="shared" si="0"/>
        <v>0</v>
      </c>
      <c r="BE64" s="118">
        <f t="shared" si="1"/>
        <v>0</v>
      </c>
      <c r="BF64" s="118">
        <f t="shared" si="2"/>
        <v>0</v>
      </c>
      <c r="BG64" s="118">
        <f t="shared" si="3"/>
        <v>0</v>
      </c>
      <c r="BH64" s="118">
        <f t="shared" si="4"/>
        <v>0</v>
      </c>
      <c r="BI64" s="118">
        <f t="shared" si="5"/>
        <v>0</v>
      </c>
      <c r="BJ64" s="118">
        <f t="shared" si="6"/>
        <v>0</v>
      </c>
      <c r="BK64" s="118">
        <f t="shared" si="7"/>
        <v>0</v>
      </c>
      <c r="BL64" s="117">
        <f t="shared" si="87"/>
        <v>0</v>
      </c>
      <c r="BM64" s="118">
        <f t="shared" si="8"/>
        <v>0</v>
      </c>
      <c r="BN64" s="118">
        <f t="shared" si="9"/>
        <v>0</v>
      </c>
      <c r="BO64" s="117">
        <f t="shared" si="10"/>
        <v>0</v>
      </c>
      <c r="BP64" s="118">
        <f t="shared" si="11"/>
        <v>0</v>
      </c>
      <c r="BQ64" s="118">
        <f t="shared" si="12"/>
        <v>0</v>
      </c>
      <c r="BR64" s="118">
        <f t="shared" si="13"/>
        <v>0</v>
      </c>
      <c r="BS64" s="118">
        <f t="shared" si="14"/>
        <v>0</v>
      </c>
      <c r="BT64" s="118">
        <f t="shared" si="15"/>
        <v>0</v>
      </c>
      <c r="BU64" s="118">
        <f t="shared" si="16"/>
        <v>0</v>
      </c>
      <c r="BV64" s="118">
        <f t="shared" si="88"/>
        <v>0</v>
      </c>
      <c r="BW64" s="117">
        <f t="shared" si="17"/>
        <v>0</v>
      </c>
      <c r="BX64" s="117">
        <f t="shared" si="18"/>
        <v>0</v>
      </c>
      <c r="BY64" s="117">
        <f t="shared" si="19"/>
        <v>0</v>
      </c>
      <c r="BZ64" s="117">
        <f t="shared" si="20"/>
        <v>0</v>
      </c>
      <c r="CA64" s="117">
        <f t="shared" si="21"/>
        <v>0</v>
      </c>
      <c r="CB64" s="117">
        <f t="shared" si="89"/>
        <v>0</v>
      </c>
      <c r="CC64" s="117">
        <f t="shared" si="22"/>
        <v>0</v>
      </c>
      <c r="CD64" s="117">
        <f t="shared" si="23"/>
        <v>0</v>
      </c>
      <c r="CE64" s="117">
        <f t="shared" si="24"/>
        <v>0</v>
      </c>
      <c r="CF64" s="117">
        <f t="shared" si="90"/>
        <v>0</v>
      </c>
      <c r="CG64" s="117">
        <f t="shared" si="91"/>
        <v>0</v>
      </c>
      <c r="CH64" s="117">
        <f t="shared" si="92"/>
        <v>0</v>
      </c>
      <c r="CI64" s="117">
        <f t="shared" si="25"/>
        <v>0</v>
      </c>
      <c r="CJ64" s="117">
        <f t="shared" si="26"/>
        <v>0</v>
      </c>
      <c r="CK64" s="117">
        <f t="shared" si="27"/>
        <v>0</v>
      </c>
      <c r="CL64" s="117">
        <f t="shared" si="28"/>
        <v>0</v>
      </c>
      <c r="CM64" s="117">
        <f t="shared" si="29"/>
        <v>0</v>
      </c>
      <c r="CN64" s="117">
        <f t="shared" si="30"/>
        <v>0</v>
      </c>
      <c r="CO64" s="117">
        <f t="shared" si="31"/>
        <v>0</v>
      </c>
      <c r="CP64" s="117">
        <f t="shared" si="32"/>
        <v>0</v>
      </c>
      <c r="CQ64" s="117">
        <f t="shared" si="33"/>
        <v>0</v>
      </c>
      <c r="CR64" s="117">
        <f t="shared" si="93"/>
        <v>0</v>
      </c>
      <c r="CS64" s="117">
        <f t="shared" si="34"/>
        <v>0</v>
      </c>
      <c r="CT64" s="117">
        <f t="shared" si="35"/>
        <v>0</v>
      </c>
      <c r="CU64" s="117">
        <f t="shared" si="36"/>
        <v>0</v>
      </c>
      <c r="CV64" s="117">
        <f t="shared" si="37"/>
        <v>0</v>
      </c>
      <c r="CW64" s="117">
        <f t="shared" si="38"/>
        <v>0</v>
      </c>
      <c r="CX64" s="117">
        <f t="shared" si="39"/>
        <v>0</v>
      </c>
      <c r="CY64" s="117">
        <f t="shared" si="40"/>
        <v>0</v>
      </c>
      <c r="CZ64" s="117">
        <f t="shared" si="41"/>
        <v>0</v>
      </c>
      <c r="DA64" s="117">
        <f t="shared" si="42"/>
        <v>0</v>
      </c>
      <c r="DB64" s="117">
        <f t="shared" si="94"/>
        <v>0</v>
      </c>
      <c r="DC64" s="117">
        <f t="shared" si="43"/>
        <v>0</v>
      </c>
      <c r="DD64" s="117">
        <f t="shared" si="95"/>
        <v>0</v>
      </c>
      <c r="DE64" s="117">
        <f t="shared" si="44"/>
        <v>0</v>
      </c>
      <c r="DF64" s="117">
        <f t="shared" si="96"/>
        <v>0</v>
      </c>
      <c r="DG64" s="117">
        <f t="shared" si="45"/>
        <v>0</v>
      </c>
      <c r="DH64" s="117">
        <f t="shared" si="46"/>
        <v>0</v>
      </c>
      <c r="DI64" s="117">
        <f t="shared" si="47"/>
        <v>0</v>
      </c>
      <c r="DJ64" s="117">
        <f t="shared" si="48"/>
        <v>0</v>
      </c>
      <c r="DK64" s="117">
        <f t="shared" si="49"/>
        <v>0</v>
      </c>
      <c r="DL64" s="117">
        <f t="shared" si="50"/>
        <v>0</v>
      </c>
      <c r="DM64" s="117">
        <f t="shared" si="51"/>
        <v>0</v>
      </c>
      <c r="DN64" s="117">
        <f t="shared" si="52"/>
        <v>0</v>
      </c>
      <c r="DO64" s="117">
        <f t="shared" si="97"/>
        <v>0</v>
      </c>
      <c r="DP64" s="117">
        <f t="shared" si="53"/>
        <v>0</v>
      </c>
      <c r="DQ64" s="117">
        <f t="shared" si="54"/>
        <v>0</v>
      </c>
      <c r="DR64" s="117">
        <f t="shared" si="98"/>
        <v>0</v>
      </c>
      <c r="DS64" s="117">
        <f t="shared" si="99"/>
        <v>0</v>
      </c>
      <c r="DT64" s="117">
        <f t="shared" si="55"/>
        <v>0</v>
      </c>
      <c r="DU64" s="117">
        <f t="shared" si="56"/>
        <v>0</v>
      </c>
      <c r="DV64" s="117">
        <f t="shared" si="57"/>
        <v>0</v>
      </c>
      <c r="DW64" s="117">
        <f t="shared" si="58"/>
        <v>0</v>
      </c>
      <c r="DX64" s="117">
        <f t="shared" si="59"/>
        <v>0</v>
      </c>
      <c r="DY64" s="117">
        <f t="shared" si="60"/>
        <v>0</v>
      </c>
      <c r="DZ64" s="117">
        <f t="shared" si="100"/>
        <v>0</v>
      </c>
      <c r="EA64" s="117">
        <f t="shared" si="61"/>
        <v>0</v>
      </c>
      <c r="EB64" s="117">
        <f t="shared" si="101"/>
        <v>0</v>
      </c>
      <c r="EC64" s="117">
        <f t="shared" si="62"/>
        <v>0</v>
      </c>
      <c r="ED64" s="117">
        <f t="shared" si="63"/>
        <v>0</v>
      </c>
      <c r="EE64" s="117">
        <f t="shared" si="64"/>
        <v>0</v>
      </c>
      <c r="EF64" s="117">
        <f t="shared" si="65"/>
        <v>0</v>
      </c>
      <c r="EG64" s="117">
        <f t="shared" si="66"/>
        <v>0</v>
      </c>
      <c r="EH64" s="117">
        <f t="shared" si="102"/>
        <v>0</v>
      </c>
      <c r="EI64" s="117">
        <f t="shared" si="67"/>
        <v>0</v>
      </c>
      <c r="EJ64" s="117">
        <f t="shared" si="68"/>
        <v>0</v>
      </c>
      <c r="EK64" s="117">
        <f t="shared" si="69"/>
        <v>0</v>
      </c>
      <c r="EL64" s="117">
        <f t="shared" si="70"/>
        <v>0</v>
      </c>
      <c r="EM64" s="117">
        <f t="shared" si="71"/>
        <v>0</v>
      </c>
      <c r="EN64" s="117">
        <f t="shared" si="103"/>
        <v>0</v>
      </c>
      <c r="EO64" s="117">
        <f t="shared" si="72"/>
        <v>0</v>
      </c>
      <c r="EP64" s="117">
        <f t="shared" si="73"/>
        <v>0</v>
      </c>
      <c r="EQ64" s="117">
        <f t="shared" si="74"/>
        <v>0</v>
      </c>
      <c r="ER64" s="118">
        <f t="shared" si="75"/>
        <v>0</v>
      </c>
      <c r="ES64" s="117">
        <f t="shared" si="76"/>
        <v>0</v>
      </c>
      <c r="ET64" s="117">
        <f t="shared" si="77"/>
        <v>0</v>
      </c>
      <c r="EU64" s="117">
        <f t="shared" si="78"/>
        <v>0</v>
      </c>
      <c r="EV64" s="117">
        <f t="shared" si="79"/>
        <v>0</v>
      </c>
      <c r="EW64" s="117">
        <f t="shared" si="80"/>
        <v>0</v>
      </c>
      <c r="EX64" s="117">
        <f t="shared" si="81"/>
        <v>0</v>
      </c>
      <c r="EY64" s="118">
        <f t="shared" si="82"/>
        <v>0</v>
      </c>
      <c r="EZ64" s="118">
        <f t="shared" si="83"/>
        <v>0</v>
      </c>
      <c r="FA64" s="117">
        <f t="shared" si="104"/>
        <v>0</v>
      </c>
      <c r="FB64" s="118">
        <f t="shared" si="84"/>
        <v>0</v>
      </c>
      <c r="FC64" s="118">
        <f t="shared" si="85"/>
        <v>0</v>
      </c>
      <c r="FD64" s="7">
        <f t="shared" si="86"/>
        <v>0</v>
      </c>
      <c r="FE64" s="7"/>
      <c r="FF64" s="7"/>
    </row>
    <row r="65" spans="1:162" ht="12.75" customHeight="1" thickBot="1" x14ac:dyDescent="0.3">
      <c r="A65" s="775"/>
      <c r="B65" s="778"/>
      <c r="C65" s="173">
        <v>10</v>
      </c>
      <c r="D65" s="866"/>
      <c r="E65" s="867"/>
      <c r="F65" s="867"/>
      <c r="G65" s="867"/>
      <c r="H65" s="867"/>
      <c r="I65" s="867"/>
      <c r="J65" s="867"/>
      <c r="K65" s="867"/>
      <c r="L65" s="867"/>
      <c r="M65" s="867"/>
      <c r="N65" s="867"/>
      <c r="O65" s="867"/>
      <c r="P65" s="867"/>
      <c r="Q65" s="867"/>
      <c r="R65" s="867"/>
      <c r="S65" s="867"/>
      <c r="T65" s="867"/>
      <c r="U65" s="867"/>
      <c r="V65" s="867"/>
      <c r="W65" s="867"/>
      <c r="X65" s="867"/>
      <c r="Y65" s="867"/>
      <c r="Z65" s="867"/>
      <c r="AA65" s="868"/>
      <c r="AB65" s="42"/>
      <c r="AC65" s="10"/>
      <c r="AD65" s="6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C65" s="118"/>
      <c r="BD65" s="118">
        <f t="shared" si="0"/>
        <v>0</v>
      </c>
      <c r="BE65" s="118">
        <f t="shared" si="1"/>
        <v>0</v>
      </c>
      <c r="BF65" s="118">
        <f t="shared" si="2"/>
        <v>0</v>
      </c>
      <c r="BG65" s="118">
        <f t="shared" si="3"/>
        <v>0</v>
      </c>
      <c r="BH65" s="118">
        <f t="shared" si="4"/>
        <v>0</v>
      </c>
      <c r="BI65" s="118">
        <f t="shared" si="5"/>
        <v>0</v>
      </c>
      <c r="BJ65" s="118">
        <f t="shared" si="6"/>
        <v>0</v>
      </c>
      <c r="BK65" s="118">
        <f t="shared" si="7"/>
        <v>0</v>
      </c>
      <c r="BL65" s="117">
        <f t="shared" si="87"/>
        <v>0</v>
      </c>
      <c r="BM65" s="118">
        <f t="shared" si="8"/>
        <v>0</v>
      </c>
      <c r="BN65" s="118">
        <f t="shared" si="9"/>
        <v>0</v>
      </c>
      <c r="BO65" s="117">
        <f t="shared" si="10"/>
        <v>0</v>
      </c>
      <c r="BP65" s="118">
        <f t="shared" si="11"/>
        <v>0</v>
      </c>
      <c r="BQ65" s="118">
        <f t="shared" si="12"/>
        <v>0</v>
      </c>
      <c r="BR65" s="118">
        <f t="shared" si="13"/>
        <v>0</v>
      </c>
      <c r="BS65" s="118">
        <f t="shared" si="14"/>
        <v>0</v>
      </c>
      <c r="BT65" s="118">
        <f t="shared" si="15"/>
        <v>0</v>
      </c>
      <c r="BU65" s="118">
        <f t="shared" si="16"/>
        <v>0</v>
      </c>
      <c r="BV65" s="118">
        <f t="shared" si="88"/>
        <v>0</v>
      </c>
      <c r="BW65" s="117">
        <f t="shared" si="17"/>
        <v>0</v>
      </c>
      <c r="BX65" s="117">
        <f t="shared" si="18"/>
        <v>0</v>
      </c>
      <c r="BY65" s="117">
        <f t="shared" si="19"/>
        <v>0</v>
      </c>
      <c r="BZ65" s="117">
        <f t="shared" si="20"/>
        <v>0</v>
      </c>
      <c r="CA65" s="117">
        <f t="shared" si="21"/>
        <v>0</v>
      </c>
      <c r="CB65" s="117">
        <f t="shared" si="89"/>
        <v>0</v>
      </c>
      <c r="CC65" s="117">
        <f t="shared" si="22"/>
        <v>0</v>
      </c>
      <c r="CD65" s="117">
        <f t="shared" si="23"/>
        <v>0</v>
      </c>
      <c r="CE65" s="117">
        <f t="shared" si="24"/>
        <v>0</v>
      </c>
      <c r="CF65" s="117">
        <f t="shared" si="90"/>
        <v>0</v>
      </c>
      <c r="CG65" s="117">
        <f t="shared" si="91"/>
        <v>0</v>
      </c>
      <c r="CH65" s="117">
        <f t="shared" si="92"/>
        <v>0</v>
      </c>
      <c r="CI65" s="117">
        <f t="shared" si="25"/>
        <v>0</v>
      </c>
      <c r="CJ65" s="117">
        <f t="shared" si="26"/>
        <v>0</v>
      </c>
      <c r="CK65" s="117">
        <f t="shared" si="27"/>
        <v>0</v>
      </c>
      <c r="CL65" s="117">
        <f t="shared" si="28"/>
        <v>0</v>
      </c>
      <c r="CM65" s="117">
        <f t="shared" si="29"/>
        <v>0</v>
      </c>
      <c r="CN65" s="117">
        <f t="shared" si="30"/>
        <v>0</v>
      </c>
      <c r="CO65" s="117">
        <f t="shared" si="31"/>
        <v>0</v>
      </c>
      <c r="CP65" s="117">
        <f t="shared" si="32"/>
        <v>0</v>
      </c>
      <c r="CQ65" s="117">
        <f t="shared" si="33"/>
        <v>0</v>
      </c>
      <c r="CR65" s="117">
        <f t="shared" si="93"/>
        <v>0</v>
      </c>
      <c r="CS65" s="117">
        <f t="shared" si="34"/>
        <v>0</v>
      </c>
      <c r="CT65" s="117">
        <f t="shared" si="35"/>
        <v>0</v>
      </c>
      <c r="CU65" s="117">
        <f t="shared" si="36"/>
        <v>0</v>
      </c>
      <c r="CV65" s="117">
        <f t="shared" si="37"/>
        <v>0</v>
      </c>
      <c r="CW65" s="117">
        <f t="shared" si="38"/>
        <v>0</v>
      </c>
      <c r="CX65" s="117">
        <f t="shared" si="39"/>
        <v>0</v>
      </c>
      <c r="CY65" s="117">
        <f t="shared" si="40"/>
        <v>0</v>
      </c>
      <c r="CZ65" s="117">
        <f t="shared" si="41"/>
        <v>0</v>
      </c>
      <c r="DA65" s="117">
        <f t="shared" si="42"/>
        <v>0</v>
      </c>
      <c r="DB65" s="117">
        <f t="shared" si="94"/>
        <v>0</v>
      </c>
      <c r="DC65" s="117">
        <f t="shared" si="43"/>
        <v>0</v>
      </c>
      <c r="DD65" s="117">
        <f t="shared" si="95"/>
        <v>0</v>
      </c>
      <c r="DE65" s="117">
        <f t="shared" si="44"/>
        <v>0</v>
      </c>
      <c r="DF65" s="117">
        <f t="shared" si="96"/>
        <v>0</v>
      </c>
      <c r="DG65" s="117">
        <f t="shared" si="45"/>
        <v>0</v>
      </c>
      <c r="DH65" s="117">
        <f t="shared" si="46"/>
        <v>0</v>
      </c>
      <c r="DI65" s="117">
        <f t="shared" si="47"/>
        <v>0</v>
      </c>
      <c r="DJ65" s="117">
        <f t="shared" si="48"/>
        <v>0</v>
      </c>
      <c r="DK65" s="117">
        <f t="shared" si="49"/>
        <v>0</v>
      </c>
      <c r="DL65" s="117">
        <f t="shared" si="50"/>
        <v>0</v>
      </c>
      <c r="DM65" s="117">
        <f t="shared" si="51"/>
        <v>0</v>
      </c>
      <c r="DN65" s="117">
        <f t="shared" si="52"/>
        <v>0</v>
      </c>
      <c r="DO65" s="117">
        <f t="shared" si="97"/>
        <v>0</v>
      </c>
      <c r="DP65" s="117">
        <f t="shared" si="53"/>
        <v>0</v>
      </c>
      <c r="DQ65" s="117">
        <f t="shared" si="54"/>
        <v>0</v>
      </c>
      <c r="DR65" s="117">
        <f t="shared" si="98"/>
        <v>0</v>
      </c>
      <c r="DS65" s="117">
        <f t="shared" si="99"/>
        <v>0</v>
      </c>
      <c r="DT65" s="117">
        <f t="shared" si="55"/>
        <v>0</v>
      </c>
      <c r="DU65" s="117">
        <f t="shared" si="56"/>
        <v>0</v>
      </c>
      <c r="DV65" s="117">
        <f t="shared" si="57"/>
        <v>0</v>
      </c>
      <c r="DW65" s="117">
        <f t="shared" si="58"/>
        <v>0</v>
      </c>
      <c r="DX65" s="117">
        <f t="shared" si="59"/>
        <v>0</v>
      </c>
      <c r="DY65" s="117">
        <f t="shared" si="60"/>
        <v>0</v>
      </c>
      <c r="DZ65" s="117">
        <f t="shared" si="100"/>
        <v>0</v>
      </c>
      <c r="EA65" s="117">
        <f t="shared" si="61"/>
        <v>0</v>
      </c>
      <c r="EB65" s="117">
        <f t="shared" si="101"/>
        <v>0</v>
      </c>
      <c r="EC65" s="117">
        <f t="shared" si="62"/>
        <v>0</v>
      </c>
      <c r="ED65" s="117">
        <f t="shared" si="63"/>
        <v>0</v>
      </c>
      <c r="EE65" s="117">
        <f t="shared" si="64"/>
        <v>0</v>
      </c>
      <c r="EF65" s="117">
        <f t="shared" si="65"/>
        <v>0</v>
      </c>
      <c r="EG65" s="117">
        <f t="shared" si="66"/>
        <v>0</v>
      </c>
      <c r="EH65" s="117">
        <f t="shared" si="102"/>
        <v>0</v>
      </c>
      <c r="EI65" s="117">
        <f t="shared" si="67"/>
        <v>0</v>
      </c>
      <c r="EJ65" s="117">
        <f t="shared" si="68"/>
        <v>0</v>
      </c>
      <c r="EK65" s="117">
        <f t="shared" si="69"/>
        <v>0</v>
      </c>
      <c r="EL65" s="117">
        <f t="shared" si="70"/>
        <v>0</v>
      </c>
      <c r="EM65" s="117">
        <f t="shared" si="71"/>
        <v>0</v>
      </c>
      <c r="EN65" s="117">
        <f t="shared" si="103"/>
        <v>0</v>
      </c>
      <c r="EO65" s="117">
        <f t="shared" si="72"/>
        <v>0</v>
      </c>
      <c r="EP65" s="117">
        <f t="shared" si="73"/>
        <v>0</v>
      </c>
      <c r="EQ65" s="117">
        <f t="shared" si="74"/>
        <v>0</v>
      </c>
      <c r="ER65" s="118">
        <f t="shared" si="75"/>
        <v>0</v>
      </c>
      <c r="ES65" s="117">
        <f t="shared" si="76"/>
        <v>0</v>
      </c>
      <c r="ET65" s="117">
        <f t="shared" si="77"/>
        <v>0</v>
      </c>
      <c r="EU65" s="117">
        <f t="shared" si="78"/>
        <v>0</v>
      </c>
      <c r="EV65" s="117">
        <f t="shared" si="79"/>
        <v>0</v>
      </c>
      <c r="EW65" s="117">
        <f t="shared" si="80"/>
        <v>0</v>
      </c>
      <c r="EX65" s="117">
        <f t="shared" si="81"/>
        <v>0</v>
      </c>
      <c r="EY65" s="118">
        <f t="shared" si="82"/>
        <v>0</v>
      </c>
      <c r="EZ65" s="118">
        <f t="shared" si="83"/>
        <v>0</v>
      </c>
      <c r="FA65" s="117">
        <f t="shared" si="104"/>
        <v>0</v>
      </c>
      <c r="FB65" s="118">
        <f t="shared" si="84"/>
        <v>0</v>
      </c>
      <c r="FC65" s="118">
        <f t="shared" si="85"/>
        <v>0</v>
      </c>
      <c r="FD65" s="7">
        <f t="shared" si="86"/>
        <v>0</v>
      </c>
      <c r="FE65" s="7"/>
      <c r="FF65" s="7"/>
    </row>
    <row r="66" spans="1:162" ht="24" customHeight="1" thickTop="1" thickBot="1" x14ac:dyDescent="0.3">
      <c r="A66" s="659" t="s">
        <v>79</v>
      </c>
      <c r="B66" s="660"/>
      <c r="C66" s="660"/>
      <c r="D66" s="198">
        <v>20</v>
      </c>
      <c r="E66" s="198">
        <v>12</v>
      </c>
      <c r="F66" s="198">
        <v>17</v>
      </c>
      <c r="G66" s="198">
        <v>20</v>
      </c>
      <c r="H66" s="198">
        <v>30</v>
      </c>
      <c r="I66" s="198">
        <v>17</v>
      </c>
      <c r="J66" s="198">
        <v>8</v>
      </c>
      <c r="K66" s="198">
        <v>21</v>
      </c>
      <c r="L66" s="198">
        <v>36</v>
      </c>
      <c r="M66" s="198">
        <v>29</v>
      </c>
      <c r="N66" s="198">
        <v>31</v>
      </c>
      <c r="O66" s="198">
        <v>28</v>
      </c>
      <c r="P66" s="198">
        <v>14</v>
      </c>
      <c r="Q66" s="198">
        <v>26</v>
      </c>
      <c r="R66" s="198">
        <v>11</v>
      </c>
      <c r="S66" s="198">
        <v>23</v>
      </c>
      <c r="T66" s="198">
        <v>32</v>
      </c>
      <c r="U66" s="198">
        <v>3</v>
      </c>
      <c r="V66" s="198">
        <v>25</v>
      </c>
      <c r="W66" s="198">
        <v>9</v>
      </c>
      <c r="X66" s="198">
        <v>6</v>
      </c>
      <c r="Y66" s="198">
        <v>37</v>
      </c>
      <c r="Z66" s="198">
        <v>34</v>
      </c>
      <c r="AA66" s="198">
        <v>45</v>
      </c>
      <c r="AB66" s="851" t="s">
        <v>997</v>
      </c>
      <c r="AC66" s="852"/>
      <c r="AD66" s="193"/>
      <c r="AE66" s="272">
        <f t="shared" ref="AE66:BA66" si="105">COUNTA(AE10:AE63)</f>
        <v>46</v>
      </c>
      <c r="AF66" s="272">
        <f t="shared" si="105"/>
        <v>46</v>
      </c>
      <c r="AG66" s="272">
        <f t="shared" si="105"/>
        <v>46</v>
      </c>
      <c r="AH66" s="272">
        <f t="shared" si="105"/>
        <v>46</v>
      </c>
      <c r="AI66" s="272">
        <f t="shared" si="105"/>
        <v>46</v>
      </c>
      <c r="AJ66" s="272">
        <f t="shared" si="105"/>
        <v>46</v>
      </c>
      <c r="AK66" s="272">
        <f t="shared" si="105"/>
        <v>46</v>
      </c>
      <c r="AL66" s="272">
        <f t="shared" si="105"/>
        <v>46</v>
      </c>
      <c r="AM66" s="272">
        <f t="shared" si="105"/>
        <v>46</v>
      </c>
      <c r="AN66" s="272">
        <f t="shared" si="105"/>
        <v>46</v>
      </c>
      <c r="AO66" s="272">
        <f t="shared" si="105"/>
        <v>46</v>
      </c>
      <c r="AP66" s="272">
        <f t="shared" si="105"/>
        <v>46</v>
      </c>
      <c r="AQ66" s="272">
        <f t="shared" si="105"/>
        <v>46</v>
      </c>
      <c r="AR66" s="272">
        <f t="shared" si="105"/>
        <v>46</v>
      </c>
      <c r="AS66" s="272">
        <f t="shared" si="105"/>
        <v>46</v>
      </c>
      <c r="AT66" s="272">
        <f t="shared" si="105"/>
        <v>46</v>
      </c>
      <c r="AU66" s="272">
        <f t="shared" si="105"/>
        <v>46</v>
      </c>
      <c r="AV66" s="272">
        <f t="shared" si="105"/>
        <v>46</v>
      </c>
      <c r="AW66" s="272">
        <f t="shared" si="105"/>
        <v>46</v>
      </c>
      <c r="AX66" s="272">
        <f t="shared" si="105"/>
        <v>46</v>
      </c>
      <c r="AY66" s="272">
        <f t="shared" si="105"/>
        <v>46</v>
      </c>
      <c r="AZ66" s="272">
        <f t="shared" si="105"/>
        <v>46</v>
      </c>
      <c r="BA66" s="562">
        <f t="shared" si="105"/>
        <v>46</v>
      </c>
      <c r="BB66" s="562">
        <f>SUM(AD66:BA66)</f>
        <v>1058</v>
      </c>
      <c r="BC66" s="194"/>
      <c r="BD66" s="118">
        <f t="shared" ref="BD66:ED66" si="106">SUM(BD12:BD65)</f>
        <v>0</v>
      </c>
      <c r="BE66" s="118">
        <f t="shared" si="106"/>
        <v>0</v>
      </c>
      <c r="BF66" s="118">
        <f t="shared" si="106"/>
        <v>0</v>
      </c>
      <c r="BG66" s="118">
        <f t="shared" si="106"/>
        <v>0</v>
      </c>
      <c r="BH66" s="118">
        <f t="shared" si="106"/>
        <v>0</v>
      </c>
      <c r="BI66" s="118">
        <f>SUM(BI12:BI65)</f>
        <v>0</v>
      </c>
      <c r="BJ66" s="118">
        <f t="shared" si="106"/>
        <v>0</v>
      </c>
      <c r="BK66" s="118">
        <f t="shared" si="106"/>
        <v>0</v>
      </c>
      <c r="BL66" s="118">
        <f t="shared" si="106"/>
        <v>0</v>
      </c>
      <c r="BM66" s="118">
        <f t="shared" si="106"/>
        <v>0</v>
      </c>
      <c r="BN66" s="118">
        <f t="shared" si="106"/>
        <v>0</v>
      </c>
      <c r="BO66" s="118">
        <f t="shared" si="106"/>
        <v>0</v>
      </c>
      <c r="BP66" s="118">
        <f t="shared" si="106"/>
        <v>0</v>
      </c>
      <c r="BQ66" s="118">
        <f t="shared" si="106"/>
        <v>0</v>
      </c>
      <c r="BR66" s="118">
        <f t="shared" si="106"/>
        <v>0</v>
      </c>
      <c r="BS66" s="118">
        <f t="shared" si="106"/>
        <v>0</v>
      </c>
      <c r="BT66" s="118">
        <f t="shared" si="106"/>
        <v>0</v>
      </c>
      <c r="BU66" s="118">
        <f t="shared" si="106"/>
        <v>0</v>
      </c>
      <c r="BV66" s="118">
        <f t="shared" si="106"/>
        <v>0</v>
      </c>
      <c r="BW66" s="118">
        <f t="shared" si="106"/>
        <v>0</v>
      </c>
      <c r="BX66" s="118">
        <f t="shared" si="106"/>
        <v>0</v>
      </c>
      <c r="BY66" s="118">
        <f t="shared" si="106"/>
        <v>0</v>
      </c>
      <c r="BZ66" s="118">
        <f t="shared" si="106"/>
        <v>0</v>
      </c>
      <c r="CA66" s="118">
        <f t="shared" si="106"/>
        <v>0</v>
      </c>
      <c r="CB66" s="118">
        <f t="shared" si="106"/>
        <v>0</v>
      </c>
      <c r="CC66" s="118">
        <f t="shared" si="106"/>
        <v>0</v>
      </c>
      <c r="CD66" s="118">
        <f t="shared" si="106"/>
        <v>0</v>
      </c>
      <c r="CE66" s="118">
        <f t="shared" si="106"/>
        <v>0</v>
      </c>
      <c r="CF66" s="118">
        <f t="shared" si="106"/>
        <v>0</v>
      </c>
      <c r="CG66" s="118">
        <f t="shared" si="106"/>
        <v>0</v>
      </c>
      <c r="CH66" s="118">
        <f t="shared" si="106"/>
        <v>0</v>
      </c>
      <c r="CI66" s="118">
        <f t="shared" si="106"/>
        <v>0</v>
      </c>
      <c r="CJ66" s="118">
        <f t="shared" si="106"/>
        <v>0</v>
      </c>
      <c r="CK66" s="118">
        <f t="shared" si="106"/>
        <v>0</v>
      </c>
      <c r="CL66" s="118">
        <f t="shared" si="106"/>
        <v>0</v>
      </c>
      <c r="CM66" s="118">
        <f t="shared" si="106"/>
        <v>0</v>
      </c>
      <c r="CN66" s="118">
        <f t="shared" si="106"/>
        <v>0</v>
      </c>
      <c r="CO66" s="118">
        <f t="shared" si="106"/>
        <v>0</v>
      </c>
      <c r="CP66" s="118">
        <f t="shared" si="106"/>
        <v>0</v>
      </c>
      <c r="CQ66" s="118">
        <f t="shared" si="106"/>
        <v>0</v>
      </c>
      <c r="CR66" s="118">
        <f t="shared" si="106"/>
        <v>0</v>
      </c>
      <c r="CS66" s="118">
        <f t="shared" si="106"/>
        <v>0</v>
      </c>
      <c r="CT66" s="118">
        <f t="shared" si="106"/>
        <v>0</v>
      </c>
      <c r="CU66" s="118">
        <f t="shared" si="106"/>
        <v>0</v>
      </c>
      <c r="CV66" s="118">
        <f t="shared" si="106"/>
        <v>0</v>
      </c>
      <c r="CW66" s="118">
        <f t="shared" si="106"/>
        <v>0</v>
      </c>
      <c r="CX66" s="118">
        <f t="shared" si="106"/>
        <v>0</v>
      </c>
      <c r="CY66" s="118">
        <f t="shared" si="106"/>
        <v>0</v>
      </c>
      <c r="CZ66" s="118">
        <f t="shared" si="106"/>
        <v>0</v>
      </c>
      <c r="DA66" s="118">
        <f t="shared" si="106"/>
        <v>0</v>
      </c>
      <c r="DB66" s="118">
        <f t="shared" si="106"/>
        <v>0</v>
      </c>
      <c r="DC66" s="118">
        <f t="shared" si="106"/>
        <v>0</v>
      </c>
      <c r="DD66" s="118">
        <f t="shared" si="106"/>
        <v>0</v>
      </c>
      <c r="DE66" s="118">
        <f t="shared" si="106"/>
        <v>0</v>
      </c>
      <c r="DF66" s="118">
        <f t="shared" si="106"/>
        <v>0</v>
      </c>
      <c r="DG66" s="118">
        <f t="shared" si="106"/>
        <v>0</v>
      </c>
      <c r="DH66" s="118">
        <f t="shared" si="106"/>
        <v>0</v>
      </c>
      <c r="DI66" s="118">
        <f t="shared" si="106"/>
        <v>0</v>
      </c>
      <c r="DJ66" s="118">
        <f t="shared" si="106"/>
        <v>0</v>
      </c>
      <c r="DK66" s="118">
        <f t="shared" si="106"/>
        <v>0</v>
      </c>
      <c r="DL66" s="118">
        <f t="shared" si="106"/>
        <v>0</v>
      </c>
      <c r="DM66" s="118">
        <f t="shared" si="106"/>
        <v>0</v>
      </c>
      <c r="DN66" s="118">
        <f t="shared" si="106"/>
        <v>0</v>
      </c>
      <c r="DO66" s="118">
        <f t="shared" si="106"/>
        <v>0</v>
      </c>
      <c r="DP66" s="118">
        <f t="shared" si="106"/>
        <v>0</v>
      </c>
      <c r="DQ66" s="118">
        <f t="shared" si="106"/>
        <v>0</v>
      </c>
      <c r="DR66" s="118">
        <f t="shared" si="106"/>
        <v>0</v>
      </c>
      <c r="DS66" s="118">
        <f t="shared" si="106"/>
        <v>0</v>
      </c>
      <c r="DT66" s="118">
        <f t="shared" si="106"/>
        <v>0</v>
      </c>
      <c r="DU66" s="118">
        <f t="shared" si="106"/>
        <v>0</v>
      </c>
      <c r="DV66" s="118">
        <f t="shared" si="106"/>
        <v>0</v>
      </c>
      <c r="DW66" s="118">
        <f t="shared" si="106"/>
        <v>0</v>
      </c>
      <c r="DX66" s="118">
        <f>SUM(DX12:DX65)</f>
        <v>0</v>
      </c>
      <c r="DY66" s="118">
        <f>SUM(DY12:DY65)</f>
        <v>0</v>
      </c>
      <c r="DZ66" s="118">
        <f>SUM(DZ12:DZ65)</f>
        <v>0</v>
      </c>
      <c r="EA66" s="118">
        <f t="shared" si="106"/>
        <v>0</v>
      </c>
      <c r="EB66" s="118">
        <f t="shared" si="106"/>
        <v>0</v>
      </c>
      <c r="EC66" s="118">
        <f t="shared" si="106"/>
        <v>0</v>
      </c>
      <c r="ED66" s="118">
        <f t="shared" si="106"/>
        <v>0</v>
      </c>
      <c r="EE66" s="118">
        <f t="shared" ref="EE66:FC66" si="107">SUM(EE12:EE65)</f>
        <v>0</v>
      </c>
      <c r="EF66" s="118">
        <f t="shared" si="107"/>
        <v>0</v>
      </c>
      <c r="EG66" s="118">
        <f t="shared" si="107"/>
        <v>0</v>
      </c>
      <c r="EH66" s="118">
        <f t="shared" si="107"/>
        <v>0</v>
      </c>
      <c r="EI66" s="118">
        <f t="shared" si="107"/>
        <v>0</v>
      </c>
      <c r="EJ66" s="118">
        <f t="shared" si="107"/>
        <v>0</v>
      </c>
      <c r="EK66" s="118">
        <f t="shared" si="107"/>
        <v>0</v>
      </c>
      <c r="EL66" s="118">
        <f t="shared" si="107"/>
        <v>0</v>
      </c>
      <c r="EM66" s="118">
        <f t="shared" si="107"/>
        <v>0</v>
      </c>
      <c r="EN66" s="118">
        <f t="shared" si="107"/>
        <v>0</v>
      </c>
      <c r="EO66" s="118">
        <f t="shared" si="107"/>
        <v>0</v>
      </c>
      <c r="EP66" s="118">
        <f t="shared" si="107"/>
        <v>0</v>
      </c>
      <c r="EQ66" s="118">
        <f>SUM(EQ12:EQ65)</f>
        <v>0</v>
      </c>
      <c r="ER66" s="118">
        <f>SUM(ER12:ER65)</f>
        <v>0</v>
      </c>
      <c r="ES66" s="118">
        <f t="shared" si="107"/>
        <v>0</v>
      </c>
      <c r="ET66" s="118">
        <f t="shared" si="107"/>
        <v>0</v>
      </c>
      <c r="EU66" s="118">
        <f t="shared" si="107"/>
        <v>0</v>
      </c>
      <c r="EV66" s="118">
        <f t="shared" si="107"/>
        <v>0</v>
      </c>
      <c r="EW66" s="118">
        <f t="shared" si="107"/>
        <v>0</v>
      </c>
      <c r="EX66" s="118">
        <f t="shared" si="107"/>
        <v>0</v>
      </c>
      <c r="EY66" s="118">
        <f t="shared" si="107"/>
        <v>0</v>
      </c>
      <c r="EZ66" s="118">
        <f t="shared" si="107"/>
        <v>0</v>
      </c>
      <c r="FA66" s="118">
        <f t="shared" si="107"/>
        <v>0</v>
      </c>
      <c r="FB66" s="118">
        <f t="shared" si="107"/>
        <v>0</v>
      </c>
      <c r="FC66" s="118">
        <f t="shared" si="107"/>
        <v>0</v>
      </c>
      <c r="FD66" s="7"/>
      <c r="FE66" s="7"/>
      <c r="FF66" s="7"/>
    </row>
    <row r="67" spans="1:162" ht="3.6" customHeight="1" thickTop="1" x14ac:dyDescent="0.25">
      <c r="A67" s="2"/>
      <c r="B67" s="2"/>
      <c r="C67" s="2"/>
      <c r="D67" s="2">
        <v>19</v>
      </c>
      <c r="E67" s="2"/>
      <c r="F67" s="2">
        <v>16</v>
      </c>
      <c r="G67" s="2">
        <v>20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17"/>
      <c r="EJ67" s="117"/>
      <c r="EK67" s="117"/>
      <c r="EL67" s="117"/>
      <c r="EM67" s="117"/>
      <c r="EN67" s="117"/>
      <c r="EO67" s="117"/>
      <c r="EP67" s="117"/>
      <c r="EQ67" s="117"/>
      <c r="ES67" s="117"/>
      <c r="ET67" s="117"/>
      <c r="EU67" s="117"/>
      <c r="EV67" s="117"/>
      <c r="EW67" s="182"/>
      <c r="EX67" s="182"/>
      <c r="EY67" s="7"/>
      <c r="EZ67" s="7"/>
      <c r="FA67" s="7"/>
      <c r="FB67" s="7"/>
      <c r="FC67" s="7"/>
      <c r="FD67" s="7"/>
      <c r="FE67" s="7"/>
      <c r="FF67" s="7"/>
    </row>
    <row r="68" spans="1:162" ht="14.1" hidden="1" customHeight="1" x14ac:dyDescent="0.25">
      <c r="A68" s="770" t="s">
        <v>500</v>
      </c>
      <c r="B68" s="770"/>
      <c r="C68" s="770"/>
      <c r="D68" s="272">
        <f>COUNTA(D12:D61)</f>
        <v>21</v>
      </c>
      <c r="E68" s="272">
        <f t="shared" ref="E68:AA68" si="108">COUNTA(E12:E61)</f>
        <v>11</v>
      </c>
      <c r="F68" s="272">
        <f t="shared" si="108"/>
        <v>11</v>
      </c>
      <c r="G68" s="272">
        <f t="shared" si="108"/>
        <v>9</v>
      </c>
      <c r="H68" s="272">
        <f>COUNTA(H12:H61)</f>
        <v>9</v>
      </c>
      <c r="I68" s="272">
        <f>COUNTA(I12:I61)</f>
        <v>9</v>
      </c>
      <c r="J68" s="272">
        <f>COUNTA(J12:J61)</f>
        <v>9</v>
      </c>
      <c r="K68" s="272">
        <f>COUNTA(K12:K61)</f>
        <v>9</v>
      </c>
      <c r="L68" s="272">
        <f>COUNTA(L12:L61)</f>
        <v>9</v>
      </c>
      <c r="M68" s="272">
        <f t="shared" si="108"/>
        <v>0</v>
      </c>
      <c r="N68" s="272">
        <f t="shared" si="108"/>
        <v>0</v>
      </c>
      <c r="O68" s="272">
        <f t="shared" si="108"/>
        <v>0</v>
      </c>
      <c r="P68" s="272">
        <f t="shared" si="108"/>
        <v>0</v>
      </c>
      <c r="Q68" s="272">
        <f t="shared" si="108"/>
        <v>0</v>
      </c>
      <c r="R68" s="272">
        <f t="shared" si="108"/>
        <v>0</v>
      </c>
      <c r="S68" s="272">
        <f t="shared" si="108"/>
        <v>0</v>
      </c>
      <c r="T68" s="272">
        <f t="shared" si="108"/>
        <v>0</v>
      </c>
      <c r="U68" s="272">
        <f t="shared" si="108"/>
        <v>0</v>
      </c>
      <c r="V68" s="272">
        <f t="shared" si="108"/>
        <v>0</v>
      </c>
      <c r="W68" s="272">
        <f t="shared" si="108"/>
        <v>0</v>
      </c>
      <c r="X68" s="272">
        <f t="shared" si="108"/>
        <v>0</v>
      </c>
      <c r="Y68" s="272">
        <f t="shared" si="108"/>
        <v>0</v>
      </c>
      <c r="Z68" s="272"/>
      <c r="AA68" s="272">
        <f t="shared" si="108"/>
        <v>0</v>
      </c>
      <c r="AB68" s="2"/>
      <c r="AC68" s="272">
        <f t="shared" ref="AC68:AC135" si="109">SUM(D68:AB68)</f>
        <v>97</v>
      </c>
      <c r="AD68" s="2"/>
      <c r="AE68" s="562"/>
      <c r="AF68" s="562"/>
      <c r="AG68" s="562"/>
      <c r="AH68" s="562"/>
      <c r="AI68" s="562"/>
      <c r="AJ68" s="562"/>
      <c r="AK68" s="562"/>
      <c r="AL68" s="562"/>
      <c r="AM68" s="562"/>
      <c r="AN68" s="562"/>
      <c r="AO68" s="562"/>
      <c r="AP68" s="562"/>
      <c r="AQ68" s="562"/>
      <c r="AR68" s="562"/>
      <c r="AS68" s="562"/>
      <c r="AT68" s="562"/>
      <c r="AU68" s="562"/>
      <c r="AV68" s="562"/>
      <c r="AW68" s="562"/>
      <c r="AX68" s="562"/>
      <c r="AY68" s="562"/>
      <c r="AZ68" s="562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17"/>
      <c r="EJ68" s="117"/>
      <c r="EK68" s="117"/>
      <c r="EL68" s="117"/>
      <c r="EM68" s="117"/>
      <c r="EN68" s="117"/>
      <c r="EO68" s="117"/>
      <c r="EP68" s="117"/>
      <c r="EQ68" s="117"/>
      <c r="ES68" s="117"/>
      <c r="ET68" s="117"/>
      <c r="EU68" s="117"/>
      <c r="EV68" s="117"/>
      <c r="EW68" s="182"/>
      <c r="EX68" s="182"/>
      <c r="EY68" s="7"/>
      <c r="EZ68" s="7"/>
      <c r="FA68" s="7"/>
      <c r="FB68" s="7"/>
      <c r="FC68" s="7"/>
      <c r="FD68" s="7"/>
      <c r="FE68" s="7"/>
      <c r="FF68" s="7"/>
    </row>
    <row r="69" spans="1:162" ht="18" hidden="1" customHeight="1" x14ac:dyDescent="0.25">
      <c r="A69" s="770" t="s">
        <v>460</v>
      </c>
      <c r="B69" s="770"/>
      <c r="C69" s="770"/>
      <c r="D69" s="272">
        <f t="shared" ref="D69:AA69" si="110">COUNTIF(D12:D65,"A.39")</f>
        <v>0</v>
      </c>
      <c r="E69" s="272">
        <f t="shared" si="110"/>
        <v>0</v>
      </c>
      <c r="F69" s="272">
        <f t="shared" si="110"/>
        <v>0</v>
      </c>
      <c r="G69" s="272">
        <f t="shared" si="110"/>
        <v>0</v>
      </c>
      <c r="H69" s="272">
        <f t="shared" si="110"/>
        <v>0</v>
      </c>
      <c r="I69" s="272">
        <f t="shared" si="110"/>
        <v>0</v>
      </c>
      <c r="J69" s="272">
        <f t="shared" si="110"/>
        <v>0</v>
      </c>
      <c r="K69" s="272">
        <f t="shared" si="110"/>
        <v>0</v>
      </c>
      <c r="L69" s="272">
        <f t="shared" si="110"/>
        <v>0</v>
      </c>
      <c r="M69" s="272">
        <f t="shared" si="110"/>
        <v>0</v>
      </c>
      <c r="N69" s="272">
        <f t="shared" si="110"/>
        <v>0</v>
      </c>
      <c r="O69" s="272">
        <f t="shared" si="110"/>
        <v>0</v>
      </c>
      <c r="P69" s="272">
        <f t="shared" si="110"/>
        <v>0</v>
      </c>
      <c r="Q69" s="272">
        <f t="shared" si="110"/>
        <v>0</v>
      </c>
      <c r="R69" s="272">
        <f t="shared" si="110"/>
        <v>0</v>
      </c>
      <c r="S69" s="272">
        <f t="shared" si="110"/>
        <v>0</v>
      </c>
      <c r="T69" s="272">
        <f t="shared" si="110"/>
        <v>0</v>
      </c>
      <c r="U69" s="272">
        <f t="shared" si="110"/>
        <v>0</v>
      </c>
      <c r="V69" s="272">
        <f t="shared" si="110"/>
        <v>0</v>
      </c>
      <c r="W69" s="272">
        <f t="shared" si="110"/>
        <v>0</v>
      </c>
      <c r="X69" s="272">
        <f t="shared" si="110"/>
        <v>0</v>
      </c>
      <c r="Y69" s="272">
        <f t="shared" si="110"/>
        <v>0</v>
      </c>
      <c r="Z69" s="272"/>
      <c r="AA69" s="272">
        <f t="shared" si="110"/>
        <v>0</v>
      </c>
      <c r="AB69" s="2"/>
      <c r="AC69" s="272">
        <f t="shared" si="109"/>
        <v>0</v>
      </c>
      <c r="AD69" s="561">
        <f>AC69</f>
        <v>0</v>
      </c>
      <c r="AE69" s="272">
        <f t="shared" ref="AE69:BA69" si="111">COUNTIF(AE11:AE64,"A.39")</f>
        <v>0</v>
      </c>
      <c r="AF69" s="272">
        <f t="shared" si="111"/>
        <v>0</v>
      </c>
      <c r="AG69" s="272">
        <f t="shared" si="111"/>
        <v>0</v>
      </c>
      <c r="AH69" s="272">
        <f t="shared" si="111"/>
        <v>0</v>
      </c>
      <c r="AI69" s="272">
        <f t="shared" si="111"/>
        <v>0</v>
      </c>
      <c r="AJ69" s="272">
        <f t="shared" si="111"/>
        <v>0</v>
      </c>
      <c r="AK69" s="272">
        <f t="shared" si="111"/>
        <v>0</v>
      </c>
      <c r="AL69" s="272">
        <f t="shared" si="111"/>
        <v>0</v>
      </c>
      <c r="AM69" s="272">
        <f t="shared" si="111"/>
        <v>0</v>
      </c>
      <c r="AN69" s="272">
        <f t="shared" si="111"/>
        <v>3</v>
      </c>
      <c r="AO69" s="272">
        <f t="shared" si="111"/>
        <v>3</v>
      </c>
      <c r="AP69" s="272">
        <f t="shared" si="111"/>
        <v>0</v>
      </c>
      <c r="AQ69" s="272">
        <f t="shared" si="111"/>
        <v>0</v>
      </c>
      <c r="AR69" s="272">
        <f t="shared" si="111"/>
        <v>0</v>
      </c>
      <c r="AS69" s="272">
        <f t="shared" si="111"/>
        <v>3</v>
      </c>
      <c r="AT69" s="272">
        <f t="shared" si="111"/>
        <v>3</v>
      </c>
      <c r="AU69" s="272">
        <f t="shared" si="111"/>
        <v>3</v>
      </c>
      <c r="AV69" s="272">
        <f t="shared" si="111"/>
        <v>3</v>
      </c>
      <c r="AW69" s="272">
        <f t="shared" si="111"/>
        <v>3</v>
      </c>
      <c r="AX69" s="272">
        <f t="shared" si="111"/>
        <v>3</v>
      </c>
      <c r="AY69" s="272">
        <f t="shared" si="111"/>
        <v>3</v>
      </c>
      <c r="AZ69" s="272">
        <f t="shared" si="111"/>
        <v>3</v>
      </c>
      <c r="BA69" s="562">
        <f t="shared" si="111"/>
        <v>3</v>
      </c>
      <c r="BB69" s="562">
        <f t="shared" ref="BB69:BB135" si="112">SUM(AE69:BA69)</f>
        <v>33</v>
      </c>
      <c r="BC69" s="562">
        <f>BB69</f>
        <v>33</v>
      </c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17"/>
      <c r="EJ69" s="117"/>
      <c r="EK69" s="117"/>
      <c r="EL69" s="117"/>
      <c r="EM69" s="117"/>
      <c r="EN69" s="117"/>
      <c r="EO69" s="117"/>
      <c r="EP69" s="117"/>
      <c r="EQ69" s="117"/>
      <c r="ES69" s="117"/>
      <c r="ET69" s="117"/>
      <c r="EU69" s="117"/>
      <c r="EV69" s="117"/>
      <c r="EW69" s="182"/>
      <c r="EX69" s="182"/>
      <c r="EY69" s="7"/>
      <c r="EZ69" s="7"/>
      <c r="FA69" s="7"/>
      <c r="FB69" s="7"/>
      <c r="FC69" s="7"/>
      <c r="FD69" s="7"/>
      <c r="FE69" s="7"/>
      <c r="FF69" s="7"/>
    </row>
    <row r="70" spans="1:162" ht="18" hidden="1" customHeight="1" x14ac:dyDescent="0.25">
      <c r="A70" s="557" t="s">
        <v>676</v>
      </c>
      <c r="B70" s="557"/>
      <c r="C70" s="557"/>
      <c r="D70" s="272">
        <f t="shared" ref="D70:AA70" si="113">COUNTIF(D12:D65,"A.45")</f>
        <v>0</v>
      </c>
      <c r="E70" s="272">
        <f t="shared" si="113"/>
        <v>0</v>
      </c>
      <c r="F70" s="272">
        <f t="shared" si="113"/>
        <v>0</v>
      </c>
      <c r="G70" s="272">
        <f t="shared" si="113"/>
        <v>0</v>
      </c>
      <c r="H70" s="272">
        <f t="shared" si="113"/>
        <v>0</v>
      </c>
      <c r="I70" s="272">
        <f t="shared" si="113"/>
        <v>0</v>
      </c>
      <c r="J70" s="272">
        <f t="shared" si="113"/>
        <v>0</v>
      </c>
      <c r="K70" s="272">
        <f t="shared" si="113"/>
        <v>0</v>
      </c>
      <c r="L70" s="272">
        <f t="shared" si="113"/>
        <v>0</v>
      </c>
      <c r="M70" s="272">
        <f t="shared" si="113"/>
        <v>0</v>
      </c>
      <c r="N70" s="272">
        <f t="shared" si="113"/>
        <v>0</v>
      </c>
      <c r="O70" s="272">
        <f t="shared" si="113"/>
        <v>0</v>
      </c>
      <c r="P70" s="272">
        <f t="shared" si="113"/>
        <v>0</v>
      </c>
      <c r="Q70" s="272">
        <f t="shared" si="113"/>
        <v>0</v>
      </c>
      <c r="R70" s="272">
        <f t="shared" si="113"/>
        <v>0</v>
      </c>
      <c r="S70" s="272">
        <f t="shared" si="113"/>
        <v>0</v>
      </c>
      <c r="T70" s="272">
        <f t="shared" si="113"/>
        <v>0</v>
      </c>
      <c r="U70" s="272">
        <f t="shared" si="113"/>
        <v>0</v>
      </c>
      <c r="V70" s="272">
        <f t="shared" si="113"/>
        <v>0</v>
      </c>
      <c r="W70" s="272">
        <f t="shared" si="113"/>
        <v>0</v>
      </c>
      <c r="X70" s="272">
        <f t="shared" si="113"/>
        <v>0</v>
      </c>
      <c r="Y70" s="272">
        <f t="shared" si="113"/>
        <v>0</v>
      </c>
      <c r="Z70" s="272"/>
      <c r="AA70" s="272">
        <f t="shared" si="113"/>
        <v>0</v>
      </c>
      <c r="AB70" s="2"/>
      <c r="AC70" s="272">
        <f>SUM(D70:AB70)</f>
        <v>0</v>
      </c>
      <c r="AD70" s="561">
        <f>AC70</f>
        <v>0</v>
      </c>
      <c r="AE70" s="272">
        <f t="shared" ref="AE70:BA70" si="114">COUNTIF(AE11:AE64,"A.45")</f>
        <v>3</v>
      </c>
      <c r="AF70" s="272">
        <f t="shared" si="114"/>
        <v>3</v>
      </c>
      <c r="AG70" s="272">
        <f t="shared" si="114"/>
        <v>3</v>
      </c>
      <c r="AH70" s="272">
        <f t="shared" si="114"/>
        <v>3</v>
      </c>
      <c r="AI70" s="272">
        <f t="shared" si="114"/>
        <v>3</v>
      </c>
      <c r="AJ70" s="272">
        <f t="shared" si="114"/>
        <v>3</v>
      </c>
      <c r="AK70" s="272">
        <f t="shared" si="114"/>
        <v>3</v>
      </c>
      <c r="AL70" s="272">
        <f t="shared" si="114"/>
        <v>3</v>
      </c>
      <c r="AM70" s="272">
        <f t="shared" si="114"/>
        <v>3</v>
      </c>
      <c r="AN70" s="272">
        <f t="shared" si="114"/>
        <v>0</v>
      </c>
      <c r="AO70" s="272">
        <f t="shared" si="114"/>
        <v>0</v>
      </c>
      <c r="AP70" s="272">
        <f t="shared" si="114"/>
        <v>3</v>
      </c>
      <c r="AQ70" s="272">
        <f t="shared" si="114"/>
        <v>3</v>
      </c>
      <c r="AR70" s="272">
        <f t="shared" si="114"/>
        <v>3</v>
      </c>
      <c r="AS70" s="272">
        <f t="shared" si="114"/>
        <v>0</v>
      </c>
      <c r="AT70" s="272">
        <f t="shared" si="114"/>
        <v>0</v>
      </c>
      <c r="AU70" s="272">
        <f t="shared" si="114"/>
        <v>0</v>
      </c>
      <c r="AV70" s="272">
        <f t="shared" si="114"/>
        <v>0</v>
      </c>
      <c r="AW70" s="272">
        <f t="shared" si="114"/>
        <v>0</v>
      </c>
      <c r="AX70" s="272">
        <f t="shared" si="114"/>
        <v>0</v>
      </c>
      <c r="AY70" s="272">
        <f t="shared" si="114"/>
        <v>0</v>
      </c>
      <c r="AZ70" s="272">
        <f t="shared" si="114"/>
        <v>0</v>
      </c>
      <c r="BA70" s="272">
        <f t="shared" si="114"/>
        <v>0</v>
      </c>
      <c r="BB70" s="562">
        <f t="shared" si="112"/>
        <v>36</v>
      </c>
      <c r="BC70" s="562">
        <f>BB70</f>
        <v>36</v>
      </c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17"/>
      <c r="EJ70" s="117"/>
      <c r="EK70" s="117"/>
      <c r="EL70" s="117"/>
      <c r="EM70" s="117"/>
      <c r="EN70" s="117"/>
      <c r="EO70" s="117"/>
      <c r="EP70" s="117"/>
      <c r="EQ70" s="117"/>
      <c r="ES70" s="117"/>
      <c r="ET70" s="117"/>
      <c r="EU70" s="117"/>
      <c r="EV70" s="117"/>
      <c r="EW70" s="182"/>
      <c r="EX70" s="182"/>
      <c r="EY70" s="7"/>
      <c r="EZ70" s="7"/>
      <c r="FA70" s="7"/>
      <c r="FB70" s="7"/>
      <c r="FC70" s="7"/>
      <c r="FD70" s="7"/>
      <c r="FE70" s="7"/>
      <c r="FF70" s="7"/>
    </row>
    <row r="71" spans="1:162" ht="18" hidden="1" customHeight="1" x14ac:dyDescent="0.25">
      <c r="A71" s="770" t="s">
        <v>461</v>
      </c>
      <c r="B71" s="770"/>
      <c r="C71" s="770"/>
      <c r="D71" s="272">
        <f t="shared" ref="D71:AA71" si="115">COUNTIF(D12:D65,"B.22")</f>
        <v>0</v>
      </c>
      <c r="E71" s="272">
        <f t="shared" si="115"/>
        <v>0</v>
      </c>
      <c r="F71" s="272">
        <f t="shared" si="115"/>
        <v>0</v>
      </c>
      <c r="G71" s="272">
        <f t="shared" si="115"/>
        <v>0</v>
      </c>
      <c r="H71" s="272">
        <f t="shared" si="115"/>
        <v>0</v>
      </c>
      <c r="I71" s="272">
        <f t="shared" si="115"/>
        <v>0</v>
      </c>
      <c r="J71" s="272">
        <f t="shared" si="115"/>
        <v>0</v>
      </c>
      <c r="K71" s="272">
        <f t="shared" si="115"/>
        <v>0</v>
      </c>
      <c r="L71" s="272">
        <f t="shared" si="115"/>
        <v>0</v>
      </c>
      <c r="M71" s="272">
        <f t="shared" si="115"/>
        <v>0</v>
      </c>
      <c r="N71" s="272">
        <f t="shared" si="115"/>
        <v>0</v>
      </c>
      <c r="O71" s="272">
        <f t="shared" si="115"/>
        <v>0</v>
      </c>
      <c r="P71" s="272">
        <f t="shared" si="115"/>
        <v>0</v>
      </c>
      <c r="Q71" s="272">
        <f t="shared" si="115"/>
        <v>0</v>
      </c>
      <c r="R71" s="272">
        <f t="shared" si="115"/>
        <v>0</v>
      </c>
      <c r="S71" s="272">
        <f t="shared" si="115"/>
        <v>0</v>
      </c>
      <c r="T71" s="272">
        <f t="shared" si="115"/>
        <v>0</v>
      </c>
      <c r="U71" s="272">
        <f t="shared" si="115"/>
        <v>0</v>
      </c>
      <c r="V71" s="272">
        <f t="shared" si="115"/>
        <v>0</v>
      </c>
      <c r="W71" s="272">
        <f t="shared" si="115"/>
        <v>0</v>
      </c>
      <c r="X71" s="272">
        <f t="shared" si="115"/>
        <v>0</v>
      </c>
      <c r="Y71" s="272">
        <f t="shared" si="115"/>
        <v>0</v>
      </c>
      <c r="Z71" s="272"/>
      <c r="AA71" s="272">
        <f t="shared" si="115"/>
        <v>0</v>
      </c>
      <c r="AB71" s="2"/>
      <c r="AC71" s="272">
        <f t="shared" si="109"/>
        <v>0</v>
      </c>
      <c r="AD71" s="561">
        <f>AC71</f>
        <v>0</v>
      </c>
      <c r="AE71" s="272">
        <f t="shared" ref="AE71:BA71" si="116">COUNTIF(AE11:AE64,"B.22")</f>
        <v>0</v>
      </c>
      <c r="AF71" s="272">
        <f t="shared" si="116"/>
        <v>0</v>
      </c>
      <c r="AG71" s="272">
        <f t="shared" si="116"/>
        <v>0</v>
      </c>
      <c r="AH71" s="272">
        <f t="shared" si="116"/>
        <v>0</v>
      </c>
      <c r="AI71" s="272">
        <f t="shared" si="116"/>
        <v>0</v>
      </c>
      <c r="AJ71" s="272">
        <f t="shared" si="116"/>
        <v>0</v>
      </c>
      <c r="AK71" s="272">
        <f t="shared" si="116"/>
        <v>0</v>
      </c>
      <c r="AL71" s="272">
        <f t="shared" si="116"/>
        <v>0</v>
      </c>
      <c r="AM71" s="272">
        <f t="shared" si="116"/>
        <v>0</v>
      </c>
      <c r="AN71" s="272">
        <f t="shared" si="116"/>
        <v>0</v>
      </c>
      <c r="AO71" s="272">
        <f t="shared" si="116"/>
        <v>0</v>
      </c>
      <c r="AP71" s="272">
        <f t="shared" si="116"/>
        <v>0</v>
      </c>
      <c r="AQ71" s="272">
        <f t="shared" si="116"/>
        <v>2</v>
      </c>
      <c r="AR71" s="272">
        <f t="shared" si="116"/>
        <v>2</v>
      </c>
      <c r="AS71" s="272">
        <f t="shared" si="116"/>
        <v>2</v>
      </c>
      <c r="AT71" s="272">
        <f t="shared" si="116"/>
        <v>2</v>
      </c>
      <c r="AU71" s="272">
        <f t="shared" si="116"/>
        <v>2</v>
      </c>
      <c r="AV71" s="272">
        <f t="shared" si="116"/>
        <v>2</v>
      </c>
      <c r="AW71" s="272">
        <f t="shared" si="116"/>
        <v>2</v>
      </c>
      <c r="AX71" s="272">
        <f t="shared" si="116"/>
        <v>2</v>
      </c>
      <c r="AY71" s="272">
        <f t="shared" si="116"/>
        <v>2</v>
      </c>
      <c r="AZ71" s="272">
        <f t="shared" si="116"/>
        <v>2</v>
      </c>
      <c r="BA71" s="562">
        <f t="shared" si="116"/>
        <v>2</v>
      </c>
      <c r="BB71" s="562">
        <f t="shared" si="112"/>
        <v>22</v>
      </c>
      <c r="BC71" s="562">
        <f>BB71</f>
        <v>22</v>
      </c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17"/>
      <c r="EJ71" s="117"/>
      <c r="EK71" s="117"/>
      <c r="EL71" s="117"/>
      <c r="EM71" s="117"/>
      <c r="EN71" s="117"/>
      <c r="EO71" s="117"/>
      <c r="EP71" s="117"/>
      <c r="EQ71" s="117"/>
      <c r="ES71" s="117"/>
      <c r="ET71" s="117"/>
      <c r="EU71" s="117"/>
      <c r="EV71" s="117"/>
      <c r="EW71" s="182"/>
      <c r="EX71" s="182"/>
      <c r="EY71" s="7"/>
      <c r="EZ71" s="7"/>
      <c r="FA71" s="7"/>
      <c r="FB71" s="7"/>
      <c r="FC71" s="7"/>
      <c r="FD71" s="7"/>
      <c r="FE71" s="7"/>
      <c r="FF71" s="7"/>
    </row>
    <row r="72" spans="1:162" ht="18" hidden="1" customHeight="1" x14ac:dyDescent="0.25">
      <c r="A72" s="770" t="s">
        <v>563</v>
      </c>
      <c r="B72" s="770"/>
      <c r="C72" s="770"/>
      <c r="D72" s="272">
        <f t="shared" ref="D72:AA72" si="117">COUNTIF(D12:D65,"B.25")</f>
        <v>0</v>
      </c>
      <c r="E72" s="272">
        <f t="shared" si="117"/>
        <v>0</v>
      </c>
      <c r="F72" s="272">
        <f t="shared" si="117"/>
        <v>0</v>
      </c>
      <c r="G72" s="272">
        <f t="shared" si="117"/>
        <v>0</v>
      </c>
      <c r="H72" s="272">
        <f t="shared" si="117"/>
        <v>0</v>
      </c>
      <c r="I72" s="272">
        <f t="shared" si="117"/>
        <v>0</v>
      </c>
      <c r="J72" s="272">
        <f t="shared" si="117"/>
        <v>0</v>
      </c>
      <c r="K72" s="272">
        <f t="shared" si="117"/>
        <v>0</v>
      </c>
      <c r="L72" s="272">
        <f t="shared" si="117"/>
        <v>0</v>
      </c>
      <c r="M72" s="272">
        <f t="shared" si="117"/>
        <v>0</v>
      </c>
      <c r="N72" s="272">
        <f t="shared" si="117"/>
        <v>0</v>
      </c>
      <c r="O72" s="272">
        <f t="shared" si="117"/>
        <v>0</v>
      </c>
      <c r="P72" s="272">
        <f t="shared" si="117"/>
        <v>0</v>
      </c>
      <c r="Q72" s="272">
        <f t="shared" si="117"/>
        <v>0</v>
      </c>
      <c r="R72" s="272">
        <f t="shared" si="117"/>
        <v>0</v>
      </c>
      <c r="S72" s="272">
        <f t="shared" si="117"/>
        <v>0</v>
      </c>
      <c r="T72" s="272">
        <f t="shared" si="117"/>
        <v>0</v>
      </c>
      <c r="U72" s="272">
        <f t="shared" si="117"/>
        <v>0</v>
      </c>
      <c r="V72" s="272">
        <f t="shared" si="117"/>
        <v>0</v>
      </c>
      <c r="W72" s="272">
        <f t="shared" si="117"/>
        <v>0</v>
      </c>
      <c r="X72" s="272">
        <f t="shared" si="117"/>
        <v>0</v>
      </c>
      <c r="Y72" s="272">
        <f t="shared" si="117"/>
        <v>0</v>
      </c>
      <c r="Z72" s="272"/>
      <c r="AA72" s="272">
        <f t="shared" si="117"/>
        <v>0</v>
      </c>
      <c r="AB72" s="2"/>
      <c r="AC72" s="272">
        <f t="shared" si="109"/>
        <v>0</v>
      </c>
      <c r="AD72" s="561">
        <f>AC72</f>
        <v>0</v>
      </c>
      <c r="AE72" s="272">
        <f t="shared" ref="AE72:BA72" si="118">COUNTIF(AE11:AE64,"B.25")</f>
        <v>2</v>
      </c>
      <c r="AF72" s="272">
        <f t="shared" si="118"/>
        <v>2</v>
      </c>
      <c r="AG72" s="272">
        <f t="shared" si="118"/>
        <v>2</v>
      </c>
      <c r="AH72" s="272">
        <f t="shared" si="118"/>
        <v>2</v>
      </c>
      <c r="AI72" s="272">
        <f t="shared" si="118"/>
        <v>2</v>
      </c>
      <c r="AJ72" s="272">
        <f t="shared" si="118"/>
        <v>2</v>
      </c>
      <c r="AK72" s="272">
        <f t="shared" si="118"/>
        <v>0</v>
      </c>
      <c r="AL72" s="272">
        <f t="shared" si="118"/>
        <v>0</v>
      </c>
      <c r="AM72" s="272">
        <f t="shared" si="118"/>
        <v>0</v>
      </c>
      <c r="AN72" s="272">
        <f t="shared" si="118"/>
        <v>0</v>
      </c>
      <c r="AO72" s="272">
        <f t="shared" si="118"/>
        <v>0</v>
      </c>
      <c r="AP72" s="272">
        <f t="shared" si="118"/>
        <v>0</v>
      </c>
      <c r="AQ72" s="272">
        <f t="shared" si="118"/>
        <v>0</v>
      </c>
      <c r="AR72" s="272">
        <f t="shared" si="118"/>
        <v>0</v>
      </c>
      <c r="AS72" s="272">
        <f t="shared" si="118"/>
        <v>0</v>
      </c>
      <c r="AT72" s="272">
        <f t="shared" si="118"/>
        <v>0</v>
      </c>
      <c r="AU72" s="272">
        <f t="shared" si="118"/>
        <v>0</v>
      </c>
      <c r="AV72" s="272">
        <f t="shared" si="118"/>
        <v>0</v>
      </c>
      <c r="AW72" s="272">
        <f t="shared" si="118"/>
        <v>0</v>
      </c>
      <c r="AX72" s="272">
        <f t="shared" si="118"/>
        <v>0</v>
      </c>
      <c r="AY72" s="272">
        <f t="shared" si="118"/>
        <v>0</v>
      </c>
      <c r="AZ72" s="272">
        <f t="shared" si="118"/>
        <v>0</v>
      </c>
      <c r="BA72" s="562">
        <f t="shared" si="118"/>
        <v>0</v>
      </c>
      <c r="BB72" s="562">
        <f t="shared" si="112"/>
        <v>12</v>
      </c>
      <c r="BC72" s="562">
        <f>BB72</f>
        <v>12</v>
      </c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17"/>
      <c r="EJ72" s="117"/>
      <c r="EK72" s="117"/>
      <c r="EL72" s="117"/>
      <c r="EM72" s="117"/>
      <c r="EN72" s="117"/>
      <c r="EO72" s="117"/>
      <c r="EP72" s="117"/>
      <c r="EQ72" s="117"/>
      <c r="ES72" s="117"/>
      <c r="ET72" s="117"/>
      <c r="EU72" s="117"/>
      <c r="EV72" s="117"/>
      <c r="EW72" s="182"/>
      <c r="EX72" s="182"/>
      <c r="EY72" s="7"/>
      <c r="EZ72" s="7"/>
      <c r="FA72" s="7"/>
      <c r="FB72" s="7"/>
      <c r="FC72" s="7"/>
      <c r="FD72" s="7"/>
      <c r="FE72" s="7"/>
      <c r="FF72" s="7"/>
    </row>
    <row r="73" spans="1:162" ht="18" hidden="1" customHeight="1" x14ac:dyDescent="0.25">
      <c r="A73" s="557" t="s">
        <v>778</v>
      </c>
      <c r="B73" s="557"/>
      <c r="C73" s="557"/>
      <c r="D73" s="272">
        <f t="shared" ref="D73:AA73" si="119">COUNTIF(D12:D65,"B.29")</f>
        <v>0</v>
      </c>
      <c r="E73" s="272">
        <f t="shared" si="119"/>
        <v>0</v>
      </c>
      <c r="F73" s="272">
        <f t="shared" si="119"/>
        <v>0</v>
      </c>
      <c r="G73" s="272">
        <f t="shared" si="119"/>
        <v>0</v>
      </c>
      <c r="H73" s="272">
        <f t="shared" si="119"/>
        <v>0</v>
      </c>
      <c r="I73" s="272">
        <f t="shared" si="119"/>
        <v>0</v>
      </c>
      <c r="J73" s="272">
        <f t="shared" si="119"/>
        <v>0</v>
      </c>
      <c r="K73" s="272">
        <f t="shared" si="119"/>
        <v>0</v>
      </c>
      <c r="L73" s="272">
        <f t="shared" si="119"/>
        <v>0</v>
      </c>
      <c r="M73" s="272">
        <f t="shared" si="119"/>
        <v>0</v>
      </c>
      <c r="N73" s="272">
        <f t="shared" si="119"/>
        <v>0</v>
      </c>
      <c r="O73" s="272">
        <f t="shared" si="119"/>
        <v>0</v>
      </c>
      <c r="P73" s="272">
        <f t="shared" si="119"/>
        <v>0</v>
      </c>
      <c r="Q73" s="272">
        <f t="shared" si="119"/>
        <v>0</v>
      </c>
      <c r="R73" s="272">
        <f t="shared" si="119"/>
        <v>0</v>
      </c>
      <c r="S73" s="272">
        <f t="shared" si="119"/>
        <v>0</v>
      </c>
      <c r="T73" s="272">
        <f t="shared" si="119"/>
        <v>0</v>
      </c>
      <c r="U73" s="272">
        <f t="shared" si="119"/>
        <v>0</v>
      </c>
      <c r="V73" s="272">
        <f t="shared" si="119"/>
        <v>0</v>
      </c>
      <c r="W73" s="272">
        <f t="shared" si="119"/>
        <v>0</v>
      </c>
      <c r="X73" s="272">
        <f t="shared" si="119"/>
        <v>0</v>
      </c>
      <c r="Y73" s="272">
        <f t="shared" si="119"/>
        <v>0</v>
      </c>
      <c r="Z73" s="272"/>
      <c r="AA73" s="272">
        <f t="shared" si="119"/>
        <v>0</v>
      </c>
      <c r="AB73" s="2"/>
      <c r="AC73" s="272">
        <f t="shared" si="109"/>
        <v>0</v>
      </c>
      <c r="AD73" s="561">
        <f>AC73</f>
        <v>0</v>
      </c>
      <c r="AE73" s="272">
        <f t="shared" ref="AE73:BA73" si="120">COUNTIF(AE12:AE65,"B.29")</f>
        <v>0</v>
      </c>
      <c r="AF73" s="272">
        <f t="shared" si="120"/>
        <v>0</v>
      </c>
      <c r="AG73" s="272">
        <f t="shared" si="120"/>
        <v>0</v>
      </c>
      <c r="AH73" s="272">
        <f t="shared" si="120"/>
        <v>0</v>
      </c>
      <c r="AI73" s="272">
        <f t="shared" si="120"/>
        <v>0</v>
      </c>
      <c r="AJ73" s="272">
        <f t="shared" si="120"/>
        <v>0</v>
      </c>
      <c r="AK73" s="272">
        <f t="shared" si="120"/>
        <v>2</v>
      </c>
      <c r="AL73" s="272">
        <f t="shared" si="120"/>
        <v>2</v>
      </c>
      <c r="AM73" s="272">
        <f t="shared" si="120"/>
        <v>2</v>
      </c>
      <c r="AN73" s="272">
        <f t="shared" si="120"/>
        <v>2</v>
      </c>
      <c r="AO73" s="272">
        <f t="shared" si="120"/>
        <v>2</v>
      </c>
      <c r="AP73" s="272">
        <f t="shared" si="120"/>
        <v>2</v>
      </c>
      <c r="AQ73" s="272">
        <f t="shared" si="120"/>
        <v>0</v>
      </c>
      <c r="AR73" s="272">
        <f t="shared" si="120"/>
        <v>0</v>
      </c>
      <c r="AS73" s="272">
        <f t="shared" si="120"/>
        <v>0</v>
      </c>
      <c r="AT73" s="272">
        <f t="shared" si="120"/>
        <v>0</v>
      </c>
      <c r="AU73" s="272">
        <f t="shared" si="120"/>
        <v>0</v>
      </c>
      <c r="AV73" s="272">
        <f t="shared" si="120"/>
        <v>0</v>
      </c>
      <c r="AW73" s="272">
        <f t="shared" si="120"/>
        <v>0</v>
      </c>
      <c r="AX73" s="272">
        <f t="shared" si="120"/>
        <v>0</v>
      </c>
      <c r="AY73" s="272">
        <f t="shared" si="120"/>
        <v>0</v>
      </c>
      <c r="AZ73" s="272">
        <f t="shared" si="120"/>
        <v>0</v>
      </c>
      <c r="BA73" s="272">
        <f t="shared" si="120"/>
        <v>0</v>
      </c>
      <c r="BB73" s="562">
        <f t="shared" si="112"/>
        <v>12</v>
      </c>
      <c r="BC73" s="562">
        <f>BB73</f>
        <v>12</v>
      </c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17"/>
      <c r="EJ73" s="117"/>
      <c r="EK73" s="117"/>
      <c r="EL73" s="117"/>
      <c r="EM73" s="117"/>
      <c r="EN73" s="117"/>
      <c r="EO73" s="117"/>
      <c r="EP73" s="117"/>
      <c r="EQ73" s="117"/>
      <c r="ES73" s="117"/>
      <c r="ET73" s="117"/>
      <c r="EU73" s="117"/>
      <c r="EV73" s="117"/>
      <c r="EW73" s="182"/>
      <c r="EX73" s="182"/>
      <c r="EY73" s="7"/>
      <c r="EZ73" s="7"/>
      <c r="FA73" s="7"/>
      <c r="FB73" s="7"/>
      <c r="FC73" s="7"/>
      <c r="FD73" s="7"/>
      <c r="FE73" s="7"/>
      <c r="FF73" s="7"/>
    </row>
    <row r="74" spans="1:162" ht="18" hidden="1" customHeight="1" x14ac:dyDescent="0.25">
      <c r="A74" s="770" t="s">
        <v>462</v>
      </c>
      <c r="B74" s="770"/>
      <c r="C74" s="770"/>
      <c r="D74" s="272">
        <f t="shared" ref="D74:AA74" si="121">COUNTIF(D12:D65,"C.19")</f>
        <v>0</v>
      </c>
      <c r="E74" s="272">
        <f t="shared" si="121"/>
        <v>0</v>
      </c>
      <c r="F74" s="272">
        <f t="shared" si="121"/>
        <v>0</v>
      </c>
      <c r="G74" s="272">
        <f t="shared" si="121"/>
        <v>0</v>
      </c>
      <c r="H74" s="272">
        <f t="shared" si="121"/>
        <v>0</v>
      </c>
      <c r="I74" s="272">
        <f t="shared" si="121"/>
        <v>0</v>
      </c>
      <c r="J74" s="272">
        <f t="shared" si="121"/>
        <v>0</v>
      </c>
      <c r="K74" s="272">
        <f t="shared" si="121"/>
        <v>0</v>
      </c>
      <c r="L74" s="272">
        <f t="shared" si="121"/>
        <v>0</v>
      </c>
      <c r="M74" s="272">
        <f t="shared" si="121"/>
        <v>0</v>
      </c>
      <c r="N74" s="272">
        <f t="shared" si="121"/>
        <v>0</v>
      </c>
      <c r="O74" s="272">
        <f t="shared" si="121"/>
        <v>0</v>
      </c>
      <c r="P74" s="272">
        <f t="shared" si="121"/>
        <v>0</v>
      </c>
      <c r="Q74" s="272">
        <f t="shared" si="121"/>
        <v>0</v>
      </c>
      <c r="R74" s="272">
        <f t="shared" si="121"/>
        <v>0</v>
      </c>
      <c r="S74" s="272">
        <f t="shared" si="121"/>
        <v>0</v>
      </c>
      <c r="T74" s="272">
        <f t="shared" si="121"/>
        <v>0</v>
      </c>
      <c r="U74" s="272">
        <f t="shared" si="121"/>
        <v>0</v>
      </c>
      <c r="V74" s="272">
        <f t="shared" si="121"/>
        <v>0</v>
      </c>
      <c r="W74" s="272">
        <f t="shared" si="121"/>
        <v>0</v>
      </c>
      <c r="X74" s="272">
        <f t="shared" si="121"/>
        <v>0</v>
      </c>
      <c r="Y74" s="272">
        <f t="shared" si="121"/>
        <v>0</v>
      </c>
      <c r="Z74" s="272"/>
      <c r="AA74" s="272">
        <f t="shared" si="121"/>
        <v>0</v>
      </c>
      <c r="AB74" s="2"/>
      <c r="AC74" s="272">
        <f t="shared" si="109"/>
        <v>0</v>
      </c>
      <c r="AD74" s="767">
        <f>AC74+AC75</f>
        <v>0</v>
      </c>
      <c r="AE74" s="272">
        <f t="shared" ref="AE74:BA74" si="122">COUNTIF(AE11:AE64,"C.19")</f>
        <v>4</v>
      </c>
      <c r="AF74" s="272">
        <f t="shared" si="122"/>
        <v>4</v>
      </c>
      <c r="AG74" s="272">
        <f t="shared" si="122"/>
        <v>4</v>
      </c>
      <c r="AH74" s="272">
        <f t="shared" si="122"/>
        <v>4</v>
      </c>
      <c r="AI74" s="272">
        <f t="shared" si="122"/>
        <v>0</v>
      </c>
      <c r="AJ74" s="272">
        <f t="shared" si="122"/>
        <v>0</v>
      </c>
      <c r="AK74" s="272">
        <f t="shared" si="122"/>
        <v>4</v>
      </c>
      <c r="AL74" s="272">
        <f t="shared" si="122"/>
        <v>4</v>
      </c>
      <c r="AM74" s="272">
        <f t="shared" si="122"/>
        <v>4</v>
      </c>
      <c r="AN74" s="272">
        <f t="shared" si="122"/>
        <v>0</v>
      </c>
      <c r="AO74" s="272">
        <f t="shared" si="122"/>
        <v>0</v>
      </c>
      <c r="AP74" s="272">
        <f t="shared" si="122"/>
        <v>0</v>
      </c>
      <c r="AQ74" s="272">
        <f t="shared" si="122"/>
        <v>0</v>
      </c>
      <c r="AR74" s="272">
        <f t="shared" si="122"/>
        <v>0</v>
      </c>
      <c r="AS74" s="272">
        <f t="shared" si="122"/>
        <v>0</v>
      </c>
      <c r="AT74" s="272">
        <f t="shared" si="122"/>
        <v>0</v>
      </c>
      <c r="AU74" s="272">
        <f t="shared" si="122"/>
        <v>0</v>
      </c>
      <c r="AV74" s="272">
        <f t="shared" si="122"/>
        <v>0</v>
      </c>
      <c r="AW74" s="272">
        <f t="shared" si="122"/>
        <v>0</v>
      </c>
      <c r="AX74" s="272">
        <f t="shared" si="122"/>
        <v>0</v>
      </c>
      <c r="AY74" s="272">
        <f t="shared" si="122"/>
        <v>0</v>
      </c>
      <c r="AZ74" s="272">
        <f t="shared" si="122"/>
        <v>0</v>
      </c>
      <c r="BA74" s="272">
        <f t="shared" si="122"/>
        <v>0</v>
      </c>
      <c r="BB74" s="562">
        <f t="shared" si="112"/>
        <v>28</v>
      </c>
      <c r="BC74" s="766">
        <f>BB74+BB75</f>
        <v>28</v>
      </c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17"/>
      <c r="EJ74" s="117"/>
      <c r="EK74" s="117"/>
      <c r="EL74" s="117"/>
      <c r="EM74" s="117"/>
      <c r="EN74" s="117"/>
      <c r="EO74" s="117"/>
      <c r="EP74" s="117"/>
      <c r="EQ74" s="117"/>
      <c r="ES74" s="117"/>
      <c r="ET74" s="117"/>
      <c r="EU74" s="117"/>
      <c r="EV74" s="117"/>
      <c r="EW74" s="182"/>
      <c r="EX74" s="182"/>
      <c r="EY74" s="7"/>
      <c r="EZ74" s="7"/>
      <c r="FA74" s="7"/>
      <c r="FB74" s="7"/>
      <c r="FC74" s="7"/>
      <c r="FD74" s="7"/>
      <c r="FE74" s="7"/>
      <c r="FF74" s="7"/>
    </row>
    <row r="75" spans="1:162" ht="18" hidden="1" customHeight="1" x14ac:dyDescent="0.25">
      <c r="A75" s="770" t="s">
        <v>528</v>
      </c>
      <c r="B75" s="770"/>
      <c r="C75" s="770"/>
      <c r="D75" s="272">
        <f t="shared" ref="D75:AA75" si="123">COUNTIF(D12:D65,"CP.20")</f>
        <v>0</v>
      </c>
      <c r="E75" s="272">
        <f t="shared" si="123"/>
        <v>0</v>
      </c>
      <c r="F75" s="272">
        <f t="shared" si="123"/>
        <v>0</v>
      </c>
      <c r="G75" s="272">
        <f t="shared" si="123"/>
        <v>0</v>
      </c>
      <c r="H75" s="272">
        <f t="shared" si="123"/>
        <v>0</v>
      </c>
      <c r="I75" s="272">
        <f t="shared" si="123"/>
        <v>0</v>
      </c>
      <c r="J75" s="272">
        <f t="shared" si="123"/>
        <v>0</v>
      </c>
      <c r="K75" s="272">
        <f t="shared" si="123"/>
        <v>0</v>
      </c>
      <c r="L75" s="272">
        <f t="shared" si="123"/>
        <v>0</v>
      </c>
      <c r="M75" s="272">
        <f t="shared" si="123"/>
        <v>0</v>
      </c>
      <c r="N75" s="272">
        <f t="shared" si="123"/>
        <v>0</v>
      </c>
      <c r="O75" s="272">
        <f t="shared" si="123"/>
        <v>0</v>
      </c>
      <c r="P75" s="272">
        <f t="shared" si="123"/>
        <v>0</v>
      </c>
      <c r="Q75" s="272">
        <f t="shared" si="123"/>
        <v>0</v>
      </c>
      <c r="R75" s="272">
        <f t="shared" si="123"/>
        <v>0</v>
      </c>
      <c r="S75" s="272">
        <f t="shared" si="123"/>
        <v>0</v>
      </c>
      <c r="T75" s="272">
        <f t="shared" si="123"/>
        <v>0</v>
      </c>
      <c r="U75" s="272">
        <f t="shared" si="123"/>
        <v>0</v>
      </c>
      <c r="V75" s="272">
        <f t="shared" si="123"/>
        <v>0</v>
      </c>
      <c r="W75" s="272">
        <f t="shared" si="123"/>
        <v>0</v>
      </c>
      <c r="X75" s="272">
        <f t="shared" si="123"/>
        <v>0</v>
      </c>
      <c r="Y75" s="272">
        <f t="shared" si="123"/>
        <v>0</v>
      </c>
      <c r="Z75" s="272"/>
      <c r="AA75" s="272">
        <f t="shared" si="123"/>
        <v>0</v>
      </c>
      <c r="AB75" s="2"/>
      <c r="AC75" s="272">
        <f t="shared" si="109"/>
        <v>0</v>
      </c>
      <c r="AD75" s="767"/>
      <c r="AE75" s="272">
        <f t="shared" ref="AE75:BA75" si="124">COUNTIF(AE11:AE64,"CP.20")</f>
        <v>0</v>
      </c>
      <c r="AF75" s="272">
        <f t="shared" si="124"/>
        <v>0</v>
      </c>
      <c r="AG75" s="272">
        <f t="shared" si="124"/>
        <v>0</v>
      </c>
      <c r="AH75" s="272">
        <f t="shared" si="124"/>
        <v>0</v>
      </c>
      <c r="AI75" s="272">
        <f t="shared" si="124"/>
        <v>0</v>
      </c>
      <c r="AJ75" s="272">
        <f t="shared" si="124"/>
        <v>0</v>
      </c>
      <c r="AK75" s="272">
        <f t="shared" si="124"/>
        <v>0</v>
      </c>
      <c r="AL75" s="272">
        <f t="shared" si="124"/>
        <v>0</v>
      </c>
      <c r="AM75" s="272">
        <f t="shared" si="124"/>
        <v>0</v>
      </c>
      <c r="AN75" s="272">
        <f t="shared" si="124"/>
        <v>0</v>
      </c>
      <c r="AO75" s="272">
        <f t="shared" si="124"/>
        <v>0</v>
      </c>
      <c r="AP75" s="272">
        <f t="shared" si="124"/>
        <v>0</v>
      </c>
      <c r="AQ75" s="272">
        <f t="shared" si="124"/>
        <v>0</v>
      </c>
      <c r="AR75" s="272">
        <f t="shared" si="124"/>
        <v>0</v>
      </c>
      <c r="AS75" s="272">
        <f t="shared" si="124"/>
        <v>0</v>
      </c>
      <c r="AT75" s="272">
        <f t="shared" si="124"/>
        <v>0</v>
      </c>
      <c r="AU75" s="272">
        <f t="shared" si="124"/>
        <v>0</v>
      </c>
      <c r="AV75" s="272">
        <f t="shared" si="124"/>
        <v>0</v>
      </c>
      <c r="AW75" s="272">
        <f t="shared" si="124"/>
        <v>0</v>
      </c>
      <c r="AX75" s="272">
        <f t="shared" si="124"/>
        <v>0</v>
      </c>
      <c r="AY75" s="272">
        <f t="shared" si="124"/>
        <v>0</v>
      </c>
      <c r="AZ75" s="272">
        <f t="shared" si="124"/>
        <v>0</v>
      </c>
      <c r="BA75" s="272">
        <f t="shared" si="124"/>
        <v>0</v>
      </c>
      <c r="BB75" s="562">
        <f t="shared" si="112"/>
        <v>0</v>
      </c>
      <c r="BC75" s="766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82"/>
      <c r="EX75" s="182"/>
      <c r="EY75" s="7"/>
      <c r="EZ75" s="7"/>
      <c r="FA75" s="7"/>
      <c r="FB75" s="7"/>
      <c r="FC75" s="7"/>
      <c r="FD75" s="7"/>
      <c r="FE75" s="7"/>
      <c r="FF75" s="7"/>
    </row>
    <row r="76" spans="1:162" ht="18" hidden="1" customHeight="1" x14ac:dyDescent="0.25">
      <c r="A76" s="770" t="s">
        <v>463</v>
      </c>
      <c r="B76" s="770"/>
      <c r="C76" s="770"/>
      <c r="D76" s="272">
        <f t="shared" ref="D76:AA76" si="125">COUNTIF(D12:D65,"C.13")</f>
        <v>0</v>
      </c>
      <c r="E76" s="272">
        <f t="shared" si="125"/>
        <v>0</v>
      </c>
      <c r="F76" s="272">
        <f t="shared" si="125"/>
        <v>0</v>
      </c>
      <c r="G76" s="272">
        <f t="shared" si="125"/>
        <v>0</v>
      </c>
      <c r="H76" s="272">
        <f t="shared" si="125"/>
        <v>0</v>
      </c>
      <c r="I76" s="272">
        <f t="shared" si="125"/>
        <v>0</v>
      </c>
      <c r="J76" s="272">
        <f t="shared" si="125"/>
        <v>0</v>
      </c>
      <c r="K76" s="272">
        <f t="shared" si="125"/>
        <v>0</v>
      </c>
      <c r="L76" s="272">
        <f t="shared" si="125"/>
        <v>0</v>
      </c>
      <c r="M76" s="272">
        <f t="shared" si="125"/>
        <v>0</v>
      </c>
      <c r="N76" s="272">
        <f t="shared" si="125"/>
        <v>0</v>
      </c>
      <c r="O76" s="272">
        <f t="shared" si="125"/>
        <v>0</v>
      </c>
      <c r="P76" s="272">
        <f t="shared" si="125"/>
        <v>0</v>
      </c>
      <c r="Q76" s="272">
        <f t="shared" si="125"/>
        <v>0</v>
      </c>
      <c r="R76" s="272">
        <f t="shared" si="125"/>
        <v>0</v>
      </c>
      <c r="S76" s="272">
        <f t="shared" si="125"/>
        <v>0</v>
      </c>
      <c r="T76" s="272">
        <f t="shared" si="125"/>
        <v>0</v>
      </c>
      <c r="U76" s="272">
        <f t="shared" si="125"/>
        <v>0</v>
      </c>
      <c r="V76" s="272">
        <f t="shared" si="125"/>
        <v>0</v>
      </c>
      <c r="W76" s="272">
        <f t="shared" si="125"/>
        <v>0</v>
      </c>
      <c r="X76" s="272">
        <f t="shared" si="125"/>
        <v>0</v>
      </c>
      <c r="Y76" s="272">
        <f t="shared" si="125"/>
        <v>0</v>
      </c>
      <c r="Z76" s="272"/>
      <c r="AA76" s="272">
        <f t="shared" si="125"/>
        <v>0</v>
      </c>
      <c r="AB76" s="2"/>
      <c r="AC76" s="272">
        <f t="shared" si="109"/>
        <v>0</v>
      </c>
      <c r="AD76" s="767">
        <f>AC76+AC77</f>
        <v>0</v>
      </c>
      <c r="AE76" s="272">
        <f>COUNTIF(AE11:AE64,"C.13")</f>
        <v>0</v>
      </c>
      <c r="AF76" s="272">
        <f t="shared" ref="AF76:BA76" si="126">COUNTIF(AF11:AF64,"C.13")</f>
        <v>0</v>
      </c>
      <c r="AG76" s="272">
        <f t="shared" si="126"/>
        <v>0</v>
      </c>
      <c r="AH76" s="272">
        <f t="shared" si="126"/>
        <v>0</v>
      </c>
      <c r="AI76" s="272">
        <f t="shared" si="126"/>
        <v>0</v>
      </c>
      <c r="AJ76" s="272">
        <f t="shared" si="126"/>
        <v>0</v>
      </c>
      <c r="AK76" s="272">
        <f t="shared" si="126"/>
        <v>0</v>
      </c>
      <c r="AL76" s="272">
        <f t="shared" si="126"/>
        <v>0</v>
      </c>
      <c r="AM76" s="272">
        <f t="shared" si="126"/>
        <v>0</v>
      </c>
      <c r="AN76" s="272">
        <f t="shared" si="126"/>
        <v>0</v>
      </c>
      <c r="AO76" s="272">
        <f t="shared" si="126"/>
        <v>0</v>
      </c>
      <c r="AP76" s="272">
        <f t="shared" si="126"/>
        <v>0</v>
      </c>
      <c r="AQ76" s="272">
        <f t="shared" si="126"/>
        <v>0</v>
      </c>
      <c r="AR76" s="272">
        <f t="shared" si="126"/>
        <v>0</v>
      </c>
      <c r="AS76" s="272">
        <f t="shared" si="126"/>
        <v>0</v>
      </c>
      <c r="AT76" s="272">
        <f t="shared" si="126"/>
        <v>0</v>
      </c>
      <c r="AU76" s="272">
        <f t="shared" si="126"/>
        <v>4</v>
      </c>
      <c r="AV76" s="272">
        <f t="shared" si="126"/>
        <v>4</v>
      </c>
      <c r="AW76" s="272">
        <f t="shared" si="126"/>
        <v>4</v>
      </c>
      <c r="AX76" s="272">
        <f t="shared" si="126"/>
        <v>4</v>
      </c>
      <c r="AY76" s="272">
        <f t="shared" si="126"/>
        <v>4</v>
      </c>
      <c r="AZ76" s="272">
        <f t="shared" si="126"/>
        <v>4</v>
      </c>
      <c r="BA76" s="272">
        <f t="shared" si="126"/>
        <v>4</v>
      </c>
      <c r="BB76" s="562">
        <f t="shared" si="112"/>
        <v>28</v>
      </c>
      <c r="BC76" s="766">
        <f>BB76+BB77</f>
        <v>28</v>
      </c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82"/>
      <c r="EX76" s="182"/>
      <c r="EY76" s="7"/>
      <c r="EZ76" s="7"/>
      <c r="FA76" s="7"/>
      <c r="FB76" s="7"/>
      <c r="FC76" s="7"/>
      <c r="FD76" s="7"/>
      <c r="FE76" s="7"/>
      <c r="FF76" s="7"/>
    </row>
    <row r="77" spans="1:162" ht="18" hidden="1" customHeight="1" x14ac:dyDescent="0.25">
      <c r="A77" s="770" t="s">
        <v>487</v>
      </c>
      <c r="B77" s="770"/>
      <c r="C77" s="770"/>
      <c r="D77" s="272">
        <f t="shared" ref="D77:AA77" si="127">COUNTIF(D12:D65,"CP.13")</f>
        <v>0</v>
      </c>
      <c r="E77" s="272">
        <f t="shared" si="127"/>
        <v>0</v>
      </c>
      <c r="F77" s="272">
        <f t="shared" si="127"/>
        <v>0</v>
      </c>
      <c r="G77" s="272">
        <f t="shared" si="127"/>
        <v>0</v>
      </c>
      <c r="H77" s="272">
        <f t="shared" si="127"/>
        <v>0</v>
      </c>
      <c r="I77" s="272">
        <f t="shared" si="127"/>
        <v>0</v>
      </c>
      <c r="J77" s="272">
        <f t="shared" si="127"/>
        <v>0</v>
      </c>
      <c r="K77" s="272">
        <f t="shared" si="127"/>
        <v>0</v>
      </c>
      <c r="L77" s="272">
        <f t="shared" si="127"/>
        <v>0</v>
      </c>
      <c r="M77" s="272">
        <f t="shared" si="127"/>
        <v>0</v>
      </c>
      <c r="N77" s="272">
        <f t="shared" si="127"/>
        <v>0</v>
      </c>
      <c r="O77" s="272">
        <f t="shared" si="127"/>
        <v>0</v>
      </c>
      <c r="P77" s="222">
        <f t="shared" si="127"/>
        <v>0</v>
      </c>
      <c r="Q77" s="222">
        <f t="shared" si="127"/>
        <v>0</v>
      </c>
      <c r="R77" s="272">
        <f t="shared" si="127"/>
        <v>0</v>
      </c>
      <c r="S77" s="272">
        <f t="shared" si="127"/>
        <v>0</v>
      </c>
      <c r="T77" s="272">
        <f t="shared" si="127"/>
        <v>0</v>
      </c>
      <c r="U77" s="272">
        <f t="shared" si="127"/>
        <v>0</v>
      </c>
      <c r="V77" s="272">
        <f t="shared" si="127"/>
        <v>0</v>
      </c>
      <c r="W77" s="272">
        <f t="shared" si="127"/>
        <v>0</v>
      </c>
      <c r="X77" s="272">
        <f t="shared" si="127"/>
        <v>0</v>
      </c>
      <c r="Y77" s="272">
        <f t="shared" si="127"/>
        <v>0</v>
      </c>
      <c r="Z77" s="272"/>
      <c r="AA77" s="272">
        <f t="shared" si="127"/>
        <v>0</v>
      </c>
      <c r="AB77" s="2"/>
      <c r="AC77" s="272">
        <f t="shared" si="109"/>
        <v>0</v>
      </c>
      <c r="AD77" s="767"/>
      <c r="AE77" s="272">
        <f t="shared" ref="AE77:BA77" si="128">COUNTIF(AE11:AE64,"CP.13")</f>
        <v>0</v>
      </c>
      <c r="AF77" s="272">
        <f t="shared" si="128"/>
        <v>0</v>
      </c>
      <c r="AG77" s="272">
        <f t="shared" si="128"/>
        <v>0</v>
      </c>
      <c r="AH77" s="272">
        <f t="shared" si="128"/>
        <v>0</v>
      </c>
      <c r="AI77" s="272">
        <f t="shared" si="128"/>
        <v>0</v>
      </c>
      <c r="AJ77" s="272">
        <f t="shared" si="128"/>
        <v>0</v>
      </c>
      <c r="AK77" s="272">
        <f t="shared" si="128"/>
        <v>0</v>
      </c>
      <c r="AL77" s="272">
        <f t="shared" si="128"/>
        <v>0</v>
      </c>
      <c r="AM77" s="272">
        <f t="shared" si="128"/>
        <v>0</v>
      </c>
      <c r="AN77" s="272">
        <f t="shared" si="128"/>
        <v>0</v>
      </c>
      <c r="AO77" s="272">
        <f t="shared" si="128"/>
        <v>0</v>
      </c>
      <c r="AP77" s="272">
        <f t="shared" si="128"/>
        <v>0</v>
      </c>
      <c r="AQ77" s="272">
        <f t="shared" si="128"/>
        <v>0</v>
      </c>
      <c r="AR77" s="272">
        <f t="shared" si="128"/>
        <v>0</v>
      </c>
      <c r="AS77" s="272">
        <f t="shared" si="128"/>
        <v>0</v>
      </c>
      <c r="AT77" s="272">
        <f t="shared" si="128"/>
        <v>0</v>
      </c>
      <c r="AU77" s="272">
        <f t="shared" si="128"/>
        <v>0</v>
      </c>
      <c r="AV77" s="272">
        <f t="shared" si="128"/>
        <v>0</v>
      </c>
      <c r="AW77" s="272">
        <f t="shared" si="128"/>
        <v>0</v>
      </c>
      <c r="AX77" s="272">
        <f t="shared" si="128"/>
        <v>0</v>
      </c>
      <c r="AY77" s="272">
        <f t="shared" si="128"/>
        <v>0</v>
      </c>
      <c r="AZ77" s="272">
        <f t="shared" si="128"/>
        <v>0</v>
      </c>
      <c r="BA77" s="272">
        <f t="shared" si="128"/>
        <v>0</v>
      </c>
      <c r="BB77" s="562">
        <f t="shared" si="112"/>
        <v>0</v>
      </c>
      <c r="BC77" s="766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82"/>
      <c r="EX77" s="182"/>
      <c r="EY77" s="7"/>
      <c r="EZ77" s="7"/>
      <c r="FA77" s="7"/>
      <c r="FB77" s="7"/>
      <c r="FC77" s="7"/>
      <c r="FD77" s="7"/>
      <c r="FE77" s="7"/>
      <c r="FF77" s="7"/>
    </row>
    <row r="78" spans="1:162" ht="18" hidden="1" customHeight="1" x14ac:dyDescent="0.25">
      <c r="A78" s="770" t="s">
        <v>464</v>
      </c>
      <c r="B78" s="770"/>
      <c r="C78" s="770"/>
      <c r="D78" s="272">
        <f t="shared" ref="D78:AA78" si="129">COUNTIF(D12:D65,"C.7")</f>
        <v>0</v>
      </c>
      <c r="E78" s="272">
        <f t="shared" si="129"/>
        <v>0</v>
      </c>
      <c r="F78" s="272">
        <f t="shared" si="129"/>
        <v>0</v>
      </c>
      <c r="G78" s="272">
        <f t="shared" si="129"/>
        <v>0</v>
      </c>
      <c r="H78" s="272">
        <f t="shared" si="129"/>
        <v>0</v>
      </c>
      <c r="I78" s="272">
        <f t="shared" si="129"/>
        <v>0</v>
      </c>
      <c r="J78" s="272">
        <f t="shared" si="129"/>
        <v>0</v>
      </c>
      <c r="K78" s="272">
        <f t="shared" si="129"/>
        <v>0</v>
      </c>
      <c r="L78" s="272">
        <f t="shared" si="129"/>
        <v>0</v>
      </c>
      <c r="M78" s="272">
        <f t="shared" si="129"/>
        <v>0</v>
      </c>
      <c r="N78" s="272">
        <f t="shared" si="129"/>
        <v>0</v>
      </c>
      <c r="O78" s="272">
        <f t="shared" si="129"/>
        <v>0</v>
      </c>
      <c r="P78" s="222">
        <f t="shared" si="129"/>
        <v>0</v>
      </c>
      <c r="Q78" s="222">
        <f t="shared" si="129"/>
        <v>0</v>
      </c>
      <c r="R78" s="272">
        <f t="shared" si="129"/>
        <v>0</v>
      </c>
      <c r="S78" s="272">
        <f t="shared" si="129"/>
        <v>0</v>
      </c>
      <c r="T78" s="272">
        <f t="shared" si="129"/>
        <v>0</v>
      </c>
      <c r="U78" s="272">
        <f t="shared" si="129"/>
        <v>0</v>
      </c>
      <c r="V78" s="272">
        <f t="shared" si="129"/>
        <v>0</v>
      </c>
      <c r="W78" s="272">
        <f t="shared" si="129"/>
        <v>0</v>
      </c>
      <c r="X78" s="272">
        <f t="shared" si="129"/>
        <v>0</v>
      </c>
      <c r="Y78" s="272">
        <f t="shared" si="129"/>
        <v>0</v>
      </c>
      <c r="Z78" s="272"/>
      <c r="AA78" s="272">
        <f t="shared" si="129"/>
        <v>0</v>
      </c>
      <c r="AB78" s="2"/>
      <c r="AC78" s="272">
        <f t="shared" si="109"/>
        <v>0</v>
      </c>
      <c r="AD78" s="767">
        <f>AC78+AC79</f>
        <v>0</v>
      </c>
      <c r="AE78" s="272">
        <f t="shared" ref="AE78:BA78" si="130">COUNTIF(AE11:AE64,"C.7")</f>
        <v>0</v>
      </c>
      <c r="AF78" s="272">
        <f t="shared" si="130"/>
        <v>0</v>
      </c>
      <c r="AG78" s="272">
        <f t="shared" si="130"/>
        <v>0</v>
      </c>
      <c r="AH78" s="272">
        <f t="shared" si="130"/>
        <v>0</v>
      </c>
      <c r="AI78" s="272">
        <f t="shared" si="130"/>
        <v>0</v>
      </c>
      <c r="AJ78" s="272">
        <f t="shared" si="130"/>
        <v>0</v>
      </c>
      <c r="AK78" s="272">
        <f t="shared" si="130"/>
        <v>0</v>
      </c>
      <c r="AL78" s="272">
        <f t="shared" si="130"/>
        <v>0</v>
      </c>
      <c r="AM78" s="272">
        <f t="shared" si="130"/>
        <v>0</v>
      </c>
      <c r="AN78" s="272">
        <f t="shared" si="130"/>
        <v>4</v>
      </c>
      <c r="AO78" s="272">
        <f t="shared" si="130"/>
        <v>4</v>
      </c>
      <c r="AP78" s="272">
        <f t="shared" si="130"/>
        <v>4</v>
      </c>
      <c r="AQ78" s="272">
        <f t="shared" si="130"/>
        <v>0</v>
      </c>
      <c r="AR78" s="272">
        <f t="shared" si="130"/>
        <v>0</v>
      </c>
      <c r="AS78" s="272">
        <f t="shared" si="130"/>
        <v>0</v>
      </c>
      <c r="AT78" s="272">
        <f t="shared" si="130"/>
        <v>0</v>
      </c>
      <c r="AU78" s="272">
        <f t="shared" si="130"/>
        <v>0</v>
      </c>
      <c r="AV78" s="272">
        <f t="shared" si="130"/>
        <v>0</v>
      </c>
      <c r="AW78" s="272">
        <f t="shared" si="130"/>
        <v>0</v>
      </c>
      <c r="AX78" s="272">
        <f t="shared" si="130"/>
        <v>0</v>
      </c>
      <c r="AY78" s="272">
        <f t="shared" si="130"/>
        <v>0</v>
      </c>
      <c r="AZ78" s="272">
        <f t="shared" si="130"/>
        <v>0</v>
      </c>
      <c r="BA78" s="562">
        <f t="shared" si="130"/>
        <v>0</v>
      </c>
      <c r="BB78" s="562">
        <f t="shared" si="112"/>
        <v>12</v>
      </c>
      <c r="BC78" s="766">
        <f>BB78+BB79</f>
        <v>28</v>
      </c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82"/>
      <c r="EX78" s="182"/>
      <c r="EY78" s="7"/>
      <c r="EZ78" s="7"/>
      <c r="FA78" s="7"/>
      <c r="FB78" s="7"/>
      <c r="FC78" s="7"/>
      <c r="FD78" s="7"/>
      <c r="FE78" s="7"/>
      <c r="FF78" s="7"/>
    </row>
    <row r="79" spans="1:162" ht="18" hidden="1" customHeight="1" x14ac:dyDescent="0.25">
      <c r="A79" s="770" t="s">
        <v>488</v>
      </c>
      <c r="B79" s="770"/>
      <c r="C79" s="770"/>
      <c r="D79" s="272">
        <f>COUNTIF(D12:D65,"CP.7")</f>
        <v>0</v>
      </c>
      <c r="E79" s="272">
        <f t="shared" ref="E79:AA79" si="131">COUNTIF(E12:E65,"CP.7")</f>
        <v>0</v>
      </c>
      <c r="F79" s="272">
        <f t="shared" si="131"/>
        <v>0</v>
      </c>
      <c r="G79" s="272">
        <f t="shared" si="131"/>
        <v>0</v>
      </c>
      <c r="H79" s="272">
        <f>COUNTIF(H12:H65,"CP.7")</f>
        <v>0</v>
      </c>
      <c r="I79" s="272">
        <f>COUNTIF(I12:I65,"CP.7")</f>
        <v>0</v>
      </c>
      <c r="J79" s="272">
        <f>COUNTIF(J12:J65,"CP.7")</f>
        <v>0</v>
      </c>
      <c r="K79" s="272">
        <f>COUNTIF(K12:K65,"CP.7")</f>
        <v>0</v>
      </c>
      <c r="L79" s="272">
        <f>COUNTIF(L12:L65,"CP.7")</f>
        <v>0</v>
      </c>
      <c r="M79" s="272">
        <f t="shared" si="131"/>
        <v>0</v>
      </c>
      <c r="N79" s="272">
        <f t="shared" si="131"/>
        <v>0</v>
      </c>
      <c r="O79" s="272">
        <f t="shared" si="131"/>
        <v>0</v>
      </c>
      <c r="P79" s="272">
        <f t="shared" si="131"/>
        <v>0</v>
      </c>
      <c r="Q79" s="272">
        <f t="shared" si="131"/>
        <v>0</v>
      </c>
      <c r="R79" s="272">
        <f t="shared" si="131"/>
        <v>0</v>
      </c>
      <c r="S79" s="272">
        <f t="shared" si="131"/>
        <v>0</v>
      </c>
      <c r="T79" s="272">
        <f t="shared" si="131"/>
        <v>0</v>
      </c>
      <c r="U79" s="272">
        <f t="shared" si="131"/>
        <v>0</v>
      </c>
      <c r="V79" s="272">
        <f t="shared" si="131"/>
        <v>0</v>
      </c>
      <c r="W79" s="272">
        <f t="shared" si="131"/>
        <v>0</v>
      </c>
      <c r="X79" s="272">
        <f t="shared" si="131"/>
        <v>0</v>
      </c>
      <c r="Y79" s="272">
        <f t="shared" si="131"/>
        <v>0</v>
      </c>
      <c r="Z79" s="272"/>
      <c r="AA79" s="272">
        <f t="shared" si="131"/>
        <v>0</v>
      </c>
      <c r="AB79" s="2"/>
      <c r="AC79" s="272">
        <f t="shared" si="109"/>
        <v>0</v>
      </c>
      <c r="AD79" s="767"/>
      <c r="AE79" s="272">
        <f t="shared" ref="AE79:BA79" si="132">COUNTIF(AE11:AE64,"CP.7")</f>
        <v>0</v>
      </c>
      <c r="AF79" s="272">
        <f t="shared" si="132"/>
        <v>0</v>
      </c>
      <c r="AG79" s="272">
        <f t="shared" si="132"/>
        <v>0</v>
      </c>
      <c r="AH79" s="272">
        <f t="shared" si="132"/>
        <v>0</v>
      </c>
      <c r="AI79" s="272">
        <f t="shared" si="132"/>
        <v>0</v>
      </c>
      <c r="AJ79" s="272">
        <f t="shared" si="132"/>
        <v>0</v>
      </c>
      <c r="AK79" s="272">
        <f t="shared" si="132"/>
        <v>0</v>
      </c>
      <c r="AL79" s="272">
        <f t="shared" si="132"/>
        <v>0</v>
      </c>
      <c r="AM79" s="272">
        <f t="shared" si="132"/>
        <v>0</v>
      </c>
      <c r="AN79" s="272">
        <f t="shared" si="132"/>
        <v>0</v>
      </c>
      <c r="AO79" s="272">
        <f t="shared" si="132"/>
        <v>0</v>
      </c>
      <c r="AP79" s="272">
        <f t="shared" si="132"/>
        <v>0</v>
      </c>
      <c r="AQ79" s="272">
        <f t="shared" si="132"/>
        <v>0</v>
      </c>
      <c r="AR79" s="272">
        <f t="shared" si="132"/>
        <v>0</v>
      </c>
      <c r="AS79" s="272">
        <f t="shared" si="132"/>
        <v>4</v>
      </c>
      <c r="AT79" s="272">
        <f t="shared" si="132"/>
        <v>4</v>
      </c>
      <c r="AU79" s="272">
        <f t="shared" si="132"/>
        <v>0</v>
      </c>
      <c r="AV79" s="272">
        <f t="shared" si="132"/>
        <v>0</v>
      </c>
      <c r="AW79" s="272">
        <f t="shared" si="132"/>
        <v>0</v>
      </c>
      <c r="AX79" s="272">
        <f t="shared" si="132"/>
        <v>0</v>
      </c>
      <c r="AY79" s="272">
        <f t="shared" si="132"/>
        <v>0</v>
      </c>
      <c r="AZ79" s="272">
        <f t="shared" si="132"/>
        <v>4</v>
      </c>
      <c r="BA79" s="272">
        <f t="shared" si="132"/>
        <v>4</v>
      </c>
      <c r="BB79" s="562">
        <f t="shared" si="112"/>
        <v>16</v>
      </c>
      <c r="BC79" s="766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82"/>
      <c r="EX79" s="182"/>
      <c r="EY79" s="7"/>
      <c r="EZ79" s="7"/>
      <c r="FA79" s="7"/>
      <c r="FB79" s="7"/>
      <c r="FC79" s="7"/>
      <c r="FD79" s="7"/>
      <c r="FE79" s="7"/>
      <c r="FF79" s="7"/>
    </row>
    <row r="80" spans="1:162" ht="18" hidden="1" customHeight="1" x14ac:dyDescent="0.25">
      <c r="A80" s="557" t="s">
        <v>761</v>
      </c>
      <c r="B80" s="557"/>
      <c r="C80" s="557"/>
      <c r="D80" s="272">
        <f t="shared" ref="D80:AA80" si="133">COUNTIF(D12:D65,"C.31")</f>
        <v>0</v>
      </c>
      <c r="E80" s="272">
        <f t="shared" si="133"/>
        <v>0</v>
      </c>
      <c r="F80" s="272">
        <f t="shared" si="133"/>
        <v>0</v>
      </c>
      <c r="G80" s="272">
        <f t="shared" si="133"/>
        <v>0</v>
      </c>
      <c r="H80" s="272">
        <f t="shared" si="133"/>
        <v>0</v>
      </c>
      <c r="I80" s="272">
        <f t="shared" si="133"/>
        <v>0</v>
      </c>
      <c r="J80" s="272">
        <f t="shared" si="133"/>
        <v>0</v>
      </c>
      <c r="K80" s="272">
        <f t="shared" si="133"/>
        <v>0</v>
      </c>
      <c r="L80" s="272">
        <f t="shared" si="133"/>
        <v>0</v>
      </c>
      <c r="M80" s="272">
        <f t="shared" si="133"/>
        <v>0</v>
      </c>
      <c r="N80" s="272">
        <f t="shared" si="133"/>
        <v>0</v>
      </c>
      <c r="O80" s="272">
        <f t="shared" si="133"/>
        <v>0</v>
      </c>
      <c r="P80" s="272">
        <f t="shared" si="133"/>
        <v>0</v>
      </c>
      <c r="Q80" s="272">
        <f t="shared" si="133"/>
        <v>0</v>
      </c>
      <c r="R80" s="272">
        <f t="shared" si="133"/>
        <v>0</v>
      </c>
      <c r="S80" s="272">
        <f t="shared" si="133"/>
        <v>0</v>
      </c>
      <c r="T80" s="272">
        <f t="shared" si="133"/>
        <v>0</v>
      </c>
      <c r="U80" s="272">
        <f t="shared" si="133"/>
        <v>0</v>
      </c>
      <c r="V80" s="272">
        <f t="shared" si="133"/>
        <v>0</v>
      </c>
      <c r="W80" s="272">
        <f t="shared" si="133"/>
        <v>0</v>
      </c>
      <c r="X80" s="272">
        <f t="shared" si="133"/>
        <v>0</v>
      </c>
      <c r="Y80" s="272">
        <f t="shared" si="133"/>
        <v>0</v>
      </c>
      <c r="Z80" s="272"/>
      <c r="AA80" s="272">
        <f t="shared" si="133"/>
        <v>0</v>
      </c>
      <c r="AB80" s="2"/>
      <c r="AC80" s="272">
        <f t="shared" si="109"/>
        <v>0</v>
      </c>
      <c r="AD80" s="767">
        <f>AC80+AC81</f>
        <v>0</v>
      </c>
      <c r="AE80" s="272">
        <f t="shared" ref="AE80:BA80" si="134">COUNTIF(AE11:AE64,"C.31")</f>
        <v>0</v>
      </c>
      <c r="AF80" s="272">
        <f t="shared" si="134"/>
        <v>0</v>
      </c>
      <c r="AG80" s="272">
        <f t="shared" si="134"/>
        <v>0</v>
      </c>
      <c r="AH80" s="272">
        <f t="shared" si="134"/>
        <v>0</v>
      </c>
      <c r="AI80" s="272">
        <f t="shared" si="134"/>
        <v>4</v>
      </c>
      <c r="AJ80" s="272">
        <f t="shared" si="134"/>
        <v>4</v>
      </c>
      <c r="AK80" s="272">
        <f t="shared" si="134"/>
        <v>0</v>
      </c>
      <c r="AL80" s="272">
        <f t="shared" si="134"/>
        <v>0</v>
      </c>
      <c r="AM80" s="272">
        <f t="shared" si="134"/>
        <v>0</v>
      </c>
      <c r="AN80" s="272">
        <f t="shared" si="134"/>
        <v>0</v>
      </c>
      <c r="AO80" s="272">
        <f t="shared" si="134"/>
        <v>0</v>
      </c>
      <c r="AP80" s="272">
        <f t="shared" si="134"/>
        <v>0</v>
      </c>
      <c r="AQ80" s="272">
        <f t="shared" si="134"/>
        <v>4</v>
      </c>
      <c r="AR80" s="272">
        <f t="shared" si="134"/>
        <v>4</v>
      </c>
      <c r="AS80" s="272">
        <f t="shared" si="134"/>
        <v>4</v>
      </c>
      <c r="AT80" s="272">
        <f t="shared" si="134"/>
        <v>4</v>
      </c>
      <c r="AU80" s="272">
        <f t="shared" si="134"/>
        <v>0</v>
      </c>
      <c r="AV80" s="272">
        <f t="shared" si="134"/>
        <v>0</v>
      </c>
      <c r="AW80" s="272">
        <f t="shared" si="134"/>
        <v>0</v>
      </c>
      <c r="AX80" s="272">
        <f t="shared" si="134"/>
        <v>0</v>
      </c>
      <c r="AY80" s="272">
        <f t="shared" si="134"/>
        <v>0</v>
      </c>
      <c r="AZ80" s="272">
        <f t="shared" si="134"/>
        <v>0</v>
      </c>
      <c r="BA80" s="272">
        <f t="shared" si="134"/>
        <v>0</v>
      </c>
      <c r="BB80" s="562">
        <f>SUM(D80:AA80)</f>
        <v>0</v>
      </c>
      <c r="BC80" s="766">
        <f>BB80+BB81</f>
        <v>9</v>
      </c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82"/>
      <c r="EX80" s="182"/>
      <c r="EY80" s="7"/>
      <c r="EZ80" s="7"/>
      <c r="FA80" s="7"/>
      <c r="FB80" s="7"/>
      <c r="FC80" s="7"/>
      <c r="FD80" s="7"/>
      <c r="FE80" s="7"/>
      <c r="FF80" s="7"/>
    </row>
    <row r="81" spans="1:162" ht="18" hidden="1" customHeight="1" x14ac:dyDescent="0.25">
      <c r="A81" s="557" t="s">
        <v>762</v>
      </c>
      <c r="B81" s="557"/>
      <c r="C81" s="557"/>
      <c r="D81" s="272">
        <f t="shared" ref="D81:AA81" si="135">COUNTIF(D12:D65,"CP.31")</f>
        <v>0</v>
      </c>
      <c r="E81" s="272">
        <f t="shared" si="135"/>
        <v>0</v>
      </c>
      <c r="F81" s="272">
        <f t="shared" si="135"/>
        <v>0</v>
      </c>
      <c r="G81" s="272">
        <f t="shared" si="135"/>
        <v>0</v>
      </c>
      <c r="H81" s="272">
        <f t="shared" si="135"/>
        <v>0</v>
      </c>
      <c r="I81" s="272">
        <f t="shared" si="135"/>
        <v>0</v>
      </c>
      <c r="J81" s="272">
        <f t="shared" si="135"/>
        <v>0</v>
      </c>
      <c r="K81" s="272">
        <f t="shared" si="135"/>
        <v>0</v>
      </c>
      <c r="L81" s="272">
        <f t="shared" si="135"/>
        <v>0</v>
      </c>
      <c r="M81" s="272">
        <f t="shared" si="135"/>
        <v>0</v>
      </c>
      <c r="N81" s="272">
        <f t="shared" si="135"/>
        <v>0</v>
      </c>
      <c r="O81" s="272">
        <f t="shared" si="135"/>
        <v>0</v>
      </c>
      <c r="P81" s="272">
        <f t="shared" si="135"/>
        <v>0</v>
      </c>
      <c r="Q81" s="272">
        <f t="shared" si="135"/>
        <v>0</v>
      </c>
      <c r="R81" s="272">
        <f t="shared" si="135"/>
        <v>0</v>
      </c>
      <c r="S81" s="272">
        <f t="shared" si="135"/>
        <v>0</v>
      </c>
      <c r="T81" s="272">
        <f t="shared" si="135"/>
        <v>0</v>
      </c>
      <c r="U81" s="272">
        <f t="shared" si="135"/>
        <v>0</v>
      </c>
      <c r="V81" s="272">
        <f t="shared" si="135"/>
        <v>0</v>
      </c>
      <c r="W81" s="272">
        <f t="shared" si="135"/>
        <v>0</v>
      </c>
      <c r="X81" s="272">
        <f t="shared" si="135"/>
        <v>0</v>
      </c>
      <c r="Y81" s="272">
        <f t="shared" si="135"/>
        <v>0</v>
      </c>
      <c r="Z81" s="272"/>
      <c r="AA81" s="272">
        <f t="shared" si="135"/>
        <v>0</v>
      </c>
      <c r="AB81" s="2"/>
      <c r="AC81" s="272">
        <f t="shared" si="109"/>
        <v>0</v>
      </c>
      <c r="AD81" s="767"/>
      <c r="AE81" s="272">
        <f t="shared" ref="AE81:BA81" si="136">COUNTIF(AE11:AE64,"CP.31")</f>
        <v>0</v>
      </c>
      <c r="AF81" s="272">
        <f t="shared" si="136"/>
        <v>0</v>
      </c>
      <c r="AG81" s="272">
        <f t="shared" si="136"/>
        <v>0</v>
      </c>
      <c r="AH81" s="272">
        <f t="shared" si="136"/>
        <v>0</v>
      </c>
      <c r="AI81" s="272">
        <f t="shared" si="136"/>
        <v>0</v>
      </c>
      <c r="AJ81" s="272">
        <f t="shared" si="136"/>
        <v>0</v>
      </c>
      <c r="AK81" s="272">
        <f t="shared" si="136"/>
        <v>3</v>
      </c>
      <c r="AL81" s="272">
        <f t="shared" si="136"/>
        <v>3</v>
      </c>
      <c r="AM81" s="272">
        <f t="shared" si="136"/>
        <v>3</v>
      </c>
      <c r="AN81" s="272">
        <f t="shared" si="136"/>
        <v>0</v>
      </c>
      <c r="AO81" s="272">
        <f t="shared" si="136"/>
        <v>0</v>
      </c>
      <c r="AP81" s="272">
        <f t="shared" si="136"/>
        <v>0</v>
      </c>
      <c r="AQ81" s="272">
        <f t="shared" si="136"/>
        <v>0</v>
      </c>
      <c r="AR81" s="272">
        <f t="shared" si="136"/>
        <v>0</v>
      </c>
      <c r="AS81" s="272">
        <f t="shared" si="136"/>
        <v>0</v>
      </c>
      <c r="AT81" s="272">
        <f t="shared" si="136"/>
        <v>0</v>
      </c>
      <c r="AU81" s="272">
        <f t="shared" si="136"/>
        <v>0</v>
      </c>
      <c r="AV81" s="272">
        <f t="shared" si="136"/>
        <v>0</v>
      </c>
      <c r="AW81" s="272">
        <f t="shared" si="136"/>
        <v>0</v>
      </c>
      <c r="AX81" s="272">
        <f t="shared" si="136"/>
        <v>0</v>
      </c>
      <c r="AY81" s="272">
        <f t="shared" si="136"/>
        <v>0</v>
      </c>
      <c r="AZ81" s="272">
        <f t="shared" si="136"/>
        <v>0</v>
      </c>
      <c r="BA81" s="272">
        <f t="shared" si="136"/>
        <v>0</v>
      </c>
      <c r="BB81" s="562">
        <f t="shared" si="112"/>
        <v>9</v>
      </c>
      <c r="BC81" s="766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82"/>
      <c r="EX81" s="182"/>
      <c r="EY81" s="7"/>
      <c r="EZ81" s="7"/>
      <c r="FA81" s="7"/>
      <c r="FB81" s="7"/>
      <c r="FC81" s="7"/>
      <c r="FD81" s="7"/>
      <c r="FE81" s="7"/>
      <c r="FF81" s="7"/>
    </row>
    <row r="82" spans="1:162" ht="18" hidden="1" customHeight="1" x14ac:dyDescent="0.25">
      <c r="A82" s="770" t="s">
        <v>465</v>
      </c>
      <c r="B82" s="770"/>
      <c r="C82" s="770"/>
      <c r="D82" s="272">
        <f t="shared" ref="D82:AA82" si="137">COUNTIF(D12:D65,"E.33")</f>
        <v>0</v>
      </c>
      <c r="E82" s="272">
        <f t="shared" si="137"/>
        <v>0</v>
      </c>
      <c r="F82" s="272">
        <f t="shared" si="137"/>
        <v>0</v>
      </c>
      <c r="G82" s="272">
        <f t="shared" si="137"/>
        <v>0</v>
      </c>
      <c r="H82" s="272">
        <f t="shared" si="137"/>
        <v>0</v>
      </c>
      <c r="I82" s="272">
        <f t="shared" si="137"/>
        <v>0</v>
      </c>
      <c r="J82" s="272">
        <f t="shared" si="137"/>
        <v>0</v>
      </c>
      <c r="K82" s="272">
        <f t="shared" si="137"/>
        <v>0</v>
      </c>
      <c r="L82" s="272">
        <f t="shared" si="137"/>
        <v>0</v>
      </c>
      <c r="M82" s="272">
        <f t="shared" si="137"/>
        <v>0</v>
      </c>
      <c r="N82" s="272">
        <f t="shared" si="137"/>
        <v>0</v>
      </c>
      <c r="O82" s="272">
        <f t="shared" si="137"/>
        <v>0</v>
      </c>
      <c r="P82" s="272">
        <f t="shared" si="137"/>
        <v>0</v>
      </c>
      <c r="Q82" s="272">
        <f t="shared" si="137"/>
        <v>0</v>
      </c>
      <c r="R82" s="272">
        <f t="shared" si="137"/>
        <v>0</v>
      </c>
      <c r="S82" s="272">
        <f t="shared" si="137"/>
        <v>0</v>
      </c>
      <c r="T82" s="272">
        <f t="shared" si="137"/>
        <v>0</v>
      </c>
      <c r="U82" s="272">
        <f t="shared" si="137"/>
        <v>0</v>
      </c>
      <c r="V82" s="272">
        <f t="shared" si="137"/>
        <v>0</v>
      </c>
      <c r="W82" s="272">
        <f t="shared" si="137"/>
        <v>0</v>
      </c>
      <c r="X82" s="272">
        <f t="shared" si="137"/>
        <v>0</v>
      </c>
      <c r="Y82" s="272">
        <f t="shared" si="137"/>
        <v>0</v>
      </c>
      <c r="Z82" s="272"/>
      <c r="AA82" s="272">
        <f t="shared" si="137"/>
        <v>0</v>
      </c>
      <c r="AB82" s="2"/>
      <c r="AC82" s="272">
        <f t="shared" si="109"/>
        <v>0</v>
      </c>
      <c r="AD82" s="767">
        <f>AC82+AC83</f>
        <v>0</v>
      </c>
      <c r="AE82" s="272">
        <f t="shared" ref="AE82:BA82" si="138">COUNTIF(AE11:AE64,"E.33")</f>
        <v>2</v>
      </c>
      <c r="AF82" s="272">
        <f t="shared" si="138"/>
        <v>2</v>
      </c>
      <c r="AG82" s="272">
        <f t="shared" si="138"/>
        <v>2</v>
      </c>
      <c r="AH82" s="272">
        <f t="shared" si="138"/>
        <v>2</v>
      </c>
      <c r="AI82" s="272">
        <f t="shared" si="138"/>
        <v>2</v>
      </c>
      <c r="AJ82" s="272">
        <f t="shared" si="138"/>
        <v>2</v>
      </c>
      <c r="AK82" s="272">
        <f t="shared" si="138"/>
        <v>2</v>
      </c>
      <c r="AL82" s="272">
        <f t="shared" si="138"/>
        <v>2</v>
      </c>
      <c r="AM82" s="272">
        <f t="shared" si="138"/>
        <v>2</v>
      </c>
      <c r="AN82" s="272">
        <f t="shared" si="138"/>
        <v>0</v>
      </c>
      <c r="AO82" s="272">
        <f t="shared" si="138"/>
        <v>0</v>
      </c>
      <c r="AP82" s="272">
        <f t="shared" si="138"/>
        <v>0</v>
      </c>
      <c r="AQ82" s="272">
        <f t="shared" si="138"/>
        <v>0</v>
      </c>
      <c r="AR82" s="272">
        <f t="shared" si="138"/>
        <v>0</v>
      </c>
      <c r="AS82" s="272">
        <f t="shared" si="138"/>
        <v>0</v>
      </c>
      <c r="AT82" s="272">
        <f t="shared" si="138"/>
        <v>0</v>
      </c>
      <c r="AU82" s="272">
        <f t="shared" si="138"/>
        <v>0</v>
      </c>
      <c r="AV82" s="272">
        <f t="shared" si="138"/>
        <v>0</v>
      </c>
      <c r="AW82" s="272">
        <f t="shared" si="138"/>
        <v>0</v>
      </c>
      <c r="AX82" s="272">
        <f t="shared" si="138"/>
        <v>0</v>
      </c>
      <c r="AY82" s="272">
        <f t="shared" si="138"/>
        <v>0</v>
      </c>
      <c r="AZ82" s="272">
        <f t="shared" si="138"/>
        <v>0</v>
      </c>
      <c r="BA82" s="562">
        <f t="shared" si="138"/>
        <v>0</v>
      </c>
      <c r="BB82" s="562">
        <f t="shared" si="112"/>
        <v>18</v>
      </c>
      <c r="BC82" s="766">
        <f>BB82+BB83</f>
        <v>30</v>
      </c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82"/>
      <c r="EX82" s="182"/>
      <c r="EY82" s="7"/>
      <c r="EZ82" s="7"/>
      <c r="FA82" s="7"/>
      <c r="FB82" s="7"/>
      <c r="FC82" s="7"/>
      <c r="FD82" s="7"/>
      <c r="FE82" s="7"/>
      <c r="FF82" s="7"/>
    </row>
    <row r="83" spans="1:162" ht="18" hidden="1" customHeight="1" x14ac:dyDescent="0.25">
      <c r="A83" s="557" t="s">
        <v>598</v>
      </c>
      <c r="B83" s="557"/>
      <c r="C83" s="557"/>
      <c r="D83" s="272">
        <f t="shared" ref="D83:AA83" si="139">COUNTIF(D12:D65,"EL.33")</f>
        <v>0</v>
      </c>
      <c r="E83" s="272">
        <f t="shared" si="139"/>
        <v>0</v>
      </c>
      <c r="F83" s="272">
        <f t="shared" si="139"/>
        <v>0</v>
      </c>
      <c r="G83" s="272">
        <f t="shared" si="139"/>
        <v>0</v>
      </c>
      <c r="H83" s="272">
        <f t="shared" si="139"/>
        <v>0</v>
      </c>
      <c r="I83" s="272">
        <f t="shared" si="139"/>
        <v>0</v>
      </c>
      <c r="J83" s="272">
        <f t="shared" si="139"/>
        <v>0</v>
      </c>
      <c r="K83" s="272">
        <f t="shared" si="139"/>
        <v>0</v>
      </c>
      <c r="L83" s="272">
        <f t="shared" si="139"/>
        <v>0</v>
      </c>
      <c r="M83" s="272">
        <f t="shared" si="139"/>
        <v>0</v>
      </c>
      <c r="N83" s="272">
        <f t="shared" si="139"/>
        <v>0</v>
      </c>
      <c r="O83" s="272">
        <f t="shared" si="139"/>
        <v>0</v>
      </c>
      <c r="P83" s="272">
        <f t="shared" si="139"/>
        <v>0</v>
      </c>
      <c r="Q83" s="272">
        <f t="shared" si="139"/>
        <v>0</v>
      </c>
      <c r="R83" s="272">
        <f t="shared" si="139"/>
        <v>0</v>
      </c>
      <c r="S83" s="272">
        <f t="shared" si="139"/>
        <v>0</v>
      </c>
      <c r="T83" s="272">
        <f t="shared" si="139"/>
        <v>0</v>
      </c>
      <c r="U83" s="272">
        <f t="shared" si="139"/>
        <v>0</v>
      </c>
      <c r="V83" s="272">
        <f t="shared" si="139"/>
        <v>0</v>
      </c>
      <c r="W83" s="272">
        <f t="shared" si="139"/>
        <v>0</v>
      </c>
      <c r="X83" s="272">
        <f t="shared" si="139"/>
        <v>0</v>
      </c>
      <c r="Y83" s="272">
        <f t="shared" si="139"/>
        <v>0</v>
      </c>
      <c r="Z83" s="272"/>
      <c r="AA83" s="272">
        <f t="shared" si="139"/>
        <v>0</v>
      </c>
      <c r="AB83" s="2"/>
      <c r="AC83" s="272">
        <f t="shared" si="109"/>
        <v>0</v>
      </c>
      <c r="AD83" s="767"/>
      <c r="AE83" s="272">
        <f t="shared" ref="AE83:BA83" si="140">COUNTIF(AE12:AE65,"EL.33")</f>
        <v>0</v>
      </c>
      <c r="AF83" s="272">
        <f t="shared" si="140"/>
        <v>0</v>
      </c>
      <c r="AG83" s="272">
        <f t="shared" si="140"/>
        <v>0</v>
      </c>
      <c r="AH83" s="272">
        <f t="shared" si="140"/>
        <v>0</v>
      </c>
      <c r="AI83" s="272">
        <f t="shared" si="140"/>
        <v>0</v>
      </c>
      <c r="AJ83" s="272">
        <f t="shared" si="140"/>
        <v>0</v>
      </c>
      <c r="AK83" s="272">
        <f t="shared" si="140"/>
        <v>0</v>
      </c>
      <c r="AL83" s="272">
        <f t="shared" si="140"/>
        <v>0</v>
      </c>
      <c r="AM83" s="272">
        <f t="shared" si="140"/>
        <v>0</v>
      </c>
      <c r="AN83" s="272">
        <f t="shared" si="140"/>
        <v>4</v>
      </c>
      <c r="AO83" s="272">
        <f t="shared" si="140"/>
        <v>4</v>
      </c>
      <c r="AP83" s="272">
        <f t="shared" si="140"/>
        <v>4</v>
      </c>
      <c r="AQ83" s="272">
        <f t="shared" si="140"/>
        <v>0</v>
      </c>
      <c r="AR83" s="272">
        <f t="shared" si="140"/>
        <v>0</v>
      </c>
      <c r="AS83" s="272">
        <f t="shared" si="140"/>
        <v>0</v>
      </c>
      <c r="AT83" s="272">
        <f t="shared" si="140"/>
        <v>0</v>
      </c>
      <c r="AU83" s="272">
        <f t="shared" si="140"/>
        <v>0</v>
      </c>
      <c r="AV83" s="272">
        <f t="shared" si="140"/>
        <v>0</v>
      </c>
      <c r="AW83" s="272">
        <f t="shared" si="140"/>
        <v>0</v>
      </c>
      <c r="AX83" s="272">
        <f t="shared" si="140"/>
        <v>0</v>
      </c>
      <c r="AY83" s="272">
        <f t="shared" si="140"/>
        <v>0</v>
      </c>
      <c r="AZ83" s="272">
        <f t="shared" si="140"/>
        <v>0</v>
      </c>
      <c r="BA83" s="562">
        <f t="shared" si="140"/>
        <v>0</v>
      </c>
      <c r="BB83" s="562">
        <f t="shared" si="112"/>
        <v>12</v>
      </c>
      <c r="BC83" s="766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82"/>
      <c r="EX83" s="182"/>
      <c r="EY83" s="7"/>
      <c r="EZ83" s="7"/>
      <c r="FA83" s="7"/>
      <c r="FB83" s="7"/>
      <c r="FC83" s="7"/>
      <c r="FD83" s="7"/>
      <c r="FE83" s="7"/>
      <c r="FF83" s="7"/>
    </row>
    <row r="84" spans="1:162" ht="18" hidden="1" customHeight="1" x14ac:dyDescent="0.25">
      <c r="A84" s="770" t="s">
        <v>466</v>
      </c>
      <c r="B84" s="770"/>
      <c r="C84" s="770"/>
      <c r="D84" s="272">
        <f t="shared" ref="D84:AA84" si="141">COUNTIF(D12:D65,"E.18")</f>
        <v>0</v>
      </c>
      <c r="E84" s="272">
        <f t="shared" si="141"/>
        <v>0</v>
      </c>
      <c r="F84" s="272">
        <f t="shared" si="141"/>
        <v>0</v>
      </c>
      <c r="G84" s="272">
        <f t="shared" si="141"/>
        <v>0</v>
      </c>
      <c r="H84" s="272">
        <f t="shared" si="141"/>
        <v>0</v>
      </c>
      <c r="I84" s="272">
        <f t="shared" si="141"/>
        <v>0</v>
      </c>
      <c r="J84" s="272">
        <f t="shared" si="141"/>
        <v>0</v>
      </c>
      <c r="K84" s="272">
        <f t="shared" si="141"/>
        <v>0</v>
      </c>
      <c r="L84" s="272">
        <f t="shared" si="141"/>
        <v>0</v>
      </c>
      <c r="M84" s="272">
        <f t="shared" si="141"/>
        <v>0</v>
      </c>
      <c r="N84" s="272">
        <f t="shared" si="141"/>
        <v>0</v>
      </c>
      <c r="O84" s="272">
        <f t="shared" si="141"/>
        <v>0</v>
      </c>
      <c r="P84" s="272">
        <f t="shared" si="141"/>
        <v>0</v>
      </c>
      <c r="Q84" s="272">
        <f t="shared" si="141"/>
        <v>0</v>
      </c>
      <c r="R84" s="272">
        <f t="shared" si="141"/>
        <v>0</v>
      </c>
      <c r="S84" s="272">
        <f t="shared" si="141"/>
        <v>0</v>
      </c>
      <c r="T84" s="272">
        <f t="shared" si="141"/>
        <v>0</v>
      </c>
      <c r="U84" s="272">
        <f t="shared" si="141"/>
        <v>0</v>
      </c>
      <c r="V84" s="272">
        <f t="shared" si="141"/>
        <v>0</v>
      </c>
      <c r="W84" s="272">
        <f t="shared" si="141"/>
        <v>0</v>
      </c>
      <c r="X84" s="272">
        <f t="shared" si="141"/>
        <v>0</v>
      </c>
      <c r="Y84" s="272">
        <f t="shared" si="141"/>
        <v>0</v>
      </c>
      <c r="Z84" s="272"/>
      <c r="AA84" s="272">
        <f t="shared" si="141"/>
        <v>0</v>
      </c>
      <c r="AB84" s="2"/>
      <c r="AC84" s="272">
        <f t="shared" si="109"/>
        <v>0</v>
      </c>
      <c r="AD84" s="767">
        <f>AC84+AC85</f>
        <v>0</v>
      </c>
      <c r="AE84" s="272">
        <f t="shared" ref="AE84:BA84" si="142">COUNTIF(AE11:AE64,"E.18")</f>
        <v>0</v>
      </c>
      <c r="AF84" s="272">
        <f t="shared" si="142"/>
        <v>0</v>
      </c>
      <c r="AG84" s="272">
        <f t="shared" si="142"/>
        <v>0</v>
      </c>
      <c r="AH84" s="272">
        <f t="shared" si="142"/>
        <v>0</v>
      </c>
      <c r="AI84" s="272">
        <f t="shared" si="142"/>
        <v>0</v>
      </c>
      <c r="AJ84" s="272">
        <f t="shared" si="142"/>
        <v>0</v>
      </c>
      <c r="AK84" s="272">
        <f t="shared" si="142"/>
        <v>0</v>
      </c>
      <c r="AL84" s="272">
        <f t="shared" si="142"/>
        <v>0</v>
      </c>
      <c r="AM84" s="272">
        <f t="shared" si="142"/>
        <v>0</v>
      </c>
      <c r="AN84" s="272">
        <f t="shared" si="142"/>
        <v>0</v>
      </c>
      <c r="AO84" s="272">
        <f t="shared" si="142"/>
        <v>0</v>
      </c>
      <c r="AP84" s="272">
        <f t="shared" si="142"/>
        <v>0</v>
      </c>
      <c r="AQ84" s="272">
        <f t="shared" si="142"/>
        <v>0</v>
      </c>
      <c r="AR84" s="272">
        <f t="shared" si="142"/>
        <v>0</v>
      </c>
      <c r="AS84" s="272">
        <f t="shared" si="142"/>
        <v>0</v>
      </c>
      <c r="AT84" s="272">
        <f t="shared" si="142"/>
        <v>0</v>
      </c>
      <c r="AU84" s="272">
        <f t="shared" si="142"/>
        <v>2</v>
      </c>
      <c r="AV84" s="272">
        <f t="shared" si="142"/>
        <v>2</v>
      </c>
      <c r="AW84" s="272">
        <f t="shared" si="142"/>
        <v>2</v>
      </c>
      <c r="AX84" s="272">
        <f t="shared" si="142"/>
        <v>2</v>
      </c>
      <c r="AY84" s="272">
        <f t="shared" si="142"/>
        <v>2</v>
      </c>
      <c r="AZ84" s="272">
        <f t="shared" si="142"/>
        <v>2</v>
      </c>
      <c r="BA84" s="562">
        <f t="shared" si="142"/>
        <v>2</v>
      </c>
      <c r="BB84" s="562">
        <f t="shared" si="112"/>
        <v>14</v>
      </c>
      <c r="BC84" s="766">
        <f>BB84+BB85</f>
        <v>22</v>
      </c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82"/>
      <c r="EX84" s="182"/>
      <c r="EY84" s="7"/>
      <c r="EZ84" s="7"/>
      <c r="FA84" s="7"/>
      <c r="FB84" s="7"/>
      <c r="FC84" s="7"/>
      <c r="FD84" s="7"/>
      <c r="FE84" s="7"/>
      <c r="FF84" s="7"/>
    </row>
    <row r="85" spans="1:162" ht="18" hidden="1" customHeight="1" x14ac:dyDescent="0.25">
      <c r="A85" s="557" t="s">
        <v>532</v>
      </c>
      <c r="B85" s="557"/>
      <c r="C85" s="557"/>
      <c r="D85" s="272">
        <f t="shared" ref="D85:Q85" si="143">COUNTIF(D12:D65,"EL.18")</f>
        <v>0</v>
      </c>
      <c r="E85" s="272">
        <f t="shared" si="143"/>
        <v>0</v>
      </c>
      <c r="F85" s="272">
        <f t="shared" si="143"/>
        <v>0</v>
      </c>
      <c r="G85" s="272">
        <f t="shared" si="143"/>
        <v>0</v>
      </c>
      <c r="H85" s="272">
        <f t="shared" si="143"/>
        <v>0</v>
      </c>
      <c r="I85" s="272">
        <f t="shared" si="143"/>
        <v>0</v>
      </c>
      <c r="J85" s="272">
        <f t="shared" si="143"/>
        <v>0</v>
      </c>
      <c r="K85" s="272">
        <f t="shared" si="143"/>
        <v>0</v>
      </c>
      <c r="L85" s="272">
        <f t="shared" si="143"/>
        <v>0</v>
      </c>
      <c r="M85" s="272">
        <f t="shared" si="143"/>
        <v>0</v>
      </c>
      <c r="N85" s="272">
        <f t="shared" si="143"/>
        <v>0</v>
      </c>
      <c r="O85" s="272">
        <f t="shared" si="143"/>
        <v>0</v>
      </c>
      <c r="P85" s="272">
        <f t="shared" si="143"/>
        <v>0</v>
      </c>
      <c r="Q85" s="272">
        <f t="shared" si="143"/>
        <v>0</v>
      </c>
      <c r="R85" s="272">
        <f>COUNTIF(R12:R65,"EP.18")</f>
        <v>0</v>
      </c>
      <c r="S85" s="272">
        <f>COUNTIF(S12:S65,"EP.18")</f>
        <v>0</v>
      </c>
      <c r="T85" s="272">
        <f t="shared" ref="T85:AA85" si="144">COUNTIF(T12:T65,"EL.18")</f>
        <v>0</v>
      </c>
      <c r="U85" s="272">
        <f t="shared" si="144"/>
        <v>0</v>
      </c>
      <c r="V85" s="272">
        <f t="shared" si="144"/>
        <v>0</v>
      </c>
      <c r="W85" s="272">
        <f t="shared" si="144"/>
        <v>0</v>
      </c>
      <c r="X85" s="272">
        <f t="shared" si="144"/>
        <v>0</v>
      </c>
      <c r="Y85" s="272">
        <f t="shared" si="144"/>
        <v>0</v>
      </c>
      <c r="Z85" s="272"/>
      <c r="AA85" s="272">
        <f t="shared" si="144"/>
        <v>0</v>
      </c>
      <c r="AB85" s="2"/>
      <c r="AC85" s="272">
        <f t="shared" si="109"/>
        <v>0</v>
      </c>
      <c r="AD85" s="767"/>
      <c r="AE85" s="272">
        <f t="shared" ref="AE85:AR85" si="145">COUNTIF(AE11:AE64,"EL.18")</f>
        <v>0</v>
      </c>
      <c r="AF85" s="272">
        <f t="shared" si="145"/>
        <v>0</v>
      </c>
      <c r="AG85" s="272">
        <f t="shared" si="145"/>
        <v>0</v>
      </c>
      <c r="AH85" s="272">
        <f t="shared" si="145"/>
        <v>0</v>
      </c>
      <c r="AI85" s="272">
        <f t="shared" si="145"/>
        <v>0</v>
      </c>
      <c r="AJ85" s="272">
        <f t="shared" si="145"/>
        <v>0</v>
      </c>
      <c r="AK85" s="272">
        <f t="shared" si="145"/>
        <v>0</v>
      </c>
      <c r="AL85" s="272">
        <f t="shared" si="145"/>
        <v>0</v>
      </c>
      <c r="AM85" s="272">
        <f t="shared" si="145"/>
        <v>0</v>
      </c>
      <c r="AN85" s="272">
        <f t="shared" si="145"/>
        <v>0</v>
      </c>
      <c r="AO85" s="272">
        <f t="shared" si="145"/>
        <v>0</v>
      </c>
      <c r="AP85" s="272">
        <f t="shared" si="145"/>
        <v>0</v>
      </c>
      <c r="AQ85" s="272">
        <f t="shared" si="145"/>
        <v>0</v>
      </c>
      <c r="AR85" s="272">
        <f t="shared" si="145"/>
        <v>0</v>
      </c>
      <c r="AS85" s="272">
        <f t="shared" ref="AS85:BA85" si="146">COUNTIF(AS11:AS64,"EP.18")</f>
        <v>4</v>
      </c>
      <c r="AT85" s="272">
        <f t="shared" si="146"/>
        <v>4</v>
      </c>
      <c r="AU85" s="272">
        <f t="shared" si="146"/>
        <v>0</v>
      </c>
      <c r="AV85" s="272">
        <f t="shared" si="146"/>
        <v>0</v>
      </c>
      <c r="AW85" s="272">
        <f t="shared" si="146"/>
        <v>0</v>
      </c>
      <c r="AX85" s="272">
        <f t="shared" si="146"/>
        <v>0</v>
      </c>
      <c r="AY85" s="272">
        <f t="shared" si="146"/>
        <v>0</v>
      </c>
      <c r="AZ85" s="272">
        <f t="shared" si="146"/>
        <v>0</v>
      </c>
      <c r="BA85" s="562">
        <f t="shared" si="146"/>
        <v>0</v>
      </c>
      <c r="BB85" s="562">
        <f t="shared" si="112"/>
        <v>8</v>
      </c>
      <c r="BC85" s="766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82"/>
      <c r="EX85" s="182"/>
      <c r="EY85" s="7"/>
      <c r="EZ85" s="7"/>
      <c r="FA85" s="7"/>
      <c r="FB85" s="7"/>
      <c r="FC85" s="7"/>
      <c r="FD85" s="7"/>
      <c r="FE85" s="7"/>
      <c r="FF85" s="7"/>
    </row>
    <row r="86" spans="1:162" ht="18" hidden="1" customHeight="1" x14ac:dyDescent="0.25">
      <c r="A86" s="770" t="s">
        <v>467</v>
      </c>
      <c r="B86" s="770"/>
      <c r="C86" s="770"/>
      <c r="D86" s="272">
        <f>COUNTIF(D12:D65,"E.10")</f>
        <v>0</v>
      </c>
      <c r="E86" s="272">
        <f t="shared" ref="E86:AA86" si="147">COUNTIF(E12:E65,"E.10")</f>
        <v>0</v>
      </c>
      <c r="F86" s="272">
        <f t="shared" si="147"/>
        <v>0</v>
      </c>
      <c r="G86" s="272">
        <f t="shared" si="147"/>
        <v>0</v>
      </c>
      <c r="H86" s="272">
        <f>COUNTIF(H12:H65,"E.10")</f>
        <v>0</v>
      </c>
      <c r="I86" s="272">
        <f>COUNTIF(I12:I65,"E.10")</f>
        <v>0</v>
      </c>
      <c r="J86" s="272">
        <f>COUNTIF(J12:J65,"E.10")</f>
        <v>0</v>
      </c>
      <c r="K86" s="272">
        <f>COUNTIF(K12:K65,"E.10")</f>
        <v>0</v>
      </c>
      <c r="L86" s="272">
        <f>COUNTIF(L12:L65,"E.10")</f>
        <v>0</v>
      </c>
      <c r="M86" s="272">
        <f t="shared" si="147"/>
        <v>0</v>
      </c>
      <c r="N86" s="272">
        <f t="shared" si="147"/>
        <v>0</v>
      </c>
      <c r="O86" s="272">
        <f t="shared" si="147"/>
        <v>0</v>
      </c>
      <c r="P86" s="272">
        <f t="shared" si="147"/>
        <v>0</v>
      </c>
      <c r="Q86" s="272">
        <f t="shared" si="147"/>
        <v>0</v>
      </c>
      <c r="R86" s="272">
        <f t="shared" si="147"/>
        <v>0</v>
      </c>
      <c r="S86" s="272">
        <f t="shared" si="147"/>
        <v>0</v>
      </c>
      <c r="T86" s="272">
        <f t="shared" si="147"/>
        <v>0</v>
      </c>
      <c r="U86" s="272">
        <f t="shared" si="147"/>
        <v>0</v>
      </c>
      <c r="V86" s="272">
        <f t="shared" si="147"/>
        <v>0</v>
      </c>
      <c r="W86" s="272">
        <f t="shared" si="147"/>
        <v>0</v>
      </c>
      <c r="X86" s="272">
        <f t="shared" si="147"/>
        <v>0</v>
      </c>
      <c r="Y86" s="272">
        <f t="shared" si="147"/>
        <v>0</v>
      </c>
      <c r="Z86" s="272"/>
      <c r="AA86" s="272">
        <f t="shared" si="147"/>
        <v>0</v>
      </c>
      <c r="AB86" s="2"/>
      <c r="AC86" s="272">
        <f t="shared" si="109"/>
        <v>0</v>
      </c>
      <c r="AD86" s="767">
        <f>AC86+AC87</f>
        <v>0</v>
      </c>
      <c r="AE86" s="272">
        <f t="shared" ref="AE86:BA86" si="148">COUNTIF(AE11:AE64,"E.10")</f>
        <v>0</v>
      </c>
      <c r="AF86" s="272">
        <f t="shared" si="148"/>
        <v>0</v>
      </c>
      <c r="AG86" s="272">
        <f t="shared" si="148"/>
        <v>0</v>
      </c>
      <c r="AH86" s="272">
        <f t="shared" si="148"/>
        <v>0</v>
      </c>
      <c r="AI86" s="272">
        <f t="shared" si="148"/>
        <v>0</v>
      </c>
      <c r="AJ86" s="272">
        <f t="shared" si="148"/>
        <v>0</v>
      </c>
      <c r="AK86" s="272">
        <f t="shared" si="148"/>
        <v>0</v>
      </c>
      <c r="AL86" s="272">
        <f t="shared" si="148"/>
        <v>0</v>
      </c>
      <c r="AM86" s="272">
        <f t="shared" si="148"/>
        <v>0</v>
      </c>
      <c r="AN86" s="272">
        <f t="shared" si="148"/>
        <v>2</v>
      </c>
      <c r="AO86" s="272">
        <f t="shared" si="148"/>
        <v>2</v>
      </c>
      <c r="AP86" s="272">
        <f t="shared" si="148"/>
        <v>2</v>
      </c>
      <c r="AQ86" s="272">
        <f t="shared" si="148"/>
        <v>2</v>
      </c>
      <c r="AR86" s="272">
        <f t="shared" si="148"/>
        <v>2</v>
      </c>
      <c r="AS86" s="272">
        <f t="shared" si="148"/>
        <v>2</v>
      </c>
      <c r="AT86" s="272">
        <f t="shared" si="148"/>
        <v>2</v>
      </c>
      <c r="AU86" s="272">
        <f t="shared" si="148"/>
        <v>0</v>
      </c>
      <c r="AV86" s="272">
        <f t="shared" si="148"/>
        <v>0</v>
      </c>
      <c r="AW86" s="272">
        <f t="shared" si="148"/>
        <v>0</v>
      </c>
      <c r="AX86" s="272">
        <f t="shared" si="148"/>
        <v>0</v>
      </c>
      <c r="AY86" s="272">
        <f t="shared" si="148"/>
        <v>0</v>
      </c>
      <c r="AZ86" s="272">
        <f t="shared" si="148"/>
        <v>0</v>
      </c>
      <c r="BA86" s="272">
        <f t="shared" si="148"/>
        <v>0</v>
      </c>
      <c r="BB86" s="562">
        <f t="shared" si="112"/>
        <v>14</v>
      </c>
      <c r="BC86" s="766">
        <f>BB86+BB87</f>
        <v>23</v>
      </c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82"/>
      <c r="EX86" s="182"/>
      <c r="EY86" s="7"/>
      <c r="EZ86" s="7"/>
      <c r="FA86" s="7"/>
      <c r="FB86" s="7"/>
      <c r="FC86" s="7"/>
      <c r="FD86" s="7"/>
      <c r="FE86" s="7"/>
      <c r="FF86" s="7"/>
    </row>
    <row r="87" spans="1:162" ht="18" hidden="1" customHeight="1" x14ac:dyDescent="0.25">
      <c r="A87" s="770" t="s">
        <v>486</v>
      </c>
      <c r="B87" s="770"/>
      <c r="C87" s="770"/>
      <c r="D87" s="272">
        <f>COUNTIF(D12:D65,"EL.10")</f>
        <v>0</v>
      </c>
      <c r="E87" s="272">
        <f t="shared" ref="E87:AA87" si="149">COUNTIF(E12:E65,"EL.10")</f>
        <v>0</v>
      </c>
      <c r="F87" s="272">
        <f t="shared" si="149"/>
        <v>0</v>
      </c>
      <c r="G87" s="272">
        <f t="shared" si="149"/>
        <v>0</v>
      </c>
      <c r="H87" s="272">
        <f t="shared" si="149"/>
        <v>0</v>
      </c>
      <c r="I87" s="272">
        <f t="shared" si="149"/>
        <v>0</v>
      </c>
      <c r="J87" s="272">
        <f t="shared" si="149"/>
        <v>0</v>
      </c>
      <c r="K87" s="272">
        <f t="shared" si="149"/>
        <v>0</v>
      </c>
      <c r="L87" s="272">
        <f t="shared" si="149"/>
        <v>0</v>
      </c>
      <c r="M87" s="272">
        <f t="shared" si="149"/>
        <v>0</v>
      </c>
      <c r="N87" s="272">
        <f t="shared" si="149"/>
        <v>0</v>
      </c>
      <c r="O87" s="272">
        <f t="shared" si="149"/>
        <v>0</v>
      </c>
      <c r="P87" s="272">
        <f t="shared" si="149"/>
        <v>0</v>
      </c>
      <c r="Q87" s="272">
        <f t="shared" si="149"/>
        <v>0</v>
      </c>
      <c r="R87" s="272">
        <f t="shared" si="149"/>
        <v>0</v>
      </c>
      <c r="S87" s="272">
        <f t="shared" si="149"/>
        <v>0</v>
      </c>
      <c r="T87" s="272">
        <f t="shared" si="149"/>
        <v>0</v>
      </c>
      <c r="U87" s="272">
        <f t="shared" si="149"/>
        <v>0</v>
      </c>
      <c r="V87" s="272">
        <f t="shared" si="149"/>
        <v>0</v>
      </c>
      <c r="W87" s="272">
        <f t="shared" si="149"/>
        <v>0</v>
      </c>
      <c r="X87" s="272">
        <f t="shared" si="149"/>
        <v>0</v>
      </c>
      <c r="Y87" s="272">
        <f t="shared" si="149"/>
        <v>0</v>
      </c>
      <c r="Z87" s="272"/>
      <c r="AA87" s="272">
        <f t="shared" si="149"/>
        <v>0</v>
      </c>
      <c r="AB87" s="2"/>
      <c r="AC87" s="272">
        <f t="shared" si="109"/>
        <v>0</v>
      </c>
      <c r="AD87" s="767"/>
      <c r="AE87" s="272">
        <f>COUNTIF(AE11:AE64,"EL.10")</f>
        <v>3</v>
      </c>
      <c r="AF87" s="272">
        <f t="shared" ref="AF87:BA87" si="150">COUNTIF(AF11:AF64,"EL.10")</f>
        <v>3</v>
      </c>
      <c r="AG87" s="272">
        <f t="shared" si="150"/>
        <v>3</v>
      </c>
      <c r="AH87" s="272">
        <f t="shared" si="150"/>
        <v>0</v>
      </c>
      <c r="AI87" s="272">
        <f t="shared" si="150"/>
        <v>0</v>
      </c>
      <c r="AJ87" s="272">
        <f t="shared" si="150"/>
        <v>0</v>
      </c>
      <c r="AK87" s="272">
        <f t="shared" si="150"/>
        <v>0</v>
      </c>
      <c r="AL87" s="272">
        <f t="shared" si="150"/>
        <v>0</v>
      </c>
      <c r="AM87" s="272">
        <f t="shared" si="150"/>
        <v>0</v>
      </c>
      <c r="AN87" s="272">
        <f t="shared" si="150"/>
        <v>0</v>
      </c>
      <c r="AO87" s="272">
        <f t="shared" si="150"/>
        <v>0</v>
      </c>
      <c r="AP87" s="272">
        <f t="shared" si="150"/>
        <v>0</v>
      </c>
      <c r="AQ87" s="272">
        <f t="shared" si="150"/>
        <v>0</v>
      </c>
      <c r="AR87" s="272">
        <f t="shared" si="150"/>
        <v>0</v>
      </c>
      <c r="AS87" s="272">
        <f t="shared" si="150"/>
        <v>0</v>
      </c>
      <c r="AT87" s="272">
        <f t="shared" si="150"/>
        <v>0</v>
      </c>
      <c r="AU87" s="272">
        <f t="shared" si="150"/>
        <v>0</v>
      </c>
      <c r="AV87" s="272">
        <f t="shared" si="150"/>
        <v>0</v>
      </c>
      <c r="AW87" s="272">
        <f t="shared" si="150"/>
        <v>0</v>
      </c>
      <c r="AX87" s="272">
        <f t="shared" si="150"/>
        <v>0</v>
      </c>
      <c r="AY87" s="272">
        <f t="shared" si="150"/>
        <v>0</v>
      </c>
      <c r="AZ87" s="272">
        <f t="shared" si="150"/>
        <v>0</v>
      </c>
      <c r="BA87" s="272">
        <f t="shared" si="150"/>
        <v>0</v>
      </c>
      <c r="BB87" s="562">
        <f t="shared" si="112"/>
        <v>9</v>
      </c>
      <c r="BC87" s="766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82"/>
      <c r="EX87" s="182"/>
      <c r="EY87" s="7"/>
      <c r="EZ87" s="7"/>
      <c r="FA87" s="7"/>
      <c r="FB87" s="7"/>
      <c r="FC87" s="7"/>
      <c r="FD87" s="7"/>
      <c r="FE87" s="7"/>
      <c r="FF87" s="7"/>
    </row>
    <row r="88" spans="1:162" ht="18" hidden="1" customHeight="1" x14ac:dyDescent="0.25">
      <c r="A88" s="557" t="s">
        <v>693</v>
      </c>
      <c r="B88" s="557"/>
      <c r="C88" s="557"/>
      <c r="D88" s="272">
        <f t="shared" ref="D88:AA88" si="151">COUNTIF(D12:D65,"EL.47")</f>
        <v>0</v>
      </c>
      <c r="E88" s="272">
        <f t="shared" si="151"/>
        <v>0</v>
      </c>
      <c r="F88" s="272">
        <f t="shared" si="151"/>
        <v>0</v>
      </c>
      <c r="G88" s="272">
        <f t="shared" si="151"/>
        <v>0</v>
      </c>
      <c r="H88" s="272">
        <f t="shared" si="151"/>
        <v>0</v>
      </c>
      <c r="I88" s="272">
        <f t="shared" si="151"/>
        <v>0</v>
      </c>
      <c r="J88" s="272">
        <f t="shared" si="151"/>
        <v>0</v>
      </c>
      <c r="K88" s="272">
        <f t="shared" si="151"/>
        <v>0</v>
      </c>
      <c r="L88" s="272">
        <f t="shared" si="151"/>
        <v>0</v>
      </c>
      <c r="M88" s="272">
        <f t="shared" si="151"/>
        <v>0</v>
      </c>
      <c r="N88" s="272">
        <f t="shared" si="151"/>
        <v>0</v>
      </c>
      <c r="O88" s="272">
        <f t="shared" si="151"/>
        <v>0</v>
      </c>
      <c r="P88" s="272">
        <f t="shared" si="151"/>
        <v>0</v>
      </c>
      <c r="Q88" s="272">
        <f t="shared" si="151"/>
        <v>0</v>
      </c>
      <c r="R88" s="272">
        <f t="shared" si="151"/>
        <v>0</v>
      </c>
      <c r="S88" s="272">
        <f t="shared" si="151"/>
        <v>0</v>
      </c>
      <c r="T88" s="272">
        <f t="shared" si="151"/>
        <v>0</v>
      </c>
      <c r="U88" s="272">
        <f t="shared" si="151"/>
        <v>0</v>
      </c>
      <c r="V88" s="272">
        <f t="shared" si="151"/>
        <v>0</v>
      </c>
      <c r="W88" s="272">
        <f t="shared" si="151"/>
        <v>0</v>
      </c>
      <c r="X88" s="272">
        <f t="shared" si="151"/>
        <v>0</v>
      </c>
      <c r="Y88" s="272">
        <f t="shared" si="151"/>
        <v>0</v>
      </c>
      <c r="Z88" s="272"/>
      <c r="AA88" s="272">
        <f t="shared" si="151"/>
        <v>0</v>
      </c>
      <c r="AB88" s="2"/>
      <c r="AC88" s="272">
        <f t="shared" si="109"/>
        <v>0</v>
      </c>
      <c r="AD88" s="767">
        <f>AC88+AC89</f>
        <v>0</v>
      </c>
      <c r="AE88" s="272">
        <f t="shared" ref="AE88:BA88" si="152">COUNTIF(AE11:AE64,"EP.47")</f>
        <v>0</v>
      </c>
      <c r="AF88" s="272">
        <f t="shared" si="152"/>
        <v>0</v>
      </c>
      <c r="AG88" s="272">
        <f t="shared" si="152"/>
        <v>0</v>
      </c>
      <c r="AH88" s="272">
        <f t="shared" si="152"/>
        <v>0</v>
      </c>
      <c r="AI88" s="272">
        <f t="shared" si="152"/>
        <v>0</v>
      </c>
      <c r="AJ88" s="272">
        <f t="shared" si="152"/>
        <v>0</v>
      </c>
      <c r="AK88" s="272">
        <f t="shared" si="152"/>
        <v>3</v>
      </c>
      <c r="AL88" s="272">
        <f t="shared" si="152"/>
        <v>3</v>
      </c>
      <c r="AM88" s="272">
        <f t="shared" si="152"/>
        <v>3</v>
      </c>
      <c r="AN88" s="272">
        <f t="shared" si="152"/>
        <v>0</v>
      </c>
      <c r="AO88" s="272">
        <f t="shared" si="152"/>
        <v>0</v>
      </c>
      <c r="AP88" s="272">
        <f t="shared" si="152"/>
        <v>0</v>
      </c>
      <c r="AQ88" s="272">
        <f t="shared" si="152"/>
        <v>0</v>
      </c>
      <c r="AR88" s="272">
        <f t="shared" si="152"/>
        <v>0</v>
      </c>
      <c r="AS88" s="272">
        <f t="shared" si="152"/>
        <v>0</v>
      </c>
      <c r="AT88" s="272">
        <f t="shared" si="152"/>
        <v>0</v>
      </c>
      <c r="AU88" s="272">
        <f t="shared" si="152"/>
        <v>0</v>
      </c>
      <c r="AV88" s="272">
        <f t="shared" si="152"/>
        <v>0</v>
      </c>
      <c r="AW88" s="272">
        <f t="shared" si="152"/>
        <v>0</v>
      </c>
      <c r="AX88" s="272">
        <f t="shared" si="152"/>
        <v>0</v>
      </c>
      <c r="AY88" s="272">
        <f t="shared" si="152"/>
        <v>0</v>
      </c>
      <c r="AZ88" s="272">
        <f t="shared" si="152"/>
        <v>4</v>
      </c>
      <c r="BA88" s="272">
        <f t="shared" si="152"/>
        <v>4</v>
      </c>
      <c r="BB88" s="562">
        <f t="shared" si="112"/>
        <v>17</v>
      </c>
      <c r="BC88" s="766">
        <f>BB88+BB89</f>
        <v>29</v>
      </c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82"/>
      <c r="EX88" s="182"/>
      <c r="EY88" s="7"/>
      <c r="EZ88" s="7"/>
      <c r="FA88" s="7"/>
      <c r="FB88" s="7"/>
      <c r="FC88" s="7"/>
      <c r="FD88" s="7"/>
      <c r="FE88" s="7"/>
      <c r="FF88" s="7"/>
    </row>
    <row r="89" spans="1:162" ht="18" hidden="1" customHeight="1" x14ac:dyDescent="0.25">
      <c r="A89" s="557" t="s">
        <v>694</v>
      </c>
      <c r="B89" s="557"/>
      <c r="C89" s="557"/>
      <c r="D89" s="272">
        <f t="shared" ref="D89:AA89" si="153">COUNTIF(D12:D65,"EP.47")</f>
        <v>0</v>
      </c>
      <c r="E89" s="272">
        <f t="shared" si="153"/>
        <v>0</v>
      </c>
      <c r="F89" s="272">
        <f t="shared" si="153"/>
        <v>0</v>
      </c>
      <c r="G89" s="272">
        <f t="shared" si="153"/>
        <v>0</v>
      </c>
      <c r="H89" s="272">
        <f t="shared" si="153"/>
        <v>0</v>
      </c>
      <c r="I89" s="272">
        <f t="shared" si="153"/>
        <v>0</v>
      </c>
      <c r="J89" s="272">
        <f t="shared" si="153"/>
        <v>0</v>
      </c>
      <c r="K89" s="272">
        <f t="shared" si="153"/>
        <v>0</v>
      </c>
      <c r="L89" s="272">
        <f t="shared" si="153"/>
        <v>0</v>
      </c>
      <c r="M89" s="272">
        <f t="shared" si="153"/>
        <v>0</v>
      </c>
      <c r="N89" s="272">
        <f t="shared" si="153"/>
        <v>0</v>
      </c>
      <c r="O89" s="272">
        <f t="shared" si="153"/>
        <v>0</v>
      </c>
      <c r="P89" s="272">
        <f t="shared" si="153"/>
        <v>0</v>
      </c>
      <c r="Q89" s="272">
        <f t="shared" si="153"/>
        <v>0</v>
      </c>
      <c r="R89" s="272">
        <f t="shared" si="153"/>
        <v>0</v>
      </c>
      <c r="S89" s="272">
        <f t="shared" si="153"/>
        <v>0</v>
      </c>
      <c r="T89" s="272">
        <f t="shared" si="153"/>
        <v>0</v>
      </c>
      <c r="U89" s="272">
        <f t="shared" si="153"/>
        <v>0</v>
      </c>
      <c r="V89" s="272">
        <f t="shared" si="153"/>
        <v>0</v>
      </c>
      <c r="W89" s="272">
        <f t="shared" si="153"/>
        <v>0</v>
      </c>
      <c r="X89" s="272">
        <f t="shared" si="153"/>
        <v>0</v>
      </c>
      <c r="Y89" s="272">
        <f t="shared" si="153"/>
        <v>0</v>
      </c>
      <c r="Z89" s="272"/>
      <c r="AA89" s="272">
        <f t="shared" si="153"/>
        <v>0</v>
      </c>
      <c r="AB89" s="2"/>
      <c r="AC89" s="272">
        <f t="shared" si="109"/>
        <v>0</v>
      </c>
      <c r="AD89" s="767"/>
      <c r="AE89" s="272">
        <f t="shared" ref="AE89:BA89" si="154">COUNTIF(AE11:AE64,"EL.47")</f>
        <v>0</v>
      </c>
      <c r="AF89" s="272">
        <f t="shared" si="154"/>
        <v>0</v>
      </c>
      <c r="AG89" s="272">
        <f t="shared" si="154"/>
        <v>0</v>
      </c>
      <c r="AH89" s="272">
        <f t="shared" si="154"/>
        <v>0</v>
      </c>
      <c r="AI89" s="272">
        <f t="shared" si="154"/>
        <v>0</v>
      </c>
      <c r="AJ89" s="272">
        <f t="shared" si="154"/>
        <v>0</v>
      </c>
      <c r="AK89" s="272">
        <f t="shared" si="154"/>
        <v>0</v>
      </c>
      <c r="AL89" s="272">
        <f t="shared" si="154"/>
        <v>0</v>
      </c>
      <c r="AM89" s="272">
        <f t="shared" si="154"/>
        <v>0</v>
      </c>
      <c r="AN89" s="272">
        <f t="shared" si="154"/>
        <v>0</v>
      </c>
      <c r="AO89" s="272">
        <f t="shared" si="154"/>
        <v>0</v>
      </c>
      <c r="AP89" s="272">
        <f t="shared" si="154"/>
        <v>0</v>
      </c>
      <c r="AQ89" s="272">
        <f t="shared" si="154"/>
        <v>0</v>
      </c>
      <c r="AR89" s="272">
        <f t="shared" si="154"/>
        <v>0</v>
      </c>
      <c r="AS89" s="272">
        <f t="shared" si="154"/>
        <v>0</v>
      </c>
      <c r="AT89" s="272">
        <f t="shared" si="154"/>
        <v>0</v>
      </c>
      <c r="AU89" s="272">
        <f t="shared" si="154"/>
        <v>4</v>
      </c>
      <c r="AV89" s="272">
        <f t="shared" si="154"/>
        <v>4</v>
      </c>
      <c r="AW89" s="272">
        <f t="shared" si="154"/>
        <v>4</v>
      </c>
      <c r="AX89" s="272">
        <f t="shared" si="154"/>
        <v>0</v>
      </c>
      <c r="AY89" s="272">
        <f t="shared" si="154"/>
        <v>0</v>
      </c>
      <c r="AZ89" s="272">
        <f t="shared" si="154"/>
        <v>0</v>
      </c>
      <c r="BA89" s="272">
        <f t="shared" si="154"/>
        <v>0</v>
      </c>
      <c r="BB89" s="562">
        <f t="shared" si="112"/>
        <v>12</v>
      </c>
      <c r="BC89" s="766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82"/>
      <c r="EX89" s="182"/>
      <c r="EY89" s="7"/>
      <c r="EZ89" s="7"/>
      <c r="FA89" s="7"/>
      <c r="FB89" s="7"/>
      <c r="FC89" s="7"/>
      <c r="FD89" s="7"/>
      <c r="FE89" s="7"/>
      <c r="FF89" s="7"/>
    </row>
    <row r="90" spans="1:162" ht="18" hidden="1" customHeight="1" x14ac:dyDescent="0.25">
      <c r="A90" s="770" t="s">
        <v>468</v>
      </c>
      <c r="B90" s="770"/>
      <c r="C90" s="770"/>
      <c r="D90" s="272">
        <f t="shared" ref="D90:AA90" si="155">COUNTIF(D12:D65,"G.3")</f>
        <v>0</v>
      </c>
      <c r="E90" s="272">
        <f t="shared" si="155"/>
        <v>0</v>
      </c>
      <c r="F90" s="272">
        <f t="shared" si="155"/>
        <v>0</v>
      </c>
      <c r="G90" s="272">
        <f t="shared" si="155"/>
        <v>0</v>
      </c>
      <c r="H90" s="272">
        <f t="shared" si="155"/>
        <v>0</v>
      </c>
      <c r="I90" s="272">
        <f t="shared" si="155"/>
        <v>0</v>
      </c>
      <c r="J90" s="272">
        <f t="shared" si="155"/>
        <v>0</v>
      </c>
      <c r="K90" s="272">
        <f t="shared" si="155"/>
        <v>0</v>
      </c>
      <c r="L90" s="272">
        <f t="shared" si="155"/>
        <v>0</v>
      </c>
      <c r="M90" s="272">
        <f t="shared" si="155"/>
        <v>0</v>
      </c>
      <c r="N90" s="272">
        <f t="shared" si="155"/>
        <v>0</v>
      </c>
      <c r="O90" s="272">
        <f t="shared" si="155"/>
        <v>0</v>
      </c>
      <c r="P90" s="222">
        <f t="shared" si="155"/>
        <v>0</v>
      </c>
      <c r="Q90" s="222">
        <f t="shared" si="155"/>
        <v>0</v>
      </c>
      <c r="R90" s="272">
        <f t="shared" si="155"/>
        <v>0</v>
      </c>
      <c r="S90" s="272">
        <f t="shared" si="155"/>
        <v>0</v>
      </c>
      <c r="T90" s="272">
        <f t="shared" si="155"/>
        <v>0</v>
      </c>
      <c r="U90" s="272">
        <f t="shared" si="155"/>
        <v>0</v>
      </c>
      <c r="V90" s="272">
        <f t="shared" si="155"/>
        <v>0</v>
      </c>
      <c r="W90" s="272">
        <f t="shared" si="155"/>
        <v>0</v>
      </c>
      <c r="X90" s="272">
        <f t="shared" si="155"/>
        <v>0</v>
      </c>
      <c r="Y90" s="272">
        <f t="shared" si="155"/>
        <v>0</v>
      </c>
      <c r="Z90" s="272"/>
      <c r="AA90" s="272">
        <f t="shared" si="155"/>
        <v>0</v>
      </c>
      <c r="AB90" s="2"/>
      <c r="AC90" s="272">
        <f t="shared" si="109"/>
        <v>0</v>
      </c>
      <c r="AD90" s="767">
        <f>AC90+AC91</f>
        <v>0</v>
      </c>
      <c r="AE90" s="272">
        <f t="shared" ref="AE90:BA90" si="156">COUNTIF(AE11:AE64,"G.3")</f>
        <v>0</v>
      </c>
      <c r="AF90" s="272">
        <f t="shared" si="156"/>
        <v>0</v>
      </c>
      <c r="AG90" s="272">
        <f t="shared" si="156"/>
        <v>0</v>
      </c>
      <c r="AH90" s="272">
        <f t="shared" si="156"/>
        <v>0</v>
      </c>
      <c r="AI90" s="272">
        <f t="shared" si="156"/>
        <v>0</v>
      </c>
      <c r="AJ90" s="272">
        <f t="shared" si="156"/>
        <v>0</v>
      </c>
      <c r="AK90" s="272">
        <f t="shared" si="156"/>
        <v>0</v>
      </c>
      <c r="AL90" s="272">
        <f t="shared" si="156"/>
        <v>0</v>
      </c>
      <c r="AM90" s="272">
        <f t="shared" si="156"/>
        <v>0</v>
      </c>
      <c r="AN90" s="272">
        <f t="shared" si="156"/>
        <v>0</v>
      </c>
      <c r="AO90" s="272">
        <f t="shared" si="156"/>
        <v>0</v>
      </c>
      <c r="AP90" s="272">
        <f t="shared" si="156"/>
        <v>0</v>
      </c>
      <c r="AQ90" s="272">
        <f t="shared" si="156"/>
        <v>0</v>
      </c>
      <c r="AR90" s="272">
        <f t="shared" si="156"/>
        <v>0</v>
      </c>
      <c r="AS90" s="272">
        <f t="shared" si="156"/>
        <v>0</v>
      </c>
      <c r="AT90" s="272">
        <f t="shared" si="156"/>
        <v>0</v>
      </c>
      <c r="AU90" s="272">
        <f t="shared" si="156"/>
        <v>0</v>
      </c>
      <c r="AV90" s="272">
        <f t="shared" si="156"/>
        <v>0</v>
      </c>
      <c r="AW90" s="272">
        <f t="shared" si="156"/>
        <v>0</v>
      </c>
      <c r="AX90" s="272">
        <f t="shared" si="156"/>
        <v>4</v>
      </c>
      <c r="AY90" s="272">
        <f t="shared" si="156"/>
        <v>4</v>
      </c>
      <c r="AZ90" s="272">
        <f t="shared" si="156"/>
        <v>4</v>
      </c>
      <c r="BA90" s="562">
        <f t="shared" si="156"/>
        <v>4</v>
      </c>
      <c r="BB90" s="562">
        <f t="shared" si="112"/>
        <v>16</v>
      </c>
      <c r="BC90" s="766">
        <f>BB90+BB91</f>
        <v>28</v>
      </c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82"/>
      <c r="EX90" s="182"/>
      <c r="EY90" s="7"/>
      <c r="EZ90" s="7"/>
      <c r="FA90" s="7"/>
      <c r="FB90" s="7"/>
      <c r="FC90" s="7"/>
      <c r="FD90" s="7"/>
      <c r="FE90" s="7"/>
      <c r="FF90" s="7"/>
    </row>
    <row r="91" spans="1:162" ht="18" hidden="1" customHeight="1" x14ac:dyDescent="0.25">
      <c r="A91" s="770" t="s">
        <v>483</v>
      </c>
      <c r="B91" s="770"/>
      <c r="C91" s="770"/>
      <c r="D91" s="272">
        <f t="shared" ref="D91:AA91" si="157">COUNTIF(D12:D65,"GP.3")</f>
        <v>0</v>
      </c>
      <c r="E91" s="272">
        <f t="shared" si="157"/>
        <v>0</v>
      </c>
      <c r="F91" s="272">
        <f t="shared" si="157"/>
        <v>0</v>
      </c>
      <c r="G91" s="272">
        <f t="shared" si="157"/>
        <v>0</v>
      </c>
      <c r="H91" s="272">
        <f t="shared" si="157"/>
        <v>0</v>
      </c>
      <c r="I91" s="272">
        <f t="shared" si="157"/>
        <v>0</v>
      </c>
      <c r="J91" s="272">
        <f t="shared" si="157"/>
        <v>0</v>
      </c>
      <c r="K91" s="272">
        <f t="shared" si="157"/>
        <v>0</v>
      </c>
      <c r="L91" s="272">
        <f t="shared" si="157"/>
        <v>0</v>
      </c>
      <c r="M91" s="272">
        <f t="shared" si="157"/>
        <v>0</v>
      </c>
      <c r="N91" s="272">
        <f t="shared" si="157"/>
        <v>0</v>
      </c>
      <c r="O91" s="272">
        <f t="shared" si="157"/>
        <v>0</v>
      </c>
      <c r="P91" s="222">
        <f t="shared" si="157"/>
        <v>0</v>
      </c>
      <c r="Q91" s="222">
        <f t="shared" si="157"/>
        <v>0</v>
      </c>
      <c r="R91" s="272">
        <f t="shared" si="157"/>
        <v>0</v>
      </c>
      <c r="S91" s="272">
        <f t="shared" si="157"/>
        <v>0</v>
      </c>
      <c r="T91" s="272">
        <f t="shared" si="157"/>
        <v>0</v>
      </c>
      <c r="U91" s="272">
        <f t="shared" si="157"/>
        <v>0</v>
      </c>
      <c r="V91" s="272">
        <f t="shared" si="157"/>
        <v>0</v>
      </c>
      <c r="W91" s="272">
        <f t="shared" si="157"/>
        <v>0</v>
      </c>
      <c r="X91" s="272">
        <f t="shared" si="157"/>
        <v>0</v>
      </c>
      <c r="Y91" s="272">
        <f t="shared" si="157"/>
        <v>0</v>
      </c>
      <c r="Z91" s="272"/>
      <c r="AA91" s="272">
        <f t="shared" si="157"/>
        <v>0</v>
      </c>
      <c r="AB91" s="2"/>
      <c r="AC91" s="272">
        <f t="shared" si="109"/>
        <v>0</v>
      </c>
      <c r="AD91" s="767"/>
      <c r="AE91" s="272">
        <f t="shared" ref="AE91:BA91" si="158">COUNTIF(AE11:AE64,"GP.3")</f>
        <v>0</v>
      </c>
      <c r="AF91" s="272">
        <f t="shared" si="158"/>
        <v>0</v>
      </c>
      <c r="AG91" s="272">
        <f t="shared" si="158"/>
        <v>0</v>
      </c>
      <c r="AH91" s="272">
        <f t="shared" si="158"/>
        <v>0</v>
      </c>
      <c r="AI91" s="272">
        <f t="shared" si="158"/>
        <v>0</v>
      </c>
      <c r="AJ91" s="272">
        <f t="shared" si="158"/>
        <v>0</v>
      </c>
      <c r="AK91" s="272">
        <f t="shared" si="158"/>
        <v>0</v>
      </c>
      <c r="AL91" s="272">
        <f t="shared" si="158"/>
        <v>0</v>
      </c>
      <c r="AM91" s="272">
        <f t="shared" si="158"/>
        <v>0</v>
      </c>
      <c r="AN91" s="272">
        <f t="shared" si="158"/>
        <v>0</v>
      </c>
      <c r="AO91" s="272">
        <f t="shared" si="158"/>
        <v>0</v>
      </c>
      <c r="AP91" s="272">
        <f t="shared" si="158"/>
        <v>0</v>
      </c>
      <c r="AQ91" s="272">
        <f t="shared" si="158"/>
        <v>0</v>
      </c>
      <c r="AR91" s="272">
        <f t="shared" si="158"/>
        <v>0</v>
      </c>
      <c r="AS91" s="272">
        <f t="shared" si="158"/>
        <v>0</v>
      </c>
      <c r="AT91" s="272">
        <f t="shared" si="158"/>
        <v>0</v>
      </c>
      <c r="AU91" s="272">
        <f t="shared" si="158"/>
        <v>4</v>
      </c>
      <c r="AV91" s="272">
        <f t="shared" si="158"/>
        <v>4</v>
      </c>
      <c r="AW91" s="272">
        <f t="shared" si="158"/>
        <v>4</v>
      </c>
      <c r="AX91" s="272">
        <f t="shared" si="158"/>
        <v>0</v>
      </c>
      <c r="AY91" s="272">
        <f t="shared" si="158"/>
        <v>0</v>
      </c>
      <c r="AZ91" s="272">
        <f t="shared" si="158"/>
        <v>0</v>
      </c>
      <c r="BA91" s="562">
        <f t="shared" si="158"/>
        <v>0</v>
      </c>
      <c r="BB91" s="562">
        <f t="shared" si="112"/>
        <v>12</v>
      </c>
      <c r="BC91" s="766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82"/>
      <c r="EX91" s="182"/>
      <c r="EY91" s="7"/>
      <c r="EZ91" s="7"/>
      <c r="FA91" s="7"/>
      <c r="FB91" s="7"/>
      <c r="FC91" s="7"/>
      <c r="FD91" s="7"/>
      <c r="FE91" s="7"/>
      <c r="FF91" s="7"/>
    </row>
    <row r="92" spans="1:162" ht="18" hidden="1" customHeight="1" x14ac:dyDescent="0.25">
      <c r="A92" s="770" t="s">
        <v>469</v>
      </c>
      <c r="B92" s="770"/>
      <c r="C92" s="770"/>
      <c r="D92" s="272">
        <f t="shared" ref="D92:AA92" si="159">COUNTIF(D12:D65,"G.20")</f>
        <v>0</v>
      </c>
      <c r="E92" s="272">
        <f t="shared" si="159"/>
        <v>0</v>
      </c>
      <c r="F92" s="272">
        <f t="shared" si="159"/>
        <v>0</v>
      </c>
      <c r="G92" s="272">
        <f t="shared" si="159"/>
        <v>0</v>
      </c>
      <c r="H92" s="272">
        <f t="shared" si="159"/>
        <v>0</v>
      </c>
      <c r="I92" s="272">
        <f t="shared" si="159"/>
        <v>0</v>
      </c>
      <c r="J92" s="272">
        <f t="shared" si="159"/>
        <v>0</v>
      </c>
      <c r="K92" s="272">
        <f t="shared" si="159"/>
        <v>0</v>
      </c>
      <c r="L92" s="272">
        <f t="shared" si="159"/>
        <v>0</v>
      </c>
      <c r="M92" s="272">
        <f t="shared" si="159"/>
        <v>0</v>
      </c>
      <c r="N92" s="272">
        <f t="shared" si="159"/>
        <v>0</v>
      </c>
      <c r="O92" s="272">
        <f t="shared" si="159"/>
        <v>0</v>
      </c>
      <c r="P92" s="272">
        <f t="shared" si="159"/>
        <v>0</v>
      </c>
      <c r="Q92" s="272">
        <f t="shared" si="159"/>
        <v>0</v>
      </c>
      <c r="R92" s="272">
        <f t="shared" si="159"/>
        <v>0</v>
      </c>
      <c r="S92" s="272">
        <f t="shared" si="159"/>
        <v>0</v>
      </c>
      <c r="T92" s="272">
        <f t="shared" si="159"/>
        <v>0</v>
      </c>
      <c r="U92" s="272">
        <f t="shared" si="159"/>
        <v>0</v>
      </c>
      <c r="V92" s="272">
        <f t="shared" si="159"/>
        <v>0</v>
      </c>
      <c r="W92" s="272">
        <f t="shared" si="159"/>
        <v>0</v>
      </c>
      <c r="X92" s="272">
        <f t="shared" si="159"/>
        <v>0</v>
      </c>
      <c r="Y92" s="272">
        <f t="shared" si="159"/>
        <v>0</v>
      </c>
      <c r="Z92" s="272"/>
      <c r="AA92" s="272">
        <f t="shared" si="159"/>
        <v>0</v>
      </c>
      <c r="AB92" s="2"/>
      <c r="AC92" s="272">
        <f t="shared" si="109"/>
        <v>0</v>
      </c>
      <c r="AD92" s="561">
        <f>AC92</f>
        <v>0</v>
      </c>
      <c r="AE92" s="272">
        <f t="shared" ref="AE92:BA92" si="160">COUNTIF(AE11:AE64,"G.20")</f>
        <v>4</v>
      </c>
      <c r="AF92" s="272">
        <f t="shared" si="160"/>
        <v>4</v>
      </c>
      <c r="AG92" s="272">
        <f t="shared" si="160"/>
        <v>4</v>
      </c>
      <c r="AH92" s="272">
        <f t="shared" si="160"/>
        <v>4</v>
      </c>
      <c r="AI92" s="272">
        <f t="shared" si="160"/>
        <v>4</v>
      </c>
      <c r="AJ92" s="272">
        <f t="shared" si="160"/>
        <v>4</v>
      </c>
      <c r="AK92" s="272">
        <f t="shared" si="160"/>
        <v>4</v>
      </c>
      <c r="AL92" s="272">
        <f t="shared" si="160"/>
        <v>4</v>
      </c>
      <c r="AM92" s="272">
        <f t="shared" si="160"/>
        <v>4</v>
      </c>
      <c r="AN92" s="272">
        <f t="shared" si="160"/>
        <v>0</v>
      </c>
      <c r="AO92" s="272">
        <f t="shared" si="160"/>
        <v>0</v>
      </c>
      <c r="AP92" s="272">
        <f t="shared" si="160"/>
        <v>0</v>
      </c>
      <c r="AQ92" s="272">
        <f t="shared" si="160"/>
        <v>0</v>
      </c>
      <c r="AR92" s="272">
        <f t="shared" si="160"/>
        <v>0</v>
      </c>
      <c r="AS92" s="272">
        <f t="shared" si="160"/>
        <v>0</v>
      </c>
      <c r="AT92" s="272">
        <f t="shared" si="160"/>
        <v>0</v>
      </c>
      <c r="AU92" s="272">
        <f t="shared" si="160"/>
        <v>0</v>
      </c>
      <c r="AV92" s="272">
        <f t="shared" si="160"/>
        <v>0</v>
      </c>
      <c r="AW92" s="272">
        <f t="shared" si="160"/>
        <v>0</v>
      </c>
      <c r="AX92" s="272">
        <f t="shared" si="160"/>
        <v>0</v>
      </c>
      <c r="AY92" s="272">
        <f t="shared" si="160"/>
        <v>0</v>
      </c>
      <c r="AZ92" s="272">
        <f t="shared" si="160"/>
        <v>0</v>
      </c>
      <c r="BA92" s="562">
        <f t="shared" si="160"/>
        <v>0</v>
      </c>
      <c r="BB92" s="562">
        <f t="shared" si="112"/>
        <v>36</v>
      </c>
      <c r="BC92" s="562">
        <f>BB92</f>
        <v>36</v>
      </c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82"/>
      <c r="EX92" s="182"/>
      <c r="EY92" s="7"/>
      <c r="EZ92" s="7"/>
      <c r="FA92" s="7"/>
      <c r="FB92" s="7"/>
      <c r="FC92" s="7"/>
      <c r="FD92" s="7"/>
      <c r="FE92" s="7"/>
      <c r="FF92" s="7"/>
    </row>
    <row r="93" spans="1:162" ht="18" hidden="1" customHeight="1" x14ac:dyDescent="0.25">
      <c r="A93" s="557" t="s">
        <v>677</v>
      </c>
      <c r="B93" s="557"/>
      <c r="C93" s="557"/>
      <c r="D93" s="272">
        <f t="shared" ref="D93:AA93" si="161">COUNTIF(D12:D65,"G.42")</f>
        <v>0</v>
      </c>
      <c r="E93" s="272">
        <f t="shared" si="161"/>
        <v>0</v>
      </c>
      <c r="F93" s="272">
        <f t="shared" si="161"/>
        <v>0</v>
      </c>
      <c r="G93" s="272">
        <f t="shared" si="161"/>
        <v>0</v>
      </c>
      <c r="H93" s="272">
        <f t="shared" si="161"/>
        <v>0</v>
      </c>
      <c r="I93" s="272">
        <f t="shared" si="161"/>
        <v>0</v>
      </c>
      <c r="J93" s="272">
        <f t="shared" si="161"/>
        <v>0</v>
      </c>
      <c r="K93" s="272">
        <f t="shared" si="161"/>
        <v>0</v>
      </c>
      <c r="L93" s="272">
        <f t="shared" si="161"/>
        <v>0</v>
      </c>
      <c r="M93" s="272">
        <f t="shared" si="161"/>
        <v>0</v>
      </c>
      <c r="N93" s="272">
        <f t="shared" si="161"/>
        <v>0</v>
      </c>
      <c r="O93" s="272">
        <f t="shared" si="161"/>
        <v>0</v>
      </c>
      <c r="P93" s="272">
        <f t="shared" si="161"/>
        <v>0</v>
      </c>
      <c r="Q93" s="272">
        <f t="shared" si="161"/>
        <v>0</v>
      </c>
      <c r="R93" s="272">
        <f t="shared" si="161"/>
        <v>0</v>
      </c>
      <c r="S93" s="272">
        <f t="shared" si="161"/>
        <v>0</v>
      </c>
      <c r="T93" s="272">
        <f t="shared" si="161"/>
        <v>0</v>
      </c>
      <c r="U93" s="272">
        <f t="shared" si="161"/>
        <v>0</v>
      </c>
      <c r="V93" s="272">
        <f t="shared" si="161"/>
        <v>0</v>
      </c>
      <c r="W93" s="272">
        <f t="shared" si="161"/>
        <v>0</v>
      </c>
      <c r="X93" s="272">
        <f t="shared" si="161"/>
        <v>0</v>
      </c>
      <c r="Y93" s="272">
        <f t="shared" si="161"/>
        <v>0</v>
      </c>
      <c r="Z93" s="272"/>
      <c r="AA93" s="272">
        <f t="shared" si="161"/>
        <v>0</v>
      </c>
      <c r="AB93" s="2"/>
      <c r="AC93" s="272">
        <f t="shared" si="109"/>
        <v>0</v>
      </c>
      <c r="AD93" s="561">
        <f>AC93</f>
        <v>0</v>
      </c>
      <c r="AE93" s="272">
        <f t="shared" ref="AE93:BA93" si="162">COUNTIF(AE12:AE65,"G.42")</f>
        <v>0</v>
      </c>
      <c r="AF93" s="272">
        <f t="shared" si="162"/>
        <v>0</v>
      </c>
      <c r="AG93" s="272">
        <f t="shared" si="162"/>
        <v>0</v>
      </c>
      <c r="AH93" s="272">
        <f t="shared" si="162"/>
        <v>0</v>
      </c>
      <c r="AI93" s="272">
        <f t="shared" si="162"/>
        <v>0</v>
      </c>
      <c r="AJ93" s="272">
        <f t="shared" si="162"/>
        <v>0</v>
      </c>
      <c r="AK93" s="272">
        <f t="shared" si="162"/>
        <v>0</v>
      </c>
      <c r="AL93" s="272">
        <f t="shared" si="162"/>
        <v>0</v>
      </c>
      <c r="AM93" s="272">
        <f t="shared" si="162"/>
        <v>0</v>
      </c>
      <c r="AN93" s="272">
        <f t="shared" si="162"/>
        <v>4</v>
      </c>
      <c r="AO93" s="272">
        <f t="shared" si="162"/>
        <v>4</v>
      </c>
      <c r="AP93" s="272">
        <f t="shared" si="162"/>
        <v>4</v>
      </c>
      <c r="AQ93" s="272">
        <f t="shared" si="162"/>
        <v>4</v>
      </c>
      <c r="AR93" s="272">
        <f t="shared" si="162"/>
        <v>4</v>
      </c>
      <c r="AS93" s="272">
        <f t="shared" si="162"/>
        <v>4</v>
      </c>
      <c r="AT93" s="272">
        <f t="shared" si="162"/>
        <v>0</v>
      </c>
      <c r="AU93" s="272">
        <f t="shared" si="162"/>
        <v>0</v>
      </c>
      <c r="AV93" s="272">
        <f t="shared" si="162"/>
        <v>0</v>
      </c>
      <c r="AW93" s="272">
        <f t="shared" si="162"/>
        <v>0</v>
      </c>
      <c r="AX93" s="272">
        <f t="shared" si="162"/>
        <v>0</v>
      </c>
      <c r="AY93" s="272">
        <f t="shared" si="162"/>
        <v>0</v>
      </c>
      <c r="AZ93" s="272">
        <f t="shared" si="162"/>
        <v>0</v>
      </c>
      <c r="BA93" s="272">
        <f t="shared" si="162"/>
        <v>0</v>
      </c>
      <c r="BB93" s="562">
        <f t="shared" si="112"/>
        <v>24</v>
      </c>
      <c r="BC93" s="562">
        <f>BB93</f>
        <v>24</v>
      </c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82"/>
      <c r="EX93" s="182"/>
      <c r="EY93" s="7"/>
      <c r="EZ93" s="7"/>
      <c r="FA93" s="7"/>
      <c r="FB93" s="7"/>
      <c r="FC93" s="7"/>
      <c r="FD93" s="7"/>
      <c r="FE93" s="7"/>
      <c r="FF93" s="7"/>
    </row>
    <row r="94" spans="1:162" ht="18" hidden="1" customHeight="1" x14ac:dyDescent="0.25">
      <c r="A94" s="557" t="s">
        <v>679</v>
      </c>
      <c r="B94" s="557"/>
      <c r="C94" s="557"/>
      <c r="D94" s="272">
        <f t="shared" ref="D94:AA94" si="163">COUNTIF(D12:D65,"GP.43")</f>
        <v>0</v>
      </c>
      <c r="E94" s="272">
        <f t="shared" si="163"/>
        <v>0</v>
      </c>
      <c r="F94" s="272">
        <f t="shared" si="163"/>
        <v>0</v>
      </c>
      <c r="G94" s="272">
        <f t="shared" si="163"/>
        <v>0</v>
      </c>
      <c r="H94" s="272">
        <f t="shared" si="163"/>
        <v>0</v>
      </c>
      <c r="I94" s="272">
        <f t="shared" si="163"/>
        <v>0</v>
      </c>
      <c r="J94" s="272">
        <f t="shared" si="163"/>
        <v>0</v>
      </c>
      <c r="K94" s="272">
        <f t="shared" si="163"/>
        <v>0</v>
      </c>
      <c r="L94" s="272">
        <f t="shared" si="163"/>
        <v>0</v>
      </c>
      <c r="M94" s="272">
        <f t="shared" si="163"/>
        <v>0</v>
      </c>
      <c r="N94" s="272">
        <f t="shared" si="163"/>
        <v>0</v>
      </c>
      <c r="O94" s="272">
        <f t="shared" si="163"/>
        <v>0</v>
      </c>
      <c r="P94" s="272">
        <f t="shared" si="163"/>
        <v>0</v>
      </c>
      <c r="Q94" s="272">
        <f t="shared" si="163"/>
        <v>0</v>
      </c>
      <c r="R94" s="272">
        <f t="shared" si="163"/>
        <v>0</v>
      </c>
      <c r="S94" s="272">
        <f t="shared" si="163"/>
        <v>0</v>
      </c>
      <c r="T94" s="272">
        <f t="shared" si="163"/>
        <v>0</v>
      </c>
      <c r="U94" s="272">
        <f t="shared" si="163"/>
        <v>0</v>
      </c>
      <c r="V94" s="272">
        <f t="shared" si="163"/>
        <v>0</v>
      </c>
      <c r="W94" s="272">
        <f t="shared" si="163"/>
        <v>0</v>
      </c>
      <c r="X94" s="272">
        <f t="shared" si="163"/>
        <v>0</v>
      </c>
      <c r="Y94" s="272">
        <f t="shared" si="163"/>
        <v>0</v>
      </c>
      <c r="Z94" s="272"/>
      <c r="AA94" s="272">
        <f t="shared" si="163"/>
        <v>0</v>
      </c>
      <c r="AB94" s="2"/>
      <c r="AC94" s="272">
        <f t="shared" si="109"/>
        <v>0</v>
      </c>
      <c r="AD94" s="767">
        <f>AC94+AC95</f>
        <v>0</v>
      </c>
      <c r="AE94" s="272">
        <f t="shared" ref="AE94:BA94" si="164">COUNTIF(AE12:AE65,"GP.43")</f>
        <v>3</v>
      </c>
      <c r="AF94" s="272">
        <f t="shared" si="164"/>
        <v>3</v>
      </c>
      <c r="AG94" s="272">
        <f t="shared" si="164"/>
        <v>3</v>
      </c>
      <c r="AH94" s="272">
        <f t="shared" si="164"/>
        <v>0</v>
      </c>
      <c r="AI94" s="272">
        <f t="shared" si="164"/>
        <v>0</v>
      </c>
      <c r="AJ94" s="272">
        <f t="shared" si="164"/>
        <v>0</v>
      </c>
      <c r="AK94" s="272">
        <f t="shared" si="164"/>
        <v>0</v>
      </c>
      <c r="AL94" s="272">
        <f t="shared" si="164"/>
        <v>0</v>
      </c>
      <c r="AM94" s="272">
        <f t="shared" si="164"/>
        <v>0</v>
      </c>
      <c r="AN94" s="272">
        <f t="shared" si="164"/>
        <v>4</v>
      </c>
      <c r="AO94" s="272">
        <f t="shared" si="164"/>
        <v>4</v>
      </c>
      <c r="AP94" s="272">
        <f t="shared" si="164"/>
        <v>4</v>
      </c>
      <c r="AQ94" s="272">
        <f t="shared" si="164"/>
        <v>0</v>
      </c>
      <c r="AR94" s="272">
        <f t="shared" si="164"/>
        <v>0</v>
      </c>
      <c r="AS94" s="272">
        <f t="shared" si="164"/>
        <v>0</v>
      </c>
      <c r="AT94" s="272">
        <f t="shared" si="164"/>
        <v>0</v>
      </c>
      <c r="AU94" s="272">
        <f t="shared" si="164"/>
        <v>0</v>
      </c>
      <c r="AV94" s="272">
        <f t="shared" si="164"/>
        <v>0</v>
      </c>
      <c r="AW94" s="272">
        <f t="shared" si="164"/>
        <v>0</v>
      </c>
      <c r="AX94" s="272">
        <f t="shared" si="164"/>
        <v>0</v>
      </c>
      <c r="AY94" s="272">
        <f t="shared" si="164"/>
        <v>0</v>
      </c>
      <c r="AZ94" s="272">
        <f t="shared" si="164"/>
        <v>0</v>
      </c>
      <c r="BA94" s="272">
        <f t="shared" si="164"/>
        <v>0</v>
      </c>
      <c r="BB94" s="562">
        <f t="shared" si="112"/>
        <v>21</v>
      </c>
      <c r="BC94" s="766">
        <f>BB94+BB95</f>
        <v>25</v>
      </c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82"/>
      <c r="EX94" s="182"/>
      <c r="EY94" s="7"/>
      <c r="EZ94" s="7"/>
      <c r="FA94" s="7"/>
      <c r="FB94" s="7"/>
      <c r="FC94" s="7"/>
      <c r="FD94" s="7"/>
      <c r="FE94" s="7"/>
      <c r="FF94" s="7"/>
    </row>
    <row r="95" spans="1:162" ht="18" hidden="1" customHeight="1" x14ac:dyDescent="0.25">
      <c r="A95" s="557" t="s">
        <v>678</v>
      </c>
      <c r="B95" s="557"/>
      <c r="C95" s="557"/>
      <c r="D95" s="272">
        <f t="shared" ref="D95:AA95" si="165">COUNTIF(D12:D65,"G.43")</f>
        <v>0</v>
      </c>
      <c r="E95" s="272">
        <f t="shared" si="165"/>
        <v>0</v>
      </c>
      <c r="F95" s="272">
        <f t="shared" si="165"/>
        <v>0</v>
      </c>
      <c r="G95" s="272">
        <f t="shared" si="165"/>
        <v>0</v>
      </c>
      <c r="H95" s="272">
        <f t="shared" si="165"/>
        <v>0</v>
      </c>
      <c r="I95" s="272">
        <f t="shared" si="165"/>
        <v>0</v>
      </c>
      <c r="J95" s="272">
        <f t="shared" si="165"/>
        <v>0</v>
      </c>
      <c r="K95" s="272">
        <f t="shared" si="165"/>
        <v>0</v>
      </c>
      <c r="L95" s="272">
        <f t="shared" si="165"/>
        <v>0</v>
      </c>
      <c r="M95" s="272">
        <f t="shared" si="165"/>
        <v>0</v>
      </c>
      <c r="N95" s="272">
        <f t="shared" si="165"/>
        <v>0</v>
      </c>
      <c r="O95" s="272">
        <f t="shared" si="165"/>
        <v>0</v>
      </c>
      <c r="P95" s="272">
        <f t="shared" si="165"/>
        <v>0</v>
      </c>
      <c r="Q95" s="272">
        <f t="shared" si="165"/>
        <v>0</v>
      </c>
      <c r="R95" s="272">
        <f t="shared" si="165"/>
        <v>0</v>
      </c>
      <c r="S95" s="272">
        <f t="shared" si="165"/>
        <v>0</v>
      </c>
      <c r="T95" s="272">
        <f t="shared" si="165"/>
        <v>0</v>
      </c>
      <c r="U95" s="272">
        <f t="shared" si="165"/>
        <v>0</v>
      </c>
      <c r="V95" s="272">
        <f t="shared" si="165"/>
        <v>0</v>
      </c>
      <c r="W95" s="272">
        <f t="shared" si="165"/>
        <v>0</v>
      </c>
      <c r="X95" s="272">
        <f t="shared" si="165"/>
        <v>0</v>
      </c>
      <c r="Y95" s="272">
        <f t="shared" si="165"/>
        <v>0</v>
      </c>
      <c r="Z95" s="272"/>
      <c r="AA95" s="272">
        <f t="shared" si="165"/>
        <v>0</v>
      </c>
      <c r="AB95" s="2"/>
      <c r="AC95" s="272">
        <f t="shared" si="109"/>
        <v>0</v>
      </c>
      <c r="AD95" s="767"/>
      <c r="AE95" s="272">
        <f t="shared" ref="AE95:BA95" si="166">COUNTIF(AE12:AE65,"G.43")</f>
        <v>0</v>
      </c>
      <c r="AF95" s="272">
        <f t="shared" si="166"/>
        <v>0</v>
      </c>
      <c r="AG95" s="272">
        <f t="shared" si="166"/>
        <v>0</v>
      </c>
      <c r="AH95" s="272">
        <f t="shared" si="166"/>
        <v>0</v>
      </c>
      <c r="AI95" s="272">
        <f t="shared" si="166"/>
        <v>0</v>
      </c>
      <c r="AJ95" s="272">
        <f t="shared" si="166"/>
        <v>0</v>
      </c>
      <c r="AK95" s="272">
        <f t="shared" si="166"/>
        <v>0</v>
      </c>
      <c r="AL95" s="272">
        <f t="shared" si="166"/>
        <v>0</v>
      </c>
      <c r="AM95" s="272">
        <f t="shared" si="166"/>
        <v>0</v>
      </c>
      <c r="AN95" s="272">
        <f t="shared" si="166"/>
        <v>0</v>
      </c>
      <c r="AO95" s="272">
        <f t="shared" si="166"/>
        <v>0</v>
      </c>
      <c r="AP95" s="272">
        <f t="shared" si="166"/>
        <v>0</v>
      </c>
      <c r="AQ95" s="272">
        <f t="shared" si="166"/>
        <v>0</v>
      </c>
      <c r="AR95" s="272">
        <f t="shared" si="166"/>
        <v>0</v>
      </c>
      <c r="AS95" s="272">
        <f t="shared" si="166"/>
        <v>0</v>
      </c>
      <c r="AT95" s="272">
        <f t="shared" si="166"/>
        <v>4</v>
      </c>
      <c r="AU95" s="272">
        <f t="shared" si="166"/>
        <v>0</v>
      </c>
      <c r="AV95" s="272">
        <f t="shared" si="166"/>
        <v>0</v>
      </c>
      <c r="AW95" s="272">
        <f t="shared" si="166"/>
        <v>0</v>
      </c>
      <c r="AX95" s="272">
        <f t="shared" si="166"/>
        <v>0</v>
      </c>
      <c r="AY95" s="272">
        <f t="shared" si="166"/>
        <v>0</v>
      </c>
      <c r="AZ95" s="272">
        <f t="shared" si="166"/>
        <v>0</v>
      </c>
      <c r="BA95" s="272">
        <f t="shared" si="166"/>
        <v>0</v>
      </c>
      <c r="BB95" s="562">
        <f t="shared" si="112"/>
        <v>4</v>
      </c>
      <c r="BC95" s="766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82"/>
      <c r="EX95" s="182"/>
      <c r="EY95" s="7"/>
      <c r="EZ95" s="7"/>
      <c r="FA95" s="7"/>
      <c r="FB95" s="7"/>
      <c r="FC95" s="7"/>
      <c r="FD95" s="7"/>
      <c r="FE95" s="7"/>
      <c r="FF95" s="7"/>
    </row>
    <row r="96" spans="1:162" ht="18" hidden="1" customHeight="1" x14ac:dyDescent="0.25">
      <c r="A96" s="770" t="s">
        <v>470</v>
      </c>
      <c r="B96" s="770"/>
      <c r="C96" s="770"/>
      <c r="D96" s="272">
        <f t="shared" ref="D96:AA96" si="167">COUNTIF(D12:D65,"G.35")</f>
        <v>0</v>
      </c>
      <c r="E96" s="272">
        <f t="shared" si="167"/>
        <v>0</v>
      </c>
      <c r="F96" s="272">
        <f t="shared" si="167"/>
        <v>0</v>
      </c>
      <c r="G96" s="272">
        <f t="shared" si="167"/>
        <v>0</v>
      </c>
      <c r="H96" s="272">
        <f t="shared" si="167"/>
        <v>0</v>
      </c>
      <c r="I96" s="272">
        <f t="shared" si="167"/>
        <v>0</v>
      </c>
      <c r="J96" s="272">
        <f t="shared" si="167"/>
        <v>0</v>
      </c>
      <c r="K96" s="272">
        <f t="shared" si="167"/>
        <v>0</v>
      </c>
      <c r="L96" s="272">
        <f t="shared" si="167"/>
        <v>0</v>
      </c>
      <c r="M96" s="272">
        <f t="shared" si="167"/>
        <v>0</v>
      </c>
      <c r="N96" s="272">
        <f t="shared" si="167"/>
        <v>0</v>
      </c>
      <c r="O96" s="272">
        <f t="shared" si="167"/>
        <v>0</v>
      </c>
      <c r="P96" s="272">
        <f t="shared" si="167"/>
        <v>0</v>
      </c>
      <c r="Q96" s="272">
        <f t="shared" si="167"/>
        <v>0</v>
      </c>
      <c r="R96" s="272">
        <f t="shared" si="167"/>
        <v>0</v>
      </c>
      <c r="S96" s="272">
        <f t="shared" si="167"/>
        <v>0</v>
      </c>
      <c r="T96" s="272">
        <f t="shared" si="167"/>
        <v>0</v>
      </c>
      <c r="U96" s="272">
        <f t="shared" si="167"/>
        <v>0</v>
      </c>
      <c r="V96" s="272">
        <f t="shared" si="167"/>
        <v>0</v>
      </c>
      <c r="W96" s="272">
        <f t="shared" si="167"/>
        <v>0</v>
      </c>
      <c r="X96" s="272">
        <f t="shared" si="167"/>
        <v>0</v>
      </c>
      <c r="Y96" s="272">
        <f t="shared" si="167"/>
        <v>0</v>
      </c>
      <c r="Z96" s="272"/>
      <c r="AA96" s="272">
        <f t="shared" si="167"/>
        <v>0</v>
      </c>
      <c r="AB96" s="2"/>
      <c r="AC96" s="272">
        <f t="shared" si="109"/>
        <v>0</v>
      </c>
      <c r="AD96" s="767">
        <f>AC96+AC97</f>
        <v>0</v>
      </c>
      <c r="AE96" s="272">
        <f t="shared" ref="AE96:BA96" si="168">COUNTIF(AE12:AE65,"G.35")</f>
        <v>0</v>
      </c>
      <c r="AF96" s="272">
        <f t="shared" si="168"/>
        <v>0</v>
      </c>
      <c r="AG96" s="272">
        <f t="shared" si="168"/>
        <v>0</v>
      </c>
      <c r="AH96" s="272">
        <f t="shared" si="168"/>
        <v>0</v>
      </c>
      <c r="AI96" s="272">
        <f t="shared" si="168"/>
        <v>0</v>
      </c>
      <c r="AJ96" s="272">
        <f t="shared" si="168"/>
        <v>0</v>
      </c>
      <c r="AK96" s="272">
        <f t="shared" si="168"/>
        <v>0</v>
      </c>
      <c r="AL96" s="272">
        <f t="shared" si="168"/>
        <v>0</v>
      </c>
      <c r="AM96" s="272">
        <f t="shared" si="168"/>
        <v>0</v>
      </c>
      <c r="AN96" s="272">
        <f t="shared" si="168"/>
        <v>0</v>
      </c>
      <c r="AO96" s="272">
        <f t="shared" si="168"/>
        <v>0</v>
      </c>
      <c r="AP96" s="272">
        <f t="shared" si="168"/>
        <v>0</v>
      </c>
      <c r="AQ96" s="272">
        <f t="shared" si="168"/>
        <v>0</v>
      </c>
      <c r="AR96" s="272">
        <f t="shared" si="168"/>
        <v>0</v>
      </c>
      <c r="AS96" s="272">
        <f t="shared" si="168"/>
        <v>0</v>
      </c>
      <c r="AT96" s="272">
        <f t="shared" si="168"/>
        <v>0</v>
      </c>
      <c r="AU96" s="272">
        <f t="shared" si="168"/>
        <v>4</v>
      </c>
      <c r="AV96" s="272">
        <f t="shared" si="168"/>
        <v>4</v>
      </c>
      <c r="AW96" s="272">
        <f t="shared" si="168"/>
        <v>4</v>
      </c>
      <c r="AX96" s="272">
        <f t="shared" si="168"/>
        <v>0</v>
      </c>
      <c r="AY96" s="272">
        <f t="shared" si="168"/>
        <v>0</v>
      </c>
      <c r="AZ96" s="272">
        <f t="shared" si="168"/>
        <v>0</v>
      </c>
      <c r="BA96" s="562">
        <f t="shared" si="168"/>
        <v>0</v>
      </c>
      <c r="BB96" s="562">
        <f t="shared" si="112"/>
        <v>12</v>
      </c>
      <c r="BC96" s="766">
        <f>BB96+BB97</f>
        <v>28</v>
      </c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82"/>
      <c r="EX96" s="182"/>
      <c r="EY96" s="7"/>
      <c r="EZ96" s="7"/>
      <c r="FA96" s="7"/>
      <c r="FB96" s="7"/>
      <c r="FC96" s="7"/>
      <c r="FD96" s="7"/>
      <c r="FE96" s="7"/>
      <c r="FF96" s="7"/>
    </row>
    <row r="97" spans="1:162" ht="18" hidden="1" customHeight="1" x14ac:dyDescent="0.25">
      <c r="A97" s="557" t="s">
        <v>529</v>
      </c>
      <c r="B97" s="557"/>
      <c r="C97" s="557"/>
      <c r="D97" s="272">
        <f t="shared" ref="D97:AA97" si="169">COUNTIF(D12:D65,"HL.35")</f>
        <v>0</v>
      </c>
      <c r="E97" s="272">
        <f t="shared" si="169"/>
        <v>0</v>
      </c>
      <c r="F97" s="272">
        <f t="shared" si="169"/>
        <v>0</v>
      </c>
      <c r="G97" s="272">
        <f t="shared" si="169"/>
        <v>0</v>
      </c>
      <c r="H97" s="272">
        <f t="shared" si="169"/>
        <v>0</v>
      </c>
      <c r="I97" s="272">
        <f t="shared" si="169"/>
        <v>0</v>
      </c>
      <c r="J97" s="272">
        <f t="shared" si="169"/>
        <v>0</v>
      </c>
      <c r="K97" s="272">
        <f t="shared" si="169"/>
        <v>0</v>
      </c>
      <c r="L97" s="272">
        <f t="shared" si="169"/>
        <v>0</v>
      </c>
      <c r="M97" s="272">
        <f t="shared" si="169"/>
        <v>0</v>
      </c>
      <c r="N97" s="272">
        <f t="shared" si="169"/>
        <v>0</v>
      </c>
      <c r="O97" s="272">
        <f t="shared" si="169"/>
        <v>0</v>
      </c>
      <c r="P97" s="272">
        <f t="shared" si="169"/>
        <v>0</v>
      </c>
      <c r="Q97" s="272">
        <f t="shared" si="169"/>
        <v>0</v>
      </c>
      <c r="R97" s="272">
        <f t="shared" si="169"/>
        <v>0</v>
      </c>
      <c r="S97" s="272">
        <f t="shared" si="169"/>
        <v>0</v>
      </c>
      <c r="T97" s="272">
        <f t="shared" si="169"/>
        <v>0</v>
      </c>
      <c r="U97" s="272">
        <f t="shared" si="169"/>
        <v>0</v>
      </c>
      <c r="V97" s="272">
        <f t="shared" si="169"/>
        <v>0</v>
      </c>
      <c r="W97" s="272">
        <f t="shared" si="169"/>
        <v>0</v>
      </c>
      <c r="X97" s="272">
        <f t="shared" si="169"/>
        <v>0</v>
      </c>
      <c r="Y97" s="272">
        <f t="shared" si="169"/>
        <v>0</v>
      </c>
      <c r="Z97" s="272"/>
      <c r="AA97" s="272">
        <f t="shared" si="169"/>
        <v>0</v>
      </c>
      <c r="AB97" s="2"/>
      <c r="AC97" s="272">
        <f t="shared" si="109"/>
        <v>0</v>
      </c>
      <c r="AD97" s="767"/>
      <c r="AE97" s="272">
        <f t="shared" ref="AE97:BA97" si="170">COUNTIF(AE12:AE65,"HL.35")</f>
        <v>0</v>
      </c>
      <c r="AF97" s="272">
        <f t="shared" si="170"/>
        <v>0</v>
      </c>
      <c r="AG97" s="272">
        <f t="shared" si="170"/>
        <v>0</v>
      </c>
      <c r="AH97" s="272">
        <f t="shared" si="170"/>
        <v>0</v>
      </c>
      <c r="AI97" s="272">
        <f t="shared" si="170"/>
        <v>0</v>
      </c>
      <c r="AJ97" s="272">
        <f t="shared" si="170"/>
        <v>0</v>
      </c>
      <c r="AK97" s="272">
        <f t="shared" si="170"/>
        <v>0</v>
      </c>
      <c r="AL97" s="272">
        <f t="shared" si="170"/>
        <v>0</v>
      </c>
      <c r="AM97" s="272">
        <f t="shared" si="170"/>
        <v>0</v>
      </c>
      <c r="AN97" s="272">
        <f t="shared" si="170"/>
        <v>0</v>
      </c>
      <c r="AO97" s="272">
        <f t="shared" si="170"/>
        <v>0</v>
      </c>
      <c r="AP97" s="272">
        <f t="shared" si="170"/>
        <v>0</v>
      </c>
      <c r="AQ97" s="272">
        <f t="shared" si="170"/>
        <v>0</v>
      </c>
      <c r="AR97" s="272">
        <f t="shared" si="170"/>
        <v>0</v>
      </c>
      <c r="AS97" s="272">
        <f t="shared" si="170"/>
        <v>4</v>
      </c>
      <c r="AT97" s="272">
        <f t="shared" si="170"/>
        <v>4</v>
      </c>
      <c r="AU97" s="272">
        <f t="shared" si="170"/>
        <v>0</v>
      </c>
      <c r="AV97" s="272">
        <f t="shared" si="170"/>
        <v>0</v>
      </c>
      <c r="AW97" s="272">
        <f t="shared" si="170"/>
        <v>0</v>
      </c>
      <c r="AX97" s="272">
        <f t="shared" si="170"/>
        <v>0</v>
      </c>
      <c r="AY97" s="272">
        <f t="shared" si="170"/>
        <v>0</v>
      </c>
      <c r="AZ97" s="272">
        <f t="shared" si="170"/>
        <v>4</v>
      </c>
      <c r="BA97" s="562">
        <f t="shared" si="170"/>
        <v>4</v>
      </c>
      <c r="BB97" s="562">
        <f t="shared" si="112"/>
        <v>16</v>
      </c>
      <c r="BC97" s="766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82"/>
      <c r="EX97" s="182"/>
      <c r="EY97" s="7"/>
      <c r="EZ97" s="7"/>
      <c r="FA97" s="7"/>
      <c r="FB97" s="7"/>
      <c r="FC97" s="7"/>
      <c r="FD97" s="7"/>
      <c r="FE97" s="7"/>
      <c r="FF97" s="7"/>
    </row>
    <row r="98" spans="1:162" ht="18" hidden="1" customHeight="1" x14ac:dyDescent="0.25">
      <c r="A98" s="770" t="s">
        <v>471</v>
      </c>
      <c r="B98" s="770"/>
      <c r="C98" s="770"/>
      <c r="D98" s="272">
        <f t="shared" ref="D98:AA98" si="171">COUNTIF(D12:D65,"D.12")</f>
        <v>0</v>
      </c>
      <c r="E98" s="272">
        <f t="shared" si="171"/>
        <v>0</v>
      </c>
      <c r="F98" s="272">
        <f t="shared" si="171"/>
        <v>0</v>
      </c>
      <c r="G98" s="272">
        <f t="shared" si="171"/>
        <v>0</v>
      </c>
      <c r="H98" s="272">
        <f t="shared" si="171"/>
        <v>0</v>
      </c>
      <c r="I98" s="272">
        <f t="shared" si="171"/>
        <v>0</v>
      </c>
      <c r="J98" s="272">
        <f t="shared" si="171"/>
        <v>0</v>
      </c>
      <c r="K98" s="272">
        <f t="shared" si="171"/>
        <v>0</v>
      </c>
      <c r="L98" s="272">
        <f t="shared" si="171"/>
        <v>0</v>
      </c>
      <c r="M98" s="272">
        <f t="shared" si="171"/>
        <v>0</v>
      </c>
      <c r="N98" s="272">
        <f t="shared" si="171"/>
        <v>0</v>
      </c>
      <c r="O98" s="272">
        <f t="shared" si="171"/>
        <v>0</v>
      </c>
      <c r="P98" s="222">
        <f t="shared" si="171"/>
        <v>0</v>
      </c>
      <c r="Q98" s="222">
        <f t="shared" si="171"/>
        <v>0</v>
      </c>
      <c r="R98" s="272">
        <f t="shared" si="171"/>
        <v>0</v>
      </c>
      <c r="S98" s="272">
        <f t="shared" si="171"/>
        <v>0</v>
      </c>
      <c r="T98" s="272">
        <f t="shared" si="171"/>
        <v>0</v>
      </c>
      <c r="U98" s="272">
        <f t="shared" si="171"/>
        <v>0</v>
      </c>
      <c r="V98" s="272">
        <f t="shared" si="171"/>
        <v>0</v>
      </c>
      <c r="W98" s="272">
        <f t="shared" si="171"/>
        <v>0</v>
      </c>
      <c r="X98" s="272">
        <f t="shared" si="171"/>
        <v>0</v>
      </c>
      <c r="Y98" s="272">
        <f t="shared" si="171"/>
        <v>0</v>
      </c>
      <c r="Z98" s="272"/>
      <c r="AA98" s="272">
        <f t="shared" si="171"/>
        <v>0</v>
      </c>
      <c r="AB98" s="2"/>
      <c r="AC98" s="272">
        <f t="shared" si="109"/>
        <v>0</v>
      </c>
      <c r="AD98" s="767">
        <f>AC98+AC99</f>
        <v>0</v>
      </c>
      <c r="AE98" s="272">
        <f t="shared" ref="AE98:BA98" si="172">COUNTIF(AE11:AE64,"D.12")</f>
        <v>0</v>
      </c>
      <c r="AF98" s="272">
        <f t="shared" si="172"/>
        <v>0</v>
      </c>
      <c r="AG98" s="272">
        <f t="shared" si="172"/>
        <v>0</v>
      </c>
      <c r="AH98" s="272">
        <f t="shared" si="172"/>
        <v>0</v>
      </c>
      <c r="AI98" s="272">
        <f t="shared" si="172"/>
        <v>0</v>
      </c>
      <c r="AJ98" s="272">
        <f t="shared" si="172"/>
        <v>0</v>
      </c>
      <c r="AK98" s="272">
        <f t="shared" si="172"/>
        <v>0</v>
      </c>
      <c r="AL98" s="272">
        <f t="shared" si="172"/>
        <v>0</v>
      </c>
      <c r="AM98" s="272">
        <f t="shared" si="172"/>
        <v>0</v>
      </c>
      <c r="AN98" s="272">
        <f t="shared" si="172"/>
        <v>2</v>
      </c>
      <c r="AO98" s="272">
        <f t="shared" si="172"/>
        <v>2</v>
      </c>
      <c r="AP98" s="272">
        <f t="shared" si="172"/>
        <v>2</v>
      </c>
      <c r="AQ98" s="272">
        <f t="shared" si="172"/>
        <v>2</v>
      </c>
      <c r="AR98" s="272">
        <f t="shared" si="172"/>
        <v>2</v>
      </c>
      <c r="AS98" s="272">
        <f t="shared" si="172"/>
        <v>2</v>
      </c>
      <c r="AT98" s="272">
        <f t="shared" si="172"/>
        <v>2</v>
      </c>
      <c r="AU98" s="272">
        <f t="shared" si="172"/>
        <v>2</v>
      </c>
      <c r="AV98" s="272">
        <f t="shared" si="172"/>
        <v>2</v>
      </c>
      <c r="AW98" s="272">
        <f t="shared" si="172"/>
        <v>2</v>
      </c>
      <c r="AX98" s="272">
        <f t="shared" si="172"/>
        <v>2</v>
      </c>
      <c r="AY98" s="272">
        <f t="shared" si="172"/>
        <v>2</v>
      </c>
      <c r="AZ98" s="272">
        <f t="shared" si="172"/>
        <v>2</v>
      </c>
      <c r="BA98" s="562">
        <f t="shared" si="172"/>
        <v>2</v>
      </c>
      <c r="BB98" s="562">
        <f t="shared" si="112"/>
        <v>28</v>
      </c>
      <c r="BC98" s="766">
        <f>BB98+BB99</f>
        <v>31</v>
      </c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82"/>
      <c r="EX98" s="182"/>
      <c r="EY98" s="7"/>
      <c r="EZ98" s="7"/>
      <c r="FA98" s="7"/>
      <c r="FB98" s="7"/>
      <c r="FC98" s="7"/>
      <c r="FD98" s="7"/>
      <c r="FE98" s="7"/>
      <c r="FF98" s="7"/>
    </row>
    <row r="99" spans="1:162" ht="18" hidden="1" customHeight="1" x14ac:dyDescent="0.25">
      <c r="A99" s="770" t="s">
        <v>489</v>
      </c>
      <c r="B99" s="770"/>
      <c r="C99" s="770"/>
      <c r="D99" s="272">
        <f t="shared" ref="D99:AA99" si="173">COUNTIF(D12:D65,"DP.12")</f>
        <v>0</v>
      </c>
      <c r="E99" s="272">
        <f t="shared" si="173"/>
        <v>0</v>
      </c>
      <c r="F99" s="272">
        <f t="shared" si="173"/>
        <v>0</v>
      </c>
      <c r="G99" s="272">
        <f t="shared" si="173"/>
        <v>0</v>
      </c>
      <c r="H99" s="272">
        <f t="shared" si="173"/>
        <v>0</v>
      </c>
      <c r="I99" s="272">
        <f t="shared" si="173"/>
        <v>0</v>
      </c>
      <c r="J99" s="272">
        <f t="shared" si="173"/>
        <v>0</v>
      </c>
      <c r="K99" s="272">
        <f t="shared" si="173"/>
        <v>0</v>
      </c>
      <c r="L99" s="272">
        <f t="shared" si="173"/>
        <v>0</v>
      </c>
      <c r="M99" s="272">
        <f t="shared" si="173"/>
        <v>0</v>
      </c>
      <c r="N99" s="272">
        <f t="shared" si="173"/>
        <v>0</v>
      </c>
      <c r="O99" s="272">
        <f t="shared" si="173"/>
        <v>0</v>
      </c>
      <c r="P99" s="222">
        <f t="shared" si="173"/>
        <v>0</v>
      </c>
      <c r="Q99" s="222">
        <f t="shared" si="173"/>
        <v>0</v>
      </c>
      <c r="R99" s="272">
        <f t="shared" si="173"/>
        <v>0</v>
      </c>
      <c r="S99" s="272">
        <f t="shared" si="173"/>
        <v>0</v>
      </c>
      <c r="T99" s="272">
        <f t="shared" si="173"/>
        <v>0</v>
      </c>
      <c r="U99" s="272">
        <f t="shared" si="173"/>
        <v>0</v>
      </c>
      <c r="V99" s="272">
        <f t="shared" si="173"/>
        <v>0</v>
      </c>
      <c r="W99" s="272">
        <f t="shared" si="173"/>
        <v>0</v>
      </c>
      <c r="X99" s="272">
        <f t="shared" si="173"/>
        <v>0</v>
      </c>
      <c r="Y99" s="272">
        <f t="shared" si="173"/>
        <v>0</v>
      </c>
      <c r="Z99" s="272"/>
      <c r="AA99" s="272">
        <f t="shared" si="173"/>
        <v>0</v>
      </c>
      <c r="AB99" s="2"/>
      <c r="AC99" s="272">
        <f t="shared" si="109"/>
        <v>0</v>
      </c>
      <c r="AD99" s="767"/>
      <c r="AE99" s="272">
        <f t="shared" ref="AE99:BA99" si="174">COUNTIF(AE11:AE64,"DP.12")</f>
        <v>0</v>
      </c>
      <c r="AF99" s="272">
        <f t="shared" si="174"/>
        <v>0</v>
      </c>
      <c r="AG99" s="272">
        <f t="shared" si="174"/>
        <v>0</v>
      </c>
      <c r="AH99" s="272">
        <f t="shared" si="174"/>
        <v>0</v>
      </c>
      <c r="AI99" s="272">
        <f t="shared" si="174"/>
        <v>0</v>
      </c>
      <c r="AJ99" s="272">
        <f t="shared" si="174"/>
        <v>3</v>
      </c>
      <c r="AK99" s="272">
        <f t="shared" si="174"/>
        <v>0</v>
      </c>
      <c r="AL99" s="272">
        <f t="shared" si="174"/>
        <v>0</v>
      </c>
      <c r="AM99" s="272">
        <f t="shared" si="174"/>
        <v>0</v>
      </c>
      <c r="AN99" s="272">
        <f t="shared" si="174"/>
        <v>0</v>
      </c>
      <c r="AO99" s="272">
        <f t="shared" si="174"/>
        <v>0</v>
      </c>
      <c r="AP99" s="272">
        <f t="shared" si="174"/>
        <v>0</v>
      </c>
      <c r="AQ99" s="272">
        <f t="shared" si="174"/>
        <v>0</v>
      </c>
      <c r="AR99" s="272">
        <f t="shared" si="174"/>
        <v>0</v>
      </c>
      <c r="AS99" s="272">
        <f t="shared" si="174"/>
        <v>0</v>
      </c>
      <c r="AT99" s="272">
        <f t="shared" si="174"/>
        <v>0</v>
      </c>
      <c r="AU99" s="272">
        <f t="shared" si="174"/>
        <v>0</v>
      </c>
      <c r="AV99" s="272">
        <f t="shared" si="174"/>
        <v>0</v>
      </c>
      <c r="AW99" s="272">
        <f t="shared" si="174"/>
        <v>0</v>
      </c>
      <c r="AX99" s="272">
        <f t="shared" si="174"/>
        <v>0</v>
      </c>
      <c r="AY99" s="272">
        <f t="shared" si="174"/>
        <v>0</v>
      </c>
      <c r="AZ99" s="272">
        <f t="shared" si="174"/>
        <v>0</v>
      </c>
      <c r="BA99" s="562">
        <f t="shared" si="174"/>
        <v>0</v>
      </c>
      <c r="BB99" s="562">
        <f t="shared" si="112"/>
        <v>3</v>
      </c>
      <c r="BC99" s="766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82"/>
      <c r="EX99" s="182"/>
      <c r="EY99" s="7"/>
      <c r="EZ99" s="7"/>
      <c r="FA99" s="7"/>
      <c r="FB99" s="7"/>
      <c r="FC99" s="7"/>
      <c r="FD99" s="7"/>
      <c r="FE99" s="7"/>
      <c r="FF99" s="7"/>
    </row>
    <row r="100" spans="1:162" ht="18" hidden="1" customHeight="1" x14ac:dyDescent="0.25">
      <c r="A100" s="557" t="s">
        <v>623</v>
      </c>
      <c r="B100" s="557"/>
      <c r="C100" s="557"/>
      <c r="D100" s="272">
        <f t="shared" ref="D100:AA100" si="175">COUNTIF(D12:D65,"DP.41")</f>
        <v>0</v>
      </c>
      <c r="E100" s="272">
        <f t="shared" si="175"/>
        <v>0</v>
      </c>
      <c r="F100" s="272">
        <f t="shared" si="175"/>
        <v>0</v>
      </c>
      <c r="G100" s="272">
        <f t="shared" si="175"/>
        <v>0</v>
      </c>
      <c r="H100" s="272">
        <f t="shared" si="175"/>
        <v>0</v>
      </c>
      <c r="I100" s="272">
        <f t="shared" si="175"/>
        <v>0</v>
      </c>
      <c r="J100" s="272">
        <f t="shared" si="175"/>
        <v>0</v>
      </c>
      <c r="K100" s="272">
        <f t="shared" si="175"/>
        <v>0</v>
      </c>
      <c r="L100" s="272">
        <f t="shared" si="175"/>
        <v>0</v>
      </c>
      <c r="M100" s="272">
        <f t="shared" si="175"/>
        <v>0</v>
      </c>
      <c r="N100" s="272">
        <f t="shared" si="175"/>
        <v>0</v>
      </c>
      <c r="O100" s="272">
        <f t="shared" si="175"/>
        <v>0</v>
      </c>
      <c r="P100" s="272">
        <f t="shared" si="175"/>
        <v>0</v>
      </c>
      <c r="Q100" s="272">
        <f t="shared" si="175"/>
        <v>0</v>
      </c>
      <c r="R100" s="272">
        <f t="shared" si="175"/>
        <v>0</v>
      </c>
      <c r="S100" s="272">
        <f t="shared" si="175"/>
        <v>0</v>
      </c>
      <c r="T100" s="272">
        <f t="shared" si="175"/>
        <v>0</v>
      </c>
      <c r="U100" s="272">
        <f t="shared" si="175"/>
        <v>0</v>
      </c>
      <c r="V100" s="272">
        <f t="shared" si="175"/>
        <v>0</v>
      </c>
      <c r="W100" s="272">
        <f t="shared" si="175"/>
        <v>0</v>
      </c>
      <c r="X100" s="272">
        <f t="shared" si="175"/>
        <v>0</v>
      </c>
      <c r="Y100" s="272">
        <f t="shared" si="175"/>
        <v>0</v>
      </c>
      <c r="Z100" s="272"/>
      <c r="AA100" s="272">
        <f t="shared" si="175"/>
        <v>0</v>
      </c>
      <c r="AB100" s="2"/>
      <c r="AC100" s="272">
        <f t="shared" si="109"/>
        <v>0</v>
      </c>
      <c r="AD100" s="767">
        <f>AC100+AC101</f>
        <v>0</v>
      </c>
      <c r="AE100" s="272">
        <f t="shared" ref="AE100:BA100" si="176">COUNTIF(AE11:AE64,"D.41")</f>
        <v>2</v>
      </c>
      <c r="AF100" s="272">
        <f t="shared" si="176"/>
        <v>2</v>
      </c>
      <c r="AG100" s="272">
        <f t="shared" si="176"/>
        <v>2</v>
      </c>
      <c r="AH100" s="272">
        <f t="shared" si="176"/>
        <v>2</v>
      </c>
      <c r="AI100" s="272">
        <f t="shared" si="176"/>
        <v>2</v>
      </c>
      <c r="AJ100" s="272">
        <f t="shared" si="176"/>
        <v>2</v>
      </c>
      <c r="AK100" s="272">
        <f t="shared" si="176"/>
        <v>2</v>
      </c>
      <c r="AL100" s="272">
        <f t="shared" si="176"/>
        <v>2</v>
      </c>
      <c r="AM100" s="272">
        <f t="shared" si="176"/>
        <v>2</v>
      </c>
      <c r="AN100" s="272">
        <f t="shared" si="176"/>
        <v>0</v>
      </c>
      <c r="AO100" s="272">
        <f t="shared" si="176"/>
        <v>0</v>
      </c>
      <c r="AP100" s="272">
        <f t="shared" si="176"/>
        <v>0</v>
      </c>
      <c r="AQ100" s="272">
        <f t="shared" si="176"/>
        <v>0</v>
      </c>
      <c r="AR100" s="272">
        <f t="shared" si="176"/>
        <v>0</v>
      </c>
      <c r="AS100" s="272">
        <f t="shared" si="176"/>
        <v>0</v>
      </c>
      <c r="AT100" s="272">
        <f t="shared" si="176"/>
        <v>0</v>
      </c>
      <c r="AU100" s="272">
        <f t="shared" si="176"/>
        <v>0</v>
      </c>
      <c r="AV100" s="272">
        <f t="shared" si="176"/>
        <v>0</v>
      </c>
      <c r="AW100" s="272">
        <f t="shared" si="176"/>
        <v>0</v>
      </c>
      <c r="AX100" s="272">
        <f t="shared" si="176"/>
        <v>0</v>
      </c>
      <c r="AY100" s="272">
        <f t="shared" si="176"/>
        <v>0</v>
      </c>
      <c r="AZ100" s="272">
        <f t="shared" si="176"/>
        <v>0</v>
      </c>
      <c r="BA100" s="272">
        <f t="shared" si="176"/>
        <v>0</v>
      </c>
      <c r="BB100" s="562">
        <f t="shared" si="112"/>
        <v>18</v>
      </c>
      <c r="BC100" s="766">
        <f>BB100+BB101</f>
        <v>40</v>
      </c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82"/>
      <c r="EX100" s="182"/>
      <c r="EY100" s="7"/>
      <c r="EZ100" s="7"/>
      <c r="FA100" s="7"/>
      <c r="FB100" s="7"/>
      <c r="FC100" s="7"/>
      <c r="FD100" s="7"/>
      <c r="FE100" s="7"/>
      <c r="FF100" s="7"/>
    </row>
    <row r="101" spans="1:162" ht="18" hidden="1" customHeight="1" x14ac:dyDescent="0.25">
      <c r="A101" s="557" t="s">
        <v>623</v>
      </c>
      <c r="B101" s="557"/>
      <c r="C101" s="557"/>
      <c r="D101" s="272">
        <f t="shared" ref="D101:AA101" si="177">COUNTIF(D12:D65,"D.41")</f>
        <v>0</v>
      </c>
      <c r="E101" s="272">
        <f t="shared" si="177"/>
        <v>0</v>
      </c>
      <c r="F101" s="272">
        <f t="shared" si="177"/>
        <v>0</v>
      </c>
      <c r="G101" s="272">
        <f t="shared" si="177"/>
        <v>0</v>
      </c>
      <c r="H101" s="272">
        <f t="shared" si="177"/>
        <v>0</v>
      </c>
      <c r="I101" s="272">
        <f t="shared" si="177"/>
        <v>0</v>
      </c>
      <c r="J101" s="272">
        <f t="shared" si="177"/>
        <v>0</v>
      </c>
      <c r="K101" s="272">
        <f t="shared" si="177"/>
        <v>0</v>
      </c>
      <c r="L101" s="272">
        <f t="shared" si="177"/>
        <v>0</v>
      </c>
      <c r="M101" s="272">
        <f t="shared" si="177"/>
        <v>0</v>
      </c>
      <c r="N101" s="272">
        <f t="shared" si="177"/>
        <v>0</v>
      </c>
      <c r="O101" s="272">
        <f t="shared" si="177"/>
        <v>0</v>
      </c>
      <c r="P101" s="272">
        <f t="shared" si="177"/>
        <v>0</v>
      </c>
      <c r="Q101" s="272">
        <f t="shared" si="177"/>
        <v>0</v>
      </c>
      <c r="R101" s="272">
        <f t="shared" si="177"/>
        <v>0</v>
      </c>
      <c r="S101" s="272">
        <f t="shared" si="177"/>
        <v>0</v>
      </c>
      <c r="T101" s="272">
        <f t="shared" si="177"/>
        <v>0</v>
      </c>
      <c r="U101" s="272">
        <f t="shared" si="177"/>
        <v>0</v>
      </c>
      <c r="V101" s="272">
        <f t="shared" si="177"/>
        <v>0</v>
      </c>
      <c r="W101" s="272">
        <f t="shared" si="177"/>
        <v>0</v>
      </c>
      <c r="X101" s="272">
        <f t="shared" si="177"/>
        <v>0</v>
      </c>
      <c r="Y101" s="272">
        <f t="shared" si="177"/>
        <v>0</v>
      </c>
      <c r="Z101" s="272"/>
      <c r="AA101" s="272">
        <f t="shared" si="177"/>
        <v>0</v>
      </c>
      <c r="AB101" s="2"/>
      <c r="AC101" s="272">
        <f t="shared" si="109"/>
        <v>0</v>
      </c>
      <c r="AD101" s="767"/>
      <c r="AE101" s="272">
        <f t="shared" ref="AE101:BA101" si="178">COUNTIF(AE11:AE64,"DP.41")</f>
        <v>0</v>
      </c>
      <c r="AF101" s="272">
        <f t="shared" si="178"/>
        <v>0</v>
      </c>
      <c r="AG101" s="272">
        <f t="shared" si="178"/>
        <v>0</v>
      </c>
      <c r="AH101" s="272">
        <f t="shared" si="178"/>
        <v>3</v>
      </c>
      <c r="AI101" s="272">
        <f t="shared" si="178"/>
        <v>3</v>
      </c>
      <c r="AJ101" s="272">
        <f t="shared" si="178"/>
        <v>0</v>
      </c>
      <c r="AK101" s="272">
        <f t="shared" si="178"/>
        <v>0</v>
      </c>
      <c r="AL101" s="272">
        <f t="shared" si="178"/>
        <v>0</v>
      </c>
      <c r="AM101" s="272">
        <f t="shared" si="178"/>
        <v>0</v>
      </c>
      <c r="AN101" s="272">
        <f t="shared" si="178"/>
        <v>0</v>
      </c>
      <c r="AO101" s="272">
        <f t="shared" si="178"/>
        <v>0</v>
      </c>
      <c r="AP101" s="272">
        <f t="shared" si="178"/>
        <v>0</v>
      </c>
      <c r="AQ101" s="272">
        <f t="shared" si="178"/>
        <v>4</v>
      </c>
      <c r="AR101" s="272">
        <f t="shared" si="178"/>
        <v>4</v>
      </c>
      <c r="AS101" s="272">
        <f t="shared" si="178"/>
        <v>0</v>
      </c>
      <c r="AT101" s="272">
        <f t="shared" si="178"/>
        <v>0</v>
      </c>
      <c r="AU101" s="272">
        <f t="shared" si="178"/>
        <v>0</v>
      </c>
      <c r="AV101" s="272">
        <f t="shared" si="178"/>
        <v>0</v>
      </c>
      <c r="AW101" s="272">
        <f t="shared" si="178"/>
        <v>0</v>
      </c>
      <c r="AX101" s="272">
        <f t="shared" si="178"/>
        <v>4</v>
      </c>
      <c r="AY101" s="272">
        <f t="shared" si="178"/>
        <v>4</v>
      </c>
      <c r="AZ101" s="272">
        <f t="shared" si="178"/>
        <v>0</v>
      </c>
      <c r="BA101" s="272">
        <f t="shared" si="178"/>
        <v>0</v>
      </c>
      <c r="BB101" s="562">
        <f t="shared" si="112"/>
        <v>22</v>
      </c>
      <c r="BC101" s="766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82"/>
      <c r="EX101" s="182"/>
      <c r="EY101" s="7"/>
      <c r="EZ101" s="7"/>
      <c r="FA101" s="7"/>
      <c r="FB101" s="7"/>
      <c r="FC101" s="7"/>
      <c r="FD101" s="7"/>
      <c r="FE101" s="7"/>
      <c r="FF101" s="7"/>
    </row>
    <row r="102" spans="1:162" ht="18" hidden="1" customHeight="1" x14ac:dyDescent="0.25">
      <c r="A102" s="557" t="s">
        <v>757</v>
      </c>
      <c r="B102" s="557"/>
      <c r="C102" s="557"/>
      <c r="D102" s="272">
        <f t="shared" ref="D102:AA102" si="179">COUNTIF(D12:D65,"O.30")</f>
        <v>0</v>
      </c>
      <c r="E102" s="272">
        <f t="shared" si="179"/>
        <v>0</v>
      </c>
      <c r="F102" s="272">
        <f t="shared" si="179"/>
        <v>0</v>
      </c>
      <c r="G102" s="272">
        <f t="shared" si="179"/>
        <v>0</v>
      </c>
      <c r="H102" s="272">
        <f t="shared" si="179"/>
        <v>0</v>
      </c>
      <c r="I102" s="272">
        <f t="shared" si="179"/>
        <v>0</v>
      </c>
      <c r="J102" s="272">
        <f t="shared" si="179"/>
        <v>0</v>
      </c>
      <c r="K102" s="272">
        <f t="shared" si="179"/>
        <v>0</v>
      </c>
      <c r="L102" s="272">
        <f t="shared" si="179"/>
        <v>0</v>
      </c>
      <c r="M102" s="272">
        <f t="shared" si="179"/>
        <v>0</v>
      </c>
      <c r="N102" s="272">
        <f t="shared" si="179"/>
        <v>0</v>
      </c>
      <c r="O102" s="272">
        <f t="shared" si="179"/>
        <v>0</v>
      </c>
      <c r="P102" s="272">
        <f t="shared" si="179"/>
        <v>0</v>
      </c>
      <c r="Q102" s="272">
        <f t="shared" si="179"/>
        <v>0</v>
      </c>
      <c r="R102" s="272">
        <f t="shared" si="179"/>
        <v>0</v>
      </c>
      <c r="S102" s="272">
        <f t="shared" si="179"/>
        <v>0</v>
      </c>
      <c r="T102" s="272">
        <f t="shared" si="179"/>
        <v>0</v>
      </c>
      <c r="U102" s="272">
        <f t="shared" si="179"/>
        <v>0</v>
      </c>
      <c r="V102" s="272">
        <f t="shared" si="179"/>
        <v>0</v>
      </c>
      <c r="W102" s="272">
        <f t="shared" si="179"/>
        <v>0</v>
      </c>
      <c r="X102" s="272">
        <f t="shared" si="179"/>
        <v>0</v>
      </c>
      <c r="Y102" s="272">
        <f t="shared" si="179"/>
        <v>0</v>
      </c>
      <c r="Z102" s="272"/>
      <c r="AA102" s="272">
        <f t="shared" si="179"/>
        <v>0</v>
      </c>
      <c r="AB102" s="2"/>
      <c r="AC102" s="272">
        <f t="shared" si="109"/>
        <v>0</v>
      </c>
      <c r="AD102" s="561">
        <f>AC102</f>
        <v>0</v>
      </c>
      <c r="AE102" s="272">
        <f t="shared" ref="AE102:BA102" si="180">COUNTIF(AE11:AE64,"O.30")</f>
        <v>0</v>
      </c>
      <c r="AF102" s="272">
        <f t="shared" si="180"/>
        <v>0</v>
      </c>
      <c r="AG102" s="272">
        <f t="shared" si="180"/>
        <v>0</v>
      </c>
      <c r="AH102" s="272">
        <f t="shared" si="180"/>
        <v>3</v>
      </c>
      <c r="AI102" s="272">
        <f t="shared" si="180"/>
        <v>3</v>
      </c>
      <c r="AJ102" s="272">
        <f t="shared" si="180"/>
        <v>3</v>
      </c>
      <c r="AK102" s="272">
        <f t="shared" si="180"/>
        <v>0</v>
      </c>
      <c r="AL102" s="272">
        <f t="shared" si="180"/>
        <v>0</v>
      </c>
      <c r="AM102" s="272">
        <f t="shared" si="180"/>
        <v>0</v>
      </c>
      <c r="AN102" s="272">
        <f t="shared" si="180"/>
        <v>0</v>
      </c>
      <c r="AO102" s="272">
        <f t="shared" si="180"/>
        <v>0</v>
      </c>
      <c r="AP102" s="272">
        <f t="shared" si="180"/>
        <v>0</v>
      </c>
      <c r="AQ102" s="272">
        <f t="shared" si="180"/>
        <v>4</v>
      </c>
      <c r="AR102" s="272">
        <f t="shared" si="180"/>
        <v>4</v>
      </c>
      <c r="AS102" s="272">
        <f t="shared" si="180"/>
        <v>0</v>
      </c>
      <c r="AT102" s="272">
        <f t="shared" si="180"/>
        <v>0</v>
      </c>
      <c r="AU102" s="272">
        <f t="shared" si="180"/>
        <v>0</v>
      </c>
      <c r="AV102" s="272">
        <f t="shared" si="180"/>
        <v>0</v>
      </c>
      <c r="AW102" s="272">
        <f t="shared" si="180"/>
        <v>0</v>
      </c>
      <c r="AX102" s="272">
        <f t="shared" si="180"/>
        <v>4</v>
      </c>
      <c r="AY102" s="272">
        <f t="shared" si="180"/>
        <v>4</v>
      </c>
      <c r="AZ102" s="272">
        <f t="shared" si="180"/>
        <v>0</v>
      </c>
      <c r="BA102" s="272">
        <f t="shared" si="180"/>
        <v>0</v>
      </c>
      <c r="BB102" s="562">
        <f t="shared" si="112"/>
        <v>25</v>
      </c>
      <c r="BC102" s="562">
        <f>BB102</f>
        <v>25</v>
      </c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82"/>
      <c r="EX102" s="182"/>
      <c r="EY102" s="7"/>
      <c r="EZ102" s="7"/>
      <c r="FA102" s="7"/>
      <c r="FB102" s="7"/>
      <c r="FC102" s="7"/>
      <c r="FD102" s="7"/>
      <c r="FE102" s="7"/>
      <c r="FF102" s="7"/>
    </row>
    <row r="103" spans="1:162" ht="18" hidden="1" customHeight="1" x14ac:dyDescent="0.25">
      <c r="A103" s="770" t="s">
        <v>473</v>
      </c>
      <c r="B103" s="770"/>
      <c r="C103" s="770"/>
      <c r="D103" s="272">
        <f t="shared" ref="D103:AA103" si="181">COUNTIF(D12:D65,"H.6")</f>
        <v>0</v>
      </c>
      <c r="E103" s="272">
        <f t="shared" si="181"/>
        <v>0</v>
      </c>
      <c r="F103" s="272">
        <f t="shared" si="181"/>
        <v>0</v>
      </c>
      <c r="G103" s="272">
        <f t="shared" si="181"/>
        <v>0</v>
      </c>
      <c r="H103" s="272">
        <f t="shared" si="181"/>
        <v>0</v>
      </c>
      <c r="I103" s="272">
        <f t="shared" si="181"/>
        <v>0</v>
      </c>
      <c r="J103" s="272">
        <f t="shared" si="181"/>
        <v>0</v>
      </c>
      <c r="K103" s="272">
        <f t="shared" si="181"/>
        <v>0</v>
      </c>
      <c r="L103" s="272">
        <f t="shared" si="181"/>
        <v>0</v>
      </c>
      <c r="M103" s="272">
        <f t="shared" si="181"/>
        <v>0</v>
      </c>
      <c r="N103" s="272">
        <f t="shared" si="181"/>
        <v>0</v>
      </c>
      <c r="O103" s="272">
        <f t="shared" si="181"/>
        <v>0</v>
      </c>
      <c r="P103" s="222">
        <f t="shared" si="181"/>
        <v>0</v>
      </c>
      <c r="Q103" s="222">
        <f t="shared" si="181"/>
        <v>0</v>
      </c>
      <c r="R103" s="272">
        <f t="shared" si="181"/>
        <v>0</v>
      </c>
      <c r="S103" s="272">
        <f t="shared" si="181"/>
        <v>0</v>
      </c>
      <c r="T103" s="272">
        <f t="shared" si="181"/>
        <v>0</v>
      </c>
      <c r="U103" s="272">
        <f t="shared" si="181"/>
        <v>0</v>
      </c>
      <c r="V103" s="272">
        <f t="shared" si="181"/>
        <v>0</v>
      </c>
      <c r="W103" s="272">
        <f t="shared" si="181"/>
        <v>0</v>
      </c>
      <c r="X103" s="272">
        <f t="shared" si="181"/>
        <v>0</v>
      </c>
      <c r="Y103" s="272">
        <f t="shared" si="181"/>
        <v>0</v>
      </c>
      <c r="Z103" s="272"/>
      <c r="AA103" s="272">
        <f t="shared" si="181"/>
        <v>0</v>
      </c>
      <c r="AB103" s="2"/>
      <c r="AC103" s="272">
        <f t="shared" si="109"/>
        <v>0</v>
      </c>
      <c r="AD103" s="561">
        <f>AC103</f>
        <v>0</v>
      </c>
      <c r="AE103" s="272">
        <f t="shared" ref="AE103:BA103" si="182">COUNTIF(AE11:AE64,"H.6")</f>
        <v>0</v>
      </c>
      <c r="AF103" s="272">
        <f t="shared" si="182"/>
        <v>0</v>
      </c>
      <c r="AG103" s="272">
        <f t="shared" si="182"/>
        <v>0</v>
      </c>
      <c r="AH103" s="272">
        <f t="shared" si="182"/>
        <v>0</v>
      </c>
      <c r="AI103" s="272">
        <f t="shared" si="182"/>
        <v>0</v>
      </c>
      <c r="AJ103" s="272">
        <f t="shared" si="182"/>
        <v>0</v>
      </c>
      <c r="AK103" s="272">
        <f t="shared" si="182"/>
        <v>0</v>
      </c>
      <c r="AL103" s="272">
        <f t="shared" si="182"/>
        <v>0</v>
      </c>
      <c r="AM103" s="272">
        <f t="shared" si="182"/>
        <v>0</v>
      </c>
      <c r="AN103" s="272">
        <f t="shared" si="182"/>
        <v>0</v>
      </c>
      <c r="AO103" s="272">
        <f t="shared" si="182"/>
        <v>0</v>
      </c>
      <c r="AP103" s="272">
        <f t="shared" si="182"/>
        <v>0</v>
      </c>
      <c r="AQ103" s="272">
        <f t="shared" si="182"/>
        <v>0</v>
      </c>
      <c r="AR103" s="272">
        <f t="shared" si="182"/>
        <v>0</v>
      </c>
      <c r="AS103" s="272">
        <f t="shared" si="182"/>
        <v>0</v>
      </c>
      <c r="AT103" s="272">
        <f t="shared" si="182"/>
        <v>0</v>
      </c>
      <c r="AU103" s="272">
        <f t="shared" si="182"/>
        <v>4</v>
      </c>
      <c r="AV103" s="272">
        <f t="shared" si="182"/>
        <v>4</v>
      </c>
      <c r="AW103" s="272">
        <f t="shared" si="182"/>
        <v>4</v>
      </c>
      <c r="AX103" s="272">
        <f t="shared" si="182"/>
        <v>0</v>
      </c>
      <c r="AY103" s="272">
        <f t="shared" si="182"/>
        <v>0</v>
      </c>
      <c r="AZ103" s="272">
        <f t="shared" si="182"/>
        <v>0</v>
      </c>
      <c r="BA103" s="562">
        <f t="shared" si="182"/>
        <v>0</v>
      </c>
      <c r="BB103" s="562">
        <f t="shared" si="112"/>
        <v>12</v>
      </c>
      <c r="BC103" s="562">
        <f>BB103</f>
        <v>12</v>
      </c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82"/>
      <c r="EX103" s="182"/>
      <c r="EY103" s="7"/>
      <c r="EZ103" s="7"/>
      <c r="FA103" s="7"/>
      <c r="FB103" s="7"/>
      <c r="FC103" s="7"/>
      <c r="FD103" s="7"/>
      <c r="FE103" s="7"/>
      <c r="FF103" s="7"/>
    </row>
    <row r="104" spans="1:162" ht="18" hidden="1" customHeight="1" x14ac:dyDescent="0.25">
      <c r="A104" s="770" t="s">
        <v>531</v>
      </c>
      <c r="B104" s="770"/>
      <c r="C104" s="770"/>
      <c r="D104" s="272">
        <f t="shared" ref="D104:AA104" si="183">COUNTIF(D12:D65,"HL.17")</f>
        <v>0</v>
      </c>
      <c r="E104" s="272">
        <f t="shared" si="183"/>
        <v>0</v>
      </c>
      <c r="F104" s="272">
        <f t="shared" si="183"/>
        <v>0</v>
      </c>
      <c r="G104" s="272">
        <f t="shared" si="183"/>
        <v>0</v>
      </c>
      <c r="H104" s="272">
        <f t="shared" si="183"/>
        <v>0</v>
      </c>
      <c r="I104" s="272">
        <f t="shared" si="183"/>
        <v>0</v>
      </c>
      <c r="J104" s="272">
        <f t="shared" si="183"/>
        <v>0</v>
      </c>
      <c r="K104" s="272">
        <f t="shared" si="183"/>
        <v>0</v>
      </c>
      <c r="L104" s="272">
        <f t="shared" si="183"/>
        <v>0</v>
      </c>
      <c r="M104" s="272">
        <f t="shared" si="183"/>
        <v>0</v>
      </c>
      <c r="N104" s="272">
        <f t="shared" si="183"/>
        <v>0</v>
      </c>
      <c r="O104" s="272">
        <f t="shared" si="183"/>
        <v>0</v>
      </c>
      <c r="P104" s="272">
        <f t="shared" si="183"/>
        <v>0</v>
      </c>
      <c r="Q104" s="272">
        <f t="shared" si="183"/>
        <v>0</v>
      </c>
      <c r="R104" s="272">
        <f t="shared" si="183"/>
        <v>0</v>
      </c>
      <c r="S104" s="272">
        <f t="shared" si="183"/>
        <v>0</v>
      </c>
      <c r="T104" s="272">
        <f t="shared" si="183"/>
        <v>0</v>
      </c>
      <c r="U104" s="272">
        <f t="shared" si="183"/>
        <v>0</v>
      </c>
      <c r="V104" s="272">
        <f t="shared" si="183"/>
        <v>0</v>
      </c>
      <c r="W104" s="272">
        <f t="shared" si="183"/>
        <v>0</v>
      </c>
      <c r="X104" s="272">
        <f t="shared" si="183"/>
        <v>0</v>
      </c>
      <c r="Y104" s="272">
        <f t="shared" si="183"/>
        <v>0</v>
      </c>
      <c r="Z104" s="272"/>
      <c r="AA104" s="272">
        <f t="shared" si="183"/>
        <v>0</v>
      </c>
      <c r="AB104" s="2"/>
      <c r="AC104" s="272">
        <f t="shared" si="109"/>
        <v>0</v>
      </c>
      <c r="AD104" s="767">
        <f>AC105+AC104</f>
        <v>0</v>
      </c>
      <c r="AE104" s="272">
        <f t="shared" ref="AE104:BA104" si="184">COUNTIF(AE12:AE65,"HL.17")</f>
        <v>0</v>
      </c>
      <c r="AF104" s="272">
        <f t="shared" si="184"/>
        <v>0</v>
      </c>
      <c r="AG104" s="272">
        <f t="shared" si="184"/>
        <v>0</v>
      </c>
      <c r="AH104" s="272">
        <f t="shared" si="184"/>
        <v>0</v>
      </c>
      <c r="AI104" s="272">
        <f t="shared" si="184"/>
        <v>0</v>
      </c>
      <c r="AJ104" s="272">
        <f t="shared" si="184"/>
        <v>0</v>
      </c>
      <c r="AK104" s="272">
        <f t="shared" si="184"/>
        <v>3</v>
      </c>
      <c r="AL104" s="272">
        <f t="shared" si="184"/>
        <v>3</v>
      </c>
      <c r="AM104" s="272">
        <f t="shared" si="184"/>
        <v>3</v>
      </c>
      <c r="AN104" s="272">
        <f t="shared" si="184"/>
        <v>0</v>
      </c>
      <c r="AO104" s="272">
        <f t="shared" si="184"/>
        <v>0</v>
      </c>
      <c r="AP104" s="272">
        <f t="shared" si="184"/>
        <v>0</v>
      </c>
      <c r="AQ104" s="272">
        <f t="shared" si="184"/>
        <v>0</v>
      </c>
      <c r="AR104" s="272">
        <f t="shared" si="184"/>
        <v>0</v>
      </c>
      <c r="AS104" s="272">
        <f t="shared" si="184"/>
        <v>0</v>
      </c>
      <c r="AT104" s="272">
        <f t="shared" si="184"/>
        <v>0</v>
      </c>
      <c r="AU104" s="272">
        <f t="shared" si="184"/>
        <v>0</v>
      </c>
      <c r="AV104" s="272">
        <f t="shared" si="184"/>
        <v>0</v>
      </c>
      <c r="AW104" s="272">
        <f t="shared" si="184"/>
        <v>0</v>
      </c>
      <c r="AX104" s="272">
        <f t="shared" si="184"/>
        <v>0</v>
      </c>
      <c r="AY104" s="272">
        <f t="shared" si="184"/>
        <v>0</v>
      </c>
      <c r="AZ104" s="272">
        <f t="shared" si="184"/>
        <v>0</v>
      </c>
      <c r="BA104" s="562">
        <f t="shared" si="184"/>
        <v>0</v>
      </c>
      <c r="BB104" s="562">
        <f t="shared" si="112"/>
        <v>9</v>
      </c>
      <c r="BC104" s="766">
        <f>BB104+BB105</f>
        <v>30</v>
      </c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82"/>
      <c r="EX104" s="182"/>
      <c r="EY104" s="7"/>
      <c r="EZ104" s="7"/>
      <c r="FA104" s="7"/>
      <c r="FB104" s="7"/>
      <c r="FC104" s="7"/>
      <c r="FD104" s="7"/>
      <c r="FE104" s="7"/>
      <c r="FF104" s="7"/>
    </row>
    <row r="105" spans="1:162" ht="18" hidden="1" customHeight="1" x14ac:dyDescent="0.25">
      <c r="A105" s="770" t="s">
        <v>530</v>
      </c>
      <c r="B105" s="770"/>
      <c r="C105" s="770"/>
      <c r="D105" s="272">
        <f t="shared" ref="D105:AA105" si="185">COUNTIF(D12:D65,"H.17")</f>
        <v>0</v>
      </c>
      <c r="E105" s="272">
        <f t="shared" si="185"/>
        <v>0</v>
      </c>
      <c r="F105" s="272">
        <f t="shared" si="185"/>
        <v>0</v>
      </c>
      <c r="G105" s="272">
        <f t="shared" si="185"/>
        <v>0</v>
      </c>
      <c r="H105" s="272">
        <f t="shared" si="185"/>
        <v>0</v>
      </c>
      <c r="I105" s="272">
        <f t="shared" si="185"/>
        <v>0</v>
      </c>
      <c r="J105" s="272">
        <f t="shared" si="185"/>
        <v>0</v>
      </c>
      <c r="K105" s="272">
        <f t="shared" si="185"/>
        <v>0</v>
      </c>
      <c r="L105" s="272">
        <f t="shared" si="185"/>
        <v>0</v>
      </c>
      <c r="M105" s="272">
        <f t="shared" si="185"/>
        <v>0</v>
      </c>
      <c r="N105" s="272">
        <f t="shared" si="185"/>
        <v>0</v>
      </c>
      <c r="O105" s="272">
        <f t="shared" si="185"/>
        <v>0</v>
      </c>
      <c r="P105" s="272">
        <f t="shared" si="185"/>
        <v>0</v>
      </c>
      <c r="Q105" s="272">
        <f t="shared" si="185"/>
        <v>0</v>
      </c>
      <c r="R105" s="272">
        <f t="shared" si="185"/>
        <v>0</v>
      </c>
      <c r="S105" s="272">
        <f t="shared" si="185"/>
        <v>0</v>
      </c>
      <c r="T105" s="272">
        <f t="shared" si="185"/>
        <v>0</v>
      </c>
      <c r="U105" s="272">
        <f t="shared" si="185"/>
        <v>0</v>
      </c>
      <c r="V105" s="272">
        <f t="shared" si="185"/>
        <v>0</v>
      </c>
      <c r="W105" s="272">
        <f t="shared" si="185"/>
        <v>0</v>
      </c>
      <c r="X105" s="272">
        <f t="shared" si="185"/>
        <v>0</v>
      </c>
      <c r="Y105" s="272">
        <f t="shared" si="185"/>
        <v>0</v>
      </c>
      <c r="Z105" s="272"/>
      <c r="AA105" s="272">
        <f t="shared" si="185"/>
        <v>0</v>
      </c>
      <c r="AB105" s="2"/>
      <c r="AC105" s="272">
        <f t="shared" si="109"/>
        <v>0</v>
      </c>
      <c r="AD105" s="767"/>
      <c r="AE105" s="272">
        <f t="shared" ref="AE105:BA105" si="186">COUNTIF(AE12:AE65,"H.17")</f>
        <v>3</v>
      </c>
      <c r="AF105" s="272">
        <f t="shared" si="186"/>
        <v>3</v>
      </c>
      <c r="AG105" s="272">
        <f t="shared" si="186"/>
        <v>3</v>
      </c>
      <c r="AH105" s="272">
        <f t="shared" si="186"/>
        <v>0</v>
      </c>
      <c r="AI105" s="272">
        <f t="shared" si="186"/>
        <v>0</v>
      </c>
      <c r="AJ105" s="272">
        <f t="shared" si="186"/>
        <v>0</v>
      </c>
      <c r="AK105" s="272">
        <f t="shared" si="186"/>
        <v>0</v>
      </c>
      <c r="AL105" s="272">
        <f t="shared" si="186"/>
        <v>0</v>
      </c>
      <c r="AM105" s="272">
        <f t="shared" si="186"/>
        <v>0</v>
      </c>
      <c r="AN105" s="272">
        <f t="shared" si="186"/>
        <v>4</v>
      </c>
      <c r="AO105" s="272">
        <f t="shared" si="186"/>
        <v>4</v>
      </c>
      <c r="AP105" s="272">
        <f t="shared" si="186"/>
        <v>4</v>
      </c>
      <c r="AQ105" s="272">
        <f t="shared" si="186"/>
        <v>0</v>
      </c>
      <c r="AR105" s="272">
        <f t="shared" si="186"/>
        <v>0</v>
      </c>
      <c r="AS105" s="272">
        <f t="shared" si="186"/>
        <v>0</v>
      </c>
      <c r="AT105" s="272">
        <f t="shared" si="186"/>
        <v>0</v>
      </c>
      <c r="AU105" s="272">
        <f t="shared" si="186"/>
        <v>0</v>
      </c>
      <c r="AV105" s="272">
        <f t="shared" si="186"/>
        <v>0</v>
      </c>
      <c r="AW105" s="272">
        <f t="shared" si="186"/>
        <v>0</v>
      </c>
      <c r="AX105" s="272">
        <f t="shared" si="186"/>
        <v>0</v>
      </c>
      <c r="AY105" s="272">
        <f t="shared" si="186"/>
        <v>0</v>
      </c>
      <c r="AZ105" s="272">
        <f t="shared" si="186"/>
        <v>0</v>
      </c>
      <c r="BA105" s="562">
        <f t="shared" si="186"/>
        <v>0</v>
      </c>
      <c r="BB105" s="562">
        <f t="shared" si="112"/>
        <v>21</v>
      </c>
      <c r="BC105" s="766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82"/>
      <c r="EX105" s="182"/>
      <c r="EY105" s="7"/>
      <c r="EZ105" s="7"/>
      <c r="FA105" s="7"/>
      <c r="FB105" s="7"/>
      <c r="FC105" s="7"/>
      <c r="FD105" s="7"/>
      <c r="FE105" s="7"/>
      <c r="FF105" s="7"/>
    </row>
    <row r="106" spans="1:162" ht="18" hidden="1" customHeight="1" x14ac:dyDescent="0.25">
      <c r="A106" s="770" t="s">
        <v>474</v>
      </c>
      <c r="B106" s="770"/>
      <c r="C106" s="770"/>
      <c r="D106" s="272">
        <f t="shared" ref="D106:AA106" si="187">COUNTIF(D12:D65,"I.2")</f>
        <v>0</v>
      </c>
      <c r="E106" s="272">
        <f t="shared" si="187"/>
        <v>0</v>
      </c>
      <c r="F106" s="272">
        <f t="shared" si="187"/>
        <v>0</v>
      </c>
      <c r="G106" s="272">
        <f t="shared" si="187"/>
        <v>0</v>
      </c>
      <c r="H106" s="272">
        <f t="shared" si="187"/>
        <v>0</v>
      </c>
      <c r="I106" s="272">
        <f t="shared" si="187"/>
        <v>0</v>
      </c>
      <c r="J106" s="272">
        <f t="shared" si="187"/>
        <v>0</v>
      </c>
      <c r="K106" s="272">
        <f t="shared" si="187"/>
        <v>0</v>
      </c>
      <c r="L106" s="272">
        <f t="shared" si="187"/>
        <v>0</v>
      </c>
      <c r="M106" s="272">
        <f t="shared" si="187"/>
        <v>0</v>
      </c>
      <c r="N106" s="272">
        <f t="shared" si="187"/>
        <v>0</v>
      </c>
      <c r="O106" s="272">
        <f t="shared" si="187"/>
        <v>0</v>
      </c>
      <c r="P106" s="222">
        <f t="shared" si="187"/>
        <v>0</v>
      </c>
      <c r="Q106" s="222">
        <f t="shared" si="187"/>
        <v>0</v>
      </c>
      <c r="R106" s="272">
        <f t="shared" si="187"/>
        <v>0</v>
      </c>
      <c r="S106" s="272">
        <f t="shared" si="187"/>
        <v>0</v>
      </c>
      <c r="T106" s="272">
        <f t="shared" si="187"/>
        <v>0</v>
      </c>
      <c r="U106" s="272">
        <f t="shared" si="187"/>
        <v>0</v>
      </c>
      <c r="V106" s="272">
        <f t="shared" si="187"/>
        <v>0</v>
      </c>
      <c r="W106" s="272">
        <f t="shared" si="187"/>
        <v>0</v>
      </c>
      <c r="X106" s="272">
        <f t="shared" si="187"/>
        <v>0</v>
      </c>
      <c r="Y106" s="272">
        <f t="shared" si="187"/>
        <v>0</v>
      </c>
      <c r="Z106" s="272"/>
      <c r="AA106" s="272">
        <f t="shared" si="187"/>
        <v>0</v>
      </c>
      <c r="AB106" s="2"/>
      <c r="AC106" s="272">
        <f t="shared" si="109"/>
        <v>0</v>
      </c>
      <c r="AD106" s="561">
        <f>AC106</f>
        <v>0</v>
      </c>
      <c r="AE106" s="272">
        <f t="shared" ref="AE106:BA106" si="188">COUNTIF(AE11:AE64,"I.2")</f>
        <v>0</v>
      </c>
      <c r="AF106" s="272">
        <f t="shared" si="188"/>
        <v>0</v>
      </c>
      <c r="AG106" s="272">
        <f t="shared" si="188"/>
        <v>0</v>
      </c>
      <c r="AH106" s="272">
        <f t="shared" si="188"/>
        <v>0</v>
      </c>
      <c r="AI106" s="272">
        <f t="shared" si="188"/>
        <v>0</v>
      </c>
      <c r="AJ106" s="272">
        <f t="shared" si="188"/>
        <v>0</v>
      </c>
      <c r="AK106" s="272">
        <f t="shared" si="188"/>
        <v>0</v>
      </c>
      <c r="AL106" s="272">
        <f t="shared" si="188"/>
        <v>0</v>
      </c>
      <c r="AM106" s="272">
        <f t="shared" si="188"/>
        <v>0</v>
      </c>
      <c r="AN106" s="272">
        <f t="shared" si="188"/>
        <v>0</v>
      </c>
      <c r="AO106" s="272">
        <f t="shared" si="188"/>
        <v>0</v>
      </c>
      <c r="AP106" s="272">
        <f t="shared" si="188"/>
        <v>0</v>
      </c>
      <c r="AQ106" s="272">
        <f t="shared" si="188"/>
        <v>0</v>
      </c>
      <c r="AR106" s="272">
        <f t="shared" si="188"/>
        <v>0</v>
      </c>
      <c r="AS106" s="272">
        <f t="shared" si="188"/>
        <v>0</v>
      </c>
      <c r="AT106" s="272">
        <f t="shared" si="188"/>
        <v>0</v>
      </c>
      <c r="AU106" s="272">
        <f t="shared" si="188"/>
        <v>4</v>
      </c>
      <c r="AV106" s="272">
        <f t="shared" si="188"/>
        <v>4</v>
      </c>
      <c r="AW106" s="272">
        <f t="shared" si="188"/>
        <v>4</v>
      </c>
      <c r="AX106" s="272">
        <f t="shared" si="188"/>
        <v>0</v>
      </c>
      <c r="AY106" s="272">
        <f t="shared" si="188"/>
        <v>0</v>
      </c>
      <c r="AZ106" s="272">
        <f t="shared" si="188"/>
        <v>0</v>
      </c>
      <c r="BA106" s="562">
        <f t="shared" si="188"/>
        <v>0</v>
      </c>
      <c r="BB106" s="562">
        <f t="shared" si="112"/>
        <v>12</v>
      </c>
      <c r="BC106" s="562">
        <f>BB106</f>
        <v>12</v>
      </c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82"/>
      <c r="EX106" s="182"/>
      <c r="EY106" s="7"/>
      <c r="EZ106" s="7"/>
      <c r="FA106" s="7"/>
      <c r="FB106" s="7"/>
      <c r="FC106" s="7"/>
      <c r="FD106" s="7"/>
      <c r="FE106" s="7"/>
      <c r="FF106" s="7"/>
    </row>
    <row r="107" spans="1:162" ht="18" hidden="1" customHeight="1" x14ac:dyDescent="0.25">
      <c r="A107" s="770" t="s">
        <v>568</v>
      </c>
      <c r="B107" s="770"/>
      <c r="C107" s="770"/>
      <c r="D107" s="272">
        <f t="shared" ref="D107:AA107" si="189">COUNTIF(D12:D65,"I.21")</f>
        <v>0</v>
      </c>
      <c r="E107" s="272">
        <f t="shared" si="189"/>
        <v>0</v>
      </c>
      <c r="F107" s="272">
        <f t="shared" si="189"/>
        <v>0</v>
      </c>
      <c r="G107" s="272">
        <f t="shared" si="189"/>
        <v>0</v>
      </c>
      <c r="H107" s="272">
        <f t="shared" si="189"/>
        <v>0</v>
      </c>
      <c r="I107" s="272">
        <f t="shared" si="189"/>
        <v>0</v>
      </c>
      <c r="J107" s="272">
        <f t="shared" si="189"/>
        <v>0</v>
      </c>
      <c r="K107" s="272">
        <f t="shared" si="189"/>
        <v>0</v>
      </c>
      <c r="L107" s="272">
        <f t="shared" si="189"/>
        <v>0</v>
      </c>
      <c r="M107" s="272">
        <f t="shared" si="189"/>
        <v>0</v>
      </c>
      <c r="N107" s="272">
        <f t="shared" si="189"/>
        <v>0</v>
      </c>
      <c r="O107" s="272">
        <f t="shared" si="189"/>
        <v>0</v>
      </c>
      <c r="P107" s="272">
        <f t="shared" si="189"/>
        <v>0</v>
      </c>
      <c r="Q107" s="272">
        <f t="shared" si="189"/>
        <v>0</v>
      </c>
      <c r="R107" s="272">
        <f t="shared" si="189"/>
        <v>0</v>
      </c>
      <c r="S107" s="272">
        <f t="shared" si="189"/>
        <v>0</v>
      </c>
      <c r="T107" s="272">
        <f t="shared" si="189"/>
        <v>0</v>
      </c>
      <c r="U107" s="272">
        <f t="shared" si="189"/>
        <v>0</v>
      </c>
      <c r="V107" s="272">
        <f t="shared" si="189"/>
        <v>0</v>
      </c>
      <c r="W107" s="272">
        <f t="shared" si="189"/>
        <v>0</v>
      </c>
      <c r="X107" s="272">
        <f t="shared" si="189"/>
        <v>0</v>
      </c>
      <c r="Y107" s="272">
        <f t="shared" si="189"/>
        <v>0</v>
      </c>
      <c r="Z107" s="272"/>
      <c r="AA107" s="272">
        <f t="shared" si="189"/>
        <v>0</v>
      </c>
      <c r="AB107" s="2"/>
      <c r="AC107" s="272">
        <f t="shared" si="109"/>
        <v>0</v>
      </c>
      <c r="AD107" s="561">
        <f>AC107</f>
        <v>0</v>
      </c>
      <c r="AE107" s="272">
        <f t="shared" ref="AE107:BA107" si="190">COUNTIF(AE12:AE65,"I.21")</f>
        <v>3</v>
      </c>
      <c r="AF107" s="272">
        <f t="shared" si="190"/>
        <v>3</v>
      </c>
      <c r="AG107" s="272">
        <f t="shared" si="190"/>
        <v>3</v>
      </c>
      <c r="AH107" s="272">
        <f t="shared" si="190"/>
        <v>0</v>
      </c>
      <c r="AI107" s="272">
        <f t="shared" si="190"/>
        <v>0</v>
      </c>
      <c r="AJ107" s="272">
        <f t="shared" si="190"/>
        <v>0</v>
      </c>
      <c r="AK107" s="272">
        <f t="shared" si="190"/>
        <v>0</v>
      </c>
      <c r="AL107" s="272">
        <f t="shared" si="190"/>
        <v>0</v>
      </c>
      <c r="AM107" s="272">
        <f t="shared" si="190"/>
        <v>0</v>
      </c>
      <c r="AN107" s="272">
        <f t="shared" si="190"/>
        <v>4</v>
      </c>
      <c r="AO107" s="272">
        <f t="shared" si="190"/>
        <v>4</v>
      </c>
      <c r="AP107" s="272">
        <f t="shared" si="190"/>
        <v>4</v>
      </c>
      <c r="AQ107" s="272">
        <f t="shared" si="190"/>
        <v>0</v>
      </c>
      <c r="AR107" s="272">
        <f t="shared" si="190"/>
        <v>0</v>
      </c>
      <c r="AS107" s="272">
        <f t="shared" si="190"/>
        <v>0</v>
      </c>
      <c r="AT107" s="272">
        <f t="shared" si="190"/>
        <v>0</v>
      </c>
      <c r="AU107" s="272">
        <f t="shared" si="190"/>
        <v>0</v>
      </c>
      <c r="AV107" s="272">
        <f t="shared" si="190"/>
        <v>0</v>
      </c>
      <c r="AW107" s="272">
        <f t="shared" si="190"/>
        <v>0</v>
      </c>
      <c r="AX107" s="272">
        <f t="shared" si="190"/>
        <v>0</v>
      </c>
      <c r="AY107" s="272">
        <f t="shared" si="190"/>
        <v>0</v>
      </c>
      <c r="AZ107" s="272">
        <f t="shared" si="190"/>
        <v>0</v>
      </c>
      <c r="BA107" s="562">
        <f t="shared" si="190"/>
        <v>0</v>
      </c>
      <c r="BB107" s="562">
        <f t="shared" si="112"/>
        <v>21</v>
      </c>
      <c r="BC107" s="562">
        <f>BB107</f>
        <v>21</v>
      </c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82"/>
      <c r="EX107" s="182"/>
      <c r="EY107" s="7"/>
      <c r="EZ107" s="7"/>
      <c r="FA107" s="7"/>
      <c r="FB107" s="7"/>
      <c r="FC107" s="7"/>
      <c r="FD107" s="7"/>
      <c r="FE107" s="7"/>
      <c r="FF107" s="7"/>
    </row>
    <row r="108" spans="1:162" ht="18" hidden="1" customHeight="1" x14ac:dyDescent="0.25">
      <c r="A108" s="770" t="s">
        <v>475</v>
      </c>
      <c r="B108" s="770"/>
      <c r="C108" s="770"/>
      <c r="D108" s="272">
        <f t="shared" ref="D108:AA108" si="191">COUNTIF(D12:D65,"J.4")</f>
        <v>0</v>
      </c>
      <c r="E108" s="272">
        <f t="shared" si="191"/>
        <v>0</v>
      </c>
      <c r="F108" s="272">
        <f t="shared" si="191"/>
        <v>0</v>
      </c>
      <c r="G108" s="272">
        <f t="shared" si="191"/>
        <v>0</v>
      </c>
      <c r="H108" s="272">
        <f t="shared" si="191"/>
        <v>0</v>
      </c>
      <c r="I108" s="272">
        <f t="shared" si="191"/>
        <v>0</v>
      </c>
      <c r="J108" s="272">
        <f t="shared" si="191"/>
        <v>0</v>
      </c>
      <c r="K108" s="272">
        <f t="shared" si="191"/>
        <v>0</v>
      </c>
      <c r="L108" s="272">
        <f t="shared" si="191"/>
        <v>0</v>
      </c>
      <c r="M108" s="272">
        <f t="shared" si="191"/>
        <v>0</v>
      </c>
      <c r="N108" s="272">
        <f t="shared" si="191"/>
        <v>0</v>
      </c>
      <c r="O108" s="272">
        <f t="shared" si="191"/>
        <v>0</v>
      </c>
      <c r="P108" s="222">
        <f t="shared" si="191"/>
        <v>0</v>
      </c>
      <c r="Q108" s="222">
        <f t="shared" si="191"/>
        <v>0</v>
      </c>
      <c r="R108" s="272">
        <f t="shared" si="191"/>
        <v>0</v>
      </c>
      <c r="S108" s="272">
        <f t="shared" si="191"/>
        <v>0</v>
      </c>
      <c r="T108" s="272">
        <f t="shared" si="191"/>
        <v>0</v>
      </c>
      <c r="U108" s="272">
        <f t="shared" si="191"/>
        <v>0</v>
      </c>
      <c r="V108" s="272">
        <f t="shared" si="191"/>
        <v>0</v>
      </c>
      <c r="W108" s="272">
        <f t="shared" si="191"/>
        <v>0</v>
      </c>
      <c r="X108" s="272">
        <f t="shared" si="191"/>
        <v>0</v>
      </c>
      <c r="Y108" s="272">
        <f t="shared" si="191"/>
        <v>0</v>
      </c>
      <c r="Z108" s="272"/>
      <c r="AA108" s="272">
        <f t="shared" si="191"/>
        <v>0</v>
      </c>
      <c r="AB108" s="2"/>
      <c r="AC108" s="272">
        <f t="shared" si="109"/>
        <v>0</v>
      </c>
      <c r="AD108" s="767">
        <f>AC108+AC109</f>
        <v>0</v>
      </c>
      <c r="AE108" s="272">
        <f t="shared" ref="AE108:BA108" si="192">COUNTIF(AE11:AE64,"J.4")</f>
        <v>3</v>
      </c>
      <c r="AF108" s="272">
        <f t="shared" si="192"/>
        <v>3</v>
      </c>
      <c r="AG108" s="272">
        <f t="shared" si="192"/>
        <v>3</v>
      </c>
      <c r="AH108" s="272">
        <f t="shared" si="192"/>
        <v>0</v>
      </c>
      <c r="AI108" s="272">
        <f t="shared" si="192"/>
        <v>0</v>
      </c>
      <c r="AJ108" s="272">
        <f t="shared" si="192"/>
        <v>0</v>
      </c>
      <c r="AK108" s="272">
        <f t="shared" si="192"/>
        <v>0</v>
      </c>
      <c r="AL108" s="272">
        <f t="shared" si="192"/>
        <v>0</v>
      </c>
      <c r="AM108" s="272">
        <f t="shared" si="192"/>
        <v>0</v>
      </c>
      <c r="AN108" s="272">
        <f t="shared" si="192"/>
        <v>0</v>
      </c>
      <c r="AO108" s="272">
        <f t="shared" si="192"/>
        <v>0</v>
      </c>
      <c r="AP108" s="272">
        <f t="shared" si="192"/>
        <v>0</v>
      </c>
      <c r="AQ108" s="272">
        <f t="shared" si="192"/>
        <v>0</v>
      </c>
      <c r="AR108" s="272">
        <f t="shared" si="192"/>
        <v>0</v>
      </c>
      <c r="AS108" s="272">
        <f t="shared" si="192"/>
        <v>0</v>
      </c>
      <c r="AT108" s="272">
        <f t="shared" si="192"/>
        <v>0</v>
      </c>
      <c r="AU108" s="272">
        <f t="shared" si="192"/>
        <v>4</v>
      </c>
      <c r="AV108" s="272">
        <f t="shared" si="192"/>
        <v>4</v>
      </c>
      <c r="AW108" s="272">
        <f t="shared" si="192"/>
        <v>4</v>
      </c>
      <c r="AX108" s="272">
        <f t="shared" si="192"/>
        <v>0</v>
      </c>
      <c r="AY108" s="272">
        <f t="shared" si="192"/>
        <v>0</v>
      </c>
      <c r="AZ108" s="272">
        <f t="shared" si="192"/>
        <v>0</v>
      </c>
      <c r="BA108" s="562">
        <f t="shared" si="192"/>
        <v>0</v>
      </c>
      <c r="BB108" s="562">
        <f t="shared" si="112"/>
        <v>21</v>
      </c>
      <c r="BC108" s="766">
        <f>BB108+BB109</f>
        <v>24</v>
      </c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82"/>
      <c r="EX108" s="182"/>
      <c r="EY108" s="7"/>
      <c r="EZ108" s="7"/>
      <c r="FA108" s="7"/>
      <c r="FB108" s="7"/>
      <c r="FC108" s="7"/>
      <c r="FD108" s="7"/>
      <c r="FE108" s="7"/>
      <c r="FF108" s="7"/>
    </row>
    <row r="109" spans="1:162" ht="18" hidden="1" customHeight="1" x14ac:dyDescent="0.25">
      <c r="A109" s="557" t="s">
        <v>599</v>
      </c>
      <c r="B109" s="557"/>
      <c r="C109" s="557"/>
      <c r="D109" s="272">
        <f>COUNTIF(D12:D65,"JL.4")</f>
        <v>0</v>
      </c>
      <c r="E109" s="272">
        <f t="shared" ref="E109:AA109" si="193">COUNTIF(E12:E65,"JL.4")</f>
        <v>0</v>
      </c>
      <c r="F109" s="272">
        <f t="shared" si="193"/>
        <v>0</v>
      </c>
      <c r="G109" s="272">
        <f t="shared" si="193"/>
        <v>0</v>
      </c>
      <c r="H109" s="272">
        <f>COUNTIF(H12:H65,"JL.4")</f>
        <v>0</v>
      </c>
      <c r="I109" s="272">
        <f>COUNTIF(I12:I65,"JL.4")</f>
        <v>0</v>
      </c>
      <c r="J109" s="272">
        <f>COUNTIF(J12:J65,"JL.4")</f>
        <v>0</v>
      </c>
      <c r="K109" s="272">
        <f>COUNTIF(K12:K65,"JL.4")</f>
        <v>0</v>
      </c>
      <c r="L109" s="272">
        <f>COUNTIF(L12:L65,"JL.4")</f>
        <v>0</v>
      </c>
      <c r="M109" s="272">
        <f t="shared" si="193"/>
        <v>0</v>
      </c>
      <c r="N109" s="272">
        <f t="shared" si="193"/>
        <v>0</v>
      </c>
      <c r="O109" s="272">
        <f t="shared" si="193"/>
        <v>0</v>
      </c>
      <c r="P109" s="272">
        <f t="shared" si="193"/>
        <v>0</v>
      </c>
      <c r="Q109" s="272">
        <f t="shared" si="193"/>
        <v>0</v>
      </c>
      <c r="R109" s="272">
        <f t="shared" si="193"/>
        <v>0</v>
      </c>
      <c r="S109" s="272">
        <f t="shared" si="193"/>
        <v>0</v>
      </c>
      <c r="T109" s="272">
        <f t="shared" si="193"/>
        <v>0</v>
      </c>
      <c r="U109" s="272">
        <f t="shared" si="193"/>
        <v>0</v>
      </c>
      <c r="V109" s="272">
        <f t="shared" si="193"/>
        <v>0</v>
      </c>
      <c r="W109" s="272">
        <f t="shared" si="193"/>
        <v>0</v>
      </c>
      <c r="X109" s="272">
        <f t="shared" si="193"/>
        <v>0</v>
      </c>
      <c r="Y109" s="272">
        <f t="shared" si="193"/>
        <v>0</v>
      </c>
      <c r="Z109" s="272"/>
      <c r="AA109" s="272">
        <f t="shared" si="193"/>
        <v>0</v>
      </c>
      <c r="AB109" s="2"/>
      <c r="AC109" s="272">
        <f t="shared" si="109"/>
        <v>0</v>
      </c>
      <c r="AD109" s="767"/>
      <c r="AE109" s="272">
        <f t="shared" ref="AE109:BA109" si="194">COUNTIF(AE12:AE65,"JL.4")</f>
        <v>0</v>
      </c>
      <c r="AF109" s="272">
        <f t="shared" si="194"/>
        <v>0</v>
      </c>
      <c r="AG109" s="272">
        <f t="shared" si="194"/>
        <v>0</v>
      </c>
      <c r="AH109" s="272">
        <f t="shared" si="194"/>
        <v>3</v>
      </c>
      <c r="AI109" s="272">
        <f t="shared" si="194"/>
        <v>0</v>
      </c>
      <c r="AJ109" s="272">
        <f t="shared" si="194"/>
        <v>0</v>
      </c>
      <c r="AK109" s="272">
        <f t="shared" si="194"/>
        <v>0</v>
      </c>
      <c r="AL109" s="272">
        <f t="shared" si="194"/>
        <v>0</v>
      </c>
      <c r="AM109" s="272">
        <f t="shared" si="194"/>
        <v>0</v>
      </c>
      <c r="AN109" s="272">
        <f t="shared" si="194"/>
        <v>0</v>
      </c>
      <c r="AO109" s="272">
        <f t="shared" si="194"/>
        <v>0</v>
      </c>
      <c r="AP109" s="272">
        <f t="shared" si="194"/>
        <v>0</v>
      </c>
      <c r="AQ109" s="272">
        <f t="shared" si="194"/>
        <v>0</v>
      </c>
      <c r="AR109" s="272">
        <f t="shared" si="194"/>
        <v>0</v>
      </c>
      <c r="AS109" s="272">
        <f t="shared" si="194"/>
        <v>0</v>
      </c>
      <c r="AT109" s="272">
        <f t="shared" si="194"/>
        <v>0</v>
      </c>
      <c r="AU109" s="272">
        <f t="shared" si="194"/>
        <v>0</v>
      </c>
      <c r="AV109" s="272">
        <f t="shared" si="194"/>
        <v>0</v>
      </c>
      <c r="AW109" s="272">
        <f t="shared" si="194"/>
        <v>0</v>
      </c>
      <c r="AX109" s="272">
        <f t="shared" si="194"/>
        <v>0</v>
      </c>
      <c r="AY109" s="272">
        <f t="shared" si="194"/>
        <v>0</v>
      </c>
      <c r="AZ109" s="272">
        <f t="shared" si="194"/>
        <v>0</v>
      </c>
      <c r="BA109" s="562">
        <f t="shared" si="194"/>
        <v>0</v>
      </c>
      <c r="BB109" s="562">
        <f t="shared" si="112"/>
        <v>3</v>
      </c>
      <c r="BC109" s="766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82"/>
      <c r="EX109" s="182"/>
      <c r="EY109" s="7"/>
      <c r="EZ109" s="7"/>
      <c r="FA109" s="7"/>
      <c r="FB109" s="7"/>
      <c r="FC109" s="7"/>
      <c r="FD109" s="7"/>
      <c r="FE109" s="7"/>
      <c r="FF109" s="7"/>
    </row>
    <row r="110" spans="1:162" ht="18" hidden="1" customHeight="1" x14ac:dyDescent="0.25">
      <c r="A110" s="770" t="s">
        <v>476</v>
      </c>
      <c r="B110" s="770"/>
      <c r="C110" s="770"/>
      <c r="D110" s="272">
        <f t="shared" ref="D110:AA110" si="195">COUNTIF(D12:D65,"J.11")</f>
        <v>0</v>
      </c>
      <c r="E110" s="272">
        <f t="shared" si="195"/>
        <v>0</v>
      </c>
      <c r="F110" s="272">
        <f t="shared" si="195"/>
        <v>0</v>
      </c>
      <c r="G110" s="272">
        <f t="shared" si="195"/>
        <v>0</v>
      </c>
      <c r="H110" s="272">
        <f t="shared" si="195"/>
        <v>0</v>
      </c>
      <c r="I110" s="272">
        <f t="shared" si="195"/>
        <v>0</v>
      </c>
      <c r="J110" s="272">
        <f t="shared" si="195"/>
        <v>0</v>
      </c>
      <c r="K110" s="272">
        <f t="shared" si="195"/>
        <v>0</v>
      </c>
      <c r="L110" s="272">
        <f t="shared" si="195"/>
        <v>0</v>
      </c>
      <c r="M110" s="272">
        <f t="shared" si="195"/>
        <v>0</v>
      </c>
      <c r="N110" s="272">
        <f t="shared" si="195"/>
        <v>0</v>
      </c>
      <c r="O110" s="272">
        <f t="shared" si="195"/>
        <v>0</v>
      </c>
      <c r="P110" s="272">
        <f t="shared" si="195"/>
        <v>0</v>
      </c>
      <c r="Q110" s="272">
        <f t="shared" si="195"/>
        <v>0</v>
      </c>
      <c r="R110" s="272">
        <f t="shared" si="195"/>
        <v>0</v>
      </c>
      <c r="S110" s="272">
        <f t="shared" si="195"/>
        <v>0</v>
      </c>
      <c r="T110" s="272">
        <f t="shared" si="195"/>
        <v>0</v>
      </c>
      <c r="U110" s="272">
        <f t="shared" si="195"/>
        <v>0</v>
      </c>
      <c r="V110" s="272">
        <f t="shared" si="195"/>
        <v>0</v>
      </c>
      <c r="W110" s="272">
        <f t="shared" si="195"/>
        <v>0</v>
      </c>
      <c r="X110" s="272">
        <f t="shared" si="195"/>
        <v>0</v>
      </c>
      <c r="Y110" s="272">
        <f t="shared" si="195"/>
        <v>0</v>
      </c>
      <c r="Z110" s="272"/>
      <c r="AA110" s="272">
        <f t="shared" si="195"/>
        <v>0</v>
      </c>
      <c r="AB110" s="2"/>
      <c r="AC110" s="272">
        <f t="shared" si="109"/>
        <v>0</v>
      </c>
      <c r="AD110" s="767">
        <f>AC110+AC111</f>
        <v>0</v>
      </c>
      <c r="AE110" s="272">
        <f t="shared" ref="AE110:BA110" si="196">COUNTIF(AE11:AE64,"J.11")</f>
        <v>0</v>
      </c>
      <c r="AF110" s="272">
        <f t="shared" si="196"/>
        <v>0</v>
      </c>
      <c r="AG110" s="272">
        <f t="shared" si="196"/>
        <v>0</v>
      </c>
      <c r="AH110" s="272">
        <f t="shared" si="196"/>
        <v>0</v>
      </c>
      <c r="AI110" s="272">
        <f t="shared" si="196"/>
        <v>0</v>
      </c>
      <c r="AJ110" s="272">
        <f t="shared" si="196"/>
        <v>0</v>
      </c>
      <c r="AK110" s="272">
        <f t="shared" si="196"/>
        <v>0</v>
      </c>
      <c r="AL110" s="272">
        <f t="shared" si="196"/>
        <v>0</v>
      </c>
      <c r="AM110" s="272">
        <f t="shared" si="196"/>
        <v>0</v>
      </c>
      <c r="AN110" s="272">
        <f t="shared" si="196"/>
        <v>4</v>
      </c>
      <c r="AO110" s="272">
        <f t="shared" si="196"/>
        <v>4</v>
      </c>
      <c r="AP110" s="272">
        <f t="shared" si="196"/>
        <v>4</v>
      </c>
      <c r="AQ110" s="272">
        <f t="shared" si="196"/>
        <v>0</v>
      </c>
      <c r="AR110" s="272">
        <f t="shared" si="196"/>
        <v>0</v>
      </c>
      <c r="AS110" s="272">
        <f t="shared" si="196"/>
        <v>0</v>
      </c>
      <c r="AT110" s="272">
        <f t="shared" si="196"/>
        <v>0</v>
      </c>
      <c r="AU110" s="272">
        <f t="shared" si="196"/>
        <v>0</v>
      </c>
      <c r="AV110" s="272">
        <f t="shared" si="196"/>
        <v>0</v>
      </c>
      <c r="AW110" s="272">
        <f t="shared" si="196"/>
        <v>0</v>
      </c>
      <c r="AX110" s="272">
        <f t="shared" si="196"/>
        <v>0</v>
      </c>
      <c r="AY110" s="272">
        <f t="shared" si="196"/>
        <v>0</v>
      </c>
      <c r="AZ110" s="272">
        <f t="shared" si="196"/>
        <v>0</v>
      </c>
      <c r="BA110" s="562">
        <f t="shared" si="196"/>
        <v>0</v>
      </c>
      <c r="BB110" s="562">
        <f t="shared" si="112"/>
        <v>12</v>
      </c>
      <c r="BC110" s="766">
        <f>BB110+BB111</f>
        <v>12</v>
      </c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82"/>
      <c r="EX110" s="182"/>
      <c r="EY110" s="7"/>
      <c r="EZ110" s="7"/>
      <c r="FA110" s="7"/>
      <c r="FB110" s="7"/>
      <c r="FC110" s="7"/>
      <c r="FD110" s="7"/>
      <c r="FE110" s="7"/>
      <c r="FF110" s="7"/>
    </row>
    <row r="111" spans="1:162" ht="18" hidden="1" customHeight="1" x14ac:dyDescent="0.25">
      <c r="A111" s="770" t="s">
        <v>482</v>
      </c>
      <c r="B111" s="770"/>
      <c r="C111" s="770"/>
      <c r="D111" s="272">
        <f t="shared" ref="D111:AA111" si="197">COUNTIF(D12:D65,"JL.11")</f>
        <v>0</v>
      </c>
      <c r="E111" s="272">
        <f t="shared" si="197"/>
        <v>0</v>
      </c>
      <c r="F111" s="272">
        <f t="shared" si="197"/>
        <v>0</v>
      </c>
      <c r="G111" s="272">
        <f t="shared" si="197"/>
        <v>0</v>
      </c>
      <c r="H111" s="272">
        <f t="shared" si="197"/>
        <v>0</v>
      </c>
      <c r="I111" s="272">
        <f t="shared" si="197"/>
        <v>0</v>
      </c>
      <c r="J111" s="272">
        <f t="shared" si="197"/>
        <v>0</v>
      </c>
      <c r="K111" s="272">
        <f t="shared" si="197"/>
        <v>0</v>
      </c>
      <c r="L111" s="272">
        <f t="shared" si="197"/>
        <v>0</v>
      </c>
      <c r="M111" s="272">
        <f t="shared" si="197"/>
        <v>0</v>
      </c>
      <c r="N111" s="272">
        <f t="shared" si="197"/>
        <v>0</v>
      </c>
      <c r="O111" s="272">
        <f t="shared" si="197"/>
        <v>0</v>
      </c>
      <c r="P111" s="272">
        <f t="shared" si="197"/>
        <v>0</v>
      </c>
      <c r="Q111" s="272">
        <f t="shared" si="197"/>
        <v>0</v>
      </c>
      <c r="R111" s="272">
        <f t="shared" si="197"/>
        <v>0</v>
      </c>
      <c r="S111" s="272">
        <f t="shared" si="197"/>
        <v>0</v>
      </c>
      <c r="T111" s="272">
        <f t="shared" si="197"/>
        <v>0</v>
      </c>
      <c r="U111" s="272">
        <f t="shared" si="197"/>
        <v>0</v>
      </c>
      <c r="V111" s="272">
        <f t="shared" si="197"/>
        <v>0</v>
      </c>
      <c r="W111" s="272">
        <f t="shared" si="197"/>
        <v>0</v>
      </c>
      <c r="X111" s="272">
        <f t="shared" si="197"/>
        <v>0</v>
      </c>
      <c r="Y111" s="272">
        <f t="shared" si="197"/>
        <v>0</v>
      </c>
      <c r="Z111" s="272"/>
      <c r="AA111" s="272">
        <f t="shared" si="197"/>
        <v>0</v>
      </c>
      <c r="AB111" s="2"/>
      <c r="AC111" s="272">
        <f t="shared" si="109"/>
        <v>0</v>
      </c>
      <c r="AD111" s="767"/>
      <c r="AE111" s="272">
        <f t="shared" ref="AE111:BA111" si="198">COUNTIF(AE11:AE64,"JL.11")</f>
        <v>0</v>
      </c>
      <c r="AF111" s="272">
        <f t="shared" si="198"/>
        <v>0</v>
      </c>
      <c r="AG111" s="272">
        <f t="shared" si="198"/>
        <v>0</v>
      </c>
      <c r="AH111" s="272">
        <f t="shared" si="198"/>
        <v>0</v>
      </c>
      <c r="AI111" s="272">
        <f t="shared" si="198"/>
        <v>0</v>
      </c>
      <c r="AJ111" s="272">
        <f t="shared" si="198"/>
        <v>0</v>
      </c>
      <c r="AK111" s="272">
        <f t="shared" si="198"/>
        <v>0</v>
      </c>
      <c r="AL111" s="272">
        <f t="shared" si="198"/>
        <v>0</v>
      </c>
      <c r="AM111" s="272">
        <f t="shared" si="198"/>
        <v>0</v>
      </c>
      <c r="AN111" s="272">
        <f t="shared" si="198"/>
        <v>0</v>
      </c>
      <c r="AO111" s="272">
        <f t="shared" si="198"/>
        <v>0</v>
      </c>
      <c r="AP111" s="272">
        <f t="shared" si="198"/>
        <v>0</v>
      </c>
      <c r="AQ111" s="272">
        <f t="shared" si="198"/>
        <v>0</v>
      </c>
      <c r="AR111" s="272">
        <f t="shared" si="198"/>
        <v>0</v>
      </c>
      <c r="AS111" s="272">
        <f t="shared" si="198"/>
        <v>0</v>
      </c>
      <c r="AT111" s="272">
        <f t="shared" si="198"/>
        <v>0</v>
      </c>
      <c r="AU111" s="272">
        <f t="shared" si="198"/>
        <v>0</v>
      </c>
      <c r="AV111" s="272">
        <f t="shared" si="198"/>
        <v>0</v>
      </c>
      <c r="AW111" s="272">
        <f t="shared" si="198"/>
        <v>0</v>
      </c>
      <c r="AX111" s="272">
        <f t="shared" si="198"/>
        <v>0</v>
      </c>
      <c r="AY111" s="272">
        <f t="shared" si="198"/>
        <v>0</v>
      </c>
      <c r="AZ111" s="272">
        <f t="shared" si="198"/>
        <v>0</v>
      </c>
      <c r="BA111" s="562">
        <f t="shared" si="198"/>
        <v>0</v>
      </c>
      <c r="BB111" s="562">
        <f t="shared" si="112"/>
        <v>0</v>
      </c>
      <c r="BC111" s="766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82"/>
      <c r="EX111" s="182"/>
      <c r="EY111" s="7"/>
      <c r="EZ111" s="7"/>
      <c r="FA111" s="7"/>
      <c r="FB111" s="7"/>
      <c r="FC111" s="7"/>
      <c r="FD111" s="7"/>
      <c r="FE111" s="7"/>
      <c r="FF111" s="7"/>
    </row>
    <row r="112" spans="1:162" ht="18" hidden="1" customHeight="1" x14ac:dyDescent="0.25">
      <c r="A112" s="557" t="s">
        <v>566</v>
      </c>
      <c r="B112" s="557"/>
      <c r="C112" s="557"/>
      <c r="D112" s="272">
        <f>COUNTIF(D12:D65,"JL.16")</f>
        <v>0</v>
      </c>
      <c r="E112" s="272">
        <f t="shared" ref="E112:AA112" si="199">COUNTIF(E12:E65,"JL.16")</f>
        <v>0</v>
      </c>
      <c r="F112" s="272">
        <f t="shared" si="199"/>
        <v>0</v>
      </c>
      <c r="G112" s="272">
        <f t="shared" si="199"/>
        <v>0</v>
      </c>
      <c r="H112" s="272">
        <f>COUNTIF(H12:H65,"JL.16")</f>
        <v>0</v>
      </c>
      <c r="I112" s="272">
        <f>COUNTIF(I12:I65,"JL.16")</f>
        <v>0</v>
      </c>
      <c r="J112" s="272">
        <f>COUNTIF(J12:J65,"JL.16")</f>
        <v>0</v>
      </c>
      <c r="K112" s="272">
        <f>COUNTIF(K12:K65,"JL.16")</f>
        <v>0</v>
      </c>
      <c r="L112" s="272">
        <f>COUNTIF(L12:L65,"JL.16")</f>
        <v>0</v>
      </c>
      <c r="M112" s="272">
        <f t="shared" si="199"/>
        <v>0</v>
      </c>
      <c r="N112" s="272">
        <f t="shared" si="199"/>
        <v>0</v>
      </c>
      <c r="O112" s="272">
        <f t="shared" si="199"/>
        <v>0</v>
      </c>
      <c r="P112" s="272">
        <f t="shared" si="199"/>
        <v>0</v>
      </c>
      <c r="Q112" s="272">
        <f t="shared" si="199"/>
        <v>0</v>
      </c>
      <c r="R112" s="272">
        <f t="shared" si="199"/>
        <v>0</v>
      </c>
      <c r="S112" s="272">
        <f t="shared" si="199"/>
        <v>0</v>
      </c>
      <c r="T112" s="272">
        <f t="shared" si="199"/>
        <v>0</v>
      </c>
      <c r="U112" s="272">
        <f t="shared" si="199"/>
        <v>0</v>
      </c>
      <c r="V112" s="272">
        <f t="shared" si="199"/>
        <v>0</v>
      </c>
      <c r="W112" s="272">
        <f t="shared" si="199"/>
        <v>0</v>
      </c>
      <c r="X112" s="272">
        <f t="shared" si="199"/>
        <v>0</v>
      </c>
      <c r="Y112" s="272">
        <f t="shared" si="199"/>
        <v>0</v>
      </c>
      <c r="Z112" s="272"/>
      <c r="AA112" s="272">
        <f t="shared" si="199"/>
        <v>0</v>
      </c>
      <c r="AB112" s="2"/>
      <c r="AC112" s="272">
        <f t="shared" si="109"/>
        <v>0</v>
      </c>
      <c r="AD112" s="767">
        <f>AC112+AC113</f>
        <v>0</v>
      </c>
      <c r="AE112" s="272">
        <f>COUNTIF(AE12:AE65,"JL.16")</f>
        <v>0</v>
      </c>
      <c r="AF112" s="272">
        <f t="shared" ref="AF112:BA112" si="200">COUNTIF(AF12:AF65,"JL.16")</f>
        <v>0</v>
      </c>
      <c r="AG112" s="272">
        <f t="shared" si="200"/>
        <v>0</v>
      </c>
      <c r="AH112" s="272">
        <f t="shared" si="200"/>
        <v>0</v>
      </c>
      <c r="AI112" s="272">
        <f t="shared" si="200"/>
        <v>0</v>
      </c>
      <c r="AJ112" s="272">
        <f t="shared" si="200"/>
        <v>0</v>
      </c>
      <c r="AK112" s="272">
        <f t="shared" si="200"/>
        <v>0</v>
      </c>
      <c r="AL112" s="272">
        <f t="shared" si="200"/>
        <v>0</v>
      </c>
      <c r="AM112" s="272">
        <f t="shared" si="200"/>
        <v>0</v>
      </c>
      <c r="AN112" s="272">
        <f t="shared" si="200"/>
        <v>0</v>
      </c>
      <c r="AO112" s="272">
        <f t="shared" si="200"/>
        <v>0</v>
      </c>
      <c r="AP112" s="272">
        <f t="shared" si="200"/>
        <v>0</v>
      </c>
      <c r="AQ112" s="272">
        <f t="shared" si="200"/>
        <v>0</v>
      </c>
      <c r="AR112" s="272">
        <f t="shared" si="200"/>
        <v>0</v>
      </c>
      <c r="AS112" s="272">
        <f t="shared" si="200"/>
        <v>0</v>
      </c>
      <c r="AT112" s="272">
        <f t="shared" si="200"/>
        <v>0</v>
      </c>
      <c r="AU112" s="272">
        <f t="shared" si="200"/>
        <v>0</v>
      </c>
      <c r="AV112" s="272">
        <f t="shared" si="200"/>
        <v>0</v>
      </c>
      <c r="AW112" s="272">
        <f t="shared" si="200"/>
        <v>0</v>
      </c>
      <c r="AX112" s="272">
        <f t="shared" si="200"/>
        <v>4</v>
      </c>
      <c r="AY112" s="272">
        <f t="shared" si="200"/>
        <v>4</v>
      </c>
      <c r="AZ112" s="272">
        <f t="shared" si="200"/>
        <v>0</v>
      </c>
      <c r="BA112" s="272">
        <f t="shared" si="200"/>
        <v>0</v>
      </c>
      <c r="BB112" s="562">
        <f t="shared" si="112"/>
        <v>8</v>
      </c>
      <c r="BC112" s="766">
        <f>BB112+BB113</f>
        <v>28</v>
      </c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82"/>
      <c r="EX112" s="182"/>
      <c r="EY112" s="7"/>
      <c r="EZ112" s="7"/>
      <c r="FA112" s="7"/>
      <c r="FB112" s="7"/>
      <c r="FC112" s="7"/>
      <c r="FD112" s="7"/>
      <c r="FE112" s="7"/>
      <c r="FF112" s="7"/>
    </row>
    <row r="113" spans="1:162" ht="18" hidden="1" customHeight="1" x14ac:dyDescent="0.25">
      <c r="A113" s="557" t="s">
        <v>567</v>
      </c>
      <c r="B113" s="557"/>
      <c r="C113" s="557"/>
      <c r="D113" s="272">
        <f t="shared" ref="D113:AA113" si="201">COUNTIF(D12:D65,"T.16")</f>
        <v>0</v>
      </c>
      <c r="E113" s="272">
        <f t="shared" si="201"/>
        <v>0</v>
      </c>
      <c r="F113" s="272">
        <f t="shared" si="201"/>
        <v>0</v>
      </c>
      <c r="G113" s="272">
        <f t="shared" si="201"/>
        <v>0</v>
      </c>
      <c r="H113" s="272">
        <f t="shared" si="201"/>
        <v>0</v>
      </c>
      <c r="I113" s="272">
        <f t="shared" si="201"/>
        <v>0</v>
      </c>
      <c r="J113" s="272">
        <f t="shared" si="201"/>
        <v>0</v>
      </c>
      <c r="K113" s="272">
        <f t="shared" si="201"/>
        <v>0</v>
      </c>
      <c r="L113" s="272">
        <f t="shared" si="201"/>
        <v>0</v>
      </c>
      <c r="M113" s="272">
        <f t="shared" si="201"/>
        <v>0</v>
      </c>
      <c r="N113" s="272">
        <f t="shared" si="201"/>
        <v>0</v>
      </c>
      <c r="O113" s="272">
        <f t="shared" si="201"/>
        <v>0</v>
      </c>
      <c r="P113" s="272">
        <f t="shared" si="201"/>
        <v>0</v>
      </c>
      <c r="Q113" s="272">
        <f t="shared" si="201"/>
        <v>0</v>
      </c>
      <c r="R113" s="272">
        <f t="shared" si="201"/>
        <v>0</v>
      </c>
      <c r="S113" s="272">
        <f t="shared" si="201"/>
        <v>0</v>
      </c>
      <c r="T113" s="272">
        <f t="shared" si="201"/>
        <v>0</v>
      </c>
      <c r="U113" s="272">
        <f t="shared" si="201"/>
        <v>0</v>
      </c>
      <c r="V113" s="272">
        <f t="shared" si="201"/>
        <v>0</v>
      </c>
      <c r="W113" s="272">
        <f t="shared" si="201"/>
        <v>0</v>
      </c>
      <c r="X113" s="272">
        <f t="shared" si="201"/>
        <v>0</v>
      </c>
      <c r="Y113" s="272">
        <f t="shared" si="201"/>
        <v>0</v>
      </c>
      <c r="Z113" s="272"/>
      <c r="AA113" s="272">
        <f t="shared" si="201"/>
        <v>0</v>
      </c>
      <c r="AB113" s="2"/>
      <c r="AC113" s="272">
        <f>SUM(D113:AB113)</f>
        <v>0</v>
      </c>
      <c r="AD113" s="767"/>
      <c r="AE113" s="272">
        <f t="shared" ref="AE113:BA113" si="202">COUNTIF(AE12:AE65,"T.16")</f>
        <v>0</v>
      </c>
      <c r="AF113" s="272">
        <f t="shared" si="202"/>
        <v>0</v>
      </c>
      <c r="AG113" s="272">
        <f t="shared" si="202"/>
        <v>0</v>
      </c>
      <c r="AH113" s="272">
        <f t="shared" si="202"/>
        <v>0</v>
      </c>
      <c r="AI113" s="272">
        <f t="shared" si="202"/>
        <v>0</v>
      </c>
      <c r="AJ113" s="272">
        <f t="shared" si="202"/>
        <v>0</v>
      </c>
      <c r="AK113" s="272">
        <f t="shared" si="202"/>
        <v>2</v>
      </c>
      <c r="AL113" s="272">
        <f t="shared" si="202"/>
        <v>2</v>
      </c>
      <c r="AM113" s="272">
        <f t="shared" si="202"/>
        <v>2</v>
      </c>
      <c r="AN113" s="272">
        <f t="shared" si="202"/>
        <v>0</v>
      </c>
      <c r="AO113" s="272">
        <f t="shared" si="202"/>
        <v>0</v>
      </c>
      <c r="AP113" s="272">
        <f t="shared" si="202"/>
        <v>0</v>
      </c>
      <c r="AQ113" s="272">
        <f t="shared" si="202"/>
        <v>0</v>
      </c>
      <c r="AR113" s="272">
        <f t="shared" si="202"/>
        <v>0</v>
      </c>
      <c r="AS113" s="272">
        <f t="shared" si="202"/>
        <v>0</v>
      </c>
      <c r="AT113" s="272">
        <f t="shared" si="202"/>
        <v>0</v>
      </c>
      <c r="AU113" s="272">
        <f t="shared" si="202"/>
        <v>2</v>
      </c>
      <c r="AV113" s="272">
        <f t="shared" si="202"/>
        <v>2</v>
      </c>
      <c r="AW113" s="272">
        <f t="shared" si="202"/>
        <v>2</v>
      </c>
      <c r="AX113" s="272">
        <f t="shared" si="202"/>
        <v>2</v>
      </c>
      <c r="AY113" s="272">
        <f t="shared" si="202"/>
        <v>2</v>
      </c>
      <c r="AZ113" s="272">
        <f t="shared" si="202"/>
        <v>2</v>
      </c>
      <c r="BA113" s="562">
        <f t="shared" si="202"/>
        <v>2</v>
      </c>
      <c r="BB113" s="562">
        <f t="shared" si="112"/>
        <v>20</v>
      </c>
      <c r="BC113" s="766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82"/>
      <c r="EX113" s="182"/>
      <c r="EY113" s="7"/>
      <c r="EZ113" s="7"/>
      <c r="FA113" s="7"/>
      <c r="FB113" s="7"/>
      <c r="FC113" s="7"/>
      <c r="FD113" s="7"/>
      <c r="FE113" s="7"/>
      <c r="FF113" s="7"/>
    </row>
    <row r="114" spans="1:162" ht="18" hidden="1" customHeight="1" x14ac:dyDescent="0.25">
      <c r="A114" s="557" t="s">
        <v>776</v>
      </c>
      <c r="B114" s="557"/>
      <c r="C114" s="557"/>
      <c r="D114" s="272">
        <f t="shared" ref="D114:AA114" si="203">COUNTIF(D12:D65,"T.26")</f>
        <v>0</v>
      </c>
      <c r="E114" s="272">
        <f t="shared" si="203"/>
        <v>0</v>
      </c>
      <c r="F114" s="272">
        <f t="shared" si="203"/>
        <v>0</v>
      </c>
      <c r="G114" s="272">
        <f t="shared" si="203"/>
        <v>0</v>
      </c>
      <c r="H114" s="272">
        <f t="shared" si="203"/>
        <v>0</v>
      </c>
      <c r="I114" s="272">
        <f t="shared" si="203"/>
        <v>0</v>
      </c>
      <c r="J114" s="272">
        <f t="shared" si="203"/>
        <v>0</v>
      </c>
      <c r="K114" s="272">
        <f t="shared" si="203"/>
        <v>0</v>
      </c>
      <c r="L114" s="272">
        <f t="shared" si="203"/>
        <v>0</v>
      </c>
      <c r="M114" s="272">
        <f t="shared" si="203"/>
        <v>0</v>
      </c>
      <c r="N114" s="272">
        <f t="shared" si="203"/>
        <v>0</v>
      </c>
      <c r="O114" s="272">
        <f t="shared" si="203"/>
        <v>0</v>
      </c>
      <c r="P114" s="272">
        <f t="shared" si="203"/>
        <v>0</v>
      </c>
      <c r="Q114" s="272">
        <f t="shared" si="203"/>
        <v>0</v>
      </c>
      <c r="R114" s="272">
        <f t="shared" si="203"/>
        <v>0</v>
      </c>
      <c r="S114" s="272">
        <f t="shared" si="203"/>
        <v>0</v>
      </c>
      <c r="T114" s="272">
        <f t="shared" si="203"/>
        <v>0</v>
      </c>
      <c r="U114" s="272">
        <f t="shared" si="203"/>
        <v>0</v>
      </c>
      <c r="V114" s="272">
        <f t="shared" si="203"/>
        <v>0</v>
      </c>
      <c r="W114" s="272">
        <f t="shared" si="203"/>
        <v>0</v>
      </c>
      <c r="X114" s="272">
        <f t="shared" si="203"/>
        <v>0</v>
      </c>
      <c r="Y114" s="272">
        <f t="shared" si="203"/>
        <v>0</v>
      </c>
      <c r="Z114" s="272"/>
      <c r="AA114" s="272">
        <f t="shared" si="203"/>
        <v>0</v>
      </c>
      <c r="AB114" s="272"/>
      <c r="AC114" s="272">
        <f>SUM(D114:AB114)</f>
        <v>0</v>
      </c>
      <c r="AD114" s="767">
        <f>AC114+AC115</f>
        <v>0</v>
      </c>
      <c r="AE114" s="272">
        <f t="shared" ref="AE114:BA114" si="204">COUNTIF(AE12:AE65,"T.26")</f>
        <v>0</v>
      </c>
      <c r="AF114" s="272">
        <f t="shared" si="204"/>
        <v>0</v>
      </c>
      <c r="AG114" s="272">
        <f t="shared" si="204"/>
        <v>0</v>
      </c>
      <c r="AH114" s="272">
        <f t="shared" si="204"/>
        <v>0</v>
      </c>
      <c r="AI114" s="272">
        <f t="shared" si="204"/>
        <v>0</v>
      </c>
      <c r="AJ114" s="272">
        <f t="shared" si="204"/>
        <v>0</v>
      </c>
      <c r="AK114" s="272">
        <f t="shared" si="204"/>
        <v>0</v>
      </c>
      <c r="AL114" s="272">
        <f t="shared" si="204"/>
        <v>0</v>
      </c>
      <c r="AM114" s="272">
        <f t="shared" si="204"/>
        <v>0</v>
      </c>
      <c r="AN114" s="272">
        <f t="shared" si="204"/>
        <v>2</v>
      </c>
      <c r="AO114" s="272">
        <f t="shared" si="204"/>
        <v>2</v>
      </c>
      <c r="AP114" s="272">
        <f t="shared" si="204"/>
        <v>2</v>
      </c>
      <c r="AQ114" s="272">
        <f t="shared" si="204"/>
        <v>2</v>
      </c>
      <c r="AR114" s="272">
        <f t="shared" si="204"/>
        <v>2</v>
      </c>
      <c r="AS114" s="272">
        <f t="shared" si="204"/>
        <v>2</v>
      </c>
      <c r="AT114" s="272">
        <f t="shared" si="204"/>
        <v>2</v>
      </c>
      <c r="AU114" s="272">
        <f t="shared" si="204"/>
        <v>0</v>
      </c>
      <c r="AV114" s="272">
        <f t="shared" si="204"/>
        <v>0</v>
      </c>
      <c r="AW114" s="272">
        <f t="shared" si="204"/>
        <v>0</v>
      </c>
      <c r="AX114" s="272">
        <f t="shared" si="204"/>
        <v>0</v>
      </c>
      <c r="AY114" s="272">
        <f t="shared" si="204"/>
        <v>0</v>
      </c>
      <c r="AZ114" s="272">
        <f t="shared" si="204"/>
        <v>0</v>
      </c>
      <c r="BA114" s="272">
        <f t="shared" si="204"/>
        <v>0</v>
      </c>
      <c r="BB114" s="562">
        <f t="shared" si="112"/>
        <v>14</v>
      </c>
      <c r="BC114" s="766">
        <f>BB114+BB115</f>
        <v>28</v>
      </c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82"/>
      <c r="EX114" s="182"/>
      <c r="EY114" s="7"/>
      <c r="EZ114" s="7"/>
      <c r="FA114" s="7"/>
      <c r="FB114" s="7"/>
      <c r="FC114" s="7"/>
      <c r="FD114" s="7"/>
      <c r="FE114" s="7"/>
      <c r="FF114" s="7"/>
    </row>
    <row r="115" spans="1:162" ht="18" hidden="1" customHeight="1" x14ac:dyDescent="0.25">
      <c r="A115" s="557" t="s">
        <v>777</v>
      </c>
      <c r="B115" s="557"/>
      <c r="C115" s="557"/>
      <c r="D115" s="272">
        <f t="shared" ref="D115:AA115" si="205">COUNTIF(D12:D65,"JL.26")</f>
        <v>0</v>
      </c>
      <c r="E115" s="272">
        <f t="shared" si="205"/>
        <v>0</v>
      </c>
      <c r="F115" s="272">
        <f t="shared" si="205"/>
        <v>0</v>
      </c>
      <c r="G115" s="272">
        <f t="shared" si="205"/>
        <v>0</v>
      </c>
      <c r="H115" s="272">
        <f t="shared" si="205"/>
        <v>0</v>
      </c>
      <c r="I115" s="272">
        <f t="shared" si="205"/>
        <v>0</v>
      </c>
      <c r="J115" s="272">
        <f t="shared" si="205"/>
        <v>0</v>
      </c>
      <c r="K115" s="272">
        <f t="shared" si="205"/>
        <v>0</v>
      </c>
      <c r="L115" s="272">
        <f t="shared" si="205"/>
        <v>0</v>
      </c>
      <c r="M115" s="272">
        <f t="shared" si="205"/>
        <v>0</v>
      </c>
      <c r="N115" s="272">
        <f t="shared" si="205"/>
        <v>0</v>
      </c>
      <c r="O115" s="272">
        <f t="shared" si="205"/>
        <v>0</v>
      </c>
      <c r="P115" s="272">
        <f t="shared" si="205"/>
        <v>0</v>
      </c>
      <c r="Q115" s="272">
        <f t="shared" si="205"/>
        <v>0</v>
      </c>
      <c r="R115" s="272">
        <f t="shared" si="205"/>
        <v>0</v>
      </c>
      <c r="S115" s="272">
        <f t="shared" si="205"/>
        <v>0</v>
      </c>
      <c r="T115" s="272">
        <f t="shared" si="205"/>
        <v>0</v>
      </c>
      <c r="U115" s="272">
        <f t="shared" si="205"/>
        <v>0</v>
      </c>
      <c r="V115" s="272">
        <f t="shared" si="205"/>
        <v>0</v>
      </c>
      <c r="W115" s="272">
        <f t="shared" si="205"/>
        <v>0</v>
      </c>
      <c r="X115" s="272">
        <f t="shared" si="205"/>
        <v>0</v>
      </c>
      <c r="Y115" s="272">
        <f t="shared" si="205"/>
        <v>0</v>
      </c>
      <c r="Z115" s="272"/>
      <c r="AA115" s="272">
        <f t="shared" si="205"/>
        <v>0</v>
      </c>
      <c r="AB115" s="272"/>
      <c r="AC115" s="272">
        <f>SUM(D115:AB115)</f>
        <v>0</v>
      </c>
      <c r="AD115" s="767"/>
      <c r="AE115" s="272">
        <f t="shared" ref="AE115:BA115" si="206">COUNTIF(AE12:AE65,"JL.26")</f>
        <v>0</v>
      </c>
      <c r="AF115" s="272">
        <f t="shared" si="206"/>
        <v>0</v>
      </c>
      <c r="AG115" s="272">
        <f t="shared" si="206"/>
        <v>0</v>
      </c>
      <c r="AH115" s="272">
        <f t="shared" si="206"/>
        <v>0</v>
      </c>
      <c r="AI115" s="272">
        <f t="shared" si="206"/>
        <v>3</v>
      </c>
      <c r="AJ115" s="272">
        <f t="shared" si="206"/>
        <v>3</v>
      </c>
      <c r="AK115" s="272">
        <f t="shared" si="206"/>
        <v>0</v>
      </c>
      <c r="AL115" s="272">
        <f t="shared" si="206"/>
        <v>0</v>
      </c>
      <c r="AM115" s="272">
        <f t="shared" si="206"/>
        <v>0</v>
      </c>
      <c r="AN115" s="272">
        <f t="shared" si="206"/>
        <v>0</v>
      </c>
      <c r="AO115" s="272">
        <f t="shared" si="206"/>
        <v>0</v>
      </c>
      <c r="AP115" s="272">
        <f t="shared" si="206"/>
        <v>0</v>
      </c>
      <c r="AQ115" s="272">
        <f t="shared" si="206"/>
        <v>4</v>
      </c>
      <c r="AR115" s="272">
        <f t="shared" si="206"/>
        <v>4</v>
      </c>
      <c r="AS115" s="272">
        <f t="shared" si="206"/>
        <v>0</v>
      </c>
      <c r="AT115" s="272">
        <f t="shared" si="206"/>
        <v>0</v>
      </c>
      <c r="AU115" s="272">
        <f t="shared" si="206"/>
        <v>0</v>
      </c>
      <c r="AV115" s="272">
        <f t="shared" si="206"/>
        <v>0</v>
      </c>
      <c r="AW115" s="272">
        <f t="shared" si="206"/>
        <v>0</v>
      </c>
      <c r="AX115" s="272">
        <f t="shared" si="206"/>
        <v>0</v>
      </c>
      <c r="AY115" s="272">
        <f t="shared" si="206"/>
        <v>0</v>
      </c>
      <c r="AZ115" s="272">
        <f t="shared" si="206"/>
        <v>0</v>
      </c>
      <c r="BA115" s="272">
        <f t="shared" si="206"/>
        <v>0</v>
      </c>
      <c r="BB115" s="562">
        <f t="shared" si="112"/>
        <v>14</v>
      </c>
      <c r="BC115" s="766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82"/>
      <c r="EX115" s="182"/>
      <c r="EY115" s="7"/>
      <c r="EZ115" s="7"/>
      <c r="FA115" s="7"/>
      <c r="FB115" s="7"/>
      <c r="FC115" s="7"/>
      <c r="FD115" s="7"/>
      <c r="FE115" s="7"/>
      <c r="FF115" s="7"/>
    </row>
    <row r="116" spans="1:162" ht="18" hidden="1" customHeight="1" x14ac:dyDescent="0.25">
      <c r="A116" s="770" t="s">
        <v>478</v>
      </c>
      <c r="B116" s="770"/>
      <c r="C116" s="770"/>
      <c r="D116" s="272">
        <f t="shared" ref="D116:AA116" si="207">COUNTIF(D12:D65,"K.5")</f>
        <v>0</v>
      </c>
      <c r="E116" s="272">
        <f t="shared" si="207"/>
        <v>0</v>
      </c>
      <c r="F116" s="272">
        <f t="shared" si="207"/>
        <v>0</v>
      </c>
      <c r="G116" s="272">
        <f t="shared" si="207"/>
        <v>0</v>
      </c>
      <c r="H116" s="272">
        <f t="shared" si="207"/>
        <v>0</v>
      </c>
      <c r="I116" s="272">
        <f t="shared" si="207"/>
        <v>0</v>
      </c>
      <c r="J116" s="272">
        <f t="shared" si="207"/>
        <v>0</v>
      </c>
      <c r="K116" s="272">
        <f t="shared" si="207"/>
        <v>0</v>
      </c>
      <c r="L116" s="272">
        <f t="shared" si="207"/>
        <v>0</v>
      </c>
      <c r="M116" s="272">
        <f t="shared" si="207"/>
        <v>0</v>
      </c>
      <c r="N116" s="272">
        <f t="shared" si="207"/>
        <v>0</v>
      </c>
      <c r="O116" s="272">
        <f t="shared" si="207"/>
        <v>0</v>
      </c>
      <c r="P116" s="222">
        <f t="shared" si="207"/>
        <v>0</v>
      </c>
      <c r="Q116" s="222">
        <f t="shared" si="207"/>
        <v>0</v>
      </c>
      <c r="R116" s="272">
        <f t="shared" si="207"/>
        <v>0</v>
      </c>
      <c r="S116" s="272">
        <f t="shared" si="207"/>
        <v>0</v>
      </c>
      <c r="T116" s="272">
        <f t="shared" si="207"/>
        <v>0</v>
      </c>
      <c r="U116" s="272">
        <f t="shared" si="207"/>
        <v>0</v>
      </c>
      <c r="V116" s="272">
        <f t="shared" si="207"/>
        <v>0</v>
      </c>
      <c r="W116" s="272">
        <f t="shared" si="207"/>
        <v>0</v>
      </c>
      <c r="X116" s="272">
        <f t="shared" si="207"/>
        <v>0</v>
      </c>
      <c r="Y116" s="272">
        <f t="shared" si="207"/>
        <v>0</v>
      </c>
      <c r="Z116" s="272"/>
      <c r="AA116" s="272">
        <f t="shared" si="207"/>
        <v>0</v>
      </c>
      <c r="AB116" s="2"/>
      <c r="AC116" s="272">
        <f t="shared" si="109"/>
        <v>0</v>
      </c>
      <c r="AD116" s="561">
        <f>AC116</f>
        <v>0</v>
      </c>
      <c r="AE116" s="272">
        <f t="shared" ref="AE116:BA116" si="208">COUNTIF(AE11:AE64,"K.5")</f>
        <v>0</v>
      </c>
      <c r="AF116" s="272">
        <f t="shared" si="208"/>
        <v>0</v>
      </c>
      <c r="AG116" s="272">
        <f t="shared" si="208"/>
        <v>0</v>
      </c>
      <c r="AH116" s="272">
        <f t="shared" si="208"/>
        <v>0</v>
      </c>
      <c r="AI116" s="272">
        <f t="shared" si="208"/>
        <v>0</v>
      </c>
      <c r="AJ116" s="272">
        <f t="shared" si="208"/>
        <v>0</v>
      </c>
      <c r="AK116" s="272">
        <f t="shared" si="208"/>
        <v>0</v>
      </c>
      <c r="AL116" s="272">
        <f t="shared" si="208"/>
        <v>0</v>
      </c>
      <c r="AM116" s="272">
        <f t="shared" si="208"/>
        <v>0</v>
      </c>
      <c r="AN116" s="272">
        <f t="shared" si="208"/>
        <v>0</v>
      </c>
      <c r="AO116" s="272">
        <f t="shared" si="208"/>
        <v>0</v>
      </c>
      <c r="AP116" s="272">
        <f t="shared" si="208"/>
        <v>0</v>
      </c>
      <c r="AQ116" s="272">
        <f t="shared" si="208"/>
        <v>4</v>
      </c>
      <c r="AR116" s="272">
        <f t="shared" si="208"/>
        <v>4</v>
      </c>
      <c r="AS116" s="272">
        <f t="shared" si="208"/>
        <v>0</v>
      </c>
      <c r="AT116" s="272">
        <f t="shared" si="208"/>
        <v>0</v>
      </c>
      <c r="AU116" s="272">
        <f t="shared" si="208"/>
        <v>0</v>
      </c>
      <c r="AV116" s="272">
        <f t="shared" si="208"/>
        <v>0</v>
      </c>
      <c r="AW116" s="272">
        <f t="shared" si="208"/>
        <v>0</v>
      </c>
      <c r="AX116" s="272">
        <f t="shared" si="208"/>
        <v>4</v>
      </c>
      <c r="AY116" s="272">
        <f t="shared" si="208"/>
        <v>4</v>
      </c>
      <c r="AZ116" s="272">
        <f t="shared" si="208"/>
        <v>0</v>
      </c>
      <c r="BA116" s="562">
        <f t="shared" si="208"/>
        <v>0</v>
      </c>
      <c r="BB116" s="562">
        <f t="shared" si="112"/>
        <v>16</v>
      </c>
      <c r="BC116" s="562">
        <f>BB116</f>
        <v>16</v>
      </c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82"/>
      <c r="EX116" s="182"/>
      <c r="EY116" s="7"/>
      <c r="EZ116" s="7"/>
      <c r="FA116" s="7"/>
      <c r="FB116" s="7"/>
      <c r="FC116" s="7"/>
      <c r="FD116" s="7"/>
      <c r="FE116" s="7"/>
      <c r="FF116" s="7"/>
    </row>
    <row r="117" spans="1:162" ht="18" hidden="1" customHeight="1" x14ac:dyDescent="0.25">
      <c r="A117" s="770" t="s">
        <v>618</v>
      </c>
      <c r="B117" s="770"/>
      <c r="C117" s="770"/>
      <c r="D117" s="272">
        <f t="shared" ref="D117:AA117" si="209">COUNTIF(D12:D65,"KL.40")</f>
        <v>0</v>
      </c>
      <c r="E117" s="272">
        <f t="shared" si="209"/>
        <v>0</v>
      </c>
      <c r="F117" s="272">
        <f t="shared" si="209"/>
        <v>0</v>
      </c>
      <c r="G117" s="272">
        <f t="shared" si="209"/>
        <v>0</v>
      </c>
      <c r="H117" s="272">
        <f t="shared" si="209"/>
        <v>0</v>
      </c>
      <c r="I117" s="272">
        <f t="shared" si="209"/>
        <v>0</v>
      </c>
      <c r="J117" s="272">
        <f t="shared" si="209"/>
        <v>0</v>
      </c>
      <c r="K117" s="272">
        <f t="shared" si="209"/>
        <v>0</v>
      </c>
      <c r="L117" s="272">
        <f t="shared" si="209"/>
        <v>0</v>
      </c>
      <c r="M117" s="272">
        <f t="shared" si="209"/>
        <v>0</v>
      </c>
      <c r="N117" s="272">
        <f t="shared" si="209"/>
        <v>0</v>
      </c>
      <c r="O117" s="272">
        <f t="shared" si="209"/>
        <v>0</v>
      </c>
      <c r="P117" s="272">
        <f t="shared" si="209"/>
        <v>0</v>
      </c>
      <c r="Q117" s="272">
        <f t="shared" si="209"/>
        <v>0</v>
      </c>
      <c r="R117" s="272">
        <f t="shared" si="209"/>
        <v>0</v>
      </c>
      <c r="S117" s="272">
        <f t="shared" si="209"/>
        <v>0</v>
      </c>
      <c r="T117" s="272">
        <f t="shared" si="209"/>
        <v>0</v>
      </c>
      <c r="U117" s="272">
        <f t="shared" si="209"/>
        <v>0</v>
      </c>
      <c r="V117" s="272">
        <f t="shared" si="209"/>
        <v>0</v>
      </c>
      <c r="W117" s="272">
        <f t="shared" si="209"/>
        <v>0</v>
      </c>
      <c r="X117" s="272">
        <f t="shared" si="209"/>
        <v>0</v>
      </c>
      <c r="Y117" s="272">
        <f t="shared" si="209"/>
        <v>0</v>
      </c>
      <c r="Z117" s="272"/>
      <c r="AA117" s="272">
        <f t="shared" si="209"/>
        <v>0</v>
      </c>
      <c r="AB117" s="2"/>
      <c r="AC117" s="272">
        <f t="shared" si="109"/>
        <v>0</v>
      </c>
      <c r="AD117" s="767">
        <f>AC117+AC118</f>
        <v>0</v>
      </c>
      <c r="AE117" s="272">
        <f t="shared" ref="AE117:BA117" si="210">COUNTIF(AE11:AE64,"KL.40")</f>
        <v>3</v>
      </c>
      <c r="AF117" s="272">
        <f t="shared" si="210"/>
        <v>3</v>
      </c>
      <c r="AG117" s="272">
        <f t="shared" si="210"/>
        <v>3</v>
      </c>
      <c r="AH117" s="272">
        <f t="shared" si="210"/>
        <v>0</v>
      </c>
      <c r="AI117" s="272">
        <f t="shared" si="210"/>
        <v>0</v>
      </c>
      <c r="AJ117" s="272">
        <f t="shared" si="210"/>
        <v>0</v>
      </c>
      <c r="AK117" s="272">
        <f t="shared" si="210"/>
        <v>0</v>
      </c>
      <c r="AL117" s="272">
        <f t="shared" si="210"/>
        <v>0</v>
      </c>
      <c r="AM117" s="272">
        <f t="shared" si="210"/>
        <v>0</v>
      </c>
      <c r="AN117" s="272">
        <f t="shared" si="210"/>
        <v>0</v>
      </c>
      <c r="AO117" s="272">
        <f t="shared" si="210"/>
        <v>0</v>
      </c>
      <c r="AP117" s="272">
        <f t="shared" si="210"/>
        <v>0</v>
      </c>
      <c r="AQ117" s="272">
        <f t="shared" si="210"/>
        <v>0</v>
      </c>
      <c r="AR117" s="272">
        <f t="shared" si="210"/>
        <v>0</v>
      </c>
      <c r="AS117" s="272">
        <f t="shared" si="210"/>
        <v>0</v>
      </c>
      <c r="AT117" s="272">
        <f t="shared" si="210"/>
        <v>0</v>
      </c>
      <c r="AU117" s="272">
        <f t="shared" si="210"/>
        <v>0</v>
      </c>
      <c r="AV117" s="272">
        <f t="shared" si="210"/>
        <v>0</v>
      </c>
      <c r="AW117" s="272">
        <f t="shared" si="210"/>
        <v>0</v>
      </c>
      <c r="AX117" s="272">
        <f t="shared" si="210"/>
        <v>0</v>
      </c>
      <c r="AY117" s="272">
        <f t="shared" si="210"/>
        <v>0</v>
      </c>
      <c r="AZ117" s="272">
        <f t="shared" si="210"/>
        <v>0</v>
      </c>
      <c r="BA117" s="272">
        <f t="shared" si="210"/>
        <v>0</v>
      </c>
      <c r="BB117" s="562">
        <f t="shared" si="112"/>
        <v>9</v>
      </c>
      <c r="BC117" s="766">
        <f>BB118+BB117</f>
        <v>18</v>
      </c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82"/>
      <c r="EX117" s="182"/>
      <c r="EY117" s="7"/>
      <c r="EZ117" s="7"/>
      <c r="FA117" s="7"/>
      <c r="FB117" s="7"/>
      <c r="FC117" s="7"/>
      <c r="FD117" s="7"/>
      <c r="FE117" s="7"/>
      <c r="FF117" s="7"/>
    </row>
    <row r="118" spans="1:162" ht="18" hidden="1" customHeight="1" x14ac:dyDescent="0.25">
      <c r="A118" s="770" t="s">
        <v>619</v>
      </c>
      <c r="B118" s="770"/>
      <c r="C118" s="770"/>
      <c r="D118" s="272">
        <f t="shared" ref="D118:AA118" si="211">COUNTIF(D12:D65,"K.40")</f>
        <v>0</v>
      </c>
      <c r="E118" s="272">
        <f t="shared" si="211"/>
        <v>0</v>
      </c>
      <c r="F118" s="272">
        <f t="shared" si="211"/>
        <v>0</v>
      </c>
      <c r="G118" s="272">
        <f t="shared" si="211"/>
        <v>0</v>
      </c>
      <c r="H118" s="272">
        <f t="shared" si="211"/>
        <v>0</v>
      </c>
      <c r="I118" s="272">
        <f t="shared" si="211"/>
        <v>0</v>
      </c>
      <c r="J118" s="272">
        <f t="shared" si="211"/>
        <v>0</v>
      </c>
      <c r="K118" s="272">
        <f t="shared" si="211"/>
        <v>0</v>
      </c>
      <c r="L118" s="272">
        <f t="shared" si="211"/>
        <v>0</v>
      </c>
      <c r="M118" s="272">
        <f t="shared" si="211"/>
        <v>0</v>
      </c>
      <c r="N118" s="272">
        <f t="shared" si="211"/>
        <v>0</v>
      </c>
      <c r="O118" s="272">
        <f t="shared" si="211"/>
        <v>0</v>
      </c>
      <c r="P118" s="272">
        <f t="shared" si="211"/>
        <v>0</v>
      </c>
      <c r="Q118" s="272">
        <f t="shared" si="211"/>
        <v>0</v>
      </c>
      <c r="R118" s="272">
        <f t="shared" si="211"/>
        <v>0</v>
      </c>
      <c r="S118" s="272">
        <f t="shared" si="211"/>
        <v>0</v>
      </c>
      <c r="T118" s="272">
        <f t="shared" si="211"/>
        <v>0</v>
      </c>
      <c r="U118" s="272">
        <f t="shared" si="211"/>
        <v>0</v>
      </c>
      <c r="V118" s="272">
        <f t="shared" si="211"/>
        <v>0</v>
      </c>
      <c r="W118" s="272">
        <f t="shared" si="211"/>
        <v>0</v>
      </c>
      <c r="X118" s="272">
        <f t="shared" si="211"/>
        <v>0</v>
      </c>
      <c r="Y118" s="272">
        <f t="shared" si="211"/>
        <v>0</v>
      </c>
      <c r="Z118" s="272"/>
      <c r="AA118" s="272">
        <f t="shared" si="211"/>
        <v>0</v>
      </c>
      <c r="AB118" s="2"/>
      <c r="AC118" s="272">
        <f t="shared" si="109"/>
        <v>0</v>
      </c>
      <c r="AD118" s="767"/>
      <c r="AE118" s="272">
        <f t="shared" ref="AE118:BA118" si="212">COUNTIF(AE11:AE64,"K.40")</f>
        <v>0</v>
      </c>
      <c r="AF118" s="272">
        <f t="shared" si="212"/>
        <v>0</v>
      </c>
      <c r="AG118" s="272">
        <f t="shared" si="212"/>
        <v>0</v>
      </c>
      <c r="AH118" s="272">
        <f t="shared" si="212"/>
        <v>3</v>
      </c>
      <c r="AI118" s="272">
        <f t="shared" si="212"/>
        <v>3</v>
      </c>
      <c r="AJ118" s="272">
        <f t="shared" si="212"/>
        <v>3</v>
      </c>
      <c r="AK118" s="272">
        <f t="shared" si="212"/>
        <v>0</v>
      </c>
      <c r="AL118" s="272">
        <f t="shared" si="212"/>
        <v>0</v>
      </c>
      <c r="AM118" s="272">
        <f t="shared" si="212"/>
        <v>0</v>
      </c>
      <c r="AN118" s="272">
        <f t="shared" si="212"/>
        <v>0</v>
      </c>
      <c r="AO118" s="272">
        <f t="shared" si="212"/>
        <v>0</v>
      </c>
      <c r="AP118" s="272">
        <f t="shared" si="212"/>
        <v>0</v>
      </c>
      <c r="AQ118" s="272">
        <f t="shared" si="212"/>
        <v>0</v>
      </c>
      <c r="AR118" s="272">
        <f t="shared" si="212"/>
        <v>0</v>
      </c>
      <c r="AS118" s="272">
        <f t="shared" si="212"/>
        <v>0</v>
      </c>
      <c r="AT118" s="272">
        <f t="shared" si="212"/>
        <v>0</v>
      </c>
      <c r="AU118" s="272">
        <f t="shared" si="212"/>
        <v>0</v>
      </c>
      <c r="AV118" s="272">
        <f t="shared" si="212"/>
        <v>0</v>
      </c>
      <c r="AW118" s="272">
        <f t="shared" si="212"/>
        <v>0</v>
      </c>
      <c r="AX118" s="272">
        <f t="shared" si="212"/>
        <v>0</v>
      </c>
      <c r="AY118" s="272">
        <f t="shared" si="212"/>
        <v>0</v>
      </c>
      <c r="AZ118" s="272">
        <f t="shared" si="212"/>
        <v>0</v>
      </c>
      <c r="BA118" s="562">
        <f t="shared" si="212"/>
        <v>0</v>
      </c>
      <c r="BB118" s="562">
        <f t="shared" si="112"/>
        <v>9</v>
      </c>
      <c r="BC118" s="766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82"/>
      <c r="EX118" s="182"/>
      <c r="EY118" s="7"/>
      <c r="EZ118" s="7"/>
      <c r="FA118" s="7"/>
      <c r="FB118" s="7"/>
      <c r="FC118" s="7"/>
      <c r="FD118" s="7"/>
      <c r="FE118" s="7"/>
      <c r="FF118" s="7"/>
    </row>
    <row r="119" spans="1:162" ht="18" hidden="1" customHeight="1" x14ac:dyDescent="0.25">
      <c r="A119" s="770" t="s">
        <v>484</v>
      </c>
      <c r="B119" s="770"/>
      <c r="C119" s="770"/>
      <c r="D119" s="272">
        <f>COUNTIF(D12:D65,"L.9")</f>
        <v>0</v>
      </c>
      <c r="E119" s="272">
        <f t="shared" ref="E119:AA119" si="213">COUNTIF(E12:E65,"L.9")</f>
        <v>0</v>
      </c>
      <c r="F119" s="272">
        <f t="shared" si="213"/>
        <v>0</v>
      </c>
      <c r="G119" s="272">
        <f t="shared" si="213"/>
        <v>0</v>
      </c>
      <c r="H119" s="272">
        <f>COUNTIF(H12:H65,"L.9")</f>
        <v>0</v>
      </c>
      <c r="I119" s="272">
        <f>COUNTIF(I12:I65,"L.9")</f>
        <v>0</v>
      </c>
      <c r="J119" s="272">
        <f>COUNTIF(J12:J65,"L.9")</f>
        <v>0</v>
      </c>
      <c r="K119" s="272">
        <f>COUNTIF(K12:K65,"L.9")</f>
        <v>0</v>
      </c>
      <c r="L119" s="272">
        <f>COUNTIF(L12:L65,"L.9")</f>
        <v>0</v>
      </c>
      <c r="M119" s="272">
        <f t="shared" si="213"/>
        <v>0</v>
      </c>
      <c r="N119" s="272">
        <f t="shared" si="213"/>
        <v>0</v>
      </c>
      <c r="O119" s="272">
        <f t="shared" si="213"/>
        <v>0</v>
      </c>
      <c r="P119" s="272">
        <f t="shared" si="213"/>
        <v>0</v>
      </c>
      <c r="Q119" s="272">
        <f t="shared" si="213"/>
        <v>0</v>
      </c>
      <c r="R119" s="272">
        <f t="shared" si="213"/>
        <v>0</v>
      </c>
      <c r="S119" s="272">
        <f t="shared" si="213"/>
        <v>0</v>
      </c>
      <c r="T119" s="272">
        <f t="shared" si="213"/>
        <v>0</v>
      </c>
      <c r="U119" s="272">
        <f t="shared" si="213"/>
        <v>0</v>
      </c>
      <c r="V119" s="272">
        <f t="shared" si="213"/>
        <v>0</v>
      </c>
      <c r="W119" s="272">
        <f t="shared" si="213"/>
        <v>0</v>
      </c>
      <c r="X119" s="272">
        <f t="shared" si="213"/>
        <v>0</v>
      </c>
      <c r="Y119" s="272">
        <f t="shared" si="213"/>
        <v>0</v>
      </c>
      <c r="Z119" s="272"/>
      <c r="AA119" s="272">
        <f t="shared" si="213"/>
        <v>0</v>
      </c>
      <c r="AB119" s="2"/>
      <c r="AC119" s="272">
        <f t="shared" si="109"/>
        <v>0</v>
      </c>
      <c r="AD119" s="767">
        <f>AC119+AC120</f>
        <v>0</v>
      </c>
      <c r="AE119" s="272">
        <f t="shared" ref="AE119:BA119" si="214">COUNTIF(AE11:AE64,"L.9")</f>
        <v>0</v>
      </c>
      <c r="AF119" s="272">
        <f t="shared" si="214"/>
        <v>0</v>
      </c>
      <c r="AG119" s="272">
        <f t="shared" si="214"/>
        <v>0</v>
      </c>
      <c r="AH119" s="272">
        <f t="shared" si="214"/>
        <v>0</v>
      </c>
      <c r="AI119" s="272">
        <f t="shared" si="214"/>
        <v>0</v>
      </c>
      <c r="AJ119" s="272">
        <f t="shared" si="214"/>
        <v>0</v>
      </c>
      <c r="AK119" s="272">
        <f t="shared" si="214"/>
        <v>0</v>
      </c>
      <c r="AL119" s="272">
        <f t="shared" si="214"/>
        <v>0</v>
      </c>
      <c r="AM119" s="272">
        <f t="shared" si="214"/>
        <v>0</v>
      </c>
      <c r="AN119" s="272">
        <f t="shared" si="214"/>
        <v>0</v>
      </c>
      <c r="AO119" s="272">
        <f t="shared" si="214"/>
        <v>0</v>
      </c>
      <c r="AP119" s="272">
        <f t="shared" si="214"/>
        <v>0</v>
      </c>
      <c r="AQ119" s="272">
        <f t="shared" si="214"/>
        <v>4</v>
      </c>
      <c r="AR119" s="272">
        <f t="shared" si="214"/>
        <v>4</v>
      </c>
      <c r="AS119" s="272">
        <f t="shared" si="214"/>
        <v>0</v>
      </c>
      <c r="AT119" s="272">
        <f t="shared" si="214"/>
        <v>0</v>
      </c>
      <c r="AU119" s="272">
        <f t="shared" si="214"/>
        <v>0</v>
      </c>
      <c r="AV119" s="272">
        <f t="shared" si="214"/>
        <v>0</v>
      </c>
      <c r="AW119" s="272">
        <f t="shared" si="214"/>
        <v>0</v>
      </c>
      <c r="AX119" s="272">
        <f t="shared" si="214"/>
        <v>4</v>
      </c>
      <c r="AY119" s="272">
        <f t="shared" si="214"/>
        <v>4</v>
      </c>
      <c r="AZ119" s="272">
        <f t="shared" si="214"/>
        <v>0</v>
      </c>
      <c r="BA119" s="562">
        <f t="shared" si="214"/>
        <v>0</v>
      </c>
      <c r="BB119" s="562">
        <f t="shared" si="112"/>
        <v>16</v>
      </c>
      <c r="BC119" s="766">
        <f>BB119+BB120</f>
        <v>22</v>
      </c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82"/>
      <c r="EX119" s="182"/>
      <c r="EY119" s="7"/>
      <c r="EZ119" s="7"/>
      <c r="FA119" s="7"/>
      <c r="FB119" s="7"/>
      <c r="FC119" s="7"/>
      <c r="FD119" s="7"/>
      <c r="FE119" s="7"/>
      <c r="FF119" s="7"/>
    </row>
    <row r="120" spans="1:162" ht="18" hidden="1" customHeight="1" x14ac:dyDescent="0.25">
      <c r="A120" s="770" t="s">
        <v>477</v>
      </c>
      <c r="B120" s="770"/>
      <c r="C120" s="770"/>
      <c r="D120" s="272">
        <f>COUNTIF(D12:D65,"LL.9")</f>
        <v>0</v>
      </c>
      <c r="E120" s="272">
        <f t="shared" ref="E120:AA120" si="215">COUNTIF(E12:E65,"LL.9")</f>
        <v>0</v>
      </c>
      <c r="F120" s="272">
        <f t="shared" si="215"/>
        <v>0</v>
      </c>
      <c r="G120" s="272">
        <f t="shared" si="215"/>
        <v>0</v>
      </c>
      <c r="H120" s="272">
        <f>COUNTIF(H12:H65,"LL.9")</f>
        <v>0</v>
      </c>
      <c r="I120" s="272">
        <f>COUNTIF(I12:I65,"LL.9")</f>
        <v>0</v>
      </c>
      <c r="J120" s="272">
        <f>COUNTIF(J12:J65,"LL.9")</f>
        <v>0</v>
      </c>
      <c r="K120" s="272">
        <f>COUNTIF(K12:K65,"LL.9")</f>
        <v>0</v>
      </c>
      <c r="L120" s="272">
        <f>COUNTIF(L12:L65,"LL.9")</f>
        <v>0</v>
      </c>
      <c r="M120" s="272">
        <f t="shared" si="215"/>
        <v>0</v>
      </c>
      <c r="N120" s="272">
        <f t="shared" si="215"/>
        <v>0</v>
      </c>
      <c r="O120" s="272">
        <f t="shared" si="215"/>
        <v>0</v>
      </c>
      <c r="P120" s="272">
        <f t="shared" si="215"/>
        <v>0</v>
      </c>
      <c r="Q120" s="272">
        <f t="shared" si="215"/>
        <v>0</v>
      </c>
      <c r="R120" s="272">
        <f t="shared" si="215"/>
        <v>0</v>
      </c>
      <c r="S120" s="272">
        <f t="shared" si="215"/>
        <v>0</v>
      </c>
      <c r="T120" s="272">
        <f t="shared" si="215"/>
        <v>0</v>
      </c>
      <c r="U120" s="272">
        <f t="shared" si="215"/>
        <v>0</v>
      </c>
      <c r="V120" s="272">
        <f t="shared" si="215"/>
        <v>0</v>
      </c>
      <c r="W120" s="272">
        <f t="shared" si="215"/>
        <v>0</v>
      </c>
      <c r="X120" s="272">
        <f t="shared" si="215"/>
        <v>0</v>
      </c>
      <c r="Y120" s="272">
        <f t="shared" si="215"/>
        <v>0</v>
      </c>
      <c r="Z120" s="272"/>
      <c r="AA120" s="272">
        <f t="shared" si="215"/>
        <v>0</v>
      </c>
      <c r="AB120" s="2"/>
      <c r="AC120" s="272">
        <f>SUM(D120:AB120)</f>
        <v>0</v>
      </c>
      <c r="AD120" s="767"/>
      <c r="AE120" s="272">
        <f t="shared" ref="AE120:BA120" si="216">COUNTIF(AE11:AE64,"LL.9")</f>
        <v>0</v>
      </c>
      <c r="AF120" s="272">
        <f t="shared" si="216"/>
        <v>0</v>
      </c>
      <c r="AG120" s="272">
        <f t="shared" si="216"/>
        <v>0</v>
      </c>
      <c r="AH120" s="272">
        <f t="shared" si="216"/>
        <v>0</v>
      </c>
      <c r="AI120" s="272">
        <f t="shared" si="216"/>
        <v>0</v>
      </c>
      <c r="AJ120" s="272">
        <f t="shared" si="216"/>
        <v>0</v>
      </c>
      <c r="AK120" s="272">
        <f t="shared" si="216"/>
        <v>0</v>
      </c>
      <c r="AL120" s="272">
        <f t="shared" si="216"/>
        <v>3</v>
      </c>
      <c r="AM120" s="272">
        <f t="shared" si="216"/>
        <v>3</v>
      </c>
      <c r="AN120" s="272">
        <f t="shared" si="216"/>
        <v>0</v>
      </c>
      <c r="AO120" s="272">
        <f t="shared" si="216"/>
        <v>0</v>
      </c>
      <c r="AP120" s="272">
        <f t="shared" si="216"/>
        <v>0</v>
      </c>
      <c r="AQ120" s="272">
        <f t="shared" si="216"/>
        <v>0</v>
      </c>
      <c r="AR120" s="272">
        <f t="shared" si="216"/>
        <v>0</v>
      </c>
      <c r="AS120" s="272">
        <f t="shared" si="216"/>
        <v>0</v>
      </c>
      <c r="AT120" s="272">
        <f t="shared" si="216"/>
        <v>0</v>
      </c>
      <c r="AU120" s="272">
        <f t="shared" si="216"/>
        <v>0</v>
      </c>
      <c r="AV120" s="272">
        <f t="shared" si="216"/>
        <v>0</v>
      </c>
      <c r="AW120" s="272">
        <f t="shared" si="216"/>
        <v>0</v>
      </c>
      <c r="AX120" s="272">
        <f t="shared" si="216"/>
        <v>0</v>
      </c>
      <c r="AY120" s="272">
        <f t="shared" si="216"/>
        <v>0</v>
      </c>
      <c r="AZ120" s="272">
        <f t="shared" si="216"/>
        <v>0</v>
      </c>
      <c r="BA120" s="562">
        <f t="shared" si="216"/>
        <v>0</v>
      </c>
      <c r="BB120" s="562">
        <f t="shared" si="112"/>
        <v>6</v>
      </c>
      <c r="BC120" s="766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18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82"/>
      <c r="EX120" s="182"/>
      <c r="EY120" s="7"/>
      <c r="EZ120" s="7"/>
      <c r="FA120" s="7"/>
      <c r="FB120" s="7"/>
      <c r="FC120" s="7"/>
      <c r="FD120" s="7"/>
      <c r="FE120" s="7"/>
      <c r="FF120" s="7"/>
    </row>
    <row r="121" spans="1:162" ht="18" hidden="1" customHeight="1" x14ac:dyDescent="0.25">
      <c r="A121" s="557" t="s">
        <v>758</v>
      </c>
      <c r="B121" s="557"/>
      <c r="C121" s="557"/>
      <c r="D121" s="272">
        <f t="shared" ref="D121:AA121" si="217">COUNTIF(D12:D65,"L.27")</f>
        <v>0</v>
      </c>
      <c r="E121" s="272">
        <f t="shared" si="217"/>
        <v>0</v>
      </c>
      <c r="F121" s="272">
        <f t="shared" si="217"/>
        <v>0</v>
      </c>
      <c r="G121" s="272">
        <f t="shared" si="217"/>
        <v>0</v>
      </c>
      <c r="H121" s="272">
        <f t="shared" si="217"/>
        <v>0</v>
      </c>
      <c r="I121" s="272">
        <f t="shared" si="217"/>
        <v>0</v>
      </c>
      <c r="J121" s="272">
        <f t="shared" si="217"/>
        <v>0</v>
      </c>
      <c r="K121" s="272">
        <f t="shared" si="217"/>
        <v>0</v>
      </c>
      <c r="L121" s="272">
        <f t="shared" si="217"/>
        <v>0</v>
      </c>
      <c r="M121" s="272">
        <f t="shared" si="217"/>
        <v>0</v>
      </c>
      <c r="N121" s="272">
        <f t="shared" si="217"/>
        <v>0</v>
      </c>
      <c r="O121" s="272">
        <f t="shared" si="217"/>
        <v>0</v>
      </c>
      <c r="P121" s="272">
        <f t="shared" si="217"/>
        <v>0</v>
      </c>
      <c r="Q121" s="272">
        <f t="shared" si="217"/>
        <v>0</v>
      </c>
      <c r="R121" s="272">
        <f t="shared" si="217"/>
        <v>0</v>
      </c>
      <c r="S121" s="272">
        <f t="shared" si="217"/>
        <v>0</v>
      </c>
      <c r="T121" s="272">
        <f t="shared" si="217"/>
        <v>0</v>
      </c>
      <c r="U121" s="272">
        <f t="shared" si="217"/>
        <v>0</v>
      </c>
      <c r="V121" s="272">
        <f t="shared" si="217"/>
        <v>0</v>
      </c>
      <c r="W121" s="272">
        <f t="shared" si="217"/>
        <v>0</v>
      </c>
      <c r="X121" s="272">
        <f t="shared" si="217"/>
        <v>0</v>
      </c>
      <c r="Y121" s="272">
        <f t="shared" si="217"/>
        <v>0</v>
      </c>
      <c r="Z121" s="272"/>
      <c r="AA121" s="272">
        <f t="shared" si="217"/>
        <v>0</v>
      </c>
      <c r="AB121" s="2"/>
      <c r="AC121" s="272">
        <f>SUM(D121:AB121)</f>
        <v>0</v>
      </c>
      <c r="AD121" s="767">
        <f>AC121+AC122</f>
        <v>0</v>
      </c>
      <c r="AE121" s="272">
        <f t="shared" ref="AE121:BA121" si="218">COUNTIF(AE11:AE64,"L.27")</f>
        <v>0</v>
      </c>
      <c r="AF121" s="272">
        <f t="shared" si="218"/>
        <v>0</v>
      </c>
      <c r="AG121" s="272">
        <f t="shared" si="218"/>
        <v>0</v>
      </c>
      <c r="AH121" s="272">
        <f t="shared" si="218"/>
        <v>3</v>
      </c>
      <c r="AI121" s="272">
        <f t="shared" si="218"/>
        <v>3</v>
      </c>
      <c r="AJ121" s="272">
        <f t="shared" si="218"/>
        <v>3</v>
      </c>
      <c r="AK121" s="272">
        <f t="shared" si="218"/>
        <v>0</v>
      </c>
      <c r="AL121" s="272">
        <f t="shared" si="218"/>
        <v>0</v>
      </c>
      <c r="AM121" s="272">
        <f t="shared" si="218"/>
        <v>0</v>
      </c>
      <c r="AN121" s="272">
        <f t="shared" si="218"/>
        <v>0</v>
      </c>
      <c r="AO121" s="272">
        <f t="shared" si="218"/>
        <v>0</v>
      </c>
      <c r="AP121" s="272">
        <f t="shared" si="218"/>
        <v>0</v>
      </c>
      <c r="AQ121" s="272">
        <f t="shared" si="218"/>
        <v>0</v>
      </c>
      <c r="AR121" s="272">
        <f t="shared" si="218"/>
        <v>0</v>
      </c>
      <c r="AS121" s="272">
        <f t="shared" si="218"/>
        <v>0</v>
      </c>
      <c r="AT121" s="272">
        <f t="shared" si="218"/>
        <v>0</v>
      </c>
      <c r="AU121" s="272">
        <f t="shared" si="218"/>
        <v>0</v>
      </c>
      <c r="AV121" s="272">
        <f t="shared" si="218"/>
        <v>0</v>
      </c>
      <c r="AW121" s="272">
        <f t="shared" si="218"/>
        <v>0</v>
      </c>
      <c r="AX121" s="272">
        <f t="shared" si="218"/>
        <v>0</v>
      </c>
      <c r="AY121" s="272">
        <f t="shared" si="218"/>
        <v>0</v>
      </c>
      <c r="AZ121" s="272">
        <f t="shared" si="218"/>
        <v>0</v>
      </c>
      <c r="BA121" s="272">
        <f t="shared" si="218"/>
        <v>0</v>
      </c>
      <c r="BB121" s="562">
        <f>SUM(AE121:BA121)</f>
        <v>9</v>
      </c>
      <c r="BC121" s="766">
        <f>BB121+BB122</f>
        <v>12</v>
      </c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82"/>
      <c r="EX121" s="182"/>
      <c r="EY121" s="7"/>
      <c r="EZ121" s="7"/>
      <c r="FA121" s="7"/>
      <c r="FB121" s="7"/>
      <c r="FC121" s="7"/>
      <c r="FD121" s="7"/>
      <c r="FE121" s="7"/>
      <c r="FF121" s="7"/>
    </row>
    <row r="122" spans="1:162" ht="18" hidden="1" customHeight="1" x14ac:dyDescent="0.25">
      <c r="A122" s="557" t="s">
        <v>758</v>
      </c>
      <c r="B122" s="557"/>
      <c r="C122" s="557"/>
      <c r="D122" s="272">
        <f t="shared" ref="D122:AA122" si="219">COUNTIF(D12:D65,"LL.27")</f>
        <v>0</v>
      </c>
      <c r="E122" s="272">
        <f t="shared" si="219"/>
        <v>0</v>
      </c>
      <c r="F122" s="272">
        <f t="shared" si="219"/>
        <v>0</v>
      </c>
      <c r="G122" s="272">
        <f t="shared" si="219"/>
        <v>0</v>
      </c>
      <c r="H122" s="272">
        <f t="shared" si="219"/>
        <v>0</v>
      </c>
      <c r="I122" s="272">
        <f t="shared" si="219"/>
        <v>0</v>
      </c>
      <c r="J122" s="272">
        <f t="shared" si="219"/>
        <v>0</v>
      </c>
      <c r="K122" s="272">
        <f t="shared" si="219"/>
        <v>0</v>
      </c>
      <c r="L122" s="272">
        <f t="shared" si="219"/>
        <v>0</v>
      </c>
      <c r="M122" s="272">
        <f t="shared" si="219"/>
        <v>0</v>
      </c>
      <c r="N122" s="272">
        <f t="shared" si="219"/>
        <v>0</v>
      </c>
      <c r="O122" s="272">
        <f t="shared" si="219"/>
        <v>0</v>
      </c>
      <c r="P122" s="272">
        <f t="shared" si="219"/>
        <v>0</v>
      </c>
      <c r="Q122" s="272">
        <f t="shared" si="219"/>
        <v>0</v>
      </c>
      <c r="R122" s="272">
        <f t="shared" si="219"/>
        <v>0</v>
      </c>
      <c r="S122" s="272">
        <f t="shared" si="219"/>
        <v>0</v>
      </c>
      <c r="T122" s="272">
        <f t="shared" si="219"/>
        <v>0</v>
      </c>
      <c r="U122" s="272">
        <f t="shared" si="219"/>
        <v>0</v>
      </c>
      <c r="V122" s="272">
        <f t="shared" si="219"/>
        <v>0</v>
      </c>
      <c r="W122" s="272">
        <f t="shared" si="219"/>
        <v>0</v>
      </c>
      <c r="X122" s="272">
        <f t="shared" si="219"/>
        <v>0</v>
      </c>
      <c r="Y122" s="272">
        <f t="shared" si="219"/>
        <v>0</v>
      </c>
      <c r="Z122" s="272"/>
      <c r="AA122" s="272">
        <f t="shared" si="219"/>
        <v>0</v>
      </c>
      <c r="AB122" s="2"/>
      <c r="AC122" s="272">
        <f>SUM(D122:AB122)</f>
        <v>0</v>
      </c>
      <c r="AD122" s="767"/>
      <c r="AE122" s="272">
        <f t="shared" ref="AE122:BA122" si="220">COUNTIF(AE11:AE64,"LL.27")</f>
        <v>0</v>
      </c>
      <c r="AF122" s="272">
        <f t="shared" si="220"/>
        <v>0</v>
      </c>
      <c r="AG122" s="272">
        <f t="shared" si="220"/>
        <v>0</v>
      </c>
      <c r="AH122" s="272">
        <f t="shared" si="220"/>
        <v>0</v>
      </c>
      <c r="AI122" s="272">
        <f t="shared" si="220"/>
        <v>0</v>
      </c>
      <c r="AJ122" s="272">
        <f t="shared" si="220"/>
        <v>0</v>
      </c>
      <c r="AK122" s="272">
        <f t="shared" si="220"/>
        <v>3</v>
      </c>
      <c r="AL122" s="272">
        <f t="shared" si="220"/>
        <v>0</v>
      </c>
      <c r="AM122" s="272">
        <f t="shared" si="220"/>
        <v>0</v>
      </c>
      <c r="AN122" s="272">
        <f t="shared" si="220"/>
        <v>0</v>
      </c>
      <c r="AO122" s="272">
        <f t="shared" si="220"/>
        <v>0</v>
      </c>
      <c r="AP122" s="272">
        <f t="shared" si="220"/>
        <v>0</v>
      </c>
      <c r="AQ122" s="272">
        <f t="shared" si="220"/>
        <v>0</v>
      </c>
      <c r="AR122" s="272">
        <f t="shared" si="220"/>
        <v>0</v>
      </c>
      <c r="AS122" s="272">
        <f t="shared" si="220"/>
        <v>0</v>
      </c>
      <c r="AT122" s="272">
        <f t="shared" si="220"/>
        <v>0</v>
      </c>
      <c r="AU122" s="272">
        <f t="shared" si="220"/>
        <v>0</v>
      </c>
      <c r="AV122" s="272">
        <f t="shared" si="220"/>
        <v>0</v>
      </c>
      <c r="AW122" s="272">
        <f t="shared" si="220"/>
        <v>0</v>
      </c>
      <c r="AX122" s="272">
        <f t="shared" si="220"/>
        <v>0</v>
      </c>
      <c r="AY122" s="272">
        <f t="shared" si="220"/>
        <v>0</v>
      </c>
      <c r="AZ122" s="272">
        <f t="shared" si="220"/>
        <v>0</v>
      </c>
      <c r="BA122" s="272">
        <f t="shared" si="220"/>
        <v>0</v>
      </c>
      <c r="BB122" s="562">
        <f>SUM(AE122:BA122)</f>
        <v>3</v>
      </c>
      <c r="BC122" s="766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82"/>
      <c r="EX122" s="182"/>
      <c r="EY122" s="7"/>
      <c r="EZ122" s="7"/>
      <c r="FA122" s="7"/>
      <c r="FB122" s="7"/>
      <c r="FC122" s="7"/>
      <c r="FD122" s="7"/>
      <c r="FE122" s="7"/>
      <c r="FF122" s="7"/>
    </row>
    <row r="123" spans="1:162" ht="18" hidden="1" customHeight="1" x14ac:dyDescent="0.25">
      <c r="A123" s="770" t="s">
        <v>480</v>
      </c>
      <c r="B123" s="770"/>
      <c r="C123" s="770"/>
      <c r="D123" s="272">
        <f t="shared" ref="D123:AA123" si="221">COUNTIF(D12:D65,"P.15")</f>
        <v>0</v>
      </c>
      <c r="E123" s="272">
        <f t="shared" si="221"/>
        <v>0</v>
      </c>
      <c r="F123" s="272">
        <f t="shared" si="221"/>
        <v>0</v>
      </c>
      <c r="G123" s="272">
        <f t="shared" si="221"/>
        <v>0</v>
      </c>
      <c r="H123" s="272">
        <f t="shared" si="221"/>
        <v>0</v>
      </c>
      <c r="I123" s="272">
        <f t="shared" si="221"/>
        <v>0</v>
      </c>
      <c r="J123" s="272">
        <f t="shared" si="221"/>
        <v>0</v>
      </c>
      <c r="K123" s="272">
        <f t="shared" si="221"/>
        <v>0</v>
      </c>
      <c r="L123" s="272">
        <f t="shared" si="221"/>
        <v>0</v>
      </c>
      <c r="M123" s="272">
        <f t="shared" si="221"/>
        <v>0</v>
      </c>
      <c r="N123" s="272">
        <f t="shared" si="221"/>
        <v>0</v>
      </c>
      <c r="O123" s="272">
        <f t="shared" si="221"/>
        <v>0</v>
      </c>
      <c r="P123" s="222">
        <f t="shared" si="221"/>
        <v>0</v>
      </c>
      <c r="Q123" s="222">
        <f t="shared" si="221"/>
        <v>0</v>
      </c>
      <c r="R123" s="272">
        <f t="shared" si="221"/>
        <v>0</v>
      </c>
      <c r="S123" s="272">
        <f t="shared" si="221"/>
        <v>0</v>
      </c>
      <c r="T123" s="272">
        <f t="shared" si="221"/>
        <v>0</v>
      </c>
      <c r="U123" s="272">
        <f t="shared" si="221"/>
        <v>0</v>
      </c>
      <c r="V123" s="272">
        <f t="shared" si="221"/>
        <v>0</v>
      </c>
      <c r="W123" s="272">
        <f t="shared" si="221"/>
        <v>0</v>
      </c>
      <c r="X123" s="272">
        <f t="shared" si="221"/>
        <v>0</v>
      </c>
      <c r="Y123" s="272">
        <f t="shared" si="221"/>
        <v>0</v>
      </c>
      <c r="Z123" s="272"/>
      <c r="AA123" s="272">
        <f t="shared" si="221"/>
        <v>0</v>
      </c>
      <c r="AB123" s="2"/>
      <c r="AC123" s="272">
        <f t="shared" si="109"/>
        <v>0</v>
      </c>
      <c r="AD123" s="561">
        <f>AC123</f>
        <v>0</v>
      </c>
      <c r="AE123" s="272">
        <f t="shared" ref="AE123:BA123" si="222">COUNTIF(AE11:AE64,"P.15")</f>
        <v>0</v>
      </c>
      <c r="AF123" s="272">
        <f t="shared" si="222"/>
        <v>0</v>
      </c>
      <c r="AG123" s="272">
        <f t="shared" si="222"/>
        <v>0</v>
      </c>
      <c r="AH123" s="272">
        <f t="shared" si="222"/>
        <v>0</v>
      </c>
      <c r="AI123" s="272">
        <f t="shared" si="222"/>
        <v>0</v>
      </c>
      <c r="AJ123" s="272">
        <f t="shared" si="222"/>
        <v>0</v>
      </c>
      <c r="AK123" s="272">
        <f t="shared" si="222"/>
        <v>3</v>
      </c>
      <c r="AL123" s="272">
        <f t="shared" si="222"/>
        <v>3</v>
      </c>
      <c r="AM123" s="272">
        <f t="shared" si="222"/>
        <v>3</v>
      </c>
      <c r="AN123" s="272">
        <f t="shared" si="222"/>
        <v>0</v>
      </c>
      <c r="AO123" s="272">
        <f t="shared" si="222"/>
        <v>0</v>
      </c>
      <c r="AP123" s="272">
        <f t="shared" si="222"/>
        <v>0</v>
      </c>
      <c r="AQ123" s="272">
        <f t="shared" si="222"/>
        <v>0</v>
      </c>
      <c r="AR123" s="272">
        <f t="shared" si="222"/>
        <v>0</v>
      </c>
      <c r="AS123" s="272">
        <f t="shared" si="222"/>
        <v>4</v>
      </c>
      <c r="AT123" s="272">
        <f t="shared" si="222"/>
        <v>4</v>
      </c>
      <c r="AU123" s="272">
        <f t="shared" si="222"/>
        <v>0</v>
      </c>
      <c r="AV123" s="272">
        <f t="shared" si="222"/>
        <v>0</v>
      </c>
      <c r="AW123" s="272">
        <f t="shared" si="222"/>
        <v>0</v>
      </c>
      <c r="AX123" s="272">
        <f t="shared" si="222"/>
        <v>0</v>
      </c>
      <c r="AY123" s="272">
        <f t="shared" si="222"/>
        <v>0</v>
      </c>
      <c r="AZ123" s="272">
        <f t="shared" si="222"/>
        <v>4</v>
      </c>
      <c r="BA123" s="562">
        <f t="shared" si="222"/>
        <v>4</v>
      </c>
      <c r="BB123" s="562">
        <f t="shared" si="112"/>
        <v>25</v>
      </c>
      <c r="BC123" s="562">
        <f>BB123</f>
        <v>25</v>
      </c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82"/>
      <c r="EX123" s="182"/>
      <c r="EY123" s="7"/>
      <c r="EZ123" s="7"/>
      <c r="FA123" s="7"/>
      <c r="FB123" s="7"/>
      <c r="FC123" s="7"/>
      <c r="FD123" s="7"/>
      <c r="FE123" s="7"/>
      <c r="FF123" s="7"/>
    </row>
    <row r="124" spans="1:162" ht="18" hidden="1" customHeight="1" x14ac:dyDescent="0.25">
      <c r="A124" s="770" t="s">
        <v>481</v>
      </c>
      <c r="B124" s="770"/>
      <c r="C124" s="770"/>
      <c r="D124" s="272">
        <f t="shared" ref="D124:AA124" si="223">COUNTIF(D12:D65,"R.14")</f>
        <v>0</v>
      </c>
      <c r="E124" s="272">
        <f t="shared" si="223"/>
        <v>0</v>
      </c>
      <c r="F124" s="272">
        <f t="shared" si="223"/>
        <v>0</v>
      </c>
      <c r="G124" s="272">
        <f t="shared" si="223"/>
        <v>0</v>
      </c>
      <c r="H124" s="272">
        <f t="shared" si="223"/>
        <v>0</v>
      </c>
      <c r="I124" s="272">
        <f t="shared" si="223"/>
        <v>0</v>
      </c>
      <c r="J124" s="272">
        <f t="shared" si="223"/>
        <v>0</v>
      </c>
      <c r="K124" s="272">
        <f t="shared" si="223"/>
        <v>0</v>
      </c>
      <c r="L124" s="272">
        <f t="shared" si="223"/>
        <v>0</v>
      </c>
      <c r="M124" s="272">
        <f t="shared" si="223"/>
        <v>0</v>
      </c>
      <c r="N124" s="272">
        <f t="shared" si="223"/>
        <v>0</v>
      </c>
      <c r="O124" s="272">
        <f t="shared" si="223"/>
        <v>0</v>
      </c>
      <c r="P124" s="222">
        <f t="shared" si="223"/>
        <v>0</v>
      </c>
      <c r="Q124" s="222">
        <f t="shared" si="223"/>
        <v>0</v>
      </c>
      <c r="R124" s="272">
        <f t="shared" si="223"/>
        <v>0</v>
      </c>
      <c r="S124" s="272">
        <f t="shared" si="223"/>
        <v>0</v>
      </c>
      <c r="T124" s="272">
        <f t="shared" si="223"/>
        <v>0</v>
      </c>
      <c r="U124" s="272">
        <f t="shared" si="223"/>
        <v>0</v>
      </c>
      <c r="V124" s="272">
        <f t="shared" si="223"/>
        <v>0</v>
      </c>
      <c r="W124" s="272">
        <f t="shared" si="223"/>
        <v>0</v>
      </c>
      <c r="X124" s="272">
        <f t="shared" si="223"/>
        <v>0</v>
      </c>
      <c r="Y124" s="272">
        <f t="shared" si="223"/>
        <v>0</v>
      </c>
      <c r="Z124" s="272"/>
      <c r="AA124" s="272">
        <f t="shared" si="223"/>
        <v>0</v>
      </c>
      <c r="AB124" s="2"/>
      <c r="AC124" s="272">
        <f t="shared" si="109"/>
        <v>0</v>
      </c>
      <c r="AD124" s="767">
        <f>AC124+AC125</f>
        <v>0</v>
      </c>
      <c r="AE124" s="272">
        <f t="shared" ref="AE124:BA124" si="224">COUNTIF(AE11:AE64,"R.14")</f>
        <v>0</v>
      </c>
      <c r="AF124" s="272">
        <f t="shared" si="224"/>
        <v>0</v>
      </c>
      <c r="AG124" s="272">
        <f t="shared" si="224"/>
        <v>0</v>
      </c>
      <c r="AH124" s="272">
        <f t="shared" si="224"/>
        <v>0</v>
      </c>
      <c r="AI124" s="272">
        <f t="shared" si="224"/>
        <v>0</v>
      </c>
      <c r="AJ124" s="272">
        <f t="shared" si="224"/>
        <v>0</v>
      </c>
      <c r="AK124" s="272">
        <f t="shared" si="224"/>
        <v>3</v>
      </c>
      <c r="AL124" s="272">
        <f t="shared" si="224"/>
        <v>3</v>
      </c>
      <c r="AM124" s="272">
        <f t="shared" si="224"/>
        <v>3</v>
      </c>
      <c r="AN124" s="272">
        <f t="shared" si="224"/>
        <v>0</v>
      </c>
      <c r="AO124" s="272">
        <f t="shared" si="224"/>
        <v>0</v>
      </c>
      <c r="AP124" s="272">
        <f t="shared" si="224"/>
        <v>0</v>
      </c>
      <c r="AQ124" s="272">
        <f t="shared" si="224"/>
        <v>0</v>
      </c>
      <c r="AR124" s="272">
        <f t="shared" si="224"/>
        <v>0</v>
      </c>
      <c r="AS124" s="272">
        <f t="shared" si="224"/>
        <v>4</v>
      </c>
      <c r="AT124" s="272">
        <f t="shared" si="224"/>
        <v>4</v>
      </c>
      <c r="AU124" s="272">
        <f t="shared" si="224"/>
        <v>0</v>
      </c>
      <c r="AV124" s="272">
        <f t="shared" si="224"/>
        <v>0</v>
      </c>
      <c r="AW124" s="272">
        <f t="shared" si="224"/>
        <v>0</v>
      </c>
      <c r="AX124" s="272">
        <f t="shared" si="224"/>
        <v>0</v>
      </c>
      <c r="AY124" s="272">
        <f t="shared" si="224"/>
        <v>0</v>
      </c>
      <c r="AZ124" s="272">
        <f t="shared" si="224"/>
        <v>4</v>
      </c>
      <c r="BA124" s="562">
        <f t="shared" si="224"/>
        <v>4</v>
      </c>
      <c r="BB124" s="562">
        <f t="shared" si="112"/>
        <v>25</v>
      </c>
      <c r="BC124" s="766">
        <f>BB124+BB125</f>
        <v>34</v>
      </c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82"/>
      <c r="EX124" s="182"/>
      <c r="EY124" s="7"/>
      <c r="EZ124" s="7"/>
      <c r="FA124" s="7"/>
      <c r="FB124" s="7"/>
      <c r="FC124" s="7"/>
      <c r="FD124" s="7"/>
      <c r="FE124" s="7"/>
      <c r="FF124" s="7"/>
    </row>
    <row r="125" spans="1:162" ht="18" hidden="1" customHeight="1" x14ac:dyDescent="0.25">
      <c r="A125" s="770" t="s">
        <v>492</v>
      </c>
      <c r="B125" s="770"/>
      <c r="C125" s="770"/>
      <c r="D125" s="272">
        <f t="shared" ref="D125:AA125" si="225">COUNTIF(D12:D65,"RL.14")</f>
        <v>0</v>
      </c>
      <c r="E125" s="272">
        <f t="shared" si="225"/>
        <v>0</v>
      </c>
      <c r="F125" s="272">
        <f t="shared" si="225"/>
        <v>0</v>
      </c>
      <c r="G125" s="272">
        <f t="shared" si="225"/>
        <v>0</v>
      </c>
      <c r="H125" s="272">
        <f t="shared" si="225"/>
        <v>0</v>
      </c>
      <c r="I125" s="272">
        <f t="shared" si="225"/>
        <v>0</v>
      </c>
      <c r="J125" s="272">
        <f t="shared" si="225"/>
        <v>0</v>
      </c>
      <c r="K125" s="272">
        <f t="shared" si="225"/>
        <v>0</v>
      </c>
      <c r="L125" s="272">
        <f t="shared" si="225"/>
        <v>0</v>
      </c>
      <c r="M125" s="272">
        <f t="shared" si="225"/>
        <v>0</v>
      </c>
      <c r="N125" s="272">
        <f t="shared" si="225"/>
        <v>0</v>
      </c>
      <c r="O125" s="272">
        <f t="shared" si="225"/>
        <v>0</v>
      </c>
      <c r="P125" s="222">
        <f t="shared" si="225"/>
        <v>0</v>
      </c>
      <c r="Q125" s="222">
        <f t="shared" si="225"/>
        <v>0</v>
      </c>
      <c r="R125" s="272">
        <f t="shared" si="225"/>
        <v>0</v>
      </c>
      <c r="S125" s="272">
        <f t="shared" si="225"/>
        <v>0</v>
      </c>
      <c r="T125" s="272">
        <f t="shared" si="225"/>
        <v>0</v>
      </c>
      <c r="U125" s="272">
        <f t="shared" si="225"/>
        <v>0</v>
      </c>
      <c r="V125" s="272">
        <f t="shared" si="225"/>
        <v>0</v>
      </c>
      <c r="W125" s="272">
        <f t="shared" si="225"/>
        <v>0</v>
      </c>
      <c r="X125" s="272">
        <f t="shared" si="225"/>
        <v>0</v>
      </c>
      <c r="Y125" s="272">
        <f t="shared" si="225"/>
        <v>0</v>
      </c>
      <c r="Z125" s="272"/>
      <c r="AA125" s="272">
        <f t="shared" si="225"/>
        <v>0</v>
      </c>
      <c r="AB125" s="2"/>
      <c r="AC125" s="272">
        <f t="shared" si="109"/>
        <v>0</v>
      </c>
      <c r="AD125" s="767"/>
      <c r="AE125" s="272">
        <f t="shared" ref="AE125:BA125" si="226">COUNTIF(AE11:AE64,"RL.14")</f>
        <v>0</v>
      </c>
      <c r="AF125" s="272">
        <f t="shared" si="226"/>
        <v>0</v>
      </c>
      <c r="AG125" s="272">
        <f t="shared" si="226"/>
        <v>0</v>
      </c>
      <c r="AH125" s="272">
        <f t="shared" si="226"/>
        <v>3</v>
      </c>
      <c r="AI125" s="272">
        <f t="shared" si="226"/>
        <v>3</v>
      </c>
      <c r="AJ125" s="272">
        <f t="shared" si="226"/>
        <v>3</v>
      </c>
      <c r="AK125" s="272">
        <f t="shared" si="226"/>
        <v>0</v>
      </c>
      <c r="AL125" s="272">
        <f t="shared" si="226"/>
        <v>0</v>
      </c>
      <c r="AM125" s="272">
        <f t="shared" si="226"/>
        <v>0</v>
      </c>
      <c r="AN125" s="272">
        <f t="shared" si="226"/>
        <v>0</v>
      </c>
      <c r="AO125" s="272">
        <f t="shared" si="226"/>
        <v>0</v>
      </c>
      <c r="AP125" s="272">
        <f t="shared" si="226"/>
        <v>0</v>
      </c>
      <c r="AQ125" s="272">
        <f t="shared" si="226"/>
        <v>0</v>
      </c>
      <c r="AR125" s="272">
        <f t="shared" si="226"/>
        <v>0</v>
      </c>
      <c r="AS125" s="272">
        <f t="shared" si="226"/>
        <v>0</v>
      </c>
      <c r="AT125" s="272">
        <f t="shared" si="226"/>
        <v>0</v>
      </c>
      <c r="AU125" s="272">
        <f t="shared" si="226"/>
        <v>0</v>
      </c>
      <c r="AV125" s="272">
        <f t="shared" si="226"/>
        <v>0</v>
      </c>
      <c r="AW125" s="272">
        <f t="shared" si="226"/>
        <v>0</v>
      </c>
      <c r="AX125" s="272">
        <f t="shared" si="226"/>
        <v>0</v>
      </c>
      <c r="AY125" s="272">
        <f t="shared" si="226"/>
        <v>0</v>
      </c>
      <c r="AZ125" s="272">
        <f t="shared" si="226"/>
        <v>0</v>
      </c>
      <c r="BA125" s="562">
        <f t="shared" si="226"/>
        <v>0</v>
      </c>
      <c r="BB125" s="562">
        <f t="shared" si="112"/>
        <v>9</v>
      </c>
      <c r="BC125" s="766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18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82"/>
      <c r="EX125" s="182"/>
      <c r="EY125" s="7"/>
      <c r="EZ125" s="7"/>
      <c r="FA125" s="7"/>
      <c r="FB125" s="7"/>
      <c r="FC125" s="7"/>
      <c r="FD125" s="7"/>
      <c r="FE125" s="7"/>
      <c r="FF125" s="7"/>
    </row>
    <row r="126" spans="1:162" ht="18" hidden="1" customHeight="1" x14ac:dyDescent="0.25">
      <c r="A126" s="770" t="s">
        <v>493</v>
      </c>
      <c r="B126" s="770"/>
      <c r="C126" s="770"/>
      <c r="D126" s="272">
        <f t="shared" ref="D126:AA126" si="227">COUNTIF(D12:D65,"F.32")</f>
        <v>0</v>
      </c>
      <c r="E126" s="272">
        <f t="shared" si="227"/>
        <v>0</v>
      </c>
      <c r="F126" s="272">
        <f t="shared" si="227"/>
        <v>0</v>
      </c>
      <c r="G126" s="272">
        <f t="shared" si="227"/>
        <v>0</v>
      </c>
      <c r="H126" s="272">
        <f t="shared" si="227"/>
        <v>0</v>
      </c>
      <c r="I126" s="272">
        <f t="shared" si="227"/>
        <v>0</v>
      </c>
      <c r="J126" s="272">
        <f t="shared" si="227"/>
        <v>0</v>
      </c>
      <c r="K126" s="272">
        <f t="shared" si="227"/>
        <v>0</v>
      </c>
      <c r="L126" s="272">
        <f t="shared" si="227"/>
        <v>0</v>
      </c>
      <c r="M126" s="272">
        <f t="shared" si="227"/>
        <v>0</v>
      </c>
      <c r="N126" s="272">
        <f t="shared" si="227"/>
        <v>0</v>
      </c>
      <c r="O126" s="272">
        <f t="shared" si="227"/>
        <v>0</v>
      </c>
      <c r="P126" s="272">
        <f t="shared" si="227"/>
        <v>0</v>
      </c>
      <c r="Q126" s="272">
        <f t="shared" si="227"/>
        <v>0</v>
      </c>
      <c r="R126" s="272">
        <f t="shared" si="227"/>
        <v>0</v>
      </c>
      <c r="S126" s="272">
        <f t="shared" si="227"/>
        <v>0</v>
      </c>
      <c r="T126" s="272">
        <f t="shared" si="227"/>
        <v>0</v>
      </c>
      <c r="U126" s="272">
        <f t="shared" si="227"/>
        <v>0</v>
      </c>
      <c r="V126" s="272">
        <f t="shared" si="227"/>
        <v>0</v>
      </c>
      <c r="W126" s="272">
        <f t="shared" si="227"/>
        <v>0</v>
      </c>
      <c r="X126" s="272">
        <f t="shared" si="227"/>
        <v>0</v>
      </c>
      <c r="Y126" s="272">
        <f t="shared" si="227"/>
        <v>0</v>
      </c>
      <c r="Z126" s="272"/>
      <c r="AA126" s="272">
        <f t="shared" si="227"/>
        <v>0</v>
      </c>
      <c r="AB126" s="2"/>
      <c r="AC126" s="272">
        <f t="shared" si="109"/>
        <v>0</v>
      </c>
      <c r="AD126" s="561">
        <f t="shared" ref="AD126:AD135" si="228">AC126</f>
        <v>0</v>
      </c>
      <c r="AE126" s="272">
        <f t="shared" ref="AE126:BA126" si="229">COUNTIF(AE11:AE64,"F.32")</f>
        <v>0</v>
      </c>
      <c r="AF126" s="272">
        <f t="shared" si="229"/>
        <v>0</v>
      </c>
      <c r="AG126" s="272">
        <f t="shared" si="229"/>
        <v>0</v>
      </c>
      <c r="AH126" s="272">
        <f t="shared" si="229"/>
        <v>0</v>
      </c>
      <c r="AI126" s="272">
        <f t="shared" si="229"/>
        <v>0</v>
      </c>
      <c r="AJ126" s="272">
        <f t="shared" si="229"/>
        <v>0</v>
      </c>
      <c r="AK126" s="272">
        <f t="shared" si="229"/>
        <v>0</v>
      </c>
      <c r="AL126" s="272">
        <f t="shared" si="229"/>
        <v>0</v>
      </c>
      <c r="AM126" s="272">
        <f t="shared" si="229"/>
        <v>0</v>
      </c>
      <c r="AN126" s="272">
        <f t="shared" si="229"/>
        <v>0</v>
      </c>
      <c r="AO126" s="272">
        <f t="shared" si="229"/>
        <v>0</v>
      </c>
      <c r="AP126" s="272">
        <f t="shared" si="229"/>
        <v>0</v>
      </c>
      <c r="AQ126" s="272">
        <f t="shared" si="229"/>
        <v>3</v>
      </c>
      <c r="AR126" s="272">
        <f t="shared" si="229"/>
        <v>3</v>
      </c>
      <c r="AS126" s="272">
        <f t="shared" si="229"/>
        <v>3</v>
      </c>
      <c r="AT126" s="272">
        <f t="shared" si="229"/>
        <v>3</v>
      </c>
      <c r="AU126" s="272">
        <f t="shared" si="229"/>
        <v>3</v>
      </c>
      <c r="AV126" s="272">
        <f t="shared" si="229"/>
        <v>3</v>
      </c>
      <c r="AW126" s="272">
        <f t="shared" si="229"/>
        <v>3</v>
      </c>
      <c r="AX126" s="272">
        <f t="shared" si="229"/>
        <v>3</v>
      </c>
      <c r="AY126" s="272">
        <f t="shared" si="229"/>
        <v>3</v>
      </c>
      <c r="AZ126" s="272">
        <f t="shared" si="229"/>
        <v>3</v>
      </c>
      <c r="BA126" s="562">
        <f t="shared" si="229"/>
        <v>3</v>
      </c>
      <c r="BB126" s="562">
        <f t="shared" si="112"/>
        <v>33</v>
      </c>
      <c r="BC126" s="562">
        <f t="shared" ref="BC126:BC135" si="230">BB126</f>
        <v>33</v>
      </c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82"/>
      <c r="EX126" s="182"/>
      <c r="EY126" s="7"/>
      <c r="EZ126" s="7"/>
      <c r="FA126" s="7"/>
      <c r="FB126" s="7"/>
      <c r="FC126" s="7"/>
      <c r="FD126" s="7"/>
      <c r="FE126" s="7"/>
      <c r="FF126" s="7"/>
    </row>
    <row r="127" spans="1:162" ht="18" hidden="1" customHeight="1" x14ac:dyDescent="0.25">
      <c r="A127" s="770" t="s">
        <v>494</v>
      </c>
      <c r="B127" s="770"/>
      <c r="C127" s="770"/>
      <c r="D127" s="272">
        <f t="shared" ref="D127:AA127" si="231">COUNTIF(D12:D65,"F.37")</f>
        <v>0</v>
      </c>
      <c r="E127" s="272">
        <f t="shared" si="231"/>
        <v>0</v>
      </c>
      <c r="F127" s="272">
        <f t="shared" si="231"/>
        <v>0</v>
      </c>
      <c r="G127" s="272">
        <f t="shared" si="231"/>
        <v>0</v>
      </c>
      <c r="H127" s="272">
        <f t="shared" si="231"/>
        <v>0</v>
      </c>
      <c r="I127" s="272">
        <f t="shared" si="231"/>
        <v>0</v>
      </c>
      <c r="J127" s="272">
        <f t="shared" si="231"/>
        <v>0</v>
      </c>
      <c r="K127" s="272">
        <f t="shared" si="231"/>
        <v>0</v>
      </c>
      <c r="L127" s="272">
        <f t="shared" si="231"/>
        <v>0</v>
      </c>
      <c r="M127" s="272">
        <f t="shared" si="231"/>
        <v>0</v>
      </c>
      <c r="N127" s="272">
        <f t="shared" si="231"/>
        <v>0</v>
      </c>
      <c r="O127" s="272">
        <f t="shared" si="231"/>
        <v>0</v>
      </c>
      <c r="P127" s="272">
        <f t="shared" si="231"/>
        <v>0</v>
      </c>
      <c r="Q127" s="272">
        <f t="shared" si="231"/>
        <v>0</v>
      </c>
      <c r="R127" s="272">
        <f t="shared" si="231"/>
        <v>0</v>
      </c>
      <c r="S127" s="272">
        <f t="shared" si="231"/>
        <v>0</v>
      </c>
      <c r="T127" s="272">
        <f t="shared" si="231"/>
        <v>0</v>
      </c>
      <c r="U127" s="272">
        <f t="shared" si="231"/>
        <v>0</v>
      </c>
      <c r="V127" s="272">
        <f t="shared" si="231"/>
        <v>0</v>
      </c>
      <c r="W127" s="272">
        <f t="shared" si="231"/>
        <v>0</v>
      </c>
      <c r="X127" s="272">
        <f t="shared" si="231"/>
        <v>0</v>
      </c>
      <c r="Y127" s="272">
        <f t="shared" si="231"/>
        <v>0</v>
      </c>
      <c r="Z127" s="272"/>
      <c r="AA127" s="272">
        <f t="shared" si="231"/>
        <v>0</v>
      </c>
      <c r="AB127" s="2"/>
      <c r="AC127" s="272">
        <f t="shared" si="109"/>
        <v>0</v>
      </c>
      <c r="AD127" s="561">
        <f t="shared" si="228"/>
        <v>0</v>
      </c>
      <c r="AE127" s="272">
        <f t="shared" ref="AE127:BA127" si="232">COUNTIF(AE11:AE64,"F.37")</f>
        <v>3</v>
      </c>
      <c r="AF127" s="272">
        <f t="shared" si="232"/>
        <v>3</v>
      </c>
      <c r="AG127" s="272">
        <f t="shared" si="232"/>
        <v>3</v>
      </c>
      <c r="AH127" s="272">
        <f t="shared" si="232"/>
        <v>3</v>
      </c>
      <c r="AI127" s="272">
        <f t="shared" si="232"/>
        <v>3</v>
      </c>
      <c r="AJ127" s="272">
        <f t="shared" si="232"/>
        <v>3</v>
      </c>
      <c r="AK127" s="272">
        <f t="shared" si="232"/>
        <v>3</v>
      </c>
      <c r="AL127" s="272">
        <f t="shared" si="232"/>
        <v>3</v>
      </c>
      <c r="AM127" s="272">
        <f t="shared" si="232"/>
        <v>3</v>
      </c>
      <c r="AN127" s="272">
        <f t="shared" si="232"/>
        <v>3</v>
      </c>
      <c r="AO127" s="272">
        <f t="shared" si="232"/>
        <v>3</v>
      </c>
      <c r="AP127" s="272">
        <f t="shared" si="232"/>
        <v>3</v>
      </c>
      <c r="AQ127" s="272">
        <f t="shared" si="232"/>
        <v>0</v>
      </c>
      <c r="AR127" s="272">
        <f t="shared" si="232"/>
        <v>0</v>
      </c>
      <c r="AS127" s="272">
        <f t="shared" si="232"/>
        <v>0</v>
      </c>
      <c r="AT127" s="272">
        <f t="shared" si="232"/>
        <v>0</v>
      </c>
      <c r="AU127" s="272">
        <f t="shared" si="232"/>
        <v>0</v>
      </c>
      <c r="AV127" s="272">
        <f t="shared" si="232"/>
        <v>0</v>
      </c>
      <c r="AW127" s="272">
        <f t="shared" si="232"/>
        <v>0</v>
      </c>
      <c r="AX127" s="272">
        <f t="shared" si="232"/>
        <v>0</v>
      </c>
      <c r="AY127" s="272">
        <f t="shared" si="232"/>
        <v>0</v>
      </c>
      <c r="AZ127" s="272">
        <f t="shared" si="232"/>
        <v>0</v>
      </c>
      <c r="BA127" s="562">
        <f t="shared" si="232"/>
        <v>0</v>
      </c>
      <c r="BB127" s="562">
        <f t="shared" si="112"/>
        <v>36</v>
      </c>
      <c r="BC127" s="562">
        <f t="shared" si="230"/>
        <v>36</v>
      </c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82"/>
      <c r="EX127" s="182"/>
      <c r="EY127" s="7"/>
      <c r="EZ127" s="7"/>
      <c r="FA127" s="7"/>
      <c r="FB127" s="7"/>
      <c r="FC127" s="7"/>
      <c r="FD127" s="7"/>
      <c r="FE127" s="7"/>
      <c r="FF127" s="7"/>
    </row>
    <row r="128" spans="1:162" ht="18" hidden="1" customHeight="1" x14ac:dyDescent="0.25">
      <c r="A128" s="770" t="s">
        <v>495</v>
      </c>
      <c r="B128" s="770"/>
      <c r="C128" s="770"/>
      <c r="D128" s="272">
        <f t="shared" ref="D128:AA128" si="233">COUNTIF(D12:D65,"M.36")</f>
        <v>0</v>
      </c>
      <c r="E128" s="272">
        <f t="shared" si="233"/>
        <v>0</v>
      </c>
      <c r="F128" s="272">
        <f t="shared" si="233"/>
        <v>0</v>
      </c>
      <c r="G128" s="272">
        <f t="shared" si="233"/>
        <v>0</v>
      </c>
      <c r="H128" s="272">
        <f t="shared" si="233"/>
        <v>0</v>
      </c>
      <c r="I128" s="272">
        <f t="shared" si="233"/>
        <v>0</v>
      </c>
      <c r="J128" s="272">
        <f t="shared" si="233"/>
        <v>0</v>
      </c>
      <c r="K128" s="272">
        <f t="shared" si="233"/>
        <v>0</v>
      </c>
      <c r="L128" s="272">
        <f t="shared" si="233"/>
        <v>0</v>
      </c>
      <c r="M128" s="272">
        <f t="shared" si="233"/>
        <v>0</v>
      </c>
      <c r="N128" s="272">
        <f t="shared" si="233"/>
        <v>0</v>
      </c>
      <c r="O128" s="272">
        <f t="shared" si="233"/>
        <v>0</v>
      </c>
      <c r="P128" s="272">
        <f t="shared" si="233"/>
        <v>0</v>
      </c>
      <c r="Q128" s="272">
        <f t="shared" si="233"/>
        <v>0</v>
      </c>
      <c r="R128" s="272">
        <f t="shared" si="233"/>
        <v>0</v>
      </c>
      <c r="S128" s="272">
        <f t="shared" si="233"/>
        <v>0</v>
      </c>
      <c r="T128" s="272">
        <f t="shared" si="233"/>
        <v>0</v>
      </c>
      <c r="U128" s="272">
        <f t="shared" si="233"/>
        <v>0</v>
      </c>
      <c r="V128" s="272">
        <f t="shared" si="233"/>
        <v>0</v>
      </c>
      <c r="W128" s="272">
        <f t="shared" si="233"/>
        <v>0</v>
      </c>
      <c r="X128" s="272">
        <f t="shared" si="233"/>
        <v>0</v>
      </c>
      <c r="Y128" s="272">
        <f t="shared" si="233"/>
        <v>0</v>
      </c>
      <c r="Z128" s="272"/>
      <c r="AA128" s="272">
        <f t="shared" si="233"/>
        <v>0</v>
      </c>
      <c r="AB128" s="2"/>
      <c r="AC128" s="272">
        <f t="shared" si="109"/>
        <v>0</v>
      </c>
      <c r="AD128" s="561">
        <f t="shared" si="228"/>
        <v>0</v>
      </c>
      <c r="AE128" s="272">
        <f t="shared" ref="AE128:BA128" si="234">COUNTIF(AE11:AE64,"M.36")</f>
        <v>0</v>
      </c>
      <c r="AF128" s="272">
        <f t="shared" si="234"/>
        <v>0</v>
      </c>
      <c r="AG128" s="272">
        <f t="shared" si="234"/>
        <v>0</v>
      </c>
      <c r="AH128" s="272">
        <f t="shared" si="234"/>
        <v>0</v>
      </c>
      <c r="AI128" s="272">
        <f t="shared" si="234"/>
        <v>0</v>
      </c>
      <c r="AJ128" s="272">
        <f t="shared" si="234"/>
        <v>0</v>
      </c>
      <c r="AK128" s="272">
        <f t="shared" si="234"/>
        <v>0</v>
      </c>
      <c r="AL128" s="272">
        <f t="shared" si="234"/>
        <v>0</v>
      </c>
      <c r="AM128" s="272">
        <f t="shared" si="234"/>
        <v>0</v>
      </c>
      <c r="AN128" s="272">
        <f t="shared" si="234"/>
        <v>2</v>
      </c>
      <c r="AO128" s="272">
        <f t="shared" si="234"/>
        <v>2</v>
      </c>
      <c r="AP128" s="272">
        <f t="shared" si="234"/>
        <v>2</v>
      </c>
      <c r="AQ128" s="272">
        <f t="shared" si="234"/>
        <v>2</v>
      </c>
      <c r="AR128" s="272">
        <f t="shared" si="234"/>
        <v>2</v>
      </c>
      <c r="AS128" s="272">
        <f t="shared" si="234"/>
        <v>0</v>
      </c>
      <c r="AT128" s="272">
        <f t="shared" si="234"/>
        <v>0</v>
      </c>
      <c r="AU128" s="272">
        <f t="shared" si="234"/>
        <v>2</v>
      </c>
      <c r="AV128" s="272">
        <f t="shared" si="234"/>
        <v>2</v>
      </c>
      <c r="AW128" s="272">
        <f t="shared" si="234"/>
        <v>2</v>
      </c>
      <c r="AX128" s="272">
        <f t="shared" si="234"/>
        <v>2</v>
      </c>
      <c r="AY128" s="272">
        <f t="shared" si="234"/>
        <v>2</v>
      </c>
      <c r="AZ128" s="272">
        <f t="shared" si="234"/>
        <v>2</v>
      </c>
      <c r="BA128" s="562">
        <f t="shared" si="234"/>
        <v>2</v>
      </c>
      <c r="BB128" s="562">
        <f t="shared" si="112"/>
        <v>24</v>
      </c>
      <c r="BC128" s="562">
        <f t="shared" si="230"/>
        <v>24</v>
      </c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82"/>
      <c r="EX128" s="182"/>
      <c r="EY128" s="7"/>
      <c r="EZ128" s="7"/>
      <c r="FA128" s="7"/>
      <c r="FB128" s="7"/>
      <c r="FC128" s="7"/>
      <c r="FD128" s="7"/>
      <c r="FE128" s="7"/>
      <c r="FF128" s="7"/>
    </row>
    <row r="129" spans="1:162" ht="18" hidden="1" customHeight="1" x14ac:dyDescent="0.25">
      <c r="A129" s="770" t="s">
        <v>496</v>
      </c>
      <c r="B129" s="770"/>
      <c r="C129" s="770"/>
      <c r="D129" s="272">
        <f t="shared" ref="D129:AA129" si="235">COUNTIF(D12:D65,"M.24")</f>
        <v>0</v>
      </c>
      <c r="E129" s="272">
        <f t="shared" si="235"/>
        <v>0</v>
      </c>
      <c r="F129" s="272">
        <f t="shared" si="235"/>
        <v>0</v>
      </c>
      <c r="G129" s="272">
        <f t="shared" si="235"/>
        <v>0</v>
      </c>
      <c r="H129" s="272">
        <f t="shared" si="235"/>
        <v>0</v>
      </c>
      <c r="I129" s="272">
        <f t="shared" si="235"/>
        <v>0</v>
      </c>
      <c r="J129" s="272">
        <f t="shared" si="235"/>
        <v>0</v>
      </c>
      <c r="K129" s="272">
        <f t="shared" si="235"/>
        <v>0</v>
      </c>
      <c r="L129" s="272">
        <f t="shared" si="235"/>
        <v>0</v>
      </c>
      <c r="M129" s="272">
        <f t="shared" si="235"/>
        <v>0</v>
      </c>
      <c r="N129" s="272">
        <f t="shared" si="235"/>
        <v>0</v>
      </c>
      <c r="O129" s="272">
        <f t="shared" si="235"/>
        <v>0</v>
      </c>
      <c r="P129" s="272">
        <f t="shared" si="235"/>
        <v>0</v>
      </c>
      <c r="Q129" s="272">
        <f t="shared" si="235"/>
        <v>0</v>
      </c>
      <c r="R129" s="272">
        <f t="shared" si="235"/>
        <v>0</v>
      </c>
      <c r="S129" s="272">
        <f t="shared" si="235"/>
        <v>0</v>
      </c>
      <c r="T129" s="272">
        <f t="shared" si="235"/>
        <v>0</v>
      </c>
      <c r="U129" s="272">
        <f t="shared" si="235"/>
        <v>0</v>
      </c>
      <c r="V129" s="272">
        <f t="shared" si="235"/>
        <v>0</v>
      </c>
      <c r="W129" s="272">
        <f t="shared" si="235"/>
        <v>0</v>
      </c>
      <c r="X129" s="272">
        <f t="shared" si="235"/>
        <v>0</v>
      </c>
      <c r="Y129" s="272">
        <f t="shared" si="235"/>
        <v>0</v>
      </c>
      <c r="Z129" s="272"/>
      <c r="AA129" s="272">
        <f t="shared" si="235"/>
        <v>0</v>
      </c>
      <c r="AB129" s="2"/>
      <c r="AC129" s="272">
        <f t="shared" si="109"/>
        <v>0</v>
      </c>
      <c r="AD129" s="561">
        <f t="shared" si="228"/>
        <v>0</v>
      </c>
      <c r="AE129" s="272">
        <f t="shared" ref="AE129:BA129" si="236">COUNTIF(AE11:AE64,"M.24")</f>
        <v>2</v>
      </c>
      <c r="AF129" s="272">
        <f t="shared" si="236"/>
        <v>2</v>
      </c>
      <c r="AG129" s="272">
        <f t="shared" si="236"/>
        <v>2</v>
      </c>
      <c r="AH129" s="272">
        <f t="shared" si="236"/>
        <v>2</v>
      </c>
      <c r="AI129" s="272">
        <f t="shared" si="236"/>
        <v>2</v>
      </c>
      <c r="AJ129" s="272">
        <f t="shared" si="236"/>
        <v>2</v>
      </c>
      <c r="AK129" s="272">
        <f t="shared" si="236"/>
        <v>2</v>
      </c>
      <c r="AL129" s="272">
        <f t="shared" si="236"/>
        <v>2</v>
      </c>
      <c r="AM129" s="272">
        <f t="shared" si="236"/>
        <v>2</v>
      </c>
      <c r="AN129" s="272">
        <f t="shared" si="236"/>
        <v>0</v>
      </c>
      <c r="AO129" s="272">
        <f t="shared" si="236"/>
        <v>0</v>
      </c>
      <c r="AP129" s="272">
        <f t="shared" si="236"/>
        <v>0</v>
      </c>
      <c r="AQ129" s="272">
        <f t="shared" si="236"/>
        <v>0</v>
      </c>
      <c r="AR129" s="272">
        <f t="shared" si="236"/>
        <v>0</v>
      </c>
      <c r="AS129" s="272">
        <f t="shared" si="236"/>
        <v>2</v>
      </c>
      <c r="AT129" s="272">
        <f t="shared" si="236"/>
        <v>2</v>
      </c>
      <c r="AU129" s="272">
        <f t="shared" si="236"/>
        <v>0</v>
      </c>
      <c r="AV129" s="272">
        <f t="shared" si="236"/>
        <v>0</v>
      </c>
      <c r="AW129" s="272">
        <f t="shared" si="236"/>
        <v>0</v>
      </c>
      <c r="AX129" s="272">
        <f t="shared" si="236"/>
        <v>0</v>
      </c>
      <c r="AY129" s="272">
        <f t="shared" si="236"/>
        <v>0</v>
      </c>
      <c r="AZ129" s="272">
        <f t="shared" si="236"/>
        <v>0</v>
      </c>
      <c r="BA129" s="562">
        <f t="shared" si="236"/>
        <v>0</v>
      </c>
      <c r="BB129" s="562">
        <f t="shared" si="112"/>
        <v>22</v>
      </c>
      <c r="BC129" s="562">
        <f t="shared" si="230"/>
        <v>22</v>
      </c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82"/>
      <c r="EX129" s="182"/>
      <c r="EY129" s="7"/>
      <c r="EZ129" s="7"/>
      <c r="FA129" s="7"/>
      <c r="FB129" s="7"/>
      <c r="FC129" s="7"/>
      <c r="FD129" s="7"/>
      <c r="FE129" s="7"/>
      <c r="FF129" s="7"/>
    </row>
    <row r="130" spans="1:162" ht="18" hidden="1" customHeight="1" x14ac:dyDescent="0.25">
      <c r="A130" s="770" t="s">
        <v>759</v>
      </c>
      <c r="B130" s="770"/>
      <c r="C130" s="770"/>
      <c r="D130" s="272">
        <f t="shared" ref="D130:AA130" si="237">COUNTIF(D12:D65,"M.36")</f>
        <v>0</v>
      </c>
      <c r="E130" s="272">
        <f t="shared" si="237"/>
        <v>0</v>
      </c>
      <c r="F130" s="272">
        <f t="shared" si="237"/>
        <v>0</v>
      </c>
      <c r="G130" s="272">
        <f t="shared" si="237"/>
        <v>0</v>
      </c>
      <c r="H130" s="272">
        <f t="shared" si="237"/>
        <v>0</v>
      </c>
      <c r="I130" s="272">
        <f t="shared" si="237"/>
        <v>0</v>
      </c>
      <c r="J130" s="272">
        <f t="shared" si="237"/>
        <v>0</v>
      </c>
      <c r="K130" s="272">
        <f t="shared" si="237"/>
        <v>0</v>
      </c>
      <c r="L130" s="272">
        <f t="shared" si="237"/>
        <v>0</v>
      </c>
      <c r="M130" s="272">
        <f t="shared" si="237"/>
        <v>0</v>
      </c>
      <c r="N130" s="272">
        <f t="shared" si="237"/>
        <v>0</v>
      </c>
      <c r="O130" s="272">
        <f t="shared" si="237"/>
        <v>0</v>
      </c>
      <c r="P130" s="272">
        <f t="shared" si="237"/>
        <v>0</v>
      </c>
      <c r="Q130" s="272">
        <f t="shared" si="237"/>
        <v>0</v>
      </c>
      <c r="R130" s="272">
        <f t="shared" si="237"/>
        <v>0</v>
      </c>
      <c r="S130" s="272">
        <f t="shared" si="237"/>
        <v>0</v>
      </c>
      <c r="T130" s="272">
        <f t="shared" si="237"/>
        <v>0</v>
      </c>
      <c r="U130" s="272">
        <f t="shared" si="237"/>
        <v>0</v>
      </c>
      <c r="V130" s="272">
        <f t="shared" si="237"/>
        <v>0</v>
      </c>
      <c r="W130" s="272">
        <f t="shared" si="237"/>
        <v>0</v>
      </c>
      <c r="X130" s="272">
        <f t="shared" si="237"/>
        <v>0</v>
      </c>
      <c r="Y130" s="272">
        <f t="shared" si="237"/>
        <v>0</v>
      </c>
      <c r="Z130" s="272"/>
      <c r="AA130" s="272">
        <f t="shared" si="237"/>
        <v>0</v>
      </c>
      <c r="AB130" s="2"/>
      <c r="AC130" s="272">
        <f t="shared" si="109"/>
        <v>0</v>
      </c>
      <c r="AD130" s="767">
        <f>AC130+AC131</f>
        <v>0</v>
      </c>
      <c r="AE130" s="272">
        <f t="shared" ref="AE130:BA130" si="238">COUNTIF(AE11:AE64,"M.36")</f>
        <v>0</v>
      </c>
      <c r="AF130" s="272">
        <f t="shared" si="238"/>
        <v>0</v>
      </c>
      <c r="AG130" s="272">
        <f t="shared" si="238"/>
        <v>0</v>
      </c>
      <c r="AH130" s="272">
        <f t="shared" si="238"/>
        <v>0</v>
      </c>
      <c r="AI130" s="272">
        <f t="shared" si="238"/>
        <v>0</v>
      </c>
      <c r="AJ130" s="272">
        <f t="shared" si="238"/>
        <v>0</v>
      </c>
      <c r="AK130" s="272">
        <f t="shared" si="238"/>
        <v>0</v>
      </c>
      <c r="AL130" s="272">
        <f t="shared" si="238"/>
        <v>0</v>
      </c>
      <c r="AM130" s="272">
        <f t="shared" si="238"/>
        <v>0</v>
      </c>
      <c r="AN130" s="272">
        <f t="shared" si="238"/>
        <v>2</v>
      </c>
      <c r="AO130" s="272">
        <f t="shared" si="238"/>
        <v>2</v>
      </c>
      <c r="AP130" s="272">
        <f t="shared" si="238"/>
        <v>2</v>
      </c>
      <c r="AQ130" s="272">
        <f t="shared" si="238"/>
        <v>2</v>
      </c>
      <c r="AR130" s="272">
        <f t="shared" si="238"/>
        <v>2</v>
      </c>
      <c r="AS130" s="272">
        <f t="shared" si="238"/>
        <v>0</v>
      </c>
      <c r="AT130" s="272">
        <f t="shared" si="238"/>
        <v>0</v>
      </c>
      <c r="AU130" s="272">
        <f t="shared" si="238"/>
        <v>2</v>
      </c>
      <c r="AV130" s="272">
        <f t="shared" si="238"/>
        <v>2</v>
      </c>
      <c r="AW130" s="272">
        <f t="shared" si="238"/>
        <v>2</v>
      </c>
      <c r="AX130" s="272">
        <f t="shared" si="238"/>
        <v>2</v>
      </c>
      <c r="AY130" s="272">
        <f t="shared" si="238"/>
        <v>2</v>
      </c>
      <c r="AZ130" s="272">
        <f t="shared" si="238"/>
        <v>2</v>
      </c>
      <c r="BA130" s="272">
        <f t="shared" si="238"/>
        <v>2</v>
      </c>
      <c r="BB130" s="562">
        <f t="shared" si="112"/>
        <v>24</v>
      </c>
      <c r="BC130" s="766">
        <f>BB130+BB131</f>
        <v>30</v>
      </c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82"/>
      <c r="EX130" s="182"/>
      <c r="EY130" s="7"/>
      <c r="EZ130" s="7"/>
      <c r="FA130" s="7"/>
      <c r="FB130" s="7"/>
      <c r="FC130" s="7"/>
      <c r="FD130" s="7"/>
      <c r="FE130" s="7"/>
      <c r="FF130" s="7"/>
    </row>
    <row r="131" spans="1:162" ht="18" hidden="1" customHeight="1" x14ac:dyDescent="0.25">
      <c r="A131" s="770" t="s">
        <v>498</v>
      </c>
      <c r="B131" s="770"/>
      <c r="C131" s="770"/>
      <c r="D131" s="272">
        <f t="shared" ref="D131:AA131" si="239">COUNTIF(D12:D65,"T.36")</f>
        <v>0</v>
      </c>
      <c r="E131" s="272">
        <f t="shared" si="239"/>
        <v>0</v>
      </c>
      <c r="F131" s="272">
        <f t="shared" si="239"/>
        <v>0</v>
      </c>
      <c r="G131" s="272">
        <f t="shared" si="239"/>
        <v>0</v>
      </c>
      <c r="H131" s="272">
        <f t="shared" si="239"/>
        <v>0</v>
      </c>
      <c r="I131" s="272">
        <f t="shared" si="239"/>
        <v>0</v>
      </c>
      <c r="J131" s="272">
        <f t="shared" si="239"/>
        <v>0</v>
      </c>
      <c r="K131" s="272">
        <f t="shared" si="239"/>
        <v>0</v>
      </c>
      <c r="L131" s="272">
        <f t="shared" si="239"/>
        <v>0</v>
      </c>
      <c r="M131" s="272">
        <f t="shared" si="239"/>
        <v>0</v>
      </c>
      <c r="N131" s="272">
        <f t="shared" si="239"/>
        <v>0</v>
      </c>
      <c r="O131" s="272">
        <f t="shared" si="239"/>
        <v>0</v>
      </c>
      <c r="P131" s="272">
        <f t="shared" si="239"/>
        <v>0</v>
      </c>
      <c r="Q131" s="272">
        <f t="shared" si="239"/>
        <v>0</v>
      </c>
      <c r="R131" s="272">
        <f t="shared" si="239"/>
        <v>0</v>
      </c>
      <c r="S131" s="272">
        <f t="shared" si="239"/>
        <v>0</v>
      </c>
      <c r="T131" s="272">
        <f t="shared" si="239"/>
        <v>0</v>
      </c>
      <c r="U131" s="272">
        <f t="shared" si="239"/>
        <v>0</v>
      </c>
      <c r="V131" s="272">
        <f t="shared" si="239"/>
        <v>0</v>
      </c>
      <c r="W131" s="272">
        <f t="shared" si="239"/>
        <v>0</v>
      </c>
      <c r="X131" s="272">
        <f t="shared" si="239"/>
        <v>0</v>
      </c>
      <c r="Y131" s="272">
        <f t="shared" si="239"/>
        <v>0</v>
      </c>
      <c r="Z131" s="272"/>
      <c r="AA131" s="272">
        <f t="shared" si="239"/>
        <v>0</v>
      </c>
      <c r="AB131" s="2"/>
      <c r="AC131" s="272">
        <f t="shared" si="109"/>
        <v>0</v>
      </c>
      <c r="AD131" s="767"/>
      <c r="AE131" s="272">
        <f t="shared" ref="AE131:BA131" si="240">COUNTIF(AE11:AE64,"T.36")</f>
        <v>2</v>
      </c>
      <c r="AF131" s="272">
        <f t="shared" si="240"/>
        <v>2</v>
      </c>
      <c r="AG131" s="272">
        <f t="shared" si="240"/>
        <v>2</v>
      </c>
      <c r="AH131" s="272">
        <f t="shared" si="240"/>
        <v>0</v>
      </c>
      <c r="AI131" s="272">
        <f t="shared" si="240"/>
        <v>0</v>
      </c>
      <c r="AJ131" s="272">
        <f t="shared" si="240"/>
        <v>0</v>
      </c>
      <c r="AK131" s="272">
        <f t="shared" si="240"/>
        <v>0</v>
      </c>
      <c r="AL131" s="272">
        <f t="shared" si="240"/>
        <v>0</v>
      </c>
      <c r="AM131" s="272">
        <f t="shared" si="240"/>
        <v>0</v>
      </c>
      <c r="AN131" s="272">
        <f t="shared" si="240"/>
        <v>0</v>
      </c>
      <c r="AO131" s="272">
        <f t="shared" si="240"/>
        <v>0</v>
      </c>
      <c r="AP131" s="272">
        <f t="shared" si="240"/>
        <v>0</v>
      </c>
      <c r="AQ131" s="272">
        <f t="shared" si="240"/>
        <v>0</v>
      </c>
      <c r="AR131" s="272">
        <f t="shared" si="240"/>
        <v>0</v>
      </c>
      <c r="AS131" s="272">
        <f t="shared" si="240"/>
        <v>0</v>
      </c>
      <c r="AT131" s="272">
        <f t="shared" si="240"/>
        <v>0</v>
      </c>
      <c r="AU131" s="272">
        <f t="shared" si="240"/>
        <v>0</v>
      </c>
      <c r="AV131" s="272">
        <f t="shared" si="240"/>
        <v>0</v>
      </c>
      <c r="AW131" s="272">
        <f t="shared" si="240"/>
        <v>0</v>
      </c>
      <c r="AX131" s="272">
        <f t="shared" si="240"/>
        <v>0</v>
      </c>
      <c r="AY131" s="272">
        <f t="shared" si="240"/>
        <v>0</v>
      </c>
      <c r="AZ131" s="272">
        <f t="shared" si="240"/>
        <v>0</v>
      </c>
      <c r="BA131" s="272">
        <f t="shared" si="240"/>
        <v>0</v>
      </c>
      <c r="BB131" s="562">
        <f t="shared" si="112"/>
        <v>6</v>
      </c>
      <c r="BC131" s="766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18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82"/>
      <c r="EX131" s="182"/>
      <c r="EY131" s="7"/>
      <c r="EZ131" s="7"/>
      <c r="FA131" s="7"/>
      <c r="FB131" s="7"/>
      <c r="FC131" s="7"/>
      <c r="FD131" s="7"/>
      <c r="FE131" s="7"/>
      <c r="FF131" s="7"/>
    </row>
    <row r="132" spans="1:162" ht="18" hidden="1" customHeight="1" x14ac:dyDescent="0.25">
      <c r="A132" s="557" t="s">
        <v>760</v>
      </c>
      <c r="B132" s="557"/>
      <c r="C132" s="557"/>
      <c r="D132" s="272">
        <f t="shared" ref="D132:AA132" si="241">COUNTIF(D12:D65,"X.28")</f>
        <v>0</v>
      </c>
      <c r="E132" s="272">
        <f t="shared" si="241"/>
        <v>0</v>
      </c>
      <c r="F132" s="272">
        <f t="shared" si="241"/>
        <v>0</v>
      </c>
      <c r="G132" s="272">
        <f t="shared" si="241"/>
        <v>0</v>
      </c>
      <c r="H132" s="272">
        <f t="shared" si="241"/>
        <v>0</v>
      </c>
      <c r="I132" s="272">
        <f t="shared" si="241"/>
        <v>0</v>
      </c>
      <c r="J132" s="272">
        <f t="shared" si="241"/>
        <v>0</v>
      </c>
      <c r="K132" s="272">
        <f t="shared" si="241"/>
        <v>0</v>
      </c>
      <c r="L132" s="272">
        <f t="shared" si="241"/>
        <v>0</v>
      </c>
      <c r="M132" s="272">
        <f t="shared" si="241"/>
        <v>0</v>
      </c>
      <c r="N132" s="272">
        <f t="shared" si="241"/>
        <v>0</v>
      </c>
      <c r="O132" s="272">
        <f t="shared" si="241"/>
        <v>0</v>
      </c>
      <c r="P132" s="272">
        <f t="shared" si="241"/>
        <v>0</v>
      </c>
      <c r="Q132" s="272">
        <f t="shared" si="241"/>
        <v>0</v>
      </c>
      <c r="R132" s="272">
        <f t="shared" si="241"/>
        <v>0</v>
      </c>
      <c r="S132" s="272">
        <f t="shared" si="241"/>
        <v>0</v>
      </c>
      <c r="T132" s="272">
        <f t="shared" si="241"/>
        <v>0</v>
      </c>
      <c r="U132" s="272">
        <f t="shared" si="241"/>
        <v>0</v>
      </c>
      <c r="V132" s="272">
        <f t="shared" si="241"/>
        <v>0</v>
      </c>
      <c r="W132" s="272">
        <f t="shared" si="241"/>
        <v>0</v>
      </c>
      <c r="X132" s="272">
        <f t="shared" si="241"/>
        <v>0</v>
      </c>
      <c r="Y132" s="272">
        <f t="shared" si="241"/>
        <v>0</v>
      </c>
      <c r="Z132" s="272"/>
      <c r="AA132" s="272">
        <f t="shared" si="241"/>
        <v>0</v>
      </c>
      <c r="AB132" s="2"/>
      <c r="AC132" s="272">
        <f t="shared" si="109"/>
        <v>0</v>
      </c>
      <c r="AD132" s="561">
        <f>AC132</f>
        <v>0</v>
      </c>
      <c r="AE132" s="272">
        <f t="shared" ref="AE132:BA132" si="242">COUNTIF(AE11:AE64,"X.28")</f>
        <v>0</v>
      </c>
      <c r="AF132" s="272">
        <f t="shared" si="242"/>
        <v>0</v>
      </c>
      <c r="AG132" s="272">
        <f t="shared" si="242"/>
        <v>0</v>
      </c>
      <c r="AH132" s="272">
        <f t="shared" si="242"/>
        <v>0</v>
      </c>
      <c r="AI132" s="272">
        <f t="shared" si="242"/>
        <v>0</v>
      </c>
      <c r="AJ132" s="272">
        <f t="shared" si="242"/>
        <v>2</v>
      </c>
      <c r="AK132" s="272">
        <f t="shared" si="242"/>
        <v>2</v>
      </c>
      <c r="AL132" s="272">
        <f t="shared" si="242"/>
        <v>2</v>
      </c>
      <c r="AM132" s="272">
        <f t="shared" si="242"/>
        <v>2</v>
      </c>
      <c r="AN132" s="272">
        <f t="shared" si="242"/>
        <v>0</v>
      </c>
      <c r="AO132" s="272">
        <f t="shared" si="242"/>
        <v>0</v>
      </c>
      <c r="AP132" s="272">
        <f t="shared" si="242"/>
        <v>0</v>
      </c>
      <c r="AQ132" s="272">
        <f t="shared" si="242"/>
        <v>0</v>
      </c>
      <c r="AR132" s="272">
        <f t="shared" si="242"/>
        <v>0</v>
      </c>
      <c r="AS132" s="272">
        <f t="shared" si="242"/>
        <v>0</v>
      </c>
      <c r="AT132" s="272">
        <f t="shared" si="242"/>
        <v>0</v>
      </c>
      <c r="AU132" s="272">
        <f t="shared" si="242"/>
        <v>0</v>
      </c>
      <c r="AV132" s="272">
        <f t="shared" si="242"/>
        <v>0</v>
      </c>
      <c r="AW132" s="272">
        <f t="shared" si="242"/>
        <v>0</v>
      </c>
      <c r="AX132" s="272">
        <f t="shared" si="242"/>
        <v>0</v>
      </c>
      <c r="AY132" s="272">
        <f t="shared" si="242"/>
        <v>0</v>
      </c>
      <c r="AZ132" s="272">
        <f t="shared" si="242"/>
        <v>0</v>
      </c>
      <c r="BA132" s="272">
        <f t="shared" si="242"/>
        <v>0</v>
      </c>
      <c r="BB132" s="562">
        <f>SUM(AE132:BA132)</f>
        <v>8</v>
      </c>
      <c r="BC132" s="562">
        <f>BB132</f>
        <v>8</v>
      </c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82"/>
      <c r="EX132" s="182"/>
      <c r="EY132" s="7"/>
      <c r="EZ132" s="7"/>
      <c r="FA132" s="7"/>
      <c r="FB132" s="7"/>
      <c r="FC132" s="7"/>
      <c r="FD132" s="7"/>
      <c r="FE132" s="7"/>
      <c r="FF132" s="7"/>
    </row>
    <row r="133" spans="1:162" ht="18" hidden="1" customHeight="1" x14ac:dyDescent="0.25">
      <c r="A133" s="770" t="s">
        <v>497</v>
      </c>
      <c r="B133" s="770"/>
      <c r="C133" s="770"/>
      <c r="D133" s="272">
        <f t="shared" ref="D133:AA133" si="243">COUNTIF(D12:D65,"X.38")</f>
        <v>0</v>
      </c>
      <c r="E133" s="272">
        <f t="shared" si="243"/>
        <v>0</v>
      </c>
      <c r="F133" s="272">
        <f t="shared" si="243"/>
        <v>0</v>
      </c>
      <c r="G133" s="272">
        <f t="shared" si="243"/>
        <v>0</v>
      </c>
      <c r="H133" s="272">
        <f t="shared" si="243"/>
        <v>0</v>
      </c>
      <c r="I133" s="272">
        <f t="shared" si="243"/>
        <v>0</v>
      </c>
      <c r="J133" s="272">
        <f t="shared" si="243"/>
        <v>0</v>
      </c>
      <c r="K133" s="272">
        <f t="shared" si="243"/>
        <v>0</v>
      </c>
      <c r="L133" s="272">
        <f t="shared" si="243"/>
        <v>0</v>
      </c>
      <c r="M133" s="272">
        <f t="shared" si="243"/>
        <v>0</v>
      </c>
      <c r="N133" s="272">
        <f t="shared" si="243"/>
        <v>0</v>
      </c>
      <c r="O133" s="272">
        <f t="shared" si="243"/>
        <v>0</v>
      </c>
      <c r="P133" s="272">
        <f t="shared" si="243"/>
        <v>0</v>
      </c>
      <c r="Q133" s="272">
        <f t="shared" si="243"/>
        <v>0</v>
      </c>
      <c r="R133" s="272">
        <f t="shared" si="243"/>
        <v>0</v>
      </c>
      <c r="S133" s="272">
        <f t="shared" si="243"/>
        <v>0</v>
      </c>
      <c r="T133" s="272">
        <f t="shared" si="243"/>
        <v>0</v>
      </c>
      <c r="U133" s="272">
        <f t="shared" si="243"/>
        <v>0</v>
      </c>
      <c r="V133" s="272">
        <f t="shared" si="243"/>
        <v>0</v>
      </c>
      <c r="W133" s="272">
        <f t="shared" si="243"/>
        <v>0</v>
      </c>
      <c r="X133" s="272">
        <f t="shared" si="243"/>
        <v>0</v>
      </c>
      <c r="Y133" s="272">
        <f t="shared" si="243"/>
        <v>0</v>
      </c>
      <c r="Z133" s="272"/>
      <c r="AA133" s="272">
        <f t="shared" si="243"/>
        <v>0</v>
      </c>
      <c r="AB133" s="2"/>
      <c r="AC133" s="272">
        <f t="shared" si="109"/>
        <v>0</v>
      </c>
      <c r="AD133" s="561">
        <f t="shared" si="228"/>
        <v>0</v>
      </c>
      <c r="AE133" s="272">
        <f t="shared" ref="AE133:BA133" si="244">COUNTIF(AE11:AE64,"X.38")</f>
        <v>2</v>
      </c>
      <c r="AF133" s="272">
        <f t="shared" si="244"/>
        <v>2</v>
      </c>
      <c r="AG133" s="272">
        <f t="shared" si="244"/>
        <v>2</v>
      </c>
      <c r="AH133" s="272">
        <f t="shared" si="244"/>
        <v>2</v>
      </c>
      <c r="AI133" s="272">
        <f t="shared" si="244"/>
        <v>2</v>
      </c>
      <c r="AJ133" s="272">
        <f t="shared" si="244"/>
        <v>0</v>
      </c>
      <c r="AK133" s="272">
        <f t="shared" si="244"/>
        <v>0</v>
      </c>
      <c r="AL133" s="272">
        <f t="shared" si="244"/>
        <v>0</v>
      </c>
      <c r="AM133" s="272">
        <f t="shared" si="244"/>
        <v>0</v>
      </c>
      <c r="AN133" s="272">
        <f t="shared" si="244"/>
        <v>0</v>
      </c>
      <c r="AO133" s="272">
        <f t="shared" si="244"/>
        <v>0</v>
      </c>
      <c r="AP133" s="272">
        <f t="shared" si="244"/>
        <v>0</v>
      </c>
      <c r="AQ133" s="272">
        <f t="shared" si="244"/>
        <v>0</v>
      </c>
      <c r="AR133" s="272">
        <f t="shared" si="244"/>
        <v>0</v>
      </c>
      <c r="AS133" s="272">
        <f t="shared" si="244"/>
        <v>0</v>
      </c>
      <c r="AT133" s="272">
        <f t="shared" si="244"/>
        <v>0</v>
      </c>
      <c r="AU133" s="272">
        <f t="shared" si="244"/>
        <v>0</v>
      </c>
      <c r="AV133" s="272">
        <f t="shared" si="244"/>
        <v>0</v>
      </c>
      <c r="AW133" s="272">
        <f t="shared" si="244"/>
        <v>0</v>
      </c>
      <c r="AX133" s="272">
        <f t="shared" si="244"/>
        <v>0</v>
      </c>
      <c r="AY133" s="272">
        <f t="shared" si="244"/>
        <v>0</v>
      </c>
      <c r="AZ133" s="272">
        <f t="shared" si="244"/>
        <v>0</v>
      </c>
      <c r="BA133" s="562">
        <f t="shared" si="244"/>
        <v>0</v>
      </c>
      <c r="BB133" s="562">
        <f t="shared" si="112"/>
        <v>10</v>
      </c>
      <c r="BC133" s="562">
        <f t="shared" si="230"/>
        <v>10</v>
      </c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82"/>
      <c r="EX133" s="182"/>
      <c r="EY133" s="7"/>
      <c r="EZ133" s="7"/>
      <c r="FA133" s="7"/>
      <c r="FB133" s="7"/>
      <c r="FC133" s="7"/>
      <c r="FD133" s="7"/>
      <c r="FE133" s="7"/>
      <c r="FF133" s="7"/>
    </row>
    <row r="134" spans="1:162" ht="18" hidden="1" customHeight="1" x14ac:dyDescent="0.25">
      <c r="A134" s="770" t="s">
        <v>499</v>
      </c>
      <c r="B134" s="770"/>
      <c r="C134" s="770"/>
      <c r="D134" s="272">
        <f t="shared" ref="D134:AA134" si="245">COUNTIF(D12:D65,"N.34")</f>
        <v>0</v>
      </c>
      <c r="E134" s="272">
        <f t="shared" si="245"/>
        <v>0</v>
      </c>
      <c r="F134" s="272">
        <f t="shared" si="245"/>
        <v>0</v>
      </c>
      <c r="G134" s="272">
        <f t="shared" si="245"/>
        <v>0</v>
      </c>
      <c r="H134" s="272">
        <f t="shared" si="245"/>
        <v>0</v>
      </c>
      <c r="I134" s="272">
        <f t="shared" si="245"/>
        <v>0</v>
      </c>
      <c r="J134" s="272">
        <f t="shared" si="245"/>
        <v>0</v>
      </c>
      <c r="K134" s="272">
        <f t="shared" si="245"/>
        <v>0</v>
      </c>
      <c r="L134" s="272">
        <f t="shared" si="245"/>
        <v>0</v>
      </c>
      <c r="M134" s="272">
        <f t="shared" si="245"/>
        <v>0</v>
      </c>
      <c r="N134" s="272">
        <f t="shared" si="245"/>
        <v>0</v>
      </c>
      <c r="O134" s="272">
        <f t="shared" si="245"/>
        <v>0</v>
      </c>
      <c r="P134" s="272">
        <f t="shared" si="245"/>
        <v>0</v>
      </c>
      <c r="Q134" s="272">
        <f t="shared" si="245"/>
        <v>0</v>
      </c>
      <c r="R134" s="272">
        <f t="shared" si="245"/>
        <v>0</v>
      </c>
      <c r="S134" s="272">
        <f t="shared" si="245"/>
        <v>0</v>
      </c>
      <c r="T134" s="272">
        <f t="shared" si="245"/>
        <v>0</v>
      </c>
      <c r="U134" s="272">
        <f t="shared" si="245"/>
        <v>0</v>
      </c>
      <c r="V134" s="272">
        <f t="shared" si="245"/>
        <v>0</v>
      </c>
      <c r="W134" s="272">
        <f t="shared" si="245"/>
        <v>0</v>
      </c>
      <c r="X134" s="272">
        <f t="shared" si="245"/>
        <v>0</v>
      </c>
      <c r="Y134" s="272">
        <f t="shared" si="245"/>
        <v>0</v>
      </c>
      <c r="Z134" s="272"/>
      <c r="AA134" s="272">
        <f t="shared" si="245"/>
        <v>0</v>
      </c>
      <c r="AB134" s="2"/>
      <c r="AC134" s="272">
        <f t="shared" si="109"/>
        <v>0</v>
      </c>
      <c r="AD134" s="561">
        <f t="shared" si="228"/>
        <v>0</v>
      </c>
      <c r="AE134" s="272">
        <f t="shared" ref="AE134:BA134" si="246">COUNTIF(AE11:AE64,"N.34")</f>
        <v>0</v>
      </c>
      <c r="AF134" s="272">
        <f t="shared" si="246"/>
        <v>0</v>
      </c>
      <c r="AG134" s="272">
        <f t="shared" si="246"/>
        <v>0</v>
      </c>
      <c r="AH134" s="272">
        <f t="shared" si="246"/>
        <v>0</v>
      </c>
      <c r="AI134" s="272">
        <f t="shared" si="246"/>
        <v>0</v>
      </c>
      <c r="AJ134" s="272">
        <f t="shared" si="246"/>
        <v>0</v>
      </c>
      <c r="AK134" s="272">
        <f t="shared" si="246"/>
        <v>0</v>
      </c>
      <c r="AL134" s="272">
        <f t="shared" si="246"/>
        <v>0</v>
      </c>
      <c r="AM134" s="272">
        <f t="shared" si="246"/>
        <v>0</v>
      </c>
      <c r="AN134" s="272">
        <f t="shared" si="246"/>
        <v>2</v>
      </c>
      <c r="AO134" s="272">
        <f t="shared" si="246"/>
        <v>2</v>
      </c>
      <c r="AP134" s="272">
        <f t="shared" si="246"/>
        <v>2</v>
      </c>
      <c r="AQ134" s="272">
        <f t="shared" si="246"/>
        <v>2</v>
      </c>
      <c r="AR134" s="272">
        <f t="shared" si="246"/>
        <v>2</v>
      </c>
      <c r="AS134" s="272">
        <f t="shared" si="246"/>
        <v>0</v>
      </c>
      <c r="AT134" s="272">
        <f t="shared" si="246"/>
        <v>0</v>
      </c>
      <c r="AU134" s="272">
        <f t="shared" si="246"/>
        <v>2</v>
      </c>
      <c r="AV134" s="272">
        <f t="shared" si="246"/>
        <v>2</v>
      </c>
      <c r="AW134" s="272">
        <f t="shared" si="246"/>
        <v>2</v>
      </c>
      <c r="AX134" s="272">
        <f t="shared" si="246"/>
        <v>2</v>
      </c>
      <c r="AY134" s="272">
        <f t="shared" si="246"/>
        <v>2</v>
      </c>
      <c r="AZ134" s="272">
        <f t="shared" si="246"/>
        <v>2</v>
      </c>
      <c r="BA134" s="562">
        <f t="shared" si="246"/>
        <v>2</v>
      </c>
      <c r="BB134" s="562">
        <f t="shared" si="112"/>
        <v>24</v>
      </c>
      <c r="BC134" s="562">
        <f t="shared" si="230"/>
        <v>24</v>
      </c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18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82"/>
      <c r="EX134" s="182"/>
      <c r="EY134" s="7"/>
      <c r="EZ134" s="7"/>
      <c r="FA134" s="7"/>
      <c r="FB134" s="7"/>
      <c r="FC134" s="7"/>
      <c r="FD134" s="7"/>
      <c r="FE134" s="7"/>
      <c r="FF134" s="7"/>
    </row>
    <row r="135" spans="1:162" ht="18" hidden="1" customHeight="1" x14ac:dyDescent="0.25">
      <c r="A135" s="557" t="s">
        <v>680</v>
      </c>
      <c r="B135" s="557"/>
      <c r="C135" s="557"/>
      <c r="D135" s="272">
        <f t="shared" ref="D135:AA135" si="247">COUNTIF(D12:D65,"N.44")</f>
        <v>0</v>
      </c>
      <c r="E135" s="272">
        <f t="shared" si="247"/>
        <v>0</v>
      </c>
      <c r="F135" s="272">
        <f t="shared" si="247"/>
        <v>0</v>
      </c>
      <c r="G135" s="272">
        <f t="shared" si="247"/>
        <v>0</v>
      </c>
      <c r="H135" s="272">
        <f t="shared" si="247"/>
        <v>0</v>
      </c>
      <c r="I135" s="272">
        <f t="shared" si="247"/>
        <v>0</v>
      </c>
      <c r="J135" s="272">
        <f t="shared" si="247"/>
        <v>0</v>
      </c>
      <c r="K135" s="272">
        <f t="shared" si="247"/>
        <v>0</v>
      </c>
      <c r="L135" s="272">
        <f t="shared" si="247"/>
        <v>0</v>
      </c>
      <c r="M135" s="272">
        <f t="shared" si="247"/>
        <v>0</v>
      </c>
      <c r="N135" s="272">
        <f t="shared" si="247"/>
        <v>0</v>
      </c>
      <c r="O135" s="272">
        <f t="shared" si="247"/>
        <v>0</v>
      </c>
      <c r="P135" s="272">
        <f t="shared" si="247"/>
        <v>0</v>
      </c>
      <c r="Q135" s="272">
        <f t="shared" si="247"/>
        <v>0</v>
      </c>
      <c r="R135" s="272">
        <f t="shared" si="247"/>
        <v>0</v>
      </c>
      <c r="S135" s="272">
        <f t="shared" si="247"/>
        <v>0</v>
      </c>
      <c r="T135" s="272">
        <f t="shared" si="247"/>
        <v>0</v>
      </c>
      <c r="U135" s="272">
        <f t="shared" si="247"/>
        <v>0</v>
      </c>
      <c r="V135" s="272">
        <f t="shared" si="247"/>
        <v>0</v>
      </c>
      <c r="W135" s="272">
        <f t="shared" si="247"/>
        <v>0</v>
      </c>
      <c r="X135" s="272">
        <f t="shared" si="247"/>
        <v>0</v>
      </c>
      <c r="Y135" s="272">
        <f t="shared" si="247"/>
        <v>0</v>
      </c>
      <c r="Z135" s="272"/>
      <c r="AA135" s="272">
        <f t="shared" si="247"/>
        <v>0</v>
      </c>
      <c r="AB135" s="2"/>
      <c r="AC135" s="272">
        <f t="shared" si="109"/>
        <v>0</v>
      </c>
      <c r="AD135" s="561">
        <f t="shared" si="228"/>
        <v>0</v>
      </c>
      <c r="AE135" s="272">
        <f t="shared" ref="AE135:BA135" si="248">COUNTIF(AE11:AE64,"N.44")</f>
        <v>2</v>
      </c>
      <c r="AF135" s="272">
        <f t="shared" si="248"/>
        <v>2</v>
      </c>
      <c r="AG135" s="272">
        <f t="shared" si="248"/>
        <v>2</v>
      </c>
      <c r="AH135" s="272">
        <f t="shared" si="248"/>
        <v>2</v>
      </c>
      <c r="AI135" s="272">
        <f t="shared" si="248"/>
        <v>2</v>
      </c>
      <c r="AJ135" s="272">
        <f t="shared" si="248"/>
        <v>2</v>
      </c>
      <c r="AK135" s="272">
        <f t="shared" si="248"/>
        <v>2</v>
      </c>
      <c r="AL135" s="272">
        <f t="shared" si="248"/>
        <v>2</v>
      </c>
      <c r="AM135" s="272">
        <f t="shared" si="248"/>
        <v>2</v>
      </c>
      <c r="AN135" s="272">
        <f t="shared" si="248"/>
        <v>0</v>
      </c>
      <c r="AO135" s="272">
        <f t="shared" si="248"/>
        <v>0</v>
      </c>
      <c r="AP135" s="272">
        <f t="shared" si="248"/>
        <v>0</v>
      </c>
      <c r="AQ135" s="272">
        <f t="shared" si="248"/>
        <v>0</v>
      </c>
      <c r="AR135" s="272">
        <f t="shared" si="248"/>
        <v>0</v>
      </c>
      <c r="AS135" s="272">
        <f t="shared" si="248"/>
        <v>2</v>
      </c>
      <c r="AT135" s="272">
        <f t="shared" si="248"/>
        <v>2</v>
      </c>
      <c r="AU135" s="272">
        <f t="shared" si="248"/>
        <v>0</v>
      </c>
      <c r="AV135" s="272">
        <f t="shared" si="248"/>
        <v>0</v>
      </c>
      <c r="AW135" s="272">
        <f t="shared" si="248"/>
        <v>0</v>
      </c>
      <c r="AX135" s="272">
        <f t="shared" si="248"/>
        <v>0</v>
      </c>
      <c r="AY135" s="272">
        <f t="shared" si="248"/>
        <v>0</v>
      </c>
      <c r="AZ135" s="272">
        <f t="shared" si="248"/>
        <v>0</v>
      </c>
      <c r="BA135" s="272">
        <f t="shared" si="248"/>
        <v>0</v>
      </c>
      <c r="BB135" s="562">
        <f t="shared" si="112"/>
        <v>22</v>
      </c>
      <c r="BC135" s="562">
        <f t="shared" si="230"/>
        <v>22</v>
      </c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82"/>
      <c r="EX135" s="182"/>
      <c r="EY135" s="7"/>
      <c r="EZ135" s="7"/>
      <c r="FA135" s="7"/>
      <c r="FB135" s="7"/>
      <c r="FC135" s="7"/>
      <c r="FD135" s="7"/>
      <c r="FE135" s="7"/>
      <c r="FF135" s="7"/>
    </row>
    <row r="136" spans="1:162" ht="18" hidden="1" customHeight="1" x14ac:dyDescent="0.25">
      <c r="A136" s="770" t="s">
        <v>500</v>
      </c>
      <c r="B136" s="770"/>
      <c r="C136" s="770"/>
      <c r="D136" s="272">
        <f t="shared" ref="D136:AA136" si="249">SUM(D69:D135)</f>
        <v>0</v>
      </c>
      <c r="E136" s="272">
        <f t="shared" si="249"/>
        <v>0</v>
      </c>
      <c r="F136" s="272">
        <f t="shared" si="249"/>
        <v>0</v>
      </c>
      <c r="G136" s="272">
        <f t="shared" si="249"/>
        <v>0</v>
      </c>
      <c r="H136" s="272">
        <f t="shared" si="249"/>
        <v>0</v>
      </c>
      <c r="I136" s="272">
        <f t="shared" si="249"/>
        <v>0</v>
      </c>
      <c r="J136" s="272">
        <f t="shared" si="249"/>
        <v>0</v>
      </c>
      <c r="K136" s="272">
        <f t="shared" si="249"/>
        <v>0</v>
      </c>
      <c r="L136" s="272">
        <f t="shared" si="249"/>
        <v>0</v>
      </c>
      <c r="M136" s="272">
        <f t="shared" si="249"/>
        <v>0</v>
      </c>
      <c r="N136" s="272">
        <f t="shared" si="249"/>
        <v>0</v>
      </c>
      <c r="O136" s="272">
        <f t="shared" si="249"/>
        <v>0</v>
      </c>
      <c r="P136" s="272">
        <f t="shared" si="249"/>
        <v>0</v>
      </c>
      <c r="Q136" s="272">
        <f t="shared" si="249"/>
        <v>0</v>
      </c>
      <c r="R136" s="272">
        <f t="shared" si="249"/>
        <v>0</v>
      </c>
      <c r="S136" s="272">
        <f t="shared" si="249"/>
        <v>0</v>
      </c>
      <c r="T136" s="272">
        <f t="shared" si="249"/>
        <v>0</v>
      </c>
      <c r="U136" s="272">
        <f t="shared" si="249"/>
        <v>0</v>
      </c>
      <c r="V136" s="272">
        <f t="shared" si="249"/>
        <v>0</v>
      </c>
      <c r="W136" s="272">
        <f t="shared" si="249"/>
        <v>0</v>
      </c>
      <c r="X136" s="272">
        <f t="shared" si="249"/>
        <v>0</v>
      </c>
      <c r="Y136" s="272">
        <f t="shared" si="249"/>
        <v>0</v>
      </c>
      <c r="Z136" s="272"/>
      <c r="AA136" s="272">
        <f t="shared" si="249"/>
        <v>0</v>
      </c>
      <c r="AB136" s="272"/>
      <c r="AC136" s="272">
        <f>SUM(D136:AA136)</f>
        <v>0</v>
      </c>
      <c r="AD136" s="272">
        <f t="shared" ref="AD136:BC136" si="250">SUM(AD69:AD135)</f>
        <v>0</v>
      </c>
      <c r="AE136" s="272">
        <f t="shared" si="250"/>
        <v>46</v>
      </c>
      <c r="AF136" s="272">
        <f t="shared" si="250"/>
        <v>46</v>
      </c>
      <c r="AG136" s="272">
        <f t="shared" si="250"/>
        <v>46</v>
      </c>
      <c r="AH136" s="272">
        <f t="shared" si="250"/>
        <v>44</v>
      </c>
      <c r="AI136" s="272">
        <f t="shared" si="250"/>
        <v>44</v>
      </c>
      <c r="AJ136" s="272">
        <f t="shared" si="250"/>
        <v>44</v>
      </c>
      <c r="AK136" s="272">
        <f t="shared" si="250"/>
        <v>46</v>
      </c>
      <c r="AL136" s="272">
        <f t="shared" si="250"/>
        <v>46</v>
      </c>
      <c r="AM136" s="272">
        <f t="shared" si="250"/>
        <v>46</v>
      </c>
      <c r="AN136" s="272">
        <f t="shared" si="250"/>
        <v>48</v>
      </c>
      <c r="AO136" s="272">
        <f t="shared" si="250"/>
        <v>48</v>
      </c>
      <c r="AP136" s="272">
        <f t="shared" si="250"/>
        <v>48</v>
      </c>
      <c r="AQ136" s="272">
        <f t="shared" si="250"/>
        <v>48</v>
      </c>
      <c r="AR136" s="272">
        <f t="shared" si="250"/>
        <v>48</v>
      </c>
      <c r="AS136" s="272">
        <f t="shared" si="250"/>
        <v>46</v>
      </c>
      <c r="AT136" s="272">
        <f t="shared" si="250"/>
        <v>46</v>
      </c>
      <c r="AU136" s="272">
        <f t="shared" si="250"/>
        <v>48</v>
      </c>
      <c r="AV136" s="272">
        <f t="shared" si="250"/>
        <v>48</v>
      </c>
      <c r="AW136" s="272">
        <f t="shared" si="250"/>
        <v>48</v>
      </c>
      <c r="AX136" s="272">
        <f t="shared" si="250"/>
        <v>48</v>
      </c>
      <c r="AY136" s="272">
        <f t="shared" si="250"/>
        <v>48</v>
      </c>
      <c r="AZ136" s="272">
        <f t="shared" si="250"/>
        <v>48</v>
      </c>
      <c r="BA136" s="272">
        <f t="shared" si="250"/>
        <v>48</v>
      </c>
      <c r="BB136" s="272">
        <f t="shared" si="250"/>
        <v>1052</v>
      </c>
      <c r="BC136" s="272">
        <f t="shared" si="250"/>
        <v>1052</v>
      </c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82"/>
      <c r="EX136" s="182"/>
      <c r="EY136" s="7"/>
      <c r="EZ136" s="7"/>
      <c r="FA136" s="7"/>
      <c r="FB136" s="7"/>
      <c r="FC136" s="7"/>
      <c r="FD136" s="7"/>
      <c r="FE136" s="7"/>
      <c r="FF136" s="7"/>
    </row>
    <row r="137" spans="1:162" ht="21" customHeight="1" x14ac:dyDescent="0.25">
      <c r="A137" s="25" t="s">
        <v>78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Y137" s="530"/>
      <c r="Z137" s="530"/>
      <c r="AA137" s="530"/>
      <c r="AB137" s="530"/>
      <c r="AC137" s="265"/>
      <c r="AD137" s="27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18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82"/>
      <c r="EX137" s="182"/>
      <c r="EY137" s="7"/>
      <c r="EZ137" s="7"/>
      <c r="FA137" s="7"/>
      <c r="FB137" s="7"/>
      <c r="FC137" s="7"/>
      <c r="FD137" s="7"/>
      <c r="FE137" s="7"/>
      <c r="FF137" s="7"/>
    </row>
    <row r="138" spans="1:162" ht="17.100000000000001" customHeight="1" thickBot="1" x14ac:dyDescent="0.3">
      <c r="A138" s="565">
        <v>1</v>
      </c>
      <c r="B138" s="566" t="s">
        <v>818</v>
      </c>
      <c r="C138" s="191"/>
      <c r="D138" s="191"/>
      <c r="E138" s="565" t="s">
        <v>847</v>
      </c>
      <c r="F138" s="196" t="s">
        <v>859</v>
      </c>
      <c r="G138" s="565">
        <v>18</v>
      </c>
      <c r="H138" s="566" t="s">
        <v>730</v>
      </c>
      <c r="I138" s="566"/>
      <c r="J138" s="191"/>
      <c r="K138" s="196" t="s">
        <v>1024</v>
      </c>
      <c r="L138" s="196"/>
      <c r="M138" s="196"/>
      <c r="N138" s="191"/>
      <c r="O138" s="565">
        <v>35</v>
      </c>
      <c r="P138" s="566" t="s">
        <v>186</v>
      </c>
      <c r="Q138" s="566"/>
      <c r="R138" s="566"/>
      <c r="S138" s="565" t="s">
        <v>1041</v>
      </c>
      <c r="T138" s="572"/>
      <c r="U138" s="551" t="s">
        <v>990</v>
      </c>
      <c r="V138" s="530"/>
      <c r="W138" s="530"/>
      <c r="X138" s="530"/>
      <c r="Y138" s="550"/>
      <c r="Z138" s="550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18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82"/>
      <c r="EX138" s="182"/>
      <c r="EY138" s="7"/>
      <c r="EZ138" s="7"/>
      <c r="FA138" s="7"/>
      <c r="FB138" s="7"/>
      <c r="FC138" s="7"/>
      <c r="FD138" s="7"/>
      <c r="FE138" s="7"/>
      <c r="FF138" s="7"/>
    </row>
    <row r="139" spans="1:162" ht="17.100000000000001" customHeight="1" thickTop="1" x14ac:dyDescent="0.25">
      <c r="A139" s="565">
        <v>2</v>
      </c>
      <c r="B139" s="566" t="s">
        <v>87</v>
      </c>
      <c r="C139" s="191"/>
      <c r="D139" s="191"/>
      <c r="E139" s="565" t="s">
        <v>893</v>
      </c>
      <c r="F139" s="196"/>
      <c r="G139" s="565">
        <v>19</v>
      </c>
      <c r="H139" s="191" t="s">
        <v>731</v>
      </c>
      <c r="I139" s="566"/>
      <c r="J139" s="191"/>
      <c r="K139" s="565" t="s">
        <v>1025</v>
      </c>
      <c r="L139" s="196"/>
      <c r="M139" s="565"/>
      <c r="N139" s="191"/>
      <c r="O139" s="565">
        <v>36</v>
      </c>
      <c r="P139" s="566" t="s">
        <v>421</v>
      </c>
      <c r="Q139" s="566"/>
      <c r="R139" s="566"/>
      <c r="S139" s="573" t="s">
        <v>1042</v>
      </c>
      <c r="T139" s="574"/>
      <c r="U139" s="779" t="s">
        <v>14</v>
      </c>
      <c r="V139" s="706" t="s">
        <v>129</v>
      </c>
      <c r="W139" s="710"/>
      <c r="X139" s="707"/>
      <c r="Y139" s="550"/>
      <c r="Z139" s="550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82"/>
      <c r="EX139" s="182"/>
      <c r="EY139" s="7"/>
      <c r="EZ139" s="7"/>
      <c r="FA139" s="7"/>
      <c r="FB139" s="7"/>
      <c r="FC139" s="7"/>
      <c r="FD139" s="7"/>
      <c r="FE139" s="7"/>
      <c r="FF139" s="7"/>
    </row>
    <row r="140" spans="1:162" ht="17.100000000000001" customHeight="1" thickBot="1" x14ac:dyDescent="0.3">
      <c r="A140" s="565">
        <v>3</v>
      </c>
      <c r="B140" s="191" t="s">
        <v>81</v>
      </c>
      <c r="C140" s="191"/>
      <c r="D140" s="191"/>
      <c r="E140" s="565" t="s">
        <v>904</v>
      </c>
      <c r="F140" s="196"/>
      <c r="G140" s="565">
        <v>20</v>
      </c>
      <c r="H140" s="566" t="s">
        <v>732</v>
      </c>
      <c r="I140" s="566"/>
      <c r="J140" s="191"/>
      <c r="K140" s="565" t="s">
        <v>1026</v>
      </c>
      <c r="L140" s="565"/>
      <c r="M140" s="565"/>
      <c r="N140" s="191"/>
      <c r="O140" s="565">
        <v>37</v>
      </c>
      <c r="P140" s="566" t="s">
        <v>965</v>
      </c>
      <c r="Q140" s="566"/>
      <c r="R140" s="566"/>
      <c r="S140" s="196" t="s">
        <v>1043</v>
      </c>
      <c r="T140" s="196"/>
      <c r="U140" s="780"/>
      <c r="V140" s="869"/>
      <c r="W140" s="870"/>
      <c r="X140" s="871"/>
      <c r="Y140" s="223"/>
      <c r="Z140" s="223"/>
      <c r="AB140" s="226" t="s">
        <v>996</v>
      </c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562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82"/>
      <c r="EW140" s="182"/>
      <c r="EX140" s="7"/>
      <c r="EY140" s="7"/>
      <c r="EZ140" s="7"/>
      <c r="FA140" s="7"/>
      <c r="FB140" s="7"/>
      <c r="FC140" s="7"/>
      <c r="FD140" s="7"/>
      <c r="FE140" s="7"/>
    </row>
    <row r="141" spans="1:162" ht="17.100000000000001" customHeight="1" thickTop="1" x14ac:dyDescent="0.25">
      <c r="A141" s="565">
        <v>4</v>
      </c>
      <c r="B141" s="191" t="s">
        <v>82</v>
      </c>
      <c r="C141" s="191"/>
      <c r="D141" s="191"/>
      <c r="E141" s="565" t="s">
        <v>900</v>
      </c>
      <c r="F141" s="196"/>
      <c r="G141" s="565">
        <v>21</v>
      </c>
      <c r="H141" s="566" t="s">
        <v>733</v>
      </c>
      <c r="I141" s="566"/>
      <c r="J141" s="191"/>
      <c r="K141" s="565" t="s">
        <v>1027</v>
      </c>
      <c r="L141" s="565" t="s">
        <v>1059</v>
      </c>
      <c r="M141" s="565"/>
      <c r="N141" s="191"/>
      <c r="O141" s="565">
        <v>38</v>
      </c>
      <c r="P141" s="566" t="s">
        <v>412</v>
      </c>
      <c r="Q141" s="566"/>
      <c r="R141" s="566"/>
      <c r="S141" s="196" t="s">
        <v>1044</v>
      </c>
      <c r="T141" s="196" t="s">
        <v>1045</v>
      </c>
      <c r="U141" s="545">
        <v>0</v>
      </c>
      <c r="V141" s="545"/>
      <c r="W141" s="545" t="s">
        <v>966</v>
      </c>
      <c r="X141" s="545"/>
      <c r="Y141" s="223"/>
      <c r="Z141" s="223"/>
      <c r="AB141" s="231" t="s">
        <v>103</v>
      </c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562"/>
      <c r="BC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82"/>
      <c r="EW141" s="182"/>
      <c r="EX141" s="7"/>
      <c r="EY141" s="7"/>
      <c r="EZ141" s="7"/>
      <c r="FA141" s="7"/>
      <c r="FB141" s="7"/>
      <c r="FC141" s="7"/>
      <c r="FD141" s="7"/>
      <c r="FE141" s="7"/>
    </row>
    <row r="142" spans="1:162" ht="17.100000000000001" customHeight="1" x14ac:dyDescent="0.25">
      <c r="A142" s="565">
        <v>5</v>
      </c>
      <c r="B142" s="191" t="s">
        <v>86</v>
      </c>
      <c r="C142" s="191"/>
      <c r="D142" s="191"/>
      <c r="E142" s="565"/>
      <c r="F142" s="196"/>
      <c r="G142" s="565">
        <v>22</v>
      </c>
      <c r="H142" s="566" t="s">
        <v>819</v>
      </c>
      <c r="I142" s="566"/>
      <c r="J142" s="566"/>
      <c r="K142" s="565" t="s">
        <v>1028</v>
      </c>
      <c r="L142" s="565"/>
      <c r="M142" s="565"/>
      <c r="N142" s="191"/>
      <c r="O142" s="565">
        <v>39</v>
      </c>
      <c r="P142" s="566" t="s">
        <v>622</v>
      </c>
      <c r="Q142" s="566"/>
      <c r="R142" s="566"/>
      <c r="S142" s="196" t="s">
        <v>1046</v>
      </c>
      <c r="T142" s="196" t="s">
        <v>1047</v>
      </c>
      <c r="U142" s="543">
        <v>1</v>
      </c>
      <c r="V142" s="543"/>
      <c r="W142" s="543" t="s">
        <v>553</v>
      </c>
      <c r="X142" s="543"/>
      <c r="Y142" s="223"/>
      <c r="Z142" s="223"/>
      <c r="AB142" s="225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562"/>
      <c r="AZ142" s="562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82"/>
      <c r="EV142" s="182"/>
      <c r="EW142" s="7"/>
      <c r="EX142" s="7"/>
      <c r="EY142" s="7"/>
      <c r="EZ142" s="7"/>
      <c r="FA142" s="7"/>
      <c r="FB142" s="7"/>
      <c r="FC142" s="7"/>
      <c r="FD142" s="7"/>
    </row>
    <row r="143" spans="1:162" ht="17.100000000000001" customHeight="1" x14ac:dyDescent="0.25">
      <c r="A143" s="565">
        <v>6</v>
      </c>
      <c r="B143" s="566" t="s">
        <v>125</v>
      </c>
      <c r="C143" s="191"/>
      <c r="D143" s="191"/>
      <c r="E143" s="565" t="s">
        <v>883</v>
      </c>
      <c r="F143" s="196" t="s">
        <v>901</v>
      </c>
      <c r="G143" s="565">
        <v>23</v>
      </c>
      <c r="H143" s="566" t="s">
        <v>820</v>
      </c>
      <c r="I143" s="566"/>
      <c r="J143" s="191"/>
      <c r="K143" s="196" t="s">
        <v>1029</v>
      </c>
      <c r="L143" s="565"/>
      <c r="M143" s="565"/>
      <c r="N143" s="191"/>
      <c r="O143" s="565">
        <v>40</v>
      </c>
      <c r="P143" s="566" t="s">
        <v>669</v>
      </c>
      <c r="Q143" s="566"/>
      <c r="R143" s="566"/>
      <c r="S143" s="196" t="s">
        <v>1048</v>
      </c>
      <c r="T143" s="196"/>
      <c r="U143" s="543">
        <v>2</v>
      </c>
      <c r="V143" s="543"/>
      <c r="W143" s="543" t="s">
        <v>608</v>
      </c>
      <c r="X143" s="543"/>
      <c r="Y143" s="223"/>
      <c r="Z143" s="223"/>
      <c r="AB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562"/>
      <c r="AZ143" s="562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82"/>
      <c r="EV143" s="182"/>
      <c r="EW143" s="7"/>
      <c r="EX143" s="7"/>
      <c r="EY143" s="7"/>
      <c r="EZ143" s="7"/>
      <c r="FA143" s="7"/>
      <c r="FB143" s="7"/>
      <c r="FC143" s="7"/>
      <c r="FD143" s="7"/>
    </row>
    <row r="144" spans="1:162" ht="17.100000000000001" customHeight="1" x14ac:dyDescent="0.25">
      <c r="A144" s="565">
        <v>7</v>
      </c>
      <c r="B144" s="566" t="s">
        <v>126</v>
      </c>
      <c r="C144" s="191"/>
      <c r="D144" s="191"/>
      <c r="E144" s="565" t="s">
        <v>899</v>
      </c>
      <c r="F144" s="196" t="s">
        <v>902</v>
      </c>
      <c r="G144" s="565">
        <v>24</v>
      </c>
      <c r="H144" s="566" t="s">
        <v>821</v>
      </c>
      <c r="I144" s="566"/>
      <c r="J144" s="191"/>
      <c r="K144" s="565" t="s">
        <v>1030</v>
      </c>
      <c r="L144" s="565"/>
      <c r="M144" s="565"/>
      <c r="N144" s="191"/>
      <c r="O144" s="565">
        <v>41</v>
      </c>
      <c r="P144" s="566" t="s">
        <v>686</v>
      </c>
      <c r="Q144" s="566"/>
      <c r="R144" s="566"/>
      <c r="S144" s="196" t="s">
        <v>1050</v>
      </c>
      <c r="T144" s="196"/>
      <c r="U144" s="543">
        <v>3</v>
      </c>
      <c r="V144" s="543"/>
      <c r="W144" s="543" t="s">
        <v>609</v>
      </c>
      <c r="X144" s="543"/>
      <c r="Y144" s="223"/>
      <c r="Z144" s="223"/>
      <c r="AB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562"/>
      <c r="AZ144" s="562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82"/>
      <c r="EV144" s="182"/>
      <c r="EW144" s="7"/>
      <c r="EX144" s="7"/>
      <c r="EY144" s="7"/>
      <c r="EZ144" s="7"/>
      <c r="FA144" s="7"/>
      <c r="FB144" s="7"/>
      <c r="FC144" s="7"/>
      <c r="FD144" s="7"/>
    </row>
    <row r="145" spans="1:162" ht="17.100000000000001" customHeight="1" x14ac:dyDescent="0.25">
      <c r="A145" s="565">
        <v>8</v>
      </c>
      <c r="B145" s="566" t="s">
        <v>92</v>
      </c>
      <c r="C145" s="566"/>
      <c r="D145" s="191"/>
      <c r="E145" s="565" t="s">
        <v>888</v>
      </c>
      <c r="F145" s="196"/>
      <c r="G145" s="565">
        <v>25</v>
      </c>
      <c r="H145" s="566" t="s">
        <v>670</v>
      </c>
      <c r="I145" s="566"/>
      <c r="J145" s="191"/>
      <c r="K145" s="565" t="s">
        <v>1031</v>
      </c>
      <c r="L145" s="565"/>
      <c r="M145" s="565"/>
      <c r="N145" s="191"/>
      <c r="O145" s="565">
        <v>42</v>
      </c>
      <c r="P145" s="566" t="s">
        <v>781</v>
      </c>
      <c r="Q145" s="566"/>
      <c r="R145" s="566"/>
      <c r="S145" s="196"/>
      <c r="T145" s="196"/>
      <c r="U145" s="543">
        <v>4</v>
      </c>
      <c r="V145" s="543"/>
      <c r="W145" s="543" t="s">
        <v>610</v>
      </c>
      <c r="X145" s="543"/>
      <c r="Y145" s="223"/>
      <c r="Z145" s="223"/>
      <c r="AB145" s="226" t="s">
        <v>235</v>
      </c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562"/>
      <c r="AZ145" s="562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82"/>
      <c r="EV145" s="182"/>
      <c r="EW145" s="7"/>
      <c r="EX145" s="7"/>
      <c r="EY145" s="7"/>
      <c r="EZ145" s="7"/>
      <c r="FA145" s="7"/>
      <c r="FB145" s="7"/>
      <c r="FC145" s="7"/>
      <c r="FD145" s="7"/>
    </row>
    <row r="146" spans="1:162" ht="17.100000000000001" customHeight="1" x14ac:dyDescent="0.25">
      <c r="A146" s="565">
        <v>9</v>
      </c>
      <c r="B146" s="566" t="s">
        <v>628</v>
      </c>
      <c r="C146" s="566"/>
      <c r="D146" s="191"/>
      <c r="E146" s="565" t="s">
        <v>905</v>
      </c>
      <c r="F146" s="196" t="s">
        <v>916</v>
      </c>
      <c r="G146" s="565">
        <v>26</v>
      </c>
      <c r="H146" s="566" t="s">
        <v>822</v>
      </c>
      <c r="I146" s="566"/>
      <c r="J146" s="191"/>
      <c r="K146" s="565" t="s">
        <v>1032</v>
      </c>
      <c r="L146" s="565"/>
      <c r="M146" s="565"/>
      <c r="N146" s="191"/>
      <c r="O146" s="565">
        <v>43</v>
      </c>
      <c r="P146" s="566" t="s">
        <v>826</v>
      </c>
      <c r="Q146" s="566"/>
      <c r="R146" s="566"/>
      <c r="S146" s="196" t="s">
        <v>1049</v>
      </c>
      <c r="T146" s="196"/>
      <c r="U146" s="540" t="s">
        <v>27</v>
      </c>
      <c r="V146" s="541"/>
      <c r="W146" s="541"/>
      <c r="X146" s="542"/>
      <c r="Y146" s="223"/>
      <c r="Z146" s="223"/>
      <c r="AB146" s="226" t="s">
        <v>302</v>
      </c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562"/>
      <c r="AZ146" s="562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82"/>
      <c r="EV146" s="182"/>
      <c r="EW146" s="7"/>
      <c r="EX146" s="7"/>
      <c r="EY146" s="7"/>
      <c r="EZ146" s="7"/>
      <c r="FA146" s="7"/>
      <c r="FB146" s="7"/>
      <c r="FC146" s="7"/>
      <c r="FD146" s="7"/>
    </row>
    <row r="147" spans="1:162" ht="17.100000000000001" customHeight="1" x14ac:dyDescent="0.25">
      <c r="A147" s="565">
        <v>10</v>
      </c>
      <c r="B147" s="566" t="s">
        <v>124</v>
      </c>
      <c r="C147" s="566"/>
      <c r="D147" s="566"/>
      <c r="E147" s="196" t="s">
        <v>845</v>
      </c>
      <c r="F147" s="196" t="s">
        <v>892</v>
      </c>
      <c r="G147" s="565">
        <v>27</v>
      </c>
      <c r="H147" s="566" t="s">
        <v>823</v>
      </c>
      <c r="I147" s="566"/>
      <c r="J147" s="566"/>
      <c r="K147" s="565" t="s">
        <v>1033</v>
      </c>
      <c r="L147" s="565"/>
      <c r="M147" s="196"/>
      <c r="N147" s="566"/>
      <c r="O147" s="565">
        <v>44</v>
      </c>
      <c r="P147" s="567" t="s">
        <v>827</v>
      </c>
      <c r="Q147" s="566"/>
      <c r="R147" s="566"/>
      <c r="S147" s="196" t="s">
        <v>1051</v>
      </c>
      <c r="T147" s="196" t="s">
        <v>1062</v>
      </c>
      <c r="U147" s="543">
        <v>5</v>
      </c>
      <c r="V147" s="543"/>
      <c r="W147" s="543" t="s">
        <v>611</v>
      </c>
      <c r="X147" s="543"/>
      <c r="Y147" s="223"/>
      <c r="Z147" s="223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562"/>
      <c r="AZ147" s="562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82"/>
      <c r="EV147" s="182"/>
      <c r="EW147" s="7"/>
      <c r="EX147" s="7"/>
      <c r="EY147" s="7"/>
      <c r="EZ147" s="7"/>
      <c r="FA147" s="7"/>
      <c r="FB147" s="7"/>
      <c r="FC147" s="7"/>
      <c r="FD147" s="7"/>
    </row>
    <row r="148" spans="1:162" ht="17.100000000000001" customHeight="1" x14ac:dyDescent="0.25">
      <c r="A148" s="565">
        <v>11</v>
      </c>
      <c r="B148" s="191" t="s">
        <v>94</v>
      </c>
      <c r="C148" s="566"/>
      <c r="D148" s="566"/>
      <c r="E148" s="196" t="s">
        <v>912</v>
      </c>
      <c r="F148" s="196"/>
      <c r="G148" s="565">
        <v>28</v>
      </c>
      <c r="H148" s="566" t="s">
        <v>824</v>
      </c>
      <c r="I148" s="566"/>
      <c r="J148" s="566"/>
      <c r="K148" s="196" t="s">
        <v>875</v>
      </c>
      <c r="L148" s="196"/>
      <c r="M148" s="196"/>
      <c r="N148" s="566"/>
      <c r="O148" s="565">
        <v>45</v>
      </c>
      <c r="P148" s="567" t="s">
        <v>828</v>
      </c>
      <c r="Q148" s="566"/>
      <c r="R148" s="566"/>
      <c r="S148" s="196" t="s">
        <v>1052</v>
      </c>
      <c r="T148" s="196"/>
      <c r="U148" s="543">
        <v>6</v>
      </c>
      <c r="V148" s="543"/>
      <c r="W148" s="543" t="s">
        <v>612</v>
      </c>
      <c r="X148" s="543"/>
      <c r="Y148" s="223"/>
      <c r="Z148" s="223"/>
      <c r="AY148" s="562"/>
      <c r="AZ148" s="562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82"/>
      <c r="EV148" s="182"/>
      <c r="EW148" s="7"/>
      <c r="EX148" s="7"/>
      <c r="EY148" s="7"/>
      <c r="EZ148" s="7"/>
      <c r="FA148" s="7"/>
      <c r="FB148" s="7"/>
      <c r="FC148" s="7"/>
      <c r="FD148" s="7"/>
    </row>
    <row r="149" spans="1:162" ht="17.100000000000001" customHeight="1" x14ac:dyDescent="0.25">
      <c r="A149" s="512">
        <v>12</v>
      </c>
      <c r="B149" s="566" t="s">
        <v>114</v>
      </c>
      <c r="C149" s="568"/>
      <c r="D149" s="568"/>
      <c r="E149" s="571" t="s">
        <v>1017</v>
      </c>
      <c r="F149" s="196"/>
      <c r="G149" s="565">
        <v>29</v>
      </c>
      <c r="H149" s="566" t="s">
        <v>825</v>
      </c>
      <c r="I149" s="566"/>
      <c r="J149" s="566"/>
      <c r="K149" s="196" t="s">
        <v>1034</v>
      </c>
      <c r="L149" s="196" t="s">
        <v>1060</v>
      </c>
      <c r="M149" s="196"/>
      <c r="N149" s="566"/>
      <c r="O149" s="565">
        <v>46</v>
      </c>
      <c r="P149" s="567" t="s">
        <v>829</v>
      </c>
      <c r="Q149" s="566"/>
      <c r="R149" s="566"/>
      <c r="S149" s="196" t="s">
        <v>1053</v>
      </c>
      <c r="T149" s="196" t="s">
        <v>1063</v>
      </c>
      <c r="U149" s="543">
        <v>7</v>
      </c>
      <c r="V149" s="543"/>
      <c r="W149" s="543" t="s">
        <v>613</v>
      </c>
      <c r="X149" s="543"/>
      <c r="Y149" s="223"/>
      <c r="Z149" s="223"/>
      <c r="AY149" s="562"/>
      <c r="AZ149" s="562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82"/>
      <c r="EV149" s="182"/>
      <c r="EW149" s="7"/>
      <c r="EX149" s="7"/>
      <c r="EY149" s="7"/>
      <c r="EZ149" s="7"/>
      <c r="FA149" s="7"/>
      <c r="FB149" s="7"/>
      <c r="FC149" s="7"/>
      <c r="FD149" s="7"/>
    </row>
    <row r="150" spans="1:162" ht="17.100000000000001" customHeight="1" x14ac:dyDescent="0.25">
      <c r="A150" s="565">
        <v>13</v>
      </c>
      <c r="B150" s="566" t="s">
        <v>452</v>
      </c>
      <c r="C150" s="566"/>
      <c r="D150" s="566"/>
      <c r="E150" s="196" t="s">
        <v>1018</v>
      </c>
      <c r="F150" s="196" t="s">
        <v>1019</v>
      </c>
      <c r="G150" s="565">
        <v>30</v>
      </c>
      <c r="H150" s="566" t="s">
        <v>427</v>
      </c>
      <c r="I150" s="566"/>
      <c r="J150" s="566"/>
      <c r="K150" s="196" t="s">
        <v>1035</v>
      </c>
      <c r="L150" s="196"/>
      <c r="M150" s="196"/>
      <c r="N150" s="566"/>
      <c r="O150" s="565">
        <v>47</v>
      </c>
      <c r="P150" s="567" t="s">
        <v>830</v>
      </c>
      <c r="Q150" s="566"/>
      <c r="R150" s="566"/>
      <c r="S150" s="196" t="s">
        <v>1054</v>
      </c>
      <c r="T150" s="196" t="s">
        <v>1055</v>
      </c>
      <c r="U150" s="543">
        <v>8</v>
      </c>
      <c r="V150" s="543"/>
      <c r="W150" s="543" t="s">
        <v>614</v>
      </c>
      <c r="X150" s="543"/>
      <c r="Y150" s="223"/>
      <c r="Z150" s="223"/>
      <c r="AY150" s="562"/>
      <c r="AZ150" s="562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</row>
    <row r="151" spans="1:162" ht="17.100000000000001" customHeight="1" x14ac:dyDescent="0.25">
      <c r="A151" s="565">
        <v>14</v>
      </c>
      <c r="B151" s="566" t="s">
        <v>107</v>
      </c>
      <c r="C151" s="566"/>
      <c r="D151" s="566"/>
      <c r="E151" s="196" t="s">
        <v>1020</v>
      </c>
      <c r="F151" s="196"/>
      <c r="G151" s="565">
        <v>31</v>
      </c>
      <c r="H151" s="566" t="s">
        <v>142</v>
      </c>
      <c r="I151" s="566"/>
      <c r="J151" s="566"/>
      <c r="K151" s="196" t="s">
        <v>1036</v>
      </c>
      <c r="L151" s="196"/>
      <c r="M151" s="196"/>
      <c r="N151" s="566"/>
      <c r="O151" s="565">
        <v>48</v>
      </c>
      <c r="P151" s="566" t="s">
        <v>1012</v>
      </c>
      <c r="Q151" s="566"/>
      <c r="R151" s="566"/>
      <c r="S151" s="196" t="s">
        <v>1014</v>
      </c>
      <c r="T151" s="196"/>
      <c r="U151" s="540" t="s">
        <v>27</v>
      </c>
      <c r="V151" s="541"/>
      <c r="W151" s="541"/>
      <c r="X151" s="542"/>
      <c r="Y151" s="223"/>
      <c r="Z151" s="223"/>
      <c r="AY151" s="562"/>
      <c r="AZ151" s="562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</row>
    <row r="152" spans="1:162" ht="17.100000000000001" customHeight="1" x14ac:dyDescent="0.25">
      <c r="A152" s="565">
        <v>15</v>
      </c>
      <c r="B152" s="566" t="s">
        <v>109</v>
      </c>
      <c r="C152" s="566"/>
      <c r="D152" s="566"/>
      <c r="E152" s="196"/>
      <c r="F152" s="196"/>
      <c r="G152" s="565">
        <v>32</v>
      </c>
      <c r="H152" s="191" t="s">
        <v>501</v>
      </c>
      <c r="I152" s="566"/>
      <c r="J152" s="566"/>
      <c r="K152" s="196" t="s">
        <v>1037</v>
      </c>
      <c r="L152" s="196"/>
      <c r="M152" s="196"/>
      <c r="N152" s="566"/>
      <c r="O152" s="565">
        <v>49</v>
      </c>
      <c r="P152" s="566" t="s">
        <v>994</v>
      </c>
      <c r="Q152" s="566"/>
      <c r="R152" s="566"/>
      <c r="S152" s="196" t="s">
        <v>1011</v>
      </c>
      <c r="T152" s="196"/>
      <c r="U152" s="543">
        <v>9</v>
      </c>
      <c r="V152" s="543"/>
      <c r="W152" s="543" t="s">
        <v>615</v>
      </c>
      <c r="X152" s="543"/>
      <c r="Y152" s="223"/>
      <c r="Z152" s="223"/>
      <c r="AY152" s="562"/>
      <c r="AZ152" s="562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</row>
    <row r="153" spans="1:162" ht="17.100000000000001" customHeight="1" thickBot="1" x14ac:dyDescent="0.3">
      <c r="A153" s="565">
        <v>16</v>
      </c>
      <c r="B153" s="566" t="s">
        <v>964</v>
      </c>
      <c r="C153" s="566"/>
      <c r="D153" s="566"/>
      <c r="E153" s="196" t="s">
        <v>1021</v>
      </c>
      <c r="F153" s="196"/>
      <c r="G153" s="565">
        <v>33</v>
      </c>
      <c r="H153" s="566" t="s">
        <v>184</v>
      </c>
      <c r="I153" s="566"/>
      <c r="J153" s="566"/>
      <c r="K153" s="196" t="s">
        <v>1038</v>
      </c>
      <c r="L153" s="196" t="s">
        <v>1039</v>
      </c>
      <c r="M153" s="196" t="s">
        <v>1015</v>
      </c>
      <c r="N153" s="566"/>
      <c r="O153" s="196">
        <v>50</v>
      </c>
      <c r="P153" s="566" t="s">
        <v>995</v>
      </c>
      <c r="Q153" s="566"/>
      <c r="R153" s="569"/>
      <c r="S153" s="573" t="s">
        <v>1013</v>
      </c>
      <c r="T153" s="570"/>
      <c r="U153" s="544">
        <v>10</v>
      </c>
      <c r="V153" s="544"/>
      <c r="W153" s="544" t="s">
        <v>616</v>
      </c>
      <c r="X153" s="544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18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</row>
    <row r="154" spans="1:162" ht="17.100000000000001" customHeight="1" thickTop="1" x14ac:dyDescent="0.25">
      <c r="A154" s="565">
        <v>17</v>
      </c>
      <c r="B154" s="566" t="s">
        <v>729</v>
      </c>
      <c r="C154" s="566"/>
      <c r="D154" s="566"/>
      <c r="E154" s="196" t="s">
        <v>1022</v>
      </c>
      <c r="F154" s="565" t="s">
        <v>1023</v>
      </c>
      <c r="G154" s="565">
        <v>34</v>
      </c>
      <c r="H154" s="566" t="s">
        <v>185</v>
      </c>
      <c r="I154" s="566"/>
      <c r="J154" s="566"/>
      <c r="K154" s="196" t="s">
        <v>1040</v>
      </c>
      <c r="L154" s="196"/>
      <c r="M154" s="196"/>
      <c r="N154" s="566"/>
      <c r="O154" s="566"/>
      <c r="P154" s="566"/>
      <c r="Q154" s="566"/>
      <c r="R154" s="569"/>
      <c r="S154" s="569"/>
      <c r="T154" s="570"/>
      <c r="U154" s="223"/>
      <c r="V154" s="223"/>
      <c r="W154" s="223"/>
      <c r="X154" s="223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18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</row>
    <row r="155" spans="1:162" ht="17.100000000000001" customHeight="1" x14ac:dyDescent="0.25">
      <c r="C155" s="21"/>
      <c r="D155" s="21"/>
      <c r="E155" s="21"/>
      <c r="J155" s="21"/>
      <c r="K155" s="21"/>
      <c r="L155" s="21"/>
      <c r="M155" s="21"/>
      <c r="O155" s="562"/>
      <c r="R155" s="383"/>
      <c r="S155" s="383"/>
      <c r="T155" s="223"/>
      <c r="U155" s="223"/>
      <c r="V155" s="223"/>
      <c r="W155" s="223"/>
      <c r="X155" s="223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18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</row>
    <row r="156" spans="1:162" ht="17.100000000000001" customHeight="1" x14ac:dyDescent="0.25">
      <c r="C156" s="21"/>
      <c r="D156" s="21"/>
      <c r="E156" s="21"/>
      <c r="J156" s="21"/>
      <c r="K156" s="21"/>
      <c r="L156" s="21"/>
      <c r="M156" s="21"/>
      <c r="R156" s="631"/>
      <c r="S156" s="631"/>
      <c r="T156" s="223"/>
      <c r="U156" s="223"/>
      <c r="V156" s="223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18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</row>
    <row r="157" spans="1:162" ht="17.100000000000001" customHeight="1" x14ac:dyDescent="0.25">
      <c r="C157" s="23"/>
      <c r="D157" s="21"/>
      <c r="E157" s="21"/>
      <c r="J157" s="21"/>
      <c r="K157" s="21"/>
      <c r="L157" s="21"/>
      <c r="M157" s="21"/>
      <c r="R157" s="631"/>
      <c r="S157" s="631"/>
      <c r="T157" s="223"/>
      <c r="U157" s="223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18"/>
      <c r="BW157" s="183"/>
      <c r="BX157" s="183"/>
      <c r="BY157" s="183"/>
      <c r="BZ157" s="183"/>
      <c r="CA157" s="183"/>
      <c r="CB157" s="183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5"/>
      <c r="CT157" s="185"/>
      <c r="CU157" s="7"/>
      <c r="CV157" s="7"/>
      <c r="CW157" s="7"/>
      <c r="CX157" s="7"/>
      <c r="CY157" s="7"/>
      <c r="CZ157" s="7"/>
      <c r="DA157" s="185"/>
      <c r="DB157" s="185"/>
      <c r="DC157" s="185"/>
      <c r="DD157" s="185"/>
      <c r="DE157" s="185"/>
      <c r="DF157" s="185"/>
      <c r="DG157" s="185" t="s">
        <v>349</v>
      </c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85"/>
      <c r="DX157" s="185"/>
      <c r="DY157" s="185"/>
      <c r="DZ157" s="185"/>
      <c r="EA157" s="185"/>
      <c r="EB157" s="185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</row>
    <row r="158" spans="1:162" ht="17.100000000000001" customHeight="1" x14ac:dyDescent="0.25">
      <c r="D158" s="21"/>
      <c r="E158" s="21"/>
      <c r="J158" s="21"/>
      <c r="K158" s="21"/>
      <c r="L158" s="21"/>
      <c r="M158" s="21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18"/>
      <c r="BW158" s="118"/>
      <c r="BX158" s="118"/>
      <c r="BY158" s="118"/>
      <c r="BZ158" s="118"/>
      <c r="CA158" s="118"/>
      <c r="CB158" s="118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 t="s">
        <v>134</v>
      </c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  <c r="DZ158" s="185"/>
      <c r="EA158" s="185"/>
      <c r="EB158" s="185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</row>
    <row r="159" spans="1:162" ht="17.100000000000001" customHeight="1" x14ac:dyDescent="0.25">
      <c r="A159" s="22"/>
      <c r="B159" s="21"/>
      <c r="D159" s="23"/>
      <c r="E159" s="21"/>
      <c r="F159" s="21"/>
      <c r="G159" s="22"/>
      <c r="H159" s="22"/>
      <c r="M159" s="21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18"/>
      <c r="BW159" s="118"/>
      <c r="BX159" s="118"/>
      <c r="BY159" s="118"/>
      <c r="BZ159" s="118"/>
      <c r="CA159" s="118"/>
      <c r="CB159" s="118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560"/>
      <c r="CT159" s="560"/>
      <c r="CU159" s="560"/>
      <c r="CV159" s="560"/>
      <c r="CW159" s="560"/>
      <c r="CX159" s="560"/>
      <c r="CY159" s="560"/>
      <c r="CZ159" s="560"/>
      <c r="DA159" s="560"/>
      <c r="DB159" s="560"/>
      <c r="DC159" s="560"/>
      <c r="DD159" s="560"/>
      <c r="DE159" s="560"/>
      <c r="DF159" s="560"/>
      <c r="DG159" s="560" t="s">
        <v>451</v>
      </c>
      <c r="DH159" s="560"/>
      <c r="DI159" s="560"/>
      <c r="DJ159" s="560"/>
      <c r="DK159" s="560"/>
      <c r="DL159" s="560"/>
      <c r="DM159" s="560"/>
      <c r="DN159" s="560"/>
      <c r="DO159" s="560"/>
      <c r="DP159" s="560"/>
      <c r="DQ159" s="560"/>
      <c r="DR159" s="560"/>
      <c r="DS159" s="560"/>
      <c r="DT159" s="560"/>
      <c r="DU159" s="560"/>
      <c r="DV159" s="560"/>
      <c r="DW159" s="560"/>
      <c r="DX159" s="560"/>
      <c r="DY159" s="560"/>
      <c r="DZ159" s="560"/>
      <c r="EA159" s="560"/>
      <c r="EB159" s="560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</row>
    <row r="160" spans="1:162" ht="17.100000000000001" customHeight="1" x14ac:dyDescent="0.25">
      <c r="A160" s="24"/>
      <c r="G160" s="24"/>
      <c r="H160" s="24"/>
      <c r="I160" s="21"/>
      <c r="J160" s="21"/>
      <c r="K160" s="21"/>
      <c r="L160" s="21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18"/>
      <c r="BW160" s="118"/>
      <c r="BX160" s="118"/>
      <c r="BY160" s="118"/>
      <c r="BZ160" s="118"/>
      <c r="CA160" s="118"/>
      <c r="CB160" s="118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 t="s">
        <v>450</v>
      </c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</row>
    <row r="161" spans="2:162" ht="15.95" customHeight="1" x14ac:dyDescent="0.25"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18"/>
      <c r="BW161" s="118"/>
      <c r="BX161" s="118"/>
      <c r="BY161" s="118"/>
      <c r="BZ161" s="118"/>
      <c r="CA161" s="118"/>
      <c r="CB161" s="118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</row>
    <row r="162" spans="2:162" ht="15.95" customHeight="1" x14ac:dyDescent="0.25"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18"/>
      <c r="BW162" s="118"/>
      <c r="BX162" s="118"/>
      <c r="BY162" s="118"/>
      <c r="BZ162" s="118"/>
      <c r="CA162" s="118"/>
      <c r="CB162" s="118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18"/>
      <c r="CT162" s="118"/>
      <c r="CU162" s="118"/>
      <c r="CV162" s="118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18"/>
      <c r="DG162" s="187" t="s">
        <v>140</v>
      </c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18"/>
      <c r="DV162" s="118"/>
      <c r="DW162" s="118"/>
      <c r="DX162" s="118"/>
      <c r="DY162" s="118"/>
      <c r="DZ162" s="118"/>
      <c r="EA162" s="118"/>
      <c r="EB162" s="118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</row>
    <row r="163" spans="2:162" ht="15.95" customHeight="1" x14ac:dyDescent="0.25"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118"/>
      <c r="BP163" s="118"/>
      <c r="BQ163" s="118"/>
      <c r="BR163" s="118"/>
      <c r="BS163" s="118"/>
      <c r="BT163" s="118"/>
      <c r="BU163" s="118"/>
      <c r="BV163" s="118"/>
      <c r="BW163" s="118"/>
      <c r="BX163" s="118"/>
      <c r="BY163" s="118"/>
      <c r="BZ163" s="118"/>
      <c r="CA163" s="118"/>
      <c r="CB163" s="118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18"/>
      <c r="CT163" s="118"/>
      <c r="CU163" s="118"/>
      <c r="CV163" s="118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85" t="s">
        <v>134</v>
      </c>
      <c r="DH163" s="185"/>
      <c r="DI163" s="185"/>
      <c r="DJ163" s="185"/>
      <c r="DK163" s="185"/>
      <c r="DL163" s="185"/>
      <c r="DM163" s="187"/>
      <c r="DN163" s="187"/>
      <c r="DO163" s="187"/>
      <c r="DP163" s="187"/>
      <c r="DQ163" s="187"/>
      <c r="DR163" s="187"/>
      <c r="DS163" s="187"/>
      <c r="DT163" s="187"/>
      <c r="DU163" s="118"/>
      <c r="DV163" s="118"/>
      <c r="DW163" s="118"/>
      <c r="DX163" s="118"/>
      <c r="DY163" s="118"/>
      <c r="DZ163" s="118"/>
      <c r="EA163" s="118"/>
      <c r="EB163" s="118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</row>
    <row r="164" spans="2:162" ht="15.95" customHeight="1" x14ac:dyDescent="0.25"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18"/>
      <c r="DG164" s="118"/>
      <c r="DH164" s="118"/>
      <c r="DI164" s="118"/>
      <c r="DJ164" s="118"/>
      <c r="DK164" s="118"/>
      <c r="DL164" s="118"/>
      <c r="DM164" s="118"/>
      <c r="DN164" s="118"/>
      <c r="DO164" s="118"/>
      <c r="DP164" s="118"/>
      <c r="DQ164" s="118"/>
      <c r="DR164" s="118"/>
      <c r="DS164" s="118"/>
      <c r="DT164" s="118"/>
      <c r="DU164" s="118"/>
      <c r="DV164" s="118"/>
      <c r="DW164" s="118"/>
      <c r="DX164" s="118"/>
      <c r="DY164" s="118"/>
      <c r="DZ164" s="118"/>
      <c r="EA164" s="118"/>
      <c r="EB164" s="118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</row>
    <row r="165" spans="2:162" ht="15.95" customHeight="1" x14ac:dyDescent="0.25"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118"/>
      <c r="BN165" s="118"/>
      <c r="BO165" s="118"/>
      <c r="BP165" s="118"/>
      <c r="BQ165" s="118"/>
      <c r="BR165" s="118"/>
      <c r="BS165" s="118"/>
      <c r="BT165" s="118"/>
      <c r="BU165" s="118"/>
      <c r="BV165" s="118"/>
      <c r="BW165" s="118"/>
      <c r="BX165" s="118"/>
      <c r="BY165" s="118"/>
      <c r="BZ165" s="118"/>
      <c r="CA165" s="118"/>
      <c r="CB165" s="118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18"/>
      <c r="CT165" s="118"/>
      <c r="CU165" s="118"/>
      <c r="CV165" s="118"/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18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18"/>
      <c r="DV165" s="118"/>
      <c r="DW165" s="118"/>
      <c r="DX165" s="118"/>
      <c r="DY165" s="118"/>
      <c r="DZ165" s="118"/>
      <c r="EA165" s="118"/>
      <c r="EB165" s="118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</row>
    <row r="166" spans="2:162" ht="15.95" customHeight="1" x14ac:dyDescent="0.25">
      <c r="BD166" s="118"/>
      <c r="BE166" s="118"/>
      <c r="BF166" s="118"/>
      <c r="BG166" s="118"/>
      <c r="BH166" s="118"/>
      <c r="BI166" s="118"/>
      <c r="BJ166" s="118"/>
      <c r="BK166" s="118"/>
      <c r="BL166" s="118"/>
      <c r="BM166" s="118"/>
      <c r="BN166" s="118"/>
      <c r="BO166" s="118"/>
      <c r="BP166" s="118"/>
      <c r="BQ166" s="118"/>
      <c r="BR166" s="118"/>
      <c r="BS166" s="118"/>
      <c r="BT166" s="118"/>
      <c r="BU166" s="118"/>
      <c r="BV166" s="118"/>
      <c r="BW166" s="118"/>
      <c r="BX166" s="118"/>
      <c r="BY166" s="118"/>
      <c r="BZ166" s="118"/>
      <c r="CA166" s="118"/>
      <c r="CB166" s="118"/>
      <c r="CC166" s="186"/>
      <c r="CD166" s="186"/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18"/>
      <c r="CT166" s="118"/>
      <c r="CU166" s="118"/>
      <c r="CV166" s="118"/>
      <c r="CW166" s="118"/>
      <c r="CX166" s="118"/>
      <c r="CY166" s="118"/>
      <c r="CZ166" s="118"/>
      <c r="DA166" s="118"/>
      <c r="DB166" s="118"/>
      <c r="DC166" s="118"/>
      <c r="DD166" s="118"/>
      <c r="DE166" s="118"/>
      <c r="DF166" s="118"/>
      <c r="DG166" s="187" t="s">
        <v>144</v>
      </c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18"/>
      <c r="DV166" s="118"/>
      <c r="DW166" s="118"/>
      <c r="DX166" s="118"/>
      <c r="DY166" s="118"/>
      <c r="DZ166" s="118"/>
      <c r="EA166" s="118"/>
      <c r="EB166" s="118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</row>
    <row r="167" spans="2:162" ht="15.95" customHeight="1" x14ac:dyDescent="0.25">
      <c r="BD167" s="118"/>
      <c r="BE167" s="118"/>
      <c r="BF167" s="118"/>
      <c r="BG167" s="118"/>
      <c r="BH167" s="118"/>
      <c r="BI167" s="118"/>
      <c r="BJ167" s="118"/>
      <c r="BK167" s="118"/>
      <c r="BL167" s="118"/>
      <c r="BM167" s="118"/>
      <c r="BN167" s="118"/>
      <c r="BO167" s="118"/>
      <c r="BP167" s="118"/>
      <c r="BQ167" s="118"/>
      <c r="BR167" s="118"/>
      <c r="BS167" s="118"/>
      <c r="BT167" s="118"/>
      <c r="BU167" s="118"/>
      <c r="BV167" s="118"/>
      <c r="BW167" s="118"/>
      <c r="BX167" s="118"/>
      <c r="BY167" s="118"/>
      <c r="BZ167" s="118"/>
      <c r="CA167" s="118"/>
      <c r="CB167" s="118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18"/>
      <c r="DV167" s="118"/>
      <c r="DW167" s="118"/>
      <c r="DX167" s="118"/>
      <c r="DY167" s="118"/>
      <c r="DZ167" s="118"/>
      <c r="EA167" s="118"/>
      <c r="EB167" s="118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</row>
    <row r="168" spans="2:162" ht="15.95" customHeight="1" x14ac:dyDescent="0.25"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  <c r="BR168" s="118"/>
      <c r="BS168" s="118"/>
      <c r="BT168" s="118"/>
      <c r="BU168" s="118"/>
      <c r="BV168" s="118"/>
      <c r="BW168" s="118"/>
      <c r="BX168" s="118"/>
      <c r="BY168" s="118"/>
      <c r="BZ168" s="118"/>
      <c r="CA168" s="118"/>
      <c r="CB168" s="11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187"/>
      <c r="DV168" s="187"/>
      <c r="DW168" s="187"/>
      <c r="DX168" s="187"/>
      <c r="DY168" s="187"/>
      <c r="DZ168" s="187"/>
      <c r="EA168" s="187"/>
      <c r="EB168" s="18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</row>
    <row r="169" spans="2:162" ht="15.95" customHeight="1" x14ac:dyDescent="0.25"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  <c r="BR169" s="118"/>
      <c r="BS169" s="118"/>
      <c r="BT169" s="118"/>
      <c r="BU169" s="118"/>
      <c r="BV169" s="118"/>
      <c r="BW169" s="118"/>
      <c r="BX169" s="118"/>
      <c r="BY169" s="118"/>
      <c r="BZ169" s="118"/>
      <c r="CA169" s="118"/>
      <c r="CB169" s="11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</row>
    <row r="170" spans="2:162" ht="15.95" customHeight="1" x14ac:dyDescent="0.25"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18"/>
      <c r="CA170" s="118"/>
      <c r="CB170" s="118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18"/>
      <c r="CT170" s="118"/>
      <c r="CU170" s="118"/>
      <c r="CV170" s="118"/>
      <c r="CW170" s="118"/>
      <c r="CX170" s="118"/>
      <c r="CY170" s="118"/>
      <c r="CZ170" s="118"/>
      <c r="DA170" s="118"/>
      <c r="DB170" s="118"/>
      <c r="DC170" s="118"/>
      <c r="DD170" s="118"/>
      <c r="DE170" s="118"/>
      <c r="DF170" s="118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18"/>
      <c r="DV170" s="118"/>
      <c r="DW170" s="118"/>
      <c r="DX170" s="118"/>
      <c r="DY170" s="118"/>
      <c r="DZ170" s="118"/>
      <c r="EA170" s="118"/>
      <c r="EB170" s="118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</row>
    <row r="171" spans="2:162" ht="15.95" customHeight="1" x14ac:dyDescent="0.25">
      <c r="B171" s="105"/>
      <c r="C171" s="105"/>
      <c r="D171" s="105"/>
      <c r="E171" s="105"/>
      <c r="F171" s="105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BZ171" s="118"/>
      <c r="CA171" s="118"/>
      <c r="CB171" s="11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</row>
    <row r="172" spans="2:162" ht="15.95" customHeight="1" x14ac:dyDescent="0.25">
      <c r="B172" s="105"/>
      <c r="C172" s="105"/>
      <c r="E172" s="105"/>
      <c r="F172" s="105"/>
      <c r="G172" s="105"/>
      <c r="H172" s="105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</row>
    <row r="173" spans="2:162" ht="15.95" customHeight="1" x14ac:dyDescent="0.25">
      <c r="B173" s="105"/>
      <c r="C173" s="105"/>
      <c r="E173" s="105"/>
      <c r="F173" s="105"/>
      <c r="G173" s="105"/>
      <c r="H173" s="105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</row>
    <row r="174" spans="2:162" ht="15.95" customHeight="1" x14ac:dyDescent="0.25">
      <c r="B174" s="105"/>
      <c r="C174" s="105"/>
      <c r="E174" s="105"/>
      <c r="F174" s="105"/>
      <c r="G174" s="105"/>
      <c r="H174" s="105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</row>
    <row r="175" spans="2:162" ht="15.95" customHeight="1" x14ac:dyDescent="0.25">
      <c r="B175" s="105"/>
      <c r="C175" s="105"/>
      <c r="E175" s="105"/>
      <c r="F175" s="105"/>
      <c r="G175" s="105"/>
      <c r="H175" s="105"/>
    </row>
    <row r="176" spans="2:162" ht="15.95" customHeight="1" x14ac:dyDescent="0.25">
      <c r="B176" s="105"/>
      <c r="C176" s="105"/>
      <c r="E176" s="105"/>
      <c r="F176" s="105"/>
      <c r="G176" s="105"/>
      <c r="H176" s="105"/>
    </row>
    <row r="177" spans="2:8" ht="15.95" customHeight="1" x14ac:dyDescent="0.25">
      <c r="B177" s="105"/>
      <c r="C177" s="105"/>
      <c r="E177" s="105"/>
      <c r="F177" s="105"/>
      <c r="G177" s="105"/>
      <c r="H177" s="105"/>
    </row>
    <row r="178" spans="2:8" ht="15.95" customHeight="1" x14ac:dyDescent="0.25">
      <c r="B178" s="105"/>
      <c r="C178" s="105"/>
      <c r="D178" s="105"/>
      <c r="E178" s="105"/>
      <c r="F178" s="105"/>
    </row>
    <row r="179" spans="2:8" ht="15.95" customHeight="1" x14ac:dyDescent="0.25">
      <c r="B179" s="105"/>
      <c r="C179" s="105"/>
      <c r="D179" s="105"/>
      <c r="E179" s="105"/>
      <c r="F179" s="105"/>
    </row>
    <row r="180" spans="2:8" ht="15.95" customHeight="1" x14ac:dyDescent="0.25">
      <c r="B180" s="105"/>
      <c r="C180" s="105"/>
      <c r="E180" s="105"/>
      <c r="F180" s="105"/>
    </row>
    <row r="181" spans="2:8" ht="15.95" customHeight="1" x14ac:dyDescent="0.25">
      <c r="B181" s="105"/>
      <c r="C181" s="105"/>
      <c r="E181" s="105"/>
      <c r="F181" s="105"/>
    </row>
    <row r="182" spans="2:8" ht="15.95" customHeight="1" x14ac:dyDescent="0.25">
      <c r="B182" s="105"/>
      <c r="C182" s="105"/>
      <c r="E182" s="105"/>
      <c r="F182" s="105"/>
    </row>
  </sheetData>
  <mergeCells count="145">
    <mergeCell ref="R157:S157"/>
    <mergeCell ref="A133:C133"/>
    <mergeCell ref="A134:C134"/>
    <mergeCell ref="A136:C136"/>
    <mergeCell ref="U139:U140"/>
    <mergeCell ref="V139:X140"/>
    <mergeCell ref="R156:S156"/>
    <mergeCell ref="A127:C127"/>
    <mergeCell ref="A128:C128"/>
    <mergeCell ref="A129:C129"/>
    <mergeCell ref="A130:C130"/>
    <mergeCell ref="AD130:AD131"/>
    <mergeCell ref="BC130:BC131"/>
    <mergeCell ref="A131:C131"/>
    <mergeCell ref="A123:C123"/>
    <mergeCell ref="A124:C124"/>
    <mergeCell ref="AD124:AD125"/>
    <mergeCell ref="BC124:BC125"/>
    <mergeCell ref="A125:C125"/>
    <mergeCell ref="A126:C126"/>
    <mergeCell ref="A119:C119"/>
    <mergeCell ref="AD119:AD120"/>
    <mergeCell ref="BC119:BC120"/>
    <mergeCell ref="A120:C120"/>
    <mergeCell ref="AD121:AD122"/>
    <mergeCell ref="BC121:BC122"/>
    <mergeCell ref="AD112:AD113"/>
    <mergeCell ref="BC112:BC113"/>
    <mergeCell ref="AD114:AD115"/>
    <mergeCell ref="BC114:BC115"/>
    <mergeCell ref="A116:C116"/>
    <mergeCell ref="A117:C117"/>
    <mergeCell ref="AD117:AD118"/>
    <mergeCell ref="BC117:BC118"/>
    <mergeCell ref="A118:C118"/>
    <mergeCell ref="A106:C106"/>
    <mergeCell ref="A107:C107"/>
    <mergeCell ref="A108:C108"/>
    <mergeCell ref="AD108:AD109"/>
    <mergeCell ref="BC108:BC109"/>
    <mergeCell ref="A110:C110"/>
    <mergeCell ref="AD110:AD111"/>
    <mergeCell ref="BC110:BC111"/>
    <mergeCell ref="A111:C111"/>
    <mergeCell ref="AD100:AD101"/>
    <mergeCell ref="BC100:BC101"/>
    <mergeCell ref="A103:C103"/>
    <mergeCell ref="A104:C104"/>
    <mergeCell ref="AD104:AD105"/>
    <mergeCell ref="BC104:BC105"/>
    <mergeCell ref="A105:C105"/>
    <mergeCell ref="A96:C96"/>
    <mergeCell ref="AD96:AD97"/>
    <mergeCell ref="BC96:BC97"/>
    <mergeCell ref="A98:C98"/>
    <mergeCell ref="AD98:AD99"/>
    <mergeCell ref="BC98:BC99"/>
    <mergeCell ref="A99:C99"/>
    <mergeCell ref="A90:C90"/>
    <mergeCell ref="AD90:AD91"/>
    <mergeCell ref="BC90:BC91"/>
    <mergeCell ref="A91:C91"/>
    <mergeCell ref="A92:C92"/>
    <mergeCell ref="AD94:AD95"/>
    <mergeCell ref="BC94:BC95"/>
    <mergeCell ref="A86:C86"/>
    <mergeCell ref="AD86:AD87"/>
    <mergeCell ref="BC86:BC87"/>
    <mergeCell ref="A87:C87"/>
    <mergeCell ref="AD88:AD89"/>
    <mergeCell ref="BC88:BC89"/>
    <mergeCell ref="A82:C82"/>
    <mergeCell ref="AD82:AD83"/>
    <mergeCell ref="BC82:BC83"/>
    <mergeCell ref="A84:C84"/>
    <mergeCell ref="AD84:AD85"/>
    <mergeCell ref="BC84:BC85"/>
    <mergeCell ref="A78:C78"/>
    <mergeCell ref="AD78:AD79"/>
    <mergeCell ref="BC78:BC79"/>
    <mergeCell ref="A79:C79"/>
    <mergeCell ref="AD80:AD81"/>
    <mergeCell ref="BC80:BC81"/>
    <mergeCell ref="A74:C74"/>
    <mergeCell ref="AD74:AD75"/>
    <mergeCell ref="BC74:BC75"/>
    <mergeCell ref="A75:C75"/>
    <mergeCell ref="A76:C76"/>
    <mergeCell ref="AD76:AD77"/>
    <mergeCell ref="BC76:BC77"/>
    <mergeCell ref="A77:C77"/>
    <mergeCell ref="A66:C66"/>
    <mergeCell ref="AB66:AC66"/>
    <mergeCell ref="A68:C68"/>
    <mergeCell ref="A69:C69"/>
    <mergeCell ref="A71:C71"/>
    <mergeCell ref="A72:C72"/>
    <mergeCell ref="A44:A54"/>
    <mergeCell ref="B44:B54"/>
    <mergeCell ref="A55:A65"/>
    <mergeCell ref="B55:B65"/>
    <mergeCell ref="D55:AA55"/>
    <mergeCell ref="D62:AA65"/>
    <mergeCell ref="A21:A31"/>
    <mergeCell ref="B21:B31"/>
    <mergeCell ref="AB23:AC23"/>
    <mergeCell ref="A33:A43"/>
    <mergeCell ref="B33:B43"/>
    <mergeCell ref="D43:AA43"/>
    <mergeCell ref="AS8:AT8"/>
    <mergeCell ref="AU8:AW8"/>
    <mergeCell ref="AX8:AY8"/>
    <mergeCell ref="AZ8:BA8"/>
    <mergeCell ref="A10:A20"/>
    <mergeCell ref="B10:B20"/>
    <mergeCell ref="D10:AA11"/>
    <mergeCell ref="AB10:AC10"/>
    <mergeCell ref="AB11:AC11"/>
    <mergeCell ref="AB18:AC18"/>
    <mergeCell ref="Y8:AA8"/>
    <mergeCell ref="AE8:AG8"/>
    <mergeCell ref="AH8:AJ8"/>
    <mergeCell ref="AK8:AM8"/>
    <mergeCell ref="AN8:AP8"/>
    <mergeCell ref="AQ8:AR8"/>
    <mergeCell ref="AE7:AM7"/>
    <mergeCell ref="AN7:AT7"/>
    <mergeCell ref="AU7:BA7"/>
    <mergeCell ref="D8:F8"/>
    <mergeCell ref="G8:I8"/>
    <mergeCell ref="J8:L8"/>
    <mergeCell ref="M8:O8"/>
    <mergeCell ref="P8:Q8"/>
    <mergeCell ref="R8:S8"/>
    <mergeCell ref="T8:V8"/>
    <mergeCell ref="A1:AC1"/>
    <mergeCell ref="A6:A9"/>
    <mergeCell ref="B6:B9"/>
    <mergeCell ref="C6:C9"/>
    <mergeCell ref="D6:AA6"/>
    <mergeCell ref="AB6:AC9"/>
    <mergeCell ref="D7:L7"/>
    <mergeCell ref="M7:S7"/>
    <mergeCell ref="T7:AA7"/>
    <mergeCell ref="W8:X8"/>
  </mergeCells>
  <conditionalFormatting sqref="BD12:FC65">
    <cfRule type="cellIs" dxfId="0" priority="1" stopIfTrue="1" operator="greaterThan">
      <formula>1</formula>
    </cfRule>
  </conditionalFormatting>
  <pageMargins left="0.12" right="0.16" top="0.23" bottom="0.17" header="0.24" footer="0.24"/>
  <pageSetup paperSize="9" scale="79" orientation="landscape" horizont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0"/>
  <sheetViews>
    <sheetView topLeftCell="A4" zoomScale="78" zoomScaleNormal="78" workbookViewId="0">
      <pane xSplit="3" ySplit="4" topLeftCell="D41" activePane="bottomRight" state="frozen"/>
      <selection activeCell="A4" sqref="A4"/>
      <selection pane="topRight" activeCell="D4" sqref="D4"/>
      <selection pane="bottomLeft" activeCell="A8" sqref="A8"/>
      <selection pane="bottomRight" activeCell="N68" sqref="N68:S79"/>
    </sheetView>
  </sheetViews>
  <sheetFormatPr defaultRowHeight="15.95" customHeight="1" x14ac:dyDescent="0.25"/>
  <cols>
    <col min="1" max="1" width="4.85546875" style="1" customWidth="1"/>
    <col min="2" max="3" width="5.28515625" style="1" customWidth="1"/>
    <col min="4" max="4" width="6.140625" style="1" customWidth="1"/>
    <col min="5" max="15" width="6.28515625" style="1" customWidth="1"/>
    <col min="16" max="16" width="5.5703125" style="1" customWidth="1"/>
    <col min="17" max="18" width="5.7109375" style="1" customWidth="1"/>
    <col min="19" max="19" width="5.5703125" style="1" customWidth="1"/>
    <col min="20" max="20" width="5.7109375" style="1" customWidth="1"/>
    <col min="21" max="21" width="5.5703125" style="1" customWidth="1"/>
    <col min="22" max="22" width="3.7109375" style="1" customWidth="1"/>
    <col min="23" max="23" width="25.42578125" style="1" customWidth="1"/>
    <col min="24" max="24" width="9.140625" style="18"/>
    <col min="25" max="16384" width="9.140625" style="1"/>
  </cols>
  <sheetData>
    <row r="1" spans="1:46" ht="21.95" customHeight="1" x14ac:dyDescent="0.25">
      <c r="A1" s="680" t="s">
        <v>100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</row>
    <row r="2" spans="1:46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46" ht="21.95" customHeight="1" x14ac:dyDescent="0.25">
      <c r="A3" s="35" t="s">
        <v>234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46" ht="15.75" customHeight="1" x14ac:dyDescent="0.25">
      <c r="A4" s="36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46" ht="12.7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46" ht="20.25" customHeight="1" thickTop="1" thickBot="1" x14ac:dyDescent="0.3">
      <c r="A6" s="681" t="s">
        <v>12</v>
      </c>
      <c r="B6" s="683" t="s">
        <v>13</v>
      </c>
      <c r="C6" s="685" t="s">
        <v>14</v>
      </c>
      <c r="D6" s="687" t="s">
        <v>11</v>
      </c>
      <c r="E6" s="688"/>
      <c r="F6" s="688"/>
      <c r="G6" s="688"/>
      <c r="H6" s="688"/>
      <c r="I6" s="688"/>
      <c r="J6" s="688"/>
      <c r="K6" s="688"/>
      <c r="L6" s="688"/>
      <c r="M6" s="688"/>
      <c r="N6" s="688"/>
      <c r="O6" s="688"/>
      <c r="P6" s="688"/>
      <c r="Q6" s="688"/>
      <c r="R6" s="688"/>
      <c r="S6" s="688"/>
      <c r="T6" s="688"/>
      <c r="U6" s="689"/>
      <c r="V6" s="681" t="s">
        <v>15</v>
      </c>
      <c r="W6" s="690"/>
    </row>
    <row r="7" spans="1:46" ht="27" customHeight="1" thickBot="1" x14ac:dyDescent="0.3">
      <c r="A7" s="682"/>
      <c r="B7" s="684"/>
      <c r="C7" s="686"/>
      <c r="D7" s="94" t="s">
        <v>171</v>
      </c>
      <c r="E7" s="95" t="s">
        <v>172</v>
      </c>
      <c r="F7" s="95" t="s">
        <v>173</v>
      </c>
      <c r="G7" s="95" t="s">
        <v>174</v>
      </c>
      <c r="H7" s="95" t="s">
        <v>175</v>
      </c>
      <c r="I7" s="95" t="s">
        <v>176</v>
      </c>
      <c r="J7" s="95" t="s">
        <v>177</v>
      </c>
      <c r="K7" s="95" t="s">
        <v>178</v>
      </c>
      <c r="L7" s="95" t="s">
        <v>179</v>
      </c>
      <c r="M7" s="95" t="s">
        <v>180</v>
      </c>
      <c r="N7" s="95" t="s">
        <v>181</v>
      </c>
      <c r="O7" s="95" t="s">
        <v>182</v>
      </c>
      <c r="P7" s="95" t="s">
        <v>6</v>
      </c>
      <c r="Q7" s="95" t="s">
        <v>7</v>
      </c>
      <c r="R7" s="95" t="s">
        <v>187</v>
      </c>
      <c r="S7" s="95" t="s">
        <v>8</v>
      </c>
      <c r="T7" s="95" t="s">
        <v>9</v>
      </c>
      <c r="U7" s="96" t="s">
        <v>10</v>
      </c>
      <c r="V7" s="691"/>
      <c r="W7" s="692"/>
      <c r="Y7" s="18" t="s">
        <v>171</v>
      </c>
      <c r="Z7" s="18" t="s">
        <v>172</v>
      </c>
      <c r="AA7" s="18" t="s">
        <v>173</v>
      </c>
      <c r="AB7" s="18" t="s">
        <v>174</v>
      </c>
      <c r="AC7" s="18" t="s">
        <v>175</v>
      </c>
      <c r="AD7" s="18" t="s">
        <v>176</v>
      </c>
      <c r="AE7" s="18" t="s">
        <v>177</v>
      </c>
      <c r="AF7" s="18" t="s">
        <v>178</v>
      </c>
      <c r="AG7" s="18" t="s">
        <v>179</v>
      </c>
      <c r="AH7" s="18" t="s">
        <v>180</v>
      </c>
      <c r="AI7" s="18" t="s">
        <v>181</v>
      </c>
      <c r="AJ7" s="18" t="s">
        <v>182</v>
      </c>
      <c r="AK7" s="18" t="s">
        <v>6</v>
      </c>
      <c r="AL7" s="18" t="s">
        <v>7</v>
      </c>
      <c r="AM7" s="18" t="s">
        <v>187</v>
      </c>
      <c r="AN7" s="18" t="s">
        <v>8</v>
      </c>
      <c r="AO7" s="18" t="s">
        <v>9</v>
      </c>
      <c r="AP7" s="18" t="s">
        <v>10</v>
      </c>
    </row>
    <row r="8" spans="1:46" ht="16.5" customHeight="1" thickTop="1" x14ac:dyDescent="0.25">
      <c r="A8" s="666">
        <v>1</v>
      </c>
      <c r="B8" s="693" t="s">
        <v>16</v>
      </c>
      <c r="C8" s="15">
        <v>1</v>
      </c>
      <c r="D8" s="670" t="s">
        <v>104</v>
      </c>
      <c r="E8" s="671"/>
      <c r="F8" s="671"/>
      <c r="G8" s="671"/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1"/>
      <c r="S8" s="671"/>
      <c r="T8" s="671"/>
      <c r="U8" s="672"/>
      <c r="V8" s="47" t="s">
        <v>127</v>
      </c>
      <c r="W8" s="32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27"/>
      <c r="AJ8" s="18"/>
      <c r="AK8" s="27"/>
      <c r="AL8" s="27"/>
      <c r="AM8" s="27"/>
      <c r="AN8" s="27"/>
      <c r="AO8" s="27"/>
      <c r="AP8" s="27"/>
    </row>
    <row r="9" spans="1:46" ht="15.75" customHeight="1" thickBot="1" x14ac:dyDescent="0.3">
      <c r="A9" s="662"/>
      <c r="B9" s="664"/>
      <c r="C9" s="46">
        <v>2</v>
      </c>
      <c r="D9" s="673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26" t="s">
        <v>146</v>
      </c>
      <c r="W9" s="8"/>
      <c r="Y9" s="49" t="s">
        <v>113</v>
      </c>
      <c r="Z9" s="49" t="s">
        <v>113</v>
      </c>
      <c r="AA9" s="49" t="s">
        <v>113</v>
      </c>
      <c r="AB9" s="49" t="s">
        <v>113</v>
      </c>
      <c r="AC9" s="49" t="s">
        <v>113</v>
      </c>
      <c r="AD9" s="49" t="s">
        <v>113</v>
      </c>
      <c r="AE9" s="49" t="s">
        <v>272</v>
      </c>
      <c r="AF9" s="49" t="s">
        <v>272</v>
      </c>
      <c r="AG9" s="49" t="s">
        <v>113</v>
      </c>
      <c r="AH9" s="49" t="s">
        <v>113</v>
      </c>
      <c r="AI9" s="49" t="s">
        <v>272</v>
      </c>
      <c r="AJ9" s="49" t="s">
        <v>272</v>
      </c>
      <c r="AK9" s="53" t="s">
        <v>272</v>
      </c>
      <c r="AL9" s="53" t="s">
        <v>272</v>
      </c>
      <c r="AM9" s="53" t="s">
        <v>272</v>
      </c>
      <c r="AN9" s="53" t="s">
        <v>272</v>
      </c>
      <c r="AO9" s="53" t="s">
        <v>272</v>
      </c>
      <c r="AP9" s="53" t="s">
        <v>272</v>
      </c>
    </row>
    <row r="10" spans="1:46" ht="18" customHeight="1" x14ac:dyDescent="0.25">
      <c r="A10" s="662"/>
      <c r="B10" s="664"/>
      <c r="C10" s="46">
        <v>3</v>
      </c>
      <c r="D10" s="61" t="s">
        <v>188</v>
      </c>
      <c r="E10" s="62" t="s">
        <v>303</v>
      </c>
      <c r="F10" s="62" t="s">
        <v>275</v>
      </c>
      <c r="G10" s="62" t="s">
        <v>246</v>
      </c>
      <c r="H10" s="62" t="s">
        <v>278</v>
      </c>
      <c r="I10" s="62" t="s">
        <v>253</v>
      </c>
      <c r="J10" s="62" t="s">
        <v>248</v>
      </c>
      <c r="K10" s="62" t="s">
        <v>195</v>
      </c>
      <c r="L10" s="62" t="s">
        <v>274</v>
      </c>
      <c r="M10" s="62" t="s">
        <v>269</v>
      </c>
      <c r="N10" s="62" t="s">
        <v>245</v>
      </c>
      <c r="O10" s="62" t="s">
        <v>191</v>
      </c>
      <c r="P10" s="62" t="s">
        <v>250</v>
      </c>
      <c r="Q10" s="62" t="s">
        <v>277</v>
      </c>
      <c r="R10" s="62" t="s">
        <v>242</v>
      </c>
      <c r="S10" s="72" t="s">
        <v>237</v>
      </c>
      <c r="T10" s="62" t="s">
        <v>262</v>
      </c>
      <c r="U10" s="83" t="s">
        <v>239</v>
      </c>
      <c r="V10" s="44" t="s">
        <v>118</v>
      </c>
      <c r="W10" s="20" t="s">
        <v>119</v>
      </c>
      <c r="Y10" s="48" t="s">
        <v>113</v>
      </c>
      <c r="Z10" s="48" t="s">
        <v>113</v>
      </c>
      <c r="AA10" s="48" t="s">
        <v>113</v>
      </c>
      <c r="AB10" s="48" t="s">
        <v>113</v>
      </c>
      <c r="AC10" s="48" t="s">
        <v>113</v>
      </c>
      <c r="AD10" s="48" t="s">
        <v>113</v>
      </c>
      <c r="AE10" s="48" t="s">
        <v>272</v>
      </c>
      <c r="AF10" s="48" t="s">
        <v>272</v>
      </c>
      <c r="AG10" s="48" t="s">
        <v>113</v>
      </c>
      <c r="AH10" s="48" t="s">
        <v>113</v>
      </c>
      <c r="AI10" s="48" t="s">
        <v>272</v>
      </c>
      <c r="AJ10" s="48" t="s">
        <v>272</v>
      </c>
      <c r="AK10" s="48" t="s">
        <v>272</v>
      </c>
      <c r="AL10" s="48" t="s">
        <v>272</v>
      </c>
      <c r="AM10" s="48" t="s">
        <v>272</v>
      </c>
      <c r="AN10" s="48" t="s">
        <v>272</v>
      </c>
      <c r="AO10" s="48" t="s">
        <v>272</v>
      </c>
      <c r="AP10" s="48" t="s">
        <v>272</v>
      </c>
      <c r="AQ10" s="18"/>
      <c r="AR10" s="18"/>
      <c r="AS10" s="18"/>
      <c r="AT10" s="18"/>
    </row>
    <row r="11" spans="1:46" ht="18" customHeight="1" x14ac:dyDescent="0.25">
      <c r="A11" s="662"/>
      <c r="B11" s="664"/>
      <c r="C11" s="46">
        <v>4</v>
      </c>
      <c r="D11" s="63" t="s">
        <v>188</v>
      </c>
      <c r="E11" s="64" t="s">
        <v>303</v>
      </c>
      <c r="F11" s="64" t="s">
        <v>275</v>
      </c>
      <c r="G11" s="64" t="s">
        <v>246</v>
      </c>
      <c r="H11" s="64" t="s">
        <v>278</v>
      </c>
      <c r="I11" s="64" t="s">
        <v>253</v>
      </c>
      <c r="J11" s="64" t="s">
        <v>248</v>
      </c>
      <c r="K11" s="64" t="s">
        <v>195</v>
      </c>
      <c r="L11" s="64" t="s">
        <v>274</v>
      </c>
      <c r="M11" s="64" t="s">
        <v>269</v>
      </c>
      <c r="N11" s="64" t="s">
        <v>245</v>
      </c>
      <c r="O11" s="64" t="s">
        <v>191</v>
      </c>
      <c r="P11" s="64" t="s">
        <v>250</v>
      </c>
      <c r="Q11" s="64" t="s">
        <v>277</v>
      </c>
      <c r="R11" s="64" t="s">
        <v>242</v>
      </c>
      <c r="S11" s="65" t="s">
        <v>237</v>
      </c>
      <c r="T11" s="64" t="s">
        <v>262</v>
      </c>
      <c r="U11" s="84" t="s">
        <v>239</v>
      </c>
      <c r="V11" s="44" t="s">
        <v>22</v>
      </c>
      <c r="W11" s="20" t="s">
        <v>23</v>
      </c>
      <c r="Y11" s="48" t="s">
        <v>113</v>
      </c>
      <c r="Z11" s="48" t="s">
        <v>113</v>
      </c>
      <c r="AA11" s="48" t="s">
        <v>113</v>
      </c>
      <c r="AB11" s="48" t="s">
        <v>113</v>
      </c>
      <c r="AC11" s="48" t="s">
        <v>113</v>
      </c>
      <c r="AD11" s="48" t="s">
        <v>113</v>
      </c>
      <c r="AE11" s="48" t="s">
        <v>272</v>
      </c>
      <c r="AF11" s="48" t="s">
        <v>272</v>
      </c>
      <c r="AG11" s="48" t="s">
        <v>113</v>
      </c>
      <c r="AH11" s="48" t="s">
        <v>113</v>
      </c>
      <c r="AI11" s="48" t="s">
        <v>272</v>
      </c>
      <c r="AJ11" s="48" t="s">
        <v>272</v>
      </c>
      <c r="AK11" s="48" t="s">
        <v>245</v>
      </c>
      <c r="AL11" s="48" t="s">
        <v>245</v>
      </c>
      <c r="AM11" s="48" t="s">
        <v>245</v>
      </c>
      <c r="AN11" s="48" t="s">
        <v>245</v>
      </c>
      <c r="AO11" s="48" t="s">
        <v>245</v>
      </c>
      <c r="AP11" s="48" t="s">
        <v>245</v>
      </c>
      <c r="AQ11" s="18"/>
      <c r="AR11" s="18"/>
      <c r="AS11" s="18"/>
      <c r="AT11" s="18"/>
    </row>
    <row r="12" spans="1:46" ht="18" customHeight="1" x14ac:dyDescent="0.25">
      <c r="A12" s="662"/>
      <c r="B12" s="664"/>
      <c r="C12" s="46">
        <v>5</v>
      </c>
      <c r="D12" s="54" t="s">
        <v>246</v>
      </c>
      <c r="E12" s="65" t="s">
        <v>188</v>
      </c>
      <c r="F12" s="64" t="s">
        <v>303</v>
      </c>
      <c r="G12" s="64" t="s">
        <v>271</v>
      </c>
      <c r="H12" s="64" t="s">
        <v>278</v>
      </c>
      <c r="I12" s="64" t="s">
        <v>253</v>
      </c>
      <c r="J12" s="64" t="s">
        <v>245</v>
      </c>
      <c r="K12" s="64" t="s">
        <v>248</v>
      </c>
      <c r="L12" s="64" t="s">
        <v>269</v>
      </c>
      <c r="M12" s="64" t="s">
        <v>274</v>
      </c>
      <c r="N12" s="64" t="s">
        <v>195</v>
      </c>
      <c r="O12" s="64" t="s">
        <v>301</v>
      </c>
      <c r="P12" s="64" t="s">
        <v>191</v>
      </c>
      <c r="Q12" s="64" t="s">
        <v>273</v>
      </c>
      <c r="R12" s="64" t="s">
        <v>250</v>
      </c>
      <c r="S12" s="64" t="s">
        <v>255</v>
      </c>
      <c r="T12" s="64" t="s">
        <v>237</v>
      </c>
      <c r="U12" s="84" t="s">
        <v>270</v>
      </c>
      <c r="V12" s="44" t="s">
        <v>28</v>
      </c>
      <c r="W12" s="20" t="s">
        <v>24</v>
      </c>
      <c r="Y12" s="48" t="s">
        <v>275</v>
      </c>
      <c r="Z12" s="48" t="s">
        <v>275</v>
      </c>
      <c r="AA12" s="48" t="s">
        <v>275</v>
      </c>
      <c r="AB12" s="48" t="s">
        <v>275</v>
      </c>
      <c r="AC12" s="48" t="s">
        <v>275</v>
      </c>
      <c r="AD12" s="48" t="s">
        <v>275</v>
      </c>
      <c r="AE12" s="48" t="s">
        <v>245</v>
      </c>
      <c r="AF12" s="48" t="s">
        <v>245</v>
      </c>
      <c r="AG12" s="48" t="s">
        <v>245</v>
      </c>
      <c r="AH12" s="48" t="s">
        <v>245</v>
      </c>
      <c r="AI12" s="48" t="s">
        <v>245</v>
      </c>
      <c r="AJ12" s="48" t="s">
        <v>245</v>
      </c>
      <c r="AK12" s="48" t="s">
        <v>245</v>
      </c>
      <c r="AL12" s="48" t="s">
        <v>245</v>
      </c>
      <c r="AM12" s="48" t="s">
        <v>245</v>
      </c>
      <c r="AN12" s="48" t="s">
        <v>245</v>
      </c>
      <c r="AO12" s="48" t="s">
        <v>245</v>
      </c>
      <c r="AP12" s="48" t="s">
        <v>245</v>
      </c>
      <c r="AQ12" s="18"/>
      <c r="AR12" s="18"/>
      <c r="AS12" s="18"/>
      <c r="AT12" s="18"/>
    </row>
    <row r="13" spans="1:46" ht="18" customHeight="1" x14ac:dyDescent="0.25">
      <c r="A13" s="662"/>
      <c r="B13" s="664"/>
      <c r="C13" s="46">
        <v>6</v>
      </c>
      <c r="D13" s="54" t="s">
        <v>246</v>
      </c>
      <c r="E13" s="65" t="s">
        <v>188</v>
      </c>
      <c r="F13" s="64" t="s">
        <v>303</v>
      </c>
      <c r="G13" s="64" t="s">
        <v>271</v>
      </c>
      <c r="H13" s="64" t="s">
        <v>253</v>
      </c>
      <c r="I13" s="64" t="s">
        <v>278</v>
      </c>
      <c r="J13" s="64" t="s">
        <v>245</v>
      </c>
      <c r="K13" s="64" t="s">
        <v>248</v>
      </c>
      <c r="L13" s="64" t="s">
        <v>269</v>
      </c>
      <c r="M13" s="64" t="s">
        <v>274</v>
      </c>
      <c r="N13" s="64" t="s">
        <v>195</v>
      </c>
      <c r="O13" s="64" t="s">
        <v>301</v>
      </c>
      <c r="P13" s="64" t="s">
        <v>191</v>
      </c>
      <c r="Q13" s="64" t="s">
        <v>273</v>
      </c>
      <c r="R13" s="64" t="s">
        <v>250</v>
      </c>
      <c r="S13" s="64" t="s">
        <v>255</v>
      </c>
      <c r="T13" s="64" t="s">
        <v>237</v>
      </c>
      <c r="U13" s="84" t="s">
        <v>270</v>
      </c>
      <c r="V13" s="44" t="s">
        <v>29</v>
      </c>
      <c r="W13" s="20" t="s">
        <v>25</v>
      </c>
      <c r="Y13" s="48" t="s">
        <v>275</v>
      </c>
      <c r="Z13" s="48" t="s">
        <v>275</v>
      </c>
      <c r="AA13" s="48" t="s">
        <v>275</v>
      </c>
      <c r="AB13" s="48" t="s">
        <v>275</v>
      </c>
      <c r="AC13" s="48" t="s">
        <v>275</v>
      </c>
      <c r="AD13" s="48" t="s">
        <v>275</v>
      </c>
      <c r="AE13" s="48" t="s">
        <v>245</v>
      </c>
      <c r="AF13" s="48" t="s">
        <v>245</v>
      </c>
      <c r="AG13" s="48" t="s">
        <v>245</v>
      </c>
      <c r="AH13" s="48" t="s">
        <v>245</v>
      </c>
      <c r="AI13" s="48" t="s">
        <v>245</v>
      </c>
      <c r="AJ13" s="48" t="s">
        <v>245</v>
      </c>
      <c r="AK13" s="48" t="s">
        <v>273</v>
      </c>
      <c r="AL13" s="48" t="s">
        <v>273</v>
      </c>
      <c r="AM13" s="48" t="s">
        <v>273</v>
      </c>
      <c r="AN13" s="48" t="s">
        <v>273</v>
      </c>
      <c r="AO13" s="48" t="s">
        <v>273</v>
      </c>
      <c r="AP13" s="48" t="s">
        <v>273</v>
      </c>
      <c r="AQ13" s="18"/>
      <c r="AR13" s="18"/>
      <c r="AS13" s="18"/>
      <c r="AT13" s="18"/>
    </row>
    <row r="14" spans="1:46" ht="18" customHeight="1" x14ac:dyDescent="0.25">
      <c r="A14" s="662"/>
      <c r="B14" s="664"/>
      <c r="C14" s="46">
        <v>7</v>
      </c>
      <c r="D14" s="54" t="s">
        <v>303</v>
      </c>
      <c r="E14" s="64" t="s">
        <v>271</v>
      </c>
      <c r="F14" s="64" t="s">
        <v>246</v>
      </c>
      <c r="G14" s="64" t="s">
        <v>275</v>
      </c>
      <c r="H14" s="64" t="s">
        <v>253</v>
      </c>
      <c r="I14" s="64" t="s">
        <v>278</v>
      </c>
      <c r="J14" s="64" t="s">
        <v>255</v>
      </c>
      <c r="K14" s="65" t="s">
        <v>267</v>
      </c>
      <c r="L14" s="64" t="s">
        <v>195</v>
      </c>
      <c r="M14" s="64" t="s">
        <v>240</v>
      </c>
      <c r="N14" s="64" t="s">
        <v>191</v>
      </c>
      <c r="O14" s="64" t="s">
        <v>274</v>
      </c>
      <c r="P14" s="64" t="s">
        <v>272</v>
      </c>
      <c r="Q14" s="64" t="s">
        <v>250</v>
      </c>
      <c r="R14" s="64" t="s">
        <v>277</v>
      </c>
      <c r="S14" s="64" t="s">
        <v>262</v>
      </c>
      <c r="T14" s="64" t="s">
        <v>273</v>
      </c>
      <c r="U14" s="85" t="s">
        <v>237</v>
      </c>
      <c r="V14" s="44" t="s">
        <v>30</v>
      </c>
      <c r="W14" s="20" t="s">
        <v>26</v>
      </c>
      <c r="Y14" s="48" t="s">
        <v>246</v>
      </c>
      <c r="Z14" s="48" t="s">
        <v>246</v>
      </c>
      <c r="AA14" s="48" t="s">
        <v>246</v>
      </c>
      <c r="AB14" s="48" t="s">
        <v>246</v>
      </c>
      <c r="AC14" s="48" t="s">
        <v>246</v>
      </c>
      <c r="AD14" s="48" t="s">
        <v>246</v>
      </c>
      <c r="AE14" s="48" t="s">
        <v>274</v>
      </c>
      <c r="AF14" s="48" t="s">
        <v>274</v>
      </c>
      <c r="AG14" s="48" t="s">
        <v>274</v>
      </c>
      <c r="AH14" s="48" t="s">
        <v>274</v>
      </c>
      <c r="AI14" s="48" t="s">
        <v>274</v>
      </c>
      <c r="AJ14" s="48" t="s">
        <v>274</v>
      </c>
      <c r="AK14" s="48" t="s">
        <v>273</v>
      </c>
      <c r="AL14" s="48" t="s">
        <v>273</v>
      </c>
      <c r="AM14" s="48" t="s">
        <v>273</v>
      </c>
      <c r="AN14" s="48" t="s">
        <v>273</v>
      </c>
      <c r="AO14" s="48" t="s">
        <v>273</v>
      </c>
      <c r="AP14" s="48" t="s">
        <v>273</v>
      </c>
      <c r="AQ14" s="18"/>
      <c r="AR14" s="18"/>
      <c r="AS14" s="18"/>
      <c r="AT14" s="18"/>
    </row>
    <row r="15" spans="1:46" ht="18" customHeight="1" thickBot="1" x14ac:dyDescent="0.3">
      <c r="A15" s="663"/>
      <c r="B15" s="665"/>
      <c r="C15" s="16">
        <v>8</v>
      </c>
      <c r="D15" s="56" t="s">
        <v>303</v>
      </c>
      <c r="E15" s="66" t="s">
        <v>271</v>
      </c>
      <c r="F15" s="66" t="s">
        <v>246</v>
      </c>
      <c r="G15" s="66" t="s">
        <v>275</v>
      </c>
      <c r="H15" s="66" t="s">
        <v>253</v>
      </c>
      <c r="I15" s="66" t="s">
        <v>278</v>
      </c>
      <c r="J15" s="66" t="s">
        <v>255</v>
      </c>
      <c r="K15" s="73" t="s">
        <v>267</v>
      </c>
      <c r="L15" s="66" t="s">
        <v>195</v>
      </c>
      <c r="M15" s="66" t="s">
        <v>240</v>
      </c>
      <c r="N15" s="66" t="s">
        <v>191</v>
      </c>
      <c r="O15" s="66" t="s">
        <v>274</v>
      </c>
      <c r="P15" s="66" t="s">
        <v>272</v>
      </c>
      <c r="Q15" s="66" t="s">
        <v>250</v>
      </c>
      <c r="R15" s="66" t="s">
        <v>277</v>
      </c>
      <c r="S15" s="66" t="s">
        <v>262</v>
      </c>
      <c r="T15" s="66" t="s">
        <v>273</v>
      </c>
      <c r="U15" s="86" t="s">
        <v>237</v>
      </c>
      <c r="V15" s="694" t="s">
        <v>27</v>
      </c>
      <c r="W15" s="677"/>
      <c r="Y15" s="48" t="s">
        <v>246</v>
      </c>
      <c r="Z15" s="48" t="s">
        <v>246</v>
      </c>
      <c r="AA15" s="48" t="s">
        <v>246</v>
      </c>
      <c r="AB15" s="48" t="s">
        <v>246</v>
      </c>
      <c r="AC15" s="48" t="s">
        <v>246</v>
      </c>
      <c r="AD15" s="48" t="s">
        <v>246</v>
      </c>
      <c r="AE15" s="48" t="s">
        <v>274</v>
      </c>
      <c r="AF15" s="48" t="s">
        <v>274</v>
      </c>
      <c r="AG15" s="48" t="s">
        <v>274</v>
      </c>
      <c r="AH15" s="48" t="s">
        <v>274</v>
      </c>
      <c r="AI15" s="48" t="s">
        <v>274</v>
      </c>
      <c r="AJ15" s="48" t="s">
        <v>274</v>
      </c>
      <c r="AK15" s="48" t="s">
        <v>273</v>
      </c>
      <c r="AL15" s="48" t="s">
        <v>273</v>
      </c>
      <c r="AM15" s="48" t="s">
        <v>273</v>
      </c>
      <c r="AN15" s="48" t="s">
        <v>273</v>
      </c>
      <c r="AO15" s="48" t="s">
        <v>273</v>
      </c>
      <c r="AP15" s="48" t="s">
        <v>273</v>
      </c>
      <c r="AQ15" s="18"/>
      <c r="AR15" s="18"/>
      <c r="AS15" s="18"/>
      <c r="AT15" s="18"/>
    </row>
    <row r="16" spans="1:46" ht="18" customHeight="1" thickTop="1" x14ac:dyDescent="0.25">
      <c r="A16" s="662">
        <v>2</v>
      </c>
      <c r="B16" s="664" t="s">
        <v>17</v>
      </c>
      <c r="C16" s="15">
        <v>0</v>
      </c>
      <c r="D16" s="67" t="s">
        <v>258</v>
      </c>
      <c r="E16" s="68" t="s">
        <v>258</v>
      </c>
      <c r="F16" s="68"/>
      <c r="G16" s="68"/>
      <c r="H16" s="68"/>
      <c r="I16" s="68"/>
      <c r="J16" s="68" t="s">
        <v>189</v>
      </c>
      <c r="K16" s="68"/>
      <c r="L16" s="68"/>
      <c r="M16" s="68"/>
      <c r="N16" s="68"/>
      <c r="O16" s="68"/>
      <c r="P16" s="68"/>
      <c r="Q16" s="68" t="s">
        <v>257</v>
      </c>
      <c r="R16" s="68"/>
      <c r="S16" s="68"/>
      <c r="T16" s="68"/>
      <c r="U16" s="87"/>
      <c r="V16" s="44" t="s">
        <v>31</v>
      </c>
      <c r="W16" s="20" t="s">
        <v>35</v>
      </c>
      <c r="Y16" s="48" t="s">
        <v>246</v>
      </c>
      <c r="Z16" s="48" t="s">
        <v>246</v>
      </c>
      <c r="AA16" s="48" t="s">
        <v>246</v>
      </c>
      <c r="AB16" s="48" t="s">
        <v>246</v>
      </c>
      <c r="AC16" s="48" t="s">
        <v>246</v>
      </c>
      <c r="AD16" s="48" t="s">
        <v>246</v>
      </c>
      <c r="AE16" s="48" t="s">
        <v>274</v>
      </c>
      <c r="AF16" s="48" t="s">
        <v>274</v>
      </c>
      <c r="AG16" s="48" t="s">
        <v>274</v>
      </c>
      <c r="AH16" s="48" t="s">
        <v>274</v>
      </c>
      <c r="AI16" s="48" t="s">
        <v>274</v>
      </c>
      <c r="AJ16" s="48" t="s">
        <v>274</v>
      </c>
      <c r="AK16" s="48" t="s">
        <v>273</v>
      </c>
      <c r="AL16" s="48" t="s">
        <v>273</v>
      </c>
      <c r="AM16" s="48" t="s">
        <v>273</v>
      </c>
      <c r="AN16" s="48" t="s">
        <v>273</v>
      </c>
      <c r="AO16" s="48" t="s">
        <v>273</v>
      </c>
      <c r="AP16" s="48" t="s">
        <v>273</v>
      </c>
      <c r="AQ16" s="18"/>
      <c r="AR16" s="18"/>
      <c r="AS16" s="18"/>
      <c r="AT16" s="18"/>
    </row>
    <row r="17" spans="1:46" ht="18" customHeight="1" x14ac:dyDescent="0.25">
      <c r="A17" s="662"/>
      <c r="B17" s="664"/>
      <c r="C17" s="12">
        <v>1</v>
      </c>
      <c r="D17" s="69" t="s">
        <v>258</v>
      </c>
      <c r="E17" s="62" t="s">
        <v>258</v>
      </c>
      <c r="F17" s="62" t="s">
        <v>252</v>
      </c>
      <c r="G17" s="62" t="s">
        <v>246</v>
      </c>
      <c r="H17" s="62" t="s">
        <v>113</v>
      </c>
      <c r="I17" s="62" t="s">
        <v>201</v>
      </c>
      <c r="J17" s="62" t="s">
        <v>189</v>
      </c>
      <c r="K17" s="62" t="s">
        <v>190</v>
      </c>
      <c r="L17" s="72" t="s">
        <v>256</v>
      </c>
      <c r="M17" s="72" t="s">
        <v>248</v>
      </c>
      <c r="N17" s="72" t="s">
        <v>278</v>
      </c>
      <c r="O17" s="72" t="s">
        <v>281</v>
      </c>
      <c r="P17" s="64" t="s">
        <v>277</v>
      </c>
      <c r="Q17" s="62" t="s">
        <v>257</v>
      </c>
      <c r="R17" s="62" t="s">
        <v>287</v>
      </c>
      <c r="S17" s="62" t="s">
        <v>273</v>
      </c>
      <c r="T17" s="62" t="s">
        <v>241</v>
      </c>
      <c r="U17" s="83" t="s">
        <v>237</v>
      </c>
      <c r="V17" s="45" t="s">
        <v>32</v>
      </c>
      <c r="W17" s="33" t="s">
        <v>36</v>
      </c>
      <c r="Y17" s="48" t="s">
        <v>246</v>
      </c>
      <c r="Z17" s="48" t="s">
        <v>246</v>
      </c>
      <c r="AA17" s="48" t="s">
        <v>246</v>
      </c>
      <c r="AB17" s="48" t="s">
        <v>246</v>
      </c>
      <c r="AC17" s="48" t="s">
        <v>246</v>
      </c>
      <c r="AD17" s="48" t="s">
        <v>246</v>
      </c>
      <c r="AE17" s="48" t="s">
        <v>274</v>
      </c>
      <c r="AF17" s="48" t="s">
        <v>274</v>
      </c>
      <c r="AG17" s="48" t="s">
        <v>274</v>
      </c>
      <c r="AH17" s="48" t="s">
        <v>274</v>
      </c>
      <c r="AI17" s="48" t="s">
        <v>274</v>
      </c>
      <c r="AJ17" s="48" t="s">
        <v>274</v>
      </c>
      <c r="AK17" s="48" t="s">
        <v>273</v>
      </c>
      <c r="AL17" s="48" t="s">
        <v>273</v>
      </c>
      <c r="AM17" s="48" t="s">
        <v>273</v>
      </c>
      <c r="AN17" s="48" t="s">
        <v>248</v>
      </c>
      <c r="AO17" s="48" t="s">
        <v>248</v>
      </c>
      <c r="AP17" s="48" t="s">
        <v>248</v>
      </c>
      <c r="AQ17" s="18"/>
      <c r="AR17" s="18"/>
      <c r="AS17" s="18"/>
      <c r="AT17" s="18"/>
    </row>
    <row r="18" spans="1:46" ht="18" customHeight="1" x14ac:dyDescent="0.25">
      <c r="A18" s="662"/>
      <c r="B18" s="664"/>
      <c r="C18" s="46">
        <v>2</v>
      </c>
      <c r="D18" s="54" t="s">
        <v>258</v>
      </c>
      <c r="E18" s="64" t="s">
        <v>258</v>
      </c>
      <c r="F18" s="64" t="s">
        <v>252</v>
      </c>
      <c r="G18" s="64" t="s">
        <v>246</v>
      </c>
      <c r="H18" s="64" t="s">
        <v>113</v>
      </c>
      <c r="I18" s="64" t="s">
        <v>201</v>
      </c>
      <c r="J18" s="64" t="s">
        <v>189</v>
      </c>
      <c r="K18" s="64" t="s">
        <v>190</v>
      </c>
      <c r="L18" s="65" t="s">
        <v>256</v>
      </c>
      <c r="M18" s="65" t="s">
        <v>248</v>
      </c>
      <c r="N18" s="65" t="s">
        <v>278</v>
      </c>
      <c r="O18" s="65" t="s">
        <v>281</v>
      </c>
      <c r="P18" s="64" t="s">
        <v>277</v>
      </c>
      <c r="Q18" s="64" t="s">
        <v>272</v>
      </c>
      <c r="R18" s="64" t="s">
        <v>287</v>
      </c>
      <c r="S18" s="64" t="s">
        <v>273</v>
      </c>
      <c r="T18" s="64" t="s">
        <v>241</v>
      </c>
      <c r="U18" s="84" t="s">
        <v>237</v>
      </c>
      <c r="V18" s="676" t="s">
        <v>27</v>
      </c>
      <c r="W18" s="677"/>
      <c r="Y18" s="48" t="s">
        <v>188</v>
      </c>
      <c r="Z18" s="48" t="s">
        <v>188</v>
      </c>
      <c r="AA18" s="48" t="s">
        <v>188</v>
      </c>
      <c r="AB18" s="48" t="s">
        <v>188</v>
      </c>
      <c r="AC18" s="48" t="s">
        <v>247</v>
      </c>
      <c r="AD18" s="48" t="s">
        <v>247</v>
      </c>
      <c r="AE18" s="49" t="s">
        <v>248</v>
      </c>
      <c r="AF18" s="49" t="s">
        <v>248</v>
      </c>
      <c r="AG18" s="49" t="s">
        <v>248</v>
      </c>
      <c r="AH18" s="49" t="s">
        <v>248</v>
      </c>
      <c r="AI18" s="48" t="s">
        <v>301</v>
      </c>
      <c r="AJ18" s="48" t="s">
        <v>301</v>
      </c>
      <c r="AK18" s="49" t="s">
        <v>248</v>
      </c>
      <c r="AL18" s="49" t="s">
        <v>248</v>
      </c>
      <c r="AM18" s="49" t="s">
        <v>248</v>
      </c>
      <c r="AN18" s="48" t="s">
        <v>255</v>
      </c>
      <c r="AO18" s="48" t="s">
        <v>255</v>
      </c>
      <c r="AP18" s="48" t="s">
        <v>248</v>
      </c>
      <c r="AQ18" s="18"/>
      <c r="AR18" s="18"/>
      <c r="AS18" s="18"/>
      <c r="AT18" s="18"/>
    </row>
    <row r="19" spans="1:46" ht="18" customHeight="1" x14ac:dyDescent="0.25">
      <c r="A19" s="662"/>
      <c r="B19" s="664"/>
      <c r="C19" s="46">
        <v>3</v>
      </c>
      <c r="D19" s="54" t="s">
        <v>201</v>
      </c>
      <c r="E19" s="64" t="s">
        <v>246</v>
      </c>
      <c r="F19" s="64" t="s">
        <v>113</v>
      </c>
      <c r="G19" s="64" t="s">
        <v>252</v>
      </c>
      <c r="H19" s="64" t="s">
        <v>275</v>
      </c>
      <c r="I19" s="64" t="s">
        <v>303</v>
      </c>
      <c r="J19" s="64" t="s">
        <v>190</v>
      </c>
      <c r="K19" s="64" t="s">
        <v>264</v>
      </c>
      <c r="L19" s="65" t="s">
        <v>240</v>
      </c>
      <c r="M19" s="65" t="s">
        <v>256</v>
      </c>
      <c r="N19" s="65" t="s">
        <v>248</v>
      </c>
      <c r="O19" s="65" t="s">
        <v>278</v>
      </c>
      <c r="P19" s="102"/>
      <c r="Q19" s="64" t="s">
        <v>272</v>
      </c>
      <c r="R19" s="64" t="s">
        <v>273</v>
      </c>
      <c r="S19" s="65" t="s">
        <v>236</v>
      </c>
      <c r="T19" s="64" t="s">
        <v>237</v>
      </c>
      <c r="U19" s="85" t="s">
        <v>287</v>
      </c>
      <c r="V19" s="44" t="s">
        <v>33</v>
      </c>
      <c r="W19" s="20" t="s">
        <v>37</v>
      </c>
      <c r="Y19" s="48" t="s">
        <v>188</v>
      </c>
      <c r="Z19" s="48" t="s">
        <v>188</v>
      </c>
      <c r="AA19" s="48" t="s">
        <v>188</v>
      </c>
      <c r="AB19" s="48" t="s">
        <v>188</v>
      </c>
      <c r="AC19" s="48" t="s">
        <v>247</v>
      </c>
      <c r="AD19" s="48" t="s">
        <v>247</v>
      </c>
      <c r="AE19" s="48" t="s">
        <v>248</v>
      </c>
      <c r="AF19" s="48" t="s">
        <v>248</v>
      </c>
      <c r="AG19" s="48" t="s">
        <v>248</v>
      </c>
      <c r="AH19" s="48" t="s">
        <v>248</v>
      </c>
      <c r="AI19" s="48" t="s">
        <v>301</v>
      </c>
      <c r="AJ19" s="48" t="s">
        <v>301</v>
      </c>
      <c r="AK19" s="48" t="s">
        <v>248</v>
      </c>
      <c r="AL19" s="48" t="s">
        <v>248</v>
      </c>
      <c r="AM19" s="48" t="s">
        <v>248</v>
      </c>
      <c r="AN19" s="48" t="s">
        <v>255</v>
      </c>
      <c r="AO19" s="48" t="s">
        <v>255</v>
      </c>
      <c r="AP19" s="48" t="s">
        <v>248</v>
      </c>
      <c r="AQ19" s="18"/>
      <c r="AR19" s="18"/>
      <c r="AS19" s="18"/>
      <c r="AT19" s="18"/>
    </row>
    <row r="20" spans="1:46" ht="18" customHeight="1" x14ac:dyDescent="0.25">
      <c r="A20" s="662"/>
      <c r="B20" s="664"/>
      <c r="C20" s="46">
        <v>4</v>
      </c>
      <c r="D20" s="54" t="s">
        <v>201</v>
      </c>
      <c r="E20" s="64" t="s">
        <v>246</v>
      </c>
      <c r="F20" s="64" t="s">
        <v>113</v>
      </c>
      <c r="G20" s="64" t="s">
        <v>252</v>
      </c>
      <c r="H20" s="64" t="s">
        <v>275</v>
      </c>
      <c r="I20" s="64" t="s">
        <v>303</v>
      </c>
      <c r="J20" s="64" t="s">
        <v>190</v>
      </c>
      <c r="K20" s="64" t="s">
        <v>264</v>
      </c>
      <c r="L20" s="65" t="s">
        <v>240</v>
      </c>
      <c r="M20" s="65" t="s">
        <v>256</v>
      </c>
      <c r="N20" s="65" t="s">
        <v>248</v>
      </c>
      <c r="O20" s="65" t="s">
        <v>278</v>
      </c>
      <c r="P20" s="64" t="s">
        <v>242</v>
      </c>
      <c r="Q20" s="64" t="s">
        <v>284</v>
      </c>
      <c r="R20" s="64" t="s">
        <v>273</v>
      </c>
      <c r="S20" s="65" t="s">
        <v>236</v>
      </c>
      <c r="T20" s="64" t="s">
        <v>237</v>
      </c>
      <c r="U20" s="85" t="s">
        <v>287</v>
      </c>
      <c r="V20" s="44" t="s">
        <v>34</v>
      </c>
      <c r="W20" s="20" t="s">
        <v>38</v>
      </c>
      <c r="Y20" s="48" t="s">
        <v>252</v>
      </c>
      <c r="Z20" s="48" t="s">
        <v>252</v>
      </c>
      <c r="AA20" s="48" t="s">
        <v>192</v>
      </c>
      <c r="AB20" s="48" t="s">
        <v>192</v>
      </c>
      <c r="AC20" s="48" t="s">
        <v>247</v>
      </c>
      <c r="AD20" s="48" t="s">
        <v>247</v>
      </c>
      <c r="AE20" s="48" t="s">
        <v>255</v>
      </c>
      <c r="AF20" s="48" t="s">
        <v>255</v>
      </c>
      <c r="AG20" s="48" t="s">
        <v>249</v>
      </c>
      <c r="AH20" s="48" t="s">
        <v>249</v>
      </c>
      <c r="AI20" s="48" t="s">
        <v>301</v>
      </c>
      <c r="AJ20" s="48" t="s">
        <v>301</v>
      </c>
      <c r="AK20" s="48" t="s">
        <v>250</v>
      </c>
      <c r="AL20" s="48" t="s">
        <v>250</v>
      </c>
      <c r="AM20" s="48" t="s">
        <v>250</v>
      </c>
      <c r="AN20" s="48" t="s">
        <v>255</v>
      </c>
      <c r="AO20" s="48" t="s">
        <v>255</v>
      </c>
      <c r="AP20" s="48" t="s">
        <v>255</v>
      </c>
      <c r="AQ20" s="18"/>
      <c r="AR20" s="18"/>
      <c r="AS20" s="18"/>
      <c r="AT20" s="18"/>
    </row>
    <row r="21" spans="1:46" ht="18" customHeight="1" x14ac:dyDescent="0.25">
      <c r="A21" s="662"/>
      <c r="B21" s="664"/>
      <c r="C21" s="46">
        <v>5</v>
      </c>
      <c r="D21" s="54" t="s">
        <v>303</v>
      </c>
      <c r="E21" s="64" t="s">
        <v>201</v>
      </c>
      <c r="F21" s="64" t="s">
        <v>113</v>
      </c>
      <c r="G21" s="98" t="s">
        <v>233</v>
      </c>
      <c r="H21" s="64" t="s">
        <v>188</v>
      </c>
      <c r="I21" s="64" t="s">
        <v>246</v>
      </c>
      <c r="J21" s="64" t="s">
        <v>264</v>
      </c>
      <c r="K21" s="64" t="s">
        <v>255</v>
      </c>
      <c r="L21" s="65" t="s">
        <v>190</v>
      </c>
      <c r="M21" s="65" t="s">
        <v>269</v>
      </c>
      <c r="N21" s="65" t="s">
        <v>191</v>
      </c>
      <c r="O21" s="65" t="s">
        <v>248</v>
      </c>
      <c r="P21" s="64" t="s">
        <v>242</v>
      </c>
      <c r="Q21" s="64" t="s">
        <v>277</v>
      </c>
      <c r="R21" s="102"/>
      <c r="S21" s="65" t="s">
        <v>236</v>
      </c>
      <c r="T21" s="98" t="s">
        <v>233</v>
      </c>
      <c r="U21" s="84" t="s">
        <v>273</v>
      </c>
      <c r="V21" s="44"/>
      <c r="W21" s="20"/>
      <c r="Y21" s="48" t="s">
        <v>252</v>
      </c>
      <c r="Z21" s="48" t="s">
        <v>252</v>
      </c>
      <c r="AA21" s="48" t="s">
        <v>192</v>
      </c>
      <c r="AB21" s="48" t="s">
        <v>192</v>
      </c>
      <c r="AC21" s="48" t="s">
        <v>188</v>
      </c>
      <c r="AD21" s="48" t="s">
        <v>188</v>
      </c>
      <c r="AE21" s="48" t="s">
        <v>255</v>
      </c>
      <c r="AF21" s="48" t="s">
        <v>255</v>
      </c>
      <c r="AG21" s="48" t="s">
        <v>249</v>
      </c>
      <c r="AH21" s="48" t="s">
        <v>249</v>
      </c>
      <c r="AI21" s="48" t="s">
        <v>301</v>
      </c>
      <c r="AJ21" s="48" t="s">
        <v>301</v>
      </c>
      <c r="AK21" s="48" t="s">
        <v>250</v>
      </c>
      <c r="AL21" s="48" t="s">
        <v>250</v>
      </c>
      <c r="AM21" s="48" t="s">
        <v>250</v>
      </c>
      <c r="AN21" s="48" t="s">
        <v>255</v>
      </c>
      <c r="AO21" s="48" t="s">
        <v>255</v>
      </c>
      <c r="AP21" s="48" t="s">
        <v>255</v>
      </c>
      <c r="AQ21" s="18"/>
      <c r="AR21" s="18"/>
      <c r="AS21" s="18"/>
      <c r="AT21" s="18"/>
    </row>
    <row r="22" spans="1:46" ht="18" customHeight="1" x14ac:dyDescent="0.25">
      <c r="A22" s="662"/>
      <c r="B22" s="664"/>
      <c r="C22" s="46">
        <v>6</v>
      </c>
      <c r="D22" s="54" t="s">
        <v>303</v>
      </c>
      <c r="E22" s="64" t="s">
        <v>201</v>
      </c>
      <c r="F22" s="98" t="s">
        <v>233</v>
      </c>
      <c r="G22" s="64" t="s">
        <v>113</v>
      </c>
      <c r="H22" s="64" t="s">
        <v>188</v>
      </c>
      <c r="I22" s="64" t="s">
        <v>246</v>
      </c>
      <c r="J22" s="64" t="s">
        <v>264</v>
      </c>
      <c r="K22" s="64" t="s">
        <v>255</v>
      </c>
      <c r="L22" s="65" t="s">
        <v>190</v>
      </c>
      <c r="M22" s="65" t="s">
        <v>269</v>
      </c>
      <c r="N22" s="65" t="s">
        <v>191</v>
      </c>
      <c r="O22" s="65" t="s">
        <v>248</v>
      </c>
      <c r="P22" s="64" t="s">
        <v>279</v>
      </c>
      <c r="Q22" s="64" t="s">
        <v>277</v>
      </c>
      <c r="R22" s="64" t="s">
        <v>250</v>
      </c>
      <c r="S22" s="109"/>
      <c r="T22" s="64" t="s">
        <v>236</v>
      </c>
      <c r="U22" s="84" t="s">
        <v>273</v>
      </c>
      <c r="V22" s="40" t="s">
        <v>157</v>
      </c>
      <c r="W22" s="9"/>
      <c r="Y22" s="48" t="s">
        <v>258</v>
      </c>
      <c r="Z22" s="48" t="s">
        <v>258</v>
      </c>
      <c r="AA22" s="48" t="s">
        <v>192</v>
      </c>
      <c r="AB22" s="48" t="s">
        <v>192</v>
      </c>
      <c r="AC22" s="48" t="s">
        <v>188</v>
      </c>
      <c r="AD22" s="48" t="s">
        <v>188</v>
      </c>
      <c r="AE22" s="48" t="s">
        <v>189</v>
      </c>
      <c r="AF22" s="48" t="s">
        <v>189</v>
      </c>
      <c r="AG22" s="48" t="s">
        <v>249</v>
      </c>
      <c r="AH22" s="48" t="s">
        <v>249</v>
      </c>
      <c r="AI22" s="49" t="s">
        <v>248</v>
      </c>
      <c r="AJ22" s="49" t="s">
        <v>248</v>
      </c>
      <c r="AK22" s="48" t="s">
        <v>250</v>
      </c>
      <c r="AL22" s="48" t="s">
        <v>250</v>
      </c>
      <c r="AM22" s="48" t="s">
        <v>250</v>
      </c>
      <c r="AN22" s="48" t="s">
        <v>257</v>
      </c>
      <c r="AO22" s="48" t="s">
        <v>257</v>
      </c>
      <c r="AP22" s="48" t="s">
        <v>255</v>
      </c>
      <c r="AQ22" s="18"/>
      <c r="AR22" s="18"/>
      <c r="AS22" s="18"/>
      <c r="AT22" s="18"/>
    </row>
    <row r="23" spans="1:46" ht="18" customHeight="1" x14ac:dyDescent="0.25">
      <c r="A23" s="662"/>
      <c r="B23" s="664"/>
      <c r="C23" s="46">
        <v>7</v>
      </c>
      <c r="D23" s="54" t="s">
        <v>271</v>
      </c>
      <c r="E23" s="64" t="s">
        <v>303</v>
      </c>
      <c r="F23" s="64" t="s">
        <v>201</v>
      </c>
      <c r="G23" s="64" t="s">
        <v>113</v>
      </c>
      <c r="H23" s="64" t="s">
        <v>246</v>
      </c>
      <c r="I23" s="64" t="s">
        <v>188</v>
      </c>
      <c r="J23" s="64" t="s">
        <v>195</v>
      </c>
      <c r="K23" s="64" t="s">
        <v>272</v>
      </c>
      <c r="L23" s="65" t="s">
        <v>269</v>
      </c>
      <c r="M23" s="65" t="s">
        <v>190</v>
      </c>
      <c r="N23" s="65" t="s">
        <v>274</v>
      </c>
      <c r="O23" s="65" t="s">
        <v>191</v>
      </c>
      <c r="P23" s="64" t="s">
        <v>279</v>
      </c>
      <c r="Q23" s="64" t="s">
        <v>242</v>
      </c>
      <c r="R23" s="64" t="s">
        <v>250</v>
      </c>
      <c r="S23" s="64" t="s">
        <v>276</v>
      </c>
      <c r="T23" s="65" t="s">
        <v>236</v>
      </c>
      <c r="U23" s="84" t="s">
        <v>255</v>
      </c>
      <c r="V23" s="42" t="s">
        <v>39</v>
      </c>
      <c r="W23" s="10" t="s">
        <v>57</v>
      </c>
      <c r="Y23" s="48" t="s">
        <v>258</v>
      </c>
      <c r="Z23" s="48" t="s">
        <v>258</v>
      </c>
      <c r="AA23" s="48" t="s">
        <v>252</v>
      </c>
      <c r="AB23" s="48" t="s">
        <v>252</v>
      </c>
      <c r="AC23" s="48" t="s">
        <v>252</v>
      </c>
      <c r="AD23" s="48" t="s">
        <v>252</v>
      </c>
      <c r="AE23" s="48" t="s">
        <v>189</v>
      </c>
      <c r="AF23" s="48" t="s">
        <v>189</v>
      </c>
      <c r="AG23" s="48" t="s">
        <v>249</v>
      </c>
      <c r="AH23" s="48" t="s">
        <v>249</v>
      </c>
      <c r="AI23" s="48" t="s">
        <v>248</v>
      </c>
      <c r="AJ23" s="48" t="s">
        <v>248</v>
      </c>
      <c r="AK23" s="48" t="s">
        <v>250</v>
      </c>
      <c r="AL23" s="48" t="s">
        <v>250</v>
      </c>
      <c r="AM23" s="48" t="s">
        <v>250</v>
      </c>
      <c r="AN23" s="48" t="s">
        <v>257</v>
      </c>
      <c r="AO23" s="48" t="s">
        <v>257</v>
      </c>
      <c r="AP23" s="48" t="s">
        <v>255</v>
      </c>
      <c r="AQ23" s="18"/>
      <c r="AR23" s="18"/>
      <c r="AS23" s="18"/>
      <c r="AT23" s="18"/>
    </row>
    <row r="24" spans="1:46" ht="18" customHeight="1" thickBot="1" x14ac:dyDescent="0.3">
      <c r="A24" s="663"/>
      <c r="B24" s="665"/>
      <c r="C24" s="16">
        <v>8</v>
      </c>
      <c r="D24" s="56" t="s">
        <v>271</v>
      </c>
      <c r="E24" s="66" t="s">
        <v>303</v>
      </c>
      <c r="F24" s="66" t="s">
        <v>201</v>
      </c>
      <c r="G24" s="66" t="s">
        <v>113</v>
      </c>
      <c r="H24" s="66" t="s">
        <v>246</v>
      </c>
      <c r="I24" s="66" t="s">
        <v>188</v>
      </c>
      <c r="J24" s="66" t="s">
        <v>195</v>
      </c>
      <c r="K24" s="66" t="s">
        <v>272</v>
      </c>
      <c r="L24" s="73" t="s">
        <v>269</v>
      </c>
      <c r="M24" s="73" t="s">
        <v>190</v>
      </c>
      <c r="N24" s="73" t="s">
        <v>274</v>
      </c>
      <c r="O24" s="73" t="s">
        <v>191</v>
      </c>
      <c r="P24" s="66" t="s">
        <v>279</v>
      </c>
      <c r="Q24" s="66" t="s">
        <v>242</v>
      </c>
      <c r="R24" s="66" t="s">
        <v>250</v>
      </c>
      <c r="S24" s="66" t="s">
        <v>276</v>
      </c>
      <c r="T24" s="73" t="s">
        <v>236</v>
      </c>
      <c r="U24" s="88" t="s">
        <v>255</v>
      </c>
      <c r="V24" s="42" t="s">
        <v>40</v>
      </c>
      <c r="W24" s="11" t="s">
        <v>102</v>
      </c>
      <c r="Y24" s="48" t="s">
        <v>258</v>
      </c>
      <c r="Z24" s="48" t="s">
        <v>258</v>
      </c>
      <c r="AA24" s="48" t="s">
        <v>252</v>
      </c>
      <c r="AB24" s="48" t="s">
        <v>252</v>
      </c>
      <c r="AC24" s="48" t="s">
        <v>252</v>
      </c>
      <c r="AD24" s="48" t="s">
        <v>252</v>
      </c>
      <c r="AE24" s="48" t="s">
        <v>189</v>
      </c>
      <c r="AF24" s="48" t="s">
        <v>189</v>
      </c>
      <c r="AG24" s="48" t="s">
        <v>255</v>
      </c>
      <c r="AH24" s="48" t="s">
        <v>255</v>
      </c>
      <c r="AI24" s="48" t="s">
        <v>250</v>
      </c>
      <c r="AJ24" s="48" t="s">
        <v>250</v>
      </c>
      <c r="AK24" s="48" t="s">
        <v>250</v>
      </c>
      <c r="AL24" s="48" t="s">
        <v>250</v>
      </c>
      <c r="AM24" s="48" t="s">
        <v>250</v>
      </c>
      <c r="AN24" s="48" t="s">
        <v>237</v>
      </c>
      <c r="AO24" s="48" t="s">
        <v>237</v>
      </c>
      <c r="AP24" s="48" t="s">
        <v>257</v>
      </c>
      <c r="AQ24" s="18"/>
      <c r="AR24" s="18"/>
      <c r="AS24" s="18"/>
      <c r="AT24" s="18"/>
    </row>
    <row r="25" spans="1:46" ht="18" customHeight="1" thickTop="1" x14ac:dyDescent="0.25">
      <c r="A25" s="662">
        <v>3</v>
      </c>
      <c r="B25" s="664" t="s">
        <v>18</v>
      </c>
      <c r="C25" s="15">
        <v>0</v>
      </c>
      <c r="D25" s="67"/>
      <c r="E25" s="68"/>
      <c r="F25" s="68" t="s">
        <v>258</v>
      </c>
      <c r="G25" s="68" t="s">
        <v>258</v>
      </c>
      <c r="H25" s="68"/>
      <c r="I25" s="68"/>
      <c r="J25" s="68"/>
      <c r="K25" s="68" t="s">
        <v>189</v>
      </c>
      <c r="L25" s="68"/>
      <c r="M25" s="68"/>
      <c r="N25" s="68" t="s">
        <v>257</v>
      </c>
      <c r="O25" s="68" t="s">
        <v>257</v>
      </c>
      <c r="P25" s="71"/>
      <c r="Q25" s="68"/>
      <c r="R25" s="68"/>
      <c r="S25" s="68"/>
      <c r="T25" s="68"/>
      <c r="U25" s="87"/>
      <c r="V25" s="42" t="s">
        <v>41</v>
      </c>
      <c r="W25" s="10" t="s">
        <v>58</v>
      </c>
      <c r="Y25" s="48" t="s">
        <v>303</v>
      </c>
      <c r="Z25" s="48" t="s">
        <v>303</v>
      </c>
      <c r="AA25" s="48" t="s">
        <v>258</v>
      </c>
      <c r="AB25" s="48" t="s">
        <v>258</v>
      </c>
      <c r="AC25" s="48" t="s">
        <v>253</v>
      </c>
      <c r="AD25" s="48" t="s">
        <v>253</v>
      </c>
      <c r="AE25" s="48" t="s">
        <v>190</v>
      </c>
      <c r="AF25" s="48" t="s">
        <v>190</v>
      </c>
      <c r="AG25" s="48" t="s">
        <v>255</v>
      </c>
      <c r="AH25" s="48" t="s">
        <v>255</v>
      </c>
      <c r="AI25" s="48" t="s">
        <v>250</v>
      </c>
      <c r="AJ25" s="48" t="s">
        <v>250</v>
      </c>
      <c r="AK25" s="48" t="s">
        <v>257</v>
      </c>
      <c r="AL25" s="48" t="s">
        <v>257</v>
      </c>
      <c r="AM25" s="48" t="s">
        <v>257</v>
      </c>
      <c r="AN25" s="48" t="s">
        <v>237</v>
      </c>
      <c r="AO25" s="48" t="s">
        <v>237</v>
      </c>
      <c r="AP25" s="48" t="s">
        <v>257</v>
      </c>
      <c r="AQ25" s="18"/>
      <c r="AR25" s="18"/>
      <c r="AS25" s="18"/>
      <c r="AT25" s="18"/>
    </row>
    <row r="26" spans="1:46" ht="18" customHeight="1" x14ac:dyDescent="0.25">
      <c r="A26" s="662"/>
      <c r="B26" s="664"/>
      <c r="C26" s="12">
        <v>1</v>
      </c>
      <c r="D26" s="69" t="s">
        <v>113</v>
      </c>
      <c r="E26" s="62" t="s">
        <v>275</v>
      </c>
      <c r="F26" s="62" t="s">
        <v>258</v>
      </c>
      <c r="G26" s="62" t="s">
        <v>258</v>
      </c>
      <c r="H26" s="62" t="s">
        <v>201</v>
      </c>
      <c r="I26" s="62" t="s">
        <v>252</v>
      </c>
      <c r="J26" s="62" t="s">
        <v>238</v>
      </c>
      <c r="K26" s="62" t="s">
        <v>189</v>
      </c>
      <c r="L26" s="62" t="s">
        <v>197</v>
      </c>
      <c r="M26" s="62" t="s">
        <v>255</v>
      </c>
      <c r="N26" s="62" t="s">
        <v>257</v>
      </c>
      <c r="O26" s="62" t="s">
        <v>257</v>
      </c>
      <c r="P26" s="72" t="s">
        <v>248</v>
      </c>
      <c r="Q26" s="72" t="s">
        <v>250</v>
      </c>
      <c r="R26" s="62" t="s">
        <v>191</v>
      </c>
      <c r="S26" s="62" t="s">
        <v>236</v>
      </c>
      <c r="T26" s="72" t="s">
        <v>241</v>
      </c>
      <c r="U26" s="83" t="s">
        <v>239</v>
      </c>
      <c r="V26" s="42" t="s">
        <v>203</v>
      </c>
      <c r="W26" s="10" t="s">
        <v>204</v>
      </c>
      <c r="Y26" s="48" t="s">
        <v>303</v>
      </c>
      <c r="Z26" s="48" t="s">
        <v>303</v>
      </c>
      <c r="AA26" s="48" t="s">
        <v>258</v>
      </c>
      <c r="AB26" s="48" t="s">
        <v>258</v>
      </c>
      <c r="AC26" s="48" t="s">
        <v>253</v>
      </c>
      <c r="AD26" s="48" t="s">
        <v>253</v>
      </c>
      <c r="AE26" s="48" t="s">
        <v>190</v>
      </c>
      <c r="AF26" s="48" t="s">
        <v>190</v>
      </c>
      <c r="AG26" s="48" t="s">
        <v>257</v>
      </c>
      <c r="AH26" s="48" t="s">
        <v>257</v>
      </c>
      <c r="AI26" s="48" t="s">
        <v>251</v>
      </c>
      <c r="AJ26" s="48" t="s">
        <v>251</v>
      </c>
      <c r="AK26" s="48" t="s">
        <v>257</v>
      </c>
      <c r="AL26" s="48" t="s">
        <v>257</v>
      </c>
      <c r="AM26" s="48" t="s">
        <v>257</v>
      </c>
      <c r="AN26" s="48" t="s">
        <v>237</v>
      </c>
      <c r="AO26" s="48" t="s">
        <v>237</v>
      </c>
      <c r="AP26" s="48" t="s">
        <v>237</v>
      </c>
      <c r="AQ26" s="18"/>
      <c r="AR26" s="18"/>
      <c r="AS26" s="18"/>
      <c r="AT26" s="18"/>
    </row>
    <row r="27" spans="1:46" ht="18" customHeight="1" x14ac:dyDescent="0.25">
      <c r="A27" s="662"/>
      <c r="B27" s="664"/>
      <c r="C27" s="46">
        <v>2</v>
      </c>
      <c r="D27" s="54" t="s">
        <v>113</v>
      </c>
      <c r="E27" s="64" t="s">
        <v>275</v>
      </c>
      <c r="F27" s="64" t="s">
        <v>258</v>
      </c>
      <c r="G27" s="64" t="s">
        <v>258</v>
      </c>
      <c r="H27" s="64" t="s">
        <v>201</v>
      </c>
      <c r="I27" s="64" t="s">
        <v>252</v>
      </c>
      <c r="J27" s="64" t="s">
        <v>238</v>
      </c>
      <c r="K27" s="64" t="s">
        <v>189</v>
      </c>
      <c r="L27" s="64" t="s">
        <v>197</v>
      </c>
      <c r="M27" s="64" t="s">
        <v>255</v>
      </c>
      <c r="N27" s="64" t="s">
        <v>257</v>
      </c>
      <c r="O27" s="64" t="s">
        <v>257</v>
      </c>
      <c r="P27" s="65" t="s">
        <v>248</v>
      </c>
      <c r="Q27" s="65" t="s">
        <v>250</v>
      </c>
      <c r="R27" s="64" t="s">
        <v>191</v>
      </c>
      <c r="S27" s="64" t="s">
        <v>236</v>
      </c>
      <c r="T27" s="65" t="s">
        <v>241</v>
      </c>
      <c r="U27" s="84" t="s">
        <v>239</v>
      </c>
      <c r="V27" s="42" t="s">
        <v>42</v>
      </c>
      <c r="W27" s="10" t="s">
        <v>59</v>
      </c>
      <c r="Y27" s="48" t="s">
        <v>303</v>
      </c>
      <c r="Z27" s="48" t="s">
        <v>303</v>
      </c>
      <c r="AA27" s="48" t="s">
        <v>258</v>
      </c>
      <c r="AB27" s="48" t="s">
        <v>258</v>
      </c>
      <c r="AC27" s="48" t="s">
        <v>253</v>
      </c>
      <c r="AD27" s="48" t="s">
        <v>253</v>
      </c>
      <c r="AE27" s="48" t="s">
        <v>190</v>
      </c>
      <c r="AF27" s="48" t="s">
        <v>190</v>
      </c>
      <c r="AG27" s="48" t="s">
        <v>257</v>
      </c>
      <c r="AH27" s="48" t="s">
        <v>257</v>
      </c>
      <c r="AI27" s="48" t="s">
        <v>251</v>
      </c>
      <c r="AJ27" s="48" t="s">
        <v>251</v>
      </c>
      <c r="AK27" s="48" t="s">
        <v>191</v>
      </c>
      <c r="AL27" s="48" t="s">
        <v>191</v>
      </c>
      <c r="AM27" s="48" t="s">
        <v>191</v>
      </c>
      <c r="AN27" s="48" t="s">
        <v>237</v>
      </c>
      <c r="AO27" s="48" t="s">
        <v>237</v>
      </c>
      <c r="AP27" s="48" t="s">
        <v>237</v>
      </c>
      <c r="AQ27" s="18"/>
      <c r="AR27" s="18"/>
      <c r="AS27" s="18"/>
      <c r="AT27" s="18"/>
    </row>
    <row r="28" spans="1:46" ht="18" customHeight="1" x14ac:dyDescent="0.25">
      <c r="A28" s="662"/>
      <c r="B28" s="664"/>
      <c r="C28" s="46">
        <v>3</v>
      </c>
      <c r="D28" s="54" t="s">
        <v>113</v>
      </c>
      <c r="E28" s="98" t="s">
        <v>233</v>
      </c>
      <c r="F28" s="64" t="s">
        <v>192</v>
      </c>
      <c r="G28" s="64" t="s">
        <v>266</v>
      </c>
      <c r="H28" s="64" t="s">
        <v>252</v>
      </c>
      <c r="I28" s="65" t="s">
        <v>283</v>
      </c>
      <c r="J28" s="64" t="s">
        <v>263</v>
      </c>
      <c r="K28" s="64" t="s">
        <v>238</v>
      </c>
      <c r="L28" s="64" t="s">
        <v>255</v>
      </c>
      <c r="M28" s="64" t="s">
        <v>197</v>
      </c>
      <c r="N28" s="64" t="s">
        <v>301</v>
      </c>
      <c r="O28" s="64" t="s">
        <v>201</v>
      </c>
      <c r="P28" s="98" t="s">
        <v>233</v>
      </c>
      <c r="Q28" s="64" t="s">
        <v>279</v>
      </c>
      <c r="R28" s="64" t="s">
        <v>191</v>
      </c>
      <c r="S28" s="64" t="s">
        <v>241</v>
      </c>
      <c r="T28" s="64" t="s">
        <v>236</v>
      </c>
      <c r="U28" s="84" t="s">
        <v>239</v>
      </c>
      <c r="V28" s="42" t="s">
        <v>205</v>
      </c>
      <c r="W28" s="10" t="s">
        <v>206</v>
      </c>
      <c r="Y28" s="48" t="s">
        <v>303</v>
      </c>
      <c r="Z28" s="48" t="s">
        <v>303</v>
      </c>
      <c r="AA28" s="48" t="s">
        <v>303</v>
      </c>
      <c r="AB28" s="48" t="s">
        <v>303</v>
      </c>
      <c r="AC28" s="48" t="s">
        <v>258</v>
      </c>
      <c r="AD28" s="48" t="s">
        <v>258</v>
      </c>
      <c r="AE28" s="48" t="s">
        <v>190</v>
      </c>
      <c r="AF28" s="48" t="s">
        <v>190</v>
      </c>
      <c r="AG28" s="48" t="s">
        <v>257</v>
      </c>
      <c r="AH28" s="48" t="s">
        <v>257</v>
      </c>
      <c r="AI28" s="48" t="s">
        <v>251</v>
      </c>
      <c r="AJ28" s="48" t="s">
        <v>251</v>
      </c>
      <c r="AK28" s="48" t="s">
        <v>191</v>
      </c>
      <c r="AL28" s="48" t="s">
        <v>191</v>
      </c>
      <c r="AM28" s="48" t="s">
        <v>191</v>
      </c>
      <c r="AN28" s="48" t="s">
        <v>241</v>
      </c>
      <c r="AO28" s="48" t="s">
        <v>241</v>
      </c>
      <c r="AP28" s="48" t="s">
        <v>237</v>
      </c>
      <c r="AQ28" s="18"/>
      <c r="AR28" s="18"/>
      <c r="AS28" s="18"/>
      <c r="AT28" s="18"/>
    </row>
    <row r="29" spans="1:46" ht="18" customHeight="1" x14ac:dyDescent="0.25">
      <c r="A29" s="662"/>
      <c r="B29" s="664"/>
      <c r="C29" s="46">
        <v>4</v>
      </c>
      <c r="D29" s="97" t="s">
        <v>233</v>
      </c>
      <c r="E29" s="64" t="s">
        <v>113</v>
      </c>
      <c r="F29" s="64" t="s">
        <v>192</v>
      </c>
      <c r="G29" s="64" t="s">
        <v>266</v>
      </c>
      <c r="H29" s="64" t="s">
        <v>252</v>
      </c>
      <c r="I29" s="64" t="s">
        <v>283</v>
      </c>
      <c r="J29" s="64" t="s">
        <v>263</v>
      </c>
      <c r="K29" s="64" t="s">
        <v>238</v>
      </c>
      <c r="L29" s="64" t="s">
        <v>255</v>
      </c>
      <c r="M29" s="64" t="s">
        <v>197</v>
      </c>
      <c r="N29" s="64" t="s">
        <v>301</v>
      </c>
      <c r="O29" s="64" t="s">
        <v>201</v>
      </c>
      <c r="P29" s="64" t="s">
        <v>191</v>
      </c>
      <c r="Q29" s="64" t="s">
        <v>279</v>
      </c>
      <c r="R29" s="64" t="s">
        <v>248</v>
      </c>
      <c r="S29" s="64" t="s">
        <v>241</v>
      </c>
      <c r="T29" s="64" t="s">
        <v>236</v>
      </c>
      <c r="U29" s="84" t="s">
        <v>273</v>
      </c>
      <c r="V29" s="42" t="s">
        <v>123</v>
      </c>
      <c r="W29" s="10" t="s">
        <v>60</v>
      </c>
      <c r="Y29" s="48" t="s">
        <v>238</v>
      </c>
      <c r="Z29" s="48" t="s">
        <v>238</v>
      </c>
      <c r="AA29" s="48" t="s">
        <v>303</v>
      </c>
      <c r="AB29" s="48" t="s">
        <v>303</v>
      </c>
      <c r="AC29" s="48" t="s">
        <v>258</v>
      </c>
      <c r="AD29" s="48" t="s">
        <v>258</v>
      </c>
      <c r="AE29" s="48" t="s">
        <v>238</v>
      </c>
      <c r="AF29" s="48" t="s">
        <v>238</v>
      </c>
      <c r="AG29" s="48" t="s">
        <v>190</v>
      </c>
      <c r="AH29" s="48" t="s">
        <v>190</v>
      </c>
      <c r="AI29" s="48" t="s">
        <v>251</v>
      </c>
      <c r="AJ29" s="48" t="s">
        <v>251</v>
      </c>
      <c r="AK29" s="48" t="s">
        <v>191</v>
      </c>
      <c r="AL29" s="48" t="s">
        <v>191</v>
      </c>
      <c r="AM29" s="48" t="s">
        <v>191</v>
      </c>
      <c r="AN29" s="48" t="s">
        <v>241</v>
      </c>
      <c r="AO29" s="48" t="s">
        <v>241</v>
      </c>
      <c r="AP29" s="48" t="s">
        <v>237</v>
      </c>
      <c r="AQ29" s="18"/>
      <c r="AR29" s="18"/>
      <c r="AS29" s="18"/>
      <c r="AT29" s="18"/>
    </row>
    <row r="30" spans="1:46" ht="18" customHeight="1" x14ac:dyDescent="0.25">
      <c r="A30" s="662"/>
      <c r="B30" s="664"/>
      <c r="C30" s="46">
        <v>5</v>
      </c>
      <c r="D30" s="54" t="s">
        <v>252</v>
      </c>
      <c r="E30" s="64" t="s">
        <v>113</v>
      </c>
      <c r="F30" s="64" t="s">
        <v>192</v>
      </c>
      <c r="G30" s="64" t="s">
        <v>266</v>
      </c>
      <c r="H30" s="110" t="s">
        <v>303</v>
      </c>
      <c r="I30" s="64" t="s">
        <v>283</v>
      </c>
      <c r="J30" s="64" t="s">
        <v>201</v>
      </c>
      <c r="K30" s="64" t="s">
        <v>263</v>
      </c>
      <c r="L30" s="64" t="s">
        <v>270</v>
      </c>
      <c r="M30" s="65" t="s">
        <v>195</v>
      </c>
      <c r="N30" s="64" t="s">
        <v>250</v>
      </c>
      <c r="O30" s="64" t="s">
        <v>272</v>
      </c>
      <c r="P30" s="64" t="s">
        <v>242</v>
      </c>
      <c r="Q30" s="65" t="s">
        <v>279</v>
      </c>
      <c r="R30" s="65" t="s">
        <v>248</v>
      </c>
      <c r="S30" s="65" t="s">
        <v>237</v>
      </c>
      <c r="T30" s="65" t="s">
        <v>245</v>
      </c>
      <c r="U30" s="84" t="s">
        <v>273</v>
      </c>
      <c r="V30" s="42" t="s">
        <v>207</v>
      </c>
      <c r="W30" s="10" t="s">
        <v>208</v>
      </c>
      <c r="Y30" s="48" t="s">
        <v>238</v>
      </c>
      <c r="Z30" s="48" t="s">
        <v>238</v>
      </c>
      <c r="AA30" s="48" t="s">
        <v>303</v>
      </c>
      <c r="AB30" s="48" t="s">
        <v>303</v>
      </c>
      <c r="AC30" s="48" t="s">
        <v>258</v>
      </c>
      <c r="AD30" s="48" t="s">
        <v>258</v>
      </c>
      <c r="AE30" s="48" t="s">
        <v>238</v>
      </c>
      <c r="AF30" s="48" t="s">
        <v>238</v>
      </c>
      <c r="AG30" s="48" t="s">
        <v>190</v>
      </c>
      <c r="AH30" s="48" t="s">
        <v>190</v>
      </c>
      <c r="AI30" s="48" t="s">
        <v>257</v>
      </c>
      <c r="AJ30" s="48" t="s">
        <v>257</v>
      </c>
      <c r="AK30" s="48" t="s">
        <v>270</v>
      </c>
      <c r="AL30" s="48" t="s">
        <v>270</v>
      </c>
      <c r="AM30" s="48" t="s">
        <v>270</v>
      </c>
      <c r="AN30" s="48" t="s">
        <v>241</v>
      </c>
      <c r="AO30" s="48" t="s">
        <v>241</v>
      </c>
      <c r="AP30" s="48" t="s">
        <v>239</v>
      </c>
      <c r="AQ30" s="18"/>
      <c r="AR30" s="18"/>
      <c r="AS30" s="18"/>
      <c r="AT30" s="18"/>
    </row>
    <row r="31" spans="1:46" ht="18" customHeight="1" x14ac:dyDescent="0.25">
      <c r="A31" s="662"/>
      <c r="B31" s="664"/>
      <c r="C31" s="46">
        <v>6</v>
      </c>
      <c r="D31" s="54" t="s">
        <v>252</v>
      </c>
      <c r="E31" s="64" t="s">
        <v>113</v>
      </c>
      <c r="F31" s="64" t="s">
        <v>266</v>
      </c>
      <c r="G31" s="64" t="s">
        <v>192</v>
      </c>
      <c r="H31" s="64" t="s">
        <v>303</v>
      </c>
      <c r="I31" s="98" t="s">
        <v>233</v>
      </c>
      <c r="J31" s="64" t="s">
        <v>201</v>
      </c>
      <c r="K31" s="64" t="s">
        <v>263</v>
      </c>
      <c r="L31" s="64" t="s">
        <v>270</v>
      </c>
      <c r="M31" s="65" t="s">
        <v>195</v>
      </c>
      <c r="N31" s="64" t="s">
        <v>250</v>
      </c>
      <c r="O31" s="64" t="s">
        <v>272</v>
      </c>
      <c r="P31" s="64" t="s">
        <v>242</v>
      </c>
      <c r="Q31" s="65" t="s">
        <v>191</v>
      </c>
      <c r="R31" s="65" t="s">
        <v>279</v>
      </c>
      <c r="S31" s="65" t="s">
        <v>237</v>
      </c>
      <c r="T31" s="65" t="s">
        <v>245</v>
      </c>
      <c r="U31" s="84" t="s">
        <v>248</v>
      </c>
      <c r="V31" s="42" t="s">
        <v>213</v>
      </c>
      <c r="W31" s="10" t="s">
        <v>214</v>
      </c>
      <c r="Y31" s="48" t="s">
        <v>238</v>
      </c>
      <c r="Z31" s="48" t="s">
        <v>238</v>
      </c>
      <c r="AA31" s="48" t="s">
        <v>303</v>
      </c>
      <c r="AB31" s="48" t="s">
        <v>303</v>
      </c>
      <c r="AC31" s="48" t="s">
        <v>303</v>
      </c>
      <c r="AD31" s="48" t="s">
        <v>303</v>
      </c>
      <c r="AE31" s="48" t="s">
        <v>238</v>
      </c>
      <c r="AF31" s="48" t="s">
        <v>238</v>
      </c>
      <c r="AG31" s="48" t="s">
        <v>190</v>
      </c>
      <c r="AH31" s="48" t="s">
        <v>190</v>
      </c>
      <c r="AI31" s="48" t="s">
        <v>257</v>
      </c>
      <c r="AJ31" s="48" t="s">
        <v>257</v>
      </c>
      <c r="AK31" s="48" t="s">
        <v>270</v>
      </c>
      <c r="AL31" s="48" t="s">
        <v>270</v>
      </c>
      <c r="AM31" s="48" t="s">
        <v>270</v>
      </c>
      <c r="AN31" s="48" t="s">
        <v>241</v>
      </c>
      <c r="AO31" s="48" t="s">
        <v>241</v>
      </c>
      <c r="AP31" s="48" t="s">
        <v>239</v>
      </c>
      <c r="AQ31" s="18"/>
      <c r="AR31" s="18"/>
      <c r="AS31" s="18"/>
      <c r="AT31" s="18"/>
    </row>
    <row r="32" spans="1:46" ht="18" customHeight="1" x14ac:dyDescent="0.25">
      <c r="A32" s="662"/>
      <c r="B32" s="664"/>
      <c r="C32" s="46">
        <v>7</v>
      </c>
      <c r="D32" s="54" t="s">
        <v>246</v>
      </c>
      <c r="E32" s="64" t="s">
        <v>252</v>
      </c>
      <c r="F32" s="64" t="s">
        <v>266</v>
      </c>
      <c r="G32" s="64" t="s">
        <v>192</v>
      </c>
      <c r="H32" s="79" t="s">
        <v>233</v>
      </c>
      <c r="I32" s="64" t="s">
        <v>271</v>
      </c>
      <c r="J32" s="64" t="s">
        <v>259</v>
      </c>
      <c r="K32" s="65" t="s">
        <v>201</v>
      </c>
      <c r="L32" s="64" t="s">
        <v>286</v>
      </c>
      <c r="M32" s="65" t="s">
        <v>270</v>
      </c>
      <c r="N32" s="64" t="s">
        <v>272</v>
      </c>
      <c r="O32" s="64" t="s">
        <v>250</v>
      </c>
      <c r="P32" s="64" t="s">
        <v>277</v>
      </c>
      <c r="Q32" s="64" t="s">
        <v>191</v>
      </c>
      <c r="R32" s="64" t="s">
        <v>279</v>
      </c>
      <c r="S32" s="64" t="s">
        <v>245</v>
      </c>
      <c r="T32" s="65" t="s">
        <v>276</v>
      </c>
      <c r="U32" s="84" t="s">
        <v>248</v>
      </c>
      <c r="V32" s="42" t="s">
        <v>43</v>
      </c>
      <c r="W32" s="10" t="s">
        <v>61</v>
      </c>
      <c r="Y32" s="48" t="s">
        <v>243</v>
      </c>
      <c r="Z32" s="48" t="s">
        <v>243</v>
      </c>
      <c r="AA32" s="48" t="s">
        <v>266</v>
      </c>
      <c r="AB32" s="48" t="s">
        <v>266</v>
      </c>
      <c r="AC32" s="48" t="s">
        <v>303</v>
      </c>
      <c r="AD32" s="48" t="s">
        <v>303</v>
      </c>
      <c r="AE32" s="48" t="s">
        <v>238</v>
      </c>
      <c r="AF32" s="48" t="s">
        <v>238</v>
      </c>
      <c r="AG32" s="48" t="s">
        <v>190</v>
      </c>
      <c r="AH32" s="48" t="s">
        <v>190</v>
      </c>
      <c r="AI32" s="48" t="s">
        <v>257</v>
      </c>
      <c r="AJ32" s="48" t="s">
        <v>257</v>
      </c>
      <c r="AK32" s="48" t="s">
        <v>196</v>
      </c>
      <c r="AL32" s="48" t="s">
        <v>196</v>
      </c>
      <c r="AM32" s="48" t="s">
        <v>287</v>
      </c>
      <c r="AN32" s="48" t="s">
        <v>262</v>
      </c>
      <c r="AO32" s="48" t="s">
        <v>262</v>
      </c>
      <c r="AP32" s="48" t="s">
        <v>239</v>
      </c>
      <c r="AQ32" s="18"/>
      <c r="AR32" s="18"/>
      <c r="AS32" s="18"/>
      <c r="AT32" s="18"/>
    </row>
    <row r="33" spans="1:46" ht="18" customHeight="1" thickBot="1" x14ac:dyDescent="0.3">
      <c r="A33" s="663"/>
      <c r="B33" s="665"/>
      <c r="C33" s="16">
        <v>8</v>
      </c>
      <c r="D33" s="56" t="s">
        <v>246</v>
      </c>
      <c r="E33" s="66" t="s">
        <v>252</v>
      </c>
      <c r="F33" s="66" t="s">
        <v>266</v>
      </c>
      <c r="G33" s="66" t="s">
        <v>192</v>
      </c>
      <c r="H33" s="66" t="s">
        <v>113</v>
      </c>
      <c r="I33" s="66" t="s">
        <v>271</v>
      </c>
      <c r="J33" s="66" t="s">
        <v>259</v>
      </c>
      <c r="K33" s="73" t="s">
        <v>201</v>
      </c>
      <c r="L33" s="66" t="s">
        <v>286</v>
      </c>
      <c r="M33" s="73" t="s">
        <v>270</v>
      </c>
      <c r="N33" s="66" t="s">
        <v>272</v>
      </c>
      <c r="O33" s="66" t="s">
        <v>250</v>
      </c>
      <c r="P33" s="66" t="s">
        <v>277</v>
      </c>
      <c r="Q33" s="66" t="s">
        <v>191</v>
      </c>
      <c r="R33" s="66" t="s">
        <v>279</v>
      </c>
      <c r="S33" s="66" t="s">
        <v>245</v>
      </c>
      <c r="T33" s="73" t="s">
        <v>276</v>
      </c>
      <c r="U33" s="99" t="s">
        <v>233</v>
      </c>
      <c r="V33" s="42" t="s">
        <v>44</v>
      </c>
      <c r="W33" s="10" t="s">
        <v>62</v>
      </c>
      <c r="Y33" s="48" t="s">
        <v>243</v>
      </c>
      <c r="Z33" s="48" t="s">
        <v>243</v>
      </c>
      <c r="AA33" s="48" t="s">
        <v>266</v>
      </c>
      <c r="AB33" s="48" t="s">
        <v>266</v>
      </c>
      <c r="AC33" s="48" t="s">
        <v>303</v>
      </c>
      <c r="AD33" s="48" t="s">
        <v>303</v>
      </c>
      <c r="AE33" s="48" t="s">
        <v>259</v>
      </c>
      <c r="AF33" s="48" t="s">
        <v>259</v>
      </c>
      <c r="AG33" s="48" t="s">
        <v>240</v>
      </c>
      <c r="AH33" s="48" t="s">
        <v>240</v>
      </c>
      <c r="AI33" s="48" t="s">
        <v>191</v>
      </c>
      <c r="AJ33" s="48" t="s">
        <v>191</v>
      </c>
      <c r="AK33" s="48" t="s">
        <v>196</v>
      </c>
      <c r="AL33" s="48" t="s">
        <v>196</v>
      </c>
      <c r="AM33" s="48" t="s">
        <v>287</v>
      </c>
      <c r="AN33" s="48" t="s">
        <v>262</v>
      </c>
      <c r="AO33" s="48" t="s">
        <v>262</v>
      </c>
      <c r="AP33" s="48" t="s">
        <v>239</v>
      </c>
      <c r="AQ33" s="18"/>
      <c r="AR33" s="18"/>
      <c r="AS33" s="18"/>
      <c r="AT33" s="18"/>
    </row>
    <row r="34" spans="1:46" ht="18" customHeight="1" thickTop="1" x14ac:dyDescent="0.25">
      <c r="A34" s="662">
        <v>4</v>
      </c>
      <c r="B34" s="664" t="s">
        <v>19</v>
      </c>
      <c r="C34" s="15">
        <v>0</v>
      </c>
      <c r="D34" s="67"/>
      <c r="E34" s="68"/>
      <c r="F34" s="68"/>
      <c r="G34" s="68"/>
      <c r="H34" s="68" t="s">
        <v>258</v>
      </c>
      <c r="I34" s="68" t="s">
        <v>258</v>
      </c>
      <c r="J34" s="68"/>
      <c r="K34" s="68"/>
      <c r="L34" s="68"/>
      <c r="M34" s="71"/>
      <c r="N34" s="68"/>
      <c r="O34" s="68"/>
      <c r="P34" s="68"/>
      <c r="Q34" s="71"/>
      <c r="R34" s="71" t="s">
        <v>257</v>
      </c>
      <c r="S34" s="68"/>
      <c r="T34" s="68"/>
      <c r="U34" s="87"/>
      <c r="V34" s="42" t="s">
        <v>209</v>
      </c>
      <c r="W34" s="10" t="s">
        <v>210</v>
      </c>
      <c r="Y34" s="48" t="s">
        <v>243</v>
      </c>
      <c r="Z34" s="48" t="s">
        <v>243</v>
      </c>
      <c r="AA34" s="48" t="s">
        <v>266</v>
      </c>
      <c r="AB34" s="48" t="s">
        <v>266</v>
      </c>
      <c r="AC34" s="48" t="s">
        <v>303</v>
      </c>
      <c r="AD34" s="48" t="s">
        <v>303</v>
      </c>
      <c r="AE34" s="48" t="s">
        <v>259</v>
      </c>
      <c r="AF34" s="48" t="s">
        <v>259</v>
      </c>
      <c r="AG34" s="48" t="s">
        <v>240</v>
      </c>
      <c r="AH34" s="48" t="s">
        <v>240</v>
      </c>
      <c r="AI34" s="48" t="s">
        <v>191</v>
      </c>
      <c r="AJ34" s="48" t="s">
        <v>191</v>
      </c>
      <c r="AK34" s="48" t="s">
        <v>279</v>
      </c>
      <c r="AL34" s="48" t="s">
        <v>279</v>
      </c>
      <c r="AM34" s="48" t="s">
        <v>279</v>
      </c>
      <c r="AN34" s="48" t="s">
        <v>262</v>
      </c>
      <c r="AO34" s="48" t="s">
        <v>262</v>
      </c>
      <c r="AP34" s="48" t="s">
        <v>239</v>
      </c>
      <c r="AQ34" s="18"/>
      <c r="AR34" s="18"/>
      <c r="AS34" s="18"/>
      <c r="AT34" s="18"/>
    </row>
    <row r="35" spans="1:46" ht="18" customHeight="1" x14ac:dyDescent="0.25">
      <c r="A35" s="662"/>
      <c r="B35" s="664"/>
      <c r="C35" s="12">
        <v>1</v>
      </c>
      <c r="D35" s="69" t="s">
        <v>275</v>
      </c>
      <c r="E35" s="62" t="s">
        <v>246</v>
      </c>
      <c r="F35" s="62" t="s">
        <v>271</v>
      </c>
      <c r="G35" s="62" t="s">
        <v>201</v>
      </c>
      <c r="H35" s="62" t="s">
        <v>258</v>
      </c>
      <c r="I35" s="62" t="s">
        <v>258</v>
      </c>
      <c r="J35" s="72" t="s">
        <v>267</v>
      </c>
      <c r="K35" s="72" t="s">
        <v>245</v>
      </c>
      <c r="L35" s="72" t="s">
        <v>256</v>
      </c>
      <c r="M35" s="72" t="s">
        <v>240</v>
      </c>
      <c r="N35" s="72" t="s">
        <v>281</v>
      </c>
      <c r="O35" s="72" t="s">
        <v>195</v>
      </c>
      <c r="P35" s="62" t="s">
        <v>273</v>
      </c>
      <c r="Q35" s="72" t="s">
        <v>248</v>
      </c>
      <c r="R35" s="72" t="s">
        <v>257</v>
      </c>
      <c r="S35" s="62" t="s">
        <v>262</v>
      </c>
      <c r="T35" s="62" t="s">
        <v>270</v>
      </c>
      <c r="U35" s="83" t="s">
        <v>276</v>
      </c>
      <c r="V35" s="42" t="s">
        <v>45</v>
      </c>
      <c r="W35" s="10" t="s">
        <v>63</v>
      </c>
      <c r="Y35" s="48" t="s">
        <v>290</v>
      </c>
      <c r="Z35" s="48" t="s">
        <v>290</v>
      </c>
      <c r="AA35" s="48" t="s">
        <v>269</v>
      </c>
      <c r="AB35" s="48" t="s">
        <v>269</v>
      </c>
      <c r="AC35" s="48" t="s">
        <v>271</v>
      </c>
      <c r="AD35" s="48" t="s">
        <v>271</v>
      </c>
      <c r="AE35" s="48" t="s">
        <v>259</v>
      </c>
      <c r="AF35" s="48" t="s">
        <v>259</v>
      </c>
      <c r="AG35" s="48" t="s">
        <v>240</v>
      </c>
      <c r="AH35" s="48" t="s">
        <v>240</v>
      </c>
      <c r="AI35" s="48" t="s">
        <v>191</v>
      </c>
      <c r="AJ35" s="48" t="s">
        <v>191</v>
      </c>
      <c r="AK35" s="48" t="s">
        <v>279</v>
      </c>
      <c r="AL35" s="48" t="s">
        <v>279</v>
      </c>
      <c r="AM35" s="48" t="s">
        <v>279</v>
      </c>
      <c r="AN35" s="48" t="s">
        <v>262</v>
      </c>
      <c r="AO35" s="48" t="s">
        <v>262</v>
      </c>
      <c r="AP35" s="48" t="s">
        <v>268</v>
      </c>
      <c r="AQ35" s="18"/>
      <c r="AR35" s="18"/>
      <c r="AS35" s="18"/>
      <c r="AT35" s="18"/>
    </row>
    <row r="36" spans="1:46" ht="18" customHeight="1" x14ac:dyDescent="0.25">
      <c r="A36" s="662"/>
      <c r="B36" s="664"/>
      <c r="C36" s="46">
        <v>2</v>
      </c>
      <c r="D36" s="54" t="s">
        <v>275</v>
      </c>
      <c r="E36" s="64" t="s">
        <v>246</v>
      </c>
      <c r="F36" s="64" t="s">
        <v>271</v>
      </c>
      <c r="G36" s="64" t="s">
        <v>201</v>
      </c>
      <c r="H36" s="64" t="s">
        <v>258</v>
      </c>
      <c r="I36" s="64" t="s">
        <v>258</v>
      </c>
      <c r="J36" s="65" t="s">
        <v>267</v>
      </c>
      <c r="K36" s="65" t="s">
        <v>245</v>
      </c>
      <c r="L36" s="65" t="s">
        <v>256</v>
      </c>
      <c r="M36" s="65" t="s">
        <v>240</v>
      </c>
      <c r="N36" s="65" t="s">
        <v>281</v>
      </c>
      <c r="O36" s="65" t="s">
        <v>195</v>
      </c>
      <c r="P36" s="64" t="s">
        <v>273</v>
      </c>
      <c r="Q36" s="65" t="s">
        <v>248</v>
      </c>
      <c r="R36" s="65" t="s">
        <v>284</v>
      </c>
      <c r="S36" s="64" t="s">
        <v>262</v>
      </c>
      <c r="T36" s="64" t="s">
        <v>270</v>
      </c>
      <c r="U36" s="84" t="s">
        <v>276</v>
      </c>
      <c r="V36" s="42" t="s">
        <v>215</v>
      </c>
      <c r="W36" s="10" t="s">
        <v>212</v>
      </c>
      <c r="Y36" s="48" t="s">
        <v>290</v>
      </c>
      <c r="Z36" s="48" t="s">
        <v>290</v>
      </c>
      <c r="AA36" s="48" t="s">
        <v>269</v>
      </c>
      <c r="AB36" s="48" t="s">
        <v>269</v>
      </c>
      <c r="AC36" s="48" t="s">
        <v>271</v>
      </c>
      <c r="AD36" s="48" t="s">
        <v>271</v>
      </c>
      <c r="AE36" s="48" t="s">
        <v>259</v>
      </c>
      <c r="AF36" s="48" t="s">
        <v>259</v>
      </c>
      <c r="AG36" s="48" t="s">
        <v>240</v>
      </c>
      <c r="AH36" s="48" t="s">
        <v>240</v>
      </c>
      <c r="AI36" s="48" t="s">
        <v>191</v>
      </c>
      <c r="AJ36" s="48" t="s">
        <v>191</v>
      </c>
      <c r="AK36" s="48" t="s">
        <v>279</v>
      </c>
      <c r="AL36" s="48" t="s">
        <v>279</v>
      </c>
      <c r="AM36" s="48" t="s">
        <v>279</v>
      </c>
      <c r="AN36" s="48" t="s">
        <v>236</v>
      </c>
      <c r="AO36" s="48" t="s">
        <v>236</v>
      </c>
      <c r="AP36" s="48" t="s">
        <v>268</v>
      </c>
      <c r="AQ36" s="18"/>
      <c r="AR36" s="18"/>
      <c r="AS36" s="18"/>
      <c r="AT36" s="18"/>
    </row>
    <row r="37" spans="1:46" ht="18" customHeight="1" x14ac:dyDescent="0.25">
      <c r="A37" s="662"/>
      <c r="B37" s="664"/>
      <c r="C37" s="46">
        <v>3</v>
      </c>
      <c r="D37" s="63" t="s">
        <v>280</v>
      </c>
      <c r="E37" s="65" t="s">
        <v>267</v>
      </c>
      <c r="F37" s="65" t="s">
        <v>282</v>
      </c>
      <c r="G37" s="65" t="s">
        <v>254</v>
      </c>
      <c r="H37" s="65" t="s">
        <v>260</v>
      </c>
      <c r="I37" s="65" t="s">
        <v>265</v>
      </c>
      <c r="J37" s="65" t="s">
        <v>263</v>
      </c>
      <c r="K37" s="65" t="s">
        <v>238</v>
      </c>
      <c r="L37" s="65" t="s">
        <v>201</v>
      </c>
      <c r="M37" s="65" t="s">
        <v>249</v>
      </c>
      <c r="N37" s="65" t="s">
        <v>283</v>
      </c>
      <c r="O37" s="65" t="s">
        <v>274</v>
      </c>
      <c r="P37" s="65" t="s">
        <v>273</v>
      </c>
      <c r="Q37" s="64" t="s">
        <v>250</v>
      </c>
      <c r="R37" s="64" t="s">
        <v>242</v>
      </c>
      <c r="S37" s="65" t="s">
        <v>270</v>
      </c>
      <c r="T37" s="65" t="s">
        <v>255</v>
      </c>
      <c r="U37" s="84" t="s">
        <v>272</v>
      </c>
      <c r="V37" s="42" t="s">
        <v>216</v>
      </c>
      <c r="W37" s="10" t="s">
        <v>217</v>
      </c>
      <c r="Y37" s="48" t="s">
        <v>290</v>
      </c>
      <c r="Z37" s="48" t="s">
        <v>290</v>
      </c>
      <c r="AA37" s="48" t="s">
        <v>269</v>
      </c>
      <c r="AB37" s="48" t="s">
        <v>269</v>
      </c>
      <c r="AC37" s="48" t="s">
        <v>195</v>
      </c>
      <c r="AD37" s="48" t="s">
        <v>195</v>
      </c>
      <c r="AE37" s="48" t="s">
        <v>263</v>
      </c>
      <c r="AF37" s="48" t="s">
        <v>263</v>
      </c>
      <c r="AG37" s="48" t="s">
        <v>269</v>
      </c>
      <c r="AH37" s="48" t="s">
        <v>269</v>
      </c>
      <c r="AI37" s="48" t="s">
        <v>270</v>
      </c>
      <c r="AJ37" s="48" t="s">
        <v>270</v>
      </c>
      <c r="AK37" s="48" t="s">
        <v>277</v>
      </c>
      <c r="AL37" s="48" t="s">
        <v>277</v>
      </c>
      <c r="AM37" s="48" t="s">
        <v>277</v>
      </c>
      <c r="AN37" s="48" t="s">
        <v>236</v>
      </c>
      <c r="AO37" s="48" t="s">
        <v>236</v>
      </c>
      <c r="AP37" s="48" t="s">
        <v>268</v>
      </c>
      <c r="AQ37" s="18"/>
      <c r="AR37" s="18"/>
      <c r="AS37" s="18"/>
      <c r="AT37" s="18"/>
    </row>
    <row r="38" spans="1:46" ht="18" customHeight="1" x14ac:dyDescent="0.25">
      <c r="A38" s="662"/>
      <c r="B38" s="664"/>
      <c r="C38" s="46">
        <v>4</v>
      </c>
      <c r="D38" s="63" t="s">
        <v>280</v>
      </c>
      <c r="E38" s="65" t="s">
        <v>267</v>
      </c>
      <c r="F38" s="65" t="s">
        <v>282</v>
      </c>
      <c r="G38" s="65" t="s">
        <v>254</v>
      </c>
      <c r="H38" s="65" t="s">
        <v>260</v>
      </c>
      <c r="I38" s="65" t="s">
        <v>265</v>
      </c>
      <c r="J38" s="65" t="s">
        <v>263</v>
      </c>
      <c r="K38" s="65" t="s">
        <v>238</v>
      </c>
      <c r="L38" s="65" t="s">
        <v>201</v>
      </c>
      <c r="M38" s="65" t="s">
        <v>249</v>
      </c>
      <c r="N38" s="65" t="s">
        <v>283</v>
      </c>
      <c r="O38" s="65" t="s">
        <v>274</v>
      </c>
      <c r="P38" s="65" t="s">
        <v>276</v>
      </c>
      <c r="Q38" s="64" t="s">
        <v>273</v>
      </c>
      <c r="R38" s="64" t="s">
        <v>242</v>
      </c>
      <c r="S38" s="65" t="s">
        <v>270</v>
      </c>
      <c r="T38" s="65" t="s">
        <v>255</v>
      </c>
      <c r="U38" s="84" t="s">
        <v>272</v>
      </c>
      <c r="V38" s="42" t="s">
        <v>46</v>
      </c>
      <c r="W38" s="10" t="s">
        <v>64</v>
      </c>
      <c r="Y38" s="48" t="s">
        <v>193</v>
      </c>
      <c r="Z38" s="48" t="s">
        <v>193</v>
      </c>
      <c r="AA38" s="48" t="s">
        <v>271</v>
      </c>
      <c r="AB38" s="48" t="s">
        <v>271</v>
      </c>
      <c r="AC38" s="48" t="s">
        <v>195</v>
      </c>
      <c r="AD38" s="48" t="s">
        <v>195</v>
      </c>
      <c r="AE38" s="48" t="s">
        <v>263</v>
      </c>
      <c r="AF38" s="48" t="s">
        <v>263</v>
      </c>
      <c r="AG38" s="48" t="s">
        <v>269</v>
      </c>
      <c r="AH38" s="48" t="s">
        <v>269</v>
      </c>
      <c r="AI38" s="48" t="s">
        <v>270</v>
      </c>
      <c r="AJ38" s="48" t="s">
        <v>270</v>
      </c>
      <c r="AK38" s="48" t="s">
        <v>277</v>
      </c>
      <c r="AL38" s="48" t="s">
        <v>277</v>
      </c>
      <c r="AM38" s="48" t="s">
        <v>277</v>
      </c>
      <c r="AN38" s="48" t="s">
        <v>236</v>
      </c>
      <c r="AO38" s="48" t="s">
        <v>236</v>
      </c>
      <c r="AP38" s="48" t="s">
        <v>270</v>
      </c>
      <c r="AQ38" s="18"/>
      <c r="AR38" s="18"/>
      <c r="AS38" s="18"/>
      <c r="AT38" s="18"/>
    </row>
    <row r="39" spans="1:46" ht="18" customHeight="1" x14ac:dyDescent="0.25">
      <c r="A39" s="662"/>
      <c r="B39" s="664"/>
      <c r="C39" s="46">
        <v>5</v>
      </c>
      <c r="D39" s="63" t="s">
        <v>280</v>
      </c>
      <c r="E39" s="65" t="s">
        <v>267</v>
      </c>
      <c r="F39" s="65" t="s">
        <v>282</v>
      </c>
      <c r="G39" s="65" t="s">
        <v>254</v>
      </c>
      <c r="H39" s="65" t="s">
        <v>260</v>
      </c>
      <c r="I39" s="65" t="s">
        <v>265</v>
      </c>
      <c r="J39" s="65" t="s">
        <v>274</v>
      </c>
      <c r="K39" s="65" t="s">
        <v>263</v>
      </c>
      <c r="L39" s="65" t="s">
        <v>249</v>
      </c>
      <c r="M39" s="65" t="s">
        <v>197</v>
      </c>
      <c r="N39" s="65" t="s">
        <v>201</v>
      </c>
      <c r="O39" s="65" t="s">
        <v>281</v>
      </c>
      <c r="P39" s="64" t="s">
        <v>276</v>
      </c>
      <c r="Q39" s="64" t="s">
        <v>273</v>
      </c>
      <c r="R39" s="64" t="s">
        <v>270</v>
      </c>
      <c r="S39" s="65" t="s">
        <v>255</v>
      </c>
      <c r="T39" s="64" t="s">
        <v>272</v>
      </c>
      <c r="U39" s="84" t="s">
        <v>285</v>
      </c>
      <c r="V39" s="42" t="s">
        <v>211</v>
      </c>
      <c r="W39" s="10" t="s">
        <v>218</v>
      </c>
      <c r="Y39" s="48" t="s">
        <v>193</v>
      </c>
      <c r="Z39" s="48" t="s">
        <v>193</v>
      </c>
      <c r="AA39" s="48" t="s">
        <v>271</v>
      </c>
      <c r="AB39" s="48" t="s">
        <v>271</v>
      </c>
      <c r="AC39" s="50" t="s">
        <v>278</v>
      </c>
      <c r="AD39" s="50" t="s">
        <v>278</v>
      </c>
      <c r="AE39" s="48" t="s">
        <v>263</v>
      </c>
      <c r="AF39" s="48" t="s">
        <v>263</v>
      </c>
      <c r="AG39" s="48" t="s">
        <v>269</v>
      </c>
      <c r="AH39" s="48" t="s">
        <v>269</v>
      </c>
      <c r="AI39" s="48" t="s">
        <v>195</v>
      </c>
      <c r="AJ39" s="48" t="s">
        <v>195</v>
      </c>
      <c r="AK39" s="48" t="s">
        <v>277</v>
      </c>
      <c r="AL39" s="48" t="s">
        <v>277</v>
      </c>
      <c r="AM39" s="48" t="s">
        <v>277</v>
      </c>
      <c r="AN39" s="48" t="s">
        <v>236</v>
      </c>
      <c r="AO39" s="48" t="s">
        <v>236</v>
      </c>
      <c r="AP39" s="48" t="s">
        <v>270</v>
      </c>
      <c r="AQ39" s="18"/>
      <c r="AR39" s="18"/>
      <c r="AS39" s="18"/>
      <c r="AT39" s="18"/>
    </row>
    <row r="40" spans="1:46" ht="18" customHeight="1" x14ac:dyDescent="0.25">
      <c r="A40" s="662"/>
      <c r="B40" s="664"/>
      <c r="C40" s="46">
        <v>6</v>
      </c>
      <c r="D40" s="63" t="s">
        <v>267</v>
      </c>
      <c r="E40" s="65" t="s">
        <v>261</v>
      </c>
      <c r="F40" s="65" t="s">
        <v>254</v>
      </c>
      <c r="G40" s="65" t="s">
        <v>282</v>
      </c>
      <c r="H40" s="65" t="s">
        <v>265</v>
      </c>
      <c r="I40" s="65" t="s">
        <v>247</v>
      </c>
      <c r="J40" s="65" t="s">
        <v>274</v>
      </c>
      <c r="K40" s="65" t="s">
        <v>263</v>
      </c>
      <c r="L40" s="65" t="s">
        <v>249</v>
      </c>
      <c r="M40" s="65" t="s">
        <v>197</v>
      </c>
      <c r="N40" s="65" t="s">
        <v>201</v>
      </c>
      <c r="O40" s="65" t="s">
        <v>281</v>
      </c>
      <c r="P40" s="64" t="s">
        <v>250</v>
      </c>
      <c r="Q40" s="64" t="s">
        <v>273</v>
      </c>
      <c r="R40" s="64" t="s">
        <v>270</v>
      </c>
      <c r="S40" s="65" t="s">
        <v>255</v>
      </c>
      <c r="T40" s="64" t="s">
        <v>272</v>
      </c>
      <c r="U40" s="84" t="s">
        <v>285</v>
      </c>
      <c r="V40" s="42" t="s">
        <v>47</v>
      </c>
      <c r="W40" s="10" t="s">
        <v>65</v>
      </c>
      <c r="Y40" s="48" t="s">
        <v>193</v>
      </c>
      <c r="Z40" s="48" t="s">
        <v>193</v>
      </c>
      <c r="AA40" s="48" t="s">
        <v>195</v>
      </c>
      <c r="AB40" s="48" t="s">
        <v>195</v>
      </c>
      <c r="AC40" s="50" t="s">
        <v>278</v>
      </c>
      <c r="AD40" s="50" t="s">
        <v>278</v>
      </c>
      <c r="AE40" s="48" t="s">
        <v>263</v>
      </c>
      <c r="AF40" s="48" t="s">
        <v>263</v>
      </c>
      <c r="AG40" s="48" t="s">
        <v>269</v>
      </c>
      <c r="AH40" s="48" t="s">
        <v>269</v>
      </c>
      <c r="AI40" s="48" t="s">
        <v>195</v>
      </c>
      <c r="AJ40" s="48" t="s">
        <v>195</v>
      </c>
      <c r="AK40" s="48" t="s">
        <v>277</v>
      </c>
      <c r="AL40" s="48" t="s">
        <v>277</v>
      </c>
      <c r="AM40" s="48" t="s">
        <v>277</v>
      </c>
      <c r="AN40" s="48" t="s">
        <v>236</v>
      </c>
      <c r="AO40" s="48" t="s">
        <v>236</v>
      </c>
      <c r="AP40" s="48" t="s">
        <v>287</v>
      </c>
      <c r="AQ40" s="18"/>
      <c r="AR40" s="18"/>
      <c r="AS40" s="18"/>
      <c r="AT40" s="18"/>
    </row>
    <row r="41" spans="1:46" ht="18" customHeight="1" x14ac:dyDescent="0.25">
      <c r="A41" s="662"/>
      <c r="B41" s="664"/>
      <c r="C41" s="46">
        <v>7</v>
      </c>
      <c r="D41" s="63" t="s">
        <v>267</v>
      </c>
      <c r="E41" s="65" t="s">
        <v>261</v>
      </c>
      <c r="F41" s="65" t="s">
        <v>254</v>
      </c>
      <c r="G41" s="65" t="s">
        <v>282</v>
      </c>
      <c r="H41" s="65" t="s">
        <v>265</v>
      </c>
      <c r="I41" s="65" t="s">
        <v>247</v>
      </c>
      <c r="J41" s="64" t="s">
        <v>238</v>
      </c>
      <c r="K41" s="64" t="s">
        <v>259</v>
      </c>
      <c r="L41" s="64" t="s">
        <v>197</v>
      </c>
      <c r="M41" s="64" t="s">
        <v>201</v>
      </c>
      <c r="N41" s="65" t="s">
        <v>270</v>
      </c>
      <c r="O41" s="64" t="s">
        <v>283</v>
      </c>
      <c r="P41" s="64" t="s">
        <v>250</v>
      </c>
      <c r="Q41" s="64" t="s">
        <v>242</v>
      </c>
      <c r="R41" s="64" t="s">
        <v>276</v>
      </c>
      <c r="S41" s="64" t="s">
        <v>272</v>
      </c>
      <c r="T41" s="64" t="s">
        <v>285</v>
      </c>
      <c r="U41" s="84" t="s">
        <v>245</v>
      </c>
      <c r="V41" s="42" t="s">
        <v>219</v>
      </c>
      <c r="W41" s="10" t="s">
        <v>220</v>
      </c>
      <c r="Y41" s="48" t="s">
        <v>271</v>
      </c>
      <c r="Z41" s="48" t="s">
        <v>271</v>
      </c>
      <c r="AA41" s="48" t="s">
        <v>195</v>
      </c>
      <c r="AB41" s="48" t="s">
        <v>195</v>
      </c>
      <c r="AC41" s="50" t="s">
        <v>278</v>
      </c>
      <c r="AD41" s="50" t="s">
        <v>278</v>
      </c>
      <c r="AE41" s="48" t="s">
        <v>264</v>
      </c>
      <c r="AF41" s="48" t="s">
        <v>264</v>
      </c>
      <c r="AG41" s="48" t="s">
        <v>270</v>
      </c>
      <c r="AH41" s="48" t="s">
        <v>270</v>
      </c>
      <c r="AI41" s="48" t="s">
        <v>278</v>
      </c>
      <c r="AJ41" s="48" t="s">
        <v>278</v>
      </c>
      <c r="AK41" s="48" t="s">
        <v>242</v>
      </c>
      <c r="AL41" s="48" t="s">
        <v>242</v>
      </c>
      <c r="AM41" s="48" t="s">
        <v>242</v>
      </c>
      <c r="AN41" s="48" t="s">
        <v>270</v>
      </c>
      <c r="AO41" s="48" t="s">
        <v>270</v>
      </c>
      <c r="AP41" s="48" t="s">
        <v>287</v>
      </c>
      <c r="AQ41" s="18"/>
      <c r="AR41" s="18"/>
      <c r="AS41" s="18"/>
      <c r="AT41" s="18"/>
    </row>
    <row r="42" spans="1:46" ht="18" customHeight="1" thickBot="1" x14ac:dyDescent="0.3">
      <c r="A42" s="662"/>
      <c r="B42" s="664"/>
      <c r="C42" s="16">
        <v>8</v>
      </c>
      <c r="D42" s="108" t="s">
        <v>267</v>
      </c>
      <c r="E42" s="73" t="s">
        <v>261</v>
      </c>
      <c r="F42" s="73" t="s">
        <v>254</v>
      </c>
      <c r="G42" s="73" t="s">
        <v>282</v>
      </c>
      <c r="H42" s="73" t="s">
        <v>265</v>
      </c>
      <c r="I42" s="73" t="s">
        <v>247</v>
      </c>
      <c r="J42" s="66" t="s">
        <v>238</v>
      </c>
      <c r="K42" s="66" t="s">
        <v>259</v>
      </c>
      <c r="L42" s="66" t="s">
        <v>197</v>
      </c>
      <c r="M42" s="66" t="s">
        <v>201</v>
      </c>
      <c r="N42" s="73" t="s">
        <v>270</v>
      </c>
      <c r="O42" s="66" t="s">
        <v>283</v>
      </c>
      <c r="P42" s="66" t="s">
        <v>250</v>
      </c>
      <c r="Q42" s="66" t="s">
        <v>242</v>
      </c>
      <c r="R42" s="66" t="s">
        <v>276</v>
      </c>
      <c r="S42" s="66" t="s">
        <v>272</v>
      </c>
      <c r="T42" s="66" t="s">
        <v>285</v>
      </c>
      <c r="U42" s="88" t="s">
        <v>245</v>
      </c>
      <c r="V42" s="42" t="s">
        <v>221</v>
      </c>
      <c r="W42" s="10" t="s">
        <v>222</v>
      </c>
      <c r="Y42" s="48" t="s">
        <v>271</v>
      </c>
      <c r="Z42" s="48" t="s">
        <v>271</v>
      </c>
      <c r="AA42" s="48" t="s">
        <v>197</v>
      </c>
      <c r="AB42" s="48" t="s">
        <v>197</v>
      </c>
      <c r="AC42" s="48" t="s">
        <v>283</v>
      </c>
      <c r="AD42" s="48" t="s">
        <v>283</v>
      </c>
      <c r="AE42" s="48" t="s">
        <v>264</v>
      </c>
      <c r="AF42" s="48" t="s">
        <v>264</v>
      </c>
      <c r="AG42" s="48" t="s">
        <v>270</v>
      </c>
      <c r="AH42" s="48" t="s">
        <v>270</v>
      </c>
      <c r="AI42" s="48" t="s">
        <v>278</v>
      </c>
      <c r="AJ42" s="48" t="s">
        <v>278</v>
      </c>
      <c r="AK42" s="48" t="s">
        <v>242</v>
      </c>
      <c r="AL42" s="48" t="s">
        <v>242</v>
      </c>
      <c r="AM42" s="48" t="s">
        <v>242</v>
      </c>
      <c r="AN42" s="48" t="s">
        <v>270</v>
      </c>
      <c r="AO42" s="48" t="s">
        <v>270</v>
      </c>
      <c r="AP42" s="48" t="s">
        <v>231</v>
      </c>
      <c r="AQ42" s="18"/>
      <c r="AR42" s="18"/>
      <c r="AS42" s="18"/>
      <c r="AT42" s="18"/>
    </row>
    <row r="43" spans="1:46" ht="18" customHeight="1" thickTop="1" x14ac:dyDescent="0.25">
      <c r="A43" s="666">
        <v>5</v>
      </c>
      <c r="B43" s="667" t="s">
        <v>20</v>
      </c>
      <c r="C43" s="15">
        <v>0</v>
      </c>
      <c r="D43" s="67"/>
      <c r="E43" s="68"/>
      <c r="F43" s="68"/>
      <c r="G43" s="68"/>
      <c r="H43" s="71"/>
      <c r="I43" s="68"/>
      <c r="J43" s="68"/>
      <c r="K43" s="68"/>
      <c r="L43" s="68" t="s">
        <v>257</v>
      </c>
      <c r="M43" s="68" t="s">
        <v>257</v>
      </c>
      <c r="N43" s="68"/>
      <c r="O43" s="71"/>
      <c r="P43" s="68"/>
      <c r="Q43" s="68"/>
      <c r="R43" s="68"/>
      <c r="S43" s="68" t="s">
        <v>257</v>
      </c>
      <c r="T43" s="68" t="s">
        <v>257</v>
      </c>
      <c r="U43" s="87"/>
      <c r="V43" s="42" t="s">
        <v>48</v>
      </c>
      <c r="W43" s="10" t="s">
        <v>66</v>
      </c>
      <c r="Y43" s="48" t="s">
        <v>195</v>
      </c>
      <c r="Z43" s="48" t="s">
        <v>195</v>
      </c>
      <c r="AA43" s="48" t="s">
        <v>197</v>
      </c>
      <c r="AB43" s="48" t="s">
        <v>197</v>
      </c>
      <c r="AC43" s="48" t="s">
        <v>283</v>
      </c>
      <c r="AD43" s="48" t="s">
        <v>283</v>
      </c>
      <c r="AE43" s="48" t="s">
        <v>264</v>
      </c>
      <c r="AF43" s="48" t="s">
        <v>264</v>
      </c>
      <c r="AG43" s="48" t="s">
        <v>195</v>
      </c>
      <c r="AH43" s="48" t="s">
        <v>195</v>
      </c>
      <c r="AI43" s="48" t="s">
        <v>278</v>
      </c>
      <c r="AJ43" s="48" t="s">
        <v>278</v>
      </c>
      <c r="AK43" s="48" t="s">
        <v>242</v>
      </c>
      <c r="AL43" s="48" t="s">
        <v>242</v>
      </c>
      <c r="AM43" s="48" t="s">
        <v>242</v>
      </c>
      <c r="AN43" s="48" t="s">
        <v>196</v>
      </c>
      <c r="AO43" s="48" t="s">
        <v>196</v>
      </c>
      <c r="AP43" s="48" t="s">
        <v>231</v>
      </c>
      <c r="AQ43" s="18"/>
      <c r="AR43" s="18"/>
      <c r="AS43" s="18"/>
      <c r="AT43" s="18"/>
    </row>
    <row r="44" spans="1:46" ht="18" customHeight="1" x14ac:dyDescent="0.25">
      <c r="A44" s="662"/>
      <c r="B44" s="668"/>
      <c r="C44" s="12">
        <v>1</v>
      </c>
      <c r="D44" s="69" t="s">
        <v>195</v>
      </c>
      <c r="E44" s="62" t="s">
        <v>280</v>
      </c>
      <c r="F44" s="62" t="s">
        <v>269</v>
      </c>
      <c r="G44" s="62" t="s">
        <v>197</v>
      </c>
      <c r="H44" s="72" t="s">
        <v>303</v>
      </c>
      <c r="I44" s="62" t="s">
        <v>246</v>
      </c>
      <c r="J44" s="62" t="s">
        <v>190</v>
      </c>
      <c r="K44" s="62" t="s">
        <v>274</v>
      </c>
      <c r="L44" s="62" t="s">
        <v>257</v>
      </c>
      <c r="M44" s="62" t="s">
        <v>257</v>
      </c>
      <c r="N44" s="62" t="s">
        <v>301</v>
      </c>
      <c r="O44" s="72" t="s">
        <v>251</v>
      </c>
      <c r="P44" s="62" t="s">
        <v>245</v>
      </c>
      <c r="Q44" s="72" t="s">
        <v>270</v>
      </c>
      <c r="R44" s="65" t="s">
        <v>272</v>
      </c>
      <c r="S44" s="62" t="s">
        <v>257</v>
      </c>
      <c r="T44" s="62" t="s">
        <v>257</v>
      </c>
      <c r="U44" s="83" t="s">
        <v>231</v>
      </c>
      <c r="V44" s="42" t="s">
        <v>223</v>
      </c>
      <c r="W44" s="10" t="s">
        <v>224</v>
      </c>
      <c r="Y44" s="48" t="s">
        <v>195</v>
      </c>
      <c r="Z44" s="48" t="s">
        <v>195</v>
      </c>
      <c r="AA44" s="48" t="s">
        <v>197</v>
      </c>
      <c r="AB44" s="48" t="s">
        <v>197</v>
      </c>
      <c r="AC44" s="48" t="s">
        <v>283</v>
      </c>
      <c r="AD44" s="48" t="s">
        <v>283</v>
      </c>
      <c r="AE44" s="48" t="s">
        <v>264</v>
      </c>
      <c r="AF44" s="48" t="s">
        <v>264</v>
      </c>
      <c r="AG44" s="48" t="s">
        <v>195</v>
      </c>
      <c r="AH44" s="48" t="s">
        <v>195</v>
      </c>
      <c r="AI44" s="48" t="s">
        <v>278</v>
      </c>
      <c r="AJ44" s="48" t="s">
        <v>278</v>
      </c>
      <c r="AK44" s="48" t="s">
        <v>242</v>
      </c>
      <c r="AL44" s="48" t="s">
        <v>242</v>
      </c>
      <c r="AM44" s="48" t="s">
        <v>242</v>
      </c>
      <c r="AN44" s="48" t="s">
        <v>196</v>
      </c>
      <c r="AO44" s="48" t="s">
        <v>196</v>
      </c>
      <c r="AP44" s="48" t="s">
        <v>231</v>
      </c>
      <c r="AQ44" s="18"/>
      <c r="AR44" s="18"/>
      <c r="AS44" s="18"/>
      <c r="AT44" s="18"/>
    </row>
    <row r="45" spans="1:46" ht="18" customHeight="1" x14ac:dyDescent="0.25">
      <c r="A45" s="662"/>
      <c r="B45" s="668"/>
      <c r="C45" s="46">
        <v>2</v>
      </c>
      <c r="D45" s="54" t="s">
        <v>195</v>
      </c>
      <c r="E45" s="64" t="s">
        <v>280</v>
      </c>
      <c r="F45" s="64" t="s">
        <v>269</v>
      </c>
      <c r="G45" s="64" t="s">
        <v>197</v>
      </c>
      <c r="H45" s="64" t="s">
        <v>303</v>
      </c>
      <c r="I45" s="64" t="s">
        <v>246</v>
      </c>
      <c r="J45" s="64" t="s">
        <v>190</v>
      </c>
      <c r="K45" s="64" t="s">
        <v>274</v>
      </c>
      <c r="L45" s="64" t="s">
        <v>257</v>
      </c>
      <c r="M45" s="64" t="s">
        <v>257</v>
      </c>
      <c r="N45" s="64" t="s">
        <v>301</v>
      </c>
      <c r="O45" s="65" t="s">
        <v>251</v>
      </c>
      <c r="P45" s="64" t="s">
        <v>245</v>
      </c>
      <c r="Q45" s="65" t="s">
        <v>270</v>
      </c>
      <c r="R45" s="64" t="s">
        <v>272</v>
      </c>
      <c r="S45" s="80" t="s">
        <v>241</v>
      </c>
      <c r="T45" s="64" t="s">
        <v>248</v>
      </c>
      <c r="U45" s="84" t="s">
        <v>231</v>
      </c>
      <c r="V45" s="42" t="s">
        <v>225</v>
      </c>
      <c r="W45" s="10" t="s">
        <v>226</v>
      </c>
      <c r="Y45" s="48" t="s">
        <v>201</v>
      </c>
      <c r="Z45" s="48" t="s">
        <v>201</v>
      </c>
      <c r="AA45" s="48" t="s">
        <v>201</v>
      </c>
      <c r="AB45" s="48" t="s">
        <v>201</v>
      </c>
      <c r="AC45" s="48" t="s">
        <v>201</v>
      </c>
      <c r="AD45" s="48" t="s">
        <v>201</v>
      </c>
      <c r="AE45" s="48" t="s">
        <v>270</v>
      </c>
      <c r="AF45" s="48" t="s">
        <v>270</v>
      </c>
      <c r="AG45" s="48" t="s">
        <v>197</v>
      </c>
      <c r="AH45" s="48" t="s">
        <v>197</v>
      </c>
      <c r="AI45" s="48" t="s">
        <v>283</v>
      </c>
      <c r="AJ45" s="48" t="s">
        <v>283</v>
      </c>
      <c r="AK45" s="48" t="s">
        <v>276</v>
      </c>
      <c r="AL45" s="48" t="s">
        <v>276</v>
      </c>
      <c r="AM45" s="48" t="s">
        <v>276</v>
      </c>
      <c r="AN45" s="48" t="s">
        <v>276</v>
      </c>
      <c r="AO45" s="48" t="s">
        <v>276</v>
      </c>
      <c r="AP45" s="48" t="s">
        <v>276</v>
      </c>
      <c r="AQ45" s="18"/>
      <c r="AR45" s="18"/>
      <c r="AS45" s="18"/>
      <c r="AT45" s="18"/>
    </row>
    <row r="46" spans="1:46" ht="18" customHeight="1" x14ac:dyDescent="0.25">
      <c r="A46" s="662"/>
      <c r="B46" s="668"/>
      <c r="C46" s="46">
        <v>3</v>
      </c>
      <c r="D46" s="54" t="s">
        <v>232</v>
      </c>
      <c r="E46" s="64" t="s">
        <v>280</v>
      </c>
      <c r="F46" s="64" t="s">
        <v>269</v>
      </c>
      <c r="G46" s="64" t="s">
        <v>197</v>
      </c>
      <c r="H46" s="64" t="s">
        <v>246</v>
      </c>
      <c r="I46" s="65" t="s">
        <v>275</v>
      </c>
      <c r="J46" s="64" t="s">
        <v>274</v>
      </c>
      <c r="K46" s="64" t="s">
        <v>259</v>
      </c>
      <c r="L46" s="64" t="s">
        <v>248</v>
      </c>
      <c r="M46" s="64" t="s">
        <v>190</v>
      </c>
      <c r="N46" s="64" t="s">
        <v>251</v>
      </c>
      <c r="O46" s="64" t="s">
        <v>283</v>
      </c>
      <c r="P46" s="64" t="s">
        <v>270</v>
      </c>
      <c r="Q46" s="65" t="s">
        <v>245</v>
      </c>
      <c r="R46" s="80" t="s">
        <v>285</v>
      </c>
      <c r="S46" s="64" t="s">
        <v>241</v>
      </c>
      <c r="T46" s="64" t="s">
        <v>273</v>
      </c>
      <c r="U46" s="84" t="s">
        <v>231</v>
      </c>
      <c r="V46" s="42" t="s">
        <v>49</v>
      </c>
      <c r="W46" s="10" t="s">
        <v>67</v>
      </c>
      <c r="Y46" s="48" t="s">
        <v>201</v>
      </c>
      <c r="Z46" s="48" t="s">
        <v>201</v>
      </c>
      <c r="AA46" s="48" t="s">
        <v>201</v>
      </c>
      <c r="AB46" s="48" t="s">
        <v>201</v>
      </c>
      <c r="AC46" s="48" t="s">
        <v>201</v>
      </c>
      <c r="AD46" s="48" t="s">
        <v>201</v>
      </c>
      <c r="AE46" s="48" t="s">
        <v>270</v>
      </c>
      <c r="AF46" s="48" t="s">
        <v>270</v>
      </c>
      <c r="AG46" s="48" t="s">
        <v>197</v>
      </c>
      <c r="AH46" s="48" t="s">
        <v>197</v>
      </c>
      <c r="AI46" s="48" t="s">
        <v>283</v>
      </c>
      <c r="AJ46" s="48" t="s">
        <v>283</v>
      </c>
      <c r="AK46" s="48" t="s">
        <v>276</v>
      </c>
      <c r="AL46" s="48" t="s">
        <v>276</v>
      </c>
      <c r="AM46" s="48" t="s">
        <v>276</v>
      </c>
      <c r="AN46" s="48" t="s">
        <v>276</v>
      </c>
      <c r="AO46" s="48" t="s">
        <v>276</v>
      </c>
      <c r="AP46" s="48" t="s">
        <v>276</v>
      </c>
      <c r="AQ46" s="18"/>
      <c r="AR46" s="18"/>
      <c r="AS46" s="18"/>
      <c r="AT46" s="18"/>
    </row>
    <row r="47" spans="1:46" ht="18" customHeight="1" x14ac:dyDescent="0.25">
      <c r="A47" s="662"/>
      <c r="B47" s="668"/>
      <c r="C47" s="46">
        <v>4</v>
      </c>
      <c r="D47" s="54" t="s">
        <v>232</v>
      </c>
      <c r="E47" s="64" t="s">
        <v>195</v>
      </c>
      <c r="F47" s="64" t="s">
        <v>197</v>
      </c>
      <c r="G47" s="64" t="s">
        <v>269</v>
      </c>
      <c r="H47" s="64" t="s">
        <v>246</v>
      </c>
      <c r="I47" s="64" t="s">
        <v>275</v>
      </c>
      <c r="J47" s="64" t="s">
        <v>274</v>
      </c>
      <c r="K47" s="64" t="s">
        <v>259</v>
      </c>
      <c r="L47" s="64" t="s">
        <v>248</v>
      </c>
      <c r="M47" s="64" t="s">
        <v>190</v>
      </c>
      <c r="N47" s="64" t="s">
        <v>251</v>
      </c>
      <c r="O47" s="64" t="s">
        <v>283</v>
      </c>
      <c r="P47" s="64" t="s">
        <v>270</v>
      </c>
      <c r="Q47" s="64" t="s">
        <v>245</v>
      </c>
      <c r="R47" s="64" t="s">
        <v>285</v>
      </c>
      <c r="S47" s="64" t="s">
        <v>284</v>
      </c>
      <c r="T47" s="64" t="s">
        <v>273</v>
      </c>
      <c r="U47" s="84" t="s">
        <v>255</v>
      </c>
      <c r="V47" s="42" t="s">
        <v>227</v>
      </c>
      <c r="W47" s="10" t="s">
        <v>228</v>
      </c>
      <c r="Y47" s="48" t="s">
        <v>244</v>
      </c>
      <c r="Z47" s="48" t="s">
        <v>244</v>
      </c>
      <c r="AA47" s="48" t="s">
        <v>265</v>
      </c>
      <c r="AB47" s="48" t="s">
        <v>265</v>
      </c>
      <c r="AC47" s="48" t="s">
        <v>254</v>
      </c>
      <c r="AD47" s="48" t="s">
        <v>254</v>
      </c>
      <c r="AE47" s="48" t="s">
        <v>195</v>
      </c>
      <c r="AF47" s="48" t="s">
        <v>195</v>
      </c>
      <c r="AG47" s="48" t="s">
        <v>197</v>
      </c>
      <c r="AH47" s="48" t="s">
        <v>197</v>
      </c>
      <c r="AI47" s="48" t="s">
        <v>283</v>
      </c>
      <c r="AJ47" s="48" t="s">
        <v>283</v>
      </c>
      <c r="AK47" s="48" t="s">
        <v>284</v>
      </c>
      <c r="AL47" s="48" t="s">
        <v>284</v>
      </c>
      <c r="AM47" s="48" t="s">
        <v>284</v>
      </c>
      <c r="AN47" s="48" t="s">
        <v>284</v>
      </c>
      <c r="AO47" s="48" t="s">
        <v>284</v>
      </c>
      <c r="AP47" s="48" t="s">
        <v>284</v>
      </c>
      <c r="AQ47" s="18"/>
      <c r="AR47" s="18"/>
      <c r="AS47" s="18"/>
      <c r="AT47" s="18"/>
    </row>
    <row r="48" spans="1:46" ht="18" customHeight="1" x14ac:dyDescent="0.25">
      <c r="A48" s="662"/>
      <c r="B48" s="668"/>
      <c r="C48" s="46">
        <v>5</v>
      </c>
      <c r="D48" s="54" t="s">
        <v>232</v>
      </c>
      <c r="E48" s="64" t="s">
        <v>195</v>
      </c>
      <c r="F48" s="64" t="s">
        <v>197</v>
      </c>
      <c r="G48" s="64" t="s">
        <v>269</v>
      </c>
      <c r="H48" s="64" t="s">
        <v>271</v>
      </c>
      <c r="I48" s="64" t="s">
        <v>303</v>
      </c>
      <c r="J48" s="64" t="s">
        <v>259</v>
      </c>
      <c r="K48" s="64" t="s">
        <v>270</v>
      </c>
      <c r="L48" s="64" t="s">
        <v>190</v>
      </c>
      <c r="M48" s="64" t="s">
        <v>249</v>
      </c>
      <c r="N48" s="64" t="s">
        <v>274</v>
      </c>
      <c r="O48" s="65" t="s">
        <v>245</v>
      </c>
      <c r="P48" s="64" t="s">
        <v>196</v>
      </c>
      <c r="Q48" s="103"/>
      <c r="R48" s="64" t="s">
        <v>277</v>
      </c>
      <c r="S48" s="65" t="s">
        <v>273</v>
      </c>
      <c r="T48" s="64" t="s">
        <v>284</v>
      </c>
      <c r="U48" s="84" t="s">
        <v>255</v>
      </c>
      <c r="V48" s="42" t="s">
        <v>229</v>
      </c>
      <c r="W48" s="10" t="s">
        <v>230</v>
      </c>
      <c r="Y48" s="48" t="s">
        <v>244</v>
      </c>
      <c r="Z48" s="48" t="s">
        <v>244</v>
      </c>
      <c r="AA48" s="48" t="s">
        <v>265</v>
      </c>
      <c r="AB48" s="48" t="s">
        <v>265</v>
      </c>
      <c r="AC48" s="48" t="s">
        <v>254</v>
      </c>
      <c r="AD48" s="48" t="s">
        <v>254</v>
      </c>
      <c r="AE48" s="48" t="s">
        <v>195</v>
      </c>
      <c r="AF48" s="48" t="s">
        <v>195</v>
      </c>
      <c r="AG48" s="48" t="s">
        <v>197</v>
      </c>
      <c r="AH48" s="48" t="s">
        <v>197</v>
      </c>
      <c r="AI48" s="48" t="s">
        <v>283</v>
      </c>
      <c r="AJ48" s="48" t="s">
        <v>283</v>
      </c>
      <c r="AK48" s="48" t="s">
        <v>153</v>
      </c>
      <c r="AL48" s="48" t="s">
        <v>153</v>
      </c>
      <c r="AM48" s="48" t="s">
        <v>153</v>
      </c>
      <c r="AN48" s="48" t="s">
        <v>153</v>
      </c>
      <c r="AO48" s="48" t="s">
        <v>153</v>
      </c>
      <c r="AP48" s="48" t="s">
        <v>153</v>
      </c>
      <c r="AQ48" s="18"/>
      <c r="AR48" s="18"/>
      <c r="AS48" s="18"/>
      <c r="AT48" s="18"/>
    </row>
    <row r="49" spans="1:46" ht="18" customHeight="1" x14ac:dyDescent="0.25">
      <c r="A49" s="662"/>
      <c r="B49" s="668"/>
      <c r="C49" s="46">
        <v>6</v>
      </c>
      <c r="D49" s="74" t="s">
        <v>261</v>
      </c>
      <c r="E49" s="75" t="s">
        <v>232</v>
      </c>
      <c r="F49" s="75" t="s">
        <v>197</v>
      </c>
      <c r="G49" s="76" t="s">
        <v>269</v>
      </c>
      <c r="H49" s="75" t="s">
        <v>271</v>
      </c>
      <c r="I49" s="75" t="s">
        <v>303</v>
      </c>
      <c r="J49" s="75" t="s">
        <v>259</v>
      </c>
      <c r="K49" s="75" t="s">
        <v>270</v>
      </c>
      <c r="L49" s="75" t="s">
        <v>190</v>
      </c>
      <c r="M49" s="75" t="s">
        <v>249</v>
      </c>
      <c r="N49" s="75" t="s">
        <v>274</v>
      </c>
      <c r="O49" s="76" t="s">
        <v>245</v>
      </c>
      <c r="P49" s="75" t="s">
        <v>196</v>
      </c>
      <c r="Q49" s="98" t="s">
        <v>233</v>
      </c>
      <c r="R49" s="75" t="s">
        <v>277</v>
      </c>
      <c r="S49" s="75" t="s">
        <v>273</v>
      </c>
      <c r="T49" s="102"/>
      <c r="U49" s="89" t="s">
        <v>284</v>
      </c>
      <c r="V49" s="42" t="s">
        <v>50</v>
      </c>
      <c r="W49" s="10" t="s">
        <v>68</v>
      </c>
      <c r="Y49" s="48" t="s">
        <v>244</v>
      </c>
      <c r="Z49" s="48" t="s">
        <v>244</v>
      </c>
      <c r="AA49" s="48" t="s">
        <v>265</v>
      </c>
      <c r="AB49" s="48" t="s">
        <v>265</v>
      </c>
      <c r="AC49" s="48" t="s">
        <v>254</v>
      </c>
      <c r="AD49" s="48" t="s">
        <v>254</v>
      </c>
      <c r="AE49" s="48" t="s">
        <v>201</v>
      </c>
      <c r="AF49" s="48" t="s">
        <v>201</v>
      </c>
      <c r="AG49" s="48" t="s">
        <v>201</v>
      </c>
      <c r="AH49" s="48" t="s">
        <v>201</v>
      </c>
      <c r="AI49" s="48" t="s">
        <v>201</v>
      </c>
      <c r="AJ49" s="48" t="s">
        <v>201</v>
      </c>
      <c r="AK49" s="48" t="s">
        <v>285</v>
      </c>
      <c r="AL49" s="48" t="s">
        <v>285</v>
      </c>
      <c r="AM49" s="48" t="s">
        <v>285</v>
      </c>
      <c r="AN49" s="48" t="s">
        <v>285</v>
      </c>
      <c r="AO49" s="48" t="s">
        <v>285</v>
      </c>
      <c r="AP49" s="48" t="s">
        <v>285</v>
      </c>
      <c r="AQ49" s="18"/>
      <c r="AR49" s="18"/>
      <c r="AS49" s="18"/>
      <c r="AT49" s="18"/>
    </row>
    <row r="50" spans="1:46" ht="18" customHeight="1" x14ac:dyDescent="0.25">
      <c r="A50" s="662"/>
      <c r="B50" s="668"/>
      <c r="C50" s="46">
        <v>7</v>
      </c>
      <c r="D50" s="54" t="s">
        <v>261</v>
      </c>
      <c r="E50" s="55" t="s">
        <v>232</v>
      </c>
      <c r="F50" s="55" t="s">
        <v>246</v>
      </c>
      <c r="G50" s="55" t="s">
        <v>303</v>
      </c>
      <c r="H50" s="64" t="s">
        <v>283</v>
      </c>
      <c r="I50" s="64" t="s">
        <v>195</v>
      </c>
      <c r="J50" s="64" t="s">
        <v>267</v>
      </c>
      <c r="K50" s="64" t="s">
        <v>190</v>
      </c>
      <c r="L50" s="64" t="s">
        <v>274</v>
      </c>
      <c r="M50" s="64" t="s">
        <v>286</v>
      </c>
      <c r="N50" s="64" t="s">
        <v>278</v>
      </c>
      <c r="O50" s="64" t="s">
        <v>270</v>
      </c>
      <c r="P50" s="64"/>
      <c r="Q50" s="64"/>
      <c r="R50" s="64"/>
      <c r="S50" s="64"/>
      <c r="T50" s="64"/>
      <c r="U50" s="84"/>
      <c r="V50" s="42" t="s">
        <v>51</v>
      </c>
      <c r="W50" s="10" t="s">
        <v>69</v>
      </c>
      <c r="Y50" s="50" t="s">
        <v>282</v>
      </c>
      <c r="Z50" s="50" t="s">
        <v>281</v>
      </c>
      <c r="AA50" s="50" t="s">
        <v>267</v>
      </c>
      <c r="AB50" s="50" t="s">
        <v>267</v>
      </c>
      <c r="AC50" s="50" t="s">
        <v>280</v>
      </c>
      <c r="AD50" s="50" t="s">
        <v>280</v>
      </c>
      <c r="AE50" s="48" t="s">
        <v>201</v>
      </c>
      <c r="AF50" s="48" t="s">
        <v>201</v>
      </c>
      <c r="AG50" s="48" t="s">
        <v>201</v>
      </c>
      <c r="AH50" s="48" t="s">
        <v>201</v>
      </c>
      <c r="AI50" s="48" t="s">
        <v>201</v>
      </c>
      <c r="AJ50" s="48" t="s">
        <v>201</v>
      </c>
      <c r="AK50" s="48" t="s">
        <v>285</v>
      </c>
      <c r="AL50" s="48" t="s">
        <v>285</v>
      </c>
      <c r="AM50" s="48" t="s">
        <v>285</v>
      </c>
      <c r="AN50" s="48" t="s">
        <v>285</v>
      </c>
      <c r="AO50" s="48" t="s">
        <v>285</v>
      </c>
      <c r="AP50" s="48" t="s">
        <v>285</v>
      </c>
      <c r="AQ50" s="18"/>
      <c r="AR50" s="18"/>
      <c r="AS50" s="18"/>
      <c r="AT50" s="18"/>
    </row>
    <row r="51" spans="1:46" ht="18" customHeight="1" thickBot="1" x14ac:dyDescent="0.3">
      <c r="A51" s="663"/>
      <c r="B51" s="669"/>
      <c r="C51" s="16">
        <v>8</v>
      </c>
      <c r="D51" s="56" t="s">
        <v>261</v>
      </c>
      <c r="E51" s="57" t="s">
        <v>232</v>
      </c>
      <c r="F51" s="57" t="s">
        <v>246</v>
      </c>
      <c r="G51" s="57" t="s">
        <v>303</v>
      </c>
      <c r="H51" s="66" t="s">
        <v>283</v>
      </c>
      <c r="I51" s="66" t="s">
        <v>195</v>
      </c>
      <c r="J51" s="66" t="s">
        <v>267</v>
      </c>
      <c r="K51" s="66" t="s">
        <v>190</v>
      </c>
      <c r="L51" s="66" t="s">
        <v>274</v>
      </c>
      <c r="M51" s="66" t="s">
        <v>286</v>
      </c>
      <c r="N51" s="66" t="s">
        <v>278</v>
      </c>
      <c r="O51" s="66" t="s">
        <v>270</v>
      </c>
      <c r="P51" s="66"/>
      <c r="Q51" s="66"/>
      <c r="R51" s="66"/>
      <c r="S51" s="66"/>
      <c r="T51" s="66"/>
      <c r="U51" s="88"/>
      <c r="V51" s="42" t="s">
        <v>52</v>
      </c>
      <c r="W51" s="10" t="s">
        <v>70</v>
      </c>
      <c r="Y51" s="50" t="s">
        <v>282</v>
      </c>
      <c r="Z51" s="50" t="s">
        <v>281</v>
      </c>
      <c r="AA51" s="50" t="s">
        <v>267</v>
      </c>
      <c r="AB51" s="50" t="s">
        <v>267</v>
      </c>
      <c r="AC51" s="50" t="s">
        <v>280</v>
      </c>
      <c r="AD51" s="50" t="s">
        <v>280</v>
      </c>
      <c r="AE51" s="48" t="s">
        <v>260</v>
      </c>
      <c r="AF51" s="48" t="s">
        <v>281</v>
      </c>
      <c r="AG51" s="48" t="s">
        <v>289</v>
      </c>
      <c r="AH51" s="48" t="s">
        <v>267</v>
      </c>
      <c r="AI51" s="48" t="s">
        <v>256</v>
      </c>
      <c r="AJ51" s="48" t="s">
        <v>280</v>
      </c>
      <c r="AK51" s="80"/>
      <c r="AL51" s="80"/>
      <c r="AM51" s="80"/>
      <c r="AN51" s="80"/>
      <c r="AO51" s="80"/>
      <c r="AP51" s="80"/>
      <c r="AQ51" s="18"/>
      <c r="AR51" s="18"/>
      <c r="AS51" s="18"/>
      <c r="AT51" s="18"/>
    </row>
    <row r="52" spans="1:46" ht="18" customHeight="1" thickTop="1" x14ac:dyDescent="0.25">
      <c r="A52" s="662">
        <v>6</v>
      </c>
      <c r="B52" s="668" t="s">
        <v>21</v>
      </c>
      <c r="C52" s="15">
        <v>0</v>
      </c>
      <c r="D52" s="67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 t="s">
        <v>257</v>
      </c>
      <c r="Q52" s="68"/>
      <c r="R52" s="68"/>
      <c r="S52" s="68"/>
      <c r="T52" s="68"/>
      <c r="U52" s="90" t="s">
        <v>257</v>
      </c>
      <c r="V52" s="42" t="s">
        <v>53</v>
      </c>
      <c r="W52" s="10" t="s">
        <v>71</v>
      </c>
      <c r="Y52" s="50" t="s">
        <v>282</v>
      </c>
      <c r="Z52" s="50" t="s">
        <v>281</v>
      </c>
      <c r="AA52" s="50" t="s">
        <v>267</v>
      </c>
      <c r="AB52" s="50" t="s">
        <v>267</v>
      </c>
      <c r="AC52" s="50" t="s">
        <v>280</v>
      </c>
      <c r="AD52" s="50" t="s">
        <v>280</v>
      </c>
      <c r="AE52" s="48" t="s">
        <v>260</v>
      </c>
      <c r="AF52" s="49" t="s">
        <v>281</v>
      </c>
      <c r="AG52" s="48" t="s">
        <v>289</v>
      </c>
      <c r="AH52" s="49" t="s">
        <v>267</v>
      </c>
      <c r="AI52" s="48" t="s">
        <v>256</v>
      </c>
      <c r="AJ52" s="49" t="s">
        <v>280</v>
      </c>
      <c r="AK52" s="81"/>
      <c r="AL52" s="81"/>
      <c r="AM52" s="81"/>
      <c r="AN52" s="81"/>
      <c r="AO52" s="81"/>
      <c r="AP52" s="81"/>
      <c r="AQ52" s="18"/>
      <c r="AR52" s="18"/>
      <c r="AS52" s="18"/>
      <c r="AT52" s="18"/>
    </row>
    <row r="53" spans="1:46" ht="18" customHeight="1" x14ac:dyDescent="0.25">
      <c r="A53" s="662"/>
      <c r="B53" s="668"/>
      <c r="C53" s="12">
        <v>1</v>
      </c>
      <c r="D53" s="69" t="s">
        <v>238</v>
      </c>
      <c r="E53" s="62" t="s">
        <v>243</v>
      </c>
      <c r="F53" s="62" t="s">
        <v>188</v>
      </c>
      <c r="G53" s="62" t="s">
        <v>303</v>
      </c>
      <c r="H53" s="62" t="s">
        <v>195</v>
      </c>
      <c r="I53" s="62" t="s">
        <v>260</v>
      </c>
      <c r="J53" s="72" t="s">
        <v>270</v>
      </c>
      <c r="K53" s="72" t="s">
        <v>274</v>
      </c>
      <c r="L53" s="72" t="s">
        <v>245</v>
      </c>
      <c r="M53" s="72" t="s">
        <v>256</v>
      </c>
      <c r="N53" s="72" t="s">
        <v>281</v>
      </c>
      <c r="O53" s="72" t="s">
        <v>278</v>
      </c>
      <c r="P53" s="72" t="s">
        <v>257</v>
      </c>
      <c r="Q53" s="72" t="s">
        <v>196</v>
      </c>
      <c r="R53" s="72" t="s">
        <v>273</v>
      </c>
      <c r="S53" s="72" t="s">
        <v>285</v>
      </c>
      <c r="T53" s="72" t="s">
        <v>262</v>
      </c>
      <c r="U53" s="91" t="s">
        <v>257</v>
      </c>
      <c r="V53" s="42" t="s">
        <v>54</v>
      </c>
      <c r="W53" s="10" t="s">
        <v>72</v>
      </c>
      <c r="Y53" s="18"/>
      <c r="Z53" s="18"/>
      <c r="AA53" s="18"/>
      <c r="AB53" s="18"/>
      <c r="AC53" s="18"/>
      <c r="AD53" s="18"/>
      <c r="AE53" s="48" t="s">
        <v>260</v>
      </c>
      <c r="AF53" s="48" t="s">
        <v>281</v>
      </c>
      <c r="AG53" s="48" t="s">
        <v>289</v>
      </c>
      <c r="AH53" s="48" t="s">
        <v>267</v>
      </c>
      <c r="AI53" s="48" t="s">
        <v>256</v>
      </c>
      <c r="AJ53" s="48" t="s">
        <v>280</v>
      </c>
      <c r="AK53" s="80"/>
      <c r="AL53" s="80"/>
      <c r="AM53" s="80"/>
      <c r="AN53" s="80"/>
      <c r="AO53" s="80"/>
      <c r="AP53" s="80"/>
      <c r="AQ53" s="18"/>
      <c r="AR53" s="18"/>
      <c r="AS53" s="18"/>
      <c r="AT53" s="18"/>
    </row>
    <row r="54" spans="1:46" ht="18" customHeight="1" x14ac:dyDescent="0.25">
      <c r="A54" s="662"/>
      <c r="B54" s="664"/>
      <c r="C54" s="46">
        <v>2</v>
      </c>
      <c r="D54" s="54" t="s">
        <v>238</v>
      </c>
      <c r="E54" s="64" t="s">
        <v>243</v>
      </c>
      <c r="F54" s="64" t="s">
        <v>188</v>
      </c>
      <c r="G54" s="64" t="s">
        <v>303</v>
      </c>
      <c r="H54" s="64" t="s">
        <v>195</v>
      </c>
      <c r="I54" s="64" t="s">
        <v>260</v>
      </c>
      <c r="J54" s="65" t="s">
        <v>270</v>
      </c>
      <c r="K54" s="65" t="s">
        <v>274</v>
      </c>
      <c r="L54" s="65" t="s">
        <v>245</v>
      </c>
      <c r="M54" s="65" t="s">
        <v>256</v>
      </c>
      <c r="N54" s="65" t="s">
        <v>281</v>
      </c>
      <c r="O54" s="65" t="s">
        <v>278</v>
      </c>
      <c r="P54" s="65" t="s">
        <v>284</v>
      </c>
      <c r="Q54" s="65" t="s">
        <v>196</v>
      </c>
      <c r="R54" s="65" t="s">
        <v>273</v>
      </c>
      <c r="S54" s="65" t="s">
        <v>285</v>
      </c>
      <c r="T54" s="65" t="s">
        <v>262</v>
      </c>
      <c r="U54" s="104"/>
      <c r="V54" s="42" t="s">
        <v>55</v>
      </c>
      <c r="W54" s="10" t="s">
        <v>73</v>
      </c>
      <c r="AE54" s="48" t="s">
        <v>260</v>
      </c>
      <c r="AF54" s="48" t="s">
        <v>281</v>
      </c>
      <c r="AG54" s="48" t="s">
        <v>289</v>
      </c>
      <c r="AH54" s="48" t="s">
        <v>267</v>
      </c>
      <c r="AI54" s="48" t="s">
        <v>256</v>
      </c>
      <c r="AJ54" s="48" t="s">
        <v>280</v>
      </c>
      <c r="AK54" s="82"/>
      <c r="AL54" s="82"/>
      <c r="AM54" s="82"/>
      <c r="AN54" s="82"/>
      <c r="AO54" s="82"/>
      <c r="AP54" s="82"/>
      <c r="AQ54" s="18"/>
      <c r="AR54" s="18"/>
      <c r="AS54" s="18"/>
      <c r="AT54" s="18"/>
    </row>
    <row r="55" spans="1:46" ht="18" customHeight="1" x14ac:dyDescent="0.25">
      <c r="A55" s="662"/>
      <c r="B55" s="664"/>
      <c r="C55" s="46">
        <v>3</v>
      </c>
      <c r="D55" s="54" t="s">
        <v>238</v>
      </c>
      <c r="E55" s="64" t="s">
        <v>243</v>
      </c>
      <c r="F55" s="64" t="s">
        <v>195</v>
      </c>
      <c r="G55" s="64" t="s">
        <v>188</v>
      </c>
      <c r="H55" s="64" t="s">
        <v>283</v>
      </c>
      <c r="I55" s="64" t="s">
        <v>260</v>
      </c>
      <c r="J55" s="64" t="s">
        <v>272</v>
      </c>
      <c r="K55" s="64" t="s">
        <v>264</v>
      </c>
      <c r="L55" s="64" t="s">
        <v>249</v>
      </c>
      <c r="M55" s="98" t="s">
        <v>233</v>
      </c>
      <c r="N55" s="64" t="s">
        <v>251</v>
      </c>
      <c r="O55" s="64" t="s">
        <v>301</v>
      </c>
      <c r="P55" s="64" t="s">
        <v>285</v>
      </c>
      <c r="Q55" s="64" t="s">
        <v>276</v>
      </c>
      <c r="R55" s="64" t="s">
        <v>273</v>
      </c>
      <c r="S55" s="64" t="s">
        <v>196</v>
      </c>
      <c r="T55" s="64" t="s">
        <v>255</v>
      </c>
      <c r="U55" s="85" t="s">
        <v>268</v>
      </c>
      <c r="V55" s="42" t="s">
        <v>56</v>
      </c>
      <c r="W55" s="10" t="s">
        <v>74</v>
      </c>
      <c r="AQ55" s="18"/>
      <c r="AR55" s="18"/>
      <c r="AS55" s="18"/>
      <c r="AT55" s="18"/>
    </row>
    <row r="56" spans="1:46" ht="18" customHeight="1" x14ac:dyDescent="0.25">
      <c r="A56" s="662"/>
      <c r="B56" s="664"/>
      <c r="C56" s="46">
        <v>4</v>
      </c>
      <c r="D56" s="54" t="s">
        <v>243</v>
      </c>
      <c r="E56" s="64" t="s">
        <v>238</v>
      </c>
      <c r="F56" s="64" t="s">
        <v>195</v>
      </c>
      <c r="G56" s="64" t="s">
        <v>188</v>
      </c>
      <c r="H56" s="64" t="s">
        <v>247</v>
      </c>
      <c r="I56" s="64" t="s">
        <v>286</v>
      </c>
      <c r="J56" s="64" t="s">
        <v>272</v>
      </c>
      <c r="K56" s="64" t="s">
        <v>264</v>
      </c>
      <c r="L56" s="64" t="s">
        <v>249</v>
      </c>
      <c r="M56" s="64" t="s">
        <v>274</v>
      </c>
      <c r="N56" s="64" t="s">
        <v>251</v>
      </c>
      <c r="O56" s="64" t="s">
        <v>301</v>
      </c>
      <c r="P56" s="64" t="s">
        <v>285</v>
      </c>
      <c r="Q56" s="64" t="s">
        <v>276</v>
      </c>
      <c r="R56" s="98" t="s">
        <v>233</v>
      </c>
      <c r="S56" s="64" t="s">
        <v>196</v>
      </c>
      <c r="T56" s="64" t="s">
        <v>255</v>
      </c>
      <c r="U56" s="85" t="s">
        <v>268</v>
      </c>
      <c r="V56" s="42" t="s">
        <v>120</v>
      </c>
      <c r="W56" s="10" t="s">
        <v>198</v>
      </c>
      <c r="AQ56" s="18"/>
      <c r="AR56" s="18"/>
      <c r="AS56" s="18"/>
      <c r="AT56" s="18"/>
    </row>
    <row r="57" spans="1:46" ht="18" customHeight="1" x14ac:dyDescent="0.25">
      <c r="A57" s="662"/>
      <c r="B57" s="664"/>
      <c r="C57" s="46">
        <v>5</v>
      </c>
      <c r="D57" s="78" t="s">
        <v>243</v>
      </c>
      <c r="E57" s="64" t="s">
        <v>238</v>
      </c>
      <c r="F57" s="64" t="s">
        <v>303</v>
      </c>
      <c r="G57" s="64" t="s">
        <v>195</v>
      </c>
      <c r="H57" s="64" t="s">
        <v>247</v>
      </c>
      <c r="I57" s="64" t="s">
        <v>286</v>
      </c>
      <c r="J57" s="64" t="s">
        <v>272</v>
      </c>
      <c r="K57" s="98" t="s">
        <v>233</v>
      </c>
      <c r="L57" s="64" t="s">
        <v>240</v>
      </c>
      <c r="M57" s="65" t="s">
        <v>274</v>
      </c>
      <c r="N57" s="64" t="s">
        <v>283</v>
      </c>
      <c r="O57" s="98" t="s">
        <v>233</v>
      </c>
      <c r="P57" s="64" t="s">
        <v>273</v>
      </c>
      <c r="Q57" s="64" t="s">
        <v>285</v>
      </c>
      <c r="R57" s="64" t="s">
        <v>245</v>
      </c>
      <c r="S57" s="64" t="s">
        <v>248</v>
      </c>
      <c r="T57" s="64" t="s">
        <v>196</v>
      </c>
      <c r="U57" s="84" t="s">
        <v>268</v>
      </c>
      <c r="V57" s="43" t="s">
        <v>121</v>
      </c>
      <c r="W57" s="11" t="s">
        <v>75</v>
      </c>
      <c r="AQ57" s="18"/>
      <c r="AR57" s="18"/>
      <c r="AS57" s="18"/>
      <c r="AT57" s="18"/>
    </row>
    <row r="58" spans="1:46" ht="18" customHeight="1" x14ac:dyDescent="0.25">
      <c r="A58" s="662"/>
      <c r="B58" s="664"/>
      <c r="C58" s="46">
        <v>6</v>
      </c>
      <c r="D58" s="74" t="s">
        <v>243</v>
      </c>
      <c r="E58" s="77" t="s">
        <v>238</v>
      </c>
      <c r="F58" s="75" t="s">
        <v>303</v>
      </c>
      <c r="G58" s="75" t="s">
        <v>195</v>
      </c>
      <c r="H58" s="75" t="s">
        <v>247</v>
      </c>
      <c r="I58" s="75" t="s">
        <v>286</v>
      </c>
      <c r="J58" s="100" t="s">
        <v>233</v>
      </c>
      <c r="K58" s="75" t="s">
        <v>272</v>
      </c>
      <c r="L58" s="75" t="s">
        <v>240</v>
      </c>
      <c r="M58" s="76" t="s">
        <v>286</v>
      </c>
      <c r="N58" s="75" t="s">
        <v>283</v>
      </c>
      <c r="O58" s="76" t="s">
        <v>251</v>
      </c>
      <c r="P58" s="75" t="s">
        <v>273</v>
      </c>
      <c r="Q58" s="75" t="s">
        <v>285</v>
      </c>
      <c r="R58" s="75" t="s">
        <v>245</v>
      </c>
      <c r="S58" s="100" t="s">
        <v>233</v>
      </c>
      <c r="T58" s="75" t="s">
        <v>196</v>
      </c>
      <c r="U58" s="89" t="s">
        <v>248</v>
      </c>
      <c r="V58" s="42" t="s">
        <v>122</v>
      </c>
      <c r="W58" s="10" t="s">
        <v>76</v>
      </c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</row>
    <row r="59" spans="1:46" ht="18" customHeight="1" thickBot="1" x14ac:dyDescent="0.3">
      <c r="A59" s="662"/>
      <c r="B59" s="664"/>
      <c r="C59" s="46">
        <v>7</v>
      </c>
      <c r="D59" s="54"/>
      <c r="E59" s="55"/>
      <c r="F59" s="55"/>
      <c r="G59" s="55"/>
      <c r="H59" s="55"/>
      <c r="I59" s="55"/>
      <c r="J59" s="64" t="s">
        <v>264</v>
      </c>
      <c r="K59" s="65" t="s">
        <v>267</v>
      </c>
      <c r="L59" s="98" t="s">
        <v>233</v>
      </c>
      <c r="M59" s="64" t="s">
        <v>245</v>
      </c>
      <c r="N59" s="64" t="s">
        <v>272</v>
      </c>
      <c r="O59" s="64" t="s">
        <v>251</v>
      </c>
      <c r="P59" s="55"/>
      <c r="Q59" s="55"/>
      <c r="R59" s="55"/>
      <c r="S59" s="55"/>
      <c r="T59" s="55"/>
      <c r="U59" s="60"/>
      <c r="V59" s="51" t="s">
        <v>199</v>
      </c>
      <c r="W59" s="52" t="s">
        <v>200</v>
      </c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</row>
    <row r="60" spans="1:46" ht="24.75" customHeight="1" thickBot="1" x14ac:dyDescent="0.3">
      <c r="A60" s="663"/>
      <c r="B60" s="665"/>
      <c r="C60" s="16">
        <v>8</v>
      </c>
      <c r="D60" s="58"/>
      <c r="E60" s="59"/>
      <c r="F60" s="57"/>
      <c r="G60" s="57"/>
      <c r="H60" s="57"/>
      <c r="I60" s="57"/>
      <c r="J60" s="66" t="s">
        <v>264</v>
      </c>
      <c r="K60" s="73" t="s">
        <v>267</v>
      </c>
      <c r="L60" s="66" t="s">
        <v>286</v>
      </c>
      <c r="M60" s="66" t="s">
        <v>245</v>
      </c>
      <c r="N60" s="101" t="s">
        <v>233</v>
      </c>
      <c r="O60" s="66" t="s">
        <v>272</v>
      </c>
      <c r="P60" s="57"/>
      <c r="Q60" s="57"/>
      <c r="R60" s="57"/>
      <c r="S60" s="57"/>
      <c r="T60" s="57"/>
      <c r="U60" s="70"/>
      <c r="V60" s="92" t="s">
        <v>77</v>
      </c>
      <c r="W60" s="93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</row>
    <row r="61" spans="1:46" ht="27" customHeight="1" thickTop="1" thickBot="1" x14ac:dyDescent="0.3">
      <c r="A61" s="659" t="s">
        <v>79</v>
      </c>
      <c r="B61" s="660"/>
      <c r="C61" s="660"/>
      <c r="D61" s="13">
        <v>6</v>
      </c>
      <c r="E61" s="3">
        <v>25</v>
      </c>
      <c r="F61" s="3">
        <v>9</v>
      </c>
      <c r="G61" s="3">
        <v>26</v>
      </c>
      <c r="H61" s="3">
        <v>27</v>
      </c>
      <c r="I61" s="3">
        <v>28</v>
      </c>
      <c r="J61" s="3">
        <v>22</v>
      </c>
      <c r="K61" s="3">
        <v>10</v>
      </c>
      <c r="L61" s="3">
        <v>17</v>
      </c>
      <c r="M61" s="3">
        <v>12</v>
      </c>
      <c r="N61" s="3">
        <v>19</v>
      </c>
      <c r="O61" s="3">
        <v>13</v>
      </c>
      <c r="P61" s="3">
        <v>18</v>
      </c>
      <c r="Q61" s="3">
        <v>23</v>
      </c>
      <c r="R61" s="3">
        <v>20</v>
      </c>
      <c r="S61" s="3">
        <v>3</v>
      </c>
      <c r="T61" s="3">
        <v>11</v>
      </c>
      <c r="U61" s="14">
        <v>16</v>
      </c>
      <c r="V61" s="678" t="s">
        <v>288</v>
      </c>
      <c r="W61" s="679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</row>
    <row r="62" spans="1:46" ht="4.5" customHeight="1" thickTop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AG62" s="18"/>
      <c r="AH62" s="18"/>
      <c r="AI62" s="18"/>
      <c r="AJ62" s="18"/>
      <c r="AK62" s="18"/>
      <c r="AL62" s="18"/>
      <c r="AM62" s="18"/>
      <c r="AN62" s="18"/>
      <c r="AO62" s="18"/>
    </row>
    <row r="63" spans="1:46" ht="1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V63" s="2"/>
      <c r="W63" s="2"/>
      <c r="AG63" s="18"/>
      <c r="AH63" s="18"/>
      <c r="AI63" s="18"/>
      <c r="AJ63" s="18"/>
      <c r="AK63" s="18"/>
      <c r="AL63" s="18"/>
      <c r="AM63" s="18"/>
      <c r="AN63" s="18"/>
      <c r="AO63" s="18"/>
    </row>
    <row r="64" spans="1:46" ht="1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V64" s="2"/>
      <c r="W64" s="2"/>
      <c r="AG64" s="18"/>
      <c r="AH64" s="18"/>
      <c r="AI64" s="18"/>
      <c r="AJ64" s="18"/>
      <c r="AK64" s="18"/>
      <c r="AL64" s="18"/>
      <c r="AM64" s="18"/>
      <c r="AN64" s="18"/>
      <c r="AO64" s="18"/>
    </row>
    <row r="65" spans="1:41" ht="24" customHeight="1" x14ac:dyDescent="0.25">
      <c r="A65" s="25" t="s">
        <v>78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T65" s="2"/>
      <c r="V65" s="2"/>
      <c r="W65" s="2"/>
      <c r="AG65" s="18"/>
      <c r="AH65" s="18"/>
      <c r="AI65" s="18"/>
      <c r="AJ65" s="18"/>
      <c r="AK65" s="18"/>
      <c r="AL65" s="18"/>
      <c r="AM65" s="18"/>
      <c r="AN65" s="18"/>
      <c r="AO65" s="18"/>
    </row>
    <row r="66" spans="1:41" ht="17.100000000000001" customHeight="1" x14ac:dyDescent="0.25">
      <c r="A66" s="22">
        <v>1</v>
      </c>
      <c r="B66" s="21" t="s">
        <v>235</v>
      </c>
      <c r="C66" s="23"/>
      <c r="D66" s="23"/>
      <c r="E66" s="23"/>
      <c r="F66" s="23"/>
      <c r="G66" s="22">
        <v>24</v>
      </c>
      <c r="H66" s="21" t="s">
        <v>114</v>
      </c>
      <c r="K66" s="6"/>
      <c r="L66" s="6"/>
      <c r="N66" s="661" t="s">
        <v>158</v>
      </c>
      <c r="O66" s="661"/>
      <c r="P66" s="661"/>
      <c r="Q66" s="661"/>
      <c r="R66" s="661"/>
      <c r="S66" s="661"/>
      <c r="V66" s="23"/>
      <c r="W66" s="2"/>
      <c r="AG66" s="18"/>
      <c r="AH66" s="18"/>
      <c r="AI66" s="18"/>
      <c r="AJ66" s="18"/>
      <c r="AK66" s="18"/>
      <c r="AL66" s="18"/>
      <c r="AM66" s="18"/>
      <c r="AN66" s="18"/>
      <c r="AO66" s="18"/>
    </row>
    <row r="67" spans="1:41" ht="17.100000000000001" customHeight="1" thickBot="1" x14ac:dyDescent="0.3">
      <c r="A67" s="22">
        <v>2</v>
      </c>
      <c r="B67" s="23" t="s">
        <v>81</v>
      </c>
      <c r="C67" s="23"/>
      <c r="D67" s="23"/>
      <c r="E67" s="23"/>
      <c r="F67" s="23"/>
      <c r="G67" s="22">
        <v>25</v>
      </c>
      <c r="H67" s="21" t="s">
        <v>95</v>
      </c>
      <c r="J67" s="23"/>
      <c r="K67" s="6"/>
      <c r="L67" s="6"/>
      <c r="N67" s="37"/>
      <c r="O67" s="37"/>
      <c r="P67" s="37"/>
      <c r="Q67" s="37"/>
      <c r="R67" s="37"/>
      <c r="S67" s="37"/>
      <c r="U67" s="21" t="s">
        <v>304</v>
      </c>
      <c r="V67" s="23"/>
      <c r="W67" s="2"/>
      <c r="AG67" s="18"/>
      <c r="AH67" s="18"/>
      <c r="AI67" s="18"/>
      <c r="AJ67" s="18"/>
      <c r="AK67" s="18"/>
      <c r="AL67" s="18"/>
      <c r="AM67" s="18"/>
      <c r="AN67" s="18"/>
      <c r="AO67" s="18"/>
    </row>
    <row r="68" spans="1:41" ht="17.100000000000001" customHeight="1" thickTop="1" x14ac:dyDescent="0.25">
      <c r="A68" s="22">
        <v>3</v>
      </c>
      <c r="B68" s="23" t="s">
        <v>80</v>
      </c>
      <c r="C68" s="23"/>
      <c r="D68" s="23"/>
      <c r="E68" s="23"/>
      <c r="F68" s="23"/>
      <c r="G68" s="22">
        <v>26</v>
      </c>
      <c r="H68" s="21" t="s">
        <v>107</v>
      </c>
      <c r="I68" s="23"/>
      <c r="J68" s="23"/>
      <c r="K68" s="6"/>
      <c r="L68" s="6"/>
      <c r="N68" s="645" t="s">
        <v>14</v>
      </c>
      <c r="O68" s="646"/>
      <c r="P68" s="645" t="s">
        <v>129</v>
      </c>
      <c r="Q68" s="649"/>
      <c r="R68" s="646"/>
      <c r="S68" s="650"/>
      <c r="U68" s="21" t="s">
        <v>103</v>
      </c>
      <c r="V68" s="23"/>
      <c r="W68" s="2"/>
      <c r="Y68" s="106"/>
      <c r="Z68" s="107"/>
      <c r="AA68" s="107"/>
      <c r="AB68" s="107"/>
      <c r="AC68" s="107"/>
      <c r="AD68" s="107"/>
      <c r="AG68" s="18"/>
      <c r="AH68" s="18"/>
      <c r="AI68" s="18"/>
      <c r="AJ68" s="18"/>
      <c r="AK68" s="18"/>
      <c r="AL68" s="18"/>
      <c r="AM68" s="18"/>
      <c r="AN68" s="18"/>
      <c r="AO68" s="18"/>
    </row>
    <row r="69" spans="1:41" ht="18" customHeight="1" thickBot="1" x14ac:dyDescent="0.3">
      <c r="A69" s="22">
        <v>4</v>
      </c>
      <c r="B69" s="23" t="s">
        <v>82</v>
      </c>
      <c r="C69" s="23"/>
      <c r="D69" s="23"/>
      <c r="E69" s="23"/>
      <c r="F69" s="23"/>
      <c r="G69" s="22">
        <v>27</v>
      </c>
      <c r="H69" s="21" t="s">
        <v>109</v>
      </c>
      <c r="I69" s="23"/>
      <c r="J69" s="23"/>
      <c r="K69" s="6"/>
      <c r="L69" s="6"/>
      <c r="N69" s="647"/>
      <c r="O69" s="648"/>
      <c r="P69" s="647"/>
      <c r="Q69" s="651"/>
      <c r="R69" s="648"/>
      <c r="S69" s="652"/>
      <c r="U69" s="21"/>
      <c r="V69" s="23"/>
      <c r="W69" s="2"/>
      <c r="Y69" s="106"/>
      <c r="Z69" s="107"/>
      <c r="AA69" s="107"/>
      <c r="AB69" s="107"/>
      <c r="AC69" s="107"/>
      <c r="AD69" s="107"/>
      <c r="AE69" s="18" t="s">
        <v>260</v>
      </c>
      <c r="AF69" s="18" t="s">
        <v>260</v>
      </c>
      <c r="AG69" s="18" t="s">
        <v>289</v>
      </c>
      <c r="AH69" s="18" t="s">
        <v>289</v>
      </c>
      <c r="AI69" s="18" t="s">
        <v>194</v>
      </c>
      <c r="AJ69" s="18" t="s">
        <v>194</v>
      </c>
      <c r="AK69" s="18"/>
      <c r="AL69" s="18"/>
      <c r="AM69" s="18"/>
      <c r="AN69" s="18"/>
      <c r="AO69" s="18"/>
    </row>
    <row r="70" spans="1:41" ht="18" customHeight="1" x14ac:dyDescent="0.25">
      <c r="A70" s="22">
        <v>5</v>
      </c>
      <c r="B70" s="23" t="s">
        <v>83</v>
      </c>
      <c r="C70" s="23"/>
      <c r="D70" s="23"/>
      <c r="E70" s="23"/>
      <c r="F70" s="23"/>
      <c r="G70" s="22">
        <v>28</v>
      </c>
      <c r="H70" s="21" t="s">
        <v>97</v>
      </c>
      <c r="I70" s="23"/>
      <c r="J70" s="23"/>
      <c r="K70" s="6"/>
      <c r="L70" s="6"/>
      <c r="N70" s="653">
        <v>1</v>
      </c>
      <c r="O70" s="654"/>
      <c r="P70" s="655" t="s">
        <v>159</v>
      </c>
      <c r="Q70" s="656"/>
      <c r="R70" s="657"/>
      <c r="S70" s="658"/>
      <c r="U70" s="21"/>
      <c r="V70" s="23"/>
      <c r="W70" s="2"/>
      <c r="Y70" s="106"/>
      <c r="Z70" s="107"/>
      <c r="AA70" s="107"/>
      <c r="AB70" s="107"/>
      <c r="AC70" s="107"/>
      <c r="AD70" s="107"/>
      <c r="AE70" s="18" t="s">
        <v>260</v>
      </c>
      <c r="AF70" s="18" t="s">
        <v>260</v>
      </c>
      <c r="AG70" s="18" t="s">
        <v>289</v>
      </c>
      <c r="AH70" s="18" t="s">
        <v>289</v>
      </c>
      <c r="AI70" s="18" t="s">
        <v>194</v>
      </c>
      <c r="AJ70" s="18" t="s">
        <v>194</v>
      </c>
      <c r="AK70" s="18"/>
      <c r="AL70" s="18"/>
      <c r="AM70" s="18"/>
      <c r="AN70" s="18"/>
      <c r="AO70" s="18"/>
    </row>
    <row r="71" spans="1:41" ht="18" customHeight="1" x14ac:dyDescent="0.25">
      <c r="A71" s="22">
        <v>6</v>
      </c>
      <c r="B71" s="23" t="s">
        <v>84</v>
      </c>
      <c r="C71" s="23"/>
      <c r="D71" s="23"/>
      <c r="E71" s="23"/>
      <c r="F71" s="23"/>
      <c r="G71" s="22">
        <v>29</v>
      </c>
      <c r="H71" s="21" t="s">
        <v>108</v>
      </c>
      <c r="I71" s="23"/>
      <c r="J71" s="23"/>
      <c r="K71" s="6"/>
      <c r="L71" s="6"/>
      <c r="N71" s="633">
        <v>2</v>
      </c>
      <c r="O71" s="634"/>
      <c r="P71" s="635" t="s">
        <v>160</v>
      </c>
      <c r="Q71" s="636"/>
      <c r="R71" s="637"/>
      <c r="S71" s="638"/>
      <c r="V71" s="23"/>
      <c r="W71" s="2"/>
      <c r="Y71" s="106"/>
      <c r="Z71" s="107"/>
      <c r="AA71" s="107"/>
      <c r="AB71" s="107"/>
      <c r="AC71" s="107"/>
      <c r="AD71" s="107"/>
      <c r="AE71" s="18" t="s">
        <v>260</v>
      </c>
      <c r="AF71" s="18" t="s">
        <v>260</v>
      </c>
      <c r="AG71" s="18" t="s">
        <v>289</v>
      </c>
      <c r="AH71" s="18" t="s">
        <v>289</v>
      </c>
      <c r="AI71" s="18" t="s">
        <v>194</v>
      </c>
      <c r="AJ71" s="18" t="s">
        <v>194</v>
      </c>
      <c r="AK71" s="18"/>
      <c r="AL71" s="18"/>
      <c r="AM71" s="18"/>
      <c r="AN71" s="18"/>
      <c r="AO71" s="18"/>
    </row>
    <row r="72" spans="1:41" ht="18" customHeight="1" x14ac:dyDescent="0.25">
      <c r="A72" s="22">
        <v>7</v>
      </c>
      <c r="B72" s="23" t="s">
        <v>85</v>
      </c>
      <c r="C72" s="23"/>
      <c r="D72" s="23"/>
      <c r="E72" s="23"/>
      <c r="F72" s="23"/>
      <c r="G72" s="22">
        <v>30</v>
      </c>
      <c r="H72" s="21" t="s">
        <v>111</v>
      </c>
      <c r="I72" s="23"/>
      <c r="J72" s="23"/>
      <c r="K72" s="6"/>
      <c r="L72" s="6"/>
      <c r="N72" s="633">
        <v>3</v>
      </c>
      <c r="O72" s="634"/>
      <c r="P72" s="635" t="s">
        <v>161</v>
      </c>
      <c r="Q72" s="636"/>
      <c r="R72" s="637"/>
      <c r="S72" s="638"/>
      <c r="V72" s="23"/>
      <c r="W72" s="2"/>
      <c r="Y72" s="106"/>
      <c r="Z72" s="107"/>
      <c r="AA72" s="107"/>
      <c r="AB72" s="107"/>
      <c r="AC72" s="107"/>
      <c r="AD72" s="107"/>
      <c r="AE72" s="18" t="s">
        <v>260</v>
      </c>
      <c r="AF72" s="18" t="s">
        <v>260</v>
      </c>
      <c r="AG72" s="18" t="s">
        <v>289</v>
      </c>
      <c r="AH72" s="18" t="s">
        <v>289</v>
      </c>
      <c r="AI72" s="18" t="s">
        <v>194</v>
      </c>
      <c r="AJ72" s="18" t="s">
        <v>194</v>
      </c>
      <c r="AK72" s="18"/>
      <c r="AL72" s="18"/>
      <c r="AM72" s="18"/>
      <c r="AN72" s="18"/>
      <c r="AO72" s="18"/>
    </row>
    <row r="73" spans="1:41" ht="18" customHeight="1" x14ac:dyDescent="0.25">
      <c r="A73" s="22">
        <v>8</v>
      </c>
      <c r="B73" s="23" t="s">
        <v>86</v>
      </c>
      <c r="C73" s="23"/>
      <c r="D73" s="23"/>
      <c r="E73" s="23"/>
      <c r="F73" s="23"/>
      <c r="G73" s="22">
        <v>31</v>
      </c>
      <c r="H73" s="21" t="s">
        <v>110</v>
      </c>
      <c r="I73" s="23"/>
      <c r="J73" s="23"/>
      <c r="K73" s="6"/>
      <c r="L73" s="6"/>
      <c r="N73" s="633">
        <v>4</v>
      </c>
      <c r="O73" s="634"/>
      <c r="P73" s="635" t="s">
        <v>162</v>
      </c>
      <c r="Q73" s="636"/>
      <c r="R73" s="637"/>
      <c r="S73" s="638"/>
      <c r="U73" s="21" t="s">
        <v>235</v>
      </c>
      <c r="V73" s="6"/>
      <c r="W73" s="2"/>
      <c r="Y73" s="106"/>
      <c r="Z73" s="107"/>
      <c r="AA73" s="107"/>
      <c r="AB73" s="107"/>
      <c r="AC73" s="107"/>
      <c r="AD73" s="107"/>
      <c r="AE73" s="18" t="s">
        <v>281</v>
      </c>
      <c r="AF73" s="18" t="s">
        <v>281</v>
      </c>
      <c r="AG73" s="18" t="s">
        <v>267</v>
      </c>
      <c r="AH73" s="18" t="s">
        <v>267</v>
      </c>
      <c r="AI73" s="18" t="s">
        <v>280</v>
      </c>
      <c r="AJ73" s="18" t="s">
        <v>280</v>
      </c>
      <c r="AK73" s="18"/>
      <c r="AL73" s="18"/>
      <c r="AM73" s="18"/>
      <c r="AN73" s="18"/>
      <c r="AO73" s="18"/>
    </row>
    <row r="74" spans="1:41" ht="18" customHeight="1" x14ac:dyDescent="0.25">
      <c r="A74" s="22">
        <v>9</v>
      </c>
      <c r="B74" s="21" t="s">
        <v>125</v>
      </c>
      <c r="C74" s="21"/>
      <c r="D74" s="23"/>
      <c r="E74" s="23"/>
      <c r="F74" s="23"/>
      <c r="G74" s="22">
        <v>32</v>
      </c>
      <c r="H74" s="21" t="s">
        <v>142</v>
      </c>
      <c r="I74" s="23"/>
      <c r="J74" s="23"/>
      <c r="K74" s="6"/>
      <c r="L74" s="6"/>
      <c r="N74" s="633" t="s">
        <v>27</v>
      </c>
      <c r="O74" s="634"/>
      <c r="P74" s="635" t="s">
        <v>163</v>
      </c>
      <c r="Q74" s="636"/>
      <c r="R74" s="637"/>
      <c r="S74" s="638"/>
      <c r="T74" s="7"/>
      <c r="U74" s="21" t="s">
        <v>302</v>
      </c>
      <c r="V74" s="6"/>
      <c r="W74" s="2"/>
      <c r="AE74" s="18" t="s">
        <v>281</v>
      </c>
      <c r="AF74" s="18" t="s">
        <v>281</v>
      </c>
      <c r="AG74" s="18" t="s">
        <v>267</v>
      </c>
      <c r="AH74" s="18" t="s">
        <v>267</v>
      </c>
      <c r="AI74" s="18" t="s">
        <v>280</v>
      </c>
      <c r="AJ74" s="18" t="s">
        <v>280</v>
      </c>
      <c r="AK74" s="18"/>
      <c r="AL74" s="18"/>
      <c r="AM74" s="18"/>
      <c r="AN74" s="18"/>
      <c r="AO74" s="18"/>
    </row>
    <row r="75" spans="1:41" ht="18" customHeight="1" x14ac:dyDescent="0.25">
      <c r="A75" s="22">
        <v>10</v>
      </c>
      <c r="B75" s="21" t="s">
        <v>128</v>
      </c>
      <c r="C75" s="21"/>
      <c r="D75" s="21"/>
      <c r="E75" s="21"/>
      <c r="F75" s="21"/>
      <c r="G75" s="22">
        <v>33</v>
      </c>
      <c r="H75" s="21" t="s">
        <v>99</v>
      </c>
      <c r="I75" s="23"/>
      <c r="J75" s="21"/>
      <c r="K75" s="7"/>
      <c r="L75" s="7"/>
      <c r="N75" s="633">
        <v>5</v>
      </c>
      <c r="O75" s="634"/>
      <c r="P75" s="635" t="s">
        <v>164</v>
      </c>
      <c r="Q75" s="636"/>
      <c r="R75" s="637"/>
      <c r="S75" s="638"/>
      <c r="U75" s="7"/>
      <c r="V75" s="7"/>
      <c r="Y75" s="18"/>
      <c r="Z75" s="18"/>
      <c r="AA75" s="18"/>
      <c r="AB75" s="18"/>
      <c r="AC75" s="18"/>
      <c r="AD75" s="18"/>
      <c r="AE75" s="18" t="s">
        <v>281</v>
      </c>
      <c r="AF75" s="18" t="s">
        <v>281</v>
      </c>
      <c r="AG75" s="18" t="s">
        <v>267</v>
      </c>
      <c r="AH75" s="18" t="s">
        <v>267</v>
      </c>
      <c r="AI75" s="18" t="s">
        <v>280</v>
      </c>
      <c r="AJ75" s="18" t="s">
        <v>280</v>
      </c>
      <c r="AK75" s="18"/>
      <c r="AL75" s="18"/>
      <c r="AM75" s="18"/>
      <c r="AN75" s="18"/>
      <c r="AO75" s="18"/>
    </row>
    <row r="76" spans="1:41" ht="18" customHeight="1" x14ac:dyDescent="0.25">
      <c r="A76" s="22">
        <v>11</v>
      </c>
      <c r="B76" s="21" t="s">
        <v>87</v>
      </c>
      <c r="C76" s="21"/>
      <c r="D76" s="21"/>
      <c r="E76" s="21"/>
      <c r="F76" s="21"/>
      <c r="G76" s="22">
        <v>34</v>
      </c>
      <c r="H76" s="21" t="s">
        <v>112</v>
      </c>
      <c r="I76" s="21"/>
      <c r="J76" s="21"/>
      <c r="K76" s="7"/>
      <c r="L76" s="7"/>
      <c r="N76" s="633">
        <v>6</v>
      </c>
      <c r="O76" s="634"/>
      <c r="P76" s="635" t="s">
        <v>165</v>
      </c>
      <c r="Q76" s="636"/>
      <c r="R76" s="637"/>
      <c r="S76" s="638"/>
      <c r="U76" s="7"/>
      <c r="V76" s="7"/>
      <c r="Y76" s="18"/>
      <c r="Z76" s="18"/>
      <c r="AA76" s="18"/>
      <c r="AB76" s="18"/>
      <c r="AC76" s="18"/>
      <c r="AD76" s="18"/>
      <c r="AE76" s="18" t="s">
        <v>281</v>
      </c>
      <c r="AF76" s="18" t="s">
        <v>281</v>
      </c>
      <c r="AG76" s="18" t="s">
        <v>267</v>
      </c>
      <c r="AH76" s="18" t="s">
        <v>267</v>
      </c>
      <c r="AI76" s="18" t="s">
        <v>280</v>
      </c>
      <c r="AJ76" s="18" t="s">
        <v>280</v>
      </c>
      <c r="AK76" s="18"/>
      <c r="AL76" s="18"/>
      <c r="AM76" s="18"/>
      <c r="AN76" s="18"/>
      <c r="AO76" s="18"/>
    </row>
    <row r="77" spans="1:41" ht="18" customHeight="1" x14ac:dyDescent="0.25">
      <c r="A77" s="22">
        <v>12</v>
      </c>
      <c r="B77" s="21" t="s">
        <v>88</v>
      </c>
      <c r="C77" s="21"/>
      <c r="D77" s="21"/>
      <c r="E77" s="21"/>
      <c r="F77" s="21"/>
      <c r="G77" s="22">
        <v>35</v>
      </c>
      <c r="H77" s="21" t="s">
        <v>130</v>
      </c>
      <c r="I77" s="21"/>
      <c r="J77" s="21"/>
      <c r="K77" s="7"/>
      <c r="L77" s="7"/>
      <c r="N77" s="633" t="s">
        <v>27</v>
      </c>
      <c r="O77" s="634"/>
      <c r="P77" s="635" t="s">
        <v>166</v>
      </c>
      <c r="Q77" s="636"/>
      <c r="R77" s="637"/>
      <c r="S77" s="638"/>
      <c r="U77" s="7"/>
      <c r="V77" s="7"/>
    </row>
    <row r="78" spans="1:41" ht="18" customHeight="1" x14ac:dyDescent="0.25">
      <c r="A78" s="22">
        <v>13</v>
      </c>
      <c r="B78" s="21" t="s">
        <v>89</v>
      </c>
      <c r="C78" s="21"/>
      <c r="D78" s="21"/>
      <c r="E78" s="21"/>
      <c r="F78" s="21"/>
      <c r="G78" s="22">
        <v>36</v>
      </c>
      <c r="H78" s="23" t="s">
        <v>117</v>
      </c>
      <c r="I78" s="21"/>
      <c r="J78" s="21"/>
      <c r="N78" s="633">
        <v>7</v>
      </c>
      <c r="O78" s="634"/>
      <c r="P78" s="635" t="s">
        <v>167</v>
      </c>
      <c r="Q78" s="636"/>
      <c r="R78" s="637"/>
      <c r="S78" s="638"/>
    </row>
    <row r="79" spans="1:41" ht="18" customHeight="1" thickBot="1" x14ac:dyDescent="0.3">
      <c r="A79" s="22">
        <v>14</v>
      </c>
      <c r="B79" s="21" t="s">
        <v>90</v>
      </c>
      <c r="C79" s="21"/>
      <c r="D79" s="21"/>
      <c r="E79" s="21"/>
      <c r="F79" s="21"/>
      <c r="G79" s="22">
        <v>37</v>
      </c>
      <c r="H79" s="23" t="s">
        <v>132</v>
      </c>
      <c r="I79" s="21"/>
      <c r="J79" s="21"/>
      <c r="N79" s="639">
        <v>8</v>
      </c>
      <c r="O79" s="640"/>
      <c r="P79" s="641" t="s">
        <v>168</v>
      </c>
      <c r="Q79" s="642"/>
      <c r="R79" s="643"/>
      <c r="S79" s="644"/>
    </row>
    <row r="80" spans="1:41" ht="18" customHeight="1" thickTop="1" x14ac:dyDescent="0.25">
      <c r="A80" s="22">
        <v>15</v>
      </c>
      <c r="B80" s="21" t="s">
        <v>91</v>
      </c>
      <c r="C80" s="21"/>
      <c r="D80" s="21"/>
      <c r="E80" s="21"/>
      <c r="F80" s="21"/>
      <c r="G80" s="22">
        <v>38</v>
      </c>
      <c r="H80" s="21" t="s">
        <v>202</v>
      </c>
      <c r="I80" s="21"/>
      <c r="J80" s="21"/>
      <c r="N80" s="631"/>
      <c r="O80" s="631"/>
      <c r="P80" s="632"/>
      <c r="Q80" s="632"/>
      <c r="R80" s="632"/>
      <c r="S80" s="632"/>
    </row>
    <row r="81" spans="1:31" ht="17.100000000000001" customHeight="1" x14ac:dyDescent="0.25">
      <c r="A81" s="22">
        <v>16</v>
      </c>
      <c r="B81" s="21" t="s">
        <v>126</v>
      </c>
      <c r="C81" s="21"/>
      <c r="D81" s="21"/>
      <c r="E81" s="21"/>
      <c r="F81" s="21"/>
      <c r="G81" s="22">
        <v>39</v>
      </c>
      <c r="H81" s="21" t="s">
        <v>170</v>
      </c>
      <c r="I81" s="21"/>
      <c r="J81" s="21"/>
      <c r="N81" s="631"/>
      <c r="O81" s="631"/>
      <c r="P81" s="632"/>
      <c r="Q81" s="632"/>
      <c r="R81" s="632"/>
      <c r="S81" s="632"/>
    </row>
    <row r="82" spans="1:31" ht="17.100000000000001" customHeight="1" x14ac:dyDescent="0.25">
      <c r="A82" s="22">
        <v>17</v>
      </c>
      <c r="B82" s="21" t="s">
        <v>105</v>
      </c>
      <c r="C82" s="21"/>
      <c r="D82" s="21"/>
      <c r="E82" s="21"/>
      <c r="F82" s="21"/>
      <c r="G82" s="22">
        <v>40</v>
      </c>
      <c r="H82" s="21" t="s">
        <v>147</v>
      </c>
      <c r="I82" s="21"/>
      <c r="J82" s="21"/>
      <c r="N82" s="631"/>
      <c r="O82" s="631"/>
      <c r="P82" s="632"/>
      <c r="Q82" s="632"/>
      <c r="R82" s="632"/>
      <c r="S82" s="632"/>
    </row>
    <row r="83" spans="1:31" ht="17.100000000000001" customHeight="1" x14ac:dyDescent="0.25">
      <c r="A83" s="22">
        <v>18</v>
      </c>
      <c r="B83" s="21" t="s">
        <v>106</v>
      </c>
      <c r="C83" s="21"/>
      <c r="D83" s="21"/>
      <c r="E83" s="21"/>
      <c r="F83" s="21"/>
      <c r="G83" s="22">
        <v>41</v>
      </c>
      <c r="H83" s="21" t="s">
        <v>183</v>
      </c>
      <c r="I83" s="21"/>
      <c r="J83" s="21"/>
      <c r="N83" s="631"/>
      <c r="O83" s="631"/>
      <c r="P83" s="632"/>
      <c r="Q83" s="632"/>
      <c r="R83" s="632"/>
      <c r="S83" s="632"/>
    </row>
    <row r="84" spans="1:31" ht="17.100000000000001" customHeight="1" x14ac:dyDescent="0.25">
      <c r="A84" s="22">
        <v>19</v>
      </c>
      <c r="B84" s="21" t="s">
        <v>96</v>
      </c>
      <c r="C84" s="21"/>
      <c r="D84" s="21"/>
      <c r="E84" s="21"/>
      <c r="F84" s="21"/>
      <c r="G84" s="22">
        <v>42</v>
      </c>
      <c r="H84" s="21" t="s">
        <v>184</v>
      </c>
      <c r="I84" s="21"/>
      <c r="J84" s="21"/>
      <c r="N84" s="631"/>
      <c r="O84" s="631"/>
      <c r="P84" s="632"/>
      <c r="Q84" s="632"/>
      <c r="R84" s="632"/>
      <c r="S84" s="632"/>
      <c r="Y84" s="28">
        <v>1</v>
      </c>
      <c r="Z84" s="41" t="s">
        <v>133</v>
      </c>
      <c r="AA84" s="29"/>
      <c r="AC84" s="29"/>
      <c r="AD84" s="29" t="s">
        <v>155</v>
      </c>
      <c r="AE84" s="29"/>
    </row>
    <row r="85" spans="1:31" ht="17.100000000000001" customHeight="1" x14ac:dyDescent="0.25">
      <c r="A85" s="22">
        <v>20</v>
      </c>
      <c r="B85" s="21" t="s">
        <v>92</v>
      </c>
      <c r="C85" s="21"/>
      <c r="D85" s="21"/>
      <c r="E85" s="21"/>
      <c r="F85" s="21"/>
      <c r="G85" s="24">
        <v>43</v>
      </c>
      <c r="H85" s="21" t="s">
        <v>185</v>
      </c>
      <c r="I85" s="21"/>
      <c r="J85" s="21"/>
      <c r="Y85" s="18">
        <v>2</v>
      </c>
      <c r="Z85" s="38" t="s">
        <v>142</v>
      </c>
      <c r="AA85" s="29"/>
      <c r="AB85" s="29"/>
      <c r="AC85" s="29"/>
      <c r="AD85" s="29" t="s">
        <v>134</v>
      </c>
      <c r="AE85" s="29"/>
    </row>
    <row r="86" spans="1:31" ht="17.100000000000001" customHeight="1" x14ac:dyDescent="0.25">
      <c r="A86" s="22">
        <v>21</v>
      </c>
      <c r="B86" s="21" t="s">
        <v>124</v>
      </c>
      <c r="C86" s="21"/>
      <c r="D86" s="21"/>
      <c r="E86" s="21"/>
      <c r="F86" s="21"/>
      <c r="G86" s="24">
        <v>44</v>
      </c>
      <c r="H86" s="21" t="s">
        <v>186</v>
      </c>
      <c r="I86" s="21"/>
      <c r="J86" s="21"/>
      <c r="Y86" s="18">
        <v>3</v>
      </c>
      <c r="Z86" s="38" t="s">
        <v>99</v>
      </c>
      <c r="AA86" s="31"/>
      <c r="AB86" s="31"/>
      <c r="AC86" s="31"/>
      <c r="AD86" s="31" t="s">
        <v>135</v>
      </c>
      <c r="AE86" s="31"/>
    </row>
    <row r="87" spans="1:31" ht="17.100000000000001" customHeight="1" x14ac:dyDescent="0.25">
      <c r="A87" s="22">
        <v>22</v>
      </c>
      <c r="B87" s="21" t="s">
        <v>93</v>
      </c>
      <c r="C87" s="23"/>
      <c r="D87" s="23"/>
      <c r="E87" s="21"/>
      <c r="F87" s="21"/>
      <c r="J87" s="21"/>
      <c r="Y87" s="18">
        <v>4</v>
      </c>
      <c r="Z87" s="38" t="s">
        <v>136</v>
      </c>
      <c r="AA87" s="30"/>
      <c r="AB87" s="30"/>
      <c r="AC87" s="30"/>
      <c r="AD87" s="30" t="s">
        <v>169</v>
      </c>
      <c r="AE87" s="30"/>
    </row>
    <row r="88" spans="1:31" ht="15.95" customHeight="1" x14ac:dyDescent="0.25">
      <c r="A88" s="24">
        <v>23</v>
      </c>
      <c r="B88" s="23" t="s">
        <v>94</v>
      </c>
      <c r="G88" s="24"/>
      <c r="H88" s="21"/>
      <c r="I88" s="21"/>
      <c r="Y88" s="18">
        <v>5</v>
      </c>
      <c r="Z88" s="38" t="s">
        <v>137</v>
      </c>
      <c r="AA88" s="30"/>
      <c r="AB88" s="30"/>
      <c r="AC88" s="30"/>
      <c r="AD88" s="30" t="s">
        <v>154</v>
      </c>
      <c r="AE88" s="30"/>
    </row>
    <row r="89" spans="1:31" ht="15.95" customHeight="1" x14ac:dyDescent="0.25">
      <c r="Y89" s="18">
        <v>8</v>
      </c>
      <c r="Z89" s="38" t="s">
        <v>139</v>
      </c>
      <c r="AA89" s="18"/>
      <c r="AB89" s="18"/>
      <c r="AC89" s="18"/>
      <c r="AD89" s="30" t="s">
        <v>140</v>
      </c>
      <c r="AE89" s="18"/>
    </row>
    <row r="90" spans="1:31" ht="15.95" customHeight="1" x14ac:dyDescent="0.25">
      <c r="Y90" s="18">
        <v>9</v>
      </c>
      <c r="Z90" s="38" t="s">
        <v>98</v>
      </c>
      <c r="AA90" s="18"/>
      <c r="AB90" s="18"/>
      <c r="AC90" s="18"/>
      <c r="AD90" s="30" t="s">
        <v>141</v>
      </c>
      <c r="AE90" s="18"/>
    </row>
    <row r="91" spans="1:31" ht="15.95" customHeight="1" x14ac:dyDescent="0.25">
      <c r="Y91" s="18">
        <v>10</v>
      </c>
      <c r="Z91" s="38" t="s">
        <v>111</v>
      </c>
      <c r="AA91" s="18"/>
      <c r="AB91" s="18"/>
      <c r="AC91" s="18"/>
      <c r="AD91" s="18"/>
      <c r="AE91" s="18"/>
    </row>
    <row r="92" spans="1:31" ht="15.95" customHeight="1" x14ac:dyDescent="0.25">
      <c r="Y92" s="18">
        <v>11</v>
      </c>
      <c r="Z92" s="38" t="s">
        <v>143</v>
      </c>
      <c r="AA92" s="18"/>
      <c r="AB92" s="18"/>
      <c r="AC92" s="18"/>
      <c r="AD92" s="30" t="s">
        <v>138</v>
      </c>
      <c r="AE92" s="18"/>
    </row>
    <row r="93" spans="1:31" ht="15.95" customHeight="1" x14ac:dyDescent="0.25">
      <c r="Y93" s="18">
        <v>12</v>
      </c>
      <c r="Z93" s="38" t="s">
        <v>117</v>
      </c>
      <c r="AA93" s="18"/>
      <c r="AB93" s="18"/>
      <c r="AC93" s="18"/>
      <c r="AD93" s="30" t="s">
        <v>144</v>
      </c>
      <c r="AE93" s="18"/>
    </row>
    <row r="94" spans="1:31" ht="15.95" customHeight="1" x14ac:dyDescent="0.25">
      <c r="Y94" s="18">
        <v>13</v>
      </c>
      <c r="Z94" s="38" t="s">
        <v>145</v>
      </c>
      <c r="AA94" s="30"/>
      <c r="AB94" s="30"/>
      <c r="AC94" s="30"/>
      <c r="AD94" s="30" t="s">
        <v>144</v>
      </c>
      <c r="AE94" s="18"/>
    </row>
    <row r="95" spans="1:31" ht="15.95" customHeight="1" x14ac:dyDescent="0.25">
      <c r="Y95" s="18">
        <v>14</v>
      </c>
      <c r="Z95" s="39" t="s">
        <v>148</v>
      </c>
      <c r="AD95" s="1" t="s">
        <v>156</v>
      </c>
      <c r="AE95" s="30"/>
    </row>
    <row r="96" spans="1:31" ht="15.95" customHeight="1" x14ac:dyDescent="0.25">
      <c r="Y96" s="18">
        <v>15</v>
      </c>
      <c r="Z96" s="39" t="s">
        <v>149</v>
      </c>
      <c r="AD96" s="1" t="s">
        <v>150</v>
      </c>
    </row>
    <row r="97" spans="2:31" ht="15.95" customHeight="1" x14ac:dyDescent="0.25">
      <c r="Y97" s="18">
        <v>16</v>
      </c>
      <c r="Z97" s="38" t="s">
        <v>94</v>
      </c>
      <c r="AA97" s="18"/>
      <c r="AB97" s="18"/>
      <c r="AC97" s="18"/>
      <c r="AD97" s="30" t="s">
        <v>152</v>
      </c>
      <c r="AE97" s="18"/>
    </row>
    <row r="98" spans="2:31" ht="15.95" customHeight="1" x14ac:dyDescent="0.25">
      <c r="Y98" s="18">
        <v>17</v>
      </c>
      <c r="Z98" s="39" t="s">
        <v>88</v>
      </c>
      <c r="AD98" s="1" t="s">
        <v>151</v>
      </c>
    </row>
    <row r="99" spans="2:31" ht="15.95" customHeight="1" x14ac:dyDescent="0.25">
      <c r="B99" s="105" t="s">
        <v>199</v>
      </c>
      <c r="C99" s="105"/>
      <c r="D99" s="105"/>
      <c r="E99" s="105"/>
      <c r="F99" s="105"/>
    </row>
    <row r="100" spans="2:31" ht="15.95" customHeight="1" x14ac:dyDescent="0.25">
      <c r="B100" s="105" t="s">
        <v>291</v>
      </c>
      <c r="C100" s="105"/>
      <c r="E100" s="105">
        <v>6</v>
      </c>
      <c r="F100" s="105"/>
      <c r="G100" s="105" t="s">
        <v>292</v>
      </c>
    </row>
    <row r="101" spans="2:31" ht="15.95" customHeight="1" x14ac:dyDescent="0.25">
      <c r="B101" s="105" t="s">
        <v>293</v>
      </c>
      <c r="C101" s="105"/>
      <c r="E101" s="105">
        <v>6</v>
      </c>
      <c r="F101" s="105"/>
      <c r="G101" s="105" t="s">
        <v>294</v>
      </c>
    </row>
    <row r="102" spans="2:31" ht="15.95" customHeight="1" x14ac:dyDescent="0.25">
      <c r="B102" s="105" t="s">
        <v>295</v>
      </c>
      <c r="C102" s="105"/>
      <c r="E102" s="105">
        <v>6</v>
      </c>
      <c r="F102" s="105"/>
      <c r="G102" s="105" t="s">
        <v>292</v>
      </c>
    </row>
    <row r="103" spans="2:31" ht="15.95" customHeight="1" x14ac:dyDescent="0.25">
      <c r="B103" s="105" t="s">
        <v>296</v>
      </c>
      <c r="C103" s="105"/>
      <c r="E103" s="105">
        <v>6</v>
      </c>
      <c r="F103" s="105"/>
      <c r="G103" s="105" t="s">
        <v>297</v>
      </c>
    </row>
    <row r="104" spans="2:31" ht="15.95" customHeight="1" x14ac:dyDescent="0.25">
      <c r="B104" s="105" t="s">
        <v>298</v>
      </c>
      <c r="C104" s="105"/>
      <c r="E104" s="105">
        <v>6</v>
      </c>
      <c r="F104" s="105"/>
      <c r="G104" s="105" t="s">
        <v>297</v>
      </c>
    </row>
    <row r="105" spans="2:31" ht="15.95" customHeight="1" x14ac:dyDescent="0.25">
      <c r="B105" s="105" t="s">
        <v>299</v>
      </c>
      <c r="C105" s="105"/>
      <c r="E105" s="105">
        <v>6</v>
      </c>
      <c r="F105" s="105"/>
      <c r="G105" s="105" t="s">
        <v>294</v>
      </c>
    </row>
    <row r="106" spans="2:31" ht="15.95" customHeight="1" x14ac:dyDescent="0.25">
      <c r="B106" s="105"/>
      <c r="C106" s="105"/>
      <c r="D106" s="105"/>
      <c r="E106" s="105"/>
      <c r="F106" s="105"/>
    </row>
    <row r="107" spans="2:31" ht="15.95" customHeight="1" x14ac:dyDescent="0.25">
      <c r="B107" s="105" t="s">
        <v>300</v>
      </c>
      <c r="C107" s="105"/>
      <c r="D107" s="105"/>
      <c r="E107" s="105"/>
      <c r="F107" s="105"/>
    </row>
    <row r="108" spans="2:31" ht="15.95" customHeight="1" x14ac:dyDescent="0.25">
      <c r="B108" s="105" t="s">
        <v>291</v>
      </c>
      <c r="C108" s="105"/>
      <c r="E108" s="105">
        <v>4</v>
      </c>
      <c r="F108" s="105"/>
    </row>
    <row r="109" spans="2:31" ht="15.95" customHeight="1" x14ac:dyDescent="0.25">
      <c r="B109" s="105" t="s">
        <v>295</v>
      </c>
      <c r="C109" s="105"/>
      <c r="E109" s="105">
        <v>4</v>
      </c>
      <c r="F109" s="105" t="s">
        <v>292</v>
      </c>
    </row>
    <row r="110" spans="2:31" ht="15.95" customHeight="1" x14ac:dyDescent="0.25">
      <c r="B110" s="105" t="s">
        <v>299</v>
      </c>
      <c r="C110" s="105"/>
      <c r="E110" s="105">
        <v>4</v>
      </c>
      <c r="F110" s="105" t="s">
        <v>294</v>
      </c>
    </row>
  </sheetData>
  <mergeCells count="56">
    <mergeCell ref="N82:O82"/>
    <mergeCell ref="P82:S82"/>
    <mergeCell ref="N83:O83"/>
    <mergeCell ref="P83:S83"/>
    <mergeCell ref="N84:O84"/>
    <mergeCell ref="P84:S84"/>
    <mergeCell ref="N79:O79"/>
    <mergeCell ref="P79:S79"/>
    <mergeCell ref="N80:O80"/>
    <mergeCell ref="P80:S80"/>
    <mergeCell ref="N81:O81"/>
    <mergeCell ref="P81:S81"/>
    <mergeCell ref="N76:O76"/>
    <mergeCell ref="P76:S76"/>
    <mergeCell ref="N77:O77"/>
    <mergeCell ref="P77:S77"/>
    <mergeCell ref="N78:O78"/>
    <mergeCell ref="P78:S78"/>
    <mergeCell ref="N73:O73"/>
    <mergeCell ref="P73:S73"/>
    <mergeCell ref="N74:O74"/>
    <mergeCell ref="P74:S74"/>
    <mergeCell ref="N75:O75"/>
    <mergeCell ref="P75:S75"/>
    <mergeCell ref="N70:O70"/>
    <mergeCell ref="P70:S70"/>
    <mergeCell ref="N71:O71"/>
    <mergeCell ref="P71:S71"/>
    <mergeCell ref="N72:O72"/>
    <mergeCell ref="P72:S72"/>
    <mergeCell ref="A52:A60"/>
    <mergeCell ref="B52:B60"/>
    <mergeCell ref="A61:C61"/>
    <mergeCell ref="V61:W61"/>
    <mergeCell ref="N66:S66"/>
    <mergeCell ref="N68:O69"/>
    <mergeCell ref="P68:S69"/>
    <mergeCell ref="A25:A33"/>
    <mergeCell ref="B25:B33"/>
    <mergeCell ref="A34:A42"/>
    <mergeCell ref="B34:B42"/>
    <mergeCell ref="A43:A51"/>
    <mergeCell ref="B43:B51"/>
    <mergeCell ref="A8:A15"/>
    <mergeCell ref="B8:B15"/>
    <mergeCell ref="D8:U9"/>
    <mergeCell ref="V15:W15"/>
    <mergeCell ref="A16:A24"/>
    <mergeCell ref="B16:B24"/>
    <mergeCell ref="V18:W18"/>
    <mergeCell ref="A1:W1"/>
    <mergeCell ref="A6:A7"/>
    <mergeCell ref="B6:B7"/>
    <mergeCell ref="C6:C7"/>
    <mergeCell ref="D6:U6"/>
    <mergeCell ref="V6:W7"/>
  </mergeCells>
  <pageMargins left="0.28999999999999998" right="1.38" top="0.47" bottom="0.28999999999999998" header="0.31496062992125984" footer="0.25"/>
  <pageSetup paperSize="5" orientation="landscape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D11" sqref="D11"/>
    </sheetView>
  </sheetViews>
  <sheetFormatPr defaultRowHeight="18" customHeight="1" x14ac:dyDescent="0.25"/>
  <cols>
    <col min="1" max="1" width="6.28515625" style="105" customWidth="1"/>
    <col min="2" max="16384" width="9.140625" style="105"/>
  </cols>
  <sheetData>
    <row r="1" spans="1:6" ht="18" customHeight="1" x14ac:dyDescent="0.25">
      <c r="A1" s="105" t="s">
        <v>765</v>
      </c>
    </row>
    <row r="3" spans="1:6" ht="18" customHeight="1" x14ac:dyDescent="0.25">
      <c r="A3" s="397">
        <v>1</v>
      </c>
      <c r="B3" s="1" t="s">
        <v>114</v>
      </c>
      <c r="F3" s="105" t="s">
        <v>766</v>
      </c>
    </row>
    <row r="4" spans="1:6" ht="18" customHeight="1" x14ac:dyDescent="0.25">
      <c r="A4" s="397">
        <v>2</v>
      </c>
      <c r="B4" s="1" t="s">
        <v>97</v>
      </c>
      <c r="F4" s="105" t="s">
        <v>767</v>
      </c>
    </row>
    <row r="5" spans="1:6" ht="18" customHeight="1" x14ac:dyDescent="0.25">
      <c r="A5" s="397">
        <v>3</v>
      </c>
      <c r="B5" s="1" t="s">
        <v>184</v>
      </c>
      <c r="F5" s="105" t="s">
        <v>768</v>
      </c>
    </row>
    <row r="6" spans="1:6" ht="18" customHeight="1" x14ac:dyDescent="0.25">
      <c r="A6" s="397">
        <v>4</v>
      </c>
      <c r="B6" s="1" t="s">
        <v>669</v>
      </c>
      <c r="F6" s="105" t="s">
        <v>771</v>
      </c>
    </row>
    <row r="7" spans="1:6" ht="18" customHeight="1" x14ac:dyDescent="0.25">
      <c r="A7" s="397">
        <v>5</v>
      </c>
      <c r="B7" s="1" t="s">
        <v>672</v>
      </c>
      <c r="C7" s="398"/>
      <c r="F7" s="105" t="s">
        <v>769</v>
      </c>
    </row>
    <row r="8" spans="1:6" ht="18" customHeight="1" x14ac:dyDescent="0.25">
      <c r="A8" s="397">
        <v>6</v>
      </c>
      <c r="B8" s="1" t="s">
        <v>686</v>
      </c>
      <c r="C8" s="398"/>
      <c r="F8" s="105" t="s">
        <v>152</v>
      </c>
    </row>
    <row r="9" spans="1:6" ht="18" customHeight="1" x14ac:dyDescent="0.25">
      <c r="A9" s="397">
        <v>7</v>
      </c>
      <c r="B9" s="1" t="s">
        <v>142</v>
      </c>
      <c r="C9" s="398"/>
      <c r="F9" s="105" t="s">
        <v>770</v>
      </c>
    </row>
    <row r="10" spans="1:6" ht="18" customHeight="1" x14ac:dyDescent="0.25">
      <c r="A10" s="397">
        <v>8</v>
      </c>
      <c r="B10" s="1" t="s">
        <v>773</v>
      </c>
      <c r="C10" s="398"/>
      <c r="F10" s="105" t="s">
        <v>774</v>
      </c>
    </row>
    <row r="11" spans="1:6" ht="18" customHeight="1" x14ac:dyDescent="0.25">
      <c r="A11" s="397">
        <v>9</v>
      </c>
      <c r="B11" s="398"/>
      <c r="C11" s="398"/>
    </row>
    <row r="12" spans="1:6" ht="18" customHeight="1" x14ac:dyDescent="0.25">
      <c r="A12" s="397">
        <v>10</v>
      </c>
      <c r="B12" s="398"/>
      <c r="C12" s="398"/>
    </row>
    <row r="13" spans="1:6" ht="18" customHeight="1" x14ac:dyDescent="0.25">
      <c r="A13" s="397">
        <v>11</v>
      </c>
      <c r="B13" s="398"/>
      <c r="C13" s="398"/>
    </row>
    <row r="14" spans="1:6" ht="18" customHeight="1" x14ac:dyDescent="0.25">
      <c r="A14" s="397">
        <v>12</v>
      </c>
      <c r="B14" s="398"/>
      <c r="C14" s="398"/>
    </row>
    <row r="15" spans="1:6" ht="18" customHeight="1" x14ac:dyDescent="0.25">
      <c r="A15" s="397">
        <v>13</v>
      </c>
      <c r="B15" s="398"/>
      <c r="C15" s="398"/>
    </row>
    <row r="16" spans="1:6" ht="18" customHeight="1" x14ac:dyDescent="0.25">
      <c r="A16" s="397">
        <v>14</v>
      </c>
      <c r="B16" s="398"/>
      <c r="C16" s="398"/>
    </row>
    <row r="17" spans="1:3" ht="18" customHeight="1" x14ac:dyDescent="0.25">
      <c r="A17" s="397">
        <v>15</v>
      </c>
      <c r="B17" s="398"/>
      <c r="C17" s="398"/>
    </row>
    <row r="18" spans="1:3" ht="18" customHeight="1" x14ac:dyDescent="0.25">
      <c r="A18" s="397">
        <v>16</v>
      </c>
      <c r="B18" s="398"/>
      <c r="C18" s="398"/>
    </row>
    <row r="19" spans="1:3" ht="18" customHeight="1" x14ac:dyDescent="0.25">
      <c r="A19" s="397">
        <v>17</v>
      </c>
      <c r="B19" s="398"/>
      <c r="C19" s="398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workbookViewId="0">
      <selection activeCell="L7" sqref="L7"/>
    </sheetView>
  </sheetViews>
  <sheetFormatPr defaultRowHeight="21.95" customHeight="1" x14ac:dyDescent="0.25"/>
  <cols>
    <col min="1" max="1" width="3.28515625" style="375" customWidth="1"/>
    <col min="2" max="2" width="13.85546875" style="375" customWidth="1"/>
    <col min="3" max="3" width="10.140625" style="375" customWidth="1"/>
    <col min="4" max="4" width="4.42578125" style="375" customWidth="1"/>
    <col min="5" max="5" width="10.5703125" style="375" customWidth="1"/>
    <col min="6" max="6" width="5.5703125" style="375" customWidth="1"/>
    <col min="7" max="7" width="14.28515625" style="375" customWidth="1"/>
    <col min="8" max="8" width="9.140625" style="375"/>
    <col min="9" max="9" width="4.28515625" style="375" customWidth="1"/>
    <col min="10" max="16384" width="9.140625" style="375"/>
  </cols>
  <sheetData>
    <row r="1" spans="2:10" s="376" customFormat="1" ht="21.95" customHeight="1" x14ac:dyDescent="0.25">
      <c r="B1" s="875" t="s">
        <v>727</v>
      </c>
      <c r="C1" s="875"/>
      <c r="D1" s="875"/>
      <c r="E1" s="875"/>
      <c r="F1" s="875"/>
      <c r="G1" s="875"/>
      <c r="H1" s="875"/>
      <c r="I1" s="875"/>
      <c r="J1" s="875"/>
    </row>
    <row r="2" spans="2:10" s="376" customFormat="1" ht="21.95" customHeight="1" x14ac:dyDescent="0.25"/>
    <row r="4" spans="2:10" ht="21.95" customHeight="1" x14ac:dyDescent="0.25">
      <c r="B4" s="872" t="s">
        <v>707</v>
      </c>
      <c r="C4" s="873"/>
      <c r="D4" s="873"/>
      <c r="E4" s="874"/>
      <c r="G4" s="872" t="s">
        <v>708</v>
      </c>
      <c r="H4" s="873"/>
      <c r="I4" s="873"/>
      <c r="J4" s="874"/>
    </row>
    <row r="5" spans="2:10" ht="21.95" customHeight="1" x14ac:dyDescent="0.25">
      <c r="B5" s="381">
        <v>1</v>
      </c>
      <c r="C5" s="378" t="s">
        <v>700</v>
      </c>
      <c r="D5" s="379" t="s">
        <v>702</v>
      </c>
      <c r="E5" s="380" t="s">
        <v>718</v>
      </c>
      <c r="G5" s="381">
        <v>1</v>
      </c>
      <c r="H5" s="378" t="s">
        <v>710</v>
      </c>
      <c r="I5" s="379" t="s">
        <v>702</v>
      </c>
      <c r="J5" s="380" t="s">
        <v>719</v>
      </c>
    </row>
    <row r="6" spans="2:10" ht="21.95" customHeight="1" x14ac:dyDescent="0.25">
      <c r="B6" s="381">
        <v>2</v>
      </c>
      <c r="C6" s="378" t="str">
        <f>E5</f>
        <v>08.40</v>
      </c>
      <c r="D6" s="379" t="s">
        <v>702</v>
      </c>
      <c r="E6" s="380" t="s">
        <v>719</v>
      </c>
      <c r="G6" s="381">
        <v>2</v>
      </c>
      <c r="H6" s="378" t="str">
        <f>J5</f>
        <v>09.20</v>
      </c>
      <c r="I6" s="379" t="s">
        <v>702</v>
      </c>
      <c r="J6" s="380" t="s">
        <v>704</v>
      </c>
    </row>
    <row r="7" spans="2:10" ht="21.95" customHeight="1" x14ac:dyDescent="0.25">
      <c r="B7" s="381">
        <v>3</v>
      </c>
      <c r="C7" s="378" t="str">
        <f t="shared" ref="C7:C16" si="0">E6</f>
        <v>09.20</v>
      </c>
      <c r="D7" s="379" t="s">
        <v>702</v>
      </c>
      <c r="E7" s="380" t="s">
        <v>709</v>
      </c>
      <c r="G7" s="381">
        <v>3</v>
      </c>
      <c r="H7" s="378" t="str">
        <f t="shared" ref="H7:H16" si="1">J6</f>
        <v>09.55</v>
      </c>
      <c r="I7" s="379" t="s">
        <v>702</v>
      </c>
      <c r="J7" s="380" t="s">
        <v>711</v>
      </c>
    </row>
    <row r="8" spans="2:10" ht="21.95" customHeight="1" x14ac:dyDescent="0.25">
      <c r="B8" s="381">
        <v>4</v>
      </c>
      <c r="C8" s="378" t="str">
        <f t="shared" si="0"/>
        <v>10.00</v>
      </c>
      <c r="D8" s="379" t="s">
        <v>702</v>
      </c>
      <c r="E8" s="380" t="s">
        <v>713</v>
      </c>
      <c r="G8" s="381">
        <v>4</v>
      </c>
      <c r="H8" s="378" t="str">
        <f t="shared" si="1"/>
        <v>10.30</v>
      </c>
      <c r="I8" s="379" t="s">
        <v>702</v>
      </c>
      <c r="J8" s="380" t="s">
        <v>725</v>
      </c>
    </row>
    <row r="9" spans="2:10" ht="21.95" customHeight="1" x14ac:dyDescent="0.25">
      <c r="B9" s="381" t="s">
        <v>27</v>
      </c>
      <c r="C9" s="378" t="str">
        <f t="shared" si="0"/>
        <v>10.40</v>
      </c>
      <c r="D9" s="379" t="s">
        <v>702</v>
      </c>
      <c r="E9" s="380" t="s">
        <v>721</v>
      </c>
      <c r="G9" s="381" t="s">
        <v>27</v>
      </c>
      <c r="H9" s="378" t="str">
        <f t="shared" si="1"/>
        <v>11.05</v>
      </c>
      <c r="I9" s="379" t="s">
        <v>702</v>
      </c>
      <c r="J9" s="380" t="s">
        <v>716</v>
      </c>
    </row>
    <row r="10" spans="2:10" ht="21.95" customHeight="1" x14ac:dyDescent="0.25">
      <c r="B10" s="381">
        <v>5</v>
      </c>
      <c r="C10" s="378" t="str">
        <f t="shared" si="0"/>
        <v>10.50</v>
      </c>
      <c r="D10" s="379" t="s">
        <v>702</v>
      </c>
      <c r="E10" s="380" t="s">
        <v>722</v>
      </c>
      <c r="G10" s="381">
        <v>5</v>
      </c>
      <c r="H10" s="378" t="str">
        <f t="shared" si="1"/>
        <v>11.15</v>
      </c>
      <c r="I10" s="379" t="s">
        <v>702</v>
      </c>
      <c r="J10" s="380" t="s">
        <v>705</v>
      </c>
    </row>
    <row r="11" spans="2:10" ht="21.95" customHeight="1" x14ac:dyDescent="0.25">
      <c r="B11" s="381">
        <v>6</v>
      </c>
      <c r="C11" s="378" t="str">
        <f t="shared" si="0"/>
        <v>11.30</v>
      </c>
      <c r="D11" s="379" t="s">
        <v>702</v>
      </c>
      <c r="E11" s="380" t="s">
        <v>714</v>
      </c>
      <c r="G11" s="381">
        <v>6</v>
      </c>
      <c r="H11" s="378" t="str">
        <f t="shared" si="1"/>
        <v>11.50</v>
      </c>
      <c r="I11" s="379" t="s">
        <v>702</v>
      </c>
      <c r="J11" s="380" t="s">
        <v>712</v>
      </c>
    </row>
    <row r="12" spans="2:10" ht="21.95" customHeight="1" x14ac:dyDescent="0.25">
      <c r="B12" s="381">
        <v>7</v>
      </c>
      <c r="C12" s="378" t="str">
        <f t="shared" si="0"/>
        <v>12.10</v>
      </c>
      <c r="D12" s="379" t="s">
        <v>702</v>
      </c>
      <c r="E12" s="380" t="s">
        <v>715</v>
      </c>
      <c r="G12" s="381">
        <v>7</v>
      </c>
      <c r="H12" s="378" t="str">
        <f t="shared" si="1"/>
        <v>12.25</v>
      </c>
      <c r="I12" s="379" t="s">
        <v>702</v>
      </c>
      <c r="J12" s="380" t="s">
        <v>701</v>
      </c>
    </row>
    <row r="13" spans="2:10" ht="21.95" customHeight="1" x14ac:dyDescent="0.25">
      <c r="B13" s="381">
        <v>8</v>
      </c>
      <c r="C13" s="378" t="str">
        <f t="shared" si="0"/>
        <v>12.50</v>
      </c>
      <c r="D13" s="379" t="s">
        <v>702</v>
      </c>
      <c r="E13" s="380" t="s">
        <v>717</v>
      </c>
      <c r="G13" s="381">
        <v>8</v>
      </c>
      <c r="H13" s="378" t="str">
        <f t="shared" si="1"/>
        <v>13.00</v>
      </c>
      <c r="I13" s="379" t="s">
        <v>702</v>
      </c>
      <c r="J13" s="380" t="s">
        <v>720</v>
      </c>
    </row>
    <row r="14" spans="2:10" ht="21.95" customHeight="1" x14ac:dyDescent="0.25">
      <c r="B14" s="381" t="s">
        <v>27</v>
      </c>
      <c r="C14" s="378" t="str">
        <f t="shared" si="0"/>
        <v>13.30</v>
      </c>
      <c r="D14" s="379" t="s">
        <v>702</v>
      </c>
      <c r="E14" s="380" t="s">
        <v>706</v>
      </c>
      <c r="G14" s="381" t="s">
        <v>27</v>
      </c>
      <c r="H14" s="378" t="str">
        <f t="shared" si="1"/>
        <v>13.35</v>
      </c>
      <c r="I14" s="379" t="s">
        <v>702</v>
      </c>
      <c r="J14" s="380" t="s">
        <v>723</v>
      </c>
    </row>
    <row r="15" spans="2:10" ht="21.95" customHeight="1" x14ac:dyDescent="0.25">
      <c r="B15" s="381">
        <v>9</v>
      </c>
      <c r="C15" s="378" t="str">
        <f t="shared" si="0"/>
        <v>13.40</v>
      </c>
      <c r="D15" s="379" t="s">
        <v>702</v>
      </c>
      <c r="E15" s="380" t="s">
        <v>724</v>
      </c>
      <c r="G15" s="381">
        <v>9</v>
      </c>
      <c r="H15" s="378" t="str">
        <f t="shared" si="1"/>
        <v>13.45</v>
      </c>
      <c r="I15" s="379" t="s">
        <v>702</v>
      </c>
      <c r="J15" s="380" t="s">
        <v>724</v>
      </c>
    </row>
    <row r="16" spans="2:10" ht="21.95" customHeight="1" x14ac:dyDescent="0.25">
      <c r="B16" s="381">
        <v>10</v>
      </c>
      <c r="C16" s="378" t="str">
        <f t="shared" si="0"/>
        <v>14.20</v>
      </c>
      <c r="D16" s="379" t="s">
        <v>702</v>
      </c>
      <c r="E16" s="380" t="s">
        <v>703</v>
      </c>
      <c r="G16" s="381">
        <v>10</v>
      </c>
      <c r="H16" s="378" t="str">
        <f t="shared" si="1"/>
        <v>14.20</v>
      </c>
      <c r="I16" s="379" t="s">
        <v>702</v>
      </c>
      <c r="J16" s="380" t="s">
        <v>726</v>
      </c>
    </row>
  </sheetData>
  <mergeCells count="3">
    <mergeCell ref="B4:E4"/>
    <mergeCell ref="G4:J4"/>
    <mergeCell ref="B1:J1"/>
  </mergeCells>
  <pageMargins left="0.6" right="0.7" top="0.75" bottom="0.75" header="0.31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9"/>
  <sheetViews>
    <sheetView topLeftCell="A7" zoomScale="78" zoomScaleNormal="78" workbookViewId="0">
      <pane xSplit="3" ySplit="3" topLeftCell="D10" activePane="bottomRight" state="frozen"/>
      <selection activeCell="A7" sqref="A7"/>
      <selection pane="topRight" activeCell="D7" sqref="D7"/>
      <selection pane="bottomLeft" activeCell="A10" sqref="A10"/>
      <selection pane="bottomRight" activeCell="X10" sqref="X10"/>
    </sheetView>
  </sheetViews>
  <sheetFormatPr defaultRowHeight="15.95" customHeight="1" x14ac:dyDescent="0.25"/>
  <cols>
    <col min="1" max="1" width="4.85546875" style="1" customWidth="1"/>
    <col min="2" max="3" width="5.28515625" style="1" customWidth="1"/>
    <col min="4" max="9" width="5.85546875" style="1" customWidth="1"/>
    <col min="10" max="21" width="6.28515625" style="1" customWidth="1"/>
    <col min="22" max="22" width="3.7109375" style="1" customWidth="1"/>
    <col min="23" max="23" width="25.42578125" style="1" customWidth="1"/>
    <col min="24" max="26" width="6.42578125" style="18" customWidth="1"/>
    <col min="27" max="27" width="7.28515625" style="18" customWidth="1"/>
    <col min="28" max="28" width="6.7109375" style="18" customWidth="1"/>
    <col min="29" max="46" width="6.7109375" style="1" customWidth="1"/>
    <col min="47" max="16384" width="9.140625" style="1"/>
  </cols>
  <sheetData>
    <row r="1" spans="1:50" ht="21.95" customHeight="1" x14ac:dyDescent="0.25">
      <c r="A1" s="680" t="s">
        <v>100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</row>
    <row r="2" spans="1:50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50" ht="18" customHeight="1" x14ac:dyDescent="0.25">
      <c r="A3" s="35" t="s">
        <v>234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50" ht="21.75" customHeight="1" x14ac:dyDescent="0.25">
      <c r="A4" s="36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50" ht="12.7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50" ht="20.25" customHeight="1" thickTop="1" thickBot="1" x14ac:dyDescent="0.3">
      <c r="A6" s="681" t="s">
        <v>12</v>
      </c>
      <c r="B6" s="683" t="s">
        <v>13</v>
      </c>
      <c r="C6" s="685" t="s">
        <v>14</v>
      </c>
      <c r="D6" s="687" t="s">
        <v>11</v>
      </c>
      <c r="E6" s="688"/>
      <c r="F6" s="688"/>
      <c r="G6" s="688"/>
      <c r="H6" s="688"/>
      <c r="I6" s="688"/>
      <c r="J6" s="688"/>
      <c r="K6" s="688"/>
      <c r="L6" s="688"/>
      <c r="M6" s="688"/>
      <c r="N6" s="688"/>
      <c r="O6" s="688"/>
      <c r="P6" s="688"/>
      <c r="Q6" s="688"/>
      <c r="R6" s="688"/>
      <c r="S6" s="688"/>
      <c r="T6" s="688"/>
      <c r="U6" s="689"/>
      <c r="V6" s="681" t="s">
        <v>15</v>
      </c>
      <c r="W6" s="690"/>
    </row>
    <row r="7" spans="1:50" ht="23.25" customHeight="1" thickBot="1" x14ac:dyDescent="0.3">
      <c r="A7" s="682"/>
      <c r="B7" s="684"/>
      <c r="C7" s="686"/>
      <c r="D7" s="94" t="s">
        <v>0</v>
      </c>
      <c r="E7" s="95" t="s">
        <v>1</v>
      </c>
      <c r="F7" s="95" t="s">
        <v>2</v>
      </c>
      <c r="G7" s="95" t="s">
        <v>3</v>
      </c>
      <c r="H7" s="95" t="s">
        <v>4</v>
      </c>
      <c r="I7" s="95" t="s">
        <v>5</v>
      </c>
      <c r="J7" s="114" t="s">
        <v>305</v>
      </c>
      <c r="K7" s="114" t="s">
        <v>306</v>
      </c>
      <c r="L7" s="114" t="s">
        <v>307</v>
      </c>
      <c r="M7" s="114" t="s">
        <v>308</v>
      </c>
      <c r="N7" s="114" t="s">
        <v>309</v>
      </c>
      <c r="O7" s="114" t="s">
        <v>310</v>
      </c>
      <c r="P7" s="114" t="s">
        <v>311</v>
      </c>
      <c r="Q7" s="114" t="s">
        <v>312</v>
      </c>
      <c r="R7" s="114" t="s">
        <v>313</v>
      </c>
      <c r="S7" s="114" t="s">
        <v>314</v>
      </c>
      <c r="T7" s="114" t="s">
        <v>315</v>
      </c>
      <c r="U7" s="115" t="s">
        <v>316</v>
      </c>
      <c r="V7" s="691"/>
      <c r="W7" s="692"/>
      <c r="AC7" s="18" t="s">
        <v>0</v>
      </c>
      <c r="AD7" s="18" t="s">
        <v>1</v>
      </c>
      <c r="AE7" s="18" t="s">
        <v>2</v>
      </c>
      <c r="AF7" s="18" t="s">
        <v>3</v>
      </c>
      <c r="AG7" s="18" t="s">
        <v>4</v>
      </c>
      <c r="AH7" s="18" t="s">
        <v>5</v>
      </c>
      <c r="AI7" s="18" t="s">
        <v>305</v>
      </c>
      <c r="AJ7" s="18" t="s">
        <v>306</v>
      </c>
      <c r="AK7" s="18" t="s">
        <v>307</v>
      </c>
      <c r="AL7" s="18" t="s">
        <v>308</v>
      </c>
      <c r="AM7" s="18" t="s">
        <v>309</v>
      </c>
      <c r="AN7" s="18" t="s">
        <v>310</v>
      </c>
      <c r="AO7" s="18" t="s">
        <v>311</v>
      </c>
      <c r="AP7" s="18" t="s">
        <v>312</v>
      </c>
      <c r="AQ7" s="18" t="s">
        <v>313</v>
      </c>
      <c r="AR7" s="18" t="s">
        <v>314</v>
      </c>
      <c r="AS7" s="18" t="s">
        <v>315</v>
      </c>
      <c r="AT7" s="18" t="s">
        <v>316</v>
      </c>
    </row>
    <row r="8" spans="1:50" ht="16.5" customHeight="1" thickTop="1" x14ac:dyDescent="0.25">
      <c r="A8" s="666">
        <v>1</v>
      </c>
      <c r="B8" s="693" t="s">
        <v>16</v>
      </c>
      <c r="C8" s="15">
        <v>1</v>
      </c>
      <c r="D8" s="670" t="s">
        <v>104</v>
      </c>
      <c r="E8" s="671"/>
      <c r="F8" s="671"/>
      <c r="G8" s="671"/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1"/>
      <c r="S8" s="671"/>
      <c r="T8" s="671"/>
      <c r="U8" s="672"/>
      <c r="V8" s="47" t="s">
        <v>127</v>
      </c>
      <c r="W8" s="32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27"/>
      <c r="AN8" s="18"/>
      <c r="AO8" s="27"/>
      <c r="AP8" s="27"/>
      <c r="AQ8" s="27"/>
      <c r="AR8" s="27"/>
      <c r="AS8" s="27"/>
      <c r="AT8" s="27"/>
    </row>
    <row r="9" spans="1:50" ht="15.75" customHeight="1" thickBot="1" x14ac:dyDescent="0.3">
      <c r="A9" s="662"/>
      <c r="B9" s="664"/>
      <c r="C9" s="46">
        <v>2</v>
      </c>
      <c r="D9" s="673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121" t="s">
        <v>146</v>
      </c>
      <c r="W9" s="17"/>
      <c r="AC9" s="120" t="s">
        <v>113</v>
      </c>
      <c r="AD9" s="120" t="s">
        <v>113</v>
      </c>
      <c r="AE9" s="120" t="s">
        <v>113</v>
      </c>
      <c r="AF9" s="120" t="s">
        <v>113</v>
      </c>
      <c r="AG9" s="120" t="s">
        <v>113</v>
      </c>
      <c r="AH9" s="120" t="s">
        <v>113</v>
      </c>
      <c r="AI9" s="120" t="s">
        <v>272</v>
      </c>
      <c r="AJ9" s="120" t="s">
        <v>272</v>
      </c>
      <c r="AK9" s="120" t="s">
        <v>272</v>
      </c>
      <c r="AL9" s="120" t="s">
        <v>272</v>
      </c>
      <c r="AM9" s="120" t="s">
        <v>272</v>
      </c>
      <c r="AN9" s="120" t="s">
        <v>272</v>
      </c>
      <c r="AO9" s="120" t="s">
        <v>272</v>
      </c>
      <c r="AP9" s="120" t="s">
        <v>272</v>
      </c>
      <c r="AQ9" s="120" t="s">
        <v>272</v>
      </c>
      <c r="AR9" s="120" t="s">
        <v>272</v>
      </c>
      <c r="AS9" s="120" t="s">
        <v>272</v>
      </c>
      <c r="AT9" s="120" t="s">
        <v>272</v>
      </c>
      <c r="AU9" s="82"/>
    </row>
    <row r="10" spans="1:50" ht="18" customHeight="1" x14ac:dyDescent="0.25">
      <c r="A10" s="662"/>
      <c r="B10" s="664"/>
      <c r="C10" s="46">
        <v>3</v>
      </c>
      <c r="D10" s="127" t="s">
        <v>252</v>
      </c>
      <c r="E10" s="72" t="s">
        <v>275</v>
      </c>
      <c r="F10" s="72" t="s">
        <v>320</v>
      </c>
      <c r="G10" s="72" t="s">
        <v>268</v>
      </c>
      <c r="H10" s="72" t="s">
        <v>327</v>
      </c>
      <c r="I10" s="72" t="s">
        <v>303</v>
      </c>
      <c r="J10" s="72" t="s">
        <v>322</v>
      </c>
      <c r="K10" s="72" t="s">
        <v>276</v>
      </c>
      <c r="L10" s="72" t="s">
        <v>248</v>
      </c>
      <c r="M10" s="72" t="s">
        <v>255</v>
      </c>
      <c r="N10" s="72" t="s">
        <v>274</v>
      </c>
      <c r="O10" s="72" t="s">
        <v>195</v>
      </c>
      <c r="P10" s="72" t="s">
        <v>272</v>
      </c>
      <c r="Q10" s="72" t="s">
        <v>245</v>
      </c>
      <c r="R10" s="72" t="s">
        <v>287</v>
      </c>
      <c r="S10" s="72" t="s">
        <v>237</v>
      </c>
      <c r="T10" s="72" t="s">
        <v>273</v>
      </c>
      <c r="U10" s="91" t="s">
        <v>231</v>
      </c>
      <c r="V10" s="45" t="s">
        <v>118</v>
      </c>
      <c r="W10" s="33" t="s">
        <v>119</v>
      </c>
      <c r="X10" s="18">
        <f>COUNTIF(D10:U10,"N.30")</f>
        <v>1</v>
      </c>
      <c r="Z10" s="18">
        <f t="shared" ref="Z10:Z34" si="0">Y10+X10</f>
        <v>1</v>
      </c>
      <c r="AA10" s="18" t="str">
        <f>IF(X10&gt;1,"Salah","Benar")</f>
        <v>Benar</v>
      </c>
      <c r="AC10" s="119" t="s">
        <v>113</v>
      </c>
      <c r="AD10" s="119" t="s">
        <v>113</v>
      </c>
      <c r="AE10" s="119" t="s">
        <v>113</v>
      </c>
      <c r="AF10" s="119" t="s">
        <v>113</v>
      </c>
      <c r="AG10" s="119" t="s">
        <v>113</v>
      </c>
      <c r="AH10" s="119" t="s">
        <v>113</v>
      </c>
      <c r="AI10" s="119" t="s">
        <v>272</v>
      </c>
      <c r="AJ10" s="119" t="s">
        <v>272</v>
      </c>
      <c r="AK10" s="119" t="s">
        <v>272</v>
      </c>
      <c r="AL10" s="119" t="s">
        <v>272</v>
      </c>
      <c r="AM10" s="119" t="s">
        <v>272</v>
      </c>
      <c r="AN10" s="119" t="s">
        <v>272</v>
      </c>
      <c r="AO10" s="119" t="s">
        <v>272</v>
      </c>
      <c r="AP10" s="119" t="s">
        <v>272</v>
      </c>
      <c r="AQ10" s="119" t="s">
        <v>272</v>
      </c>
      <c r="AR10" s="119" t="s">
        <v>272</v>
      </c>
      <c r="AS10" s="119" t="s">
        <v>272</v>
      </c>
      <c r="AT10" s="119" t="s">
        <v>272</v>
      </c>
      <c r="AU10" s="80"/>
      <c r="AV10" s="18"/>
      <c r="AW10" s="18"/>
      <c r="AX10" s="18"/>
    </row>
    <row r="11" spans="1:50" ht="18" customHeight="1" x14ac:dyDescent="0.25">
      <c r="A11" s="662"/>
      <c r="B11" s="664"/>
      <c r="C11" s="46">
        <v>4</v>
      </c>
      <c r="D11" s="78" t="s">
        <v>252</v>
      </c>
      <c r="E11" s="65" t="s">
        <v>275</v>
      </c>
      <c r="F11" s="65" t="s">
        <v>320</v>
      </c>
      <c r="G11" s="65" t="s">
        <v>268</v>
      </c>
      <c r="H11" s="65" t="s">
        <v>327</v>
      </c>
      <c r="I11" s="65" t="s">
        <v>303</v>
      </c>
      <c r="J11" s="65" t="s">
        <v>322</v>
      </c>
      <c r="K11" s="65" t="s">
        <v>276</v>
      </c>
      <c r="L11" s="65" t="s">
        <v>248</v>
      </c>
      <c r="M11" s="65" t="s">
        <v>255</v>
      </c>
      <c r="N11" s="65" t="s">
        <v>274</v>
      </c>
      <c r="O11" s="65" t="s">
        <v>195</v>
      </c>
      <c r="P11" s="65" t="s">
        <v>272</v>
      </c>
      <c r="Q11" s="65" t="s">
        <v>245</v>
      </c>
      <c r="R11" s="65" t="s">
        <v>287</v>
      </c>
      <c r="S11" s="65" t="s">
        <v>237</v>
      </c>
      <c r="T11" s="65" t="s">
        <v>273</v>
      </c>
      <c r="U11" s="85" t="s">
        <v>231</v>
      </c>
      <c r="V11" s="122" t="s">
        <v>22</v>
      </c>
      <c r="W11" s="20" t="s">
        <v>23</v>
      </c>
      <c r="X11" s="18">
        <f t="shared" ref="X11:X53" si="1">COUNTIF(D11:U11,"N.30")</f>
        <v>1</v>
      </c>
      <c r="Z11" s="18">
        <f t="shared" si="0"/>
        <v>1</v>
      </c>
      <c r="AA11" s="18" t="str">
        <f t="shared" ref="AA11:AA53" si="2">IF(X11&gt;1,"Salah","Benar")</f>
        <v>Benar</v>
      </c>
      <c r="AC11" s="119" t="s">
        <v>275</v>
      </c>
      <c r="AD11" s="119" t="s">
        <v>275</v>
      </c>
      <c r="AE11" s="119" t="s">
        <v>275</v>
      </c>
      <c r="AF11" s="119" t="s">
        <v>275</v>
      </c>
      <c r="AG11" s="119" t="s">
        <v>275</v>
      </c>
      <c r="AH11" s="119" t="s">
        <v>275</v>
      </c>
      <c r="AI11" s="119" t="s">
        <v>245</v>
      </c>
      <c r="AJ11" s="119" t="s">
        <v>245</v>
      </c>
      <c r="AK11" s="119" t="s">
        <v>245</v>
      </c>
      <c r="AL11" s="119" t="s">
        <v>245</v>
      </c>
      <c r="AM11" s="119" t="s">
        <v>245</v>
      </c>
      <c r="AN11" s="119" t="s">
        <v>245</v>
      </c>
      <c r="AO11" s="119" t="s">
        <v>245</v>
      </c>
      <c r="AP11" s="119" t="s">
        <v>245</v>
      </c>
      <c r="AQ11" s="119" t="s">
        <v>245</v>
      </c>
      <c r="AR11" s="119" t="s">
        <v>245</v>
      </c>
      <c r="AS11" s="119" t="s">
        <v>245</v>
      </c>
      <c r="AT11" s="119" t="s">
        <v>245</v>
      </c>
      <c r="AU11" s="80"/>
      <c r="AV11" s="18"/>
      <c r="AW11" s="18"/>
      <c r="AX11" s="18"/>
    </row>
    <row r="12" spans="1:50" ht="18" customHeight="1" x14ac:dyDescent="0.25">
      <c r="A12" s="662"/>
      <c r="B12" s="664"/>
      <c r="C12" s="46">
        <v>5</v>
      </c>
      <c r="D12" s="78" t="s">
        <v>248</v>
      </c>
      <c r="E12" s="65" t="s">
        <v>252</v>
      </c>
      <c r="F12" s="65" t="s">
        <v>241</v>
      </c>
      <c r="G12" s="65" t="s">
        <v>303</v>
      </c>
      <c r="H12" s="65" t="s">
        <v>268</v>
      </c>
      <c r="I12" s="65" t="s">
        <v>327</v>
      </c>
      <c r="J12" s="65" t="s">
        <v>276</v>
      </c>
      <c r="K12" s="65" t="s">
        <v>320</v>
      </c>
      <c r="L12" s="65" t="s">
        <v>255</v>
      </c>
      <c r="M12" s="65" t="s">
        <v>274</v>
      </c>
      <c r="N12" s="65" t="s">
        <v>195</v>
      </c>
      <c r="O12" s="65" t="s">
        <v>191</v>
      </c>
      <c r="P12" s="65" t="s">
        <v>250</v>
      </c>
      <c r="Q12" s="65" t="s">
        <v>285</v>
      </c>
      <c r="R12" s="65" t="s">
        <v>245</v>
      </c>
      <c r="S12" s="65" t="s">
        <v>273</v>
      </c>
      <c r="T12" s="65" t="s">
        <v>237</v>
      </c>
      <c r="U12" s="85" t="s">
        <v>231</v>
      </c>
      <c r="V12" s="122" t="s">
        <v>28</v>
      </c>
      <c r="W12" s="20" t="s">
        <v>24</v>
      </c>
      <c r="X12" s="18">
        <f t="shared" si="1"/>
        <v>0</v>
      </c>
      <c r="Z12" s="18">
        <f t="shared" si="0"/>
        <v>0</v>
      </c>
      <c r="AA12" s="18" t="str">
        <f t="shared" si="2"/>
        <v>Benar</v>
      </c>
      <c r="AC12" s="119" t="s">
        <v>275</v>
      </c>
      <c r="AD12" s="119" t="s">
        <v>275</v>
      </c>
      <c r="AE12" s="119" t="s">
        <v>275</v>
      </c>
      <c r="AF12" s="119" t="s">
        <v>275</v>
      </c>
      <c r="AG12" s="119" t="s">
        <v>275</v>
      </c>
      <c r="AH12" s="119" t="s">
        <v>275</v>
      </c>
      <c r="AI12" s="119" t="s">
        <v>245</v>
      </c>
      <c r="AJ12" s="119" t="s">
        <v>245</v>
      </c>
      <c r="AK12" s="119" t="s">
        <v>245</v>
      </c>
      <c r="AL12" s="119" t="s">
        <v>245</v>
      </c>
      <c r="AM12" s="119" t="s">
        <v>245</v>
      </c>
      <c r="AN12" s="119" t="s">
        <v>245</v>
      </c>
      <c r="AO12" s="119" t="s">
        <v>245</v>
      </c>
      <c r="AP12" s="119" t="s">
        <v>245</v>
      </c>
      <c r="AQ12" s="119" t="s">
        <v>245</v>
      </c>
      <c r="AR12" s="119" t="s">
        <v>245</v>
      </c>
      <c r="AS12" s="119" t="s">
        <v>245</v>
      </c>
      <c r="AT12" s="119" t="s">
        <v>245</v>
      </c>
      <c r="AU12" s="80"/>
      <c r="AV12" s="18"/>
      <c r="AW12" s="18"/>
      <c r="AX12" s="18"/>
    </row>
    <row r="13" spans="1:50" ht="18" customHeight="1" x14ac:dyDescent="0.25">
      <c r="A13" s="662"/>
      <c r="B13" s="664"/>
      <c r="C13" s="46">
        <v>6</v>
      </c>
      <c r="D13" s="78" t="s">
        <v>241</v>
      </c>
      <c r="E13" s="65" t="s">
        <v>252</v>
      </c>
      <c r="F13" s="65" t="s">
        <v>248</v>
      </c>
      <c r="G13" s="65" t="s">
        <v>303</v>
      </c>
      <c r="H13" s="65" t="s">
        <v>268</v>
      </c>
      <c r="I13" s="65" t="s">
        <v>327</v>
      </c>
      <c r="J13" s="65" t="s">
        <v>276</v>
      </c>
      <c r="K13" s="65" t="s">
        <v>320</v>
      </c>
      <c r="L13" s="65" t="s">
        <v>255</v>
      </c>
      <c r="M13" s="65" t="s">
        <v>274</v>
      </c>
      <c r="N13" s="65" t="s">
        <v>195</v>
      </c>
      <c r="O13" s="65" t="s">
        <v>191</v>
      </c>
      <c r="P13" s="65" t="s">
        <v>250</v>
      </c>
      <c r="Q13" s="65" t="s">
        <v>285</v>
      </c>
      <c r="R13" s="65" t="s">
        <v>245</v>
      </c>
      <c r="S13" s="65" t="s">
        <v>273</v>
      </c>
      <c r="T13" s="65" t="s">
        <v>237</v>
      </c>
      <c r="U13" s="85" t="s">
        <v>284</v>
      </c>
      <c r="V13" s="122" t="s">
        <v>29</v>
      </c>
      <c r="W13" s="20" t="s">
        <v>25</v>
      </c>
      <c r="X13" s="18">
        <f t="shared" si="1"/>
        <v>0</v>
      </c>
      <c r="Z13" s="18">
        <f t="shared" si="0"/>
        <v>0</v>
      </c>
      <c r="AA13" s="18" t="str">
        <f t="shared" si="2"/>
        <v>Benar</v>
      </c>
      <c r="AC13" s="119" t="s">
        <v>246</v>
      </c>
      <c r="AD13" s="119" t="s">
        <v>246</v>
      </c>
      <c r="AE13" s="119" t="s">
        <v>246</v>
      </c>
      <c r="AF13" s="119" t="s">
        <v>246</v>
      </c>
      <c r="AG13" s="119" t="s">
        <v>246</v>
      </c>
      <c r="AH13" s="119" t="s">
        <v>246</v>
      </c>
      <c r="AI13" s="119" t="s">
        <v>274</v>
      </c>
      <c r="AJ13" s="119" t="s">
        <v>274</v>
      </c>
      <c r="AK13" s="119" t="s">
        <v>274</v>
      </c>
      <c r="AL13" s="119" t="s">
        <v>274</v>
      </c>
      <c r="AM13" s="119" t="s">
        <v>274</v>
      </c>
      <c r="AN13" s="119" t="s">
        <v>274</v>
      </c>
      <c r="AO13" s="119" t="s">
        <v>273</v>
      </c>
      <c r="AP13" s="119" t="s">
        <v>273</v>
      </c>
      <c r="AQ13" s="119" t="s">
        <v>273</v>
      </c>
      <c r="AR13" s="119" t="s">
        <v>273</v>
      </c>
      <c r="AS13" s="119" t="s">
        <v>273</v>
      </c>
      <c r="AT13" s="119" t="s">
        <v>273</v>
      </c>
      <c r="AU13" s="80"/>
      <c r="AV13" s="18"/>
      <c r="AW13" s="18"/>
      <c r="AX13" s="18"/>
    </row>
    <row r="14" spans="1:50" ht="18" customHeight="1" x14ac:dyDescent="0.25">
      <c r="A14" s="662"/>
      <c r="B14" s="664"/>
      <c r="C14" s="46">
        <v>7</v>
      </c>
      <c r="D14" s="78" t="s">
        <v>241</v>
      </c>
      <c r="E14" s="65" t="s">
        <v>303</v>
      </c>
      <c r="F14" s="65" t="s">
        <v>252</v>
      </c>
      <c r="G14" s="65" t="s">
        <v>327</v>
      </c>
      <c r="H14" s="65" t="s">
        <v>246</v>
      </c>
      <c r="I14" s="65" t="s">
        <v>268</v>
      </c>
      <c r="J14" s="65" t="s">
        <v>255</v>
      </c>
      <c r="K14" s="65" t="s">
        <v>322</v>
      </c>
      <c r="L14" s="65" t="s">
        <v>272</v>
      </c>
      <c r="M14" s="65" t="s">
        <v>195</v>
      </c>
      <c r="N14" s="65" t="s">
        <v>191</v>
      </c>
      <c r="O14" s="65" t="s">
        <v>274</v>
      </c>
      <c r="P14" s="65" t="s">
        <v>245</v>
      </c>
      <c r="Q14" s="65" t="s">
        <v>242</v>
      </c>
      <c r="R14" s="65" t="s">
        <v>285</v>
      </c>
      <c r="S14" s="65" t="s">
        <v>270</v>
      </c>
      <c r="T14" s="65" t="s">
        <v>326</v>
      </c>
      <c r="U14" s="85" t="s">
        <v>237</v>
      </c>
      <c r="V14" s="122" t="s">
        <v>30</v>
      </c>
      <c r="W14" s="20" t="s">
        <v>26</v>
      </c>
      <c r="X14" s="18">
        <f t="shared" si="1"/>
        <v>0</v>
      </c>
      <c r="Z14" s="18">
        <f t="shared" si="0"/>
        <v>0</v>
      </c>
      <c r="AA14" s="18" t="str">
        <f t="shared" si="2"/>
        <v>Benar</v>
      </c>
      <c r="AC14" s="119" t="s">
        <v>246</v>
      </c>
      <c r="AD14" s="119" t="s">
        <v>246</v>
      </c>
      <c r="AE14" s="119" t="s">
        <v>246</v>
      </c>
      <c r="AF14" s="119" t="s">
        <v>246</v>
      </c>
      <c r="AG14" s="119" t="s">
        <v>246</v>
      </c>
      <c r="AH14" s="119" t="s">
        <v>246</v>
      </c>
      <c r="AI14" s="119" t="s">
        <v>274</v>
      </c>
      <c r="AJ14" s="119" t="s">
        <v>274</v>
      </c>
      <c r="AK14" s="119" t="s">
        <v>274</v>
      </c>
      <c r="AL14" s="119" t="s">
        <v>274</v>
      </c>
      <c r="AM14" s="119" t="s">
        <v>274</v>
      </c>
      <c r="AN14" s="119" t="s">
        <v>274</v>
      </c>
      <c r="AO14" s="119" t="s">
        <v>273</v>
      </c>
      <c r="AP14" s="119" t="s">
        <v>273</v>
      </c>
      <c r="AQ14" s="119" t="s">
        <v>273</v>
      </c>
      <c r="AR14" s="119" t="s">
        <v>273</v>
      </c>
      <c r="AS14" s="119" t="s">
        <v>273</v>
      </c>
      <c r="AT14" s="119" t="s">
        <v>273</v>
      </c>
      <c r="AU14" s="80"/>
      <c r="AV14" s="18"/>
      <c r="AW14" s="18"/>
      <c r="AX14" s="18"/>
    </row>
    <row r="15" spans="1:50" ht="18" customHeight="1" thickBot="1" x14ac:dyDescent="0.3">
      <c r="A15" s="663"/>
      <c r="B15" s="665"/>
      <c r="C15" s="16">
        <v>8</v>
      </c>
      <c r="D15" s="129" t="s">
        <v>241</v>
      </c>
      <c r="E15" s="73" t="s">
        <v>303</v>
      </c>
      <c r="F15" s="73" t="s">
        <v>252</v>
      </c>
      <c r="G15" s="73" t="s">
        <v>327</v>
      </c>
      <c r="H15" s="73" t="s">
        <v>246</v>
      </c>
      <c r="I15" s="73" t="s">
        <v>268</v>
      </c>
      <c r="J15" s="73" t="s">
        <v>255</v>
      </c>
      <c r="K15" s="73" t="s">
        <v>322</v>
      </c>
      <c r="L15" s="73" t="s">
        <v>272</v>
      </c>
      <c r="M15" s="73" t="s">
        <v>195</v>
      </c>
      <c r="N15" s="73" t="s">
        <v>191</v>
      </c>
      <c r="O15" s="73" t="s">
        <v>274</v>
      </c>
      <c r="P15" s="73" t="s">
        <v>245</v>
      </c>
      <c r="Q15" s="73" t="s">
        <v>242</v>
      </c>
      <c r="R15" s="73" t="s">
        <v>285</v>
      </c>
      <c r="S15" s="73" t="s">
        <v>270</v>
      </c>
      <c r="T15" s="73" t="s">
        <v>326</v>
      </c>
      <c r="U15" s="86" t="s">
        <v>237</v>
      </c>
      <c r="V15" s="731" t="s">
        <v>27</v>
      </c>
      <c r="W15" s="732"/>
      <c r="X15" s="18">
        <f t="shared" si="1"/>
        <v>0</v>
      </c>
      <c r="Z15" s="18">
        <f t="shared" si="0"/>
        <v>0</v>
      </c>
      <c r="AA15" s="18" t="str">
        <f t="shared" si="2"/>
        <v>Benar</v>
      </c>
      <c r="AC15" s="119" t="s">
        <v>246</v>
      </c>
      <c r="AD15" s="119" t="s">
        <v>246</v>
      </c>
      <c r="AE15" s="119" t="s">
        <v>246</v>
      </c>
      <c r="AF15" s="119" t="s">
        <v>246</v>
      </c>
      <c r="AG15" s="119" t="s">
        <v>246</v>
      </c>
      <c r="AH15" s="119" t="s">
        <v>246</v>
      </c>
      <c r="AI15" s="119" t="s">
        <v>274</v>
      </c>
      <c r="AJ15" s="119" t="s">
        <v>274</v>
      </c>
      <c r="AK15" s="119" t="s">
        <v>274</v>
      </c>
      <c r="AL15" s="119" t="s">
        <v>274</v>
      </c>
      <c r="AM15" s="119" t="s">
        <v>274</v>
      </c>
      <c r="AN15" s="119" t="s">
        <v>274</v>
      </c>
      <c r="AO15" s="119" t="s">
        <v>273</v>
      </c>
      <c r="AP15" s="119" t="s">
        <v>273</v>
      </c>
      <c r="AQ15" s="119" t="s">
        <v>273</v>
      </c>
      <c r="AR15" s="119" t="s">
        <v>273</v>
      </c>
      <c r="AS15" s="119" t="s">
        <v>273</v>
      </c>
      <c r="AT15" s="119" t="s">
        <v>273</v>
      </c>
      <c r="AU15" s="80"/>
      <c r="AV15" s="18"/>
      <c r="AW15" s="18"/>
      <c r="AX15" s="18"/>
    </row>
    <row r="16" spans="1:50" ht="18" customHeight="1" thickTop="1" x14ac:dyDescent="0.25">
      <c r="A16" s="662">
        <v>2</v>
      </c>
      <c r="B16" s="664" t="s">
        <v>17</v>
      </c>
      <c r="C16" s="12">
        <v>1</v>
      </c>
      <c r="D16" s="127" t="s">
        <v>258</v>
      </c>
      <c r="E16" s="72" t="s">
        <v>258</v>
      </c>
      <c r="F16" s="72" t="s">
        <v>252</v>
      </c>
      <c r="G16" s="72" t="s">
        <v>262</v>
      </c>
      <c r="H16" s="72" t="s">
        <v>276</v>
      </c>
      <c r="I16" s="72" t="s">
        <v>303</v>
      </c>
      <c r="J16" s="72" t="s">
        <v>257</v>
      </c>
      <c r="K16" s="72" t="s">
        <v>257</v>
      </c>
      <c r="L16" s="72" t="s">
        <v>237</v>
      </c>
      <c r="M16" s="72" t="s">
        <v>248</v>
      </c>
      <c r="N16" s="72" t="s">
        <v>250</v>
      </c>
      <c r="O16" s="72" t="s">
        <v>242</v>
      </c>
      <c r="P16" s="65" t="s">
        <v>191</v>
      </c>
      <c r="Q16" s="72" t="s">
        <v>277</v>
      </c>
      <c r="R16" s="72" t="s">
        <v>279</v>
      </c>
      <c r="S16" s="72" t="s">
        <v>285</v>
      </c>
      <c r="T16" s="72" t="s">
        <v>255</v>
      </c>
      <c r="U16" s="91" t="s">
        <v>273</v>
      </c>
      <c r="V16" s="122" t="s">
        <v>31</v>
      </c>
      <c r="W16" s="20" t="s">
        <v>35</v>
      </c>
      <c r="X16" s="18">
        <f t="shared" si="1"/>
        <v>0</v>
      </c>
      <c r="Z16" s="18">
        <f t="shared" si="0"/>
        <v>0</v>
      </c>
      <c r="AA16" s="18" t="str">
        <f t="shared" si="2"/>
        <v>Benar</v>
      </c>
      <c r="AC16" s="119" t="s">
        <v>246</v>
      </c>
      <c r="AD16" s="119" t="s">
        <v>246</v>
      </c>
      <c r="AE16" s="119" t="s">
        <v>246</v>
      </c>
      <c r="AF16" s="119" t="s">
        <v>246</v>
      </c>
      <c r="AG16" s="119" t="s">
        <v>246</v>
      </c>
      <c r="AH16" s="119" t="s">
        <v>246</v>
      </c>
      <c r="AI16" s="119" t="s">
        <v>274</v>
      </c>
      <c r="AJ16" s="119" t="s">
        <v>274</v>
      </c>
      <c r="AK16" s="119" t="s">
        <v>274</v>
      </c>
      <c r="AL16" s="119" t="s">
        <v>274</v>
      </c>
      <c r="AM16" s="119" t="s">
        <v>274</v>
      </c>
      <c r="AN16" s="119" t="s">
        <v>274</v>
      </c>
      <c r="AO16" s="119" t="s">
        <v>273</v>
      </c>
      <c r="AP16" s="119" t="s">
        <v>273</v>
      </c>
      <c r="AQ16" s="119" t="s">
        <v>273</v>
      </c>
      <c r="AR16" s="119" t="s">
        <v>273</v>
      </c>
      <c r="AS16" s="119" t="s">
        <v>273</v>
      </c>
      <c r="AT16" s="119" t="s">
        <v>273</v>
      </c>
      <c r="AU16" s="80"/>
      <c r="AV16" s="18"/>
      <c r="AW16" s="18"/>
      <c r="AX16" s="18"/>
    </row>
    <row r="17" spans="1:50" ht="18" customHeight="1" x14ac:dyDescent="0.25">
      <c r="A17" s="662"/>
      <c r="B17" s="664"/>
      <c r="C17" s="46">
        <v>2</v>
      </c>
      <c r="D17" s="78" t="s">
        <v>258</v>
      </c>
      <c r="E17" s="65" t="s">
        <v>258</v>
      </c>
      <c r="F17" s="65" t="s">
        <v>252</v>
      </c>
      <c r="G17" s="65" t="s">
        <v>262</v>
      </c>
      <c r="H17" s="65" t="s">
        <v>276</v>
      </c>
      <c r="I17" s="65" t="s">
        <v>303</v>
      </c>
      <c r="J17" s="65" t="s">
        <v>257</v>
      </c>
      <c r="K17" s="65" t="s">
        <v>257</v>
      </c>
      <c r="L17" s="65" t="s">
        <v>237</v>
      </c>
      <c r="M17" s="65" t="s">
        <v>248</v>
      </c>
      <c r="N17" s="65" t="s">
        <v>250</v>
      </c>
      <c r="O17" s="65" t="s">
        <v>242</v>
      </c>
      <c r="P17" s="65" t="s">
        <v>191</v>
      </c>
      <c r="Q17" s="65" t="s">
        <v>277</v>
      </c>
      <c r="R17" s="65" t="s">
        <v>279</v>
      </c>
      <c r="S17" s="65" t="s">
        <v>285</v>
      </c>
      <c r="T17" s="65" t="s">
        <v>255</v>
      </c>
      <c r="U17" s="85" t="s">
        <v>273</v>
      </c>
      <c r="V17" s="45" t="s">
        <v>32</v>
      </c>
      <c r="W17" s="33" t="s">
        <v>36</v>
      </c>
      <c r="X17" s="18">
        <f t="shared" si="1"/>
        <v>0</v>
      </c>
      <c r="Z17" s="18">
        <f t="shared" si="0"/>
        <v>0</v>
      </c>
      <c r="AA17" s="18" t="str">
        <f t="shared" si="2"/>
        <v>Benar</v>
      </c>
      <c r="AC17" s="119" t="s">
        <v>248</v>
      </c>
      <c r="AD17" s="119" t="s">
        <v>248</v>
      </c>
      <c r="AE17" s="119" t="s">
        <v>248</v>
      </c>
      <c r="AF17" s="119" t="s">
        <v>248</v>
      </c>
      <c r="AG17" s="119" t="s">
        <v>248</v>
      </c>
      <c r="AH17" s="119" t="s">
        <v>248</v>
      </c>
      <c r="AI17" s="119" t="s">
        <v>248</v>
      </c>
      <c r="AJ17" s="119" t="s">
        <v>248</v>
      </c>
      <c r="AK17" s="119" t="s">
        <v>248</v>
      </c>
      <c r="AL17" s="119" t="s">
        <v>248</v>
      </c>
      <c r="AM17" s="119" t="s">
        <v>274</v>
      </c>
      <c r="AN17" s="119" t="s">
        <v>274</v>
      </c>
      <c r="AO17" s="119" t="s">
        <v>273</v>
      </c>
      <c r="AP17" s="119" t="s">
        <v>273</v>
      </c>
      <c r="AQ17" s="119" t="s">
        <v>273</v>
      </c>
      <c r="AR17" s="119" t="s">
        <v>248</v>
      </c>
      <c r="AS17" s="119" t="s">
        <v>248</v>
      </c>
      <c r="AT17" s="119" t="s">
        <v>248</v>
      </c>
      <c r="AU17" s="80"/>
      <c r="AV17" s="18"/>
      <c r="AW17" s="18"/>
      <c r="AX17" s="18"/>
    </row>
    <row r="18" spans="1:50" ht="18" customHeight="1" x14ac:dyDescent="0.25">
      <c r="A18" s="662"/>
      <c r="B18" s="664"/>
      <c r="C18" s="46">
        <v>3</v>
      </c>
      <c r="D18" s="78" t="s">
        <v>113</v>
      </c>
      <c r="E18" s="65" t="s">
        <v>321</v>
      </c>
      <c r="F18" s="65" t="s">
        <v>327</v>
      </c>
      <c r="G18" s="65" t="s">
        <v>252</v>
      </c>
      <c r="H18" s="65" t="s">
        <v>303</v>
      </c>
      <c r="I18" s="65" t="s">
        <v>276</v>
      </c>
      <c r="J18" s="65" t="s">
        <v>237</v>
      </c>
      <c r="K18" s="65" t="s">
        <v>322</v>
      </c>
      <c r="L18" s="65" t="s">
        <v>274</v>
      </c>
      <c r="M18" s="65" t="s">
        <v>248</v>
      </c>
      <c r="N18" s="65" t="s">
        <v>250</v>
      </c>
      <c r="O18" s="65" t="s">
        <v>279</v>
      </c>
      <c r="P18" s="65" t="s">
        <v>191</v>
      </c>
      <c r="Q18" s="65" t="s">
        <v>277</v>
      </c>
      <c r="R18" s="65" t="s">
        <v>273</v>
      </c>
      <c r="S18" s="65" t="s">
        <v>236</v>
      </c>
      <c r="T18" s="65" t="s">
        <v>241</v>
      </c>
      <c r="U18" s="85" t="s">
        <v>255</v>
      </c>
      <c r="V18" s="733" t="s">
        <v>27</v>
      </c>
      <c r="W18" s="732"/>
      <c r="X18" s="18">
        <f t="shared" si="1"/>
        <v>0</v>
      </c>
      <c r="Z18" s="18">
        <f t="shared" si="0"/>
        <v>0</v>
      </c>
      <c r="AA18" s="18" t="str">
        <f t="shared" si="2"/>
        <v>Benar</v>
      </c>
      <c r="AC18" s="119" t="s">
        <v>252</v>
      </c>
      <c r="AD18" s="119" t="s">
        <v>252</v>
      </c>
      <c r="AE18" s="119" t="s">
        <v>252</v>
      </c>
      <c r="AF18" s="119" t="s">
        <v>252</v>
      </c>
      <c r="AG18" s="119" t="s">
        <v>252</v>
      </c>
      <c r="AH18" s="119" t="s">
        <v>252</v>
      </c>
      <c r="AI18" s="120" t="s">
        <v>255</v>
      </c>
      <c r="AJ18" s="120" t="s">
        <v>255</v>
      </c>
      <c r="AK18" s="119" t="s">
        <v>248</v>
      </c>
      <c r="AL18" s="119" t="s">
        <v>248</v>
      </c>
      <c r="AM18" s="119" t="s">
        <v>248</v>
      </c>
      <c r="AN18" s="119" t="s">
        <v>248</v>
      </c>
      <c r="AO18" s="119" t="s">
        <v>248</v>
      </c>
      <c r="AP18" s="119" t="s">
        <v>248</v>
      </c>
      <c r="AQ18" s="119" t="s">
        <v>248</v>
      </c>
      <c r="AR18" s="120" t="s">
        <v>255</v>
      </c>
      <c r="AS18" s="120" t="s">
        <v>255</v>
      </c>
      <c r="AT18" s="119" t="s">
        <v>248</v>
      </c>
      <c r="AU18" s="80"/>
      <c r="AV18" s="18"/>
      <c r="AW18" s="18"/>
      <c r="AX18" s="18"/>
    </row>
    <row r="19" spans="1:50" ht="18" customHeight="1" x14ac:dyDescent="0.25">
      <c r="A19" s="662"/>
      <c r="B19" s="664"/>
      <c r="C19" s="46">
        <v>4</v>
      </c>
      <c r="D19" s="78" t="s">
        <v>113</v>
      </c>
      <c r="E19" s="65" t="s">
        <v>321</v>
      </c>
      <c r="F19" s="65" t="s">
        <v>327</v>
      </c>
      <c r="G19" s="65" t="s">
        <v>252</v>
      </c>
      <c r="H19" s="65" t="s">
        <v>303</v>
      </c>
      <c r="I19" s="65" t="s">
        <v>276</v>
      </c>
      <c r="J19" s="65" t="s">
        <v>237</v>
      </c>
      <c r="K19" s="65" t="s">
        <v>322</v>
      </c>
      <c r="L19" s="65" t="s">
        <v>274</v>
      </c>
      <c r="M19" s="65" t="s">
        <v>239</v>
      </c>
      <c r="N19" s="65" t="s">
        <v>248</v>
      </c>
      <c r="O19" s="65" t="s">
        <v>279</v>
      </c>
      <c r="P19" s="65" t="s">
        <v>242</v>
      </c>
      <c r="Q19" s="65" t="s">
        <v>250</v>
      </c>
      <c r="R19" s="65" t="s">
        <v>273</v>
      </c>
      <c r="S19" s="65" t="s">
        <v>236</v>
      </c>
      <c r="T19" s="65" t="s">
        <v>241</v>
      </c>
      <c r="U19" s="85" t="s">
        <v>255</v>
      </c>
      <c r="V19" s="122" t="s">
        <v>33</v>
      </c>
      <c r="W19" s="20" t="s">
        <v>37</v>
      </c>
      <c r="X19" s="18">
        <f t="shared" si="1"/>
        <v>0</v>
      </c>
      <c r="Z19" s="18">
        <f t="shared" si="0"/>
        <v>0</v>
      </c>
      <c r="AA19" s="18" t="str">
        <f t="shared" si="2"/>
        <v>Benar</v>
      </c>
      <c r="AC19" s="119" t="s">
        <v>252</v>
      </c>
      <c r="AD19" s="119" t="s">
        <v>252</v>
      </c>
      <c r="AE19" s="119" t="s">
        <v>252</v>
      </c>
      <c r="AF19" s="119" t="s">
        <v>252</v>
      </c>
      <c r="AG19" s="119" t="s">
        <v>252</v>
      </c>
      <c r="AH19" s="119" t="s">
        <v>252</v>
      </c>
      <c r="AI19" s="119" t="s">
        <v>255</v>
      </c>
      <c r="AJ19" s="119" t="s">
        <v>255</v>
      </c>
      <c r="AK19" s="119" t="s">
        <v>248</v>
      </c>
      <c r="AL19" s="119" t="s">
        <v>248</v>
      </c>
      <c r="AM19" s="119" t="s">
        <v>248</v>
      </c>
      <c r="AN19" s="119" t="s">
        <v>248</v>
      </c>
      <c r="AO19" s="119" t="s">
        <v>248</v>
      </c>
      <c r="AP19" s="119" t="s">
        <v>248</v>
      </c>
      <c r="AQ19" s="119" t="s">
        <v>248</v>
      </c>
      <c r="AR19" s="119" t="s">
        <v>255</v>
      </c>
      <c r="AS19" s="119" t="s">
        <v>255</v>
      </c>
      <c r="AT19" s="119" t="s">
        <v>248</v>
      </c>
      <c r="AU19" s="80"/>
      <c r="AV19" s="18"/>
      <c r="AW19" s="18"/>
      <c r="AX19" s="18"/>
    </row>
    <row r="20" spans="1:50" ht="18" customHeight="1" x14ac:dyDescent="0.25">
      <c r="A20" s="662"/>
      <c r="B20" s="664"/>
      <c r="C20" s="46">
        <v>5</v>
      </c>
      <c r="D20" s="78" t="s">
        <v>275</v>
      </c>
      <c r="E20" s="65" t="s">
        <v>113</v>
      </c>
      <c r="F20" s="65" t="s">
        <v>276</v>
      </c>
      <c r="G20" s="65" t="s">
        <v>246</v>
      </c>
      <c r="H20" s="65" t="s">
        <v>252</v>
      </c>
      <c r="I20" s="65" t="s">
        <v>262</v>
      </c>
      <c r="J20" s="65" t="s">
        <v>274</v>
      </c>
      <c r="K20" s="65" t="s">
        <v>237</v>
      </c>
      <c r="L20" s="65" t="s">
        <v>195</v>
      </c>
      <c r="M20" s="65" t="s">
        <v>239</v>
      </c>
      <c r="N20" s="65" t="s">
        <v>248</v>
      </c>
      <c r="O20" s="65" t="s">
        <v>272</v>
      </c>
      <c r="P20" s="65" t="s">
        <v>242</v>
      </c>
      <c r="Q20" s="65" t="s">
        <v>250</v>
      </c>
      <c r="R20" s="65" t="s">
        <v>273</v>
      </c>
      <c r="S20" s="65" t="s">
        <v>255</v>
      </c>
      <c r="T20" s="65" t="s">
        <v>241</v>
      </c>
      <c r="U20" s="85" t="s">
        <v>285</v>
      </c>
      <c r="V20" s="122" t="s">
        <v>34</v>
      </c>
      <c r="W20" s="20" t="s">
        <v>38</v>
      </c>
      <c r="X20" s="18">
        <f t="shared" si="1"/>
        <v>0</v>
      </c>
      <c r="Z20" s="18">
        <f t="shared" si="0"/>
        <v>0</v>
      </c>
      <c r="AA20" s="18" t="str">
        <f t="shared" si="2"/>
        <v>Benar</v>
      </c>
      <c r="AC20" s="119" t="s">
        <v>252</v>
      </c>
      <c r="AD20" s="119" t="s">
        <v>252</v>
      </c>
      <c r="AE20" s="119" t="s">
        <v>252</v>
      </c>
      <c r="AF20" s="119" t="s">
        <v>252</v>
      </c>
      <c r="AG20" s="119" t="s">
        <v>252</v>
      </c>
      <c r="AH20" s="119" t="s">
        <v>252</v>
      </c>
      <c r="AI20" s="119" t="s">
        <v>255</v>
      </c>
      <c r="AJ20" s="119" t="s">
        <v>255</v>
      </c>
      <c r="AK20" s="120" t="s">
        <v>255</v>
      </c>
      <c r="AL20" s="120" t="s">
        <v>255</v>
      </c>
      <c r="AM20" s="119" t="s">
        <v>250</v>
      </c>
      <c r="AN20" s="119" t="s">
        <v>250</v>
      </c>
      <c r="AO20" s="119" t="s">
        <v>250</v>
      </c>
      <c r="AP20" s="119" t="s">
        <v>250</v>
      </c>
      <c r="AQ20" s="119" t="s">
        <v>250</v>
      </c>
      <c r="AR20" s="119" t="s">
        <v>255</v>
      </c>
      <c r="AS20" s="119" t="s">
        <v>255</v>
      </c>
      <c r="AT20" s="120" t="s">
        <v>255</v>
      </c>
      <c r="AU20" s="80"/>
      <c r="AV20" s="18"/>
      <c r="AW20" s="18"/>
      <c r="AX20" s="18"/>
    </row>
    <row r="21" spans="1:50" ht="18" customHeight="1" x14ac:dyDescent="0.25">
      <c r="A21" s="662"/>
      <c r="B21" s="664"/>
      <c r="C21" s="46">
        <v>6</v>
      </c>
      <c r="D21" s="78" t="s">
        <v>275</v>
      </c>
      <c r="E21" s="65" t="s">
        <v>113</v>
      </c>
      <c r="F21" s="65" t="s">
        <v>276</v>
      </c>
      <c r="G21" s="65" t="s">
        <v>246</v>
      </c>
      <c r="H21" s="65" t="s">
        <v>252</v>
      </c>
      <c r="I21" s="65" t="s">
        <v>262</v>
      </c>
      <c r="J21" s="65" t="s">
        <v>274</v>
      </c>
      <c r="K21" s="65" t="s">
        <v>237</v>
      </c>
      <c r="L21" s="65" t="s">
        <v>195</v>
      </c>
      <c r="M21" s="65" t="s">
        <v>239</v>
      </c>
      <c r="N21" s="123" t="s">
        <v>279</v>
      </c>
      <c r="O21" s="65" t="s">
        <v>272</v>
      </c>
      <c r="P21" s="65" t="s">
        <v>277</v>
      </c>
      <c r="Q21" s="65" t="s">
        <v>191</v>
      </c>
      <c r="R21" s="65" t="s">
        <v>250</v>
      </c>
      <c r="S21" s="111" t="s">
        <v>255</v>
      </c>
      <c r="T21" s="65" t="s">
        <v>236</v>
      </c>
      <c r="U21" s="85" t="s">
        <v>285</v>
      </c>
      <c r="V21" s="122"/>
      <c r="W21" s="20"/>
      <c r="X21" s="18">
        <f t="shared" si="1"/>
        <v>0</v>
      </c>
      <c r="Z21" s="18">
        <f t="shared" si="0"/>
        <v>0</v>
      </c>
      <c r="AA21" s="18" t="str">
        <f t="shared" si="2"/>
        <v>Benar</v>
      </c>
      <c r="AC21" s="119" t="s">
        <v>252</v>
      </c>
      <c r="AD21" s="119" t="s">
        <v>252</v>
      </c>
      <c r="AE21" s="119" t="s">
        <v>252</v>
      </c>
      <c r="AF21" s="119" t="s">
        <v>252</v>
      </c>
      <c r="AG21" s="119" t="s">
        <v>252</v>
      </c>
      <c r="AH21" s="119" t="s">
        <v>252</v>
      </c>
      <c r="AI21" s="119" t="s">
        <v>255</v>
      </c>
      <c r="AJ21" s="119" t="s">
        <v>255</v>
      </c>
      <c r="AK21" s="119" t="s">
        <v>255</v>
      </c>
      <c r="AL21" s="119" t="s">
        <v>255</v>
      </c>
      <c r="AM21" s="119" t="s">
        <v>250</v>
      </c>
      <c r="AN21" s="119" t="s">
        <v>250</v>
      </c>
      <c r="AO21" s="119" t="s">
        <v>250</v>
      </c>
      <c r="AP21" s="119" t="s">
        <v>250</v>
      </c>
      <c r="AQ21" s="119" t="s">
        <v>250</v>
      </c>
      <c r="AR21" s="119" t="s">
        <v>255</v>
      </c>
      <c r="AS21" s="119" t="s">
        <v>255</v>
      </c>
      <c r="AT21" s="119" t="s">
        <v>255</v>
      </c>
      <c r="AU21" s="80"/>
      <c r="AV21" s="18"/>
      <c r="AW21" s="18"/>
      <c r="AX21" s="18"/>
    </row>
    <row r="22" spans="1:50" ht="18" customHeight="1" x14ac:dyDescent="0.25">
      <c r="A22" s="662"/>
      <c r="B22" s="664"/>
      <c r="C22" s="46">
        <v>7</v>
      </c>
      <c r="D22" s="78" t="s">
        <v>246</v>
      </c>
      <c r="E22" s="65" t="s">
        <v>327</v>
      </c>
      <c r="F22" s="65" t="s">
        <v>113</v>
      </c>
      <c r="G22" s="65" t="s">
        <v>303</v>
      </c>
      <c r="H22" s="65" t="s">
        <v>262</v>
      </c>
      <c r="I22" s="65" t="s">
        <v>252</v>
      </c>
      <c r="J22" s="65" t="s">
        <v>322</v>
      </c>
      <c r="K22" s="65" t="s">
        <v>195</v>
      </c>
      <c r="L22" s="65" t="s">
        <v>239</v>
      </c>
      <c r="M22" s="65" t="s">
        <v>272</v>
      </c>
      <c r="N22" s="65" t="s">
        <v>279</v>
      </c>
      <c r="O22" s="65" t="s">
        <v>245</v>
      </c>
      <c r="P22" s="65" t="s">
        <v>277</v>
      </c>
      <c r="Q22" s="65" t="s">
        <v>191</v>
      </c>
      <c r="R22" s="65" t="s">
        <v>250</v>
      </c>
      <c r="S22" s="65" t="s">
        <v>326</v>
      </c>
      <c r="T22" s="65" t="s">
        <v>285</v>
      </c>
      <c r="U22" s="85" t="s">
        <v>270</v>
      </c>
      <c r="V22" s="40" t="s">
        <v>157</v>
      </c>
      <c r="W22" s="9"/>
      <c r="X22" s="18">
        <f t="shared" si="1"/>
        <v>0</v>
      </c>
      <c r="Z22" s="18">
        <f t="shared" si="0"/>
        <v>0</v>
      </c>
      <c r="AA22" s="18" t="str">
        <f t="shared" si="2"/>
        <v>Benar</v>
      </c>
      <c r="AC22" s="119" t="s">
        <v>258</v>
      </c>
      <c r="AD22" s="119" t="s">
        <v>258</v>
      </c>
      <c r="AE22" s="119" t="s">
        <v>258</v>
      </c>
      <c r="AF22" s="119" t="s">
        <v>258</v>
      </c>
      <c r="AG22" s="119" t="s">
        <v>189</v>
      </c>
      <c r="AH22" s="119" t="s">
        <v>189</v>
      </c>
      <c r="AI22" s="119" t="s">
        <v>257</v>
      </c>
      <c r="AJ22" s="119" t="s">
        <v>257</v>
      </c>
      <c r="AK22" s="119" t="s">
        <v>255</v>
      </c>
      <c r="AL22" s="119" t="s">
        <v>255</v>
      </c>
      <c r="AM22" s="120" t="s">
        <v>250</v>
      </c>
      <c r="AN22" s="120" t="s">
        <v>250</v>
      </c>
      <c r="AO22" s="120" t="s">
        <v>250</v>
      </c>
      <c r="AP22" s="120" t="s">
        <v>250</v>
      </c>
      <c r="AQ22" s="120" t="s">
        <v>250</v>
      </c>
      <c r="AR22" s="119" t="s">
        <v>257</v>
      </c>
      <c r="AS22" s="119" t="s">
        <v>257</v>
      </c>
      <c r="AT22" s="119" t="s">
        <v>255</v>
      </c>
      <c r="AU22" s="80"/>
      <c r="AV22" s="18"/>
      <c r="AW22" s="18"/>
      <c r="AX22" s="18"/>
    </row>
    <row r="23" spans="1:50" ht="18" customHeight="1" thickBot="1" x14ac:dyDescent="0.3">
      <c r="A23" s="663"/>
      <c r="B23" s="665"/>
      <c r="C23" s="16">
        <v>8</v>
      </c>
      <c r="D23" s="129" t="s">
        <v>246</v>
      </c>
      <c r="E23" s="73" t="s">
        <v>327</v>
      </c>
      <c r="F23" s="73" t="s">
        <v>113</v>
      </c>
      <c r="G23" s="73" t="s">
        <v>303</v>
      </c>
      <c r="H23" s="73" t="s">
        <v>262</v>
      </c>
      <c r="I23" s="73" t="s">
        <v>252</v>
      </c>
      <c r="J23" s="73" t="s">
        <v>322</v>
      </c>
      <c r="K23" s="73" t="s">
        <v>195</v>
      </c>
      <c r="L23" s="73" t="s">
        <v>239</v>
      </c>
      <c r="M23" s="73" t="s">
        <v>272</v>
      </c>
      <c r="N23" s="73" t="s">
        <v>279</v>
      </c>
      <c r="O23" s="73" t="s">
        <v>245</v>
      </c>
      <c r="P23" s="73" t="s">
        <v>277</v>
      </c>
      <c r="Q23" s="73" t="s">
        <v>191</v>
      </c>
      <c r="R23" s="73" t="s">
        <v>250</v>
      </c>
      <c r="S23" s="73" t="s">
        <v>326</v>
      </c>
      <c r="T23" s="73" t="s">
        <v>285</v>
      </c>
      <c r="U23" s="86" t="s">
        <v>270</v>
      </c>
      <c r="V23" s="42" t="s">
        <v>39</v>
      </c>
      <c r="W23" s="10" t="s">
        <v>57</v>
      </c>
      <c r="X23" s="18">
        <f t="shared" si="1"/>
        <v>0</v>
      </c>
      <c r="Z23" s="18">
        <f t="shared" si="0"/>
        <v>0</v>
      </c>
      <c r="AA23" s="18" t="str">
        <f t="shared" si="2"/>
        <v>Benar</v>
      </c>
      <c r="AC23" s="119" t="s">
        <v>258</v>
      </c>
      <c r="AD23" s="119" t="s">
        <v>258</v>
      </c>
      <c r="AE23" s="119" t="s">
        <v>258</v>
      </c>
      <c r="AF23" s="119" t="s">
        <v>258</v>
      </c>
      <c r="AG23" s="119" t="s">
        <v>189</v>
      </c>
      <c r="AH23" s="119" t="s">
        <v>189</v>
      </c>
      <c r="AI23" s="119" t="s">
        <v>257</v>
      </c>
      <c r="AJ23" s="119" t="s">
        <v>257</v>
      </c>
      <c r="AK23" s="119" t="s">
        <v>255</v>
      </c>
      <c r="AL23" s="119" t="s">
        <v>255</v>
      </c>
      <c r="AM23" s="119" t="s">
        <v>250</v>
      </c>
      <c r="AN23" s="119" t="s">
        <v>250</v>
      </c>
      <c r="AO23" s="119" t="s">
        <v>250</v>
      </c>
      <c r="AP23" s="119" t="s">
        <v>250</v>
      </c>
      <c r="AQ23" s="119" t="s">
        <v>250</v>
      </c>
      <c r="AR23" s="119" t="s">
        <v>257</v>
      </c>
      <c r="AS23" s="119" t="s">
        <v>257</v>
      </c>
      <c r="AT23" s="119" t="s">
        <v>255</v>
      </c>
      <c r="AU23" s="80"/>
      <c r="AV23" s="18"/>
      <c r="AW23" s="18"/>
      <c r="AX23" s="18"/>
    </row>
    <row r="24" spans="1:50" ht="18" customHeight="1" thickTop="1" x14ac:dyDescent="0.25">
      <c r="A24" s="662">
        <v>3</v>
      </c>
      <c r="B24" s="664" t="s">
        <v>18</v>
      </c>
      <c r="C24" s="12">
        <v>1</v>
      </c>
      <c r="D24" s="127" t="s">
        <v>328</v>
      </c>
      <c r="E24" s="72" t="s">
        <v>252</v>
      </c>
      <c r="F24" s="72" t="s">
        <v>258</v>
      </c>
      <c r="G24" s="72" t="s">
        <v>258</v>
      </c>
      <c r="H24" s="72" t="s">
        <v>325</v>
      </c>
      <c r="I24" s="72" t="s">
        <v>275</v>
      </c>
      <c r="J24" s="72" t="s">
        <v>272</v>
      </c>
      <c r="K24" s="72" t="s">
        <v>274</v>
      </c>
      <c r="L24" s="72" t="s">
        <v>257</v>
      </c>
      <c r="M24" s="72" t="s">
        <v>257</v>
      </c>
      <c r="N24" s="72" t="s">
        <v>276</v>
      </c>
      <c r="O24" s="72" t="s">
        <v>277</v>
      </c>
      <c r="P24" s="72" t="s">
        <v>248</v>
      </c>
      <c r="Q24" s="72" t="s">
        <v>250</v>
      </c>
      <c r="R24" s="72" t="s">
        <v>191</v>
      </c>
      <c r="S24" s="72" t="s">
        <v>241</v>
      </c>
      <c r="T24" s="72" t="s">
        <v>236</v>
      </c>
      <c r="U24" s="91" t="s">
        <v>237</v>
      </c>
      <c r="V24" s="42" t="s">
        <v>40</v>
      </c>
      <c r="W24" s="11" t="s">
        <v>102</v>
      </c>
      <c r="X24" s="18">
        <f t="shared" si="1"/>
        <v>0</v>
      </c>
      <c r="Z24" s="18">
        <f t="shared" si="0"/>
        <v>0</v>
      </c>
      <c r="AA24" s="18" t="str">
        <f t="shared" si="2"/>
        <v>Benar</v>
      </c>
      <c r="AC24" s="119" t="s">
        <v>303</v>
      </c>
      <c r="AD24" s="119" t="s">
        <v>303</v>
      </c>
      <c r="AE24" s="119" t="s">
        <v>303</v>
      </c>
      <c r="AF24" s="119" t="s">
        <v>303</v>
      </c>
      <c r="AG24" s="119" t="s">
        <v>303</v>
      </c>
      <c r="AH24" s="119" t="s">
        <v>303</v>
      </c>
      <c r="AI24" s="119" t="s">
        <v>237</v>
      </c>
      <c r="AJ24" s="119" t="s">
        <v>237</v>
      </c>
      <c r="AK24" s="119" t="s">
        <v>257</v>
      </c>
      <c r="AL24" s="119" t="s">
        <v>257</v>
      </c>
      <c r="AM24" s="119" t="s">
        <v>250</v>
      </c>
      <c r="AN24" s="119" t="s">
        <v>250</v>
      </c>
      <c r="AO24" s="119" t="s">
        <v>250</v>
      </c>
      <c r="AP24" s="119" t="s">
        <v>250</v>
      </c>
      <c r="AQ24" s="119" t="s">
        <v>250</v>
      </c>
      <c r="AR24" s="119" t="s">
        <v>237</v>
      </c>
      <c r="AS24" s="119" t="s">
        <v>237</v>
      </c>
      <c r="AT24" s="119" t="s">
        <v>257</v>
      </c>
      <c r="AU24" s="80"/>
      <c r="AV24" s="18"/>
      <c r="AW24" s="18"/>
      <c r="AX24" s="18"/>
    </row>
    <row r="25" spans="1:50" ht="18" customHeight="1" x14ac:dyDescent="0.25">
      <c r="A25" s="662"/>
      <c r="B25" s="664"/>
      <c r="C25" s="46">
        <v>2</v>
      </c>
      <c r="D25" s="78" t="s">
        <v>322</v>
      </c>
      <c r="E25" s="65" t="s">
        <v>252</v>
      </c>
      <c r="F25" s="65" t="s">
        <v>258</v>
      </c>
      <c r="G25" s="65" t="s">
        <v>258</v>
      </c>
      <c r="H25" s="65" t="s">
        <v>325</v>
      </c>
      <c r="I25" s="65" t="s">
        <v>275</v>
      </c>
      <c r="J25" s="65" t="s">
        <v>272</v>
      </c>
      <c r="K25" s="65" t="s">
        <v>274</v>
      </c>
      <c r="L25" s="65" t="s">
        <v>257</v>
      </c>
      <c r="M25" s="65" t="s">
        <v>257</v>
      </c>
      <c r="N25" s="65" t="s">
        <v>276</v>
      </c>
      <c r="O25" s="65" t="s">
        <v>277</v>
      </c>
      <c r="P25" s="65" t="s">
        <v>248</v>
      </c>
      <c r="Q25" s="65" t="s">
        <v>250</v>
      </c>
      <c r="R25" s="65" t="s">
        <v>191</v>
      </c>
      <c r="S25" s="65" t="s">
        <v>241</v>
      </c>
      <c r="T25" s="65" t="s">
        <v>236</v>
      </c>
      <c r="U25" s="85" t="s">
        <v>237</v>
      </c>
      <c r="V25" s="42" t="s">
        <v>41</v>
      </c>
      <c r="W25" s="10" t="s">
        <v>58</v>
      </c>
      <c r="X25" s="18">
        <f t="shared" si="1"/>
        <v>0</v>
      </c>
      <c r="Z25" s="18">
        <f t="shared" si="0"/>
        <v>0</v>
      </c>
      <c r="AA25" s="18" t="str">
        <f t="shared" si="2"/>
        <v>Benar</v>
      </c>
      <c r="AC25" s="119" t="s">
        <v>303</v>
      </c>
      <c r="AD25" s="119" t="s">
        <v>303</v>
      </c>
      <c r="AE25" s="119" t="s">
        <v>303</v>
      </c>
      <c r="AF25" s="119" t="s">
        <v>303</v>
      </c>
      <c r="AG25" s="119" t="s">
        <v>303</v>
      </c>
      <c r="AH25" s="119" t="s">
        <v>303</v>
      </c>
      <c r="AI25" s="119" t="s">
        <v>237</v>
      </c>
      <c r="AJ25" s="119" t="s">
        <v>237</v>
      </c>
      <c r="AK25" s="119" t="s">
        <v>257</v>
      </c>
      <c r="AL25" s="119" t="s">
        <v>257</v>
      </c>
      <c r="AM25" s="119" t="s">
        <v>257</v>
      </c>
      <c r="AN25" s="119" t="s">
        <v>257</v>
      </c>
      <c r="AO25" s="119" t="s">
        <v>257</v>
      </c>
      <c r="AP25" s="119" t="s">
        <v>257</v>
      </c>
      <c r="AQ25" s="119" t="s">
        <v>257</v>
      </c>
      <c r="AR25" s="119" t="s">
        <v>237</v>
      </c>
      <c r="AS25" s="119" t="s">
        <v>237</v>
      </c>
      <c r="AT25" s="119" t="s">
        <v>257</v>
      </c>
      <c r="AU25" s="80"/>
      <c r="AV25" s="18"/>
      <c r="AW25" s="18"/>
      <c r="AX25" s="18"/>
    </row>
    <row r="26" spans="1:50" ht="18" customHeight="1" x14ac:dyDescent="0.25">
      <c r="A26" s="662"/>
      <c r="B26" s="664"/>
      <c r="C26" s="46">
        <v>3</v>
      </c>
      <c r="D26" s="78" t="s">
        <v>322</v>
      </c>
      <c r="E26" s="65" t="s">
        <v>335</v>
      </c>
      <c r="F26" s="65" t="s">
        <v>321</v>
      </c>
      <c r="G26" s="65" t="s">
        <v>325</v>
      </c>
      <c r="H26" s="65" t="s">
        <v>113</v>
      </c>
      <c r="I26" s="65" t="s">
        <v>246</v>
      </c>
      <c r="J26" s="65" t="s">
        <v>274</v>
      </c>
      <c r="K26" s="65" t="s">
        <v>327</v>
      </c>
      <c r="L26" s="65" t="s">
        <v>268</v>
      </c>
      <c r="M26" s="65" t="s">
        <v>237</v>
      </c>
      <c r="N26" s="65" t="s">
        <v>328</v>
      </c>
      <c r="O26" s="65" t="s">
        <v>276</v>
      </c>
      <c r="P26" s="65" t="s">
        <v>273</v>
      </c>
      <c r="Q26" s="65" t="s">
        <v>250</v>
      </c>
      <c r="R26" s="65" t="s">
        <v>191</v>
      </c>
      <c r="S26" s="65" t="s">
        <v>241</v>
      </c>
      <c r="T26" s="65" t="s">
        <v>270</v>
      </c>
      <c r="U26" s="85" t="s">
        <v>239</v>
      </c>
      <c r="V26" s="42" t="s">
        <v>42</v>
      </c>
      <c r="W26" s="10" t="s">
        <v>59</v>
      </c>
      <c r="X26" s="18">
        <f t="shared" si="1"/>
        <v>0</v>
      </c>
      <c r="Z26" s="18">
        <f t="shared" si="0"/>
        <v>0</v>
      </c>
      <c r="AA26" s="18" t="str">
        <f t="shared" si="2"/>
        <v>Benar</v>
      </c>
      <c r="AC26" s="119" t="s">
        <v>303</v>
      </c>
      <c r="AD26" s="119" t="s">
        <v>303</v>
      </c>
      <c r="AE26" s="119" t="s">
        <v>303</v>
      </c>
      <c r="AF26" s="119" t="s">
        <v>303</v>
      </c>
      <c r="AG26" s="119" t="s">
        <v>303</v>
      </c>
      <c r="AH26" s="119" t="s">
        <v>303</v>
      </c>
      <c r="AI26" s="119" t="s">
        <v>237</v>
      </c>
      <c r="AJ26" s="119" t="s">
        <v>237</v>
      </c>
      <c r="AK26" s="119" t="s">
        <v>237</v>
      </c>
      <c r="AL26" s="119" t="s">
        <v>237</v>
      </c>
      <c r="AM26" s="119" t="s">
        <v>257</v>
      </c>
      <c r="AN26" s="119" t="s">
        <v>257</v>
      </c>
      <c r="AO26" s="119" t="s">
        <v>257</v>
      </c>
      <c r="AP26" s="119" t="s">
        <v>257</v>
      </c>
      <c r="AQ26" s="119" t="s">
        <v>257</v>
      </c>
      <c r="AR26" s="119" t="s">
        <v>237</v>
      </c>
      <c r="AS26" s="119" t="s">
        <v>237</v>
      </c>
      <c r="AT26" s="119" t="s">
        <v>237</v>
      </c>
      <c r="AU26" s="80"/>
      <c r="AV26" s="18"/>
      <c r="AW26" s="18"/>
      <c r="AX26" s="18"/>
    </row>
    <row r="27" spans="1:50" ht="18" customHeight="1" x14ac:dyDescent="0.25">
      <c r="A27" s="662"/>
      <c r="B27" s="664"/>
      <c r="C27" s="46">
        <v>4</v>
      </c>
      <c r="D27" s="78" t="s">
        <v>322</v>
      </c>
      <c r="E27" s="65" t="s">
        <v>335</v>
      </c>
      <c r="F27" s="65" t="s">
        <v>321</v>
      </c>
      <c r="G27" s="65" t="s">
        <v>325</v>
      </c>
      <c r="H27" s="65" t="s">
        <v>113</v>
      </c>
      <c r="I27" s="65" t="s">
        <v>246</v>
      </c>
      <c r="J27" s="65" t="s">
        <v>274</v>
      </c>
      <c r="K27" s="65" t="s">
        <v>327</v>
      </c>
      <c r="L27" s="65" t="s">
        <v>268</v>
      </c>
      <c r="M27" s="65" t="s">
        <v>237</v>
      </c>
      <c r="N27" s="65" t="s">
        <v>191</v>
      </c>
      <c r="O27" s="65" t="s">
        <v>276</v>
      </c>
      <c r="P27" s="65" t="s">
        <v>273</v>
      </c>
      <c r="Q27" s="65" t="s">
        <v>248</v>
      </c>
      <c r="R27" s="65" t="s">
        <v>250</v>
      </c>
      <c r="S27" s="65" t="s">
        <v>284</v>
      </c>
      <c r="T27" s="65" t="s">
        <v>270</v>
      </c>
      <c r="U27" s="85" t="s">
        <v>239</v>
      </c>
      <c r="V27" s="42" t="s">
        <v>317</v>
      </c>
      <c r="W27" s="10" t="s">
        <v>60</v>
      </c>
      <c r="X27" s="18">
        <f t="shared" si="1"/>
        <v>0</v>
      </c>
      <c r="Z27" s="18">
        <f t="shared" si="0"/>
        <v>0</v>
      </c>
      <c r="AA27" s="18" t="str">
        <f t="shared" si="2"/>
        <v>Benar</v>
      </c>
      <c r="AC27" s="119" t="s">
        <v>303</v>
      </c>
      <c r="AD27" s="119" t="s">
        <v>303</v>
      </c>
      <c r="AE27" s="119" t="s">
        <v>303</v>
      </c>
      <c r="AF27" s="119" t="s">
        <v>303</v>
      </c>
      <c r="AG27" s="119" t="s">
        <v>303</v>
      </c>
      <c r="AH27" s="119" t="s">
        <v>303</v>
      </c>
      <c r="AI27" s="119" t="s">
        <v>237</v>
      </c>
      <c r="AJ27" s="119" t="s">
        <v>237</v>
      </c>
      <c r="AK27" s="119" t="s">
        <v>237</v>
      </c>
      <c r="AL27" s="119" t="s">
        <v>237</v>
      </c>
      <c r="AM27" s="119" t="s">
        <v>191</v>
      </c>
      <c r="AN27" s="119" t="s">
        <v>191</v>
      </c>
      <c r="AO27" s="119" t="s">
        <v>191</v>
      </c>
      <c r="AP27" s="119" t="s">
        <v>191</v>
      </c>
      <c r="AQ27" s="119" t="s">
        <v>191</v>
      </c>
      <c r="AR27" s="119" t="s">
        <v>237</v>
      </c>
      <c r="AS27" s="119" t="s">
        <v>237</v>
      </c>
      <c r="AT27" s="119" t="s">
        <v>237</v>
      </c>
      <c r="AU27" s="80"/>
      <c r="AV27" s="18"/>
      <c r="AW27" s="18"/>
      <c r="AX27" s="18"/>
    </row>
    <row r="28" spans="1:50" ht="18" customHeight="1" x14ac:dyDescent="0.25">
      <c r="A28" s="662"/>
      <c r="B28" s="664"/>
      <c r="C28" s="46">
        <v>5</v>
      </c>
      <c r="D28" s="78" t="s">
        <v>335</v>
      </c>
      <c r="E28" s="65" t="s">
        <v>325</v>
      </c>
      <c r="F28" s="65" t="s">
        <v>303</v>
      </c>
      <c r="G28" s="65" t="s">
        <v>252</v>
      </c>
      <c r="H28" s="65" t="s">
        <v>246</v>
      </c>
      <c r="I28" s="65" t="s">
        <v>113</v>
      </c>
      <c r="J28" s="65" t="s">
        <v>330</v>
      </c>
      <c r="K28" s="65" t="s">
        <v>255</v>
      </c>
      <c r="L28" s="65" t="s">
        <v>276</v>
      </c>
      <c r="M28" s="65" t="s">
        <v>239</v>
      </c>
      <c r="N28" s="65" t="s">
        <v>327</v>
      </c>
      <c r="O28" s="65" t="s">
        <v>191</v>
      </c>
      <c r="P28" s="65" t="s">
        <v>285</v>
      </c>
      <c r="Q28" s="65" t="s">
        <v>248</v>
      </c>
      <c r="R28" s="65" t="s">
        <v>250</v>
      </c>
      <c r="S28" s="65" t="s">
        <v>272</v>
      </c>
      <c r="T28" s="65" t="s">
        <v>237</v>
      </c>
      <c r="U28" s="85" t="s">
        <v>268</v>
      </c>
      <c r="V28" s="42" t="s">
        <v>43</v>
      </c>
      <c r="W28" s="10" t="s">
        <v>61</v>
      </c>
      <c r="X28" s="18">
        <f t="shared" si="1"/>
        <v>0</v>
      </c>
      <c r="Z28" s="18">
        <f t="shared" si="0"/>
        <v>0</v>
      </c>
      <c r="AA28" s="18" t="str">
        <f t="shared" si="2"/>
        <v>Benar</v>
      </c>
      <c r="AC28" s="119" t="s">
        <v>241</v>
      </c>
      <c r="AD28" s="119" t="s">
        <v>241</v>
      </c>
      <c r="AE28" s="119" t="s">
        <v>241</v>
      </c>
      <c r="AF28" s="119" t="s">
        <v>241</v>
      </c>
      <c r="AG28" s="119" t="s">
        <v>320</v>
      </c>
      <c r="AH28" s="119" t="s">
        <v>320</v>
      </c>
      <c r="AI28" s="119" t="s">
        <v>320</v>
      </c>
      <c r="AJ28" s="119" t="s">
        <v>320</v>
      </c>
      <c r="AK28" s="119" t="s">
        <v>237</v>
      </c>
      <c r="AL28" s="119" t="s">
        <v>237</v>
      </c>
      <c r="AM28" s="119" t="s">
        <v>191</v>
      </c>
      <c r="AN28" s="119" t="s">
        <v>191</v>
      </c>
      <c r="AO28" s="119" t="s">
        <v>191</v>
      </c>
      <c r="AP28" s="119" t="s">
        <v>191</v>
      </c>
      <c r="AQ28" s="119" t="s">
        <v>191</v>
      </c>
      <c r="AR28" s="119" t="s">
        <v>241</v>
      </c>
      <c r="AS28" s="119" t="s">
        <v>241</v>
      </c>
      <c r="AT28" s="119" t="s">
        <v>237</v>
      </c>
      <c r="AU28" s="80"/>
      <c r="AV28" s="18"/>
      <c r="AW28" s="18"/>
      <c r="AX28" s="18"/>
    </row>
    <row r="29" spans="1:50" ht="18" customHeight="1" x14ac:dyDescent="0.25">
      <c r="A29" s="662"/>
      <c r="B29" s="664"/>
      <c r="C29" s="46">
        <v>6</v>
      </c>
      <c r="D29" s="78" t="s">
        <v>335</v>
      </c>
      <c r="E29" s="65" t="s">
        <v>325</v>
      </c>
      <c r="F29" s="65" t="s">
        <v>303</v>
      </c>
      <c r="G29" s="65" t="s">
        <v>252</v>
      </c>
      <c r="H29" s="65" t="s">
        <v>246</v>
      </c>
      <c r="I29" s="65" t="s">
        <v>113</v>
      </c>
      <c r="J29" s="65" t="s">
        <v>330</v>
      </c>
      <c r="K29" s="65" t="s">
        <v>255</v>
      </c>
      <c r="L29" s="65" t="s">
        <v>276</v>
      </c>
      <c r="M29" s="65" t="s">
        <v>239</v>
      </c>
      <c r="N29" s="65" t="s">
        <v>327</v>
      </c>
      <c r="O29" s="65" t="s">
        <v>250</v>
      </c>
      <c r="P29" s="65" t="s">
        <v>285</v>
      </c>
      <c r="Q29" s="65" t="s">
        <v>273</v>
      </c>
      <c r="R29" s="65" t="s">
        <v>277</v>
      </c>
      <c r="S29" s="65" t="s">
        <v>272</v>
      </c>
      <c r="T29" s="65" t="s">
        <v>237</v>
      </c>
      <c r="U29" s="85" t="s">
        <v>268</v>
      </c>
      <c r="V29" s="42" t="s">
        <v>44</v>
      </c>
      <c r="W29" s="10" t="s">
        <v>62</v>
      </c>
      <c r="X29" s="18">
        <f t="shared" si="1"/>
        <v>0</v>
      </c>
      <c r="Z29" s="18">
        <f t="shared" si="0"/>
        <v>0</v>
      </c>
      <c r="AA29" s="18" t="str">
        <f t="shared" si="2"/>
        <v>Benar</v>
      </c>
      <c r="AC29" s="119" t="s">
        <v>241</v>
      </c>
      <c r="AD29" s="119" t="s">
        <v>241</v>
      </c>
      <c r="AE29" s="119" t="s">
        <v>241</v>
      </c>
      <c r="AF29" s="119" t="s">
        <v>241</v>
      </c>
      <c r="AG29" s="119" t="s">
        <v>320</v>
      </c>
      <c r="AH29" s="119" t="s">
        <v>320</v>
      </c>
      <c r="AI29" s="119" t="s">
        <v>320</v>
      </c>
      <c r="AJ29" s="119" t="s">
        <v>320</v>
      </c>
      <c r="AK29" s="119" t="s">
        <v>237</v>
      </c>
      <c r="AL29" s="119" t="s">
        <v>237</v>
      </c>
      <c r="AM29" s="119" t="s">
        <v>191</v>
      </c>
      <c r="AN29" s="119" t="s">
        <v>191</v>
      </c>
      <c r="AO29" s="119" t="s">
        <v>191</v>
      </c>
      <c r="AP29" s="119" t="s">
        <v>191</v>
      </c>
      <c r="AQ29" s="119" t="s">
        <v>191</v>
      </c>
      <c r="AR29" s="119" t="s">
        <v>241</v>
      </c>
      <c r="AS29" s="119" t="s">
        <v>241</v>
      </c>
      <c r="AT29" s="119" t="s">
        <v>237</v>
      </c>
      <c r="AU29" s="80"/>
      <c r="AV29" s="18"/>
      <c r="AW29" s="18"/>
      <c r="AX29" s="18"/>
    </row>
    <row r="30" spans="1:50" ht="18" customHeight="1" x14ac:dyDescent="0.25">
      <c r="A30" s="662"/>
      <c r="B30" s="664"/>
      <c r="C30" s="46">
        <v>7</v>
      </c>
      <c r="D30" s="78" t="s">
        <v>252</v>
      </c>
      <c r="E30" s="65" t="s">
        <v>246</v>
      </c>
      <c r="F30" s="65" t="s">
        <v>335</v>
      </c>
      <c r="G30" s="65" t="s">
        <v>113</v>
      </c>
      <c r="H30" s="65" t="s">
        <v>303</v>
      </c>
      <c r="I30" s="65" t="s">
        <v>325</v>
      </c>
      <c r="J30" s="65" t="s">
        <v>327</v>
      </c>
      <c r="K30" s="65" t="s">
        <v>330</v>
      </c>
      <c r="L30" s="65" t="s">
        <v>255</v>
      </c>
      <c r="M30" s="65" t="s">
        <v>268</v>
      </c>
      <c r="N30" s="65" t="s">
        <v>272</v>
      </c>
      <c r="O30" s="65" t="s">
        <v>250</v>
      </c>
      <c r="P30" s="65" t="s">
        <v>242</v>
      </c>
      <c r="Q30" s="65" t="s">
        <v>273</v>
      </c>
      <c r="R30" s="65" t="s">
        <v>277</v>
      </c>
      <c r="S30" s="65" t="s">
        <v>245</v>
      </c>
      <c r="T30" s="65" t="s">
        <v>241</v>
      </c>
      <c r="U30" s="85" t="s">
        <v>326</v>
      </c>
      <c r="V30" s="42" t="s">
        <v>45</v>
      </c>
      <c r="W30" s="10" t="s">
        <v>63</v>
      </c>
      <c r="X30" s="18">
        <f t="shared" si="1"/>
        <v>0</v>
      </c>
      <c r="Z30" s="18">
        <f t="shared" si="0"/>
        <v>0</v>
      </c>
      <c r="AA30" s="18" t="str">
        <f t="shared" si="2"/>
        <v>Benar</v>
      </c>
      <c r="AC30" s="119" t="s">
        <v>241</v>
      </c>
      <c r="AD30" s="119" t="s">
        <v>241</v>
      </c>
      <c r="AE30" s="119" t="s">
        <v>241</v>
      </c>
      <c r="AF30" s="119" t="s">
        <v>241</v>
      </c>
      <c r="AG30" s="119" t="s">
        <v>320</v>
      </c>
      <c r="AH30" s="119" t="s">
        <v>320</v>
      </c>
      <c r="AI30" s="119" t="s">
        <v>320</v>
      </c>
      <c r="AJ30" s="119" t="s">
        <v>320</v>
      </c>
      <c r="AK30" s="119" t="s">
        <v>239</v>
      </c>
      <c r="AL30" s="119" t="s">
        <v>239</v>
      </c>
      <c r="AM30" s="119" t="s">
        <v>270</v>
      </c>
      <c r="AN30" s="119" t="s">
        <v>270</v>
      </c>
      <c r="AO30" s="119" t="s">
        <v>270</v>
      </c>
      <c r="AP30" s="119" t="s">
        <v>270</v>
      </c>
      <c r="AQ30" s="119" t="s">
        <v>270</v>
      </c>
      <c r="AR30" s="119" t="s">
        <v>241</v>
      </c>
      <c r="AS30" s="119" t="s">
        <v>241</v>
      </c>
      <c r="AT30" s="119" t="s">
        <v>239</v>
      </c>
      <c r="AU30" s="80"/>
      <c r="AV30" s="18"/>
      <c r="AW30" s="18"/>
      <c r="AX30" s="18"/>
    </row>
    <row r="31" spans="1:50" ht="18" customHeight="1" thickBot="1" x14ac:dyDescent="0.3">
      <c r="A31" s="663"/>
      <c r="B31" s="665"/>
      <c r="C31" s="16">
        <v>8</v>
      </c>
      <c r="D31" s="128" t="s">
        <v>252</v>
      </c>
      <c r="E31" s="124" t="s">
        <v>246</v>
      </c>
      <c r="F31" s="124" t="s">
        <v>335</v>
      </c>
      <c r="G31" s="124" t="s">
        <v>113</v>
      </c>
      <c r="H31" s="124" t="s">
        <v>303</v>
      </c>
      <c r="I31" s="124" t="s">
        <v>325</v>
      </c>
      <c r="J31" s="124" t="s">
        <v>327</v>
      </c>
      <c r="K31" s="124" t="s">
        <v>330</v>
      </c>
      <c r="L31" s="124" t="s">
        <v>255</v>
      </c>
      <c r="M31" s="124" t="s">
        <v>268</v>
      </c>
      <c r="N31" s="124" t="s">
        <v>272</v>
      </c>
      <c r="O31" s="124" t="s">
        <v>250</v>
      </c>
      <c r="P31" s="124" t="s">
        <v>242</v>
      </c>
      <c r="Q31" s="124" t="s">
        <v>273</v>
      </c>
      <c r="R31" s="124" t="s">
        <v>277</v>
      </c>
      <c r="S31" s="124" t="s">
        <v>245</v>
      </c>
      <c r="T31" s="124" t="s">
        <v>241</v>
      </c>
      <c r="U31" s="125" t="s">
        <v>326</v>
      </c>
      <c r="V31" s="42" t="s">
        <v>46</v>
      </c>
      <c r="W31" s="10" t="s">
        <v>64</v>
      </c>
      <c r="X31" s="18">
        <f t="shared" si="1"/>
        <v>0</v>
      </c>
      <c r="Z31" s="18">
        <f t="shared" si="0"/>
        <v>0</v>
      </c>
      <c r="AA31" s="18" t="str">
        <f t="shared" si="2"/>
        <v>Benar</v>
      </c>
      <c r="AC31" s="119" t="s">
        <v>321</v>
      </c>
      <c r="AD31" s="119" t="s">
        <v>321</v>
      </c>
      <c r="AE31" s="119" t="s">
        <v>321</v>
      </c>
      <c r="AF31" s="119" t="s">
        <v>262</v>
      </c>
      <c r="AG31" s="119" t="s">
        <v>262</v>
      </c>
      <c r="AH31" s="119" t="s">
        <v>262</v>
      </c>
      <c r="AI31" s="119" t="s">
        <v>320</v>
      </c>
      <c r="AJ31" s="119" t="s">
        <v>320</v>
      </c>
      <c r="AK31" s="119" t="s">
        <v>239</v>
      </c>
      <c r="AL31" s="119" t="s">
        <v>239</v>
      </c>
      <c r="AM31" s="119" t="s">
        <v>270</v>
      </c>
      <c r="AN31" s="119" t="s">
        <v>270</v>
      </c>
      <c r="AO31" s="119" t="s">
        <v>270</v>
      </c>
      <c r="AP31" s="119" t="s">
        <v>270</v>
      </c>
      <c r="AQ31" s="119" t="s">
        <v>270</v>
      </c>
      <c r="AR31" s="119" t="s">
        <v>241</v>
      </c>
      <c r="AS31" s="119" t="s">
        <v>241</v>
      </c>
      <c r="AT31" s="119" t="s">
        <v>239</v>
      </c>
      <c r="AU31" s="80"/>
      <c r="AV31" s="18"/>
      <c r="AW31" s="18"/>
      <c r="AX31" s="18"/>
    </row>
    <row r="32" spans="1:50" ht="18" customHeight="1" thickTop="1" x14ac:dyDescent="0.25">
      <c r="A32" s="666">
        <v>4</v>
      </c>
      <c r="B32" s="693" t="s">
        <v>19</v>
      </c>
      <c r="C32" s="12">
        <v>1</v>
      </c>
      <c r="D32" s="127" t="s">
        <v>271</v>
      </c>
      <c r="E32" s="72" t="s">
        <v>322</v>
      </c>
      <c r="F32" s="72" t="s">
        <v>328</v>
      </c>
      <c r="G32" s="72" t="s">
        <v>276</v>
      </c>
      <c r="H32" s="72" t="s">
        <v>189</v>
      </c>
      <c r="I32" s="72" t="s">
        <v>189</v>
      </c>
      <c r="J32" s="72" t="s">
        <v>320</v>
      </c>
      <c r="K32" s="72" t="s">
        <v>270</v>
      </c>
      <c r="L32" s="72" t="s">
        <v>231</v>
      </c>
      <c r="M32" s="72" t="s">
        <v>274</v>
      </c>
      <c r="N32" s="72" t="s">
        <v>257</v>
      </c>
      <c r="O32" s="72" t="s">
        <v>257</v>
      </c>
      <c r="P32" s="72" t="s">
        <v>277</v>
      </c>
      <c r="Q32" s="72" t="s">
        <v>242</v>
      </c>
      <c r="R32" s="72" t="s">
        <v>279</v>
      </c>
      <c r="S32" s="72" t="s">
        <v>236</v>
      </c>
      <c r="T32" s="72" t="s">
        <v>248</v>
      </c>
      <c r="U32" s="91" t="s">
        <v>239</v>
      </c>
      <c r="V32" s="42" t="s">
        <v>47</v>
      </c>
      <c r="W32" s="10" t="s">
        <v>65</v>
      </c>
      <c r="X32" s="18">
        <f t="shared" si="1"/>
        <v>0</v>
      </c>
      <c r="Z32" s="18">
        <f t="shared" si="0"/>
        <v>0</v>
      </c>
      <c r="AA32" s="18" t="str">
        <f t="shared" si="2"/>
        <v>Benar</v>
      </c>
      <c r="AC32" s="119" t="s">
        <v>321</v>
      </c>
      <c r="AD32" s="119" t="s">
        <v>321</v>
      </c>
      <c r="AE32" s="119" t="s">
        <v>321</v>
      </c>
      <c r="AF32" s="119" t="s">
        <v>262</v>
      </c>
      <c r="AG32" s="119" t="s">
        <v>262</v>
      </c>
      <c r="AH32" s="119" t="s">
        <v>262</v>
      </c>
      <c r="AI32" s="119" t="s">
        <v>320</v>
      </c>
      <c r="AJ32" s="119" t="s">
        <v>320</v>
      </c>
      <c r="AK32" s="119" t="s">
        <v>239</v>
      </c>
      <c r="AL32" s="119" t="s">
        <v>239</v>
      </c>
      <c r="AM32" s="119" t="s">
        <v>195</v>
      </c>
      <c r="AN32" s="119" t="s">
        <v>195</v>
      </c>
      <c r="AO32" s="119" t="s">
        <v>196</v>
      </c>
      <c r="AP32" s="119" t="s">
        <v>196</v>
      </c>
      <c r="AQ32" s="119" t="s">
        <v>287</v>
      </c>
      <c r="AR32" s="119" t="s">
        <v>241</v>
      </c>
      <c r="AS32" s="119" t="s">
        <v>241</v>
      </c>
      <c r="AT32" s="119" t="s">
        <v>239</v>
      </c>
      <c r="AU32" s="80"/>
      <c r="AV32" s="18"/>
      <c r="AW32" s="18"/>
      <c r="AX32" s="18"/>
    </row>
    <row r="33" spans="1:50" ht="18" customHeight="1" x14ac:dyDescent="0.25">
      <c r="A33" s="662"/>
      <c r="B33" s="664"/>
      <c r="C33" s="46">
        <v>2</v>
      </c>
      <c r="D33" s="78" t="s">
        <v>271</v>
      </c>
      <c r="E33" s="65" t="s">
        <v>322</v>
      </c>
      <c r="F33" s="65" t="s">
        <v>236</v>
      </c>
      <c r="G33" s="65" t="s">
        <v>276</v>
      </c>
      <c r="H33" s="65" t="s">
        <v>189</v>
      </c>
      <c r="I33" s="65" t="s">
        <v>189</v>
      </c>
      <c r="J33" s="65" t="s">
        <v>320</v>
      </c>
      <c r="K33" s="65" t="s">
        <v>270</v>
      </c>
      <c r="L33" s="65" t="s">
        <v>231</v>
      </c>
      <c r="M33" s="65" t="s">
        <v>274</v>
      </c>
      <c r="N33" s="65" t="s">
        <v>257</v>
      </c>
      <c r="O33" s="65" t="s">
        <v>257</v>
      </c>
      <c r="P33" s="65" t="s">
        <v>277</v>
      </c>
      <c r="Q33" s="65" t="s">
        <v>242</v>
      </c>
      <c r="R33" s="65" t="s">
        <v>284</v>
      </c>
      <c r="S33" s="65" t="s">
        <v>248</v>
      </c>
      <c r="T33" s="65" t="s">
        <v>262</v>
      </c>
      <c r="U33" s="85" t="s">
        <v>239</v>
      </c>
      <c r="V33" s="42" t="s">
        <v>48</v>
      </c>
      <c r="W33" s="10" t="s">
        <v>66</v>
      </c>
      <c r="X33" s="18">
        <f t="shared" si="1"/>
        <v>0</v>
      </c>
      <c r="Z33" s="18">
        <f t="shared" si="0"/>
        <v>0</v>
      </c>
      <c r="AA33" s="18" t="str">
        <f t="shared" si="2"/>
        <v>Benar</v>
      </c>
      <c r="AC33" s="119" t="s">
        <v>322</v>
      </c>
      <c r="AD33" s="119" t="s">
        <v>322</v>
      </c>
      <c r="AE33" s="119" t="s">
        <v>236</v>
      </c>
      <c r="AF33" s="119" t="s">
        <v>236</v>
      </c>
      <c r="AG33" s="119" t="s">
        <v>323</v>
      </c>
      <c r="AH33" s="119" t="s">
        <v>323</v>
      </c>
      <c r="AI33" s="119" t="s">
        <v>262</v>
      </c>
      <c r="AJ33" s="119" t="s">
        <v>262</v>
      </c>
      <c r="AK33" s="119" t="s">
        <v>239</v>
      </c>
      <c r="AL33" s="119" t="s">
        <v>239</v>
      </c>
      <c r="AM33" s="119" t="s">
        <v>195</v>
      </c>
      <c r="AN33" s="119" t="s">
        <v>195</v>
      </c>
      <c r="AO33" s="119" t="s">
        <v>196</v>
      </c>
      <c r="AP33" s="119" t="s">
        <v>196</v>
      </c>
      <c r="AQ33" s="119" t="s">
        <v>287</v>
      </c>
      <c r="AR33" s="119" t="s">
        <v>262</v>
      </c>
      <c r="AS33" s="119" t="s">
        <v>262</v>
      </c>
      <c r="AT33" s="119" t="s">
        <v>239</v>
      </c>
      <c r="AU33" s="80"/>
      <c r="AV33" s="18"/>
      <c r="AW33" s="18"/>
      <c r="AX33" s="18"/>
    </row>
    <row r="34" spans="1:50" ht="18" customHeight="1" x14ac:dyDescent="0.25">
      <c r="A34" s="662"/>
      <c r="B34" s="664"/>
      <c r="C34" s="46">
        <v>3</v>
      </c>
      <c r="D34" s="78" t="s">
        <v>321</v>
      </c>
      <c r="E34" s="65" t="s">
        <v>322</v>
      </c>
      <c r="F34" s="65" t="s">
        <v>236</v>
      </c>
      <c r="G34" s="65" t="s">
        <v>246</v>
      </c>
      <c r="H34" s="65" t="s">
        <v>324</v>
      </c>
      <c r="I34" s="65" t="s">
        <v>252</v>
      </c>
      <c r="J34" s="65" t="s">
        <v>195</v>
      </c>
      <c r="K34" s="65" t="s">
        <v>274</v>
      </c>
      <c r="L34" s="65" t="s">
        <v>231</v>
      </c>
      <c r="M34" s="123" t="s">
        <v>268</v>
      </c>
      <c r="N34" s="65" t="s">
        <v>242</v>
      </c>
      <c r="O34" s="65" t="s">
        <v>250</v>
      </c>
      <c r="P34" s="65" t="s">
        <v>270</v>
      </c>
      <c r="Q34" s="65" t="s">
        <v>277</v>
      </c>
      <c r="R34" s="65" t="s">
        <v>272</v>
      </c>
      <c r="S34" s="65" t="s">
        <v>237</v>
      </c>
      <c r="T34" s="65" t="s">
        <v>262</v>
      </c>
      <c r="U34" s="85" t="s">
        <v>239</v>
      </c>
      <c r="V34" s="42" t="s">
        <v>49</v>
      </c>
      <c r="W34" s="10" t="s">
        <v>67</v>
      </c>
      <c r="X34" s="18">
        <f t="shared" si="1"/>
        <v>0</v>
      </c>
      <c r="Z34" s="18">
        <f t="shared" si="0"/>
        <v>0</v>
      </c>
      <c r="AA34" s="18" t="str">
        <f t="shared" si="2"/>
        <v>Benar</v>
      </c>
      <c r="AC34" s="119" t="s">
        <v>322</v>
      </c>
      <c r="AD34" s="119" t="s">
        <v>322</v>
      </c>
      <c r="AE34" s="119" t="s">
        <v>236</v>
      </c>
      <c r="AF34" s="119" t="s">
        <v>236</v>
      </c>
      <c r="AG34" s="119" t="s">
        <v>323</v>
      </c>
      <c r="AH34" s="119" t="s">
        <v>323</v>
      </c>
      <c r="AI34" s="119" t="s">
        <v>262</v>
      </c>
      <c r="AJ34" s="119" t="s">
        <v>262</v>
      </c>
      <c r="AK34" s="119" t="s">
        <v>239</v>
      </c>
      <c r="AL34" s="119" t="s">
        <v>239</v>
      </c>
      <c r="AM34" s="119" t="s">
        <v>279</v>
      </c>
      <c r="AN34" s="119" t="s">
        <v>279</v>
      </c>
      <c r="AO34" s="119" t="s">
        <v>279</v>
      </c>
      <c r="AP34" s="119" t="s">
        <v>279</v>
      </c>
      <c r="AQ34" s="119" t="s">
        <v>279</v>
      </c>
      <c r="AR34" s="119" t="s">
        <v>262</v>
      </c>
      <c r="AS34" s="119" t="s">
        <v>262</v>
      </c>
      <c r="AT34" s="119" t="s">
        <v>239</v>
      </c>
      <c r="AU34" s="80"/>
      <c r="AV34" s="18"/>
      <c r="AW34" s="18"/>
      <c r="AX34" s="18"/>
    </row>
    <row r="35" spans="1:50" ht="18" customHeight="1" x14ac:dyDescent="0.25">
      <c r="A35" s="662"/>
      <c r="B35" s="664"/>
      <c r="C35" s="46">
        <v>4</v>
      </c>
      <c r="D35" s="78" t="s">
        <v>321</v>
      </c>
      <c r="E35" s="65" t="s">
        <v>241</v>
      </c>
      <c r="F35" s="65" t="s">
        <v>236</v>
      </c>
      <c r="G35" s="65" t="s">
        <v>246</v>
      </c>
      <c r="H35" s="65" t="s">
        <v>324</v>
      </c>
      <c r="I35" s="65" t="s">
        <v>252</v>
      </c>
      <c r="J35" s="65" t="s">
        <v>195</v>
      </c>
      <c r="K35" s="65" t="s">
        <v>274</v>
      </c>
      <c r="L35" s="65" t="s">
        <v>239</v>
      </c>
      <c r="M35" s="65" t="s">
        <v>268</v>
      </c>
      <c r="N35" s="65" t="s">
        <v>242</v>
      </c>
      <c r="O35" s="65" t="s">
        <v>250</v>
      </c>
      <c r="P35" s="65" t="s">
        <v>270</v>
      </c>
      <c r="Q35" s="65" t="s">
        <v>277</v>
      </c>
      <c r="R35" s="65" t="s">
        <v>272</v>
      </c>
      <c r="S35" s="65" t="s">
        <v>237</v>
      </c>
      <c r="T35" s="65" t="s">
        <v>245</v>
      </c>
      <c r="U35" s="85" t="s">
        <v>248</v>
      </c>
      <c r="V35" s="42" t="s">
        <v>50</v>
      </c>
      <c r="W35" s="10" t="s">
        <v>68</v>
      </c>
      <c r="X35" s="18">
        <f t="shared" si="1"/>
        <v>0</v>
      </c>
      <c r="Z35" s="18">
        <f t="shared" ref="Z35:Z53" si="3">Y35+X35</f>
        <v>0</v>
      </c>
      <c r="AA35" s="18" t="str">
        <f t="shared" si="2"/>
        <v>Benar</v>
      </c>
      <c r="AC35" s="119" t="s">
        <v>322</v>
      </c>
      <c r="AD35" s="119" t="s">
        <v>322</v>
      </c>
      <c r="AE35" s="119" t="s">
        <v>236</v>
      </c>
      <c r="AF35" s="119" t="s">
        <v>236</v>
      </c>
      <c r="AG35" s="119" t="s">
        <v>323</v>
      </c>
      <c r="AH35" s="119" t="s">
        <v>323</v>
      </c>
      <c r="AI35" s="119" t="s">
        <v>262</v>
      </c>
      <c r="AJ35" s="119" t="s">
        <v>262</v>
      </c>
      <c r="AK35" s="119" t="s">
        <v>268</v>
      </c>
      <c r="AL35" s="119" t="s">
        <v>268</v>
      </c>
      <c r="AM35" s="119" t="s">
        <v>279</v>
      </c>
      <c r="AN35" s="119" t="s">
        <v>279</v>
      </c>
      <c r="AO35" s="119" t="s">
        <v>279</v>
      </c>
      <c r="AP35" s="119" t="s">
        <v>279</v>
      </c>
      <c r="AQ35" s="119" t="s">
        <v>279</v>
      </c>
      <c r="AR35" s="119" t="s">
        <v>262</v>
      </c>
      <c r="AS35" s="119" t="s">
        <v>262</v>
      </c>
      <c r="AT35" s="119" t="s">
        <v>268</v>
      </c>
      <c r="AU35" s="80"/>
      <c r="AV35" s="18"/>
      <c r="AW35" s="18"/>
      <c r="AX35" s="18"/>
    </row>
    <row r="36" spans="1:50" ht="18" customHeight="1" x14ac:dyDescent="0.25">
      <c r="A36" s="662"/>
      <c r="B36" s="664"/>
      <c r="C36" s="46">
        <v>5</v>
      </c>
      <c r="D36" s="78" t="s">
        <v>246</v>
      </c>
      <c r="E36" s="65" t="s">
        <v>241</v>
      </c>
      <c r="F36" s="65" t="s">
        <v>271</v>
      </c>
      <c r="G36" s="65" t="s">
        <v>324</v>
      </c>
      <c r="H36" s="65" t="s">
        <v>252</v>
      </c>
      <c r="I36" s="64" t="s">
        <v>320</v>
      </c>
      <c r="J36" s="65" t="s">
        <v>255</v>
      </c>
      <c r="K36" s="65" t="s">
        <v>237</v>
      </c>
      <c r="L36" s="65" t="s">
        <v>239</v>
      </c>
      <c r="M36" s="65" t="s">
        <v>328</v>
      </c>
      <c r="N36" s="65" t="s">
        <v>250</v>
      </c>
      <c r="O36" s="65" t="s">
        <v>279</v>
      </c>
      <c r="P36" s="65" t="s">
        <v>284</v>
      </c>
      <c r="Q36" s="65" t="s">
        <v>273</v>
      </c>
      <c r="R36" s="65" t="s">
        <v>242</v>
      </c>
      <c r="S36" s="65" t="s">
        <v>262</v>
      </c>
      <c r="T36" s="65" t="s">
        <v>245</v>
      </c>
      <c r="U36" s="85" t="s">
        <v>248</v>
      </c>
      <c r="V36" s="42" t="s">
        <v>51</v>
      </c>
      <c r="W36" s="10" t="s">
        <v>69</v>
      </c>
      <c r="X36" s="18">
        <f t="shared" si="1"/>
        <v>0</v>
      </c>
      <c r="Z36" s="18">
        <f t="shared" si="3"/>
        <v>0</v>
      </c>
      <c r="AA36" s="18" t="str">
        <f t="shared" si="2"/>
        <v>Benar</v>
      </c>
      <c r="AC36" s="119" t="s">
        <v>324</v>
      </c>
      <c r="AD36" s="119" t="s">
        <v>324</v>
      </c>
      <c r="AE36" s="119" t="s">
        <v>324</v>
      </c>
      <c r="AF36" s="119" t="s">
        <v>324</v>
      </c>
      <c r="AG36" s="119" t="s">
        <v>324</v>
      </c>
      <c r="AH36" s="119" t="s">
        <v>324</v>
      </c>
      <c r="AI36" s="119" t="s">
        <v>262</v>
      </c>
      <c r="AJ36" s="119" t="s">
        <v>262</v>
      </c>
      <c r="AK36" s="119" t="s">
        <v>268</v>
      </c>
      <c r="AL36" s="119" t="s">
        <v>268</v>
      </c>
      <c r="AM36" s="119" t="s">
        <v>279</v>
      </c>
      <c r="AN36" s="119" t="s">
        <v>279</v>
      </c>
      <c r="AO36" s="119" t="s">
        <v>279</v>
      </c>
      <c r="AP36" s="119" t="s">
        <v>279</v>
      </c>
      <c r="AQ36" s="119" t="s">
        <v>279</v>
      </c>
      <c r="AR36" s="119" t="s">
        <v>262</v>
      </c>
      <c r="AS36" s="119" t="s">
        <v>262</v>
      </c>
      <c r="AT36" s="119" t="s">
        <v>268</v>
      </c>
      <c r="AU36" s="80"/>
      <c r="AV36" s="18"/>
      <c r="AW36" s="18"/>
      <c r="AX36" s="18"/>
    </row>
    <row r="37" spans="1:50" ht="18" customHeight="1" x14ac:dyDescent="0.25">
      <c r="A37" s="662"/>
      <c r="B37" s="664"/>
      <c r="C37" s="46">
        <v>6</v>
      </c>
      <c r="D37" s="78" t="s">
        <v>246</v>
      </c>
      <c r="E37" s="65" t="s">
        <v>241</v>
      </c>
      <c r="F37" s="65" t="s">
        <v>271</v>
      </c>
      <c r="G37" s="65" t="s">
        <v>324</v>
      </c>
      <c r="H37" s="65" t="s">
        <v>252</v>
      </c>
      <c r="I37" s="64" t="s">
        <v>320</v>
      </c>
      <c r="J37" s="65" t="s">
        <v>255</v>
      </c>
      <c r="K37" s="65" t="s">
        <v>237</v>
      </c>
      <c r="L37" s="65" t="s">
        <v>239</v>
      </c>
      <c r="M37" s="65" t="s">
        <v>231</v>
      </c>
      <c r="N37" s="65" t="s">
        <v>250</v>
      </c>
      <c r="O37" s="117" t="s">
        <v>328</v>
      </c>
      <c r="P37" s="65" t="s">
        <v>279</v>
      </c>
      <c r="Q37" s="65" t="s">
        <v>273</v>
      </c>
      <c r="R37" s="65" t="s">
        <v>242</v>
      </c>
      <c r="S37" s="65" t="s">
        <v>262</v>
      </c>
      <c r="T37" s="65" t="s">
        <v>272</v>
      </c>
      <c r="U37" s="85" t="s">
        <v>248</v>
      </c>
      <c r="V37" s="42" t="s">
        <v>52</v>
      </c>
      <c r="W37" s="10" t="s">
        <v>70</v>
      </c>
      <c r="X37" s="18">
        <f t="shared" si="1"/>
        <v>0</v>
      </c>
      <c r="Z37" s="18">
        <f t="shared" si="3"/>
        <v>0</v>
      </c>
      <c r="AA37" s="18" t="str">
        <f t="shared" si="2"/>
        <v>Benar</v>
      </c>
      <c r="AC37" s="119" t="s">
        <v>324</v>
      </c>
      <c r="AD37" s="119" t="s">
        <v>324</v>
      </c>
      <c r="AE37" s="119" t="s">
        <v>324</v>
      </c>
      <c r="AF37" s="119" t="s">
        <v>324</v>
      </c>
      <c r="AG37" s="119" t="s">
        <v>324</v>
      </c>
      <c r="AH37" s="119" t="s">
        <v>324</v>
      </c>
      <c r="AI37" s="119" t="s">
        <v>322</v>
      </c>
      <c r="AJ37" s="119" t="s">
        <v>322</v>
      </c>
      <c r="AK37" s="119" t="s">
        <v>268</v>
      </c>
      <c r="AL37" s="119" t="s">
        <v>268</v>
      </c>
      <c r="AM37" s="119" t="s">
        <v>277</v>
      </c>
      <c r="AN37" s="119" t="s">
        <v>277</v>
      </c>
      <c r="AO37" s="119" t="s">
        <v>277</v>
      </c>
      <c r="AP37" s="119" t="s">
        <v>277</v>
      </c>
      <c r="AQ37" s="119" t="s">
        <v>277</v>
      </c>
      <c r="AR37" s="119" t="s">
        <v>236</v>
      </c>
      <c r="AS37" s="119" t="s">
        <v>236</v>
      </c>
      <c r="AT37" s="119" t="s">
        <v>268</v>
      </c>
      <c r="AU37" s="80"/>
      <c r="AV37" s="18"/>
      <c r="AW37" s="18"/>
      <c r="AX37" s="18"/>
    </row>
    <row r="38" spans="1:50" ht="18" customHeight="1" x14ac:dyDescent="0.25">
      <c r="A38" s="662"/>
      <c r="B38" s="664"/>
      <c r="C38" s="46">
        <v>7</v>
      </c>
      <c r="D38" s="78" t="s">
        <v>303</v>
      </c>
      <c r="E38" s="65" t="s">
        <v>246</v>
      </c>
      <c r="F38" s="65" t="s">
        <v>275</v>
      </c>
      <c r="G38" s="65" t="s">
        <v>271</v>
      </c>
      <c r="H38" s="65" t="s">
        <v>320</v>
      </c>
      <c r="I38" s="65" t="s">
        <v>324</v>
      </c>
      <c r="J38" s="65" t="s">
        <v>237</v>
      </c>
      <c r="K38" s="65" t="s">
        <v>255</v>
      </c>
      <c r="L38" s="65" t="s">
        <v>274</v>
      </c>
      <c r="M38" s="65" t="s">
        <v>231</v>
      </c>
      <c r="N38" s="65" t="s">
        <v>245</v>
      </c>
      <c r="O38" s="65" t="s">
        <v>242</v>
      </c>
      <c r="P38" s="65" t="s">
        <v>273</v>
      </c>
      <c r="Q38" s="65" t="s">
        <v>270</v>
      </c>
      <c r="R38" s="65" t="s">
        <v>326</v>
      </c>
      <c r="S38" s="65" t="s">
        <v>241</v>
      </c>
      <c r="T38" s="65" t="s">
        <v>272</v>
      </c>
      <c r="U38" s="85" t="s">
        <v>287</v>
      </c>
      <c r="V38" s="42" t="s">
        <v>53</v>
      </c>
      <c r="W38" s="10" t="s">
        <v>71</v>
      </c>
      <c r="X38" s="18">
        <f t="shared" si="1"/>
        <v>1</v>
      </c>
      <c r="Z38" s="18">
        <f t="shared" si="3"/>
        <v>1</v>
      </c>
      <c r="AA38" s="18" t="str">
        <f t="shared" si="2"/>
        <v>Benar</v>
      </c>
      <c r="AC38" s="119" t="s">
        <v>268</v>
      </c>
      <c r="AD38" s="119" t="s">
        <v>268</v>
      </c>
      <c r="AE38" s="119" t="s">
        <v>268</v>
      </c>
      <c r="AF38" s="119" t="s">
        <v>268</v>
      </c>
      <c r="AG38" s="119" t="s">
        <v>268</v>
      </c>
      <c r="AH38" s="119" t="s">
        <v>268</v>
      </c>
      <c r="AI38" s="119" t="s">
        <v>322</v>
      </c>
      <c r="AJ38" s="119" t="s">
        <v>322</v>
      </c>
      <c r="AK38" s="119" t="s">
        <v>268</v>
      </c>
      <c r="AL38" s="119" t="s">
        <v>268</v>
      </c>
      <c r="AM38" s="119" t="s">
        <v>277</v>
      </c>
      <c r="AN38" s="119" t="s">
        <v>277</v>
      </c>
      <c r="AO38" s="119" t="s">
        <v>277</v>
      </c>
      <c r="AP38" s="119" t="s">
        <v>277</v>
      </c>
      <c r="AQ38" s="119" t="s">
        <v>277</v>
      </c>
      <c r="AR38" s="119" t="s">
        <v>236</v>
      </c>
      <c r="AS38" s="119" t="s">
        <v>236</v>
      </c>
      <c r="AT38" s="119" t="s">
        <v>268</v>
      </c>
      <c r="AU38" s="80"/>
      <c r="AV38" s="18"/>
      <c r="AW38" s="18"/>
      <c r="AX38" s="18"/>
    </row>
    <row r="39" spans="1:50" ht="18" customHeight="1" thickBot="1" x14ac:dyDescent="0.3">
      <c r="A39" s="663"/>
      <c r="B39" s="665"/>
      <c r="C39" s="16">
        <v>8</v>
      </c>
      <c r="D39" s="129" t="s">
        <v>303</v>
      </c>
      <c r="E39" s="73" t="s">
        <v>246</v>
      </c>
      <c r="F39" s="73" t="s">
        <v>275</v>
      </c>
      <c r="G39" s="73" t="s">
        <v>271</v>
      </c>
      <c r="H39" s="73" t="s">
        <v>320</v>
      </c>
      <c r="I39" s="73" t="s">
        <v>324</v>
      </c>
      <c r="J39" s="73" t="s">
        <v>237</v>
      </c>
      <c r="K39" s="73" t="s">
        <v>255</v>
      </c>
      <c r="L39" s="73" t="s">
        <v>274</v>
      </c>
      <c r="M39" s="73" t="s">
        <v>231</v>
      </c>
      <c r="N39" s="73" t="s">
        <v>245</v>
      </c>
      <c r="O39" s="73" t="s">
        <v>242</v>
      </c>
      <c r="P39" s="73" t="s">
        <v>273</v>
      </c>
      <c r="Q39" s="73" t="s">
        <v>270</v>
      </c>
      <c r="R39" s="73" t="s">
        <v>326</v>
      </c>
      <c r="S39" s="73" t="s">
        <v>241</v>
      </c>
      <c r="T39" s="73" t="s">
        <v>284</v>
      </c>
      <c r="U39" s="86" t="s">
        <v>287</v>
      </c>
      <c r="V39" s="42" t="s">
        <v>54</v>
      </c>
      <c r="W39" s="10" t="s">
        <v>72</v>
      </c>
      <c r="X39" s="18">
        <f t="shared" si="1"/>
        <v>1</v>
      </c>
      <c r="Z39" s="18">
        <f t="shared" si="3"/>
        <v>1</v>
      </c>
      <c r="AA39" s="18" t="str">
        <f>IF(Z39&gt;1,"Salah","Benar")</f>
        <v>Benar</v>
      </c>
      <c r="AC39" s="119" t="s">
        <v>268</v>
      </c>
      <c r="AD39" s="119" t="s">
        <v>268</v>
      </c>
      <c r="AE39" s="119" t="s">
        <v>268</v>
      </c>
      <c r="AF39" s="119" t="s">
        <v>268</v>
      </c>
      <c r="AG39" s="119" t="s">
        <v>268</v>
      </c>
      <c r="AH39" s="119" t="s">
        <v>268</v>
      </c>
      <c r="AI39" s="119" t="s">
        <v>322</v>
      </c>
      <c r="AJ39" s="119" t="s">
        <v>322</v>
      </c>
      <c r="AK39" s="119" t="s">
        <v>270</v>
      </c>
      <c r="AL39" s="119" t="s">
        <v>270</v>
      </c>
      <c r="AM39" s="119" t="s">
        <v>277</v>
      </c>
      <c r="AN39" s="119" t="s">
        <v>277</v>
      </c>
      <c r="AO39" s="119" t="s">
        <v>277</v>
      </c>
      <c r="AP39" s="119" t="s">
        <v>277</v>
      </c>
      <c r="AQ39" s="119" t="s">
        <v>277</v>
      </c>
      <c r="AR39" s="119" t="s">
        <v>236</v>
      </c>
      <c r="AS39" s="119" t="s">
        <v>236</v>
      </c>
      <c r="AT39" s="119" t="s">
        <v>270</v>
      </c>
      <c r="AU39" s="80"/>
      <c r="AV39" s="18"/>
      <c r="AW39" s="18"/>
      <c r="AX39" s="18"/>
    </row>
    <row r="40" spans="1:50" ht="18" customHeight="1" thickTop="1" x14ac:dyDescent="0.25">
      <c r="A40" s="662">
        <v>5</v>
      </c>
      <c r="B40" s="668" t="s">
        <v>20</v>
      </c>
      <c r="C40" s="12">
        <v>1</v>
      </c>
      <c r="D40" s="61" t="s">
        <v>276</v>
      </c>
      <c r="E40" s="72" t="s">
        <v>303</v>
      </c>
      <c r="F40" s="72" t="s">
        <v>246</v>
      </c>
      <c r="G40" s="72" t="s">
        <v>195</v>
      </c>
      <c r="H40" s="72" t="s">
        <v>323</v>
      </c>
      <c r="I40" s="72" t="s">
        <v>328</v>
      </c>
      <c r="J40" s="72" t="s">
        <v>330</v>
      </c>
      <c r="K40" s="72" t="s">
        <v>320</v>
      </c>
      <c r="L40" s="72" t="s">
        <v>248</v>
      </c>
      <c r="M40" s="72" t="s">
        <v>245</v>
      </c>
      <c r="N40" s="72" t="s">
        <v>242</v>
      </c>
      <c r="O40" s="72" t="s">
        <v>270</v>
      </c>
      <c r="P40" s="72" t="s">
        <v>257</v>
      </c>
      <c r="Q40" s="72" t="s">
        <v>257</v>
      </c>
      <c r="R40" s="65" t="s">
        <v>277</v>
      </c>
      <c r="S40" s="72" t="s">
        <v>257</v>
      </c>
      <c r="T40" s="72" t="s">
        <v>255</v>
      </c>
      <c r="U40" s="91" t="s">
        <v>268</v>
      </c>
      <c r="V40" s="42" t="s">
        <v>55</v>
      </c>
      <c r="W40" s="10" t="s">
        <v>73</v>
      </c>
      <c r="X40" s="18">
        <f t="shared" si="1"/>
        <v>0</v>
      </c>
      <c r="Z40" s="18">
        <f t="shared" si="3"/>
        <v>0</v>
      </c>
      <c r="AA40" s="18" t="str">
        <f t="shared" si="2"/>
        <v>Benar</v>
      </c>
      <c r="AC40" s="119" t="s">
        <v>271</v>
      </c>
      <c r="AD40" s="119" t="s">
        <v>271</v>
      </c>
      <c r="AE40" s="119" t="s">
        <v>271</v>
      </c>
      <c r="AF40" s="119" t="s">
        <v>271</v>
      </c>
      <c r="AG40" s="119" t="s">
        <v>271</v>
      </c>
      <c r="AH40" s="119" t="s">
        <v>271</v>
      </c>
      <c r="AI40" s="119" t="s">
        <v>322</v>
      </c>
      <c r="AJ40" s="119" t="s">
        <v>322</v>
      </c>
      <c r="AK40" s="119" t="s">
        <v>270</v>
      </c>
      <c r="AL40" s="119" t="s">
        <v>270</v>
      </c>
      <c r="AM40" s="119" t="s">
        <v>277</v>
      </c>
      <c r="AN40" s="119" t="s">
        <v>277</v>
      </c>
      <c r="AO40" s="119" t="s">
        <v>277</v>
      </c>
      <c r="AP40" s="119" t="s">
        <v>277</v>
      </c>
      <c r="AQ40" s="119" t="s">
        <v>277</v>
      </c>
      <c r="AR40" s="119" t="s">
        <v>236</v>
      </c>
      <c r="AS40" s="119" t="s">
        <v>236</v>
      </c>
      <c r="AT40" s="119" t="s">
        <v>270</v>
      </c>
      <c r="AU40" s="80"/>
      <c r="AV40" s="18"/>
      <c r="AW40" s="18"/>
      <c r="AX40" s="18"/>
    </row>
    <row r="41" spans="1:50" ht="18" customHeight="1" x14ac:dyDescent="0.25">
      <c r="A41" s="662"/>
      <c r="B41" s="668"/>
      <c r="C41" s="46">
        <v>2</v>
      </c>
      <c r="D41" s="63" t="s">
        <v>276</v>
      </c>
      <c r="E41" s="65" t="s">
        <v>303</v>
      </c>
      <c r="F41" s="65" t="s">
        <v>246</v>
      </c>
      <c r="G41" s="65" t="s">
        <v>195</v>
      </c>
      <c r="H41" s="65" t="s">
        <v>323</v>
      </c>
      <c r="I41" s="65" t="s">
        <v>271</v>
      </c>
      <c r="J41" s="65" t="s">
        <v>330</v>
      </c>
      <c r="K41" s="65" t="s">
        <v>320</v>
      </c>
      <c r="L41" s="118" t="s">
        <v>328</v>
      </c>
      <c r="M41" s="65" t="s">
        <v>245</v>
      </c>
      <c r="N41" s="65" t="s">
        <v>242</v>
      </c>
      <c r="O41" s="65" t="s">
        <v>270</v>
      </c>
      <c r="P41" s="65" t="s">
        <v>257</v>
      </c>
      <c r="Q41" s="65" t="s">
        <v>257</v>
      </c>
      <c r="R41" s="65" t="s">
        <v>277</v>
      </c>
      <c r="S41" s="111" t="s">
        <v>257</v>
      </c>
      <c r="T41" s="65" t="s">
        <v>255</v>
      </c>
      <c r="U41" s="85" t="s">
        <v>268</v>
      </c>
      <c r="V41" s="42" t="s">
        <v>56</v>
      </c>
      <c r="W41" s="10" t="s">
        <v>74</v>
      </c>
      <c r="X41" s="18">
        <f t="shared" si="1"/>
        <v>0</v>
      </c>
      <c r="Z41" s="18">
        <f t="shared" si="3"/>
        <v>0</v>
      </c>
      <c r="AA41" s="18" t="str">
        <f t="shared" si="2"/>
        <v>Benar</v>
      </c>
      <c r="AC41" s="119" t="s">
        <v>271</v>
      </c>
      <c r="AD41" s="119" t="s">
        <v>271</v>
      </c>
      <c r="AE41" s="119" t="s">
        <v>271</v>
      </c>
      <c r="AF41" s="119" t="s">
        <v>271</v>
      </c>
      <c r="AG41" s="119" t="s">
        <v>271</v>
      </c>
      <c r="AH41" s="119" t="s">
        <v>271</v>
      </c>
      <c r="AI41" s="119" t="s">
        <v>322</v>
      </c>
      <c r="AJ41" s="119" t="s">
        <v>322</v>
      </c>
      <c r="AK41" s="119" t="s">
        <v>195</v>
      </c>
      <c r="AL41" s="119" t="s">
        <v>195</v>
      </c>
      <c r="AM41" s="119" t="s">
        <v>277</v>
      </c>
      <c r="AN41" s="119" t="s">
        <v>277</v>
      </c>
      <c r="AO41" s="119" t="s">
        <v>277</v>
      </c>
      <c r="AP41" s="119" t="s">
        <v>277</v>
      </c>
      <c r="AQ41" s="119" t="s">
        <v>277</v>
      </c>
      <c r="AR41" s="119" t="s">
        <v>236</v>
      </c>
      <c r="AS41" s="119" t="s">
        <v>236</v>
      </c>
      <c r="AT41" s="119" t="s">
        <v>287</v>
      </c>
      <c r="AU41" s="80"/>
      <c r="AV41" s="18"/>
      <c r="AW41" s="18"/>
      <c r="AX41" s="18"/>
    </row>
    <row r="42" spans="1:50" ht="18" customHeight="1" x14ac:dyDescent="0.25">
      <c r="A42" s="662"/>
      <c r="B42" s="668"/>
      <c r="C42" s="46">
        <v>3</v>
      </c>
      <c r="D42" s="78" t="s">
        <v>325</v>
      </c>
      <c r="E42" s="65" t="s">
        <v>276</v>
      </c>
      <c r="F42" s="65" t="s">
        <v>195</v>
      </c>
      <c r="G42" s="65" t="s">
        <v>241</v>
      </c>
      <c r="H42" s="65" t="s">
        <v>323</v>
      </c>
      <c r="I42" s="65" t="s">
        <v>271</v>
      </c>
      <c r="J42" s="123" t="s">
        <v>248</v>
      </c>
      <c r="K42" s="65" t="s">
        <v>320</v>
      </c>
      <c r="L42" s="65" t="s">
        <v>327</v>
      </c>
      <c r="M42" s="65" t="s">
        <v>237</v>
      </c>
      <c r="N42" s="65" t="s">
        <v>270</v>
      </c>
      <c r="O42" s="65" t="s">
        <v>277</v>
      </c>
      <c r="P42" s="65" t="s">
        <v>279</v>
      </c>
      <c r="Q42" s="65" t="s">
        <v>272</v>
      </c>
      <c r="R42" s="111" t="s">
        <v>273</v>
      </c>
      <c r="S42" s="65" t="s">
        <v>255</v>
      </c>
      <c r="T42" s="65" t="s">
        <v>236</v>
      </c>
      <c r="U42" s="85" t="s">
        <v>245</v>
      </c>
      <c r="V42" s="42" t="s">
        <v>120</v>
      </c>
      <c r="W42" s="10" t="s">
        <v>198</v>
      </c>
      <c r="X42" s="18">
        <f t="shared" si="1"/>
        <v>0</v>
      </c>
      <c r="Z42" s="18">
        <f t="shared" si="3"/>
        <v>0</v>
      </c>
      <c r="AA42" s="18" t="str">
        <f t="shared" si="2"/>
        <v>Benar</v>
      </c>
      <c r="AC42" s="119" t="s">
        <v>195</v>
      </c>
      <c r="AD42" s="119" t="s">
        <v>195</v>
      </c>
      <c r="AE42" s="119" t="s">
        <v>195</v>
      </c>
      <c r="AF42" s="119" t="s">
        <v>195</v>
      </c>
      <c r="AG42" s="119" t="s">
        <v>195</v>
      </c>
      <c r="AH42" s="119" t="s">
        <v>195</v>
      </c>
      <c r="AI42" s="119" t="s">
        <v>270</v>
      </c>
      <c r="AJ42" s="119" t="s">
        <v>270</v>
      </c>
      <c r="AK42" s="119" t="s">
        <v>195</v>
      </c>
      <c r="AL42" s="119" t="s">
        <v>195</v>
      </c>
      <c r="AM42" s="119" t="s">
        <v>242</v>
      </c>
      <c r="AN42" s="119" t="s">
        <v>242</v>
      </c>
      <c r="AO42" s="119" t="s">
        <v>242</v>
      </c>
      <c r="AP42" s="119" t="s">
        <v>242</v>
      </c>
      <c r="AQ42" s="119" t="s">
        <v>242</v>
      </c>
      <c r="AR42" s="119" t="s">
        <v>270</v>
      </c>
      <c r="AS42" s="119" t="s">
        <v>270</v>
      </c>
      <c r="AT42" s="119" t="s">
        <v>287</v>
      </c>
      <c r="AU42" s="80"/>
      <c r="AV42" s="18"/>
      <c r="AW42" s="18"/>
      <c r="AX42" s="18"/>
    </row>
    <row r="43" spans="1:50" ht="18" customHeight="1" x14ac:dyDescent="0.25">
      <c r="A43" s="662"/>
      <c r="B43" s="668"/>
      <c r="C43" s="46">
        <v>4</v>
      </c>
      <c r="D43" s="78" t="s">
        <v>325</v>
      </c>
      <c r="E43" s="65" t="s">
        <v>276</v>
      </c>
      <c r="F43" s="65" t="s">
        <v>195</v>
      </c>
      <c r="G43" s="65" t="s">
        <v>241</v>
      </c>
      <c r="H43" s="65" t="s">
        <v>248</v>
      </c>
      <c r="I43" s="65" t="s">
        <v>323</v>
      </c>
      <c r="J43" s="65" t="s">
        <v>322</v>
      </c>
      <c r="K43" s="72" t="s">
        <v>330</v>
      </c>
      <c r="L43" s="65" t="s">
        <v>327</v>
      </c>
      <c r="M43" s="65" t="s">
        <v>237</v>
      </c>
      <c r="N43" s="65" t="s">
        <v>270</v>
      </c>
      <c r="O43" s="65" t="s">
        <v>274</v>
      </c>
      <c r="P43" s="65" t="s">
        <v>279</v>
      </c>
      <c r="Q43" s="65" t="s">
        <v>272</v>
      </c>
      <c r="R43" s="65" t="s">
        <v>273</v>
      </c>
      <c r="S43" s="65" t="s">
        <v>255</v>
      </c>
      <c r="T43" s="65" t="s">
        <v>236</v>
      </c>
      <c r="U43" s="85" t="s">
        <v>245</v>
      </c>
      <c r="V43" s="43" t="s">
        <v>318</v>
      </c>
      <c r="W43" s="11" t="s">
        <v>319</v>
      </c>
      <c r="X43" s="18">
        <f t="shared" si="1"/>
        <v>0</v>
      </c>
      <c r="Z43" s="18">
        <f t="shared" si="3"/>
        <v>0</v>
      </c>
      <c r="AA43" s="18" t="str">
        <f t="shared" si="2"/>
        <v>Benar</v>
      </c>
      <c r="AC43" s="119" t="s">
        <v>195</v>
      </c>
      <c r="AD43" s="119" t="s">
        <v>195</v>
      </c>
      <c r="AE43" s="119" t="s">
        <v>195</v>
      </c>
      <c r="AF43" s="119" t="s">
        <v>195</v>
      </c>
      <c r="AG43" s="119" t="s">
        <v>195</v>
      </c>
      <c r="AH43" s="119" t="s">
        <v>195</v>
      </c>
      <c r="AI43" s="119" t="s">
        <v>270</v>
      </c>
      <c r="AJ43" s="119" t="s">
        <v>270</v>
      </c>
      <c r="AK43" s="119" t="s">
        <v>231</v>
      </c>
      <c r="AL43" s="119" t="s">
        <v>231</v>
      </c>
      <c r="AM43" s="119" t="s">
        <v>242</v>
      </c>
      <c r="AN43" s="119" t="s">
        <v>242</v>
      </c>
      <c r="AO43" s="119" t="s">
        <v>242</v>
      </c>
      <c r="AP43" s="119" t="s">
        <v>242</v>
      </c>
      <c r="AQ43" s="119" t="s">
        <v>242</v>
      </c>
      <c r="AR43" s="119" t="s">
        <v>270</v>
      </c>
      <c r="AS43" s="119" t="s">
        <v>270</v>
      </c>
      <c r="AT43" s="119" t="s">
        <v>231</v>
      </c>
      <c r="AU43" s="80"/>
      <c r="AV43" s="18"/>
      <c r="AW43" s="18"/>
      <c r="AX43" s="18"/>
    </row>
    <row r="44" spans="1:50" ht="18" customHeight="1" x14ac:dyDescent="0.25">
      <c r="A44" s="662"/>
      <c r="B44" s="668"/>
      <c r="C44" s="46">
        <v>5</v>
      </c>
      <c r="D44" s="78" t="s">
        <v>327</v>
      </c>
      <c r="E44" s="65" t="s">
        <v>248</v>
      </c>
      <c r="F44" s="65" t="s">
        <v>325</v>
      </c>
      <c r="G44" s="65" t="s">
        <v>241</v>
      </c>
      <c r="H44" s="65" t="s">
        <v>195</v>
      </c>
      <c r="I44" s="65" t="s">
        <v>323</v>
      </c>
      <c r="J44" s="65" t="s">
        <v>245</v>
      </c>
      <c r="K44" s="65" t="s">
        <v>330</v>
      </c>
      <c r="L44" s="65" t="s">
        <v>268</v>
      </c>
      <c r="M44" s="65" t="s">
        <v>255</v>
      </c>
      <c r="N44" s="65" t="s">
        <v>277</v>
      </c>
      <c r="O44" s="65" t="s">
        <v>274</v>
      </c>
      <c r="P44" s="72" t="s">
        <v>196</v>
      </c>
      <c r="Q44" s="123" t="s">
        <v>326</v>
      </c>
      <c r="R44" s="65" t="s">
        <v>270</v>
      </c>
      <c r="S44" s="65" t="s">
        <v>236</v>
      </c>
      <c r="T44" s="65" t="s">
        <v>273</v>
      </c>
      <c r="U44" s="85" t="s">
        <v>272</v>
      </c>
      <c r="V44" s="42" t="s">
        <v>122</v>
      </c>
      <c r="W44" s="10" t="s">
        <v>76</v>
      </c>
      <c r="X44" s="18">
        <f t="shared" si="1"/>
        <v>0</v>
      </c>
      <c r="Z44" s="18">
        <f t="shared" si="3"/>
        <v>0</v>
      </c>
      <c r="AA44" s="18" t="str">
        <f t="shared" si="2"/>
        <v>Benar</v>
      </c>
      <c r="AC44" s="119" t="s">
        <v>325</v>
      </c>
      <c r="AD44" s="119" t="s">
        <v>325</v>
      </c>
      <c r="AE44" s="119" t="s">
        <v>325</v>
      </c>
      <c r="AF44" s="119" t="s">
        <v>325</v>
      </c>
      <c r="AG44" s="119" t="s">
        <v>325</v>
      </c>
      <c r="AH44" s="119" t="s">
        <v>325</v>
      </c>
      <c r="AI44" s="119" t="s">
        <v>195</v>
      </c>
      <c r="AJ44" s="119" t="s">
        <v>195</v>
      </c>
      <c r="AK44" s="119" t="s">
        <v>231</v>
      </c>
      <c r="AL44" s="119" t="s">
        <v>231</v>
      </c>
      <c r="AM44" s="119" t="s">
        <v>242</v>
      </c>
      <c r="AN44" s="119" t="s">
        <v>242</v>
      </c>
      <c r="AO44" s="119" t="s">
        <v>242</v>
      </c>
      <c r="AP44" s="119" t="s">
        <v>242</v>
      </c>
      <c r="AQ44" s="119" t="s">
        <v>242</v>
      </c>
      <c r="AR44" s="119" t="s">
        <v>196</v>
      </c>
      <c r="AS44" s="119" t="s">
        <v>196</v>
      </c>
      <c r="AT44" s="119" t="s">
        <v>231</v>
      </c>
      <c r="AU44" s="80"/>
      <c r="AV44" s="18"/>
      <c r="AW44" s="18"/>
      <c r="AX44" s="18"/>
    </row>
    <row r="45" spans="1:50" ht="18" customHeight="1" x14ac:dyDescent="0.25">
      <c r="A45" s="662"/>
      <c r="B45" s="668"/>
      <c r="C45" s="46">
        <v>6</v>
      </c>
      <c r="D45" s="130" t="s">
        <v>327</v>
      </c>
      <c r="E45" s="76" t="s">
        <v>328</v>
      </c>
      <c r="F45" s="76" t="s">
        <v>325</v>
      </c>
      <c r="G45" s="76" t="s">
        <v>248</v>
      </c>
      <c r="H45" s="76" t="s">
        <v>195</v>
      </c>
      <c r="I45" s="76" t="s">
        <v>323</v>
      </c>
      <c r="J45" s="76" t="s">
        <v>245</v>
      </c>
      <c r="K45" s="65" t="s">
        <v>322</v>
      </c>
      <c r="L45" s="76" t="s">
        <v>268</v>
      </c>
      <c r="M45" s="76" t="s">
        <v>255</v>
      </c>
      <c r="N45" s="76" t="s">
        <v>277</v>
      </c>
      <c r="O45" s="76" t="s">
        <v>274</v>
      </c>
      <c r="P45" s="76" t="s">
        <v>196</v>
      </c>
      <c r="Q45" s="65" t="s">
        <v>326</v>
      </c>
      <c r="R45" s="76" t="s">
        <v>270</v>
      </c>
      <c r="S45" s="76" t="s">
        <v>236</v>
      </c>
      <c r="T45" s="65" t="s">
        <v>273</v>
      </c>
      <c r="U45" s="85" t="s">
        <v>272</v>
      </c>
      <c r="V45" s="42"/>
      <c r="W45" s="10"/>
      <c r="X45" s="18">
        <f t="shared" si="1"/>
        <v>0</v>
      </c>
      <c r="Z45" s="18">
        <f t="shared" si="3"/>
        <v>0</v>
      </c>
      <c r="AA45" s="18" t="str">
        <f t="shared" si="2"/>
        <v>Benar</v>
      </c>
      <c r="AC45" s="119" t="s">
        <v>325</v>
      </c>
      <c r="AD45" s="119" t="s">
        <v>325</v>
      </c>
      <c r="AE45" s="119" t="s">
        <v>325</v>
      </c>
      <c r="AF45" s="119" t="s">
        <v>325</v>
      </c>
      <c r="AG45" s="119" t="s">
        <v>325</v>
      </c>
      <c r="AH45" s="119" t="s">
        <v>325</v>
      </c>
      <c r="AI45" s="119" t="s">
        <v>195</v>
      </c>
      <c r="AJ45" s="119" t="s">
        <v>195</v>
      </c>
      <c r="AK45" s="119" t="s">
        <v>231</v>
      </c>
      <c r="AL45" s="119" t="s">
        <v>231</v>
      </c>
      <c r="AM45" s="119" t="s">
        <v>242</v>
      </c>
      <c r="AN45" s="119" t="s">
        <v>242</v>
      </c>
      <c r="AO45" s="119" t="s">
        <v>242</v>
      </c>
      <c r="AP45" s="119" t="s">
        <v>242</v>
      </c>
      <c r="AQ45" s="119" t="s">
        <v>242</v>
      </c>
      <c r="AR45" s="119" t="s">
        <v>196</v>
      </c>
      <c r="AS45" s="119" t="s">
        <v>196</v>
      </c>
      <c r="AT45" s="119" t="s">
        <v>231</v>
      </c>
      <c r="AU45" s="80"/>
      <c r="AV45" s="18"/>
      <c r="AW45" s="18"/>
      <c r="AX45" s="18"/>
    </row>
    <row r="46" spans="1:50" ht="18" customHeight="1" x14ac:dyDescent="0.25">
      <c r="A46" s="662"/>
      <c r="B46" s="668"/>
      <c r="C46" s="46">
        <v>7</v>
      </c>
      <c r="D46" s="717"/>
      <c r="E46" s="718"/>
      <c r="F46" s="718"/>
      <c r="G46" s="718"/>
      <c r="H46" s="718"/>
      <c r="I46" s="718"/>
      <c r="J46" s="718"/>
      <c r="K46" s="718"/>
      <c r="L46" s="718"/>
      <c r="M46" s="718"/>
      <c r="N46" s="718"/>
      <c r="O46" s="718"/>
      <c r="P46" s="718"/>
      <c r="Q46" s="718"/>
      <c r="R46" s="718"/>
      <c r="S46" s="718"/>
      <c r="T46" s="718"/>
      <c r="U46" s="719"/>
      <c r="V46" s="42"/>
      <c r="W46" s="10"/>
      <c r="X46" s="18">
        <f t="shared" si="1"/>
        <v>0</v>
      </c>
      <c r="Z46" s="18">
        <f t="shared" si="3"/>
        <v>0</v>
      </c>
      <c r="AA46" s="18" t="str">
        <f t="shared" si="2"/>
        <v>Benar</v>
      </c>
      <c r="AC46" s="119" t="s">
        <v>276</v>
      </c>
      <c r="AD46" s="119" t="s">
        <v>276</v>
      </c>
      <c r="AE46" s="119" t="s">
        <v>276</v>
      </c>
      <c r="AF46" s="119" t="s">
        <v>276</v>
      </c>
      <c r="AG46" s="119" t="s">
        <v>276</v>
      </c>
      <c r="AH46" s="119" t="s">
        <v>276</v>
      </c>
      <c r="AI46" s="119" t="s">
        <v>276</v>
      </c>
      <c r="AJ46" s="119" t="s">
        <v>276</v>
      </c>
      <c r="AK46" s="119" t="s">
        <v>276</v>
      </c>
      <c r="AL46" s="119" t="s">
        <v>276</v>
      </c>
      <c r="AM46" s="119" t="s">
        <v>276</v>
      </c>
      <c r="AN46" s="119" t="s">
        <v>276</v>
      </c>
      <c r="AO46" s="119" t="s">
        <v>326</v>
      </c>
      <c r="AP46" s="119" t="s">
        <v>326</v>
      </c>
      <c r="AQ46" s="119" t="s">
        <v>326</v>
      </c>
      <c r="AR46" s="119" t="s">
        <v>326</v>
      </c>
      <c r="AS46" s="119" t="s">
        <v>326</v>
      </c>
      <c r="AT46" s="119" t="s">
        <v>326</v>
      </c>
      <c r="AU46" s="80"/>
      <c r="AV46" s="18"/>
      <c r="AW46" s="18"/>
      <c r="AX46" s="18"/>
    </row>
    <row r="47" spans="1:50" ht="18" customHeight="1" thickBot="1" x14ac:dyDescent="0.3">
      <c r="A47" s="663"/>
      <c r="B47" s="669"/>
      <c r="C47" s="16">
        <v>8</v>
      </c>
      <c r="D47" s="720"/>
      <c r="E47" s="721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2"/>
      <c r="V47" s="42"/>
      <c r="W47" s="10"/>
      <c r="X47" s="18">
        <f t="shared" si="1"/>
        <v>0</v>
      </c>
      <c r="Z47" s="18">
        <f t="shared" si="3"/>
        <v>0</v>
      </c>
      <c r="AA47" s="18" t="str">
        <f t="shared" si="2"/>
        <v>Benar</v>
      </c>
      <c r="AC47" s="119" t="s">
        <v>276</v>
      </c>
      <c r="AD47" s="119" t="s">
        <v>276</v>
      </c>
      <c r="AE47" s="119" t="s">
        <v>276</v>
      </c>
      <c r="AF47" s="119" t="s">
        <v>276</v>
      </c>
      <c r="AG47" s="119" t="s">
        <v>276</v>
      </c>
      <c r="AH47" s="119" t="s">
        <v>276</v>
      </c>
      <c r="AI47" s="119" t="s">
        <v>276</v>
      </c>
      <c r="AJ47" s="119" t="s">
        <v>276</v>
      </c>
      <c r="AK47" s="119" t="s">
        <v>276</v>
      </c>
      <c r="AL47" s="119" t="s">
        <v>276</v>
      </c>
      <c r="AM47" s="119" t="s">
        <v>276</v>
      </c>
      <c r="AN47" s="119" t="s">
        <v>276</v>
      </c>
      <c r="AO47" s="119" t="s">
        <v>326</v>
      </c>
      <c r="AP47" s="119" t="s">
        <v>326</v>
      </c>
      <c r="AQ47" s="119" t="s">
        <v>326</v>
      </c>
      <c r="AR47" s="119" t="s">
        <v>326</v>
      </c>
      <c r="AS47" s="119" t="s">
        <v>326</v>
      </c>
      <c r="AT47" s="119" t="s">
        <v>326</v>
      </c>
      <c r="AU47" s="80"/>
      <c r="AV47" s="18"/>
      <c r="AW47" s="18"/>
      <c r="AX47" s="18"/>
    </row>
    <row r="48" spans="1:50" ht="18" customHeight="1" thickTop="1" x14ac:dyDescent="0.25">
      <c r="A48" s="662">
        <v>6</v>
      </c>
      <c r="B48" s="668" t="s">
        <v>21</v>
      </c>
      <c r="C48" s="12">
        <v>1</v>
      </c>
      <c r="D48" s="61" t="s">
        <v>303</v>
      </c>
      <c r="E48" s="72" t="s">
        <v>195</v>
      </c>
      <c r="F48" s="72" t="s">
        <v>268</v>
      </c>
      <c r="G48" s="72" t="s">
        <v>236</v>
      </c>
      <c r="H48" s="72" t="s">
        <v>271</v>
      </c>
      <c r="I48" s="72" t="s">
        <v>320</v>
      </c>
      <c r="J48" s="72" t="s">
        <v>270</v>
      </c>
      <c r="K48" s="72" t="s">
        <v>248</v>
      </c>
      <c r="L48" s="72" t="s">
        <v>237</v>
      </c>
      <c r="M48" s="72" t="s">
        <v>276</v>
      </c>
      <c r="N48" s="72" t="s">
        <v>274</v>
      </c>
      <c r="O48" s="72" t="s">
        <v>277</v>
      </c>
      <c r="P48" s="72" t="s">
        <v>250</v>
      </c>
      <c r="Q48" s="72" t="s">
        <v>196</v>
      </c>
      <c r="R48" s="72" t="s">
        <v>257</v>
      </c>
      <c r="S48" s="72" t="s">
        <v>273</v>
      </c>
      <c r="T48" s="72" t="s">
        <v>257</v>
      </c>
      <c r="U48" s="91" t="s">
        <v>257</v>
      </c>
      <c r="V48" s="42"/>
      <c r="W48" s="10"/>
      <c r="X48" s="18">
        <f t="shared" si="1"/>
        <v>0</v>
      </c>
      <c r="Z48" s="18">
        <f t="shared" si="3"/>
        <v>0</v>
      </c>
      <c r="AA48" s="18" t="str">
        <f t="shared" si="2"/>
        <v>Benar</v>
      </c>
      <c r="AC48" s="119" t="s">
        <v>327</v>
      </c>
      <c r="AD48" s="119" t="s">
        <v>327</v>
      </c>
      <c r="AE48" s="119" t="s">
        <v>327</v>
      </c>
      <c r="AF48" s="119" t="s">
        <v>327</v>
      </c>
      <c r="AG48" s="119" t="s">
        <v>327</v>
      </c>
      <c r="AH48" s="119" t="s">
        <v>327</v>
      </c>
      <c r="AI48" s="119" t="s">
        <v>327</v>
      </c>
      <c r="AJ48" s="119" t="s">
        <v>327</v>
      </c>
      <c r="AK48" s="119" t="s">
        <v>327</v>
      </c>
      <c r="AL48" s="119" t="s">
        <v>327</v>
      </c>
      <c r="AM48" s="119" t="s">
        <v>327</v>
      </c>
      <c r="AN48" s="119" t="s">
        <v>327</v>
      </c>
      <c r="AO48" s="119" t="s">
        <v>285</v>
      </c>
      <c r="AP48" s="119" t="s">
        <v>285</v>
      </c>
      <c r="AQ48" s="119" t="s">
        <v>285</v>
      </c>
      <c r="AR48" s="119" t="s">
        <v>285</v>
      </c>
      <c r="AS48" s="119" t="s">
        <v>285</v>
      </c>
      <c r="AT48" s="119" t="s">
        <v>285</v>
      </c>
      <c r="AU48" s="80"/>
      <c r="AV48" s="18"/>
      <c r="AW48" s="18"/>
      <c r="AX48" s="18"/>
    </row>
    <row r="49" spans="1:50" ht="18" customHeight="1" x14ac:dyDescent="0.25">
      <c r="A49" s="662"/>
      <c r="B49" s="664"/>
      <c r="C49" s="46">
        <v>2</v>
      </c>
      <c r="D49" s="63" t="s">
        <v>303</v>
      </c>
      <c r="E49" s="65" t="s">
        <v>195</v>
      </c>
      <c r="F49" s="65" t="s">
        <v>268</v>
      </c>
      <c r="G49" s="65" t="s">
        <v>236</v>
      </c>
      <c r="H49" s="65" t="s">
        <v>271</v>
      </c>
      <c r="I49" s="65" t="s">
        <v>248</v>
      </c>
      <c r="J49" s="65" t="s">
        <v>270</v>
      </c>
      <c r="K49" s="65" t="s">
        <v>328</v>
      </c>
      <c r="L49" s="65" t="s">
        <v>237</v>
      </c>
      <c r="M49" s="65" t="s">
        <v>276</v>
      </c>
      <c r="N49" s="65" t="s">
        <v>274</v>
      </c>
      <c r="O49" s="65" t="s">
        <v>277</v>
      </c>
      <c r="P49" s="65" t="s">
        <v>250</v>
      </c>
      <c r="Q49" s="65" t="s">
        <v>196</v>
      </c>
      <c r="R49" s="65" t="s">
        <v>257</v>
      </c>
      <c r="S49" s="65" t="s">
        <v>273</v>
      </c>
      <c r="T49" s="65" t="s">
        <v>257</v>
      </c>
      <c r="U49" s="85" t="s">
        <v>257</v>
      </c>
      <c r="V49" s="42"/>
      <c r="W49" s="10"/>
      <c r="X49" s="18">
        <f t="shared" si="1"/>
        <v>0</v>
      </c>
      <c r="Z49" s="18">
        <f t="shared" si="3"/>
        <v>0</v>
      </c>
      <c r="AA49" s="18" t="str">
        <f t="shared" si="2"/>
        <v>Benar</v>
      </c>
      <c r="AC49" s="119" t="s">
        <v>327</v>
      </c>
      <c r="AD49" s="119" t="s">
        <v>327</v>
      </c>
      <c r="AE49" s="119" t="s">
        <v>327</v>
      </c>
      <c r="AF49" s="119" t="s">
        <v>327</v>
      </c>
      <c r="AG49" s="119" t="s">
        <v>327</v>
      </c>
      <c r="AH49" s="119" t="s">
        <v>327</v>
      </c>
      <c r="AI49" s="119" t="s">
        <v>327</v>
      </c>
      <c r="AJ49" s="119" t="s">
        <v>327</v>
      </c>
      <c r="AK49" s="119" t="s">
        <v>327</v>
      </c>
      <c r="AL49" s="119" t="s">
        <v>327</v>
      </c>
      <c r="AM49" s="119" t="s">
        <v>327</v>
      </c>
      <c r="AN49" s="119" t="s">
        <v>327</v>
      </c>
      <c r="AO49" s="119" t="s">
        <v>285</v>
      </c>
      <c r="AP49" s="119" t="s">
        <v>285</v>
      </c>
      <c r="AQ49" s="119" t="s">
        <v>285</v>
      </c>
      <c r="AR49" s="119" t="s">
        <v>285</v>
      </c>
      <c r="AS49" s="119" t="s">
        <v>285</v>
      </c>
      <c r="AT49" s="119" t="s">
        <v>285</v>
      </c>
      <c r="AU49" s="80"/>
      <c r="AV49" s="18"/>
      <c r="AW49" s="18"/>
      <c r="AX49" s="18"/>
    </row>
    <row r="50" spans="1:50" ht="18" customHeight="1" x14ac:dyDescent="0.25">
      <c r="A50" s="662"/>
      <c r="B50" s="664"/>
      <c r="C50" s="46">
        <v>3</v>
      </c>
      <c r="D50" s="63" t="s">
        <v>268</v>
      </c>
      <c r="E50" s="65" t="s">
        <v>271</v>
      </c>
      <c r="F50" s="65" t="s">
        <v>246</v>
      </c>
      <c r="G50" s="65" t="s">
        <v>236</v>
      </c>
      <c r="H50" s="65" t="s">
        <v>275</v>
      </c>
      <c r="I50" s="65" t="s">
        <v>195</v>
      </c>
      <c r="J50" s="65" t="s">
        <v>320</v>
      </c>
      <c r="K50" s="65" t="s">
        <v>245</v>
      </c>
      <c r="L50" s="65" t="s">
        <v>270</v>
      </c>
      <c r="M50" s="65" t="s">
        <v>327</v>
      </c>
      <c r="N50" s="65" t="s">
        <v>274</v>
      </c>
      <c r="O50" s="65" t="s">
        <v>248</v>
      </c>
      <c r="P50" s="65" t="s">
        <v>250</v>
      </c>
      <c r="Q50" s="65" t="s">
        <v>284</v>
      </c>
      <c r="R50" s="65" t="s">
        <v>242</v>
      </c>
      <c r="S50" s="65" t="s">
        <v>196</v>
      </c>
      <c r="T50" s="65" t="s">
        <v>262</v>
      </c>
      <c r="U50" s="85" t="s">
        <v>255</v>
      </c>
      <c r="V50" s="42"/>
      <c r="W50" s="10"/>
      <c r="X50" s="18">
        <f t="shared" si="1"/>
        <v>0</v>
      </c>
      <c r="Z50" s="18">
        <f t="shared" si="3"/>
        <v>0</v>
      </c>
      <c r="AA50" s="18" t="str">
        <f t="shared" si="2"/>
        <v>Benar</v>
      </c>
      <c r="AB50" s="48"/>
      <c r="AC50" s="119" t="s">
        <v>328</v>
      </c>
      <c r="AD50" s="119" t="s">
        <v>328</v>
      </c>
      <c r="AE50" s="119" t="s">
        <v>328</v>
      </c>
      <c r="AF50" s="119" t="s">
        <v>328</v>
      </c>
      <c r="AG50" s="119" t="s">
        <v>328</v>
      </c>
      <c r="AH50" s="119" t="s">
        <v>328</v>
      </c>
      <c r="AI50" s="119" t="s">
        <v>328</v>
      </c>
      <c r="AJ50" s="119" t="s">
        <v>328</v>
      </c>
      <c r="AK50" s="119" t="s">
        <v>328</v>
      </c>
      <c r="AL50" s="119" t="s">
        <v>328</v>
      </c>
      <c r="AM50" s="119" t="s">
        <v>328</v>
      </c>
      <c r="AN50" s="119" t="s">
        <v>328</v>
      </c>
      <c r="AO50" s="119" t="s">
        <v>284</v>
      </c>
      <c r="AP50" s="119" t="s">
        <v>284</v>
      </c>
      <c r="AQ50" s="119" t="s">
        <v>284</v>
      </c>
      <c r="AR50" s="119" t="s">
        <v>284</v>
      </c>
      <c r="AS50" s="119" t="s">
        <v>284</v>
      </c>
      <c r="AT50" s="119" t="s">
        <v>284</v>
      </c>
      <c r="AU50" s="80"/>
      <c r="AV50" s="18"/>
      <c r="AW50" s="18"/>
      <c r="AX50" s="18"/>
    </row>
    <row r="51" spans="1:50" ht="18" customHeight="1" x14ac:dyDescent="0.25">
      <c r="A51" s="662"/>
      <c r="B51" s="664"/>
      <c r="C51" s="46">
        <v>4</v>
      </c>
      <c r="D51" s="63" t="s">
        <v>268</v>
      </c>
      <c r="E51" s="65" t="s">
        <v>271</v>
      </c>
      <c r="F51" s="65" t="s">
        <v>246</v>
      </c>
      <c r="G51" s="65" t="s">
        <v>328</v>
      </c>
      <c r="H51" s="65" t="s">
        <v>275</v>
      </c>
      <c r="I51" s="65" t="s">
        <v>195</v>
      </c>
      <c r="J51" s="65" t="s">
        <v>320</v>
      </c>
      <c r="K51" s="65" t="s">
        <v>245</v>
      </c>
      <c r="L51" s="65" t="s">
        <v>270</v>
      </c>
      <c r="M51" s="65" t="s">
        <v>327</v>
      </c>
      <c r="N51" s="65" t="s">
        <v>277</v>
      </c>
      <c r="O51" s="65" t="s">
        <v>248</v>
      </c>
      <c r="P51" s="65" t="s">
        <v>273</v>
      </c>
      <c r="Q51" s="65" t="s">
        <v>279</v>
      </c>
      <c r="R51" s="65" t="s">
        <v>242</v>
      </c>
      <c r="S51" s="65" t="s">
        <v>196</v>
      </c>
      <c r="T51" s="65" t="s">
        <v>262</v>
      </c>
      <c r="U51" s="85" t="s">
        <v>255</v>
      </c>
      <c r="V51" s="42"/>
      <c r="W51" s="10"/>
      <c r="X51" s="18">
        <f t="shared" si="1"/>
        <v>0</v>
      </c>
      <c r="Z51" s="18">
        <f t="shared" si="3"/>
        <v>0</v>
      </c>
      <c r="AA51" s="18" t="str">
        <f t="shared" si="2"/>
        <v>Benar</v>
      </c>
      <c r="AC51" s="80"/>
      <c r="AD51" s="80"/>
      <c r="AE51" s="80"/>
      <c r="AF51" s="80"/>
      <c r="AG51" s="80"/>
      <c r="AH51" s="80"/>
      <c r="AI51" s="80"/>
      <c r="AJ51" s="81"/>
      <c r="AK51" s="80"/>
      <c r="AL51" s="81"/>
      <c r="AM51" s="80"/>
      <c r="AN51" s="81"/>
      <c r="AO51" s="81"/>
      <c r="AP51" s="81"/>
      <c r="AQ51" s="81"/>
      <c r="AR51" s="81"/>
      <c r="AS51" s="81"/>
      <c r="AT51" s="81"/>
      <c r="AU51" s="80"/>
      <c r="AV51" s="18"/>
      <c r="AW51" s="18"/>
      <c r="AX51" s="18"/>
    </row>
    <row r="52" spans="1:50" ht="18" customHeight="1" x14ac:dyDescent="0.25">
      <c r="A52" s="662"/>
      <c r="B52" s="664"/>
      <c r="C52" s="46">
        <v>5</v>
      </c>
      <c r="D52" s="78" t="s">
        <v>195</v>
      </c>
      <c r="E52" s="65" t="s">
        <v>268</v>
      </c>
      <c r="F52" s="65" t="s">
        <v>303</v>
      </c>
      <c r="G52" s="65" t="s">
        <v>275</v>
      </c>
      <c r="H52" s="65" t="s">
        <v>328</v>
      </c>
      <c r="I52" s="65" t="s">
        <v>246</v>
      </c>
      <c r="J52" s="65" t="s">
        <v>320</v>
      </c>
      <c r="K52" s="65" t="s">
        <v>272</v>
      </c>
      <c r="L52" s="65" t="s">
        <v>245</v>
      </c>
      <c r="M52" s="65" t="s">
        <v>270</v>
      </c>
      <c r="N52" s="65" t="s">
        <v>277</v>
      </c>
      <c r="O52" s="65" t="s">
        <v>327</v>
      </c>
      <c r="P52" s="65" t="s">
        <v>326</v>
      </c>
      <c r="Q52" s="65" t="s">
        <v>279</v>
      </c>
      <c r="R52" s="65" t="s">
        <v>248</v>
      </c>
      <c r="S52" s="65" t="s">
        <v>262</v>
      </c>
      <c r="T52" s="65" t="s">
        <v>196</v>
      </c>
      <c r="U52" s="85" t="s">
        <v>273</v>
      </c>
      <c r="V52" s="43"/>
      <c r="W52" s="11"/>
      <c r="X52" s="18">
        <f t="shared" si="1"/>
        <v>0</v>
      </c>
      <c r="Z52" s="18">
        <f t="shared" si="3"/>
        <v>0</v>
      </c>
      <c r="AA52" s="18" t="str">
        <f t="shared" si="2"/>
        <v>Benar</v>
      </c>
      <c r="AC52" s="80">
        <f t="shared" ref="AC52:AT52" si="4">COUNTA(AC9:AC50)</f>
        <v>42</v>
      </c>
      <c r="AD52" s="80">
        <f t="shared" si="4"/>
        <v>42</v>
      </c>
      <c r="AE52" s="80">
        <f t="shared" si="4"/>
        <v>42</v>
      </c>
      <c r="AF52" s="80">
        <f t="shared" si="4"/>
        <v>42</v>
      </c>
      <c r="AG52" s="80">
        <f t="shared" si="4"/>
        <v>42</v>
      </c>
      <c r="AH52" s="80">
        <f t="shared" si="4"/>
        <v>42</v>
      </c>
      <c r="AI52" s="80">
        <f t="shared" si="4"/>
        <v>42</v>
      </c>
      <c r="AJ52" s="80">
        <f t="shared" si="4"/>
        <v>42</v>
      </c>
      <c r="AK52" s="80">
        <f t="shared" si="4"/>
        <v>42</v>
      </c>
      <c r="AL52" s="80">
        <f t="shared" si="4"/>
        <v>42</v>
      </c>
      <c r="AM52" s="80">
        <f t="shared" si="4"/>
        <v>42</v>
      </c>
      <c r="AN52" s="80">
        <f t="shared" si="4"/>
        <v>42</v>
      </c>
      <c r="AO52" s="80">
        <f t="shared" si="4"/>
        <v>42</v>
      </c>
      <c r="AP52" s="80">
        <f t="shared" si="4"/>
        <v>42</v>
      </c>
      <c r="AQ52" s="80">
        <f t="shared" si="4"/>
        <v>42</v>
      </c>
      <c r="AR52" s="80">
        <f t="shared" si="4"/>
        <v>42</v>
      </c>
      <c r="AS52" s="80">
        <f t="shared" si="4"/>
        <v>42</v>
      </c>
      <c r="AT52" s="80">
        <f t="shared" si="4"/>
        <v>42</v>
      </c>
      <c r="AU52" s="80"/>
      <c r="AV52" s="18"/>
      <c r="AW52" s="18"/>
      <c r="AX52" s="18"/>
    </row>
    <row r="53" spans="1:50" ht="18" customHeight="1" x14ac:dyDescent="0.25">
      <c r="A53" s="662"/>
      <c r="B53" s="664"/>
      <c r="C53" s="46">
        <v>6</v>
      </c>
      <c r="D53" s="112" t="s">
        <v>195</v>
      </c>
      <c r="E53" s="77" t="s">
        <v>268</v>
      </c>
      <c r="F53" s="76" t="s">
        <v>303</v>
      </c>
      <c r="G53" s="76" t="s">
        <v>275</v>
      </c>
      <c r="H53" s="76" t="s">
        <v>320</v>
      </c>
      <c r="I53" s="76" t="s">
        <v>246</v>
      </c>
      <c r="J53" s="118" t="s">
        <v>328</v>
      </c>
      <c r="K53" s="76" t="s">
        <v>272</v>
      </c>
      <c r="L53" s="76" t="s">
        <v>245</v>
      </c>
      <c r="M53" s="76" t="s">
        <v>270</v>
      </c>
      <c r="N53" s="76" t="s">
        <v>277</v>
      </c>
      <c r="O53" s="76" t="s">
        <v>327</v>
      </c>
      <c r="P53" s="76" t="s">
        <v>326</v>
      </c>
      <c r="Q53" s="76" t="s">
        <v>279</v>
      </c>
      <c r="R53" s="76" t="s">
        <v>248</v>
      </c>
      <c r="S53" s="76" t="s">
        <v>262</v>
      </c>
      <c r="T53" s="76" t="s">
        <v>196</v>
      </c>
      <c r="U53" s="113" t="s">
        <v>273</v>
      </c>
      <c r="V53" s="42"/>
      <c r="W53" s="10"/>
      <c r="X53" s="18">
        <f t="shared" si="1"/>
        <v>0</v>
      </c>
      <c r="Z53" s="18">
        <f t="shared" si="3"/>
        <v>0</v>
      </c>
      <c r="AA53" s="18" t="str">
        <f t="shared" si="2"/>
        <v>Benar</v>
      </c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18"/>
      <c r="AW53" s="18"/>
      <c r="AX53" s="18"/>
    </row>
    <row r="54" spans="1:50" ht="18" customHeight="1" thickBot="1" x14ac:dyDescent="0.3">
      <c r="A54" s="662"/>
      <c r="B54" s="664"/>
      <c r="C54" s="46">
        <v>7</v>
      </c>
      <c r="D54" s="723" t="s">
        <v>329</v>
      </c>
      <c r="E54" s="724"/>
      <c r="F54" s="724"/>
      <c r="G54" s="724"/>
      <c r="H54" s="724"/>
      <c r="I54" s="724"/>
      <c r="J54" s="724"/>
      <c r="K54" s="724"/>
      <c r="L54" s="724"/>
      <c r="M54" s="724"/>
      <c r="N54" s="724"/>
      <c r="O54" s="724"/>
      <c r="P54" s="724"/>
      <c r="Q54" s="724"/>
      <c r="R54" s="724"/>
      <c r="S54" s="724"/>
      <c r="T54" s="724"/>
      <c r="U54" s="725"/>
      <c r="V54" s="51"/>
      <c r="W54" s="52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18"/>
      <c r="AW54" s="18"/>
      <c r="AX54" s="18"/>
    </row>
    <row r="55" spans="1:50" ht="24.75" customHeight="1" thickBot="1" x14ac:dyDescent="0.3">
      <c r="A55" s="663"/>
      <c r="B55" s="665"/>
      <c r="C55" s="16">
        <v>8</v>
      </c>
      <c r="D55" s="726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8"/>
      <c r="V55" s="92" t="s">
        <v>77</v>
      </c>
      <c r="W55" s="93"/>
      <c r="Z55" s="18" t="s">
        <v>338</v>
      </c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18"/>
      <c r="AW55" s="18"/>
      <c r="AX55" s="18"/>
    </row>
    <row r="56" spans="1:50" ht="27" customHeight="1" thickTop="1" thickBot="1" x14ac:dyDescent="0.3">
      <c r="A56" s="659" t="s">
        <v>79</v>
      </c>
      <c r="B56" s="660"/>
      <c r="C56" s="660"/>
      <c r="D56" s="13">
        <v>6</v>
      </c>
      <c r="E56" s="3">
        <v>25</v>
      </c>
      <c r="F56" s="3">
        <v>9</v>
      </c>
      <c r="G56" s="3">
        <v>26</v>
      </c>
      <c r="H56" s="3">
        <v>27</v>
      </c>
      <c r="I56" s="3">
        <v>28</v>
      </c>
      <c r="J56" s="3">
        <v>22</v>
      </c>
      <c r="K56" s="3">
        <v>10</v>
      </c>
      <c r="L56" s="3">
        <v>17</v>
      </c>
      <c r="M56" s="3">
        <v>12</v>
      </c>
      <c r="N56" s="3">
        <v>19</v>
      </c>
      <c r="O56" s="3">
        <v>13</v>
      </c>
      <c r="P56" s="3">
        <v>18</v>
      </c>
      <c r="Q56" s="3">
        <v>23</v>
      </c>
      <c r="R56" s="3">
        <v>20</v>
      </c>
      <c r="S56" s="3">
        <v>3</v>
      </c>
      <c r="T56" s="3">
        <v>11</v>
      </c>
      <c r="U56" s="14">
        <v>16</v>
      </c>
      <c r="V56" s="729" t="s">
        <v>339</v>
      </c>
      <c r="W56" s="730"/>
      <c r="Z56" s="18" t="s">
        <v>16</v>
      </c>
      <c r="AB56" s="126" t="s">
        <v>331</v>
      </c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2"/>
    </row>
    <row r="57" spans="1:50" ht="15" customHeight="1" thickTop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V57" s="2"/>
      <c r="W57" s="2"/>
      <c r="Z57" s="18" t="s">
        <v>17</v>
      </c>
      <c r="AB57" s="18" t="s">
        <v>332</v>
      </c>
      <c r="AC57" s="82"/>
      <c r="AD57" s="82"/>
      <c r="AE57" s="82"/>
      <c r="AF57" s="82"/>
      <c r="AG57" s="82"/>
      <c r="AH57" s="82"/>
      <c r="AI57" s="82"/>
      <c r="AJ57" s="82"/>
      <c r="AK57" s="80"/>
      <c r="AL57" s="80"/>
      <c r="AM57" s="80"/>
      <c r="AN57" s="80"/>
      <c r="AO57" s="80"/>
      <c r="AP57" s="80"/>
      <c r="AQ57" s="80"/>
      <c r="AR57" s="80"/>
      <c r="AS57" s="80"/>
      <c r="AT57" s="82"/>
      <c r="AU57" s="82"/>
    </row>
    <row r="58" spans="1:50" ht="1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V58" s="2"/>
      <c r="W58" s="2"/>
      <c r="AC58" s="82"/>
      <c r="AD58" s="82"/>
      <c r="AE58" s="82"/>
      <c r="AF58" s="82"/>
      <c r="AG58" s="82"/>
      <c r="AH58" s="82"/>
      <c r="AI58" s="82"/>
      <c r="AJ58" s="82"/>
      <c r="AK58" s="80"/>
      <c r="AL58" s="80"/>
      <c r="AM58" s="80"/>
      <c r="AN58" s="80"/>
      <c r="AO58" s="80"/>
      <c r="AP58" s="80"/>
      <c r="AQ58" s="80"/>
      <c r="AR58" s="80"/>
      <c r="AS58" s="80"/>
      <c r="AT58" s="82"/>
      <c r="AU58" s="82"/>
    </row>
    <row r="59" spans="1:50" ht="1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V59" s="2"/>
      <c r="W59" s="2"/>
      <c r="AC59" s="82"/>
      <c r="AD59" s="82"/>
      <c r="AE59" s="82"/>
      <c r="AF59" s="82"/>
      <c r="AG59" s="82"/>
      <c r="AH59" s="82"/>
      <c r="AI59" s="82"/>
      <c r="AJ59" s="82"/>
      <c r="AK59" s="80"/>
      <c r="AL59" s="80"/>
      <c r="AM59" s="80"/>
      <c r="AN59" s="80"/>
      <c r="AO59" s="80"/>
      <c r="AP59" s="80"/>
      <c r="AQ59" s="80"/>
      <c r="AR59" s="80"/>
      <c r="AS59" s="80"/>
      <c r="AT59" s="82"/>
      <c r="AU59" s="82"/>
    </row>
    <row r="60" spans="1:50" ht="1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V60" s="2"/>
      <c r="W60" s="2"/>
      <c r="AC60" s="82"/>
      <c r="AD60" s="82"/>
      <c r="AE60" s="82"/>
      <c r="AF60" s="82"/>
      <c r="AG60" s="82"/>
      <c r="AH60" s="82"/>
      <c r="AI60" s="82"/>
      <c r="AJ60" s="82"/>
      <c r="AK60" s="80"/>
      <c r="AL60" s="80"/>
      <c r="AM60" s="80"/>
      <c r="AN60" s="80"/>
      <c r="AO60" s="80"/>
      <c r="AP60" s="80"/>
      <c r="AQ60" s="80"/>
      <c r="AR60" s="80"/>
      <c r="AS60" s="80"/>
      <c r="AT60" s="82"/>
      <c r="AU60" s="82"/>
    </row>
    <row r="61" spans="1:50" ht="1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V61" s="2"/>
      <c r="W61" s="2"/>
      <c r="AC61" s="82"/>
      <c r="AD61" s="82"/>
      <c r="AE61" s="82"/>
      <c r="AF61" s="82"/>
      <c r="AG61" s="82"/>
      <c r="AH61" s="82"/>
      <c r="AI61" s="82"/>
      <c r="AJ61" s="82"/>
      <c r="AK61" s="80"/>
      <c r="AL61" s="80"/>
      <c r="AM61" s="80"/>
      <c r="AN61" s="80"/>
      <c r="AO61" s="80"/>
      <c r="AP61" s="80"/>
      <c r="AQ61" s="80"/>
      <c r="AR61" s="80"/>
      <c r="AS61" s="80"/>
      <c r="AT61" s="82"/>
      <c r="AU61" s="82"/>
    </row>
    <row r="62" spans="1:50" ht="15" customHeight="1" x14ac:dyDescent="0.25">
      <c r="A62" s="2"/>
      <c r="B62" s="2"/>
      <c r="C62" s="2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2"/>
      <c r="W62" s="19"/>
      <c r="X62" s="18">
        <f>SUM(X10:X55)</f>
        <v>4</v>
      </c>
      <c r="Z62" s="18" t="s">
        <v>18</v>
      </c>
      <c r="AB62" s="18" t="s">
        <v>333</v>
      </c>
      <c r="AC62" s="82"/>
      <c r="AD62" s="82"/>
      <c r="AE62" s="82"/>
      <c r="AF62" s="82"/>
      <c r="AG62" s="82"/>
      <c r="AH62" s="82"/>
      <c r="AI62" s="82"/>
      <c r="AJ62" s="82"/>
      <c r="AK62" s="80"/>
      <c r="AL62" s="80"/>
      <c r="AM62" s="80"/>
      <c r="AN62" s="80"/>
      <c r="AO62" s="80"/>
      <c r="AP62" s="80"/>
      <c r="AQ62" s="80"/>
      <c r="AR62" s="80"/>
      <c r="AS62" s="80"/>
      <c r="AT62" s="82"/>
      <c r="AU62" s="82"/>
    </row>
    <row r="63" spans="1:50" ht="1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V63" s="2"/>
      <c r="W63" s="2"/>
      <c r="Z63" s="18" t="s">
        <v>19</v>
      </c>
      <c r="AB63" s="18" t="s">
        <v>332</v>
      </c>
      <c r="AC63" s="82" t="s">
        <v>336</v>
      </c>
      <c r="AD63" s="82"/>
      <c r="AE63" s="82"/>
      <c r="AF63" s="82"/>
      <c r="AG63" s="82"/>
      <c r="AH63" s="82"/>
      <c r="AI63" s="82"/>
      <c r="AJ63" s="82"/>
      <c r="AK63" s="80"/>
      <c r="AL63" s="80"/>
      <c r="AM63" s="80"/>
      <c r="AN63" s="80"/>
      <c r="AO63" s="80"/>
      <c r="AP63" s="80"/>
      <c r="AQ63" s="80"/>
      <c r="AR63" s="80"/>
      <c r="AS63" s="80"/>
      <c r="AT63" s="82"/>
      <c r="AU63" s="82"/>
    </row>
    <row r="64" spans="1:50" ht="24" customHeight="1" x14ac:dyDescent="0.25">
      <c r="A64" s="25" t="s">
        <v>78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T64" s="2"/>
      <c r="V64" s="2"/>
      <c r="W64" s="2"/>
      <c r="Z64" s="18" t="s">
        <v>20</v>
      </c>
      <c r="AB64" s="18" t="s">
        <v>332</v>
      </c>
      <c r="AC64" s="82"/>
      <c r="AD64" s="82"/>
      <c r="AE64" s="82"/>
      <c r="AF64" s="82"/>
      <c r="AG64" s="82"/>
      <c r="AH64" s="82"/>
      <c r="AI64" s="82"/>
      <c r="AJ64" s="82"/>
      <c r="AK64" s="80"/>
      <c r="AL64" s="80"/>
      <c r="AM64" s="80"/>
      <c r="AN64" s="80"/>
      <c r="AO64" s="80"/>
      <c r="AP64" s="80"/>
      <c r="AQ64" s="80"/>
      <c r="AR64" s="80"/>
      <c r="AS64" s="80"/>
      <c r="AT64" s="82"/>
      <c r="AU64" s="82"/>
    </row>
    <row r="65" spans="1:47" ht="17.100000000000001" customHeight="1" x14ac:dyDescent="0.25">
      <c r="A65" s="22">
        <v>1</v>
      </c>
      <c r="B65" s="21" t="s">
        <v>235</v>
      </c>
      <c r="C65" s="23"/>
      <c r="D65" s="23"/>
      <c r="E65" s="23"/>
      <c r="F65" s="23"/>
      <c r="G65" s="22">
        <v>24</v>
      </c>
      <c r="H65" s="21" t="s">
        <v>114</v>
      </c>
      <c r="K65" s="6"/>
      <c r="L65" s="6"/>
      <c r="O65" s="661" t="s">
        <v>158</v>
      </c>
      <c r="P65" s="661"/>
      <c r="Q65" s="661"/>
      <c r="R65" s="661"/>
      <c r="S65" s="661"/>
      <c r="T65" s="661"/>
      <c r="V65" s="23"/>
      <c r="W65" s="2"/>
      <c r="Z65" s="18" t="s">
        <v>21</v>
      </c>
      <c r="AB65" s="18" t="s">
        <v>337</v>
      </c>
      <c r="AC65" s="82"/>
      <c r="AD65" s="82"/>
      <c r="AE65" s="82"/>
      <c r="AF65" s="82"/>
      <c r="AG65" s="82"/>
      <c r="AH65" s="82"/>
      <c r="AI65" s="82"/>
      <c r="AJ65" s="82"/>
      <c r="AK65" s="80"/>
      <c r="AL65" s="80"/>
      <c r="AM65" s="80"/>
      <c r="AN65" s="80"/>
      <c r="AO65" s="80"/>
      <c r="AP65" s="80"/>
      <c r="AQ65" s="80"/>
      <c r="AR65" s="80"/>
      <c r="AS65" s="80"/>
      <c r="AT65" s="82"/>
      <c r="AU65" s="82"/>
    </row>
    <row r="66" spans="1:47" ht="17.100000000000001" customHeight="1" thickBot="1" x14ac:dyDescent="0.3">
      <c r="A66" s="22">
        <v>2</v>
      </c>
      <c r="B66" s="23" t="s">
        <v>81</v>
      </c>
      <c r="C66" s="23"/>
      <c r="D66" s="23"/>
      <c r="E66" s="23"/>
      <c r="F66" s="23"/>
      <c r="G66" s="22">
        <v>25</v>
      </c>
      <c r="H66" s="21" t="s">
        <v>95</v>
      </c>
      <c r="J66" s="23"/>
      <c r="K66" s="6"/>
      <c r="L66" s="6"/>
      <c r="O66" s="705"/>
      <c r="P66" s="705"/>
      <c r="Q66" s="705"/>
      <c r="R66" s="705"/>
      <c r="S66" s="705"/>
      <c r="T66" s="705"/>
      <c r="V66" s="21" t="s">
        <v>340</v>
      </c>
      <c r="W66" s="23"/>
      <c r="X66" s="2"/>
      <c r="Y66" s="2"/>
      <c r="Z66" s="2"/>
      <c r="AA66" s="2"/>
      <c r="AB66" s="2"/>
      <c r="AC66" s="82"/>
      <c r="AD66" s="82"/>
      <c r="AE66" s="82"/>
      <c r="AF66" s="82"/>
      <c r="AG66" s="82"/>
      <c r="AH66" s="82"/>
      <c r="AI66" s="82"/>
      <c r="AJ66" s="82"/>
      <c r="AK66" s="80"/>
      <c r="AL66" s="80"/>
      <c r="AM66" s="80"/>
      <c r="AN66" s="80"/>
      <c r="AO66" s="80"/>
      <c r="AP66" s="80"/>
      <c r="AQ66" s="80"/>
      <c r="AR66" s="80"/>
      <c r="AS66" s="80"/>
      <c r="AT66" s="82"/>
      <c r="AU66" s="82"/>
    </row>
    <row r="67" spans="1:47" ht="17.100000000000001" customHeight="1" thickTop="1" x14ac:dyDescent="0.25">
      <c r="A67" s="22">
        <v>3</v>
      </c>
      <c r="B67" s="23" t="s">
        <v>80</v>
      </c>
      <c r="C67" s="23"/>
      <c r="D67" s="23"/>
      <c r="E67" s="23"/>
      <c r="F67" s="23"/>
      <c r="G67" s="22">
        <v>26</v>
      </c>
      <c r="H67" s="21" t="s">
        <v>107</v>
      </c>
      <c r="I67" s="23"/>
      <c r="J67" s="23"/>
      <c r="K67" s="6"/>
      <c r="L67" s="6"/>
      <c r="O67" s="706" t="s">
        <v>14</v>
      </c>
      <c r="P67" s="707"/>
      <c r="Q67" s="706" t="s">
        <v>129</v>
      </c>
      <c r="R67" s="710"/>
      <c r="S67" s="710"/>
      <c r="T67" s="707"/>
      <c r="V67" s="21" t="s">
        <v>103</v>
      </c>
      <c r="W67" s="23"/>
      <c r="X67" s="2"/>
      <c r="Y67" s="2"/>
      <c r="Z67" s="2"/>
      <c r="AA67" s="2"/>
      <c r="AB67" s="2"/>
      <c r="AC67" s="107"/>
      <c r="AD67" s="107"/>
      <c r="AE67" s="107"/>
      <c r="AF67" s="107"/>
      <c r="AG67" s="107"/>
      <c r="AH67" s="107"/>
      <c r="AI67" s="82"/>
      <c r="AJ67" s="82"/>
      <c r="AK67" s="80"/>
      <c r="AL67" s="80"/>
      <c r="AM67" s="80"/>
      <c r="AN67" s="80"/>
      <c r="AO67" s="80"/>
      <c r="AP67" s="80"/>
      <c r="AQ67" s="80"/>
      <c r="AR67" s="80"/>
      <c r="AS67" s="80"/>
      <c r="AT67" s="82"/>
      <c r="AU67" s="82"/>
    </row>
    <row r="68" spans="1:47" ht="18" customHeight="1" thickBot="1" x14ac:dyDescent="0.3">
      <c r="A68" s="22">
        <v>4</v>
      </c>
      <c r="B68" s="23" t="s">
        <v>82</v>
      </c>
      <c r="C68" s="23"/>
      <c r="D68" s="23"/>
      <c r="E68" s="23"/>
      <c r="F68" s="23"/>
      <c r="G68" s="22">
        <v>27</v>
      </c>
      <c r="H68" s="21" t="s">
        <v>109</v>
      </c>
      <c r="I68" s="23"/>
      <c r="J68" s="23"/>
      <c r="K68" s="6"/>
      <c r="L68" s="6"/>
      <c r="O68" s="708"/>
      <c r="P68" s="709"/>
      <c r="Q68" s="708"/>
      <c r="R68" s="711"/>
      <c r="S68" s="711"/>
      <c r="T68" s="709"/>
      <c r="V68" s="21"/>
      <c r="W68" s="23"/>
      <c r="X68" s="2"/>
      <c r="Y68" s="2"/>
      <c r="Z68" s="2"/>
      <c r="AA68" s="2"/>
      <c r="AB68" s="2"/>
      <c r="AC68" s="107"/>
      <c r="AD68" s="107"/>
      <c r="AE68" s="107"/>
      <c r="AF68" s="107"/>
      <c r="AG68" s="107"/>
      <c r="AH68" s="107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2"/>
      <c r="AU68" s="82"/>
    </row>
    <row r="69" spans="1:47" ht="18" customHeight="1" x14ac:dyDescent="0.25">
      <c r="A69" s="22">
        <v>5</v>
      </c>
      <c r="B69" s="23" t="s">
        <v>83</v>
      </c>
      <c r="C69" s="23"/>
      <c r="D69" s="23"/>
      <c r="E69" s="23"/>
      <c r="F69" s="23"/>
      <c r="G69" s="22">
        <v>28</v>
      </c>
      <c r="H69" s="21" t="s">
        <v>97</v>
      </c>
      <c r="I69" s="23"/>
      <c r="J69" s="23"/>
      <c r="K69" s="6"/>
      <c r="L69" s="6"/>
      <c r="O69" s="712">
        <v>1</v>
      </c>
      <c r="P69" s="713"/>
      <c r="Q69" s="714" t="s">
        <v>159</v>
      </c>
      <c r="R69" s="715"/>
      <c r="S69" s="715"/>
      <c r="T69" s="716"/>
      <c r="V69" s="21"/>
      <c r="W69" s="23"/>
      <c r="X69" s="2"/>
      <c r="Y69" s="2"/>
      <c r="Z69" s="2"/>
      <c r="AA69" s="2"/>
      <c r="AB69" s="2"/>
      <c r="AC69" s="107"/>
      <c r="AD69" s="107"/>
      <c r="AE69" s="107"/>
      <c r="AF69" s="107"/>
      <c r="AG69" s="107"/>
      <c r="AH69" s="107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2"/>
      <c r="AU69" s="82"/>
    </row>
    <row r="70" spans="1:47" ht="18" customHeight="1" x14ac:dyDescent="0.25">
      <c r="A70" s="22">
        <v>6</v>
      </c>
      <c r="B70" s="23" t="s">
        <v>84</v>
      </c>
      <c r="C70" s="23"/>
      <c r="D70" s="23"/>
      <c r="E70" s="23"/>
      <c r="F70" s="23"/>
      <c r="G70" s="22">
        <v>29</v>
      </c>
      <c r="H70" s="21" t="s">
        <v>108</v>
      </c>
      <c r="I70" s="23"/>
      <c r="J70" s="23"/>
      <c r="K70" s="6"/>
      <c r="L70" s="6"/>
      <c r="O70" s="695">
        <v>2</v>
      </c>
      <c r="P70" s="696"/>
      <c r="Q70" s="697" t="s">
        <v>160</v>
      </c>
      <c r="R70" s="698"/>
      <c r="S70" s="698"/>
      <c r="T70" s="699"/>
      <c r="W70" s="23"/>
      <c r="X70" s="2"/>
      <c r="Y70" s="2"/>
      <c r="Z70" s="2"/>
      <c r="AA70" s="2"/>
      <c r="AB70" s="2"/>
      <c r="AC70" s="107"/>
      <c r="AD70" s="107"/>
      <c r="AE70" s="107"/>
      <c r="AF70" s="107"/>
      <c r="AG70" s="107"/>
      <c r="AH70" s="107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2"/>
      <c r="AU70" s="82"/>
    </row>
    <row r="71" spans="1:47" ht="18" customHeight="1" x14ac:dyDescent="0.25">
      <c r="A71" s="22">
        <v>7</v>
      </c>
      <c r="B71" s="23" t="s">
        <v>85</v>
      </c>
      <c r="C71" s="23"/>
      <c r="D71" s="23"/>
      <c r="E71" s="23"/>
      <c r="F71" s="23"/>
      <c r="G71" s="22">
        <v>30</v>
      </c>
      <c r="H71" s="21" t="s">
        <v>111</v>
      </c>
      <c r="I71" s="23"/>
      <c r="J71" s="23"/>
      <c r="K71" s="6"/>
      <c r="L71" s="6"/>
      <c r="O71" s="695">
        <v>3</v>
      </c>
      <c r="P71" s="696"/>
      <c r="Q71" s="697" t="s">
        <v>161</v>
      </c>
      <c r="R71" s="698"/>
      <c r="S71" s="698"/>
      <c r="T71" s="699"/>
      <c r="W71" s="23"/>
      <c r="X71" s="2"/>
      <c r="Y71" s="2"/>
      <c r="Z71" s="2"/>
      <c r="AA71" s="2"/>
      <c r="AB71" s="2"/>
      <c r="AC71" s="107"/>
      <c r="AD71" s="107"/>
      <c r="AE71" s="107"/>
      <c r="AF71" s="107"/>
      <c r="AG71" s="107"/>
      <c r="AH71" s="107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2"/>
      <c r="AU71" s="82"/>
    </row>
    <row r="72" spans="1:47" ht="18" customHeight="1" x14ac:dyDescent="0.25">
      <c r="A72" s="22">
        <v>8</v>
      </c>
      <c r="B72" s="23" t="s">
        <v>86</v>
      </c>
      <c r="C72" s="23"/>
      <c r="D72" s="23"/>
      <c r="E72" s="23"/>
      <c r="F72" s="23"/>
      <c r="G72" s="22">
        <v>31</v>
      </c>
      <c r="H72" s="21" t="s">
        <v>110</v>
      </c>
      <c r="I72" s="23"/>
      <c r="J72" s="23"/>
      <c r="K72" s="6"/>
      <c r="L72" s="6"/>
      <c r="O72" s="695">
        <v>4</v>
      </c>
      <c r="P72" s="696"/>
      <c r="Q72" s="697" t="s">
        <v>162</v>
      </c>
      <c r="R72" s="698"/>
      <c r="S72" s="698"/>
      <c r="T72" s="699"/>
      <c r="V72" s="21" t="s">
        <v>235</v>
      </c>
      <c r="W72" s="6"/>
      <c r="X72" s="2"/>
      <c r="Y72" s="2"/>
      <c r="Z72" s="2"/>
      <c r="AA72" s="2"/>
      <c r="AB72" s="2"/>
      <c r="AC72" s="107"/>
      <c r="AD72" s="107"/>
      <c r="AE72" s="107"/>
      <c r="AF72" s="107"/>
      <c r="AG72" s="107"/>
      <c r="AH72" s="107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2"/>
      <c r="AU72" s="82"/>
    </row>
    <row r="73" spans="1:47" ht="18" customHeight="1" x14ac:dyDescent="0.25">
      <c r="A73" s="22">
        <v>9</v>
      </c>
      <c r="B73" s="21" t="s">
        <v>125</v>
      </c>
      <c r="C73" s="21"/>
      <c r="D73" s="23"/>
      <c r="E73" s="23"/>
      <c r="F73" s="23"/>
      <c r="G73" s="22">
        <v>32</v>
      </c>
      <c r="H73" s="21" t="s">
        <v>142</v>
      </c>
      <c r="I73" s="23"/>
      <c r="J73" s="23"/>
      <c r="K73" s="6"/>
      <c r="L73" s="6"/>
      <c r="O73" s="695" t="s">
        <v>27</v>
      </c>
      <c r="P73" s="696"/>
      <c r="Q73" s="697" t="s">
        <v>163</v>
      </c>
      <c r="R73" s="698"/>
      <c r="S73" s="698"/>
      <c r="T73" s="699"/>
      <c r="V73" s="21" t="s">
        <v>302</v>
      </c>
      <c r="W73" s="6"/>
      <c r="X73" s="2"/>
      <c r="Y73" s="2"/>
      <c r="Z73" s="2"/>
      <c r="AA73" s="2"/>
      <c r="AB73" s="2"/>
      <c r="AC73" s="82"/>
      <c r="AD73" s="82"/>
      <c r="AE73" s="82"/>
      <c r="AF73" s="82"/>
      <c r="AG73" s="82"/>
      <c r="AH73" s="82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2"/>
      <c r="AU73" s="82"/>
    </row>
    <row r="74" spans="1:47" ht="18" customHeight="1" x14ac:dyDescent="0.25">
      <c r="A74" s="22">
        <v>10</v>
      </c>
      <c r="B74" s="21" t="s">
        <v>128</v>
      </c>
      <c r="C74" s="21"/>
      <c r="D74" s="21"/>
      <c r="E74" s="21"/>
      <c r="F74" s="21"/>
      <c r="G74" s="22">
        <v>33</v>
      </c>
      <c r="H74" s="21" t="s">
        <v>99</v>
      </c>
      <c r="I74" s="23"/>
      <c r="J74" s="21"/>
      <c r="K74" s="7"/>
      <c r="L74" s="7"/>
      <c r="O74" s="695">
        <v>5</v>
      </c>
      <c r="P74" s="696"/>
      <c r="Q74" s="697" t="s">
        <v>164</v>
      </c>
      <c r="R74" s="698"/>
      <c r="S74" s="698"/>
      <c r="T74" s="699"/>
      <c r="U74" s="7"/>
      <c r="V74" s="7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2"/>
      <c r="AU74" s="82"/>
    </row>
    <row r="75" spans="1:47" ht="18" customHeight="1" x14ac:dyDescent="0.25">
      <c r="A75" s="22">
        <v>11</v>
      </c>
      <c r="B75" s="21" t="s">
        <v>87</v>
      </c>
      <c r="C75" s="21"/>
      <c r="D75" s="21"/>
      <c r="E75" s="21"/>
      <c r="F75" s="21"/>
      <c r="G75" s="22">
        <v>34</v>
      </c>
      <c r="H75" s="21" t="s">
        <v>112</v>
      </c>
      <c r="I75" s="21"/>
      <c r="J75" s="21"/>
      <c r="K75" s="7"/>
      <c r="L75" s="7"/>
      <c r="O75" s="695">
        <v>6</v>
      </c>
      <c r="P75" s="696"/>
      <c r="Q75" s="697" t="s">
        <v>165</v>
      </c>
      <c r="R75" s="698"/>
      <c r="S75" s="698"/>
      <c r="T75" s="699"/>
      <c r="U75" s="7"/>
      <c r="V75" s="7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2"/>
      <c r="AU75" s="82"/>
    </row>
    <row r="76" spans="1:47" ht="18" customHeight="1" x14ac:dyDescent="0.25">
      <c r="A76" s="22">
        <v>12</v>
      </c>
      <c r="B76" s="21" t="s">
        <v>88</v>
      </c>
      <c r="C76" s="21"/>
      <c r="D76" s="21"/>
      <c r="E76" s="21"/>
      <c r="F76" s="21"/>
      <c r="G76" s="22">
        <v>35</v>
      </c>
      <c r="H76" s="21" t="s">
        <v>130</v>
      </c>
      <c r="I76" s="21"/>
      <c r="J76" s="21"/>
      <c r="K76" s="7"/>
      <c r="L76" s="7"/>
      <c r="O76" s="695" t="s">
        <v>27</v>
      </c>
      <c r="P76" s="696"/>
      <c r="Q76" s="697" t="s">
        <v>166</v>
      </c>
      <c r="R76" s="698"/>
      <c r="S76" s="698"/>
      <c r="T76" s="699"/>
      <c r="U76" s="7"/>
      <c r="V76" s="7"/>
    </row>
    <row r="77" spans="1:47" ht="18" customHeight="1" x14ac:dyDescent="0.25">
      <c r="A77" s="22">
        <v>13</v>
      </c>
      <c r="B77" s="21" t="s">
        <v>89</v>
      </c>
      <c r="C77" s="21"/>
      <c r="D77" s="21"/>
      <c r="E77" s="21"/>
      <c r="F77" s="21"/>
      <c r="G77" s="22">
        <v>36</v>
      </c>
      <c r="H77" s="23" t="s">
        <v>117</v>
      </c>
      <c r="I77" s="21"/>
      <c r="J77" s="21"/>
      <c r="O77" s="695">
        <v>7</v>
      </c>
      <c r="P77" s="696"/>
      <c r="Q77" s="697" t="s">
        <v>167</v>
      </c>
      <c r="R77" s="698"/>
      <c r="S77" s="698"/>
      <c r="T77" s="699"/>
    </row>
    <row r="78" spans="1:47" ht="18" customHeight="1" thickBot="1" x14ac:dyDescent="0.3">
      <c r="A78" s="22">
        <v>14</v>
      </c>
      <c r="B78" s="21" t="s">
        <v>90</v>
      </c>
      <c r="C78" s="21"/>
      <c r="D78" s="21"/>
      <c r="E78" s="21"/>
      <c r="F78" s="21"/>
      <c r="G78" s="22">
        <v>37</v>
      </c>
      <c r="H78" s="23" t="s">
        <v>132</v>
      </c>
      <c r="I78" s="21"/>
      <c r="J78" s="21"/>
      <c r="O78" s="700">
        <v>8</v>
      </c>
      <c r="P78" s="701"/>
      <c r="Q78" s="702" t="s">
        <v>168</v>
      </c>
      <c r="R78" s="703"/>
      <c r="S78" s="703"/>
      <c r="T78" s="704"/>
    </row>
    <row r="79" spans="1:47" ht="18" customHeight="1" thickTop="1" x14ac:dyDescent="0.25">
      <c r="A79" s="22">
        <v>15</v>
      </c>
      <c r="B79" s="21" t="s">
        <v>91</v>
      </c>
      <c r="C79" s="21"/>
      <c r="D79" s="21"/>
      <c r="E79" s="21"/>
      <c r="F79" s="21"/>
      <c r="G79" s="22">
        <v>38</v>
      </c>
      <c r="H79" s="21" t="s">
        <v>202</v>
      </c>
      <c r="I79" s="21"/>
      <c r="J79" s="21"/>
      <c r="N79" s="631"/>
      <c r="O79" s="631"/>
      <c r="P79" s="632"/>
      <c r="Q79" s="632"/>
      <c r="R79" s="632"/>
      <c r="S79" s="632"/>
    </row>
    <row r="80" spans="1:47" ht="17.100000000000001" customHeight="1" x14ac:dyDescent="0.25">
      <c r="A80" s="22">
        <v>16</v>
      </c>
      <c r="B80" s="21" t="s">
        <v>126</v>
      </c>
      <c r="C80" s="21"/>
      <c r="D80" s="21"/>
      <c r="E80" s="21"/>
      <c r="F80" s="21"/>
      <c r="G80" s="22">
        <v>39</v>
      </c>
      <c r="H80" s="21" t="s">
        <v>170</v>
      </c>
      <c r="I80" s="21"/>
      <c r="J80" s="21"/>
      <c r="N80" s="631"/>
      <c r="O80" s="631"/>
      <c r="P80" s="632"/>
      <c r="Q80" s="632"/>
      <c r="R80" s="632"/>
      <c r="S80" s="632"/>
    </row>
    <row r="81" spans="1:35" ht="17.100000000000001" customHeight="1" x14ac:dyDescent="0.25">
      <c r="A81" s="22">
        <v>17</v>
      </c>
      <c r="B81" s="21" t="s">
        <v>105</v>
      </c>
      <c r="C81" s="21"/>
      <c r="D81" s="21"/>
      <c r="E81" s="21"/>
      <c r="F81" s="21"/>
      <c r="G81" s="22">
        <v>40</v>
      </c>
      <c r="H81" s="21" t="s">
        <v>147</v>
      </c>
      <c r="I81" s="21"/>
      <c r="J81" s="21"/>
      <c r="N81" s="631"/>
      <c r="O81" s="631"/>
      <c r="P81" s="632"/>
      <c r="Q81" s="632"/>
      <c r="R81" s="632"/>
      <c r="S81" s="632"/>
    </row>
    <row r="82" spans="1:35" ht="17.100000000000001" customHeight="1" x14ac:dyDescent="0.25">
      <c r="A82" s="22">
        <v>18</v>
      </c>
      <c r="B82" s="21" t="s">
        <v>106</v>
      </c>
      <c r="C82" s="21"/>
      <c r="D82" s="21"/>
      <c r="E82" s="21"/>
      <c r="F82" s="21"/>
      <c r="G82" s="22">
        <v>41</v>
      </c>
      <c r="H82" s="21" t="s">
        <v>137</v>
      </c>
      <c r="I82" s="21"/>
      <c r="J82" s="21"/>
      <c r="N82" s="631"/>
      <c r="O82" s="631"/>
      <c r="P82" s="632"/>
      <c r="Q82" s="632"/>
      <c r="R82" s="632"/>
      <c r="S82" s="632"/>
    </row>
    <row r="83" spans="1:35" ht="17.100000000000001" customHeight="1" x14ac:dyDescent="0.25">
      <c r="A83" s="22">
        <v>19</v>
      </c>
      <c r="B83" s="21" t="s">
        <v>96</v>
      </c>
      <c r="C83" s="21"/>
      <c r="D83" s="21"/>
      <c r="E83" s="21"/>
      <c r="F83" s="21"/>
      <c r="G83" s="22">
        <v>42</v>
      </c>
      <c r="H83" s="21" t="s">
        <v>184</v>
      </c>
      <c r="I83" s="21"/>
      <c r="J83" s="21"/>
      <c r="N83" s="631"/>
      <c r="O83" s="631"/>
      <c r="P83" s="632"/>
      <c r="Q83" s="632"/>
      <c r="R83" s="632"/>
      <c r="S83" s="632"/>
      <c r="AC83" s="28"/>
      <c r="AD83" s="41"/>
      <c r="AE83" s="29"/>
      <c r="AG83" s="29"/>
      <c r="AH83" s="29"/>
      <c r="AI83" s="29"/>
    </row>
    <row r="84" spans="1:35" ht="17.100000000000001" customHeight="1" x14ac:dyDescent="0.25">
      <c r="A84" s="22">
        <v>20</v>
      </c>
      <c r="B84" s="21" t="s">
        <v>92</v>
      </c>
      <c r="C84" s="21"/>
      <c r="D84" s="21"/>
      <c r="E84" s="21"/>
      <c r="F84" s="21"/>
      <c r="G84" s="24">
        <v>43</v>
      </c>
      <c r="H84" s="21" t="s">
        <v>185</v>
      </c>
      <c r="I84" s="21"/>
      <c r="J84" s="21"/>
      <c r="AC84" s="18"/>
      <c r="AD84" s="38"/>
      <c r="AE84" s="29"/>
      <c r="AF84" s="29"/>
      <c r="AG84" s="29"/>
      <c r="AH84" s="29"/>
      <c r="AI84" s="29"/>
    </row>
    <row r="85" spans="1:35" ht="17.100000000000001" customHeight="1" x14ac:dyDescent="0.25">
      <c r="A85" s="22">
        <v>21</v>
      </c>
      <c r="B85" s="21" t="s">
        <v>124</v>
      </c>
      <c r="C85" s="21"/>
      <c r="D85" s="21"/>
      <c r="E85" s="21"/>
      <c r="F85" s="21"/>
      <c r="G85" s="24">
        <v>44</v>
      </c>
      <c r="H85" s="21" t="s">
        <v>186</v>
      </c>
      <c r="I85" s="21"/>
      <c r="J85" s="21"/>
      <c r="AC85" s="18"/>
      <c r="AD85" s="38"/>
      <c r="AE85" s="31"/>
      <c r="AF85" s="31"/>
      <c r="AG85" s="31"/>
      <c r="AH85" s="31"/>
      <c r="AI85" s="31"/>
    </row>
    <row r="86" spans="1:35" ht="17.100000000000001" customHeight="1" x14ac:dyDescent="0.25">
      <c r="A86" s="22">
        <v>22</v>
      </c>
      <c r="B86" s="21" t="s">
        <v>93</v>
      </c>
      <c r="C86" s="23"/>
      <c r="D86" s="23"/>
      <c r="E86" s="21"/>
      <c r="F86" s="21"/>
      <c r="G86" s="18">
        <v>45</v>
      </c>
      <c r="H86" s="21" t="s">
        <v>116</v>
      </c>
      <c r="J86" s="21"/>
      <c r="AC86" s="18"/>
      <c r="AD86" s="38"/>
      <c r="AE86" s="30"/>
      <c r="AF86" s="30"/>
      <c r="AG86" s="30"/>
      <c r="AH86" s="30"/>
      <c r="AI86" s="30"/>
    </row>
    <row r="87" spans="1:35" ht="15.95" customHeight="1" x14ac:dyDescent="0.25">
      <c r="A87" s="24">
        <v>23</v>
      </c>
      <c r="B87" s="23" t="s">
        <v>94</v>
      </c>
      <c r="G87" s="24">
        <v>46</v>
      </c>
      <c r="H87" s="21" t="s">
        <v>334</v>
      </c>
      <c r="I87" s="21"/>
      <c r="AC87" s="18"/>
      <c r="AD87" s="38"/>
      <c r="AE87" s="30"/>
      <c r="AF87" s="30"/>
      <c r="AG87" s="30"/>
      <c r="AH87" s="30"/>
      <c r="AI87" s="30"/>
    </row>
    <row r="88" spans="1:35" ht="15.95" customHeight="1" x14ac:dyDescent="0.25">
      <c r="AC88" s="18"/>
      <c r="AD88" s="38"/>
      <c r="AE88" s="18"/>
      <c r="AF88" s="18"/>
      <c r="AG88" s="18"/>
      <c r="AH88" s="30"/>
      <c r="AI88" s="18"/>
    </row>
    <row r="89" spans="1:35" ht="15.95" customHeight="1" x14ac:dyDescent="0.25">
      <c r="AC89" s="18"/>
      <c r="AD89" s="38"/>
      <c r="AE89" s="18"/>
      <c r="AF89" s="18"/>
      <c r="AG89" s="18"/>
      <c r="AH89" s="30"/>
      <c r="AI89" s="18"/>
    </row>
    <row r="90" spans="1:35" ht="15.95" customHeight="1" x14ac:dyDescent="0.25">
      <c r="AC90" s="18"/>
      <c r="AD90" s="38"/>
      <c r="AE90" s="18"/>
      <c r="AF90" s="18"/>
      <c r="AG90" s="18"/>
      <c r="AH90" s="18"/>
      <c r="AI90" s="18"/>
    </row>
    <row r="91" spans="1:35" ht="15.95" customHeight="1" x14ac:dyDescent="0.25">
      <c r="AC91" s="18"/>
      <c r="AD91" s="38"/>
      <c r="AE91" s="18"/>
      <c r="AF91" s="18"/>
      <c r="AG91" s="18"/>
      <c r="AH91" s="30"/>
      <c r="AI91" s="18"/>
    </row>
    <row r="92" spans="1:35" ht="15.95" customHeight="1" x14ac:dyDescent="0.25">
      <c r="AC92" s="18"/>
      <c r="AD92" s="38"/>
      <c r="AE92" s="18"/>
      <c r="AF92" s="18"/>
      <c r="AG92" s="18"/>
      <c r="AH92" s="30"/>
      <c r="AI92" s="18"/>
    </row>
    <row r="93" spans="1:35" ht="15.95" customHeight="1" x14ac:dyDescent="0.25">
      <c r="AC93" s="18"/>
      <c r="AD93" s="38"/>
      <c r="AE93" s="30"/>
      <c r="AF93" s="30"/>
      <c r="AG93" s="30"/>
      <c r="AH93" s="30"/>
      <c r="AI93" s="18"/>
    </row>
    <row r="94" spans="1:35" ht="15.95" customHeight="1" x14ac:dyDescent="0.25">
      <c r="AC94" s="18"/>
      <c r="AD94" s="39"/>
      <c r="AI94" s="30"/>
    </row>
    <row r="95" spans="1:35" ht="15.95" customHeight="1" x14ac:dyDescent="0.25">
      <c r="AC95" s="18"/>
      <c r="AD95" s="39"/>
    </row>
    <row r="96" spans="1:35" ht="15.95" customHeight="1" x14ac:dyDescent="0.25">
      <c r="AC96" s="18"/>
      <c r="AD96" s="38"/>
      <c r="AE96" s="18"/>
      <c r="AF96" s="18"/>
      <c r="AG96" s="18"/>
      <c r="AH96" s="30"/>
      <c r="AI96" s="18"/>
    </row>
    <row r="97" spans="2:30" ht="15.95" customHeight="1" x14ac:dyDescent="0.25">
      <c r="AC97" s="18"/>
      <c r="AD97" s="39"/>
    </row>
    <row r="98" spans="2:30" ht="15.95" customHeight="1" x14ac:dyDescent="0.25">
      <c r="B98" s="105" t="s">
        <v>199</v>
      </c>
      <c r="C98" s="105"/>
      <c r="D98" s="105"/>
      <c r="E98" s="105"/>
      <c r="F98" s="105"/>
    </row>
    <row r="99" spans="2:30" ht="15.95" customHeight="1" x14ac:dyDescent="0.25">
      <c r="B99" s="105" t="s">
        <v>291</v>
      </c>
      <c r="C99" s="105"/>
      <c r="E99" s="105">
        <v>6</v>
      </c>
      <c r="F99" s="105"/>
      <c r="G99" s="105" t="s">
        <v>292</v>
      </c>
    </row>
    <row r="100" spans="2:30" ht="15.95" customHeight="1" x14ac:dyDescent="0.25">
      <c r="B100" s="105" t="s">
        <v>293</v>
      </c>
      <c r="C100" s="105"/>
      <c r="E100" s="105">
        <v>6</v>
      </c>
      <c r="F100" s="105"/>
      <c r="G100" s="105" t="s">
        <v>294</v>
      </c>
    </row>
    <row r="101" spans="2:30" ht="15.95" customHeight="1" x14ac:dyDescent="0.25">
      <c r="B101" s="105" t="s">
        <v>295</v>
      </c>
      <c r="C101" s="105"/>
      <c r="E101" s="105">
        <v>6</v>
      </c>
      <c r="F101" s="105"/>
      <c r="G101" s="105" t="s">
        <v>292</v>
      </c>
    </row>
    <row r="102" spans="2:30" ht="15.95" customHeight="1" x14ac:dyDescent="0.25">
      <c r="B102" s="105" t="s">
        <v>296</v>
      </c>
      <c r="C102" s="105"/>
      <c r="E102" s="105">
        <v>6</v>
      </c>
      <c r="F102" s="105"/>
      <c r="G102" s="105" t="s">
        <v>297</v>
      </c>
    </row>
    <row r="103" spans="2:30" ht="15.95" customHeight="1" x14ac:dyDescent="0.25">
      <c r="B103" s="105" t="s">
        <v>298</v>
      </c>
      <c r="C103" s="105"/>
      <c r="E103" s="105">
        <v>6</v>
      </c>
      <c r="F103" s="105"/>
      <c r="G103" s="105" t="s">
        <v>297</v>
      </c>
    </row>
    <row r="104" spans="2:30" ht="15.95" customHeight="1" x14ac:dyDescent="0.25">
      <c r="B104" s="105" t="s">
        <v>299</v>
      </c>
      <c r="C104" s="105"/>
      <c r="E104" s="105">
        <v>6</v>
      </c>
      <c r="F104" s="105"/>
      <c r="G104" s="105" t="s">
        <v>294</v>
      </c>
    </row>
    <row r="105" spans="2:30" ht="15.95" customHeight="1" x14ac:dyDescent="0.25">
      <c r="B105" s="105"/>
      <c r="C105" s="105"/>
      <c r="D105" s="105"/>
      <c r="E105" s="105"/>
      <c r="F105" s="105"/>
    </row>
    <row r="106" spans="2:30" ht="15.95" customHeight="1" x14ac:dyDescent="0.25">
      <c r="B106" s="105" t="s">
        <v>300</v>
      </c>
      <c r="C106" s="105"/>
      <c r="D106" s="105"/>
      <c r="E106" s="105"/>
      <c r="F106" s="105"/>
    </row>
    <row r="107" spans="2:30" ht="15.95" customHeight="1" x14ac:dyDescent="0.25">
      <c r="B107" s="105" t="s">
        <v>291</v>
      </c>
      <c r="C107" s="105"/>
      <c r="E107" s="105">
        <v>4</v>
      </c>
      <c r="F107" s="105"/>
    </row>
    <row r="108" spans="2:30" ht="15.95" customHeight="1" x14ac:dyDescent="0.25">
      <c r="B108" s="105" t="s">
        <v>295</v>
      </c>
      <c r="C108" s="105"/>
      <c r="E108" s="105">
        <v>4</v>
      </c>
      <c r="F108" s="105" t="s">
        <v>292</v>
      </c>
    </row>
    <row r="109" spans="2:30" ht="15.95" customHeight="1" x14ac:dyDescent="0.25">
      <c r="B109" s="105" t="s">
        <v>299</v>
      </c>
      <c r="C109" s="105"/>
      <c r="E109" s="105">
        <v>4</v>
      </c>
      <c r="F109" s="105" t="s">
        <v>294</v>
      </c>
    </row>
  </sheetData>
  <mergeCells count="58">
    <mergeCell ref="A1:W1"/>
    <mergeCell ref="A6:A7"/>
    <mergeCell ref="B6:B7"/>
    <mergeCell ref="C6:C7"/>
    <mergeCell ref="D6:U6"/>
    <mergeCell ref="V6:W7"/>
    <mergeCell ref="A8:A15"/>
    <mergeCell ref="B8:B15"/>
    <mergeCell ref="D8:U9"/>
    <mergeCell ref="V15:W15"/>
    <mergeCell ref="A16:A23"/>
    <mergeCell ref="B16:B23"/>
    <mergeCell ref="V18:W18"/>
    <mergeCell ref="A24:A31"/>
    <mergeCell ref="B24:B31"/>
    <mergeCell ref="A32:A39"/>
    <mergeCell ref="B32:B39"/>
    <mergeCell ref="A40:A47"/>
    <mergeCell ref="B40:B47"/>
    <mergeCell ref="D46:U47"/>
    <mergeCell ref="A48:A55"/>
    <mergeCell ref="B48:B55"/>
    <mergeCell ref="D54:U55"/>
    <mergeCell ref="A56:C56"/>
    <mergeCell ref="V56:W56"/>
    <mergeCell ref="O65:T66"/>
    <mergeCell ref="O67:P68"/>
    <mergeCell ref="Q67:T68"/>
    <mergeCell ref="O69:P69"/>
    <mergeCell ref="Q69:T69"/>
    <mergeCell ref="O70:P70"/>
    <mergeCell ref="Q70:T70"/>
    <mergeCell ref="O71:P71"/>
    <mergeCell ref="Q71:T71"/>
    <mergeCell ref="O72:P72"/>
    <mergeCell ref="Q72:T72"/>
    <mergeCell ref="O73:P73"/>
    <mergeCell ref="Q73:T73"/>
    <mergeCell ref="O74:P74"/>
    <mergeCell ref="Q74:T74"/>
    <mergeCell ref="O75:P75"/>
    <mergeCell ref="Q75:T75"/>
    <mergeCell ref="O76:P76"/>
    <mergeCell ref="Q76:T76"/>
    <mergeCell ref="O77:P77"/>
    <mergeCell ref="Q77:T77"/>
    <mergeCell ref="O78:P78"/>
    <mergeCell ref="Q78:T78"/>
    <mergeCell ref="N79:O79"/>
    <mergeCell ref="P79:S79"/>
    <mergeCell ref="N83:O83"/>
    <mergeCell ref="P83:S83"/>
    <mergeCell ref="N80:O80"/>
    <mergeCell ref="P80:S80"/>
    <mergeCell ref="N81:O81"/>
    <mergeCell ref="P81:S81"/>
    <mergeCell ref="N82:O82"/>
    <mergeCell ref="P82:S82"/>
  </mergeCells>
  <pageMargins left="0.36" right="1.38" top="0.47" bottom="0.28999999999999998" header="0.31496062992125984" footer="0.25"/>
  <pageSetup paperSize="5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9"/>
  <sheetViews>
    <sheetView topLeftCell="A7" zoomScale="78" zoomScaleNormal="78" workbookViewId="0">
      <pane xSplit="3" ySplit="3" topLeftCell="D25" activePane="bottomRight" state="frozen"/>
      <selection activeCell="A7" sqref="A7"/>
      <selection pane="topRight" activeCell="D7" sqref="D7"/>
      <selection pane="bottomLeft" activeCell="A10" sqref="A10"/>
      <selection pane="bottomRight" activeCell="AG20" sqref="AG20"/>
    </sheetView>
  </sheetViews>
  <sheetFormatPr defaultRowHeight="15.95" customHeight="1" x14ac:dyDescent="0.25"/>
  <cols>
    <col min="1" max="1" width="4.85546875" style="1" customWidth="1"/>
    <col min="2" max="3" width="5.28515625" style="1" customWidth="1"/>
    <col min="4" max="9" width="5.85546875" style="1" customWidth="1"/>
    <col min="10" max="21" width="6.28515625" style="1" customWidth="1"/>
    <col min="22" max="22" width="3.7109375" style="1" customWidth="1"/>
    <col min="23" max="23" width="25.42578125" style="1" customWidth="1"/>
    <col min="24" max="26" width="6.42578125" style="18" customWidth="1"/>
    <col min="27" max="27" width="7.28515625" style="18" customWidth="1"/>
    <col min="28" max="28" width="6.7109375" style="18" customWidth="1"/>
    <col min="29" max="46" width="6.7109375" style="1" customWidth="1"/>
    <col min="47" max="16384" width="9.140625" style="1"/>
  </cols>
  <sheetData>
    <row r="1" spans="1:50" ht="21.95" customHeight="1" x14ac:dyDescent="0.25">
      <c r="A1" s="680" t="s">
        <v>100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</row>
    <row r="2" spans="1:50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50" ht="18" customHeight="1" x14ac:dyDescent="0.25">
      <c r="A3" s="35" t="s">
        <v>234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50" ht="21.75" customHeight="1" x14ac:dyDescent="0.25">
      <c r="A4" s="36" t="s">
        <v>131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50" ht="12.7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50" ht="20.25" customHeight="1" thickTop="1" thickBot="1" x14ac:dyDescent="0.3">
      <c r="A6" s="681" t="s">
        <v>12</v>
      </c>
      <c r="B6" s="683" t="s">
        <v>13</v>
      </c>
      <c r="C6" s="685" t="s">
        <v>14</v>
      </c>
      <c r="D6" s="687" t="s">
        <v>11</v>
      </c>
      <c r="E6" s="688"/>
      <c r="F6" s="688"/>
      <c r="G6" s="688"/>
      <c r="H6" s="688"/>
      <c r="I6" s="688"/>
      <c r="J6" s="688"/>
      <c r="K6" s="688"/>
      <c r="L6" s="688"/>
      <c r="M6" s="688"/>
      <c r="N6" s="688"/>
      <c r="O6" s="688"/>
      <c r="P6" s="688"/>
      <c r="Q6" s="688"/>
      <c r="R6" s="688"/>
      <c r="S6" s="688"/>
      <c r="T6" s="688"/>
      <c r="U6" s="689"/>
      <c r="V6" s="681" t="s">
        <v>15</v>
      </c>
      <c r="W6" s="690"/>
    </row>
    <row r="7" spans="1:50" ht="23.25" customHeight="1" thickBot="1" x14ac:dyDescent="0.3">
      <c r="A7" s="682"/>
      <c r="B7" s="684"/>
      <c r="C7" s="686"/>
      <c r="D7" s="94" t="s">
        <v>0</v>
      </c>
      <c r="E7" s="95" t="s">
        <v>1</v>
      </c>
      <c r="F7" s="95" t="s">
        <v>2</v>
      </c>
      <c r="G7" s="95" t="s">
        <v>3</v>
      </c>
      <c r="H7" s="95" t="s">
        <v>4</v>
      </c>
      <c r="I7" s="95" t="s">
        <v>5</v>
      </c>
      <c r="J7" s="114" t="s">
        <v>305</v>
      </c>
      <c r="K7" s="114" t="s">
        <v>306</v>
      </c>
      <c r="L7" s="114" t="s">
        <v>307</v>
      </c>
      <c r="M7" s="114" t="s">
        <v>308</v>
      </c>
      <c r="N7" s="114" t="s">
        <v>309</v>
      </c>
      <c r="O7" s="114" t="s">
        <v>310</v>
      </c>
      <c r="P7" s="114" t="s">
        <v>311</v>
      </c>
      <c r="Q7" s="114" t="s">
        <v>312</v>
      </c>
      <c r="R7" s="114" t="s">
        <v>313</v>
      </c>
      <c r="S7" s="114" t="s">
        <v>314</v>
      </c>
      <c r="T7" s="114" t="s">
        <v>315</v>
      </c>
      <c r="U7" s="115" t="s">
        <v>316</v>
      </c>
      <c r="V7" s="691"/>
      <c r="W7" s="692"/>
      <c r="AC7" s="18" t="s">
        <v>0</v>
      </c>
      <c r="AD7" s="18" t="s">
        <v>1</v>
      </c>
      <c r="AE7" s="18" t="s">
        <v>2</v>
      </c>
      <c r="AF7" s="18" t="s">
        <v>3</v>
      </c>
      <c r="AG7" s="18" t="s">
        <v>4</v>
      </c>
      <c r="AH7" s="18" t="s">
        <v>5</v>
      </c>
      <c r="AI7" s="18" t="s">
        <v>305</v>
      </c>
      <c r="AJ7" s="18" t="s">
        <v>306</v>
      </c>
      <c r="AK7" s="18" t="s">
        <v>307</v>
      </c>
      <c r="AL7" s="18" t="s">
        <v>308</v>
      </c>
      <c r="AM7" s="18" t="s">
        <v>309</v>
      </c>
      <c r="AN7" s="18" t="s">
        <v>310</v>
      </c>
      <c r="AO7" s="18" t="s">
        <v>311</v>
      </c>
      <c r="AP7" s="18" t="s">
        <v>312</v>
      </c>
      <c r="AQ7" s="18" t="s">
        <v>313</v>
      </c>
      <c r="AR7" s="18" t="s">
        <v>314</v>
      </c>
      <c r="AS7" s="18" t="s">
        <v>315</v>
      </c>
      <c r="AT7" s="18" t="s">
        <v>316</v>
      </c>
    </row>
    <row r="8" spans="1:50" ht="16.5" customHeight="1" thickTop="1" x14ac:dyDescent="0.25">
      <c r="A8" s="666">
        <v>1</v>
      </c>
      <c r="B8" s="693" t="s">
        <v>16</v>
      </c>
      <c r="C8" s="15">
        <v>1</v>
      </c>
      <c r="D8" s="670" t="s">
        <v>104</v>
      </c>
      <c r="E8" s="671"/>
      <c r="F8" s="671"/>
      <c r="G8" s="671"/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1"/>
      <c r="S8" s="671"/>
      <c r="T8" s="671"/>
      <c r="U8" s="672"/>
      <c r="V8" s="47" t="s">
        <v>127</v>
      </c>
      <c r="W8" s="32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27"/>
      <c r="AN8" s="18"/>
      <c r="AO8" s="27"/>
      <c r="AP8" s="27"/>
      <c r="AQ8" s="27"/>
      <c r="AR8" s="27"/>
      <c r="AS8" s="27"/>
      <c r="AT8" s="27"/>
    </row>
    <row r="9" spans="1:50" ht="15.75" customHeight="1" thickBot="1" x14ac:dyDescent="0.3">
      <c r="A9" s="662"/>
      <c r="B9" s="664"/>
      <c r="C9" s="46">
        <v>2</v>
      </c>
      <c r="D9" s="673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5"/>
      <c r="V9" s="121" t="s">
        <v>146</v>
      </c>
      <c r="W9" s="17"/>
      <c r="AC9" s="120" t="s">
        <v>113</v>
      </c>
      <c r="AD9" s="120" t="s">
        <v>113</v>
      </c>
      <c r="AE9" s="120" t="s">
        <v>113</v>
      </c>
      <c r="AF9" s="120" t="s">
        <v>113</v>
      </c>
      <c r="AG9" s="120" t="s">
        <v>113</v>
      </c>
      <c r="AH9" s="120" t="s">
        <v>113</v>
      </c>
      <c r="AI9" s="120" t="s">
        <v>272</v>
      </c>
      <c r="AJ9" s="120" t="s">
        <v>272</v>
      </c>
      <c r="AK9" s="120" t="s">
        <v>272</v>
      </c>
      <c r="AL9" s="120" t="s">
        <v>272</v>
      </c>
      <c r="AM9" s="120" t="s">
        <v>272</v>
      </c>
      <c r="AN9" s="120" t="s">
        <v>272</v>
      </c>
      <c r="AO9" s="120" t="s">
        <v>272</v>
      </c>
      <c r="AP9" s="120" t="s">
        <v>272</v>
      </c>
      <c r="AQ9" s="120" t="s">
        <v>272</v>
      </c>
      <c r="AR9" s="120" t="s">
        <v>272</v>
      </c>
      <c r="AS9" s="120" t="s">
        <v>272</v>
      </c>
      <c r="AT9" s="120" t="s">
        <v>272</v>
      </c>
      <c r="AU9" s="82"/>
    </row>
    <row r="10" spans="1:50" ht="18" customHeight="1" x14ac:dyDescent="0.25">
      <c r="A10" s="662"/>
      <c r="B10" s="664"/>
      <c r="C10" s="46">
        <v>3</v>
      </c>
      <c r="D10" s="127" t="s">
        <v>252</v>
      </c>
      <c r="E10" s="72" t="s">
        <v>275</v>
      </c>
      <c r="F10" s="72" t="s">
        <v>320</v>
      </c>
      <c r="G10" s="72" t="s">
        <v>268</v>
      </c>
      <c r="H10" s="72" t="s">
        <v>327</v>
      </c>
      <c r="I10" s="72" t="s">
        <v>303</v>
      </c>
      <c r="J10" s="72" t="s">
        <v>322</v>
      </c>
      <c r="K10" s="72" t="s">
        <v>276</v>
      </c>
      <c r="L10" s="72" t="s">
        <v>248</v>
      </c>
      <c r="M10" s="72" t="s">
        <v>255</v>
      </c>
      <c r="N10" s="72" t="s">
        <v>274</v>
      </c>
      <c r="O10" s="72" t="s">
        <v>195</v>
      </c>
      <c r="P10" s="72" t="s">
        <v>272</v>
      </c>
      <c r="Q10" s="72" t="s">
        <v>245</v>
      </c>
      <c r="R10" s="72" t="s">
        <v>287</v>
      </c>
      <c r="S10" s="72" t="s">
        <v>237</v>
      </c>
      <c r="T10" s="72" t="s">
        <v>273</v>
      </c>
      <c r="U10" s="91" t="s">
        <v>231</v>
      </c>
      <c r="V10" s="45" t="s">
        <v>118</v>
      </c>
      <c r="W10" s="33" t="s">
        <v>119</v>
      </c>
      <c r="X10" s="18">
        <f>COUNTIF(D10:U10,"C.7")</f>
        <v>0</v>
      </c>
      <c r="Y10" s="18">
        <f>COUNTIF(E10:V10,"S.7")</f>
        <v>0</v>
      </c>
      <c r="Z10" s="18">
        <f t="shared" ref="Z10:Z53" si="0">Y10+X10</f>
        <v>0</v>
      </c>
      <c r="AA10" s="18" t="str">
        <f>IF(X10&gt;1,"Salah","Benar")</f>
        <v>Benar</v>
      </c>
      <c r="AC10" s="119" t="s">
        <v>113</v>
      </c>
      <c r="AD10" s="119" t="s">
        <v>113</v>
      </c>
      <c r="AE10" s="119" t="s">
        <v>113</v>
      </c>
      <c r="AF10" s="119" t="s">
        <v>113</v>
      </c>
      <c r="AG10" s="119" t="s">
        <v>113</v>
      </c>
      <c r="AH10" s="119" t="s">
        <v>113</v>
      </c>
      <c r="AI10" s="119" t="s">
        <v>272</v>
      </c>
      <c r="AJ10" s="119" t="s">
        <v>272</v>
      </c>
      <c r="AK10" s="119" t="s">
        <v>272</v>
      </c>
      <c r="AL10" s="119" t="s">
        <v>272</v>
      </c>
      <c r="AM10" s="119" t="s">
        <v>272</v>
      </c>
      <c r="AN10" s="119" t="s">
        <v>272</v>
      </c>
      <c r="AO10" s="119" t="s">
        <v>272</v>
      </c>
      <c r="AP10" s="119" t="s">
        <v>272</v>
      </c>
      <c r="AQ10" s="119" t="s">
        <v>272</v>
      </c>
      <c r="AR10" s="119" t="s">
        <v>272</v>
      </c>
      <c r="AS10" s="119" t="s">
        <v>272</v>
      </c>
      <c r="AT10" s="119" t="s">
        <v>272</v>
      </c>
      <c r="AU10" s="80"/>
      <c r="AV10" s="18"/>
      <c r="AW10" s="18"/>
      <c r="AX10" s="18"/>
    </row>
    <row r="11" spans="1:50" ht="18" customHeight="1" x14ac:dyDescent="0.25">
      <c r="A11" s="662"/>
      <c r="B11" s="664"/>
      <c r="C11" s="46">
        <v>4</v>
      </c>
      <c r="D11" s="78" t="s">
        <v>252</v>
      </c>
      <c r="E11" s="65" t="s">
        <v>275</v>
      </c>
      <c r="F11" s="65" t="s">
        <v>320</v>
      </c>
      <c r="G11" s="65" t="s">
        <v>268</v>
      </c>
      <c r="H11" s="65" t="s">
        <v>327</v>
      </c>
      <c r="I11" s="65" t="s">
        <v>303</v>
      </c>
      <c r="J11" s="65" t="s">
        <v>322</v>
      </c>
      <c r="K11" s="65" t="s">
        <v>276</v>
      </c>
      <c r="L11" s="65" t="s">
        <v>248</v>
      </c>
      <c r="M11" s="65" t="s">
        <v>255</v>
      </c>
      <c r="N11" s="65" t="s">
        <v>274</v>
      </c>
      <c r="O11" s="65" t="s">
        <v>195</v>
      </c>
      <c r="P11" s="65" t="s">
        <v>272</v>
      </c>
      <c r="Q11" s="65" t="s">
        <v>245</v>
      </c>
      <c r="R11" s="65" t="s">
        <v>287</v>
      </c>
      <c r="S11" s="65" t="s">
        <v>237</v>
      </c>
      <c r="T11" s="65" t="s">
        <v>273</v>
      </c>
      <c r="U11" s="85" t="s">
        <v>231</v>
      </c>
      <c r="V11" s="131" t="s">
        <v>22</v>
      </c>
      <c r="W11" s="20" t="s">
        <v>23</v>
      </c>
      <c r="X11" s="18">
        <f t="shared" ref="X11:X53" si="1">COUNTIF(D11:U11,"C.7")</f>
        <v>0</v>
      </c>
      <c r="Y11" s="18">
        <f t="shared" ref="Y11:Y53" si="2">COUNTIF(E11:V11,"S.7")</f>
        <v>0</v>
      </c>
      <c r="Z11" s="18">
        <f t="shared" si="0"/>
        <v>0</v>
      </c>
      <c r="AA11" s="18" t="str">
        <f t="shared" ref="AA11:AA53" si="3">IF(X11&gt;1,"Salah","Benar")</f>
        <v>Benar</v>
      </c>
      <c r="AC11" s="119" t="s">
        <v>275</v>
      </c>
      <c r="AD11" s="119" t="s">
        <v>275</v>
      </c>
      <c r="AE11" s="119" t="s">
        <v>275</v>
      </c>
      <c r="AF11" s="119" t="s">
        <v>275</v>
      </c>
      <c r="AG11" s="119" t="s">
        <v>275</v>
      </c>
      <c r="AH11" s="119" t="s">
        <v>275</v>
      </c>
      <c r="AI11" s="119" t="s">
        <v>245</v>
      </c>
      <c r="AJ11" s="119" t="s">
        <v>245</v>
      </c>
      <c r="AK11" s="119" t="s">
        <v>245</v>
      </c>
      <c r="AL11" s="119" t="s">
        <v>245</v>
      </c>
      <c r="AM11" s="119" t="s">
        <v>245</v>
      </c>
      <c r="AN11" s="119" t="s">
        <v>245</v>
      </c>
      <c r="AO11" s="119" t="s">
        <v>245</v>
      </c>
      <c r="AP11" s="119" t="s">
        <v>245</v>
      </c>
      <c r="AQ11" s="119" t="s">
        <v>245</v>
      </c>
      <c r="AR11" s="119" t="s">
        <v>245</v>
      </c>
      <c r="AS11" s="119" t="s">
        <v>245</v>
      </c>
      <c r="AT11" s="119" t="s">
        <v>245</v>
      </c>
      <c r="AU11" s="80"/>
      <c r="AV11" s="18"/>
      <c r="AW11" s="18"/>
      <c r="AX11" s="18"/>
    </row>
    <row r="12" spans="1:50" ht="18" customHeight="1" x14ac:dyDescent="0.25">
      <c r="A12" s="662"/>
      <c r="B12" s="664"/>
      <c r="C12" s="46">
        <v>5</v>
      </c>
      <c r="D12" s="78" t="s">
        <v>248</v>
      </c>
      <c r="E12" s="65" t="s">
        <v>252</v>
      </c>
      <c r="F12" s="65" t="s">
        <v>320</v>
      </c>
      <c r="G12" s="65" t="s">
        <v>303</v>
      </c>
      <c r="H12" s="65" t="s">
        <v>268</v>
      </c>
      <c r="I12" s="65" t="s">
        <v>327</v>
      </c>
      <c r="J12" s="65" t="s">
        <v>276</v>
      </c>
      <c r="K12" s="65" t="s">
        <v>322</v>
      </c>
      <c r="L12" s="65" t="s">
        <v>255</v>
      </c>
      <c r="M12" s="65" t="s">
        <v>274</v>
      </c>
      <c r="N12" s="65" t="s">
        <v>195</v>
      </c>
      <c r="O12" s="65" t="s">
        <v>191</v>
      </c>
      <c r="P12" s="65" t="s">
        <v>250</v>
      </c>
      <c r="Q12" s="65" t="s">
        <v>285</v>
      </c>
      <c r="R12" s="65" t="s">
        <v>245</v>
      </c>
      <c r="S12" s="65" t="s">
        <v>273</v>
      </c>
      <c r="T12" s="65" t="s">
        <v>237</v>
      </c>
      <c r="U12" s="85" t="s">
        <v>231</v>
      </c>
      <c r="V12" s="131" t="s">
        <v>28</v>
      </c>
      <c r="W12" s="20" t="s">
        <v>24</v>
      </c>
      <c r="X12" s="18">
        <f t="shared" si="1"/>
        <v>0</v>
      </c>
      <c r="Y12" s="18">
        <f t="shared" si="2"/>
        <v>0</v>
      </c>
      <c r="Z12" s="18">
        <f t="shared" si="0"/>
        <v>0</v>
      </c>
      <c r="AA12" s="18" t="str">
        <f t="shared" si="3"/>
        <v>Benar</v>
      </c>
      <c r="AC12" s="119" t="s">
        <v>275</v>
      </c>
      <c r="AD12" s="119" t="s">
        <v>275</v>
      </c>
      <c r="AE12" s="119" t="s">
        <v>275</v>
      </c>
      <c r="AF12" s="119" t="s">
        <v>275</v>
      </c>
      <c r="AG12" s="119" t="s">
        <v>275</v>
      </c>
      <c r="AH12" s="119" t="s">
        <v>275</v>
      </c>
      <c r="AI12" s="119" t="s">
        <v>245</v>
      </c>
      <c r="AJ12" s="119" t="s">
        <v>245</v>
      </c>
      <c r="AK12" s="119" t="s">
        <v>245</v>
      </c>
      <c r="AL12" s="119" t="s">
        <v>245</v>
      </c>
      <c r="AM12" s="119" t="s">
        <v>245</v>
      </c>
      <c r="AN12" s="119" t="s">
        <v>245</v>
      </c>
      <c r="AO12" s="119" t="s">
        <v>245</v>
      </c>
      <c r="AP12" s="119" t="s">
        <v>245</v>
      </c>
      <c r="AQ12" s="119" t="s">
        <v>245</v>
      </c>
      <c r="AR12" s="119" t="s">
        <v>245</v>
      </c>
      <c r="AS12" s="119" t="s">
        <v>245</v>
      </c>
      <c r="AT12" s="119" t="s">
        <v>245</v>
      </c>
      <c r="AU12" s="80"/>
      <c r="AV12" s="18"/>
      <c r="AW12" s="18"/>
      <c r="AX12" s="18"/>
    </row>
    <row r="13" spans="1:50" ht="18" customHeight="1" x14ac:dyDescent="0.25">
      <c r="A13" s="662"/>
      <c r="B13" s="664"/>
      <c r="C13" s="46">
        <v>6</v>
      </c>
      <c r="D13" s="78" t="s">
        <v>241</v>
      </c>
      <c r="E13" s="65" t="s">
        <v>252</v>
      </c>
      <c r="F13" s="65" t="s">
        <v>248</v>
      </c>
      <c r="G13" s="65" t="s">
        <v>303</v>
      </c>
      <c r="H13" s="65" t="s">
        <v>268</v>
      </c>
      <c r="I13" s="65" t="s">
        <v>327</v>
      </c>
      <c r="J13" s="65" t="s">
        <v>276</v>
      </c>
      <c r="K13" s="65" t="s">
        <v>322</v>
      </c>
      <c r="L13" s="65" t="s">
        <v>255</v>
      </c>
      <c r="M13" s="65" t="s">
        <v>274</v>
      </c>
      <c r="N13" s="65" t="s">
        <v>195</v>
      </c>
      <c r="O13" s="65" t="s">
        <v>191</v>
      </c>
      <c r="P13" s="65" t="s">
        <v>250</v>
      </c>
      <c r="Q13" s="65" t="s">
        <v>285</v>
      </c>
      <c r="R13" s="65" t="s">
        <v>245</v>
      </c>
      <c r="S13" s="65" t="s">
        <v>273</v>
      </c>
      <c r="T13" s="65" t="s">
        <v>237</v>
      </c>
      <c r="U13" s="85" t="s">
        <v>284</v>
      </c>
      <c r="V13" s="131" t="s">
        <v>29</v>
      </c>
      <c r="W13" s="20" t="s">
        <v>25</v>
      </c>
      <c r="X13" s="18">
        <f t="shared" si="1"/>
        <v>0</v>
      </c>
      <c r="Y13" s="18">
        <f t="shared" si="2"/>
        <v>0</v>
      </c>
      <c r="Z13" s="18">
        <f t="shared" si="0"/>
        <v>0</v>
      </c>
      <c r="AA13" s="18" t="str">
        <f t="shared" si="3"/>
        <v>Benar</v>
      </c>
      <c r="AC13" s="119" t="s">
        <v>246</v>
      </c>
      <c r="AD13" s="119" t="s">
        <v>246</v>
      </c>
      <c r="AE13" s="119" t="s">
        <v>246</v>
      </c>
      <c r="AF13" s="119" t="s">
        <v>246</v>
      </c>
      <c r="AG13" s="119" t="s">
        <v>246</v>
      </c>
      <c r="AH13" s="119" t="s">
        <v>246</v>
      </c>
      <c r="AI13" s="119" t="s">
        <v>274</v>
      </c>
      <c r="AJ13" s="119" t="s">
        <v>274</v>
      </c>
      <c r="AK13" s="119" t="s">
        <v>274</v>
      </c>
      <c r="AL13" s="119" t="s">
        <v>274</v>
      </c>
      <c r="AM13" s="119" t="s">
        <v>274</v>
      </c>
      <c r="AN13" s="119" t="s">
        <v>274</v>
      </c>
      <c r="AO13" s="119" t="s">
        <v>273</v>
      </c>
      <c r="AP13" s="119" t="s">
        <v>273</v>
      </c>
      <c r="AQ13" s="119" t="s">
        <v>273</v>
      </c>
      <c r="AR13" s="119" t="s">
        <v>273</v>
      </c>
      <c r="AS13" s="119" t="s">
        <v>273</v>
      </c>
      <c r="AT13" s="119" t="s">
        <v>273</v>
      </c>
      <c r="AU13" s="80"/>
      <c r="AV13" s="18"/>
      <c r="AW13" s="18"/>
      <c r="AX13" s="18"/>
    </row>
    <row r="14" spans="1:50" ht="18" customHeight="1" x14ac:dyDescent="0.25">
      <c r="A14" s="662"/>
      <c r="B14" s="664"/>
      <c r="C14" s="46">
        <v>7</v>
      </c>
      <c r="D14" s="78" t="s">
        <v>241</v>
      </c>
      <c r="E14" s="65" t="s">
        <v>303</v>
      </c>
      <c r="F14" s="65" t="s">
        <v>252</v>
      </c>
      <c r="G14" s="65" t="s">
        <v>327</v>
      </c>
      <c r="H14" s="65" t="s">
        <v>246</v>
      </c>
      <c r="I14" s="65" t="s">
        <v>268</v>
      </c>
      <c r="J14" s="65" t="s">
        <v>255</v>
      </c>
      <c r="K14" s="65" t="s">
        <v>320</v>
      </c>
      <c r="L14" s="65" t="s">
        <v>272</v>
      </c>
      <c r="M14" s="65" t="s">
        <v>195</v>
      </c>
      <c r="N14" s="65" t="s">
        <v>191</v>
      </c>
      <c r="O14" s="65" t="s">
        <v>274</v>
      </c>
      <c r="P14" s="65" t="s">
        <v>245</v>
      </c>
      <c r="Q14" s="65" t="s">
        <v>242</v>
      </c>
      <c r="R14" s="65" t="s">
        <v>285</v>
      </c>
      <c r="S14" s="65" t="s">
        <v>270</v>
      </c>
      <c r="T14" s="65" t="s">
        <v>326</v>
      </c>
      <c r="U14" s="85" t="s">
        <v>237</v>
      </c>
      <c r="V14" s="131" t="s">
        <v>30</v>
      </c>
      <c r="W14" s="20" t="s">
        <v>26</v>
      </c>
      <c r="X14" s="18">
        <f t="shared" si="1"/>
        <v>0</v>
      </c>
      <c r="Y14" s="18">
        <f t="shared" si="2"/>
        <v>1</v>
      </c>
      <c r="Z14" s="18">
        <f t="shared" si="0"/>
        <v>1</v>
      </c>
      <c r="AA14" s="18" t="str">
        <f t="shared" si="3"/>
        <v>Benar</v>
      </c>
      <c r="AC14" s="119" t="s">
        <v>246</v>
      </c>
      <c r="AD14" s="119" t="s">
        <v>246</v>
      </c>
      <c r="AE14" s="119" t="s">
        <v>246</v>
      </c>
      <c r="AF14" s="119" t="s">
        <v>246</v>
      </c>
      <c r="AG14" s="119" t="s">
        <v>246</v>
      </c>
      <c r="AH14" s="119" t="s">
        <v>246</v>
      </c>
      <c r="AI14" s="119" t="s">
        <v>274</v>
      </c>
      <c r="AJ14" s="119" t="s">
        <v>274</v>
      </c>
      <c r="AK14" s="119" t="s">
        <v>274</v>
      </c>
      <c r="AL14" s="119" t="s">
        <v>274</v>
      </c>
      <c r="AM14" s="119" t="s">
        <v>274</v>
      </c>
      <c r="AN14" s="119" t="s">
        <v>274</v>
      </c>
      <c r="AO14" s="119" t="s">
        <v>273</v>
      </c>
      <c r="AP14" s="119" t="s">
        <v>273</v>
      </c>
      <c r="AQ14" s="119" t="s">
        <v>273</v>
      </c>
      <c r="AR14" s="119" t="s">
        <v>273</v>
      </c>
      <c r="AS14" s="119" t="s">
        <v>273</v>
      </c>
      <c r="AT14" s="119" t="s">
        <v>273</v>
      </c>
      <c r="AU14" s="80"/>
      <c r="AV14" s="18"/>
      <c r="AW14" s="18"/>
      <c r="AX14" s="18"/>
    </row>
    <row r="15" spans="1:50" ht="18" customHeight="1" thickBot="1" x14ac:dyDescent="0.3">
      <c r="A15" s="663"/>
      <c r="B15" s="665"/>
      <c r="C15" s="16">
        <v>8</v>
      </c>
      <c r="D15" s="129" t="s">
        <v>241</v>
      </c>
      <c r="E15" s="73" t="s">
        <v>303</v>
      </c>
      <c r="F15" s="73" t="s">
        <v>252</v>
      </c>
      <c r="G15" s="73" t="s">
        <v>327</v>
      </c>
      <c r="H15" s="73" t="s">
        <v>246</v>
      </c>
      <c r="I15" s="73" t="s">
        <v>268</v>
      </c>
      <c r="J15" s="73" t="s">
        <v>255</v>
      </c>
      <c r="K15" s="73" t="s">
        <v>320</v>
      </c>
      <c r="L15" s="73" t="s">
        <v>272</v>
      </c>
      <c r="M15" s="73" t="s">
        <v>195</v>
      </c>
      <c r="N15" s="73" t="s">
        <v>191</v>
      </c>
      <c r="O15" s="73" t="s">
        <v>274</v>
      </c>
      <c r="P15" s="73" t="s">
        <v>245</v>
      </c>
      <c r="Q15" s="73" t="s">
        <v>242</v>
      </c>
      <c r="R15" s="73" t="s">
        <v>285</v>
      </c>
      <c r="S15" s="73" t="s">
        <v>270</v>
      </c>
      <c r="T15" s="73" t="s">
        <v>326</v>
      </c>
      <c r="U15" s="86" t="s">
        <v>237</v>
      </c>
      <c r="V15" s="731" t="s">
        <v>27</v>
      </c>
      <c r="W15" s="732"/>
      <c r="X15" s="18">
        <f t="shared" si="1"/>
        <v>0</v>
      </c>
      <c r="Y15" s="18">
        <f t="shared" si="2"/>
        <v>1</v>
      </c>
      <c r="Z15" s="18">
        <f t="shared" si="0"/>
        <v>1</v>
      </c>
      <c r="AA15" s="18" t="str">
        <f t="shared" si="3"/>
        <v>Benar</v>
      </c>
      <c r="AC15" s="119" t="s">
        <v>246</v>
      </c>
      <c r="AD15" s="119" t="s">
        <v>246</v>
      </c>
      <c r="AE15" s="119" t="s">
        <v>246</v>
      </c>
      <c r="AF15" s="119" t="s">
        <v>246</v>
      </c>
      <c r="AG15" s="119" t="s">
        <v>246</v>
      </c>
      <c r="AH15" s="119" t="s">
        <v>246</v>
      </c>
      <c r="AI15" s="119" t="s">
        <v>274</v>
      </c>
      <c r="AJ15" s="119" t="s">
        <v>274</v>
      </c>
      <c r="AK15" s="119" t="s">
        <v>274</v>
      </c>
      <c r="AL15" s="119" t="s">
        <v>274</v>
      </c>
      <c r="AM15" s="119" t="s">
        <v>274</v>
      </c>
      <c r="AN15" s="119" t="s">
        <v>274</v>
      </c>
      <c r="AO15" s="119" t="s">
        <v>273</v>
      </c>
      <c r="AP15" s="119" t="s">
        <v>273</v>
      </c>
      <c r="AQ15" s="119" t="s">
        <v>273</v>
      </c>
      <c r="AR15" s="119" t="s">
        <v>273</v>
      </c>
      <c r="AS15" s="119" t="s">
        <v>273</v>
      </c>
      <c r="AT15" s="119" t="s">
        <v>273</v>
      </c>
      <c r="AU15" s="80"/>
      <c r="AV15" s="18"/>
      <c r="AW15" s="18"/>
      <c r="AX15" s="18"/>
    </row>
    <row r="16" spans="1:50" ht="18" customHeight="1" thickTop="1" x14ac:dyDescent="0.25">
      <c r="A16" s="662">
        <v>2</v>
      </c>
      <c r="B16" s="664" t="s">
        <v>17</v>
      </c>
      <c r="C16" s="12">
        <v>1</v>
      </c>
      <c r="D16" s="127" t="s">
        <v>258</v>
      </c>
      <c r="E16" s="72" t="s">
        <v>258</v>
      </c>
      <c r="F16" s="72" t="s">
        <v>252</v>
      </c>
      <c r="G16" s="72" t="s">
        <v>262</v>
      </c>
      <c r="H16" s="72" t="s">
        <v>276</v>
      </c>
      <c r="I16" s="72" t="s">
        <v>303</v>
      </c>
      <c r="J16" s="72" t="s">
        <v>257</v>
      </c>
      <c r="K16" s="72" t="s">
        <v>257</v>
      </c>
      <c r="L16" s="72" t="s">
        <v>237</v>
      </c>
      <c r="M16" s="72" t="s">
        <v>248</v>
      </c>
      <c r="N16" s="72" t="s">
        <v>250</v>
      </c>
      <c r="O16" s="72" t="s">
        <v>242</v>
      </c>
      <c r="P16" s="65" t="s">
        <v>191</v>
      </c>
      <c r="Q16" s="72" t="s">
        <v>277</v>
      </c>
      <c r="R16" s="72" t="s">
        <v>279</v>
      </c>
      <c r="S16" s="72" t="s">
        <v>285</v>
      </c>
      <c r="T16" s="72" t="s">
        <v>255</v>
      </c>
      <c r="U16" s="91" t="s">
        <v>273</v>
      </c>
      <c r="V16" s="131" t="s">
        <v>31</v>
      </c>
      <c r="W16" s="20" t="s">
        <v>35</v>
      </c>
      <c r="X16" s="18">
        <f t="shared" si="1"/>
        <v>0</v>
      </c>
      <c r="Y16" s="18">
        <f t="shared" si="2"/>
        <v>1</v>
      </c>
      <c r="Z16" s="18">
        <f t="shared" si="0"/>
        <v>1</v>
      </c>
      <c r="AA16" s="18" t="str">
        <f t="shared" si="3"/>
        <v>Benar</v>
      </c>
      <c r="AC16" s="119" t="s">
        <v>246</v>
      </c>
      <c r="AD16" s="119" t="s">
        <v>246</v>
      </c>
      <c r="AE16" s="119" t="s">
        <v>246</v>
      </c>
      <c r="AF16" s="119" t="s">
        <v>246</v>
      </c>
      <c r="AG16" s="119" t="s">
        <v>246</v>
      </c>
      <c r="AH16" s="119" t="s">
        <v>246</v>
      </c>
      <c r="AI16" s="119" t="s">
        <v>274</v>
      </c>
      <c r="AJ16" s="119" t="s">
        <v>274</v>
      </c>
      <c r="AK16" s="119" t="s">
        <v>274</v>
      </c>
      <c r="AL16" s="119" t="s">
        <v>274</v>
      </c>
      <c r="AM16" s="119" t="s">
        <v>274</v>
      </c>
      <c r="AN16" s="119" t="s">
        <v>274</v>
      </c>
      <c r="AO16" s="119" t="s">
        <v>273</v>
      </c>
      <c r="AP16" s="119" t="s">
        <v>273</v>
      </c>
      <c r="AQ16" s="119" t="s">
        <v>273</v>
      </c>
      <c r="AR16" s="119" t="s">
        <v>273</v>
      </c>
      <c r="AS16" s="119" t="s">
        <v>273</v>
      </c>
      <c r="AT16" s="119" t="s">
        <v>273</v>
      </c>
      <c r="AU16" s="80"/>
      <c r="AV16" s="18"/>
      <c r="AW16" s="18"/>
      <c r="AX16" s="18"/>
    </row>
    <row r="17" spans="1:50" ht="18" customHeight="1" x14ac:dyDescent="0.25">
      <c r="A17" s="662"/>
      <c r="B17" s="664"/>
      <c r="C17" s="46">
        <v>2</v>
      </c>
      <c r="D17" s="78" t="s">
        <v>258</v>
      </c>
      <c r="E17" s="65" t="s">
        <v>258</v>
      </c>
      <c r="F17" s="65" t="s">
        <v>252</v>
      </c>
      <c r="G17" s="65" t="s">
        <v>262</v>
      </c>
      <c r="H17" s="65" t="s">
        <v>276</v>
      </c>
      <c r="I17" s="65" t="s">
        <v>303</v>
      </c>
      <c r="J17" s="65" t="s">
        <v>257</v>
      </c>
      <c r="K17" s="65" t="s">
        <v>257</v>
      </c>
      <c r="L17" s="65" t="s">
        <v>237</v>
      </c>
      <c r="M17" s="65" t="s">
        <v>248</v>
      </c>
      <c r="N17" s="65" t="s">
        <v>250</v>
      </c>
      <c r="O17" s="65" t="s">
        <v>242</v>
      </c>
      <c r="P17" s="65" t="s">
        <v>191</v>
      </c>
      <c r="Q17" s="65" t="s">
        <v>277</v>
      </c>
      <c r="R17" s="65" t="s">
        <v>279</v>
      </c>
      <c r="S17" s="65" t="s">
        <v>285</v>
      </c>
      <c r="T17" s="65" t="s">
        <v>255</v>
      </c>
      <c r="U17" s="85" t="s">
        <v>273</v>
      </c>
      <c r="V17" s="45" t="s">
        <v>32</v>
      </c>
      <c r="W17" s="33" t="s">
        <v>36</v>
      </c>
      <c r="X17" s="18">
        <f t="shared" si="1"/>
        <v>0</v>
      </c>
      <c r="Y17" s="18">
        <f t="shared" si="2"/>
        <v>1</v>
      </c>
      <c r="Z17" s="18">
        <f t="shared" si="0"/>
        <v>1</v>
      </c>
      <c r="AA17" s="18" t="str">
        <f t="shared" si="3"/>
        <v>Benar</v>
      </c>
      <c r="AC17" s="119" t="s">
        <v>248</v>
      </c>
      <c r="AD17" s="119" t="s">
        <v>248</v>
      </c>
      <c r="AE17" s="119" t="s">
        <v>248</v>
      </c>
      <c r="AF17" s="119" t="s">
        <v>248</v>
      </c>
      <c r="AG17" s="119" t="s">
        <v>248</v>
      </c>
      <c r="AH17" s="119" t="s">
        <v>248</v>
      </c>
      <c r="AI17" s="119" t="s">
        <v>248</v>
      </c>
      <c r="AJ17" s="119" t="s">
        <v>248</v>
      </c>
      <c r="AK17" s="119" t="s">
        <v>248</v>
      </c>
      <c r="AL17" s="119" t="s">
        <v>248</v>
      </c>
      <c r="AM17" s="119" t="s">
        <v>274</v>
      </c>
      <c r="AN17" s="119" t="s">
        <v>274</v>
      </c>
      <c r="AO17" s="119" t="s">
        <v>273</v>
      </c>
      <c r="AP17" s="119" t="s">
        <v>273</v>
      </c>
      <c r="AQ17" s="119" t="s">
        <v>273</v>
      </c>
      <c r="AR17" s="119" t="s">
        <v>248</v>
      </c>
      <c r="AS17" s="119" t="s">
        <v>248</v>
      </c>
      <c r="AT17" s="119" t="s">
        <v>248</v>
      </c>
      <c r="AU17" s="80"/>
      <c r="AV17" s="18"/>
      <c r="AW17" s="18"/>
      <c r="AX17" s="18"/>
    </row>
    <row r="18" spans="1:50" ht="18" customHeight="1" x14ac:dyDescent="0.25">
      <c r="A18" s="662"/>
      <c r="B18" s="664"/>
      <c r="C18" s="46">
        <v>3</v>
      </c>
      <c r="D18" s="78" t="s">
        <v>113</v>
      </c>
      <c r="E18" s="65" t="s">
        <v>321</v>
      </c>
      <c r="F18" s="65" t="s">
        <v>327</v>
      </c>
      <c r="G18" s="65" t="s">
        <v>252</v>
      </c>
      <c r="H18" s="65" t="s">
        <v>303</v>
      </c>
      <c r="I18" s="65" t="s">
        <v>276</v>
      </c>
      <c r="J18" s="65" t="s">
        <v>237</v>
      </c>
      <c r="K18" s="65" t="s">
        <v>322</v>
      </c>
      <c r="L18" s="65" t="s">
        <v>274</v>
      </c>
      <c r="M18" s="65" t="s">
        <v>248</v>
      </c>
      <c r="N18" s="65" t="s">
        <v>250</v>
      </c>
      <c r="O18" s="65" t="s">
        <v>279</v>
      </c>
      <c r="P18" s="65" t="s">
        <v>191</v>
      </c>
      <c r="Q18" s="65" t="s">
        <v>277</v>
      </c>
      <c r="R18" s="65" t="s">
        <v>273</v>
      </c>
      <c r="S18" s="65" t="s">
        <v>236</v>
      </c>
      <c r="T18" s="65" t="s">
        <v>241</v>
      </c>
      <c r="U18" s="85" t="s">
        <v>255</v>
      </c>
      <c r="V18" s="733" t="s">
        <v>27</v>
      </c>
      <c r="W18" s="732"/>
      <c r="X18" s="18">
        <f t="shared" si="1"/>
        <v>0</v>
      </c>
      <c r="Y18" s="18">
        <f t="shared" si="2"/>
        <v>0</v>
      </c>
      <c r="Z18" s="18">
        <f t="shared" si="0"/>
        <v>0</v>
      </c>
      <c r="AA18" s="18" t="str">
        <f t="shared" si="3"/>
        <v>Benar</v>
      </c>
      <c r="AC18" s="119" t="s">
        <v>252</v>
      </c>
      <c r="AD18" s="119" t="s">
        <v>252</v>
      </c>
      <c r="AE18" s="119" t="s">
        <v>252</v>
      </c>
      <c r="AF18" s="119" t="s">
        <v>252</v>
      </c>
      <c r="AG18" s="119" t="s">
        <v>252</v>
      </c>
      <c r="AH18" s="119" t="s">
        <v>252</v>
      </c>
      <c r="AI18" s="120" t="s">
        <v>255</v>
      </c>
      <c r="AJ18" s="120" t="s">
        <v>255</v>
      </c>
      <c r="AK18" s="119" t="s">
        <v>248</v>
      </c>
      <c r="AL18" s="119" t="s">
        <v>248</v>
      </c>
      <c r="AM18" s="119" t="s">
        <v>248</v>
      </c>
      <c r="AN18" s="119" t="s">
        <v>248</v>
      </c>
      <c r="AO18" s="119" t="s">
        <v>248</v>
      </c>
      <c r="AP18" s="119" t="s">
        <v>248</v>
      </c>
      <c r="AQ18" s="119" t="s">
        <v>248</v>
      </c>
      <c r="AR18" s="120" t="s">
        <v>255</v>
      </c>
      <c r="AS18" s="120" t="s">
        <v>255</v>
      </c>
      <c r="AT18" s="119" t="s">
        <v>248</v>
      </c>
      <c r="AU18" s="80"/>
      <c r="AV18" s="18"/>
      <c r="AW18" s="18"/>
      <c r="AX18" s="18"/>
    </row>
    <row r="19" spans="1:50" ht="18" customHeight="1" x14ac:dyDescent="0.25">
      <c r="A19" s="662"/>
      <c r="B19" s="664"/>
      <c r="C19" s="46">
        <v>4</v>
      </c>
      <c r="D19" s="78" t="s">
        <v>113</v>
      </c>
      <c r="E19" s="65" t="s">
        <v>321</v>
      </c>
      <c r="F19" s="65" t="s">
        <v>327</v>
      </c>
      <c r="G19" s="65" t="s">
        <v>252</v>
      </c>
      <c r="H19" s="65" t="s">
        <v>303</v>
      </c>
      <c r="I19" s="65" t="s">
        <v>276</v>
      </c>
      <c r="J19" s="65" t="s">
        <v>237</v>
      </c>
      <c r="K19" s="65" t="s">
        <v>322</v>
      </c>
      <c r="L19" s="65" t="s">
        <v>274</v>
      </c>
      <c r="M19" s="65" t="s">
        <v>239</v>
      </c>
      <c r="N19" s="65" t="s">
        <v>248</v>
      </c>
      <c r="O19" s="65" t="s">
        <v>279</v>
      </c>
      <c r="P19" s="65" t="s">
        <v>277</v>
      </c>
      <c r="Q19" s="65" t="s">
        <v>250</v>
      </c>
      <c r="R19" s="65" t="s">
        <v>273</v>
      </c>
      <c r="S19" s="65" t="s">
        <v>236</v>
      </c>
      <c r="T19" s="65" t="s">
        <v>241</v>
      </c>
      <c r="U19" s="85" t="s">
        <v>255</v>
      </c>
      <c r="V19" s="131" t="s">
        <v>33</v>
      </c>
      <c r="W19" s="20" t="s">
        <v>37</v>
      </c>
      <c r="X19" s="18">
        <f t="shared" si="1"/>
        <v>0</v>
      </c>
      <c r="Y19" s="18">
        <f t="shared" si="2"/>
        <v>0</v>
      </c>
      <c r="Z19" s="18">
        <f t="shared" si="0"/>
        <v>0</v>
      </c>
      <c r="AA19" s="18" t="str">
        <f t="shared" si="3"/>
        <v>Benar</v>
      </c>
      <c r="AC19" s="119" t="s">
        <v>252</v>
      </c>
      <c r="AD19" s="119" t="s">
        <v>252</v>
      </c>
      <c r="AE19" s="119" t="s">
        <v>252</v>
      </c>
      <c r="AF19" s="119" t="s">
        <v>252</v>
      </c>
      <c r="AG19" s="119" t="s">
        <v>252</v>
      </c>
      <c r="AH19" s="119" t="s">
        <v>252</v>
      </c>
      <c r="AI19" s="119" t="s">
        <v>255</v>
      </c>
      <c r="AJ19" s="119" t="s">
        <v>255</v>
      </c>
      <c r="AK19" s="119" t="s">
        <v>248</v>
      </c>
      <c r="AL19" s="119" t="s">
        <v>248</v>
      </c>
      <c r="AM19" s="119" t="s">
        <v>248</v>
      </c>
      <c r="AN19" s="119" t="s">
        <v>248</v>
      </c>
      <c r="AO19" s="119" t="s">
        <v>248</v>
      </c>
      <c r="AP19" s="119" t="s">
        <v>248</v>
      </c>
      <c r="AQ19" s="119" t="s">
        <v>248</v>
      </c>
      <c r="AR19" s="119" t="s">
        <v>255</v>
      </c>
      <c r="AS19" s="119" t="s">
        <v>255</v>
      </c>
      <c r="AT19" s="119" t="s">
        <v>248</v>
      </c>
      <c r="AU19" s="80"/>
      <c r="AV19" s="18"/>
      <c r="AW19" s="18"/>
      <c r="AX19" s="18"/>
    </row>
    <row r="20" spans="1:50" ht="18" customHeight="1" x14ac:dyDescent="0.25">
      <c r="A20" s="662"/>
      <c r="B20" s="664"/>
      <c r="C20" s="46">
        <v>5</v>
      </c>
      <c r="D20" s="78" t="s">
        <v>275</v>
      </c>
      <c r="E20" s="65" t="s">
        <v>113</v>
      </c>
      <c r="F20" s="65" t="s">
        <v>276</v>
      </c>
      <c r="G20" s="65" t="s">
        <v>246</v>
      </c>
      <c r="H20" s="65" t="s">
        <v>252</v>
      </c>
      <c r="I20" s="65" t="s">
        <v>262</v>
      </c>
      <c r="J20" s="65" t="s">
        <v>341</v>
      </c>
      <c r="K20" s="65" t="s">
        <v>237</v>
      </c>
      <c r="L20" s="65" t="s">
        <v>195</v>
      </c>
      <c r="M20" s="65" t="s">
        <v>239</v>
      </c>
      <c r="N20" s="65" t="s">
        <v>248</v>
      </c>
      <c r="O20" s="65" t="s">
        <v>272</v>
      </c>
      <c r="P20" s="65" t="s">
        <v>277</v>
      </c>
      <c r="Q20" s="65" t="s">
        <v>250</v>
      </c>
      <c r="R20" s="65" t="s">
        <v>273</v>
      </c>
      <c r="S20" s="65" t="s">
        <v>255</v>
      </c>
      <c r="T20" s="65" t="s">
        <v>241</v>
      </c>
      <c r="U20" s="85" t="s">
        <v>285</v>
      </c>
      <c r="V20" s="131" t="s">
        <v>34</v>
      </c>
      <c r="W20" s="20" t="s">
        <v>38</v>
      </c>
      <c r="X20" s="18">
        <f t="shared" si="1"/>
        <v>1</v>
      </c>
      <c r="Y20" s="18">
        <f t="shared" si="2"/>
        <v>0</v>
      </c>
      <c r="Z20" s="18">
        <f t="shared" si="0"/>
        <v>1</v>
      </c>
      <c r="AA20" s="18" t="str">
        <f t="shared" si="3"/>
        <v>Benar</v>
      </c>
      <c r="AC20" s="119" t="s">
        <v>252</v>
      </c>
      <c r="AD20" s="119" t="s">
        <v>252</v>
      </c>
      <c r="AE20" s="119" t="s">
        <v>252</v>
      </c>
      <c r="AF20" s="119" t="s">
        <v>252</v>
      </c>
      <c r="AG20" s="119" t="s">
        <v>252</v>
      </c>
      <c r="AH20" s="119" t="s">
        <v>252</v>
      </c>
      <c r="AI20" s="119" t="s">
        <v>255</v>
      </c>
      <c r="AJ20" s="119" t="s">
        <v>255</v>
      </c>
      <c r="AK20" s="120" t="s">
        <v>255</v>
      </c>
      <c r="AL20" s="120" t="s">
        <v>255</v>
      </c>
      <c r="AM20" s="119" t="s">
        <v>250</v>
      </c>
      <c r="AN20" s="119" t="s">
        <v>250</v>
      </c>
      <c r="AO20" s="119" t="s">
        <v>250</v>
      </c>
      <c r="AP20" s="119" t="s">
        <v>250</v>
      </c>
      <c r="AQ20" s="119" t="s">
        <v>250</v>
      </c>
      <c r="AR20" s="119" t="s">
        <v>255</v>
      </c>
      <c r="AS20" s="119" t="s">
        <v>255</v>
      </c>
      <c r="AT20" s="120" t="s">
        <v>255</v>
      </c>
      <c r="AU20" s="80"/>
      <c r="AV20" s="18"/>
      <c r="AW20" s="18"/>
      <c r="AX20" s="18"/>
    </row>
    <row r="21" spans="1:50" ht="18" customHeight="1" x14ac:dyDescent="0.25">
      <c r="A21" s="662"/>
      <c r="B21" s="664"/>
      <c r="C21" s="46">
        <v>6</v>
      </c>
      <c r="D21" s="78" t="s">
        <v>275</v>
      </c>
      <c r="E21" s="65" t="s">
        <v>113</v>
      </c>
      <c r="F21" s="65" t="s">
        <v>276</v>
      </c>
      <c r="G21" s="65" t="s">
        <v>246</v>
      </c>
      <c r="H21" s="65" t="s">
        <v>252</v>
      </c>
      <c r="I21" s="65" t="s">
        <v>262</v>
      </c>
      <c r="J21" s="65" t="s">
        <v>341</v>
      </c>
      <c r="K21" s="65" t="s">
        <v>237</v>
      </c>
      <c r="L21" s="65" t="s">
        <v>195</v>
      </c>
      <c r="M21" s="65" t="s">
        <v>239</v>
      </c>
      <c r="N21" s="123" t="s">
        <v>279</v>
      </c>
      <c r="O21" s="65" t="s">
        <v>272</v>
      </c>
      <c r="P21" s="65" t="s">
        <v>277</v>
      </c>
      <c r="Q21" s="65" t="s">
        <v>191</v>
      </c>
      <c r="R21" s="65" t="s">
        <v>250</v>
      </c>
      <c r="S21" s="111" t="s">
        <v>255</v>
      </c>
      <c r="T21" s="65" t="s">
        <v>236</v>
      </c>
      <c r="U21" s="85" t="s">
        <v>285</v>
      </c>
      <c r="V21" s="131"/>
      <c r="W21" s="20"/>
      <c r="X21" s="18">
        <f t="shared" si="1"/>
        <v>1</v>
      </c>
      <c r="Y21" s="18">
        <f t="shared" si="2"/>
        <v>0</v>
      </c>
      <c r="Z21" s="18">
        <f t="shared" si="0"/>
        <v>1</v>
      </c>
      <c r="AA21" s="18" t="str">
        <f t="shared" si="3"/>
        <v>Benar</v>
      </c>
      <c r="AC21" s="119" t="s">
        <v>252</v>
      </c>
      <c r="AD21" s="119" t="s">
        <v>252</v>
      </c>
      <c r="AE21" s="119" t="s">
        <v>252</v>
      </c>
      <c r="AF21" s="119" t="s">
        <v>252</v>
      </c>
      <c r="AG21" s="119" t="s">
        <v>252</v>
      </c>
      <c r="AH21" s="119" t="s">
        <v>252</v>
      </c>
      <c r="AI21" s="119" t="s">
        <v>255</v>
      </c>
      <c r="AJ21" s="119" t="s">
        <v>255</v>
      </c>
      <c r="AK21" s="119" t="s">
        <v>255</v>
      </c>
      <c r="AL21" s="119" t="s">
        <v>255</v>
      </c>
      <c r="AM21" s="119" t="s">
        <v>250</v>
      </c>
      <c r="AN21" s="119" t="s">
        <v>250</v>
      </c>
      <c r="AO21" s="119" t="s">
        <v>250</v>
      </c>
      <c r="AP21" s="119" t="s">
        <v>250</v>
      </c>
      <c r="AQ21" s="119" t="s">
        <v>250</v>
      </c>
      <c r="AR21" s="119" t="s">
        <v>255</v>
      </c>
      <c r="AS21" s="119" t="s">
        <v>255</v>
      </c>
      <c r="AT21" s="119" t="s">
        <v>255</v>
      </c>
      <c r="AU21" s="80"/>
      <c r="AV21" s="18"/>
      <c r="AW21" s="18"/>
      <c r="AX21" s="18"/>
    </row>
    <row r="22" spans="1:50" ht="18" customHeight="1" x14ac:dyDescent="0.25">
      <c r="A22" s="662"/>
      <c r="B22" s="664"/>
      <c r="C22" s="46">
        <v>7</v>
      </c>
      <c r="D22" s="78" t="s">
        <v>246</v>
      </c>
      <c r="E22" s="65" t="s">
        <v>327</v>
      </c>
      <c r="F22" s="65" t="s">
        <v>113</v>
      </c>
      <c r="G22" s="65" t="s">
        <v>303</v>
      </c>
      <c r="H22" s="65" t="s">
        <v>262</v>
      </c>
      <c r="I22" s="65" t="s">
        <v>252</v>
      </c>
      <c r="J22" s="65" t="s">
        <v>322</v>
      </c>
      <c r="K22" s="65" t="s">
        <v>195</v>
      </c>
      <c r="L22" s="65" t="s">
        <v>239</v>
      </c>
      <c r="M22" s="65" t="s">
        <v>272</v>
      </c>
      <c r="N22" s="65" t="s">
        <v>279</v>
      </c>
      <c r="O22" s="65" t="s">
        <v>245</v>
      </c>
      <c r="P22" s="65" t="s">
        <v>242</v>
      </c>
      <c r="Q22" s="65" t="s">
        <v>191</v>
      </c>
      <c r="R22" s="65" t="s">
        <v>250</v>
      </c>
      <c r="S22" s="65" t="s">
        <v>326</v>
      </c>
      <c r="T22" s="65" t="s">
        <v>285</v>
      </c>
      <c r="U22" s="85" t="s">
        <v>270</v>
      </c>
      <c r="V22" s="40" t="s">
        <v>157</v>
      </c>
      <c r="W22" s="9"/>
      <c r="X22" s="18">
        <f t="shared" si="1"/>
        <v>0</v>
      </c>
      <c r="Y22" s="18">
        <f t="shared" si="2"/>
        <v>1</v>
      </c>
      <c r="Z22" s="18">
        <f t="shared" si="0"/>
        <v>1</v>
      </c>
      <c r="AA22" s="18" t="str">
        <f t="shared" si="3"/>
        <v>Benar</v>
      </c>
      <c r="AC22" s="119" t="s">
        <v>258</v>
      </c>
      <c r="AD22" s="119" t="s">
        <v>258</v>
      </c>
      <c r="AE22" s="119" t="s">
        <v>258</v>
      </c>
      <c r="AF22" s="119" t="s">
        <v>258</v>
      </c>
      <c r="AG22" s="119" t="s">
        <v>189</v>
      </c>
      <c r="AH22" s="119" t="s">
        <v>189</v>
      </c>
      <c r="AI22" s="119" t="s">
        <v>257</v>
      </c>
      <c r="AJ22" s="119" t="s">
        <v>257</v>
      </c>
      <c r="AK22" s="119" t="s">
        <v>255</v>
      </c>
      <c r="AL22" s="119" t="s">
        <v>255</v>
      </c>
      <c r="AM22" s="120" t="s">
        <v>250</v>
      </c>
      <c r="AN22" s="120" t="s">
        <v>250</v>
      </c>
      <c r="AO22" s="120" t="s">
        <v>250</v>
      </c>
      <c r="AP22" s="120" t="s">
        <v>250</v>
      </c>
      <c r="AQ22" s="120" t="s">
        <v>250</v>
      </c>
      <c r="AR22" s="119" t="s">
        <v>257</v>
      </c>
      <c r="AS22" s="119" t="s">
        <v>257</v>
      </c>
      <c r="AT22" s="119" t="s">
        <v>255</v>
      </c>
      <c r="AU22" s="80"/>
      <c r="AV22" s="18"/>
      <c r="AW22" s="18"/>
      <c r="AX22" s="18"/>
    </row>
    <row r="23" spans="1:50" ht="18" customHeight="1" thickBot="1" x14ac:dyDescent="0.3">
      <c r="A23" s="663"/>
      <c r="B23" s="665"/>
      <c r="C23" s="16">
        <v>8</v>
      </c>
      <c r="D23" s="129" t="s">
        <v>246</v>
      </c>
      <c r="E23" s="73" t="s">
        <v>327</v>
      </c>
      <c r="F23" s="73" t="s">
        <v>113</v>
      </c>
      <c r="G23" s="73" t="s">
        <v>303</v>
      </c>
      <c r="H23" s="73" t="s">
        <v>262</v>
      </c>
      <c r="I23" s="73" t="s">
        <v>252</v>
      </c>
      <c r="J23" s="73" t="s">
        <v>322</v>
      </c>
      <c r="K23" s="73" t="s">
        <v>195</v>
      </c>
      <c r="L23" s="73" t="s">
        <v>239</v>
      </c>
      <c r="M23" s="73" t="s">
        <v>272</v>
      </c>
      <c r="N23" s="73" t="s">
        <v>279</v>
      </c>
      <c r="O23" s="73" t="s">
        <v>245</v>
      </c>
      <c r="P23" s="73" t="s">
        <v>242</v>
      </c>
      <c r="Q23" s="73" t="s">
        <v>191</v>
      </c>
      <c r="R23" s="73" t="s">
        <v>250</v>
      </c>
      <c r="S23" s="73" t="s">
        <v>326</v>
      </c>
      <c r="T23" s="73" t="s">
        <v>285</v>
      </c>
      <c r="U23" s="86" t="s">
        <v>270</v>
      </c>
      <c r="V23" s="42" t="s">
        <v>39</v>
      </c>
      <c r="W23" s="10" t="s">
        <v>57</v>
      </c>
      <c r="X23" s="18">
        <f t="shared" si="1"/>
        <v>0</v>
      </c>
      <c r="Y23" s="18">
        <f t="shared" si="2"/>
        <v>1</v>
      </c>
      <c r="Z23" s="18">
        <f t="shared" si="0"/>
        <v>1</v>
      </c>
      <c r="AA23" s="18" t="str">
        <f t="shared" si="3"/>
        <v>Benar</v>
      </c>
      <c r="AC23" s="119" t="s">
        <v>258</v>
      </c>
      <c r="AD23" s="119" t="s">
        <v>258</v>
      </c>
      <c r="AE23" s="119" t="s">
        <v>258</v>
      </c>
      <c r="AF23" s="119" t="s">
        <v>258</v>
      </c>
      <c r="AG23" s="119" t="s">
        <v>189</v>
      </c>
      <c r="AH23" s="119" t="s">
        <v>189</v>
      </c>
      <c r="AI23" s="119" t="s">
        <v>257</v>
      </c>
      <c r="AJ23" s="119" t="s">
        <v>257</v>
      </c>
      <c r="AK23" s="119" t="s">
        <v>255</v>
      </c>
      <c r="AL23" s="119" t="s">
        <v>255</v>
      </c>
      <c r="AM23" s="119" t="s">
        <v>250</v>
      </c>
      <c r="AN23" s="119" t="s">
        <v>250</v>
      </c>
      <c r="AO23" s="119" t="s">
        <v>250</v>
      </c>
      <c r="AP23" s="119" t="s">
        <v>250</v>
      </c>
      <c r="AQ23" s="119" t="s">
        <v>250</v>
      </c>
      <c r="AR23" s="119" t="s">
        <v>257</v>
      </c>
      <c r="AS23" s="119" t="s">
        <v>257</v>
      </c>
      <c r="AT23" s="119" t="s">
        <v>255</v>
      </c>
      <c r="AU23" s="80"/>
      <c r="AV23" s="18"/>
      <c r="AW23" s="18"/>
      <c r="AX23" s="18"/>
    </row>
    <row r="24" spans="1:50" ht="18" customHeight="1" thickTop="1" x14ac:dyDescent="0.25">
      <c r="A24" s="662">
        <v>3</v>
      </c>
      <c r="B24" s="664" t="s">
        <v>18</v>
      </c>
      <c r="C24" s="12">
        <v>1</v>
      </c>
      <c r="D24" s="127" t="s">
        <v>328</v>
      </c>
      <c r="E24" s="72" t="s">
        <v>252</v>
      </c>
      <c r="F24" s="72" t="s">
        <v>258</v>
      </c>
      <c r="G24" s="72" t="s">
        <v>258</v>
      </c>
      <c r="H24" s="72" t="s">
        <v>325</v>
      </c>
      <c r="I24" s="72" t="s">
        <v>275</v>
      </c>
      <c r="J24" s="72" t="s">
        <v>272</v>
      </c>
      <c r="K24" s="72" t="s">
        <v>341</v>
      </c>
      <c r="L24" s="72" t="s">
        <v>257</v>
      </c>
      <c r="M24" s="72" t="s">
        <v>257</v>
      </c>
      <c r="N24" s="72" t="s">
        <v>276</v>
      </c>
      <c r="O24" s="72" t="s">
        <v>277</v>
      </c>
      <c r="P24" s="72" t="s">
        <v>248</v>
      </c>
      <c r="Q24" s="72" t="s">
        <v>250</v>
      </c>
      <c r="R24" s="72" t="s">
        <v>191</v>
      </c>
      <c r="S24" s="72" t="s">
        <v>241</v>
      </c>
      <c r="T24" s="72" t="s">
        <v>236</v>
      </c>
      <c r="U24" s="91" t="s">
        <v>237</v>
      </c>
      <c r="V24" s="42" t="s">
        <v>40</v>
      </c>
      <c r="W24" s="11" t="s">
        <v>102</v>
      </c>
      <c r="X24" s="18">
        <f t="shared" si="1"/>
        <v>1</v>
      </c>
      <c r="Y24" s="18">
        <f t="shared" si="2"/>
        <v>0</v>
      </c>
      <c r="Z24" s="18">
        <f t="shared" si="0"/>
        <v>1</v>
      </c>
      <c r="AA24" s="18" t="str">
        <f t="shared" si="3"/>
        <v>Benar</v>
      </c>
      <c r="AC24" s="119" t="s">
        <v>303</v>
      </c>
      <c r="AD24" s="119" t="s">
        <v>303</v>
      </c>
      <c r="AE24" s="119" t="s">
        <v>303</v>
      </c>
      <c r="AF24" s="119" t="s">
        <v>303</v>
      </c>
      <c r="AG24" s="119" t="s">
        <v>303</v>
      </c>
      <c r="AH24" s="119" t="s">
        <v>303</v>
      </c>
      <c r="AI24" s="119" t="s">
        <v>237</v>
      </c>
      <c r="AJ24" s="119" t="s">
        <v>237</v>
      </c>
      <c r="AK24" s="119" t="s">
        <v>257</v>
      </c>
      <c r="AL24" s="119" t="s">
        <v>257</v>
      </c>
      <c r="AM24" s="119" t="s">
        <v>250</v>
      </c>
      <c r="AN24" s="119" t="s">
        <v>250</v>
      </c>
      <c r="AO24" s="119" t="s">
        <v>250</v>
      </c>
      <c r="AP24" s="119" t="s">
        <v>250</v>
      </c>
      <c r="AQ24" s="119" t="s">
        <v>250</v>
      </c>
      <c r="AR24" s="119" t="s">
        <v>237</v>
      </c>
      <c r="AS24" s="119" t="s">
        <v>237</v>
      </c>
      <c r="AT24" s="119" t="s">
        <v>257</v>
      </c>
      <c r="AU24" s="80"/>
      <c r="AV24" s="18"/>
      <c r="AW24" s="18"/>
      <c r="AX24" s="18"/>
    </row>
    <row r="25" spans="1:50" ht="18" customHeight="1" x14ac:dyDescent="0.25">
      <c r="A25" s="662"/>
      <c r="B25" s="664"/>
      <c r="C25" s="46">
        <v>2</v>
      </c>
      <c r="D25" s="78" t="s">
        <v>322</v>
      </c>
      <c r="E25" s="65" t="s">
        <v>252</v>
      </c>
      <c r="F25" s="65" t="s">
        <v>258</v>
      </c>
      <c r="G25" s="65" t="s">
        <v>258</v>
      </c>
      <c r="H25" s="65" t="s">
        <v>325</v>
      </c>
      <c r="I25" s="65" t="s">
        <v>275</v>
      </c>
      <c r="J25" s="65" t="s">
        <v>272</v>
      </c>
      <c r="K25" s="65" t="s">
        <v>341</v>
      </c>
      <c r="L25" s="65" t="s">
        <v>257</v>
      </c>
      <c r="M25" s="65" t="s">
        <v>257</v>
      </c>
      <c r="N25" s="65" t="s">
        <v>276</v>
      </c>
      <c r="O25" s="65" t="s">
        <v>277</v>
      </c>
      <c r="P25" s="65" t="s">
        <v>248</v>
      </c>
      <c r="Q25" s="65" t="s">
        <v>250</v>
      </c>
      <c r="R25" s="65" t="s">
        <v>191</v>
      </c>
      <c r="S25" s="65" t="s">
        <v>241</v>
      </c>
      <c r="T25" s="65" t="s">
        <v>236</v>
      </c>
      <c r="U25" s="85" t="s">
        <v>237</v>
      </c>
      <c r="V25" s="42" t="s">
        <v>41</v>
      </c>
      <c r="W25" s="10" t="s">
        <v>58</v>
      </c>
      <c r="X25" s="18">
        <f t="shared" si="1"/>
        <v>1</v>
      </c>
      <c r="Y25" s="18">
        <f t="shared" si="2"/>
        <v>0</v>
      </c>
      <c r="Z25" s="18">
        <f t="shared" si="0"/>
        <v>1</v>
      </c>
      <c r="AA25" s="18" t="str">
        <f t="shared" si="3"/>
        <v>Benar</v>
      </c>
      <c r="AC25" s="119" t="s">
        <v>303</v>
      </c>
      <c r="AD25" s="119" t="s">
        <v>303</v>
      </c>
      <c r="AE25" s="119" t="s">
        <v>303</v>
      </c>
      <c r="AF25" s="119" t="s">
        <v>303</v>
      </c>
      <c r="AG25" s="119" t="s">
        <v>303</v>
      </c>
      <c r="AH25" s="119" t="s">
        <v>303</v>
      </c>
      <c r="AI25" s="119" t="s">
        <v>237</v>
      </c>
      <c r="AJ25" s="119" t="s">
        <v>237</v>
      </c>
      <c r="AK25" s="119" t="s">
        <v>257</v>
      </c>
      <c r="AL25" s="119" t="s">
        <v>257</v>
      </c>
      <c r="AM25" s="119" t="s">
        <v>257</v>
      </c>
      <c r="AN25" s="119" t="s">
        <v>257</v>
      </c>
      <c r="AO25" s="119" t="s">
        <v>257</v>
      </c>
      <c r="AP25" s="119" t="s">
        <v>257</v>
      </c>
      <c r="AQ25" s="119" t="s">
        <v>257</v>
      </c>
      <c r="AR25" s="119" t="s">
        <v>237</v>
      </c>
      <c r="AS25" s="119" t="s">
        <v>237</v>
      </c>
      <c r="AT25" s="119" t="s">
        <v>257</v>
      </c>
      <c r="AU25" s="80"/>
      <c r="AV25" s="18"/>
      <c r="AW25" s="18"/>
      <c r="AX25" s="18"/>
    </row>
    <row r="26" spans="1:50" ht="18" customHeight="1" x14ac:dyDescent="0.25">
      <c r="A26" s="662"/>
      <c r="B26" s="664"/>
      <c r="C26" s="46">
        <v>3</v>
      </c>
      <c r="D26" s="78" t="s">
        <v>322</v>
      </c>
      <c r="E26" s="65" t="s">
        <v>335</v>
      </c>
      <c r="F26" s="65" t="s">
        <v>321</v>
      </c>
      <c r="G26" s="65" t="s">
        <v>325</v>
      </c>
      <c r="H26" s="65" t="s">
        <v>113</v>
      </c>
      <c r="I26" s="65" t="s">
        <v>246</v>
      </c>
      <c r="J26" s="65" t="s">
        <v>341</v>
      </c>
      <c r="K26" s="65" t="s">
        <v>327</v>
      </c>
      <c r="L26" s="65" t="s">
        <v>268</v>
      </c>
      <c r="M26" s="65" t="s">
        <v>237</v>
      </c>
      <c r="N26" s="65" t="s">
        <v>328</v>
      </c>
      <c r="O26" s="65" t="s">
        <v>276</v>
      </c>
      <c r="P26" s="65" t="s">
        <v>273</v>
      </c>
      <c r="Q26" s="65" t="s">
        <v>250</v>
      </c>
      <c r="R26" s="65" t="s">
        <v>191</v>
      </c>
      <c r="S26" s="65" t="s">
        <v>241</v>
      </c>
      <c r="T26" s="65" t="s">
        <v>270</v>
      </c>
      <c r="U26" s="85" t="s">
        <v>239</v>
      </c>
      <c r="V26" s="42" t="s">
        <v>42</v>
      </c>
      <c r="W26" s="10" t="s">
        <v>59</v>
      </c>
      <c r="X26" s="18">
        <f t="shared" si="1"/>
        <v>1</v>
      </c>
      <c r="Y26" s="18">
        <f t="shared" si="2"/>
        <v>0</v>
      </c>
      <c r="Z26" s="18">
        <f t="shared" si="0"/>
        <v>1</v>
      </c>
      <c r="AA26" s="18" t="str">
        <f t="shared" si="3"/>
        <v>Benar</v>
      </c>
      <c r="AC26" s="119" t="s">
        <v>303</v>
      </c>
      <c r="AD26" s="119" t="s">
        <v>303</v>
      </c>
      <c r="AE26" s="119" t="s">
        <v>303</v>
      </c>
      <c r="AF26" s="119" t="s">
        <v>303</v>
      </c>
      <c r="AG26" s="119" t="s">
        <v>303</v>
      </c>
      <c r="AH26" s="119" t="s">
        <v>303</v>
      </c>
      <c r="AI26" s="119" t="s">
        <v>237</v>
      </c>
      <c r="AJ26" s="119" t="s">
        <v>237</v>
      </c>
      <c r="AK26" s="119" t="s">
        <v>237</v>
      </c>
      <c r="AL26" s="119" t="s">
        <v>237</v>
      </c>
      <c r="AM26" s="119" t="s">
        <v>257</v>
      </c>
      <c r="AN26" s="119" t="s">
        <v>257</v>
      </c>
      <c r="AO26" s="119" t="s">
        <v>257</v>
      </c>
      <c r="AP26" s="119" t="s">
        <v>257</v>
      </c>
      <c r="AQ26" s="119" t="s">
        <v>257</v>
      </c>
      <c r="AR26" s="119" t="s">
        <v>237</v>
      </c>
      <c r="AS26" s="119" t="s">
        <v>237</v>
      </c>
      <c r="AT26" s="119" t="s">
        <v>237</v>
      </c>
      <c r="AU26" s="80"/>
      <c r="AV26" s="18"/>
      <c r="AW26" s="18"/>
      <c r="AX26" s="18"/>
    </row>
    <row r="27" spans="1:50" ht="18" customHeight="1" x14ac:dyDescent="0.25">
      <c r="A27" s="662"/>
      <c r="B27" s="664"/>
      <c r="C27" s="46">
        <v>4</v>
      </c>
      <c r="D27" s="78" t="s">
        <v>322</v>
      </c>
      <c r="E27" s="65" t="s">
        <v>335</v>
      </c>
      <c r="F27" s="65" t="s">
        <v>321</v>
      </c>
      <c r="G27" s="65" t="s">
        <v>325</v>
      </c>
      <c r="H27" s="65" t="s">
        <v>113</v>
      </c>
      <c r="I27" s="65" t="s">
        <v>246</v>
      </c>
      <c r="J27" s="65" t="s">
        <v>341</v>
      </c>
      <c r="K27" s="65" t="s">
        <v>327</v>
      </c>
      <c r="L27" s="65" t="s">
        <v>268</v>
      </c>
      <c r="M27" s="65" t="s">
        <v>237</v>
      </c>
      <c r="N27" s="65" t="s">
        <v>191</v>
      </c>
      <c r="O27" s="65" t="s">
        <v>276</v>
      </c>
      <c r="P27" s="65" t="s">
        <v>273</v>
      </c>
      <c r="Q27" s="65" t="s">
        <v>248</v>
      </c>
      <c r="R27" s="65" t="s">
        <v>250</v>
      </c>
      <c r="S27" s="65" t="s">
        <v>284</v>
      </c>
      <c r="T27" s="65" t="s">
        <v>270</v>
      </c>
      <c r="U27" s="85" t="s">
        <v>239</v>
      </c>
      <c r="V27" s="42" t="s">
        <v>317</v>
      </c>
      <c r="W27" s="10" t="s">
        <v>60</v>
      </c>
      <c r="X27" s="18">
        <f t="shared" si="1"/>
        <v>1</v>
      </c>
      <c r="Y27" s="18">
        <f t="shared" si="2"/>
        <v>0</v>
      </c>
      <c r="Z27" s="18">
        <f t="shared" si="0"/>
        <v>1</v>
      </c>
      <c r="AA27" s="18" t="str">
        <f t="shared" si="3"/>
        <v>Benar</v>
      </c>
      <c r="AC27" s="119" t="s">
        <v>303</v>
      </c>
      <c r="AD27" s="119" t="s">
        <v>303</v>
      </c>
      <c r="AE27" s="119" t="s">
        <v>303</v>
      </c>
      <c r="AF27" s="119" t="s">
        <v>303</v>
      </c>
      <c r="AG27" s="119" t="s">
        <v>303</v>
      </c>
      <c r="AH27" s="119" t="s">
        <v>303</v>
      </c>
      <c r="AI27" s="119" t="s">
        <v>237</v>
      </c>
      <c r="AJ27" s="119" t="s">
        <v>237</v>
      </c>
      <c r="AK27" s="119" t="s">
        <v>237</v>
      </c>
      <c r="AL27" s="119" t="s">
        <v>237</v>
      </c>
      <c r="AM27" s="119" t="s">
        <v>191</v>
      </c>
      <c r="AN27" s="119" t="s">
        <v>191</v>
      </c>
      <c r="AO27" s="119" t="s">
        <v>191</v>
      </c>
      <c r="AP27" s="119" t="s">
        <v>191</v>
      </c>
      <c r="AQ27" s="119" t="s">
        <v>191</v>
      </c>
      <c r="AR27" s="119" t="s">
        <v>237</v>
      </c>
      <c r="AS27" s="119" t="s">
        <v>237</v>
      </c>
      <c r="AT27" s="119" t="s">
        <v>237</v>
      </c>
      <c r="AU27" s="80"/>
      <c r="AV27" s="18"/>
      <c r="AW27" s="18"/>
      <c r="AX27" s="18"/>
    </row>
    <row r="28" spans="1:50" ht="18" customHeight="1" x14ac:dyDescent="0.25">
      <c r="A28" s="662"/>
      <c r="B28" s="664"/>
      <c r="C28" s="46">
        <v>5</v>
      </c>
      <c r="D28" s="78" t="s">
        <v>335</v>
      </c>
      <c r="E28" s="65" t="s">
        <v>325</v>
      </c>
      <c r="F28" s="65" t="s">
        <v>303</v>
      </c>
      <c r="G28" s="65" t="s">
        <v>252</v>
      </c>
      <c r="H28" s="65" t="s">
        <v>246</v>
      </c>
      <c r="I28" s="65" t="s">
        <v>113</v>
      </c>
      <c r="J28" s="65" t="s">
        <v>320</v>
      </c>
      <c r="K28" s="65" t="s">
        <v>255</v>
      </c>
      <c r="L28" s="65" t="s">
        <v>276</v>
      </c>
      <c r="M28" s="65" t="s">
        <v>239</v>
      </c>
      <c r="N28" s="65" t="s">
        <v>327</v>
      </c>
      <c r="O28" s="65" t="s">
        <v>191</v>
      </c>
      <c r="P28" s="65" t="s">
        <v>285</v>
      </c>
      <c r="Q28" s="65" t="s">
        <v>248</v>
      </c>
      <c r="R28" s="65" t="s">
        <v>250</v>
      </c>
      <c r="S28" s="65" t="s">
        <v>272</v>
      </c>
      <c r="T28" s="65" t="s">
        <v>237</v>
      </c>
      <c r="U28" s="85" t="s">
        <v>268</v>
      </c>
      <c r="V28" s="42" t="s">
        <v>43</v>
      </c>
      <c r="W28" s="10" t="s">
        <v>61</v>
      </c>
      <c r="X28" s="18">
        <f t="shared" si="1"/>
        <v>0</v>
      </c>
      <c r="Y28" s="18">
        <f t="shared" si="2"/>
        <v>0</v>
      </c>
      <c r="Z28" s="18">
        <f t="shared" si="0"/>
        <v>0</v>
      </c>
      <c r="AA28" s="18" t="str">
        <f t="shared" si="3"/>
        <v>Benar</v>
      </c>
      <c r="AC28" s="119" t="s">
        <v>241</v>
      </c>
      <c r="AD28" s="119" t="s">
        <v>241</v>
      </c>
      <c r="AE28" s="119" t="s">
        <v>241</v>
      </c>
      <c r="AF28" s="119" t="s">
        <v>241</v>
      </c>
      <c r="AG28" s="119" t="s">
        <v>320</v>
      </c>
      <c r="AH28" s="119" t="s">
        <v>320</v>
      </c>
      <c r="AI28" s="119" t="s">
        <v>320</v>
      </c>
      <c r="AJ28" s="119" t="s">
        <v>320</v>
      </c>
      <c r="AK28" s="119" t="s">
        <v>237</v>
      </c>
      <c r="AL28" s="119" t="s">
        <v>237</v>
      </c>
      <c r="AM28" s="119" t="s">
        <v>191</v>
      </c>
      <c r="AN28" s="119" t="s">
        <v>191</v>
      </c>
      <c r="AO28" s="119" t="s">
        <v>191</v>
      </c>
      <c r="AP28" s="119" t="s">
        <v>191</v>
      </c>
      <c r="AQ28" s="119" t="s">
        <v>191</v>
      </c>
      <c r="AR28" s="119" t="s">
        <v>241</v>
      </c>
      <c r="AS28" s="119" t="s">
        <v>241</v>
      </c>
      <c r="AT28" s="119" t="s">
        <v>237</v>
      </c>
      <c r="AU28" s="80"/>
      <c r="AV28" s="18"/>
      <c r="AW28" s="18"/>
      <c r="AX28" s="18"/>
    </row>
    <row r="29" spans="1:50" ht="18" customHeight="1" x14ac:dyDescent="0.25">
      <c r="A29" s="662"/>
      <c r="B29" s="664"/>
      <c r="C29" s="46">
        <v>6</v>
      </c>
      <c r="D29" s="78" t="s">
        <v>335</v>
      </c>
      <c r="E29" s="65" t="s">
        <v>325</v>
      </c>
      <c r="F29" s="65" t="s">
        <v>303</v>
      </c>
      <c r="G29" s="65" t="s">
        <v>252</v>
      </c>
      <c r="H29" s="65" t="s">
        <v>246</v>
      </c>
      <c r="I29" s="65" t="s">
        <v>113</v>
      </c>
      <c r="J29" s="65" t="s">
        <v>320</v>
      </c>
      <c r="K29" s="65" t="s">
        <v>255</v>
      </c>
      <c r="L29" s="65" t="s">
        <v>276</v>
      </c>
      <c r="M29" s="65" t="s">
        <v>239</v>
      </c>
      <c r="N29" s="65" t="s">
        <v>327</v>
      </c>
      <c r="O29" s="65" t="s">
        <v>250</v>
      </c>
      <c r="P29" s="65" t="s">
        <v>285</v>
      </c>
      <c r="Q29" s="65" t="s">
        <v>273</v>
      </c>
      <c r="R29" s="65" t="s">
        <v>277</v>
      </c>
      <c r="S29" s="65" t="s">
        <v>272</v>
      </c>
      <c r="T29" s="65" t="s">
        <v>237</v>
      </c>
      <c r="U29" s="85" t="s">
        <v>268</v>
      </c>
      <c r="V29" s="42" t="s">
        <v>44</v>
      </c>
      <c r="W29" s="10" t="s">
        <v>62</v>
      </c>
      <c r="X29" s="18">
        <f t="shared" si="1"/>
        <v>0</v>
      </c>
      <c r="Y29" s="18">
        <f t="shared" si="2"/>
        <v>0</v>
      </c>
      <c r="Z29" s="18">
        <f t="shared" si="0"/>
        <v>0</v>
      </c>
      <c r="AA29" s="18" t="str">
        <f t="shared" si="3"/>
        <v>Benar</v>
      </c>
      <c r="AC29" s="119" t="s">
        <v>241</v>
      </c>
      <c r="AD29" s="119" t="s">
        <v>241</v>
      </c>
      <c r="AE29" s="119" t="s">
        <v>241</v>
      </c>
      <c r="AF29" s="119" t="s">
        <v>241</v>
      </c>
      <c r="AG29" s="119" t="s">
        <v>320</v>
      </c>
      <c r="AH29" s="119" t="s">
        <v>320</v>
      </c>
      <c r="AI29" s="119" t="s">
        <v>320</v>
      </c>
      <c r="AJ29" s="119" t="s">
        <v>320</v>
      </c>
      <c r="AK29" s="119" t="s">
        <v>237</v>
      </c>
      <c r="AL29" s="119" t="s">
        <v>237</v>
      </c>
      <c r="AM29" s="119" t="s">
        <v>191</v>
      </c>
      <c r="AN29" s="119" t="s">
        <v>191</v>
      </c>
      <c r="AO29" s="119" t="s">
        <v>191</v>
      </c>
      <c r="AP29" s="119" t="s">
        <v>191</v>
      </c>
      <c r="AQ29" s="119" t="s">
        <v>191</v>
      </c>
      <c r="AR29" s="119" t="s">
        <v>241</v>
      </c>
      <c r="AS29" s="119" t="s">
        <v>241</v>
      </c>
      <c r="AT29" s="119" t="s">
        <v>237</v>
      </c>
      <c r="AU29" s="80"/>
      <c r="AV29" s="18"/>
      <c r="AW29" s="18"/>
      <c r="AX29" s="18"/>
    </row>
    <row r="30" spans="1:50" ht="18" customHeight="1" x14ac:dyDescent="0.25">
      <c r="A30" s="662"/>
      <c r="B30" s="664"/>
      <c r="C30" s="46">
        <v>7</v>
      </c>
      <c r="D30" s="78" t="s">
        <v>252</v>
      </c>
      <c r="E30" s="65" t="s">
        <v>246</v>
      </c>
      <c r="F30" s="65" t="s">
        <v>335</v>
      </c>
      <c r="G30" s="65" t="s">
        <v>113</v>
      </c>
      <c r="H30" s="65" t="s">
        <v>303</v>
      </c>
      <c r="I30" s="65" t="s">
        <v>325</v>
      </c>
      <c r="J30" s="65" t="s">
        <v>327</v>
      </c>
      <c r="K30" s="65" t="s">
        <v>330</v>
      </c>
      <c r="L30" s="65" t="s">
        <v>255</v>
      </c>
      <c r="M30" s="65" t="s">
        <v>268</v>
      </c>
      <c r="N30" s="65" t="s">
        <v>272</v>
      </c>
      <c r="O30" s="65" t="s">
        <v>250</v>
      </c>
      <c r="P30" s="65" t="s">
        <v>242</v>
      </c>
      <c r="Q30" s="65" t="s">
        <v>273</v>
      </c>
      <c r="R30" s="65" t="s">
        <v>277</v>
      </c>
      <c r="S30" s="65" t="s">
        <v>245</v>
      </c>
      <c r="T30" s="65" t="s">
        <v>241</v>
      </c>
      <c r="U30" s="85" t="s">
        <v>326</v>
      </c>
      <c r="V30" s="42" t="s">
        <v>45</v>
      </c>
      <c r="W30" s="10" t="s">
        <v>63</v>
      </c>
      <c r="X30" s="18">
        <f t="shared" si="1"/>
        <v>0</v>
      </c>
      <c r="Y30" s="18">
        <f t="shared" si="2"/>
        <v>1</v>
      </c>
      <c r="Z30" s="18">
        <f t="shared" si="0"/>
        <v>1</v>
      </c>
      <c r="AA30" s="18" t="str">
        <f t="shared" si="3"/>
        <v>Benar</v>
      </c>
      <c r="AC30" s="119" t="s">
        <v>241</v>
      </c>
      <c r="AD30" s="119" t="s">
        <v>241</v>
      </c>
      <c r="AE30" s="119" t="s">
        <v>241</v>
      </c>
      <c r="AF30" s="119" t="s">
        <v>241</v>
      </c>
      <c r="AG30" s="119" t="s">
        <v>320</v>
      </c>
      <c r="AH30" s="119" t="s">
        <v>320</v>
      </c>
      <c r="AI30" s="119" t="s">
        <v>320</v>
      </c>
      <c r="AJ30" s="119" t="s">
        <v>320</v>
      </c>
      <c r="AK30" s="119" t="s">
        <v>239</v>
      </c>
      <c r="AL30" s="119" t="s">
        <v>239</v>
      </c>
      <c r="AM30" s="119" t="s">
        <v>270</v>
      </c>
      <c r="AN30" s="119" t="s">
        <v>270</v>
      </c>
      <c r="AO30" s="119" t="s">
        <v>270</v>
      </c>
      <c r="AP30" s="119" t="s">
        <v>270</v>
      </c>
      <c r="AQ30" s="119" t="s">
        <v>270</v>
      </c>
      <c r="AR30" s="119" t="s">
        <v>241</v>
      </c>
      <c r="AS30" s="119" t="s">
        <v>241</v>
      </c>
      <c r="AT30" s="119" t="s">
        <v>239</v>
      </c>
      <c r="AU30" s="80"/>
      <c r="AV30" s="18"/>
      <c r="AW30" s="18"/>
      <c r="AX30" s="18"/>
    </row>
    <row r="31" spans="1:50" ht="18" customHeight="1" thickBot="1" x14ac:dyDescent="0.3">
      <c r="A31" s="663"/>
      <c r="B31" s="665"/>
      <c r="C31" s="16">
        <v>8</v>
      </c>
      <c r="D31" s="128" t="s">
        <v>252</v>
      </c>
      <c r="E31" s="124" t="s">
        <v>246</v>
      </c>
      <c r="F31" s="124" t="s">
        <v>335</v>
      </c>
      <c r="G31" s="124" t="s">
        <v>113</v>
      </c>
      <c r="H31" s="124" t="s">
        <v>303</v>
      </c>
      <c r="I31" s="124" t="s">
        <v>325</v>
      </c>
      <c r="J31" s="124" t="s">
        <v>327</v>
      </c>
      <c r="K31" s="124" t="s">
        <v>330</v>
      </c>
      <c r="L31" s="124" t="s">
        <v>255</v>
      </c>
      <c r="M31" s="124" t="s">
        <v>268</v>
      </c>
      <c r="N31" s="124" t="s">
        <v>272</v>
      </c>
      <c r="O31" s="124" t="s">
        <v>250</v>
      </c>
      <c r="P31" s="124" t="s">
        <v>242</v>
      </c>
      <c r="Q31" s="124" t="s">
        <v>273</v>
      </c>
      <c r="R31" s="124" t="s">
        <v>277</v>
      </c>
      <c r="S31" s="124" t="s">
        <v>245</v>
      </c>
      <c r="T31" s="124" t="s">
        <v>241</v>
      </c>
      <c r="U31" s="125" t="s">
        <v>326</v>
      </c>
      <c r="V31" s="42" t="s">
        <v>46</v>
      </c>
      <c r="W31" s="10" t="s">
        <v>64</v>
      </c>
      <c r="X31" s="18">
        <f t="shared" si="1"/>
        <v>0</v>
      </c>
      <c r="Y31" s="18">
        <f t="shared" si="2"/>
        <v>1</v>
      </c>
      <c r="Z31" s="18">
        <f t="shared" si="0"/>
        <v>1</v>
      </c>
      <c r="AA31" s="18" t="str">
        <f t="shared" si="3"/>
        <v>Benar</v>
      </c>
      <c r="AC31" s="119" t="s">
        <v>321</v>
      </c>
      <c r="AD31" s="119" t="s">
        <v>321</v>
      </c>
      <c r="AE31" s="119" t="s">
        <v>321</v>
      </c>
      <c r="AF31" s="119" t="s">
        <v>262</v>
      </c>
      <c r="AG31" s="119" t="s">
        <v>262</v>
      </c>
      <c r="AH31" s="119" t="s">
        <v>262</v>
      </c>
      <c r="AI31" s="119" t="s">
        <v>320</v>
      </c>
      <c r="AJ31" s="119" t="s">
        <v>320</v>
      </c>
      <c r="AK31" s="119" t="s">
        <v>239</v>
      </c>
      <c r="AL31" s="119" t="s">
        <v>239</v>
      </c>
      <c r="AM31" s="119" t="s">
        <v>270</v>
      </c>
      <c r="AN31" s="119" t="s">
        <v>270</v>
      </c>
      <c r="AO31" s="119" t="s">
        <v>270</v>
      </c>
      <c r="AP31" s="119" t="s">
        <v>270</v>
      </c>
      <c r="AQ31" s="119" t="s">
        <v>270</v>
      </c>
      <c r="AR31" s="119" t="s">
        <v>241</v>
      </c>
      <c r="AS31" s="119" t="s">
        <v>241</v>
      </c>
      <c r="AT31" s="119" t="s">
        <v>239</v>
      </c>
      <c r="AU31" s="80"/>
      <c r="AV31" s="18"/>
      <c r="AW31" s="18"/>
      <c r="AX31" s="18"/>
    </row>
    <row r="32" spans="1:50" ht="18" customHeight="1" thickTop="1" x14ac:dyDescent="0.25">
      <c r="A32" s="666">
        <v>4</v>
      </c>
      <c r="B32" s="693" t="s">
        <v>19</v>
      </c>
      <c r="C32" s="12">
        <v>1</v>
      </c>
      <c r="D32" s="127" t="s">
        <v>271</v>
      </c>
      <c r="E32" s="72" t="s">
        <v>320</v>
      </c>
      <c r="F32" s="72" t="s">
        <v>328</v>
      </c>
      <c r="G32" s="72" t="s">
        <v>276</v>
      </c>
      <c r="H32" s="72" t="s">
        <v>189</v>
      </c>
      <c r="I32" s="72" t="s">
        <v>189</v>
      </c>
      <c r="J32" s="72" t="s">
        <v>330</v>
      </c>
      <c r="K32" s="72" t="s">
        <v>270</v>
      </c>
      <c r="L32" s="72" t="s">
        <v>231</v>
      </c>
      <c r="M32" s="72" t="s">
        <v>274</v>
      </c>
      <c r="N32" s="72" t="s">
        <v>257</v>
      </c>
      <c r="O32" s="72" t="s">
        <v>257</v>
      </c>
      <c r="P32" s="72" t="s">
        <v>277</v>
      </c>
      <c r="Q32" s="72" t="s">
        <v>242</v>
      </c>
      <c r="R32" s="72" t="s">
        <v>279</v>
      </c>
      <c r="S32" s="72" t="s">
        <v>236</v>
      </c>
      <c r="T32" s="72" t="s">
        <v>248</v>
      </c>
      <c r="U32" s="91" t="s">
        <v>239</v>
      </c>
      <c r="V32" s="42" t="s">
        <v>47</v>
      </c>
      <c r="W32" s="10" t="s">
        <v>65</v>
      </c>
      <c r="X32" s="18">
        <f t="shared" si="1"/>
        <v>0</v>
      </c>
      <c r="Y32" s="18">
        <f t="shared" si="2"/>
        <v>1</v>
      </c>
      <c r="Z32" s="18">
        <f t="shared" si="0"/>
        <v>1</v>
      </c>
      <c r="AA32" s="18" t="str">
        <f t="shared" si="3"/>
        <v>Benar</v>
      </c>
      <c r="AC32" s="119" t="s">
        <v>321</v>
      </c>
      <c r="AD32" s="119" t="s">
        <v>321</v>
      </c>
      <c r="AE32" s="119" t="s">
        <v>321</v>
      </c>
      <c r="AF32" s="119" t="s">
        <v>262</v>
      </c>
      <c r="AG32" s="119" t="s">
        <v>262</v>
      </c>
      <c r="AH32" s="119" t="s">
        <v>262</v>
      </c>
      <c r="AI32" s="119" t="s">
        <v>320</v>
      </c>
      <c r="AJ32" s="119" t="s">
        <v>320</v>
      </c>
      <c r="AK32" s="119" t="s">
        <v>239</v>
      </c>
      <c r="AL32" s="119" t="s">
        <v>239</v>
      </c>
      <c r="AM32" s="119" t="s">
        <v>195</v>
      </c>
      <c r="AN32" s="119" t="s">
        <v>195</v>
      </c>
      <c r="AO32" s="119" t="s">
        <v>196</v>
      </c>
      <c r="AP32" s="119" t="s">
        <v>196</v>
      </c>
      <c r="AQ32" s="119" t="s">
        <v>287</v>
      </c>
      <c r="AR32" s="119" t="s">
        <v>241</v>
      </c>
      <c r="AS32" s="119" t="s">
        <v>241</v>
      </c>
      <c r="AT32" s="119" t="s">
        <v>239</v>
      </c>
      <c r="AU32" s="80"/>
      <c r="AV32" s="18"/>
      <c r="AW32" s="18"/>
      <c r="AX32" s="18"/>
    </row>
    <row r="33" spans="1:50" ht="18" customHeight="1" x14ac:dyDescent="0.25">
      <c r="A33" s="662"/>
      <c r="B33" s="664"/>
      <c r="C33" s="46">
        <v>2</v>
      </c>
      <c r="D33" s="78" t="s">
        <v>271</v>
      </c>
      <c r="E33" s="65" t="s">
        <v>320</v>
      </c>
      <c r="F33" s="65" t="s">
        <v>236</v>
      </c>
      <c r="G33" s="65" t="s">
        <v>276</v>
      </c>
      <c r="H33" s="65" t="s">
        <v>189</v>
      </c>
      <c r="I33" s="65" t="s">
        <v>189</v>
      </c>
      <c r="J33" s="65" t="s">
        <v>330</v>
      </c>
      <c r="K33" s="65" t="s">
        <v>270</v>
      </c>
      <c r="L33" s="65" t="s">
        <v>231</v>
      </c>
      <c r="M33" s="65" t="s">
        <v>274</v>
      </c>
      <c r="N33" s="65" t="s">
        <v>257</v>
      </c>
      <c r="O33" s="65" t="s">
        <v>257</v>
      </c>
      <c r="P33" s="65" t="s">
        <v>277</v>
      </c>
      <c r="Q33" s="65" t="s">
        <v>242</v>
      </c>
      <c r="R33" s="65" t="s">
        <v>284</v>
      </c>
      <c r="S33" s="65" t="s">
        <v>248</v>
      </c>
      <c r="T33" s="65" t="s">
        <v>262</v>
      </c>
      <c r="U33" s="85" t="s">
        <v>239</v>
      </c>
      <c r="V33" s="42" t="s">
        <v>48</v>
      </c>
      <c r="W33" s="10" t="s">
        <v>66</v>
      </c>
      <c r="X33" s="18">
        <f t="shared" si="1"/>
        <v>0</v>
      </c>
      <c r="Y33" s="18">
        <f t="shared" si="2"/>
        <v>1</v>
      </c>
      <c r="Z33" s="18">
        <f t="shared" si="0"/>
        <v>1</v>
      </c>
      <c r="AA33" s="18" t="str">
        <f t="shared" si="3"/>
        <v>Benar</v>
      </c>
      <c r="AC33" s="119" t="s">
        <v>322</v>
      </c>
      <c r="AD33" s="119" t="s">
        <v>322</v>
      </c>
      <c r="AE33" s="119" t="s">
        <v>236</v>
      </c>
      <c r="AF33" s="119" t="s">
        <v>236</v>
      </c>
      <c r="AG33" s="119" t="s">
        <v>323</v>
      </c>
      <c r="AH33" s="119" t="s">
        <v>323</v>
      </c>
      <c r="AI33" s="119" t="s">
        <v>262</v>
      </c>
      <c r="AJ33" s="119" t="s">
        <v>262</v>
      </c>
      <c r="AK33" s="119" t="s">
        <v>239</v>
      </c>
      <c r="AL33" s="119" t="s">
        <v>239</v>
      </c>
      <c r="AM33" s="119" t="s">
        <v>195</v>
      </c>
      <c r="AN33" s="119" t="s">
        <v>195</v>
      </c>
      <c r="AO33" s="119" t="s">
        <v>196</v>
      </c>
      <c r="AP33" s="119" t="s">
        <v>196</v>
      </c>
      <c r="AQ33" s="119" t="s">
        <v>287</v>
      </c>
      <c r="AR33" s="119" t="s">
        <v>262</v>
      </c>
      <c r="AS33" s="119" t="s">
        <v>262</v>
      </c>
      <c r="AT33" s="119" t="s">
        <v>239</v>
      </c>
      <c r="AU33" s="80"/>
      <c r="AV33" s="18"/>
      <c r="AW33" s="18"/>
      <c r="AX33" s="18"/>
    </row>
    <row r="34" spans="1:50" ht="18" customHeight="1" x14ac:dyDescent="0.25">
      <c r="A34" s="662"/>
      <c r="B34" s="664"/>
      <c r="C34" s="46">
        <v>3</v>
      </c>
      <c r="D34" s="78" t="s">
        <v>321</v>
      </c>
      <c r="E34" s="65" t="s">
        <v>320</v>
      </c>
      <c r="F34" s="65" t="s">
        <v>236</v>
      </c>
      <c r="G34" s="65" t="s">
        <v>246</v>
      </c>
      <c r="H34" s="65" t="s">
        <v>324</v>
      </c>
      <c r="I34" s="65" t="s">
        <v>252</v>
      </c>
      <c r="J34" s="65" t="s">
        <v>195</v>
      </c>
      <c r="K34" s="65" t="s">
        <v>330</v>
      </c>
      <c r="L34" s="65" t="s">
        <v>231</v>
      </c>
      <c r="M34" s="123" t="s">
        <v>268</v>
      </c>
      <c r="N34" s="65" t="s">
        <v>242</v>
      </c>
      <c r="O34" s="65" t="s">
        <v>250</v>
      </c>
      <c r="P34" s="65" t="s">
        <v>270</v>
      </c>
      <c r="Q34" s="65" t="s">
        <v>277</v>
      </c>
      <c r="R34" s="65" t="s">
        <v>272</v>
      </c>
      <c r="S34" s="65" t="s">
        <v>237</v>
      </c>
      <c r="T34" s="65" t="s">
        <v>262</v>
      </c>
      <c r="U34" s="85" t="s">
        <v>239</v>
      </c>
      <c r="V34" s="42" t="s">
        <v>49</v>
      </c>
      <c r="W34" s="10" t="s">
        <v>67</v>
      </c>
      <c r="X34" s="18">
        <f t="shared" si="1"/>
        <v>0</v>
      </c>
      <c r="Y34" s="18">
        <f t="shared" si="2"/>
        <v>1</v>
      </c>
      <c r="Z34" s="18">
        <f t="shared" si="0"/>
        <v>1</v>
      </c>
      <c r="AA34" s="18" t="str">
        <f t="shared" si="3"/>
        <v>Benar</v>
      </c>
      <c r="AC34" s="119" t="s">
        <v>322</v>
      </c>
      <c r="AD34" s="119" t="s">
        <v>322</v>
      </c>
      <c r="AE34" s="119" t="s">
        <v>236</v>
      </c>
      <c r="AF34" s="119" t="s">
        <v>236</v>
      </c>
      <c r="AG34" s="119" t="s">
        <v>323</v>
      </c>
      <c r="AH34" s="119" t="s">
        <v>323</v>
      </c>
      <c r="AI34" s="119" t="s">
        <v>262</v>
      </c>
      <c r="AJ34" s="119" t="s">
        <v>262</v>
      </c>
      <c r="AK34" s="119" t="s">
        <v>239</v>
      </c>
      <c r="AL34" s="119" t="s">
        <v>239</v>
      </c>
      <c r="AM34" s="119" t="s">
        <v>279</v>
      </c>
      <c r="AN34" s="119" t="s">
        <v>279</v>
      </c>
      <c r="AO34" s="119" t="s">
        <v>279</v>
      </c>
      <c r="AP34" s="119" t="s">
        <v>279</v>
      </c>
      <c r="AQ34" s="119" t="s">
        <v>279</v>
      </c>
      <c r="AR34" s="119" t="s">
        <v>262</v>
      </c>
      <c r="AS34" s="119" t="s">
        <v>262</v>
      </c>
      <c r="AT34" s="119" t="s">
        <v>239</v>
      </c>
      <c r="AU34" s="80"/>
      <c r="AV34" s="18"/>
      <c r="AW34" s="18"/>
      <c r="AX34" s="18"/>
    </row>
    <row r="35" spans="1:50" ht="18" customHeight="1" x14ac:dyDescent="0.25">
      <c r="A35" s="662"/>
      <c r="B35" s="664"/>
      <c r="C35" s="46">
        <v>4</v>
      </c>
      <c r="D35" s="78" t="s">
        <v>321</v>
      </c>
      <c r="E35" s="65" t="s">
        <v>322</v>
      </c>
      <c r="F35" s="65" t="s">
        <v>236</v>
      </c>
      <c r="G35" s="65" t="s">
        <v>246</v>
      </c>
      <c r="H35" s="65" t="s">
        <v>324</v>
      </c>
      <c r="I35" s="65" t="s">
        <v>252</v>
      </c>
      <c r="J35" s="65" t="s">
        <v>195</v>
      </c>
      <c r="K35" s="65" t="s">
        <v>330</v>
      </c>
      <c r="L35" s="65" t="s">
        <v>239</v>
      </c>
      <c r="M35" s="65" t="s">
        <v>268</v>
      </c>
      <c r="N35" s="65" t="s">
        <v>242</v>
      </c>
      <c r="O35" s="65" t="s">
        <v>250</v>
      </c>
      <c r="P35" s="65" t="s">
        <v>270</v>
      </c>
      <c r="Q35" s="65" t="s">
        <v>277</v>
      </c>
      <c r="R35" s="65" t="s">
        <v>272</v>
      </c>
      <c r="S35" s="65" t="s">
        <v>237</v>
      </c>
      <c r="T35" s="65" t="s">
        <v>245</v>
      </c>
      <c r="U35" s="85" t="s">
        <v>248</v>
      </c>
      <c r="V35" s="42" t="s">
        <v>50</v>
      </c>
      <c r="W35" s="10" t="s">
        <v>68</v>
      </c>
      <c r="X35" s="18">
        <f t="shared" si="1"/>
        <v>0</v>
      </c>
      <c r="Y35" s="18">
        <f t="shared" si="2"/>
        <v>1</v>
      </c>
      <c r="Z35" s="18">
        <f t="shared" si="0"/>
        <v>1</v>
      </c>
      <c r="AA35" s="18" t="str">
        <f t="shared" si="3"/>
        <v>Benar</v>
      </c>
      <c r="AC35" s="119" t="s">
        <v>322</v>
      </c>
      <c r="AD35" s="119" t="s">
        <v>322</v>
      </c>
      <c r="AE35" s="119" t="s">
        <v>236</v>
      </c>
      <c r="AF35" s="119" t="s">
        <v>236</v>
      </c>
      <c r="AG35" s="119" t="s">
        <v>323</v>
      </c>
      <c r="AH35" s="119" t="s">
        <v>323</v>
      </c>
      <c r="AI35" s="119" t="s">
        <v>262</v>
      </c>
      <c r="AJ35" s="119" t="s">
        <v>262</v>
      </c>
      <c r="AK35" s="119" t="s">
        <v>268</v>
      </c>
      <c r="AL35" s="119" t="s">
        <v>268</v>
      </c>
      <c r="AM35" s="119" t="s">
        <v>279</v>
      </c>
      <c r="AN35" s="119" t="s">
        <v>279</v>
      </c>
      <c r="AO35" s="119" t="s">
        <v>279</v>
      </c>
      <c r="AP35" s="119" t="s">
        <v>279</v>
      </c>
      <c r="AQ35" s="119" t="s">
        <v>279</v>
      </c>
      <c r="AR35" s="119" t="s">
        <v>262</v>
      </c>
      <c r="AS35" s="119" t="s">
        <v>262</v>
      </c>
      <c r="AT35" s="119" t="s">
        <v>268</v>
      </c>
      <c r="AU35" s="80"/>
      <c r="AV35" s="18"/>
      <c r="AW35" s="18"/>
      <c r="AX35" s="18"/>
    </row>
    <row r="36" spans="1:50" ht="18" customHeight="1" x14ac:dyDescent="0.25">
      <c r="A36" s="662"/>
      <c r="B36" s="664"/>
      <c r="C36" s="46">
        <v>5</v>
      </c>
      <c r="D36" s="78" t="s">
        <v>246</v>
      </c>
      <c r="E36" s="65" t="s">
        <v>322</v>
      </c>
      <c r="F36" s="65" t="s">
        <v>271</v>
      </c>
      <c r="G36" s="65" t="s">
        <v>324</v>
      </c>
      <c r="H36" s="65" t="s">
        <v>252</v>
      </c>
      <c r="I36" s="65" t="s">
        <v>320</v>
      </c>
      <c r="J36" s="65" t="s">
        <v>255</v>
      </c>
      <c r="K36" s="65" t="s">
        <v>237</v>
      </c>
      <c r="L36" s="65" t="s">
        <v>239</v>
      </c>
      <c r="M36" s="65" t="s">
        <v>328</v>
      </c>
      <c r="N36" s="65" t="s">
        <v>250</v>
      </c>
      <c r="O36" s="65" t="s">
        <v>279</v>
      </c>
      <c r="P36" s="65" t="s">
        <v>284</v>
      </c>
      <c r="Q36" s="65" t="s">
        <v>273</v>
      </c>
      <c r="R36" s="65" t="s">
        <v>242</v>
      </c>
      <c r="S36" s="65" t="s">
        <v>262</v>
      </c>
      <c r="T36" s="65" t="s">
        <v>245</v>
      </c>
      <c r="U36" s="85" t="s">
        <v>248</v>
      </c>
      <c r="V36" s="42" t="s">
        <v>51</v>
      </c>
      <c r="W36" s="10" t="s">
        <v>69</v>
      </c>
      <c r="X36" s="18">
        <f t="shared" si="1"/>
        <v>0</v>
      </c>
      <c r="Y36" s="18">
        <f t="shared" si="2"/>
        <v>1</v>
      </c>
      <c r="Z36" s="18">
        <f t="shared" si="0"/>
        <v>1</v>
      </c>
      <c r="AA36" s="18" t="str">
        <f t="shared" si="3"/>
        <v>Benar</v>
      </c>
      <c r="AC36" s="119" t="s">
        <v>324</v>
      </c>
      <c r="AD36" s="119" t="s">
        <v>324</v>
      </c>
      <c r="AE36" s="119" t="s">
        <v>324</v>
      </c>
      <c r="AF36" s="119" t="s">
        <v>324</v>
      </c>
      <c r="AG36" s="119" t="s">
        <v>324</v>
      </c>
      <c r="AH36" s="119" t="s">
        <v>324</v>
      </c>
      <c r="AI36" s="119" t="s">
        <v>262</v>
      </c>
      <c r="AJ36" s="119" t="s">
        <v>262</v>
      </c>
      <c r="AK36" s="119" t="s">
        <v>268</v>
      </c>
      <c r="AL36" s="119" t="s">
        <v>268</v>
      </c>
      <c r="AM36" s="119" t="s">
        <v>279</v>
      </c>
      <c r="AN36" s="119" t="s">
        <v>279</v>
      </c>
      <c r="AO36" s="119" t="s">
        <v>279</v>
      </c>
      <c r="AP36" s="119" t="s">
        <v>279</v>
      </c>
      <c r="AQ36" s="119" t="s">
        <v>279</v>
      </c>
      <c r="AR36" s="119" t="s">
        <v>262</v>
      </c>
      <c r="AS36" s="119" t="s">
        <v>262</v>
      </c>
      <c r="AT36" s="119" t="s">
        <v>268</v>
      </c>
      <c r="AU36" s="80"/>
      <c r="AV36" s="18"/>
      <c r="AW36" s="18"/>
      <c r="AX36" s="18"/>
    </row>
    <row r="37" spans="1:50" ht="18" customHeight="1" x14ac:dyDescent="0.25">
      <c r="A37" s="662"/>
      <c r="B37" s="664"/>
      <c r="C37" s="46">
        <v>6</v>
      </c>
      <c r="D37" s="78" t="s">
        <v>246</v>
      </c>
      <c r="E37" s="65" t="s">
        <v>322</v>
      </c>
      <c r="F37" s="65" t="s">
        <v>271</v>
      </c>
      <c r="G37" s="65" t="s">
        <v>324</v>
      </c>
      <c r="H37" s="65" t="s">
        <v>252</v>
      </c>
      <c r="I37" s="65" t="s">
        <v>320</v>
      </c>
      <c r="J37" s="65" t="s">
        <v>255</v>
      </c>
      <c r="K37" s="65" t="s">
        <v>237</v>
      </c>
      <c r="L37" s="65" t="s">
        <v>239</v>
      </c>
      <c r="M37" s="65" t="s">
        <v>231</v>
      </c>
      <c r="N37" s="65" t="s">
        <v>250</v>
      </c>
      <c r="O37" s="123" t="s">
        <v>328</v>
      </c>
      <c r="P37" s="65" t="s">
        <v>279</v>
      </c>
      <c r="Q37" s="65" t="s">
        <v>273</v>
      </c>
      <c r="R37" s="65" t="s">
        <v>242</v>
      </c>
      <c r="S37" s="65" t="s">
        <v>262</v>
      </c>
      <c r="T37" s="65" t="s">
        <v>272</v>
      </c>
      <c r="U37" s="85" t="s">
        <v>248</v>
      </c>
      <c r="V37" s="42" t="s">
        <v>52</v>
      </c>
      <c r="W37" s="10" t="s">
        <v>70</v>
      </c>
      <c r="X37" s="18">
        <f t="shared" si="1"/>
        <v>0</v>
      </c>
      <c r="Y37" s="18">
        <f t="shared" si="2"/>
        <v>1</v>
      </c>
      <c r="Z37" s="18">
        <f t="shared" si="0"/>
        <v>1</v>
      </c>
      <c r="AA37" s="18" t="str">
        <f t="shared" si="3"/>
        <v>Benar</v>
      </c>
      <c r="AC37" s="119" t="s">
        <v>324</v>
      </c>
      <c r="AD37" s="119" t="s">
        <v>324</v>
      </c>
      <c r="AE37" s="119" t="s">
        <v>324</v>
      </c>
      <c r="AF37" s="119" t="s">
        <v>324</v>
      </c>
      <c r="AG37" s="119" t="s">
        <v>324</v>
      </c>
      <c r="AH37" s="119" t="s">
        <v>324</v>
      </c>
      <c r="AI37" s="119" t="s">
        <v>322</v>
      </c>
      <c r="AJ37" s="119" t="s">
        <v>322</v>
      </c>
      <c r="AK37" s="119" t="s">
        <v>268</v>
      </c>
      <c r="AL37" s="119" t="s">
        <v>268</v>
      </c>
      <c r="AM37" s="119" t="s">
        <v>277</v>
      </c>
      <c r="AN37" s="119" t="s">
        <v>277</v>
      </c>
      <c r="AO37" s="119" t="s">
        <v>277</v>
      </c>
      <c r="AP37" s="119" t="s">
        <v>277</v>
      </c>
      <c r="AQ37" s="119" t="s">
        <v>277</v>
      </c>
      <c r="AR37" s="119" t="s">
        <v>236</v>
      </c>
      <c r="AS37" s="119" t="s">
        <v>236</v>
      </c>
      <c r="AT37" s="119" t="s">
        <v>268</v>
      </c>
      <c r="AU37" s="80"/>
      <c r="AV37" s="18"/>
      <c r="AW37" s="18"/>
      <c r="AX37" s="18"/>
    </row>
    <row r="38" spans="1:50" ht="18" customHeight="1" x14ac:dyDescent="0.25">
      <c r="A38" s="662"/>
      <c r="B38" s="664"/>
      <c r="C38" s="46">
        <v>7</v>
      </c>
      <c r="D38" s="78" t="s">
        <v>303</v>
      </c>
      <c r="E38" s="65" t="s">
        <v>246</v>
      </c>
      <c r="F38" s="65" t="s">
        <v>275</v>
      </c>
      <c r="G38" s="65" t="s">
        <v>271</v>
      </c>
      <c r="H38" s="65" t="s">
        <v>320</v>
      </c>
      <c r="I38" s="65" t="s">
        <v>324</v>
      </c>
      <c r="J38" s="65" t="s">
        <v>237</v>
      </c>
      <c r="K38" s="65" t="s">
        <v>255</v>
      </c>
      <c r="L38" s="65" t="s">
        <v>274</v>
      </c>
      <c r="M38" s="65" t="s">
        <v>231</v>
      </c>
      <c r="N38" s="65" t="s">
        <v>245</v>
      </c>
      <c r="O38" s="65" t="s">
        <v>242</v>
      </c>
      <c r="P38" s="65" t="s">
        <v>273</v>
      </c>
      <c r="Q38" s="65" t="s">
        <v>270</v>
      </c>
      <c r="R38" s="65" t="s">
        <v>326</v>
      </c>
      <c r="S38" s="65" t="s">
        <v>241</v>
      </c>
      <c r="T38" s="65" t="s">
        <v>272</v>
      </c>
      <c r="U38" s="85" t="s">
        <v>287</v>
      </c>
      <c r="V38" s="42" t="s">
        <v>53</v>
      </c>
      <c r="W38" s="10" t="s">
        <v>71</v>
      </c>
      <c r="X38" s="18">
        <f t="shared" si="1"/>
        <v>0</v>
      </c>
      <c r="Y38" s="18">
        <f t="shared" si="2"/>
        <v>1</v>
      </c>
      <c r="Z38" s="18">
        <f t="shared" si="0"/>
        <v>1</v>
      </c>
      <c r="AA38" s="18" t="str">
        <f t="shared" si="3"/>
        <v>Benar</v>
      </c>
      <c r="AC38" s="119" t="s">
        <v>268</v>
      </c>
      <c r="AD38" s="119" t="s">
        <v>268</v>
      </c>
      <c r="AE38" s="119" t="s">
        <v>268</v>
      </c>
      <c r="AF38" s="119" t="s">
        <v>268</v>
      </c>
      <c r="AG38" s="119" t="s">
        <v>268</v>
      </c>
      <c r="AH38" s="119" t="s">
        <v>268</v>
      </c>
      <c r="AI38" s="119" t="s">
        <v>322</v>
      </c>
      <c r="AJ38" s="119" t="s">
        <v>322</v>
      </c>
      <c r="AK38" s="119" t="s">
        <v>268</v>
      </c>
      <c r="AL38" s="119" t="s">
        <v>268</v>
      </c>
      <c r="AM38" s="119" t="s">
        <v>277</v>
      </c>
      <c r="AN38" s="119" t="s">
        <v>277</v>
      </c>
      <c r="AO38" s="119" t="s">
        <v>277</v>
      </c>
      <c r="AP38" s="119" t="s">
        <v>277</v>
      </c>
      <c r="AQ38" s="119" t="s">
        <v>277</v>
      </c>
      <c r="AR38" s="119" t="s">
        <v>236</v>
      </c>
      <c r="AS38" s="119" t="s">
        <v>236</v>
      </c>
      <c r="AT38" s="119" t="s">
        <v>268</v>
      </c>
      <c r="AU38" s="80"/>
      <c r="AV38" s="18"/>
      <c r="AW38" s="18"/>
      <c r="AX38" s="18"/>
    </row>
    <row r="39" spans="1:50" ht="18" customHeight="1" thickBot="1" x14ac:dyDescent="0.3">
      <c r="A39" s="663"/>
      <c r="B39" s="665"/>
      <c r="C39" s="16">
        <v>8</v>
      </c>
      <c r="D39" s="129" t="s">
        <v>303</v>
      </c>
      <c r="E39" s="73" t="s">
        <v>246</v>
      </c>
      <c r="F39" s="73" t="s">
        <v>275</v>
      </c>
      <c r="G39" s="73" t="s">
        <v>271</v>
      </c>
      <c r="H39" s="73" t="s">
        <v>320</v>
      </c>
      <c r="I39" s="73" t="s">
        <v>324</v>
      </c>
      <c r="J39" s="73" t="s">
        <v>237</v>
      </c>
      <c r="K39" s="73" t="s">
        <v>255</v>
      </c>
      <c r="L39" s="73" t="s">
        <v>274</v>
      </c>
      <c r="M39" s="73" t="s">
        <v>231</v>
      </c>
      <c r="N39" s="73" t="s">
        <v>245</v>
      </c>
      <c r="O39" s="73" t="s">
        <v>242</v>
      </c>
      <c r="P39" s="73" t="s">
        <v>273</v>
      </c>
      <c r="Q39" s="73" t="s">
        <v>270</v>
      </c>
      <c r="R39" s="73" t="s">
        <v>326</v>
      </c>
      <c r="S39" s="73" t="s">
        <v>241</v>
      </c>
      <c r="T39" s="73" t="s">
        <v>284</v>
      </c>
      <c r="U39" s="86" t="s">
        <v>287</v>
      </c>
      <c r="V39" s="42" t="s">
        <v>54</v>
      </c>
      <c r="W39" s="10" t="s">
        <v>72</v>
      </c>
      <c r="X39" s="18">
        <f t="shared" si="1"/>
        <v>0</v>
      </c>
      <c r="Y39" s="18">
        <f t="shared" si="2"/>
        <v>1</v>
      </c>
      <c r="Z39" s="18">
        <f t="shared" si="0"/>
        <v>1</v>
      </c>
      <c r="AA39" s="18" t="str">
        <f>IF(Z39&gt;1,"Salah","Benar")</f>
        <v>Benar</v>
      </c>
      <c r="AC39" s="119" t="s">
        <v>268</v>
      </c>
      <c r="AD39" s="119" t="s">
        <v>268</v>
      </c>
      <c r="AE39" s="119" t="s">
        <v>268</v>
      </c>
      <c r="AF39" s="119" t="s">
        <v>268</v>
      </c>
      <c r="AG39" s="119" t="s">
        <v>268</v>
      </c>
      <c r="AH39" s="119" t="s">
        <v>268</v>
      </c>
      <c r="AI39" s="119" t="s">
        <v>322</v>
      </c>
      <c r="AJ39" s="119" t="s">
        <v>322</v>
      </c>
      <c r="AK39" s="119" t="s">
        <v>270</v>
      </c>
      <c r="AL39" s="119" t="s">
        <v>270</v>
      </c>
      <c r="AM39" s="119" t="s">
        <v>277</v>
      </c>
      <c r="AN39" s="119" t="s">
        <v>277</v>
      </c>
      <c r="AO39" s="119" t="s">
        <v>277</v>
      </c>
      <c r="AP39" s="119" t="s">
        <v>277</v>
      </c>
      <c r="AQ39" s="119" t="s">
        <v>277</v>
      </c>
      <c r="AR39" s="119" t="s">
        <v>236</v>
      </c>
      <c r="AS39" s="119" t="s">
        <v>236</v>
      </c>
      <c r="AT39" s="119" t="s">
        <v>270</v>
      </c>
      <c r="AU39" s="80"/>
      <c r="AV39" s="18"/>
      <c r="AW39" s="18"/>
      <c r="AX39" s="18"/>
    </row>
    <row r="40" spans="1:50" ht="18" customHeight="1" thickTop="1" x14ac:dyDescent="0.25">
      <c r="A40" s="662">
        <v>5</v>
      </c>
      <c r="B40" s="668" t="s">
        <v>20</v>
      </c>
      <c r="C40" s="12">
        <v>1</v>
      </c>
      <c r="D40" s="61" t="s">
        <v>276</v>
      </c>
      <c r="E40" s="72" t="s">
        <v>303</v>
      </c>
      <c r="F40" s="72" t="s">
        <v>246</v>
      </c>
      <c r="G40" s="72" t="s">
        <v>195</v>
      </c>
      <c r="H40" s="72" t="s">
        <v>323</v>
      </c>
      <c r="I40" s="72" t="s">
        <v>328</v>
      </c>
      <c r="J40" s="72" t="s">
        <v>330</v>
      </c>
      <c r="K40" s="72" t="s">
        <v>320</v>
      </c>
      <c r="L40" s="72" t="s">
        <v>248</v>
      </c>
      <c r="M40" s="72" t="s">
        <v>245</v>
      </c>
      <c r="N40" s="72" t="s">
        <v>242</v>
      </c>
      <c r="O40" s="72" t="s">
        <v>270</v>
      </c>
      <c r="P40" s="72" t="s">
        <v>257</v>
      </c>
      <c r="Q40" s="72" t="s">
        <v>257</v>
      </c>
      <c r="R40" s="65" t="s">
        <v>277</v>
      </c>
      <c r="S40" s="72" t="s">
        <v>257</v>
      </c>
      <c r="T40" s="72" t="s">
        <v>255</v>
      </c>
      <c r="U40" s="91" t="s">
        <v>268</v>
      </c>
      <c r="V40" s="42" t="s">
        <v>55</v>
      </c>
      <c r="W40" s="10" t="s">
        <v>73</v>
      </c>
      <c r="X40" s="18">
        <f t="shared" si="1"/>
        <v>0</v>
      </c>
      <c r="Y40" s="18">
        <f t="shared" si="2"/>
        <v>1</v>
      </c>
      <c r="Z40" s="18">
        <f t="shared" si="0"/>
        <v>1</v>
      </c>
      <c r="AA40" s="18" t="str">
        <f t="shared" si="3"/>
        <v>Benar</v>
      </c>
      <c r="AC40" s="119" t="s">
        <v>271</v>
      </c>
      <c r="AD40" s="119" t="s">
        <v>271</v>
      </c>
      <c r="AE40" s="119" t="s">
        <v>271</v>
      </c>
      <c r="AF40" s="119" t="s">
        <v>271</v>
      </c>
      <c r="AG40" s="119" t="s">
        <v>271</v>
      </c>
      <c r="AH40" s="119" t="s">
        <v>271</v>
      </c>
      <c r="AI40" s="119" t="s">
        <v>322</v>
      </c>
      <c r="AJ40" s="119" t="s">
        <v>322</v>
      </c>
      <c r="AK40" s="119" t="s">
        <v>270</v>
      </c>
      <c r="AL40" s="119" t="s">
        <v>270</v>
      </c>
      <c r="AM40" s="119" t="s">
        <v>277</v>
      </c>
      <c r="AN40" s="119" t="s">
        <v>277</v>
      </c>
      <c r="AO40" s="119" t="s">
        <v>277</v>
      </c>
      <c r="AP40" s="119" t="s">
        <v>277</v>
      </c>
      <c r="AQ40" s="119" t="s">
        <v>277</v>
      </c>
      <c r="AR40" s="119" t="s">
        <v>236</v>
      </c>
      <c r="AS40" s="119" t="s">
        <v>236</v>
      </c>
      <c r="AT40" s="119" t="s">
        <v>270</v>
      </c>
      <c r="AU40" s="80"/>
      <c r="AV40" s="18"/>
      <c r="AW40" s="18"/>
      <c r="AX40" s="18"/>
    </row>
    <row r="41" spans="1:50" ht="18" customHeight="1" x14ac:dyDescent="0.25">
      <c r="A41" s="662"/>
      <c r="B41" s="668"/>
      <c r="C41" s="46">
        <v>2</v>
      </c>
      <c r="D41" s="63" t="s">
        <v>276</v>
      </c>
      <c r="E41" s="65" t="s">
        <v>303</v>
      </c>
      <c r="F41" s="65" t="s">
        <v>246</v>
      </c>
      <c r="G41" s="65" t="s">
        <v>195</v>
      </c>
      <c r="H41" s="65" t="s">
        <v>323</v>
      </c>
      <c r="I41" s="65" t="s">
        <v>271</v>
      </c>
      <c r="J41" s="65" t="s">
        <v>330</v>
      </c>
      <c r="K41" s="65" t="s">
        <v>320</v>
      </c>
      <c r="L41" s="132" t="s">
        <v>328</v>
      </c>
      <c r="M41" s="65" t="s">
        <v>245</v>
      </c>
      <c r="N41" s="65" t="s">
        <v>242</v>
      </c>
      <c r="O41" s="65" t="s">
        <v>270</v>
      </c>
      <c r="P41" s="65" t="s">
        <v>257</v>
      </c>
      <c r="Q41" s="65" t="s">
        <v>257</v>
      </c>
      <c r="R41" s="65" t="s">
        <v>277</v>
      </c>
      <c r="S41" s="111" t="s">
        <v>257</v>
      </c>
      <c r="T41" s="65" t="s">
        <v>255</v>
      </c>
      <c r="U41" s="85" t="s">
        <v>268</v>
      </c>
      <c r="V41" s="42" t="s">
        <v>56</v>
      </c>
      <c r="W41" s="10" t="s">
        <v>74</v>
      </c>
      <c r="X41" s="18">
        <f t="shared" si="1"/>
        <v>0</v>
      </c>
      <c r="Y41" s="18">
        <f t="shared" si="2"/>
        <v>1</v>
      </c>
      <c r="Z41" s="18">
        <f t="shared" si="0"/>
        <v>1</v>
      </c>
      <c r="AA41" s="18" t="str">
        <f t="shared" si="3"/>
        <v>Benar</v>
      </c>
      <c r="AC41" s="119" t="s">
        <v>271</v>
      </c>
      <c r="AD41" s="119" t="s">
        <v>271</v>
      </c>
      <c r="AE41" s="119" t="s">
        <v>271</v>
      </c>
      <c r="AF41" s="119" t="s">
        <v>271</v>
      </c>
      <c r="AG41" s="119" t="s">
        <v>271</v>
      </c>
      <c r="AH41" s="119" t="s">
        <v>271</v>
      </c>
      <c r="AI41" s="119" t="s">
        <v>322</v>
      </c>
      <c r="AJ41" s="119" t="s">
        <v>322</v>
      </c>
      <c r="AK41" s="119" t="s">
        <v>195</v>
      </c>
      <c r="AL41" s="119" t="s">
        <v>195</v>
      </c>
      <c r="AM41" s="119" t="s">
        <v>277</v>
      </c>
      <c r="AN41" s="119" t="s">
        <v>277</v>
      </c>
      <c r="AO41" s="119" t="s">
        <v>277</v>
      </c>
      <c r="AP41" s="119" t="s">
        <v>277</v>
      </c>
      <c r="AQ41" s="119" t="s">
        <v>277</v>
      </c>
      <c r="AR41" s="119" t="s">
        <v>236</v>
      </c>
      <c r="AS41" s="119" t="s">
        <v>236</v>
      </c>
      <c r="AT41" s="119" t="s">
        <v>287</v>
      </c>
      <c r="AU41" s="80"/>
      <c r="AV41" s="18"/>
      <c r="AW41" s="18"/>
      <c r="AX41" s="18"/>
    </row>
    <row r="42" spans="1:50" ht="18" customHeight="1" x14ac:dyDescent="0.25">
      <c r="A42" s="662"/>
      <c r="B42" s="668"/>
      <c r="C42" s="46">
        <v>3</v>
      </c>
      <c r="D42" s="78" t="s">
        <v>325</v>
      </c>
      <c r="E42" s="65" t="s">
        <v>276</v>
      </c>
      <c r="F42" s="65" t="s">
        <v>195</v>
      </c>
      <c r="G42" s="65" t="s">
        <v>320</v>
      </c>
      <c r="H42" s="65" t="s">
        <v>323</v>
      </c>
      <c r="I42" s="65" t="s">
        <v>271</v>
      </c>
      <c r="J42" s="123" t="s">
        <v>248</v>
      </c>
      <c r="K42" s="65" t="s">
        <v>328</v>
      </c>
      <c r="L42" s="65" t="s">
        <v>327</v>
      </c>
      <c r="M42" s="65" t="s">
        <v>237</v>
      </c>
      <c r="N42" s="65" t="s">
        <v>270</v>
      </c>
      <c r="O42" s="65" t="s">
        <v>277</v>
      </c>
      <c r="P42" s="65" t="s">
        <v>279</v>
      </c>
      <c r="Q42" s="65" t="s">
        <v>272</v>
      </c>
      <c r="R42" s="111" t="s">
        <v>273</v>
      </c>
      <c r="S42" s="65" t="s">
        <v>255</v>
      </c>
      <c r="T42" s="65" t="s">
        <v>236</v>
      </c>
      <c r="U42" s="85" t="s">
        <v>245</v>
      </c>
      <c r="V42" s="42" t="s">
        <v>120</v>
      </c>
      <c r="W42" s="10" t="s">
        <v>198</v>
      </c>
      <c r="X42" s="18">
        <f t="shared" si="1"/>
        <v>0</v>
      </c>
      <c r="Y42" s="18">
        <f t="shared" si="2"/>
        <v>0</v>
      </c>
      <c r="Z42" s="18">
        <f t="shared" si="0"/>
        <v>0</v>
      </c>
      <c r="AA42" s="18" t="str">
        <f t="shared" si="3"/>
        <v>Benar</v>
      </c>
      <c r="AC42" s="119" t="s">
        <v>195</v>
      </c>
      <c r="AD42" s="119" t="s">
        <v>195</v>
      </c>
      <c r="AE42" s="119" t="s">
        <v>195</v>
      </c>
      <c r="AF42" s="119" t="s">
        <v>195</v>
      </c>
      <c r="AG42" s="119" t="s">
        <v>195</v>
      </c>
      <c r="AH42" s="119" t="s">
        <v>195</v>
      </c>
      <c r="AI42" s="119" t="s">
        <v>270</v>
      </c>
      <c r="AJ42" s="119" t="s">
        <v>270</v>
      </c>
      <c r="AK42" s="119" t="s">
        <v>195</v>
      </c>
      <c r="AL42" s="119" t="s">
        <v>195</v>
      </c>
      <c r="AM42" s="119" t="s">
        <v>242</v>
      </c>
      <c r="AN42" s="119" t="s">
        <v>242</v>
      </c>
      <c r="AO42" s="119" t="s">
        <v>242</v>
      </c>
      <c r="AP42" s="119" t="s">
        <v>242</v>
      </c>
      <c r="AQ42" s="119" t="s">
        <v>242</v>
      </c>
      <c r="AR42" s="119" t="s">
        <v>270</v>
      </c>
      <c r="AS42" s="119" t="s">
        <v>270</v>
      </c>
      <c r="AT42" s="119" t="s">
        <v>287</v>
      </c>
      <c r="AU42" s="80"/>
      <c r="AV42" s="18"/>
      <c r="AW42" s="18"/>
      <c r="AX42" s="18"/>
    </row>
    <row r="43" spans="1:50" ht="18" customHeight="1" x14ac:dyDescent="0.25">
      <c r="A43" s="662"/>
      <c r="B43" s="668"/>
      <c r="C43" s="46">
        <v>4</v>
      </c>
      <c r="D43" s="78" t="s">
        <v>325</v>
      </c>
      <c r="E43" s="65" t="s">
        <v>276</v>
      </c>
      <c r="F43" s="65" t="s">
        <v>195</v>
      </c>
      <c r="G43" s="65" t="s">
        <v>320</v>
      </c>
      <c r="H43" s="65" t="s">
        <v>248</v>
      </c>
      <c r="I43" s="65" t="s">
        <v>323</v>
      </c>
      <c r="J43" s="65" t="s">
        <v>322</v>
      </c>
      <c r="K43" s="72" t="s">
        <v>341</v>
      </c>
      <c r="L43" s="65" t="s">
        <v>327</v>
      </c>
      <c r="M43" s="65" t="s">
        <v>237</v>
      </c>
      <c r="N43" s="65" t="s">
        <v>270</v>
      </c>
      <c r="O43" s="65" t="s">
        <v>274</v>
      </c>
      <c r="P43" s="65" t="s">
        <v>279</v>
      </c>
      <c r="Q43" s="65" t="s">
        <v>272</v>
      </c>
      <c r="R43" s="65" t="s">
        <v>273</v>
      </c>
      <c r="S43" s="65" t="s">
        <v>255</v>
      </c>
      <c r="T43" s="65" t="s">
        <v>236</v>
      </c>
      <c r="U43" s="85" t="s">
        <v>245</v>
      </c>
      <c r="V43" s="43" t="s">
        <v>318</v>
      </c>
      <c r="W43" s="11" t="s">
        <v>319</v>
      </c>
      <c r="X43" s="18">
        <f t="shared" si="1"/>
        <v>1</v>
      </c>
      <c r="Y43" s="18">
        <f t="shared" si="2"/>
        <v>0</v>
      </c>
      <c r="Z43" s="18">
        <f t="shared" si="0"/>
        <v>1</v>
      </c>
      <c r="AA43" s="18" t="str">
        <f t="shared" si="3"/>
        <v>Benar</v>
      </c>
      <c r="AC43" s="119" t="s">
        <v>195</v>
      </c>
      <c r="AD43" s="119" t="s">
        <v>195</v>
      </c>
      <c r="AE43" s="119" t="s">
        <v>195</v>
      </c>
      <c r="AF43" s="119" t="s">
        <v>195</v>
      </c>
      <c r="AG43" s="119" t="s">
        <v>195</v>
      </c>
      <c r="AH43" s="119" t="s">
        <v>195</v>
      </c>
      <c r="AI43" s="119" t="s">
        <v>270</v>
      </c>
      <c r="AJ43" s="119" t="s">
        <v>270</v>
      </c>
      <c r="AK43" s="119" t="s">
        <v>231</v>
      </c>
      <c r="AL43" s="119" t="s">
        <v>231</v>
      </c>
      <c r="AM43" s="119" t="s">
        <v>242</v>
      </c>
      <c r="AN43" s="119" t="s">
        <v>242</v>
      </c>
      <c r="AO43" s="119" t="s">
        <v>242</v>
      </c>
      <c r="AP43" s="119" t="s">
        <v>242</v>
      </c>
      <c r="AQ43" s="119" t="s">
        <v>242</v>
      </c>
      <c r="AR43" s="119" t="s">
        <v>270</v>
      </c>
      <c r="AS43" s="119" t="s">
        <v>270</v>
      </c>
      <c r="AT43" s="119" t="s">
        <v>231</v>
      </c>
      <c r="AU43" s="80"/>
      <c r="AV43" s="18"/>
      <c r="AW43" s="18"/>
      <c r="AX43" s="18"/>
    </row>
    <row r="44" spans="1:50" ht="18" customHeight="1" x14ac:dyDescent="0.25">
      <c r="A44" s="662"/>
      <c r="B44" s="668"/>
      <c r="C44" s="46">
        <v>5</v>
      </c>
      <c r="D44" s="78" t="s">
        <v>327</v>
      </c>
      <c r="E44" s="65" t="s">
        <v>248</v>
      </c>
      <c r="F44" s="65" t="s">
        <v>325</v>
      </c>
      <c r="G44" s="65" t="s">
        <v>320</v>
      </c>
      <c r="H44" s="65" t="s">
        <v>195</v>
      </c>
      <c r="I44" s="65" t="s">
        <v>323</v>
      </c>
      <c r="J44" s="65" t="s">
        <v>245</v>
      </c>
      <c r="K44" s="65" t="s">
        <v>341</v>
      </c>
      <c r="L44" s="65" t="s">
        <v>268</v>
      </c>
      <c r="M44" s="65" t="s">
        <v>255</v>
      </c>
      <c r="N44" s="65" t="s">
        <v>277</v>
      </c>
      <c r="O44" s="65" t="s">
        <v>274</v>
      </c>
      <c r="P44" s="72" t="s">
        <v>196</v>
      </c>
      <c r="Q44" s="123" t="s">
        <v>326</v>
      </c>
      <c r="R44" s="65" t="s">
        <v>270</v>
      </c>
      <c r="S44" s="65" t="s">
        <v>236</v>
      </c>
      <c r="T44" s="65" t="s">
        <v>273</v>
      </c>
      <c r="U44" s="85" t="s">
        <v>272</v>
      </c>
      <c r="V44" s="42" t="s">
        <v>122</v>
      </c>
      <c r="W44" s="10" t="s">
        <v>76</v>
      </c>
      <c r="X44" s="18">
        <f t="shared" si="1"/>
        <v>1</v>
      </c>
      <c r="Y44" s="18">
        <f t="shared" si="2"/>
        <v>0</v>
      </c>
      <c r="Z44" s="18">
        <f t="shared" si="0"/>
        <v>1</v>
      </c>
      <c r="AA44" s="18" t="str">
        <f t="shared" si="3"/>
        <v>Benar</v>
      </c>
      <c r="AC44" s="119" t="s">
        <v>325</v>
      </c>
      <c r="AD44" s="119" t="s">
        <v>325</v>
      </c>
      <c r="AE44" s="119" t="s">
        <v>325</v>
      </c>
      <c r="AF44" s="119" t="s">
        <v>325</v>
      </c>
      <c r="AG44" s="119" t="s">
        <v>325</v>
      </c>
      <c r="AH44" s="119" t="s">
        <v>325</v>
      </c>
      <c r="AI44" s="119" t="s">
        <v>195</v>
      </c>
      <c r="AJ44" s="119" t="s">
        <v>195</v>
      </c>
      <c r="AK44" s="119" t="s">
        <v>231</v>
      </c>
      <c r="AL44" s="119" t="s">
        <v>231</v>
      </c>
      <c r="AM44" s="119" t="s">
        <v>242</v>
      </c>
      <c r="AN44" s="119" t="s">
        <v>242</v>
      </c>
      <c r="AO44" s="119" t="s">
        <v>242</v>
      </c>
      <c r="AP44" s="119" t="s">
        <v>242</v>
      </c>
      <c r="AQ44" s="119" t="s">
        <v>242</v>
      </c>
      <c r="AR44" s="119" t="s">
        <v>196</v>
      </c>
      <c r="AS44" s="119" t="s">
        <v>196</v>
      </c>
      <c r="AT44" s="119" t="s">
        <v>231</v>
      </c>
      <c r="AU44" s="80"/>
      <c r="AV44" s="18"/>
      <c r="AW44" s="18"/>
      <c r="AX44" s="18"/>
    </row>
    <row r="45" spans="1:50" ht="18" customHeight="1" x14ac:dyDescent="0.25">
      <c r="A45" s="662"/>
      <c r="B45" s="668"/>
      <c r="C45" s="46">
        <v>6</v>
      </c>
      <c r="D45" s="130" t="s">
        <v>327</v>
      </c>
      <c r="E45" s="76" t="s">
        <v>328</v>
      </c>
      <c r="F45" s="76" t="s">
        <v>325</v>
      </c>
      <c r="G45" s="76" t="s">
        <v>248</v>
      </c>
      <c r="H45" s="76" t="s">
        <v>195</v>
      </c>
      <c r="I45" s="76" t="s">
        <v>323</v>
      </c>
      <c r="J45" s="76" t="s">
        <v>245</v>
      </c>
      <c r="K45" s="65" t="s">
        <v>322</v>
      </c>
      <c r="L45" s="76" t="s">
        <v>268</v>
      </c>
      <c r="M45" s="76" t="s">
        <v>255</v>
      </c>
      <c r="N45" s="76" t="s">
        <v>277</v>
      </c>
      <c r="O45" s="76" t="s">
        <v>274</v>
      </c>
      <c r="P45" s="76" t="s">
        <v>196</v>
      </c>
      <c r="Q45" s="65" t="s">
        <v>326</v>
      </c>
      <c r="R45" s="76" t="s">
        <v>270</v>
      </c>
      <c r="S45" s="76" t="s">
        <v>236</v>
      </c>
      <c r="T45" s="65" t="s">
        <v>273</v>
      </c>
      <c r="U45" s="85" t="s">
        <v>272</v>
      </c>
      <c r="V45" s="42"/>
      <c r="W45" s="10"/>
      <c r="X45" s="18">
        <f t="shared" si="1"/>
        <v>0</v>
      </c>
      <c r="Y45" s="18">
        <f t="shared" si="2"/>
        <v>0</v>
      </c>
      <c r="Z45" s="18">
        <f t="shared" si="0"/>
        <v>0</v>
      </c>
      <c r="AA45" s="18" t="str">
        <f t="shared" si="3"/>
        <v>Benar</v>
      </c>
      <c r="AC45" s="119" t="s">
        <v>325</v>
      </c>
      <c r="AD45" s="119" t="s">
        <v>325</v>
      </c>
      <c r="AE45" s="119" t="s">
        <v>325</v>
      </c>
      <c r="AF45" s="119" t="s">
        <v>325</v>
      </c>
      <c r="AG45" s="119" t="s">
        <v>325</v>
      </c>
      <c r="AH45" s="119" t="s">
        <v>325</v>
      </c>
      <c r="AI45" s="119" t="s">
        <v>195</v>
      </c>
      <c r="AJ45" s="119" t="s">
        <v>195</v>
      </c>
      <c r="AK45" s="119" t="s">
        <v>231</v>
      </c>
      <c r="AL45" s="119" t="s">
        <v>231</v>
      </c>
      <c r="AM45" s="119" t="s">
        <v>242</v>
      </c>
      <c r="AN45" s="119" t="s">
        <v>242</v>
      </c>
      <c r="AO45" s="119" t="s">
        <v>242</v>
      </c>
      <c r="AP45" s="119" t="s">
        <v>242</v>
      </c>
      <c r="AQ45" s="119" t="s">
        <v>242</v>
      </c>
      <c r="AR45" s="119" t="s">
        <v>196</v>
      </c>
      <c r="AS45" s="119" t="s">
        <v>196</v>
      </c>
      <c r="AT45" s="119" t="s">
        <v>231</v>
      </c>
      <c r="AU45" s="80"/>
      <c r="AV45" s="18"/>
      <c r="AW45" s="18"/>
      <c r="AX45" s="18"/>
    </row>
    <row r="46" spans="1:50" ht="18" customHeight="1" x14ac:dyDescent="0.25">
      <c r="A46" s="662"/>
      <c r="B46" s="668"/>
      <c r="C46" s="46">
        <v>7</v>
      </c>
      <c r="D46" s="717"/>
      <c r="E46" s="718"/>
      <c r="F46" s="718"/>
      <c r="G46" s="718"/>
      <c r="H46" s="718"/>
      <c r="I46" s="718"/>
      <c r="J46" s="718"/>
      <c r="K46" s="718"/>
      <c r="L46" s="718"/>
      <c r="M46" s="718"/>
      <c r="N46" s="718"/>
      <c r="O46" s="718"/>
      <c r="P46" s="718"/>
      <c r="Q46" s="718"/>
      <c r="R46" s="718"/>
      <c r="S46" s="718"/>
      <c r="T46" s="718"/>
      <c r="U46" s="719"/>
      <c r="V46" s="42"/>
      <c r="W46" s="10"/>
      <c r="X46" s="18">
        <f t="shared" si="1"/>
        <v>0</v>
      </c>
      <c r="Y46" s="18">
        <f t="shared" si="2"/>
        <v>0</v>
      </c>
      <c r="Z46" s="18">
        <f t="shared" si="0"/>
        <v>0</v>
      </c>
      <c r="AA46" s="18" t="str">
        <f t="shared" si="3"/>
        <v>Benar</v>
      </c>
      <c r="AC46" s="119" t="s">
        <v>276</v>
      </c>
      <c r="AD46" s="119" t="s">
        <v>276</v>
      </c>
      <c r="AE46" s="119" t="s">
        <v>276</v>
      </c>
      <c r="AF46" s="119" t="s">
        <v>276</v>
      </c>
      <c r="AG46" s="119" t="s">
        <v>276</v>
      </c>
      <c r="AH46" s="119" t="s">
        <v>276</v>
      </c>
      <c r="AI46" s="119" t="s">
        <v>276</v>
      </c>
      <c r="AJ46" s="119" t="s">
        <v>276</v>
      </c>
      <c r="AK46" s="119" t="s">
        <v>276</v>
      </c>
      <c r="AL46" s="119" t="s">
        <v>276</v>
      </c>
      <c r="AM46" s="119" t="s">
        <v>276</v>
      </c>
      <c r="AN46" s="119" t="s">
        <v>276</v>
      </c>
      <c r="AO46" s="119" t="s">
        <v>326</v>
      </c>
      <c r="AP46" s="119" t="s">
        <v>326</v>
      </c>
      <c r="AQ46" s="119" t="s">
        <v>326</v>
      </c>
      <c r="AR46" s="119" t="s">
        <v>326</v>
      </c>
      <c r="AS46" s="119" t="s">
        <v>326</v>
      </c>
      <c r="AT46" s="119" t="s">
        <v>326</v>
      </c>
      <c r="AU46" s="80"/>
      <c r="AV46" s="18"/>
      <c r="AW46" s="18"/>
      <c r="AX46" s="18"/>
    </row>
    <row r="47" spans="1:50" ht="18" customHeight="1" thickBot="1" x14ac:dyDescent="0.3">
      <c r="A47" s="663"/>
      <c r="B47" s="669"/>
      <c r="C47" s="16">
        <v>8</v>
      </c>
      <c r="D47" s="720"/>
      <c r="E47" s="721"/>
      <c r="F47" s="721"/>
      <c r="G47" s="721"/>
      <c r="H47" s="721"/>
      <c r="I47" s="721"/>
      <c r="J47" s="721"/>
      <c r="K47" s="721"/>
      <c r="L47" s="721"/>
      <c r="M47" s="721"/>
      <c r="N47" s="721"/>
      <c r="O47" s="721"/>
      <c r="P47" s="721"/>
      <c r="Q47" s="721"/>
      <c r="R47" s="721"/>
      <c r="S47" s="721"/>
      <c r="T47" s="721"/>
      <c r="U47" s="722"/>
      <c r="V47" s="42"/>
      <c r="W47" s="10"/>
      <c r="X47" s="18">
        <f t="shared" si="1"/>
        <v>0</v>
      </c>
      <c r="Y47" s="18">
        <f t="shared" si="2"/>
        <v>0</v>
      </c>
      <c r="Z47" s="18">
        <f t="shared" si="0"/>
        <v>0</v>
      </c>
      <c r="AA47" s="18" t="str">
        <f t="shared" si="3"/>
        <v>Benar</v>
      </c>
      <c r="AC47" s="119" t="s">
        <v>276</v>
      </c>
      <c r="AD47" s="119" t="s">
        <v>276</v>
      </c>
      <c r="AE47" s="119" t="s">
        <v>276</v>
      </c>
      <c r="AF47" s="119" t="s">
        <v>276</v>
      </c>
      <c r="AG47" s="119" t="s">
        <v>276</v>
      </c>
      <c r="AH47" s="119" t="s">
        <v>276</v>
      </c>
      <c r="AI47" s="119" t="s">
        <v>276</v>
      </c>
      <c r="AJ47" s="119" t="s">
        <v>276</v>
      </c>
      <c r="AK47" s="119" t="s">
        <v>276</v>
      </c>
      <c r="AL47" s="119" t="s">
        <v>276</v>
      </c>
      <c r="AM47" s="119" t="s">
        <v>276</v>
      </c>
      <c r="AN47" s="119" t="s">
        <v>276</v>
      </c>
      <c r="AO47" s="119" t="s">
        <v>326</v>
      </c>
      <c r="AP47" s="119" t="s">
        <v>326</v>
      </c>
      <c r="AQ47" s="119" t="s">
        <v>326</v>
      </c>
      <c r="AR47" s="119" t="s">
        <v>326</v>
      </c>
      <c r="AS47" s="119" t="s">
        <v>326</v>
      </c>
      <c r="AT47" s="119" t="s">
        <v>326</v>
      </c>
      <c r="AU47" s="80"/>
      <c r="AV47" s="18"/>
      <c r="AW47" s="18"/>
      <c r="AX47" s="18"/>
    </row>
    <row r="48" spans="1:50" ht="18" customHeight="1" thickTop="1" x14ac:dyDescent="0.25">
      <c r="A48" s="662">
        <v>6</v>
      </c>
      <c r="B48" s="668" t="s">
        <v>21</v>
      </c>
      <c r="C48" s="12">
        <v>1</v>
      </c>
      <c r="D48" s="61" t="s">
        <v>303</v>
      </c>
      <c r="E48" s="72" t="s">
        <v>195</v>
      </c>
      <c r="F48" s="72" t="s">
        <v>268</v>
      </c>
      <c r="G48" s="72" t="s">
        <v>236</v>
      </c>
      <c r="H48" s="72" t="s">
        <v>271</v>
      </c>
      <c r="I48" s="72" t="s">
        <v>320</v>
      </c>
      <c r="J48" s="72" t="s">
        <v>270</v>
      </c>
      <c r="K48" s="72" t="s">
        <v>248</v>
      </c>
      <c r="L48" s="72" t="s">
        <v>237</v>
      </c>
      <c r="M48" s="72" t="s">
        <v>276</v>
      </c>
      <c r="N48" s="72" t="s">
        <v>274</v>
      </c>
      <c r="O48" s="72" t="s">
        <v>277</v>
      </c>
      <c r="P48" s="72" t="s">
        <v>250</v>
      </c>
      <c r="Q48" s="72" t="s">
        <v>196</v>
      </c>
      <c r="R48" s="72" t="s">
        <v>257</v>
      </c>
      <c r="S48" s="72" t="s">
        <v>273</v>
      </c>
      <c r="T48" s="72" t="s">
        <v>257</v>
      </c>
      <c r="U48" s="91" t="s">
        <v>257</v>
      </c>
      <c r="V48" s="42"/>
      <c r="W48" s="10"/>
      <c r="X48" s="18">
        <f t="shared" si="1"/>
        <v>0</v>
      </c>
      <c r="Y48" s="18">
        <f t="shared" si="2"/>
        <v>0</v>
      </c>
      <c r="Z48" s="18">
        <f t="shared" si="0"/>
        <v>0</v>
      </c>
      <c r="AA48" s="18" t="str">
        <f t="shared" si="3"/>
        <v>Benar</v>
      </c>
      <c r="AC48" s="119" t="s">
        <v>327</v>
      </c>
      <c r="AD48" s="119" t="s">
        <v>327</v>
      </c>
      <c r="AE48" s="119" t="s">
        <v>327</v>
      </c>
      <c r="AF48" s="119" t="s">
        <v>327</v>
      </c>
      <c r="AG48" s="119" t="s">
        <v>327</v>
      </c>
      <c r="AH48" s="119" t="s">
        <v>327</v>
      </c>
      <c r="AI48" s="119" t="s">
        <v>327</v>
      </c>
      <c r="AJ48" s="119" t="s">
        <v>327</v>
      </c>
      <c r="AK48" s="119" t="s">
        <v>327</v>
      </c>
      <c r="AL48" s="119" t="s">
        <v>327</v>
      </c>
      <c r="AM48" s="119" t="s">
        <v>327</v>
      </c>
      <c r="AN48" s="119" t="s">
        <v>327</v>
      </c>
      <c r="AO48" s="119" t="s">
        <v>285</v>
      </c>
      <c r="AP48" s="119" t="s">
        <v>285</v>
      </c>
      <c r="AQ48" s="119" t="s">
        <v>285</v>
      </c>
      <c r="AR48" s="119" t="s">
        <v>285</v>
      </c>
      <c r="AS48" s="119" t="s">
        <v>285</v>
      </c>
      <c r="AT48" s="119" t="s">
        <v>285</v>
      </c>
      <c r="AU48" s="80"/>
      <c r="AV48" s="18"/>
      <c r="AW48" s="18"/>
      <c r="AX48" s="18"/>
    </row>
    <row r="49" spans="1:50" ht="18" customHeight="1" x14ac:dyDescent="0.25">
      <c r="A49" s="662"/>
      <c r="B49" s="664"/>
      <c r="C49" s="46">
        <v>2</v>
      </c>
      <c r="D49" s="63" t="s">
        <v>303</v>
      </c>
      <c r="E49" s="65" t="s">
        <v>195</v>
      </c>
      <c r="F49" s="65" t="s">
        <v>268</v>
      </c>
      <c r="G49" s="65" t="s">
        <v>236</v>
      </c>
      <c r="H49" s="65" t="s">
        <v>271</v>
      </c>
      <c r="I49" s="65" t="s">
        <v>248</v>
      </c>
      <c r="J49" s="65" t="s">
        <v>270</v>
      </c>
      <c r="K49" s="65" t="s">
        <v>320</v>
      </c>
      <c r="L49" s="65" t="s">
        <v>237</v>
      </c>
      <c r="M49" s="65" t="s">
        <v>276</v>
      </c>
      <c r="N49" s="65" t="s">
        <v>274</v>
      </c>
      <c r="O49" s="65" t="s">
        <v>277</v>
      </c>
      <c r="P49" s="65" t="s">
        <v>250</v>
      </c>
      <c r="Q49" s="65" t="s">
        <v>196</v>
      </c>
      <c r="R49" s="65" t="s">
        <v>257</v>
      </c>
      <c r="S49" s="65" t="s">
        <v>273</v>
      </c>
      <c r="T49" s="65" t="s">
        <v>257</v>
      </c>
      <c r="U49" s="85" t="s">
        <v>257</v>
      </c>
      <c r="V49" s="42"/>
      <c r="W49" s="10"/>
      <c r="X49" s="18">
        <f t="shared" si="1"/>
        <v>0</v>
      </c>
      <c r="Y49" s="18">
        <f t="shared" si="2"/>
        <v>0</v>
      </c>
      <c r="Z49" s="18">
        <f t="shared" si="0"/>
        <v>0</v>
      </c>
      <c r="AA49" s="18" t="str">
        <f t="shared" si="3"/>
        <v>Benar</v>
      </c>
      <c r="AC49" s="119" t="s">
        <v>327</v>
      </c>
      <c r="AD49" s="119" t="s">
        <v>327</v>
      </c>
      <c r="AE49" s="119" t="s">
        <v>327</v>
      </c>
      <c r="AF49" s="119" t="s">
        <v>327</v>
      </c>
      <c r="AG49" s="119" t="s">
        <v>327</v>
      </c>
      <c r="AH49" s="119" t="s">
        <v>327</v>
      </c>
      <c r="AI49" s="119" t="s">
        <v>327</v>
      </c>
      <c r="AJ49" s="119" t="s">
        <v>327</v>
      </c>
      <c r="AK49" s="119" t="s">
        <v>327</v>
      </c>
      <c r="AL49" s="119" t="s">
        <v>327</v>
      </c>
      <c r="AM49" s="119" t="s">
        <v>327</v>
      </c>
      <c r="AN49" s="119" t="s">
        <v>327</v>
      </c>
      <c r="AO49" s="119" t="s">
        <v>285</v>
      </c>
      <c r="AP49" s="119" t="s">
        <v>285</v>
      </c>
      <c r="AQ49" s="119" t="s">
        <v>285</v>
      </c>
      <c r="AR49" s="119" t="s">
        <v>285</v>
      </c>
      <c r="AS49" s="119" t="s">
        <v>285</v>
      </c>
      <c r="AT49" s="119" t="s">
        <v>285</v>
      </c>
      <c r="AU49" s="80"/>
      <c r="AV49" s="18"/>
      <c r="AW49" s="18"/>
      <c r="AX49" s="18"/>
    </row>
    <row r="50" spans="1:50" ht="18" customHeight="1" x14ac:dyDescent="0.25">
      <c r="A50" s="662"/>
      <c r="B50" s="664"/>
      <c r="C50" s="46">
        <v>3</v>
      </c>
      <c r="D50" s="63" t="s">
        <v>268</v>
      </c>
      <c r="E50" s="65" t="s">
        <v>271</v>
      </c>
      <c r="F50" s="65" t="s">
        <v>246</v>
      </c>
      <c r="G50" s="65" t="s">
        <v>236</v>
      </c>
      <c r="H50" s="65" t="s">
        <v>275</v>
      </c>
      <c r="I50" s="65" t="s">
        <v>195</v>
      </c>
      <c r="J50" s="65" t="s">
        <v>320</v>
      </c>
      <c r="K50" s="65" t="s">
        <v>245</v>
      </c>
      <c r="L50" s="65" t="s">
        <v>270</v>
      </c>
      <c r="M50" s="65" t="s">
        <v>327</v>
      </c>
      <c r="N50" s="65" t="s">
        <v>274</v>
      </c>
      <c r="O50" s="65" t="s">
        <v>248</v>
      </c>
      <c r="P50" s="65" t="s">
        <v>250</v>
      </c>
      <c r="Q50" s="65" t="s">
        <v>284</v>
      </c>
      <c r="R50" s="65" t="s">
        <v>242</v>
      </c>
      <c r="S50" s="65" t="s">
        <v>196</v>
      </c>
      <c r="T50" s="65" t="s">
        <v>262</v>
      </c>
      <c r="U50" s="85" t="s">
        <v>255</v>
      </c>
      <c r="V50" s="42"/>
      <c r="W50" s="10"/>
      <c r="X50" s="18">
        <f t="shared" si="1"/>
        <v>0</v>
      </c>
      <c r="Y50" s="18">
        <f t="shared" si="2"/>
        <v>1</v>
      </c>
      <c r="Z50" s="18">
        <f t="shared" si="0"/>
        <v>1</v>
      </c>
      <c r="AA50" s="18" t="str">
        <f t="shared" si="3"/>
        <v>Benar</v>
      </c>
      <c r="AB50" s="48"/>
      <c r="AC50" s="119" t="s">
        <v>328</v>
      </c>
      <c r="AD50" s="119" t="s">
        <v>328</v>
      </c>
      <c r="AE50" s="119" t="s">
        <v>328</v>
      </c>
      <c r="AF50" s="119" t="s">
        <v>328</v>
      </c>
      <c r="AG50" s="119" t="s">
        <v>328</v>
      </c>
      <c r="AH50" s="119" t="s">
        <v>328</v>
      </c>
      <c r="AI50" s="119" t="s">
        <v>328</v>
      </c>
      <c r="AJ50" s="119" t="s">
        <v>328</v>
      </c>
      <c r="AK50" s="119" t="s">
        <v>328</v>
      </c>
      <c r="AL50" s="119" t="s">
        <v>328</v>
      </c>
      <c r="AM50" s="119" t="s">
        <v>328</v>
      </c>
      <c r="AN50" s="119" t="s">
        <v>328</v>
      </c>
      <c r="AO50" s="119" t="s">
        <v>284</v>
      </c>
      <c r="AP50" s="119" t="s">
        <v>284</v>
      </c>
      <c r="AQ50" s="119" t="s">
        <v>284</v>
      </c>
      <c r="AR50" s="119" t="s">
        <v>284</v>
      </c>
      <c r="AS50" s="119" t="s">
        <v>284</v>
      </c>
      <c r="AT50" s="119" t="s">
        <v>284</v>
      </c>
      <c r="AU50" s="80"/>
      <c r="AV50" s="18"/>
      <c r="AW50" s="18"/>
      <c r="AX50" s="18"/>
    </row>
    <row r="51" spans="1:50" ht="18" customHeight="1" x14ac:dyDescent="0.25">
      <c r="A51" s="662"/>
      <c r="B51" s="664"/>
      <c r="C51" s="46">
        <v>4</v>
      </c>
      <c r="D51" s="63" t="s">
        <v>268</v>
      </c>
      <c r="E51" s="65" t="s">
        <v>271</v>
      </c>
      <c r="F51" s="65" t="s">
        <v>246</v>
      </c>
      <c r="G51" s="65" t="s">
        <v>328</v>
      </c>
      <c r="H51" s="65" t="s">
        <v>275</v>
      </c>
      <c r="I51" s="65" t="s">
        <v>195</v>
      </c>
      <c r="J51" s="65" t="s">
        <v>320</v>
      </c>
      <c r="K51" s="65" t="s">
        <v>245</v>
      </c>
      <c r="L51" s="65" t="s">
        <v>270</v>
      </c>
      <c r="M51" s="65" t="s">
        <v>327</v>
      </c>
      <c r="N51" s="65" t="s">
        <v>277</v>
      </c>
      <c r="O51" s="65" t="s">
        <v>248</v>
      </c>
      <c r="P51" s="65" t="s">
        <v>273</v>
      </c>
      <c r="Q51" s="65" t="s">
        <v>279</v>
      </c>
      <c r="R51" s="65" t="s">
        <v>242</v>
      </c>
      <c r="S51" s="65" t="s">
        <v>196</v>
      </c>
      <c r="T51" s="65" t="s">
        <v>262</v>
      </c>
      <c r="U51" s="85" t="s">
        <v>255</v>
      </c>
      <c r="V51" s="42"/>
      <c r="W51" s="10"/>
      <c r="X51" s="18">
        <f t="shared" si="1"/>
        <v>0</v>
      </c>
      <c r="Y51" s="18">
        <f t="shared" si="2"/>
        <v>1</v>
      </c>
      <c r="Z51" s="18">
        <f t="shared" si="0"/>
        <v>1</v>
      </c>
      <c r="AA51" s="18" t="str">
        <f t="shared" si="3"/>
        <v>Benar</v>
      </c>
      <c r="AC51" s="80"/>
      <c r="AD51" s="80"/>
      <c r="AE51" s="80"/>
      <c r="AF51" s="80"/>
      <c r="AG51" s="80"/>
      <c r="AH51" s="80"/>
      <c r="AI51" s="80"/>
      <c r="AJ51" s="81"/>
      <c r="AK51" s="80"/>
      <c r="AL51" s="81"/>
      <c r="AM51" s="80"/>
      <c r="AN51" s="81"/>
      <c r="AO51" s="81"/>
      <c r="AP51" s="81"/>
      <c r="AQ51" s="81"/>
      <c r="AR51" s="81"/>
      <c r="AS51" s="81"/>
      <c r="AT51" s="81"/>
      <c r="AU51" s="80"/>
      <c r="AV51" s="18"/>
      <c r="AW51" s="18"/>
      <c r="AX51" s="18"/>
    </row>
    <row r="52" spans="1:50" ht="18" customHeight="1" x14ac:dyDescent="0.25">
      <c r="A52" s="662"/>
      <c r="B52" s="664"/>
      <c r="C52" s="46">
        <v>5</v>
      </c>
      <c r="D52" s="78" t="s">
        <v>195</v>
      </c>
      <c r="E52" s="65" t="s">
        <v>268</v>
      </c>
      <c r="F52" s="65" t="s">
        <v>303</v>
      </c>
      <c r="G52" s="65" t="s">
        <v>275</v>
      </c>
      <c r="H52" s="65" t="s">
        <v>328</v>
      </c>
      <c r="I52" s="65" t="s">
        <v>246</v>
      </c>
      <c r="J52" s="65" t="s">
        <v>320</v>
      </c>
      <c r="K52" s="65" t="s">
        <v>272</v>
      </c>
      <c r="L52" s="65" t="s">
        <v>245</v>
      </c>
      <c r="M52" s="65" t="s">
        <v>270</v>
      </c>
      <c r="N52" s="65" t="s">
        <v>277</v>
      </c>
      <c r="O52" s="65" t="s">
        <v>327</v>
      </c>
      <c r="P52" s="65" t="s">
        <v>326</v>
      </c>
      <c r="Q52" s="65" t="s">
        <v>279</v>
      </c>
      <c r="R52" s="65" t="s">
        <v>248</v>
      </c>
      <c r="S52" s="65" t="s">
        <v>262</v>
      </c>
      <c r="T52" s="65" t="s">
        <v>196</v>
      </c>
      <c r="U52" s="85" t="s">
        <v>273</v>
      </c>
      <c r="V52" s="43"/>
      <c r="W52" s="11"/>
      <c r="X52" s="18">
        <f t="shared" si="1"/>
        <v>0</v>
      </c>
      <c r="Y52" s="18">
        <f t="shared" si="2"/>
        <v>0</v>
      </c>
      <c r="Z52" s="18">
        <f t="shared" si="0"/>
        <v>0</v>
      </c>
      <c r="AA52" s="18" t="str">
        <f t="shared" si="3"/>
        <v>Benar</v>
      </c>
      <c r="AC52" s="80">
        <f t="shared" ref="AC52:AT52" si="4">COUNTA(AC9:AC50)</f>
        <v>42</v>
      </c>
      <c r="AD52" s="80">
        <f t="shared" si="4"/>
        <v>42</v>
      </c>
      <c r="AE52" s="80">
        <f t="shared" si="4"/>
        <v>42</v>
      </c>
      <c r="AF52" s="80">
        <f t="shared" si="4"/>
        <v>42</v>
      </c>
      <c r="AG52" s="80">
        <f t="shared" si="4"/>
        <v>42</v>
      </c>
      <c r="AH52" s="80">
        <f t="shared" si="4"/>
        <v>42</v>
      </c>
      <c r="AI52" s="80">
        <f t="shared" si="4"/>
        <v>42</v>
      </c>
      <c r="AJ52" s="80">
        <f t="shared" si="4"/>
        <v>42</v>
      </c>
      <c r="AK52" s="80">
        <f t="shared" si="4"/>
        <v>42</v>
      </c>
      <c r="AL52" s="80">
        <f t="shared" si="4"/>
        <v>42</v>
      </c>
      <c r="AM52" s="80">
        <f t="shared" si="4"/>
        <v>42</v>
      </c>
      <c r="AN52" s="80">
        <f t="shared" si="4"/>
        <v>42</v>
      </c>
      <c r="AO52" s="80">
        <f t="shared" si="4"/>
        <v>42</v>
      </c>
      <c r="AP52" s="80">
        <f t="shared" si="4"/>
        <v>42</v>
      </c>
      <c r="AQ52" s="80">
        <f t="shared" si="4"/>
        <v>42</v>
      </c>
      <c r="AR52" s="80">
        <f t="shared" si="4"/>
        <v>42</v>
      </c>
      <c r="AS52" s="80">
        <f t="shared" si="4"/>
        <v>42</v>
      </c>
      <c r="AT52" s="80">
        <f t="shared" si="4"/>
        <v>42</v>
      </c>
      <c r="AU52" s="80"/>
      <c r="AV52" s="18"/>
      <c r="AW52" s="18"/>
      <c r="AX52" s="18"/>
    </row>
    <row r="53" spans="1:50" ht="18" customHeight="1" x14ac:dyDescent="0.25">
      <c r="A53" s="662"/>
      <c r="B53" s="664"/>
      <c r="C53" s="46">
        <v>6</v>
      </c>
      <c r="D53" s="112" t="s">
        <v>195</v>
      </c>
      <c r="E53" s="77" t="s">
        <v>268</v>
      </c>
      <c r="F53" s="76" t="s">
        <v>303</v>
      </c>
      <c r="G53" s="76" t="s">
        <v>275</v>
      </c>
      <c r="H53" s="76" t="s">
        <v>320</v>
      </c>
      <c r="I53" s="76" t="s">
        <v>246</v>
      </c>
      <c r="J53" s="118" t="s">
        <v>328</v>
      </c>
      <c r="K53" s="76" t="s">
        <v>272</v>
      </c>
      <c r="L53" s="76" t="s">
        <v>245</v>
      </c>
      <c r="M53" s="76" t="s">
        <v>270</v>
      </c>
      <c r="N53" s="76" t="s">
        <v>277</v>
      </c>
      <c r="O53" s="76" t="s">
        <v>327</v>
      </c>
      <c r="P53" s="76" t="s">
        <v>326</v>
      </c>
      <c r="Q53" s="76" t="s">
        <v>279</v>
      </c>
      <c r="R53" s="76" t="s">
        <v>248</v>
      </c>
      <c r="S53" s="76" t="s">
        <v>262</v>
      </c>
      <c r="T53" s="76" t="s">
        <v>196</v>
      </c>
      <c r="U53" s="113" t="s">
        <v>273</v>
      </c>
      <c r="V53" s="42"/>
      <c r="W53" s="10"/>
      <c r="X53" s="18">
        <f t="shared" si="1"/>
        <v>0</v>
      </c>
      <c r="Y53" s="18">
        <f t="shared" si="2"/>
        <v>0</v>
      </c>
      <c r="Z53" s="18">
        <f t="shared" si="0"/>
        <v>0</v>
      </c>
      <c r="AA53" s="18" t="str">
        <f t="shared" si="3"/>
        <v>Benar</v>
      </c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18"/>
      <c r="AW53" s="18"/>
      <c r="AX53" s="18"/>
    </row>
    <row r="54" spans="1:50" ht="18" customHeight="1" thickBot="1" x14ac:dyDescent="0.3">
      <c r="A54" s="662"/>
      <c r="B54" s="664"/>
      <c r="C54" s="46">
        <v>7</v>
      </c>
      <c r="D54" s="723" t="s">
        <v>329</v>
      </c>
      <c r="E54" s="724"/>
      <c r="F54" s="724"/>
      <c r="G54" s="724"/>
      <c r="H54" s="724"/>
      <c r="I54" s="724"/>
      <c r="J54" s="724"/>
      <c r="K54" s="724"/>
      <c r="L54" s="724"/>
      <c r="M54" s="724"/>
      <c r="N54" s="724"/>
      <c r="O54" s="724"/>
      <c r="P54" s="724"/>
      <c r="Q54" s="724"/>
      <c r="R54" s="724"/>
      <c r="S54" s="724"/>
      <c r="T54" s="724"/>
      <c r="U54" s="725"/>
      <c r="V54" s="51"/>
      <c r="W54" s="52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18"/>
      <c r="AW54" s="18"/>
      <c r="AX54" s="18"/>
    </row>
    <row r="55" spans="1:50" ht="24.75" customHeight="1" thickBot="1" x14ac:dyDescent="0.3">
      <c r="A55" s="663"/>
      <c r="B55" s="665"/>
      <c r="C55" s="16">
        <v>8</v>
      </c>
      <c r="D55" s="726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8"/>
      <c r="V55" s="92" t="s">
        <v>77</v>
      </c>
      <c r="W55" s="93"/>
      <c r="Z55" s="18" t="s">
        <v>338</v>
      </c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18"/>
      <c r="AW55" s="18"/>
      <c r="AX55" s="18"/>
    </row>
    <row r="56" spans="1:50" ht="27" customHeight="1" thickTop="1" thickBot="1" x14ac:dyDescent="0.3">
      <c r="A56" s="659" t="s">
        <v>79</v>
      </c>
      <c r="B56" s="660"/>
      <c r="C56" s="660"/>
      <c r="D56" s="13">
        <v>6</v>
      </c>
      <c r="E56" s="3">
        <v>25</v>
      </c>
      <c r="F56" s="3">
        <v>9</v>
      </c>
      <c r="G56" s="3">
        <v>26</v>
      </c>
      <c r="H56" s="3">
        <v>27</v>
      </c>
      <c r="I56" s="3">
        <v>28</v>
      </c>
      <c r="J56" s="3">
        <v>22</v>
      </c>
      <c r="K56" s="3">
        <v>10</v>
      </c>
      <c r="L56" s="3">
        <v>17</v>
      </c>
      <c r="M56" s="3">
        <v>12</v>
      </c>
      <c r="N56" s="3">
        <v>19</v>
      </c>
      <c r="O56" s="3">
        <v>13</v>
      </c>
      <c r="P56" s="3">
        <v>18</v>
      </c>
      <c r="Q56" s="3">
        <v>23</v>
      </c>
      <c r="R56" s="3">
        <v>20</v>
      </c>
      <c r="S56" s="3">
        <v>3</v>
      </c>
      <c r="T56" s="3">
        <v>11</v>
      </c>
      <c r="U56" s="14">
        <v>16</v>
      </c>
      <c r="V56" s="729" t="s">
        <v>339</v>
      </c>
      <c r="W56" s="730"/>
      <c r="Z56" s="18" t="s">
        <v>16</v>
      </c>
      <c r="AB56" s="126" t="s">
        <v>331</v>
      </c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2"/>
    </row>
    <row r="57" spans="1:50" ht="15" customHeight="1" thickTop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V57" s="2"/>
      <c r="W57" s="2"/>
      <c r="Z57" s="18" t="s">
        <v>17</v>
      </c>
      <c r="AB57" s="18" t="s">
        <v>332</v>
      </c>
      <c r="AC57" s="82"/>
      <c r="AD57" s="82"/>
      <c r="AE57" s="82"/>
      <c r="AF57" s="82"/>
      <c r="AG57" s="82"/>
      <c r="AH57" s="82"/>
      <c r="AI57" s="82"/>
      <c r="AJ57" s="82"/>
      <c r="AK57" s="80"/>
      <c r="AL57" s="80"/>
      <c r="AM57" s="80"/>
      <c r="AN57" s="80"/>
      <c r="AO57" s="80"/>
      <c r="AP57" s="80"/>
      <c r="AQ57" s="80"/>
      <c r="AR57" s="80"/>
      <c r="AS57" s="80"/>
      <c r="AT57" s="82"/>
      <c r="AU57" s="82"/>
    </row>
    <row r="58" spans="1:50" ht="1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V58" s="2"/>
      <c r="W58" s="2"/>
      <c r="AC58" s="82"/>
      <c r="AD58" s="82"/>
      <c r="AE58" s="82"/>
      <c r="AF58" s="82"/>
      <c r="AG58" s="82"/>
      <c r="AH58" s="82"/>
      <c r="AI58" s="82"/>
      <c r="AJ58" s="82"/>
      <c r="AK58" s="80"/>
      <c r="AL58" s="80"/>
      <c r="AM58" s="80"/>
      <c r="AN58" s="80"/>
      <c r="AO58" s="80"/>
      <c r="AP58" s="80"/>
      <c r="AQ58" s="80"/>
      <c r="AR58" s="80"/>
      <c r="AS58" s="80"/>
      <c r="AT58" s="82"/>
      <c r="AU58" s="82"/>
    </row>
    <row r="59" spans="1:50" ht="1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V59" s="2"/>
      <c r="W59" s="2"/>
      <c r="AC59" s="82"/>
      <c r="AD59" s="82"/>
      <c r="AE59" s="82"/>
      <c r="AF59" s="82"/>
      <c r="AG59" s="82"/>
      <c r="AH59" s="82"/>
      <c r="AI59" s="82"/>
      <c r="AJ59" s="82"/>
      <c r="AK59" s="80"/>
      <c r="AL59" s="80"/>
      <c r="AM59" s="80"/>
      <c r="AN59" s="80"/>
      <c r="AO59" s="80"/>
      <c r="AP59" s="80"/>
      <c r="AQ59" s="80"/>
      <c r="AR59" s="80"/>
      <c r="AS59" s="80"/>
      <c r="AT59" s="82"/>
      <c r="AU59" s="82"/>
    </row>
    <row r="60" spans="1:50" ht="1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V60" s="2"/>
      <c r="W60" s="2"/>
      <c r="AC60" s="82"/>
      <c r="AD60" s="82"/>
      <c r="AE60" s="82"/>
      <c r="AF60" s="82"/>
      <c r="AG60" s="82"/>
      <c r="AH60" s="82"/>
      <c r="AI60" s="82"/>
      <c r="AJ60" s="82"/>
      <c r="AK60" s="80"/>
      <c r="AL60" s="80"/>
      <c r="AM60" s="80"/>
      <c r="AN60" s="80"/>
      <c r="AO60" s="80"/>
      <c r="AP60" s="80"/>
      <c r="AQ60" s="80"/>
      <c r="AR60" s="80"/>
      <c r="AS60" s="80"/>
      <c r="AT60" s="82"/>
      <c r="AU60" s="82"/>
    </row>
    <row r="61" spans="1:50" ht="1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V61" s="2"/>
      <c r="W61" s="2"/>
      <c r="AC61" s="82"/>
      <c r="AD61" s="82"/>
      <c r="AE61" s="82"/>
      <c r="AF61" s="82"/>
      <c r="AG61" s="82"/>
      <c r="AH61" s="82"/>
      <c r="AI61" s="82"/>
      <c r="AJ61" s="82"/>
      <c r="AK61" s="80"/>
      <c r="AL61" s="80"/>
      <c r="AM61" s="80"/>
      <c r="AN61" s="80"/>
      <c r="AO61" s="80"/>
      <c r="AP61" s="80"/>
      <c r="AQ61" s="80"/>
      <c r="AR61" s="80"/>
      <c r="AS61" s="80"/>
      <c r="AT61" s="82"/>
      <c r="AU61" s="82"/>
    </row>
    <row r="62" spans="1:50" ht="15" customHeight="1" x14ac:dyDescent="0.25">
      <c r="A62" s="2"/>
      <c r="B62" s="2"/>
      <c r="C62" s="2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2"/>
      <c r="W62" s="19"/>
      <c r="X62" s="18">
        <f>SUM(X10:X55)</f>
        <v>8</v>
      </c>
      <c r="Z62" s="18" t="s">
        <v>18</v>
      </c>
      <c r="AB62" s="18" t="s">
        <v>333</v>
      </c>
      <c r="AC62" s="82"/>
      <c r="AD62" s="82"/>
      <c r="AE62" s="82"/>
      <c r="AF62" s="82"/>
      <c r="AG62" s="82"/>
      <c r="AH62" s="82"/>
      <c r="AI62" s="82"/>
      <c r="AJ62" s="82"/>
      <c r="AK62" s="80"/>
      <c r="AL62" s="80"/>
      <c r="AM62" s="80"/>
      <c r="AN62" s="80"/>
      <c r="AO62" s="80"/>
      <c r="AP62" s="80"/>
      <c r="AQ62" s="80"/>
      <c r="AR62" s="80"/>
      <c r="AS62" s="80"/>
      <c r="AT62" s="82"/>
      <c r="AU62" s="82"/>
    </row>
    <row r="63" spans="1:50" ht="1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V63" s="2"/>
      <c r="W63" s="2"/>
      <c r="Z63" s="18" t="s">
        <v>19</v>
      </c>
      <c r="AB63" s="18" t="s">
        <v>332</v>
      </c>
      <c r="AC63" s="82" t="s">
        <v>336</v>
      </c>
      <c r="AD63" s="82"/>
      <c r="AE63" s="82"/>
      <c r="AF63" s="82"/>
      <c r="AG63" s="82"/>
      <c r="AH63" s="82"/>
      <c r="AI63" s="82"/>
      <c r="AJ63" s="82"/>
      <c r="AK63" s="80"/>
      <c r="AL63" s="80"/>
      <c r="AM63" s="80"/>
      <c r="AN63" s="80"/>
      <c r="AO63" s="80"/>
      <c r="AP63" s="80"/>
      <c r="AQ63" s="80"/>
      <c r="AR63" s="80"/>
      <c r="AS63" s="80"/>
      <c r="AT63" s="82"/>
      <c r="AU63" s="82"/>
    </row>
    <row r="64" spans="1:50" ht="24" customHeight="1" x14ac:dyDescent="0.25">
      <c r="A64" s="25" t="s">
        <v>78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T64" s="2"/>
      <c r="V64" s="2"/>
      <c r="W64" s="2"/>
      <c r="Z64" s="18" t="s">
        <v>20</v>
      </c>
      <c r="AB64" s="18" t="s">
        <v>332</v>
      </c>
      <c r="AC64" s="82"/>
      <c r="AD64" s="82"/>
      <c r="AE64" s="82"/>
      <c r="AF64" s="82"/>
      <c r="AG64" s="82"/>
      <c r="AH64" s="82"/>
      <c r="AI64" s="82"/>
      <c r="AJ64" s="82"/>
      <c r="AK64" s="80"/>
      <c r="AL64" s="80"/>
      <c r="AM64" s="80"/>
      <c r="AN64" s="80"/>
      <c r="AO64" s="80"/>
      <c r="AP64" s="80"/>
      <c r="AQ64" s="80"/>
      <c r="AR64" s="80"/>
      <c r="AS64" s="80"/>
      <c r="AT64" s="82"/>
      <c r="AU64" s="82"/>
    </row>
    <row r="65" spans="1:47" ht="17.100000000000001" customHeight="1" x14ac:dyDescent="0.25">
      <c r="A65" s="22">
        <v>1</v>
      </c>
      <c r="B65" s="21" t="s">
        <v>235</v>
      </c>
      <c r="C65" s="23"/>
      <c r="D65" s="23"/>
      <c r="E65" s="23"/>
      <c r="F65" s="23"/>
      <c r="G65" s="22">
        <v>24</v>
      </c>
      <c r="H65" s="21" t="s">
        <v>114</v>
      </c>
      <c r="K65" s="6"/>
      <c r="L65" s="6"/>
      <c r="O65" s="661" t="s">
        <v>158</v>
      </c>
      <c r="P65" s="661"/>
      <c r="Q65" s="661"/>
      <c r="R65" s="661"/>
      <c r="S65" s="661"/>
      <c r="T65" s="661"/>
      <c r="V65" s="23"/>
      <c r="W65" s="2"/>
      <c r="Z65" s="18" t="s">
        <v>21</v>
      </c>
      <c r="AB65" s="18" t="s">
        <v>337</v>
      </c>
      <c r="AC65" s="82"/>
      <c r="AD65" s="82"/>
      <c r="AE65" s="82"/>
      <c r="AF65" s="82"/>
      <c r="AG65" s="82"/>
      <c r="AH65" s="82"/>
      <c r="AI65" s="82"/>
      <c r="AJ65" s="82"/>
      <c r="AK65" s="80"/>
      <c r="AL65" s="80"/>
      <c r="AM65" s="80"/>
      <c r="AN65" s="80"/>
      <c r="AO65" s="80"/>
      <c r="AP65" s="80"/>
      <c r="AQ65" s="80"/>
      <c r="AR65" s="80"/>
      <c r="AS65" s="80"/>
      <c r="AT65" s="82"/>
      <c r="AU65" s="82"/>
    </row>
    <row r="66" spans="1:47" ht="17.100000000000001" customHeight="1" thickBot="1" x14ac:dyDescent="0.3">
      <c r="A66" s="22">
        <v>2</v>
      </c>
      <c r="B66" s="23" t="s">
        <v>81</v>
      </c>
      <c r="C66" s="23"/>
      <c r="D66" s="23"/>
      <c r="E66" s="23"/>
      <c r="F66" s="23"/>
      <c r="G66" s="22">
        <v>25</v>
      </c>
      <c r="H66" s="21" t="s">
        <v>95</v>
      </c>
      <c r="J66" s="23"/>
      <c r="K66" s="6"/>
      <c r="L66" s="6"/>
      <c r="O66" s="705"/>
      <c r="P66" s="705"/>
      <c r="Q66" s="705"/>
      <c r="R66" s="705"/>
      <c r="S66" s="705"/>
      <c r="T66" s="705"/>
      <c r="V66" s="21" t="s">
        <v>340</v>
      </c>
      <c r="W66" s="23"/>
      <c r="X66" s="2"/>
      <c r="Y66" s="2"/>
      <c r="Z66" s="2"/>
      <c r="AA66" s="2"/>
      <c r="AB66" s="2"/>
      <c r="AC66" s="82"/>
      <c r="AD66" s="82"/>
      <c r="AE66" s="82"/>
      <c r="AF66" s="82"/>
      <c r="AG66" s="82"/>
      <c r="AH66" s="82"/>
      <c r="AI66" s="82"/>
      <c r="AJ66" s="82"/>
      <c r="AK66" s="80"/>
      <c r="AL66" s="80"/>
      <c r="AM66" s="80"/>
      <c r="AN66" s="80"/>
      <c r="AO66" s="80"/>
      <c r="AP66" s="80"/>
      <c r="AQ66" s="80"/>
      <c r="AR66" s="80"/>
      <c r="AS66" s="80"/>
      <c r="AT66" s="82"/>
      <c r="AU66" s="82"/>
    </row>
    <row r="67" spans="1:47" ht="17.100000000000001" customHeight="1" thickTop="1" x14ac:dyDescent="0.25">
      <c r="A67" s="22">
        <v>3</v>
      </c>
      <c r="B67" s="23" t="s">
        <v>80</v>
      </c>
      <c r="C67" s="23"/>
      <c r="D67" s="23"/>
      <c r="E67" s="23"/>
      <c r="F67" s="23"/>
      <c r="G67" s="22">
        <v>26</v>
      </c>
      <c r="H67" s="21" t="s">
        <v>107</v>
      </c>
      <c r="I67" s="23"/>
      <c r="J67" s="23"/>
      <c r="K67" s="6"/>
      <c r="L67" s="6"/>
      <c r="O67" s="706" t="s">
        <v>14</v>
      </c>
      <c r="P67" s="707"/>
      <c r="Q67" s="706" t="s">
        <v>129</v>
      </c>
      <c r="R67" s="710"/>
      <c r="S67" s="710"/>
      <c r="T67" s="707"/>
      <c r="V67" s="21" t="s">
        <v>103</v>
      </c>
      <c r="W67" s="23"/>
      <c r="X67" s="2"/>
      <c r="Y67" s="2"/>
      <c r="Z67" s="2"/>
      <c r="AA67" s="2"/>
      <c r="AB67" s="2"/>
      <c r="AC67" s="107"/>
      <c r="AD67" s="107"/>
      <c r="AE67" s="107"/>
      <c r="AF67" s="107"/>
      <c r="AG67" s="107"/>
      <c r="AH67" s="107"/>
      <c r="AI67" s="82"/>
      <c r="AJ67" s="82"/>
      <c r="AK67" s="80"/>
      <c r="AL67" s="80"/>
      <c r="AM67" s="80"/>
      <c r="AN67" s="80"/>
      <c r="AO67" s="80"/>
      <c r="AP67" s="80"/>
      <c r="AQ67" s="80"/>
      <c r="AR67" s="80"/>
      <c r="AS67" s="80"/>
      <c r="AT67" s="82"/>
      <c r="AU67" s="82"/>
    </row>
    <row r="68" spans="1:47" ht="18" customHeight="1" thickBot="1" x14ac:dyDescent="0.3">
      <c r="A68" s="22">
        <v>4</v>
      </c>
      <c r="B68" s="23" t="s">
        <v>82</v>
      </c>
      <c r="C68" s="23"/>
      <c r="D68" s="23"/>
      <c r="E68" s="23"/>
      <c r="F68" s="23"/>
      <c r="G68" s="22">
        <v>27</v>
      </c>
      <c r="H68" s="21" t="s">
        <v>109</v>
      </c>
      <c r="I68" s="23"/>
      <c r="J68" s="23"/>
      <c r="K68" s="6"/>
      <c r="L68" s="6"/>
      <c r="O68" s="708"/>
      <c r="P68" s="709"/>
      <c r="Q68" s="708"/>
      <c r="R68" s="711"/>
      <c r="S68" s="711"/>
      <c r="T68" s="709"/>
      <c r="V68" s="21"/>
      <c r="W68" s="23"/>
      <c r="X68" s="2"/>
      <c r="Y68" s="2"/>
      <c r="Z68" s="2"/>
      <c r="AA68" s="2"/>
      <c r="AB68" s="2"/>
      <c r="AC68" s="107"/>
      <c r="AD68" s="107"/>
      <c r="AE68" s="107"/>
      <c r="AF68" s="107"/>
      <c r="AG68" s="107"/>
      <c r="AH68" s="107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2"/>
      <c r="AU68" s="82"/>
    </row>
    <row r="69" spans="1:47" ht="18" customHeight="1" x14ac:dyDescent="0.25">
      <c r="A69" s="22">
        <v>5</v>
      </c>
      <c r="B69" s="23" t="s">
        <v>83</v>
      </c>
      <c r="C69" s="23"/>
      <c r="D69" s="23"/>
      <c r="E69" s="23"/>
      <c r="F69" s="23"/>
      <c r="G69" s="22">
        <v>28</v>
      </c>
      <c r="H69" s="21" t="s">
        <v>97</v>
      </c>
      <c r="I69" s="23"/>
      <c r="J69" s="23"/>
      <c r="K69" s="6"/>
      <c r="L69" s="6"/>
      <c r="O69" s="712">
        <v>1</v>
      </c>
      <c r="P69" s="713"/>
      <c r="Q69" s="714" t="s">
        <v>159</v>
      </c>
      <c r="R69" s="715"/>
      <c r="S69" s="715"/>
      <c r="T69" s="716"/>
      <c r="V69" s="21"/>
      <c r="W69" s="23"/>
      <c r="X69" s="2"/>
      <c r="Y69" s="2"/>
      <c r="Z69" s="2"/>
      <c r="AA69" s="2"/>
      <c r="AB69" s="2"/>
      <c r="AC69" s="107"/>
      <c r="AD69" s="107"/>
      <c r="AE69" s="107"/>
      <c r="AF69" s="107"/>
      <c r="AG69" s="107"/>
      <c r="AH69" s="107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2"/>
      <c r="AU69" s="82"/>
    </row>
    <row r="70" spans="1:47" ht="18" customHeight="1" x14ac:dyDescent="0.25">
      <c r="A70" s="22">
        <v>6</v>
      </c>
      <c r="B70" s="23" t="s">
        <v>84</v>
      </c>
      <c r="C70" s="23"/>
      <c r="D70" s="23"/>
      <c r="E70" s="23"/>
      <c r="F70" s="23"/>
      <c r="G70" s="22">
        <v>29</v>
      </c>
      <c r="H70" s="21" t="s">
        <v>108</v>
      </c>
      <c r="I70" s="23"/>
      <c r="J70" s="23"/>
      <c r="K70" s="6"/>
      <c r="L70" s="6"/>
      <c r="O70" s="695">
        <v>2</v>
      </c>
      <c r="P70" s="696"/>
      <c r="Q70" s="697" t="s">
        <v>160</v>
      </c>
      <c r="R70" s="698"/>
      <c r="S70" s="698"/>
      <c r="T70" s="699"/>
      <c r="W70" s="23"/>
      <c r="X70" s="2"/>
      <c r="Y70" s="2"/>
      <c r="Z70" s="2"/>
      <c r="AA70" s="2"/>
      <c r="AB70" s="2"/>
      <c r="AC70" s="107"/>
      <c r="AD70" s="107"/>
      <c r="AE70" s="107"/>
      <c r="AF70" s="107"/>
      <c r="AG70" s="107"/>
      <c r="AH70" s="107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2"/>
      <c r="AU70" s="82"/>
    </row>
    <row r="71" spans="1:47" ht="18" customHeight="1" x14ac:dyDescent="0.25">
      <c r="A71" s="22">
        <v>7</v>
      </c>
      <c r="B71" s="23" t="s">
        <v>85</v>
      </c>
      <c r="C71" s="23"/>
      <c r="D71" s="23"/>
      <c r="E71" s="23"/>
      <c r="F71" s="23"/>
      <c r="G71" s="22">
        <v>30</v>
      </c>
      <c r="H71" s="21" t="s">
        <v>111</v>
      </c>
      <c r="I71" s="23"/>
      <c r="J71" s="23"/>
      <c r="K71" s="6"/>
      <c r="L71" s="6"/>
      <c r="O71" s="695">
        <v>3</v>
      </c>
      <c r="P71" s="696"/>
      <c r="Q71" s="697" t="s">
        <v>161</v>
      </c>
      <c r="R71" s="698"/>
      <c r="S71" s="698"/>
      <c r="T71" s="699"/>
      <c r="W71" s="23"/>
      <c r="X71" s="2"/>
      <c r="Y71" s="2"/>
      <c r="Z71" s="2"/>
      <c r="AA71" s="2"/>
      <c r="AB71" s="2"/>
      <c r="AC71" s="107"/>
      <c r="AD71" s="107"/>
      <c r="AE71" s="107"/>
      <c r="AF71" s="107"/>
      <c r="AG71" s="107"/>
      <c r="AH71" s="107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2"/>
      <c r="AU71" s="82"/>
    </row>
    <row r="72" spans="1:47" ht="18" customHeight="1" x14ac:dyDescent="0.25">
      <c r="A72" s="22">
        <v>8</v>
      </c>
      <c r="B72" s="23" t="s">
        <v>86</v>
      </c>
      <c r="C72" s="23"/>
      <c r="D72" s="23"/>
      <c r="E72" s="23"/>
      <c r="F72" s="23"/>
      <c r="G72" s="22">
        <v>31</v>
      </c>
      <c r="H72" s="21" t="s">
        <v>110</v>
      </c>
      <c r="I72" s="23"/>
      <c r="J72" s="23"/>
      <c r="K72" s="6"/>
      <c r="L72" s="6"/>
      <c r="O72" s="695">
        <v>4</v>
      </c>
      <c r="P72" s="696"/>
      <c r="Q72" s="697" t="s">
        <v>162</v>
      </c>
      <c r="R72" s="698"/>
      <c r="S72" s="698"/>
      <c r="T72" s="699"/>
      <c r="V72" s="21" t="s">
        <v>235</v>
      </c>
      <c r="W72" s="6"/>
      <c r="X72" s="2"/>
      <c r="Y72" s="2"/>
      <c r="Z72" s="2"/>
      <c r="AA72" s="2"/>
      <c r="AB72" s="2"/>
      <c r="AC72" s="107"/>
      <c r="AD72" s="107"/>
      <c r="AE72" s="107"/>
      <c r="AF72" s="107"/>
      <c r="AG72" s="107"/>
      <c r="AH72" s="107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2"/>
      <c r="AU72" s="82"/>
    </row>
    <row r="73" spans="1:47" ht="18" customHeight="1" x14ac:dyDescent="0.25">
      <c r="A73" s="22">
        <v>9</v>
      </c>
      <c r="B73" s="21" t="s">
        <v>125</v>
      </c>
      <c r="C73" s="21"/>
      <c r="D73" s="23"/>
      <c r="E73" s="23"/>
      <c r="F73" s="23"/>
      <c r="G73" s="22">
        <v>32</v>
      </c>
      <c r="H73" s="21" t="s">
        <v>142</v>
      </c>
      <c r="I73" s="23"/>
      <c r="J73" s="23"/>
      <c r="K73" s="6"/>
      <c r="L73" s="6"/>
      <c r="O73" s="695" t="s">
        <v>27</v>
      </c>
      <c r="P73" s="696"/>
      <c r="Q73" s="697" t="s">
        <v>163</v>
      </c>
      <c r="R73" s="698"/>
      <c r="S73" s="698"/>
      <c r="T73" s="699"/>
      <c r="V73" s="21" t="s">
        <v>302</v>
      </c>
      <c r="W73" s="6"/>
      <c r="X73" s="2"/>
      <c r="Y73" s="2"/>
      <c r="Z73" s="2"/>
      <c r="AA73" s="2"/>
      <c r="AB73" s="2"/>
      <c r="AC73" s="82"/>
      <c r="AD73" s="82"/>
      <c r="AE73" s="82"/>
      <c r="AF73" s="82"/>
      <c r="AG73" s="82"/>
      <c r="AH73" s="82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2"/>
      <c r="AU73" s="82"/>
    </row>
    <row r="74" spans="1:47" ht="18" customHeight="1" x14ac:dyDescent="0.25">
      <c r="A74" s="22">
        <v>10</v>
      </c>
      <c r="B74" s="21" t="s">
        <v>128</v>
      </c>
      <c r="C74" s="21"/>
      <c r="D74" s="21"/>
      <c r="E74" s="21"/>
      <c r="F74" s="21"/>
      <c r="G74" s="22">
        <v>33</v>
      </c>
      <c r="H74" s="21" t="s">
        <v>99</v>
      </c>
      <c r="I74" s="23"/>
      <c r="J74" s="21"/>
      <c r="K74" s="7"/>
      <c r="L74" s="7"/>
      <c r="O74" s="695">
        <v>5</v>
      </c>
      <c r="P74" s="696"/>
      <c r="Q74" s="697" t="s">
        <v>164</v>
      </c>
      <c r="R74" s="698"/>
      <c r="S74" s="698"/>
      <c r="T74" s="699"/>
      <c r="U74" s="7"/>
      <c r="V74" s="7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2"/>
      <c r="AU74" s="82"/>
    </row>
    <row r="75" spans="1:47" ht="18" customHeight="1" x14ac:dyDescent="0.25">
      <c r="A75" s="22">
        <v>11</v>
      </c>
      <c r="B75" s="21" t="s">
        <v>87</v>
      </c>
      <c r="C75" s="21"/>
      <c r="D75" s="21"/>
      <c r="E75" s="21"/>
      <c r="F75" s="21"/>
      <c r="G75" s="22">
        <v>34</v>
      </c>
      <c r="H75" s="21" t="s">
        <v>112</v>
      </c>
      <c r="I75" s="21"/>
      <c r="J75" s="21"/>
      <c r="K75" s="7"/>
      <c r="L75" s="7"/>
      <c r="O75" s="695">
        <v>6</v>
      </c>
      <c r="P75" s="696"/>
      <c r="Q75" s="697" t="s">
        <v>165</v>
      </c>
      <c r="R75" s="698"/>
      <c r="S75" s="698"/>
      <c r="T75" s="699"/>
      <c r="U75" s="7"/>
      <c r="V75" s="7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2"/>
      <c r="AU75" s="82"/>
    </row>
    <row r="76" spans="1:47" ht="18" customHeight="1" x14ac:dyDescent="0.25">
      <c r="A76" s="22">
        <v>12</v>
      </c>
      <c r="B76" s="21" t="s">
        <v>88</v>
      </c>
      <c r="C76" s="21"/>
      <c r="D76" s="21"/>
      <c r="E76" s="21"/>
      <c r="F76" s="21"/>
      <c r="G76" s="22">
        <v>35</v>
      </c>
      <c r="H76" s="21" t="s">
        <v>130</v>
      </c>
      <c r="I76" s="21"/>
      <c r="J76" s="21"/>
      <c r="K76" s="7"/>
      <c r="L76" s="7"/>
      <c r="O76" s="695" t="s">
        <v>27</v>
      </c>
      <c r="P76" s="696"/>
      <c r="Q76" s="697" t="s">
        <v>166</v>
      </c>
      <c r="R76" s="698"/>
      <c r="S76" s="698"/>
      <c r="T76" s="699"/>
      <c r="U76" s="7"/>
      <c r="V76" s="7"/>
    </row>
    <row r="77" spans="1:47" ht="18" customHeight="1" x14ac:dyDescent="0.25">
      <c r="A77" s="22">
        <v>13</v>
      </c>
      <c r="B77" s="21" t="s">
        <v>89</v>
      </c>
      <c r="C77" s="21"/>
      <c r="D77" s="21"/>
      <c r="E77" s="21"/>
      <c r="F77" s="21"/>
      <c r="G77" s="22">
        <v>36</v>
      </c>
      <c r="H77" s="23" t="s">
        <v>117</v>
      </c>
      <c r="I77" s="21"/>
      <c r="J77" s="21"/>
      <c r="O77" s="695">
        <v>7</v>
      </c>
      <c r="P77" s="696"/>
      <c r="Q77" s="697" t="s">
        <v>167</v>
      </c>
      <c r="R77" s="698"/>
      <c r="S77" s="698"/>
      <c r="T77" s="699"/>
    </row>
    <row r="78" spans="1:47" ht="18" customHeight="1" thickBot="1" x14ac:dyDescent="0.3">
      <c r="A78" s="22">
        <v>14</v>
      </c>
      <c r="B78" s="21" t="s">
        <v>90</v>
      </c>
      <c r="C78" s="21"/>
      <c r="D78" s="21"/>
      <c r="E78" s="21"/>
      <c r="F78" s="21"/>
      <c r="G78" s="22">
        <v>37</v>
      </c>
      <c r="H78" s="23" t="s">
        <v>132</v>
      </c>
      <c r="I78" s="21"/>
      <c r="J78" s="21"/>
      <c r="O78" s="700">
        <v>8</v>
      </c>
      <c r="P78" s="701"/>
      <c r="Q78" s="702" t="s">
        <v>168</v>
      </c>
      <c r="R78" s="703"/>
      <c r="S78" s="703"/>
      <c r="T78" s="704"/>
    </row>
    <row r="79" spans="1:47" ht="18" customHeight="1" thickTop="1" x14ac:dyDescent="0.25">
      <c r="A79" s="22">
        <v>15</v>
      </c>
      <c r="B79" s="21" t="s">
        <v>91</v>
      </c>
      <c r="C79" s="21"/>
      <c r="D79" s="21"/>
      <c r="E79" s="21"/>
      <c r="F79" s="21"/>
      <c r="G79" s="22">
        <v>38</v>
      </c>
      <c r="H79" s="21" t="s">
        <v>202</v>
      </c>
      <c r="I79" s="21"/>
      <c r="J79" s="21"/>
      <c r="N79" s="631"/>
      <c r="O79" s="631"/>
      <c r="P79" s="632"/>
      <c r="Q79" s="632"/>
      <c r="R79" s="632"/>
      <c r="S79" s="632"/>
    </row>
    <row r="80" spans="1:47" ht="17.100000000000001" customHeight="1" x14ac:dyDescent="0.25">
      <c r="A80" s="22">
        <v>16</v>
      </c>
      <c r="B80" s="21" t="s">
        <v>126</v>
      </c>
      <c r="C80" s="21"/>
      <c r="D80" s="21"/>
      <c r="E80" s="21"/>
      <c r="F80" s="21"/>
      <c r="G80" s="22">
        <v>39</v>
      </c>
      <c r="H80" s="21" t="s">
        <v>170</v>
      </c>
      <c r="I80" s="21"/>
      <c r="J80" s="21"/>
      <c r="N80" s="631"/>
      <c r="O80" s="631"/>
      <c r="P80" s="632"/>
      <c r="Q80" s="632"/>
      <c r="R80" s="632"/>
      <c r="S80" s="632"/>
    </row>
    <row r="81" spans="1:35" ht="17.100000000000001" customHeight="1" x14ac:dyDescent="0.25">
      <c r="A81" s="22">
        <v>17</v>
      </c>
      <c r="B81" s="21" t="s">
        <v>105</v>
      </c>
      <c r="C81" s="21"/>
      <c r="D81" s="21"/>
      <c r="E81" s="21"/>
      <c r="F81" s="21"/>
      <c r="G81" s="22">
        <v>40</v>
      </c>
      <c r="H81" s="21" t="s">
        <v>147</v>
      </c>
      <c r="I81" s="21"/>
      <c r="J81" s="21"/>
      <c r="N81" s="631"/>
      <c r="O81" s="631"/>
      <c r="P81" s="632"/>
      <c r="Q81" s="632"/>
      <c r="R81" s="632"/>
      <c r="S81" s="632"/>
    </row>
    <row r="82" spans="1:35" ht="17.100000000000001" customHeight="1" x14ac:dyDescent="0.25">
      <c r="A82" s="22">
        <v>18</v>
      </c>
      <c r="B82" s="21" t="s">
        <v>106</v>
      </c>
      <c r="C82" s="21"/>
      <c r="D82" s="21"/>
      <c r="E82" s="21"/>
      <c r="F82" s="21"/>
      <c r="G82" s="22">
        <v>41</v>
      </c>
      <c r="H82" s="21" t="s">
        <v>137</v>
      </c>
      <c r="I82" s="21"/>
      <c r="J82" s="21"/>
      <c r="N82" s="631"/>
      <c r="O82" s="631"/>
      <c r="P82" s="632"/>
      <c r="Q82" s="632"/>
      <c r="R82" s="632"/>
      <c r="S82" s="632"/>
    </row>
    <row r="83" spans="1:35" ht="17.100000000000001" customHeight="1" x14ac:dyDescent="0.25">
      <c r="A83" s="22">
        <v>19</v>
      </c>
      <c r="B83" s="21" t="s">
        <v>96</v>
      </c>
      <c r="C83" s="21"/>
      <c r="D83" s="21"/>
      <c r="E83" s="21"/>
      <c r="F83" s="21"/>
      <c r="G83" s="22">
        <v>42</v>
      </c>
      <c r="H83" s="21" t="s">
        <v>184</v>
      </c>
      <c r="I83" s="21"/>
      <c r="J83" s="21"/>
      <c r="N83" s="631"/>
      <c r="O83" s="631"/>
      <c r="P83" s="632"/>
      <c r="Q83" s="632"/>
      <c r="R83" s="632"/>
      <c r="S83" s="632"/>
      <c r="AC83" s="28"/>
      <c r="AD83" s="41"/>
      <c r="AE83" s="29"/>
      <c r="AG83" s="29"/>
      <c r="AH83" s="29"/>
      <c r="AI83" s="29"/>
    </row>
    <row r="84" spans="1:35" ht="17.100000000000001" customHeight="1" x14ac:dyDescent="0.25">
      <c r="A84" s="22">
        <v>20</v>
      </c>
      <c r="B84" s="21" t="s">
        <v>92</v>
      </c>
      <c r="C84" s="21"/>
      <c r="D84" s="21"/>
      <c r="E84" s="21"/>
      <c r="F84" s="21"/>
      <c r="G84" s="24">
        <v>43</v>
      </c>
      <c r="H84" s="21" t="s">
        <v>185</v>
      </c>
      <c r="I84" s="21"/>
      <c r="J84" s="21"/>
      <c r="AC84" s="18"/>
      <c r="AD84" s="38"/>
      <c r="AE84" s="29"/>
      <c r="AF84" s="29"/>
      <c r="AG84" s="29"/>
      <c r="AH84" s="29"/>
      <c r="AI84" s="29"/>
    </row>
    <row r="85" spans="1:35" ht="17.100000000000001" customHeight="1" x14ac:dyDescent="0.25">
      <c r="A85" s="22">
        <v>21</v>
      </c>
      <c r="B85" s="21" t="s">
        <v>124</v>
      </c>
      <c r="C85" s="21"/>
      <c r="D85" s="21"/>
      <c r="E85" s="21"/>
      <c r="F85" s="21"/>
      <c r="G85" s="24">
        <v>44</v>
      </c>
      <c r="H85" s="21" t="s">
        <v>186</v>
      </c>
      <c r="I85" s="21"/>
      <c r="J85" s="21"/>
      <c r="AC85" s="18"/>
      <c r="AD85" s="38"/>
      <c r="AE85" s="31"/>
      <c r="AF85" s="31"/>
      <c r="AG85" s="31"/>
      <c r="AH85" s="31"/>
      <c r="AI85" s="31"/>
    </row>
    <row r="86" spans="1:35" ht="17.100000000000001" customHeight="1" x14ac:dyDescent="0.25">
      <c r="A86" s="22">
        <v>22</v>
      </c>
      <c r="B86" s="21" t="s">
        <v>93</v>
      </c>
      <c r="C86" s="23"/>
      <c r="D86" s="23"/>
      <c r="E86" s="21"/>
      <c r="F86" s="21"/>
      <c r="G86" s="18">
        <v>45</v>
      </c>
      <c r="H86" s="21" t="s">
        <v>116</v>
      </c>
      <c r="J86" s="21"/>
      <c r="AC86" s="18"/>
      <c r="AD86" s="38"/>
      <c r="AE86" s="30"/>
      <c r="AF86" s="30"/>
      <c r="AG86" s="30"/>
      <c r="AH86" s="30"/>
      <c r="AI86" s="30"/>
    </row>
    <row r="87" spans="1:35" ht="15.95" customHeight="1" x14ac:dyDescent="0.25">
      <c r="A87" s="24">
        <v>23</v>
      </c>
      <c r="B87" s="23" t="s">
        <v>94</v>
      </c>
      <c r="G87" s="24">
        <v>46</v>
      </c>
      <c r="H87" s="21" t="s">
        <v>334</v>
      </c>
      <c r="I87" s="21"/>
      <c r="AC87" s="18"/>
      <c r="AD87" s="38"/>
      <c r="AE87" s="30"/>
      <c r="AF87" s="30"/>
      <c r="AG87" s="30"/>
      <c r="AH87" s="30"/>
      <c r="AI87" s="30"/>
    </row>
    <row r="88" spans="1:35" ht="15.95" customHeight="1" x14ac:dyDescent="0.25">
      <c r="AC88" s="18"/>
      <c r="AD88" s="38"/>
      <c r="AE88" s="18"/>
      <c r="AF88" s="18"/>
      <c r="AG88" s="18"/>
      <c r="AH88" s="30"/>
      <c r="AI88" s="18"/>
    </row>
    <row r="89" spans="1:35" ht="15.95" customHeight="1" x14ac:dyDescent="0.25">
      <c r="AC89" s="18"/>
      <c r="AD89" s="38"/>
      <c r="AE89" s="18"/>
      <c r="AF89" s="18"/>
      <c r="AG89" s="18"/>
      <c r="AH89" s="30"/>
      <c r="AI89" s="18"/>
    </row>
    <row r="90" spans="1:35" ht="15.95" customHeight="1" x14ac:dyDescent="0.25">
      <c r="AC90" s="18"/>
      <c r="AD90" s="38"/>
      <c r="AE90" s="18"/>
      <c r="AF90" s="18"/>
      <c r="AG90" s="18"/>
      <c r="AH90" s="18"/>
      <c r="AI90" s="18"/>
    </row>
    <row r="91" spans="1:35" ht="15.95" customHeight="1" x14ac:dyDescent="0.25">
      <c r="AC91" s="18"/>
      <c r="AD91" s="38"/>
      <c r="AE91" s="18"/>
      <c r="AF91" s="18"/>
      <c r="AG91" s="18"/>
      <c r="AH91" s="30"/>
      <c r="AI91" s="18"/>
    </row>
    <row r="92" spans="1:35" ht="15.95" customHeight="1" x14ac:dyDescent="0.25">
      <c r="AC92" s="18"/>
      <c r="AD92" s="38"/>
      <c r="AE92" s="18"/>
      <c r="AF92" s="18"/>
      <c r="AG92" s="18"/>
      <c r="AH92" s="30"/>
      <c r="AI92" s="18"/>
    </row>
    <row r="93" spans="1:35" ht="15.95" customHeight="1" x14ac:dyDescent="0.25">
      <c r="AC93" s="18"/>
      <c r="AD93" s="38"/>
      <c r="AE93" s="30"/>
      <c r="AF93" s="30"/>
      <c r="AG93" s="30"/>
      <c r="AH93" s="30"/>
      <c r="AI93" s="18"/>
    </row>
    <row r="94" spans="1:35" ht="15.95" customHeight="1" x14ac:dyDescent="0.25">
      <c r="AC94" s="18"/>
      <c r="AD94" s="39"/>
      <c r="AI94" s="30"/>
    </row>
    <row r="95" spans="1:35" ht="15.95" customHeight="1" x14ac:dyDescent="0.25">
      <c r="AC95" s="18"/>
      <c r="AD95" s="39"/>
    </row>
    <row r="96" spans="1:35" ht="15.95" customHeight="1" x14ac:dyDescent="0.25">
      <c r="AC96" s="18"/>
      <c r="AD96" s="38"/>
      <c r="AE96" s="18"/>
      <c r="AF96" s="18"/>
      <c r="AG96" s="18"/>
      <c r="AH96" s="30"/>
      <c r="AI96" s="18"/>
    </row>
    <row r="97" spans="2:30" ht="15.95" customHeight="1" x14ac:dyDescent="0.25">
      <c r="AC97" s="18"/>
      <c r="AD97" s="39"/>
    </row>
    <row r="98" spans="2:30" ht="15.95" customHeight="1" x14ac:dyDescent="0.25">
      <c r="B98" s="105" t="s">
        <v>199</v>
      </c>
      <c r="C98" s="105"/>
      <c r="D98" s="105"/>
      <c r="E98" s="105"/>
      <c r="F98" s="105"/>
    </row>
    <row r="99" spans="2:30" ht="15.95" customHeight="1" x14ac:dyDescent="0.25">
      <c r="B99" s="105" t="s">
        <v>291</v>
      </c>
      <c r="C99" s="105"/>
      <c r="E99" s="105">
        <v>6</v>
      </c>
      <c r="F99" s="105"/>
      <c r="G99" s="105" t="s">
        <v>292</v>
      </c>
    </row>
    <row r="100" spans="2:30" ht="15.95" customHeight="1" x14ac:dyDescent="0.25">
      <c r="B100" s="105" t="s">
        <v>293</v>
      </c>
      <c r="C100" s="105"/>
      <c r="E100" s="105">
        <v>6</v>
      </c>
      <c r="F100" s="105"/>
      <c r="G100" s="105" t="s">
        <v>294</v>
      </c>
    </row>
    <row r="101" spans="2:30" ht="15.95" customHeight="1" x14ac:dyDescent="0.25">
      <c r="B101" s="105" t="s">
        <v>295</v>
      </c>
      <c r="C101" s="105"/>
      <c r="E101" s="105">
        <v>6</v>
      </c>
      <c r="F101" s="105"/>
      <c r="G101" s="105" t="s">
        <v>292</v>
      </c>
    </row>
    <row r="102" spans="2:30" ht="15.95" customHeight="1" x14ac:dyDescent="0.25">
      <c r="B102" s="105" t="s">
        <v>296</v>
      </c>
      <c r="C102" s="105"/>
      <c r="E102" s="105">
        <v>6</v>
      </c>
      <c r="F102" s="105"/>
      <c r="G102" s="105" t="s">
        <v>297</v>
      </c>
    </row>
    <row r="103" spans="2:30" ht="15.95" customHeight="1" x14ac:dyDescent="0.25">
      <c r="B103" s="105" t="s">
        <v>298</v>
      </c>
      <c r="C103" s="105"/>
      <c r="E103" s="105">
        <v>6</v>
      </c>
      <c r="F103" s="105"/>
      <c r="G103" s="105" t="s">
        <v>297</v>
      </c>
    </row>
    <row r="104" spans="2:30" ht="15.95" customHeight="1" x14ac:dyDescent="0.25">
      <c r="B104" s="105" t="s">
        <v>299</v>
      </c>
      <c r="C104" s="105"/>
      <c r="E104" s="105">
        <v>6</v>
      </c>
      <c r="F104" s="105"/>
      <c r="G104" s="105" t="s">
        <v>294</v>
      </c>
    </row>
    <row r="105" spans="2:30" ht="15.95" customHeight="1" x14ac:dyDescent="0.25">
      <c r="B105" s="105"/>
      <c r="C105" s="105"/>
      <c r="D105" s="105"/>
      <c r="E105" s="105"/>
      <c r="F105" s="105"/>
    </row>
    <row r="106" spans="2:30" ht="15.95" customHeight="1" x14ac:dyDescent="0.25">
      <c r="B106" s="105" t="s">
        <v>300</v>
      </c>
      <c r="C106" s="105"/>
      <c r="D106" s="105"/>
      <c r="E106" s="105"/>
      <c r="F106" s="105"/>
    </row>
    <row r="107" spans="2:30" ht="15.95" customHeight="1" x14ac:dyDescent="0.25">
      <c r="B107" s="105" t="s">
        <v>291</v>
      </c>
      <c r="C107" s="105"/>
      <c r="E107" s="105">
        <v>4</v>
      </c>
      <c r="F107" s="105"/>
    </row>
    <row r="108" spans="2:30" ht="15.95" customHeight="1" x14ac:dyDescent="0.25">
      <c r="B108" s="105" t="s">
        <v>295</v>
      </c>
      <c r="C108" s="105"/>
      <c r="E108" s="105">
        <v>4</v>
      </c>
      <c r="F108" s="105" t="s">
        <v>292</v>
      </c>
    </row>
    <row r="109" spans="2:30" ht="15.95" customHeight="1" x14ac:dyDescent="0.25">
      <c r="B109" s="105" t="s">
        <v>299</v>
      </c>
      <c r="C109" s="105"/>
      <c r="E109" s="105">
        <v>4</v>
      </c>
      <c r="F109" s="105" t="s">
        <v>294</v>
      </c>
    </row>
  </sheetData>
  <mergeCells count="58">
    <mergeCell ref="N83:O83"/>
    <mergeCell ref="P83:S83"/>
    <mergeCell ref="N80:O80"/>
    <mergeCell ref="P80:S80"/>
    <mergeCell ref="N81:O81"/>
    <mergeCell ref="P81:S81"/>
    <mergeCell ref="N82:O82"/>
    <mergeCell ref="P82:S82"/>
    <mergeCell ref="O77:P77"/>
    <mergeCell ref="Q77:T77"/>
    <mergeCell ref="O78:P78"/>
    <mergeCell ref="Q78:T78"/>
    <mergeCell ref="N79:O79"/>
    <mergeCell ref="P79:S79"/>
    <mergeCell ref="O74:P74"/>
    <mergeCell ref="Q74:T74"/>
    <mergeCell ref="O75:P75"/>
    <mergeCell ref="Q75:T75"/>
    <mergeCell ref="O76:P76"/>
    <mergeCell ref="Q76:T76"/>
    <mergeCell ref="O71:P71"/>
    <mergeCell ref="Q71:T71"/>
    <mergeCell ref="O72:P72"/>
    <mergeCell ref="Q72:T72"/>
    <mergeCell ref="O73:P73"/>
    <mergeCell ref="Q73:T73"/>
    <mergeCell ref="O65:T66"/>
    <mergeCell ref="O67:P68"/>
    <mergeCell ref="Q67:T68"/>
    <mergeCell ref="O69:P69"/>
    <mergeCell ref="Q69:T69"/>
    <mergeCell ref="O70:P70"/>
    <mergeCell ref="Q70:T70"/>
    <mergeCell ref="D46:U47"/>
    <mergeCell ref="A48:A55"/>
    <mergeCell ref="B48:B55"/>
    <mergeCell ref="D54:U55"/>
    <mergeCell ref="A56:C56"/>
    <mergeCell ref="V56:W56"/>
    <mergeCell ref="A24:A31"/>
    <mergeCell ref="B24:B31"/>
    <mergeCell ref="A32:A39"/>
    <mergeCell ref="B32:B39"/>
    <mergeCell ref="A40:A47"/>
    <mergeCell ref="B40:B47"/>
    <mergeCell ref="A8:A15"/>
    <mergeCell ref="B8:B15"/>
    <mergeCell ref="D8:U9"/>
    <mergeCell ref="V15:W15"/>
    <mergeCell ref="A16:A23"/>
    <mergeCell ref="B16:B23"/>
    <mergeCell ref="V18:W18"/>
    <mergeCell ref="A1:W1"/>
    <mergeCell ref="A6:A7"/>
    <mergeCell ref="B6:B7"/>
    <mergeCell ref="C6:C7"/>
    <mergeCell ref="D6:U6"/>
    <mergeCell ref="V6:W7"/>
  </mergeCells>
  <pageMargins left="0.36" right="1.38" top="0.47" bottom="0.28999999999999998" header="0.31496062992125984" footer="0.25"/>
  <pageSetup paperSize="5" orientation="landscape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09"/>
  <sheetViews>
    <sheetView topLeftCell="A7" zoomScale="80" zoomScaleNormal="80" workbookViewId="0">
      <pane xSplit="2" ySplit="1" topLeftCell="C8" activePane="bottomRight" state="frozen"/>
      <selection activeCell="A7" sqref="A7"/>
      <selection pane="topRight" activeCell="C7" sqref="C7"/>
      <selection pane="bottomLeft" activeCell="A8" sqref="A8"/>
      <selection pane="bottomRight" activeCell="Z10" sqref="Z10"/>
    </sheetView>
  </sheetViews>
  <sheetFormatPr defaultRowHeight="15.95" customHeight="1" x14ac:dyDescent="0.25"/>
  <cols>
    <col min="1" max="1" width="4.85546875" style="1" customWidth="1"/>
    <col min="2" max="3" width="5.28515625" style="1" customWidth="1"/>
    <col min="4" max="10" width="5.85546875" style="1" customWidth="1"/>
    <col min="11" max="22" width="6.28515625" style="1" customWidth="1"/>
    <col min="23" max="23" width="3.7109375" style="1" customWidth="1"/>
    <col min="24" max="24" width="25.42578125" style="1" customWidth="1"/>
    <col min="25" max="26" width="6.42578125" style="18" customWidth="1"/>
    <col min="27" max="33" width="6.7109375" style="18" customWidth="1"/>
    <col min="34" max="73" width="6.7109375" style="1" customWidth="1"/>
    <col min="74" max="16384" width="9.140625" style="1"/>
  </cols>
  <sheetData>
    <row r="1" spans="1:73" ht="21.95" customHeight="1" x14ac:dyDescent="0.25">
      <c r="A1" s="680" t="s">
        <v>100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</row>
    <row r="2" spans="1:73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73" ht="18" customHeight="1" x14ac:dyDescent="0.25">
      <c r="A3" s="35" t="s">
        <v>342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73" ht="21.75" customHeight="1" x14ac:dyDescent="0.25">
      <c r="A4" s="36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73" ht="12.75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73" ht="20.25" customHeight="1" thickTop="1" thickBot="1" x14ac:dyDescent="0.3">
      <c r="A6" s="681" t="s">
        <v>12</v>
      </c>
      <c r="B6" s="683" t="s">
        <v>13</v>
      </c>
      <c r="C6" s="685" t="s">
        <v>14</v>
      </c>
      <c r="D6" s="687" t="s">
        <v>11</v>
      </c>
      <c r="E6" s="688"/>
      <c r="F6" s="688"/>
      <c r="G6" s="688"/>
      <c r="H6" s="688"/>
      <c r="I6" s="688"/>
      <c r="J6" s="688"/>
      <c r="K6" s="688"/>
      <c r="L6" s="688"/>
      <c r="M6" s="688"/>
      <c r="N6" s="688"/>
      <c r="O6" s="688"/>
      <c r="P6" s="688"/>
      <c r="Q6" s="688"/>
      <c r="R6" s="688"/>
      <c r="S6" s="688"/>
      <c r="T6" s="688"/>
      <c r="U6" s="688"/>
      <c r="V6" s="689"/>
      <c r="W6" s="681" t="s">
        <v>15</v>
      </c>
      <c r="X6" s="690"/>
    </row>
    <row r="7" spans="1:73" ht="23.25" customHeight="1" thickBot="1" x14ac:dyDescent="0.3">
      <c r="A7" s="682"/>
      <c r="B7" s="684"/>
      <c r="C7" s="686"/>
      <c r="D7" s="94" t="s">
        <v>0</v>
      </c>
      <c r="E7" s="95" t="s">
        <v>1</v>
      </c>
      <c r="F7" s="95" t="s">
        <v>2</v>
      </c>
      <c r="G7" s="95" t="s">
        <v>3</v>
      </c>
      <c r="H7" s="95" t="s">
        <v>4</v>
      </c>
      <c r="I7" s="95" t="s">
        <v>5</v>
      </c>
      <c r="J7" s="95" t="s">
        <v>343</v>
      </c>
      <c r="K7" s="114" t="s">
        <v>305</v>
      </c>
      <c r="L7" s="114" t="s">
        <v>306</v>
      </c>
      <c r="M7" s="114" t="s">
        <v>307</v>
      </c>
      <c r="N7" s="114" t="s">
        <v>308</v>
      </c>
      <c r="O7" s="114" t="s">
        <v>309</v>
      </c>
      <c r="P7" s="114" t="s">
        <v>310</v>
      </c>
      <c r="Q7" s="114" t="s">
        <v>311</v>
      </c>
      <c r="R7" s="114" t="s">
        <v>312</v>
      </c>
      <c r="S7" s="114" t="s">
        <v>314</v>
      </c>
      <c r="T7" s="114" t="s">
        <v>315</v>
      </c>
      <c r="U7" s="114" t="s">
        <v>345</v>
      </c>
      <c r="V7" s="115" t="s">
        <v>346</v>
      </c>
      <c r="W7" s="691"/>
      <c r="X7" s="692"/>
      <c r="AH7" s="18" t="s">
        <v>0</v>
      </c>
      <c r="AI7" s="18"/>
      <c r="AJ7" s="18"/>
      <c r="AK7" s="18" t="s">
        <v>1</v>
      </c>
      <c r="AL7" s="18"/>
      <c r="AM7" s="18"/>
      <c r="AN7" s="18" t="s">
        <v>2</v>
      </c>
      <c r="AO7" s="18"/>
      <c r="AP7" s="18"/>
      <c r="AQ7" s="18" t="s">
        <v>3</v>
      </c>
      <c r="AR7" s="18"/>
      <c r="AS7" s="18" t="s">
        <v>4</v>
      </c>
      <c r="AT7" s="18"/>
      <c r="AU7" s="18" t="s">
        <v>5</v>
      </c>
      <c r="AV7" s="18"/>
      <c r="AW7" s="18" t="s">
        <v>343</v>
      </c>
      <c r="AX7" s="18" t="s">
        <v>305</v>
      </c>
      <c r="AY7" s="18" t="s">
        <v>306</v>
      </c>
      <c r="AZ7" s="18" t="s">
        <v>307</v>
      </c>
      <c r="BA7" s="18" t="s">
        <v>308</v>
      </c>
      <c r="BB7" s="18" t="s">
        <v>309</v>
      </c>
      <c r="BC7" s="18" t="s">
        <v>310</v>
      </c>
      <c r="BD7" s="18" t="s">
        <v>311</v>
      </c>
      <c r="BE7" s="18" t="s">
        <v>312</v>
      </c>
      <c r="BF7" s="18" t="s">
        <v>314</v>
      </c>
      <c r="BG7" s="18" t="s">
        <v>315</v>
      </c>
      <c r="BH7" s="18" t="s">
        <v>345</v>
      </c>
      <c r="BI7" s="18" t="s">
        <v>346</v>
      </c>
      <c r="BL7" s="18"/>
      <c r="BO7" s="18"/>
    </row>
    <row r="8" spans="1:73" ht="16.5" customHeight="1" thickTop="1" x14ac:dyDescent="0.25">
      <c r="A8" s="666">
        <v>1</v>
      </c>
      <c r="B8" s="693" t="s">
        <v>16</v>
      </c>
      <c r="C8" s="15">
        <v>1</v>
      </c>
      <c r="D8" s="670" t="s">
        <v>104</v>
      </c>
      <c r="E8" s="671"/>
      <c r="F8" s="671"/>
      <c r="G8" s="671"/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1"/>
      <c r="S8" s="671"/>
      <c r="T8" s="671"/>
      <c r="U8" s="671"/>
      <c r="V8" s="672"/>
      <c r="W8" s="47" t="s">
        <v>127</v>
      </c>
      <c r="X8" s="32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27"/>
      <c r="BI8" s="18"/>
      <c r="BJ8" s="27"/>
      <c r="BK8" s="27"/>
      <c r="BL8" s="27"/>
      <c r="BM8" s="27"/>
      <c r="BN8" s="27"/>
      <c r="BO8" s="27"/>
      <c r="BP8" s="27"/>
      <c r="BQ8" s="27"/>
    </row>
    <row r="9" spans="1:73" ht="15.75" customHeight="1" thickBot="1" x14ac:dyDescent="0.3">
      <c r="A9" s="662"/>
      <c r="B9" s="664"/>
      <c r="C9" s="46">
        <v>2</v>
      </c>
      <c r="D9" s="673"/>
      <c r="E9" s="674"/>
      <c r="F9" s="674"/>
      <c r="G9" s="674"/>
      <c r="H9" s="674"/>
      <c r="I9" s="674"/>
      <c r="J9" s="674"/>
      <c r="K9" s="674"/>
      <c r="L9" s="674"/>
      <c r="M9" s="674"/>
      <c r="N9" s="674"/>
      <c r="O9" s="674"/>
      <c r="P9" s="674"/>
      <c r="Q9" s="674"/>
      <c r="R9" s="674"/>
      <c r="S9" s="674"/>
      <c r="T9" s="674"/>
      <c r="U9" s="674"/>
      <c r="V9" s="675"/>
      <c r="W9" s="26" t="s">
        <v>146</v>
      </c>
      <c r="X9" s="8"/>
      <c r="Y9" s="18" t="s">
        <v>356</v>
      </c>
      <c r="Z9" s="18" t="s">
        <v>355</v>
      </c>
      <c r="AA9" s="18" t="s">
        <v>357</v>
      </c>
      <c r="AB9" s="18" t="s">
        <v>358</v>
      </c>
      <c r="AC9" s="18" t="s">
        <v>366</v>
      </c>
      <c r="AD9" s="18" t="s">
        <v>368</v>
      </c>
      <c r="AE9" s="18" t="s">
        <v>400</v>
      </c>
      <c r="AF9" s="18" t="s">
        <v>369</v>
      </c>
      <c r="AG9" s="18" t="s">
        <v>359</v>
      </c>
      <c r="AH9" s="116" t="s">
        <v>370</v>
      </c>
      <c r="AI9" s="116" t="s">
        <v>373</v>
      </c>
      <c r="AJ9" s="116" t="s">
        <v>361</v>
      </c>
      <c r="AK9" s="116" t="s">
        <v>362</v>
      </c>
      <c r="AL9" s="116" t="s">
        <v>363</v>
      </c>
      <c r="AM9" s="116" t="s">
        <v>364</v>
      </c>
      <c r="AN9" s="116" t="s">
        <v>371</v>
      </c>
      <c r="AO9" s="116" t="s">
        <v>360</v>
      </c>
      <c r="AP9" s="116" t="s">
        <v>372</v>
      </c>
      <c r="AQ9" s="116" t="s">
        <v>375</v>
      </c>
      <c r="AR9" s="116" t="s">
        <v>374</v>
      </c>
      <c r="AS9" s="116" t="s">
        <v>321</v>
      </c>
      <c r="AT9" s="116" t="s">
        <v>376</v>
      </c>
      <c r="AU9" s="116" t="s">
        <v>377</v>
      </c>
      <c r="AV9" s="116" t="s">
        <v>378</v>
      </c>
      <c r="AW9" s="116" t="s">
        <v>239</v>
      </c>
      <c r="AX9" s="116" t="s">
        <v>381</v>
      </c>
      <c r="AY9" s="116" t="s">
        <v>380</v>
      </c>
      <c r="AZ9" s="116" t="s">
        <v>382</v>
      </c>
      <c r="BA9" s="116" t="s">
        <v>383</v>
      </c>
      <c r="BB9" s="116" t="s">
        <v>385</v>
      </c>
      <c r="BC9" s="116" t="s">
        <v>384</v>
      </c>
      <c r="BD9" s="116" t="s">
        <v>386</v>
      </c>
      <c r="BE9" s="116" t="s">
        <v>196</v>
      </c>
      <c r="BF9" s="116" t="s">
        <v>387</v>
      </c>
      <c r="BG9" s="116" t="s">
        <v>396</v>
      </c>
      <c r="BH9" s="116" t="s">
        <v>388</v>
      </c>
      <c r="BI9" s="116" t="s">
        <v>389</v>
      </c>
      <c r="BJ9" s="116" t="s">
        <v>367</v>
      </c>
      <c r="BK9" s="116" t="s">
        <v>391</v>
      </c>
      <c r="BL9" s="116" t="s">
        <v>390</v>
      </c>
      <c r="BM9" s="116" t="s">
        <v>392</v>
      </c>
      <c r="BN9" s="116" t="s">
        <v>394</v>
      </c>
      <c r="BO9" s="116" t="s">
        <v>393</v>
      </c>
      <c r="BP9" s="116" t="s">
        <v>395</v>
      </c>
      <c r="BQ9" s="116" t="s">
        <v>343</v>
      </c>
      <c r="BR9" s="80" t="s">
        <v>402</v>
      </c>
      <c r="BS9" s="1" t="s">
        <v>401</v>
      </c>
    </row>
    <row r="10" spans="1:73" ht="18" customHeight="1" x14ac:dyDescent="0.25">
      <c r="A10" s="662"/>
      <c r="B10" s="664"/>
      <c r="C10" s="46">
        <v>3</v>
      </c>
      <c r="D10" s="61" t="s">
        <v>361</v>
      </c>
      <c r="E10" s="72" t="s">
        <v>359</v>
      </c>
      <c r="F10" s="72" t="s">
        <v>383</v>
      </c>
      <c r="G10" s="72" t="s">
        <v>417</v>
      </c>
      <c r="H10" s="72" t="s">
        <v>389</v>
      </c>
      <c r="I10" s="138" t="s">
        <v>354</v>
      </c>
      <c r="J10" s="72" t="s">
        <v>360</v>
      </c>
      <c r="K10" s="72" t="s">
        <v>419</v>
      </c>
      <c r="L10" s="72" t="s">
        <v>196</v>
      </c>
      <c r="M10" s="72" t="s">
        <v>385</v>
      </c>
      <c r="N10" s="72" t="s">
        <v>414</v>
      </c>
      <c r="O10" s="72" t="s">
        <v>373</v>
      </c>
      <c r="P10" s="72" t="s">
        <v>388</v>
      </c>
      <c r="Q10" s="72" t="s">
        <v>366</v>
      </c>
      <c r="R10" s="72" t="s">
        <v>367</v>
      </c>
      <c r="S10" s="72" t="s">
        <v>377</v>
      </c>
      <c r="T10" s="72" t="s">
        <v>357</v>
      </c>
      <c r="U10" s="72" t="s">
        <v>370</v>
      </c>
      <c r="V10" s="91" t="s">
        <v>371</v>
      </c>
      <c r="W10" s="136"/>
      <c r="X10" s="20"/>
      <c r="Y10" s="18">
        <f>COUNTIF(D10:V10,"A.14")</f>
        <v>0</v>
      </c>
      <c r="Z10" s="18">
        <f>COUNTIF(D10:V10,"A.28")</f>
        <v>0</v>
      </c>
      <c r="AA10" s="18">
        <f>COUNTIF(D10:V10,"B.11")</f>
        <v>1</v>
      </c>
      <c r="AB10" s="18">
        <f>COUNTIF(D10:V10,"B.25")</f>
        <v>0</v>
      </c>
      <c r="AC10" s="18">
        <f>COUNTIF(D10:V10,"C.12")</f>
        <v>1</v>
      </c>
      <c r="AD10" s="18">
        <f>COUNTIF(D10:V10,"C.6")</f>
        <v>0</v>
      </c>
      <c r="AE10" s="18">
        <f>COUNTIF(D10:V10,"C.23")</f>
        <v>0</v>
      </c>
      <c r="AF10" s="18">
        <f>COUNTIF(D10:V10,"C.17")</f>
        <v>0</v>
      </c>
      <c r="AG10" s="18">
        <f>COUNTIF(D10:V10,"D.15")</f>
        <v>1</v>
      </c>
      <c r="AH10" s="117">
        <f>COUNTIF(D10:V10,"E.9")</f>
        <v>1</v>
      </c>
      <c r="AI10" s="117">
        <f>COUNTIF(D10:V10,"E.22")</f>
        <v>1</v>
      </c>
      <c r="AJ10" s="117">
        <f>COUNTIF(D10:V10,"E.30")</f>
        <v>1</v>
      </c>
      <c r="AK10" s="117">
        <f>COUNTIF(D10:V10,"F.16")</f>
        <v>0</v>
      </c>
      <c r="AL10" s="117">
        <f>COUNTIF(D10:V10,"F.29")</f>
        <v>0</v>
      </c>
      <c r="AM10" s="117">
        <f>COUNTIF(D10:V10,"F.39")</f>
        <v>0</v>
      </c>
      <c r="AN10" s="117">
        <f>COUNTIF(D10:V10,"G.2")</f>
        <v>1</v>
      </c>
      <c r="AO10" s="117">
        <f>COUNTIF(D10:V10,"G.24")</f>
        <v>1</v>
      </c>
      <c r="AP10" s="117">
        <f>COUNTIF(D10:V10,"G.37")</f>
        <v>0</v>
      </c>
      <c r="AQ10" s="117">
        <f>COUNTIF(D10:V10,"H.5")</f>
        <v>0</v>
      </c>
      <c r="AR10" s="117">
        <f>COUNTIF(D10:V10,"H.20")</f>
        <v>0</v>
      </c>
      <c r="AS10" s="117">
        <f>COUNTIF(D10:V10,"I.1")</f>
        <v>0</v>
      </c>
      <c r="AT10" s="117">
        <f>COUNTIF(D10:V10,"I.10")</f>
        <v>0</v>
      </c>
      <c r="AU10" s="117">
        <f>COUNTIF(D10:V10,"J.3")</f>
        <v>1</v>
      </c>
      <c r="AV10" s="117">
        <f>COUNTIF(D10:V10,"J.13")</f>
        <v>0</v>
      </c>
      <c r="AW10" s="117">
        <f>COUNTIF(D10:V10,"K.4")</f>
        <v>0</v>
      </c>
      <c r="AX10" s="117">
        <f>COUNTIF(D10:V10,"K.31")</f>
        <v>0</v>
      </c>
      <c r="AY10" s="117">
        <f>COUNTIF(D10:V10,"K.41")</f>
        <v>0</v>
      </c>
      <c r="AZ10" s="117">
        <f>COUNTIF(D10:V10,"K.43")</f>
        <v>0</v>
      </c>
      <c r="BA10" s="117">
        <f>COUNTIF(D10:V10,"L.8")</f>
        <v>1</v>
      </c>
      <c r="BB10" s="117">
        <f>COUNTIF(D10:V10,"M.21")</f>
        <v>1</v>
      </c>
      <c r="BC10" s="117">
        <f>COUNTIF(D10:V10,"M.27")</f>
        <v>0</v>
      </c>
      <c r="BD10" s="117">
        <f>COUNTIF(D10:V10,"N.33")</f>
        <v>0</v>
      </c>
      <c r="BE10" s="117">
        <f>COUNTIF(D10:V10,"N.35")</f>
        <v>1</v>
      </c>
      <c r="BF10" s="117">
        <f>COUNTIF(D10:V10,"O.34")</f>
        <v>0</v>
      </c>
      <c r="BG10" s="117">
        <f>COUNTIF(D10:V10,"O.40")</f>
        <v>0</v>
      </c>
      <c r="BH10" s="117">
        <f>COUNTIF(D10:V10,"P.19")</f>
        <v>1</v>
      </c>
      <c r="BI10" s="117">
        <f>COUNTIF(D10:V10,"R.18")</f>
        <v>1</v>
      </c>
      <c r="BJ10" s="117">
        <f>COUNTIF(D10:V10,"S.6")</f>
        <v>1</v>
      </c>
      <c r="BK10" s="117">
        <f>COUNTIF(D10:V10,"T.32")</f>
        <v>0</v>
      </c>
      <c r="BL10" s="117">
        <f>COUNTIF(D10:V10,"T.44")</f>
        <v>0</v>
      </c>
      <c r="BM10" s="117">
        <f>COUNTIF(D10:V10,"U.18")</f>
        <v>0</v>
      </c>
      <c r="BN10" s="117">
        <f>COUNTIF(D10:V10,"U.27")</f>
        <v>0</v>
      </c>
      <c r="BO10" s="117">
        <f>COUNTIF(D10:V10,"U.38")</f>
        <v>0</v>
      </c>
      <c r="BP10" s="117">
        <f>COUNTIF(D10:V10,"W.42")</f>
        <v>0</v>
      </c>
      <c r="BQ10" s="117">
        <f>COUNTIF(D10:V10,"X.7")</f>
        <v>0</v>
      </c>
      <c r="BR10" s="117">
        <f>COUNTIF(D10:V10,"X.26")</f>
        <v>0</v>
      </c>
      <c r="BS10" s="117">
        <f>COUNTIF(D10:V10,"X.36")</f>
        <v>0</v>
      </c>
      <c r="BT10" s="18"/>
      <c r="BU10" s="18"/>
    </row>
    <row r="11" spans="1:73" ht="18" customHeight="1" x14ac:dyDescent="0.25">
      <c r="A11" s="662"/>
      <c r="B11" s="664"/>
      <c r="C11" s="46">
        <v>4</v>
      </c>
      <c r="D11" s="63" t="s">
        <v>361</v>
      </c>
      <c r="E11" s="65" t="s">
        <v>383</v>
      </c>
      <c r="F11" s="133" t="s">
        <v>354</v>
      </c>
      <c r="G11" s="65" t="s">
        <v>359</v>
      </c>
      <c r="H11" s="65" t="s">
        <v>389</v>
      </c>
      <c r="I11" s="65" t="s">
        <v>417</v>
      </c>
      <c r="J11" s="65" t="s">
        <v>360</v>
      </c>
      <c r="K11" s="65" t="s">
        <v>419</v>
      </c>
      <c r="L11" s="65" t="s">
        <v>196</v>
      </c>
      <c r="M11" s="65" t="s">
        <v>385</v>
      </c>
      <c r="N11" s="65" t="s">
        <v>414</v>
      </c>
      <c r="O11" s="65" t="s">
        <v>373</v>
      </c>
      <c r="P11" s="65" t="s">
        <v>388</v>
      </c>
      <c r="Q11" s="65" t="s">
        <v>366</v>
      </c>
      <c r="R11" s="65" t="s">
        <v>367</v>
      </c>
      <c r="S11" s="65" t="s">
        <v>377</v>
      </c>
      <c r="T11" s="65" t="s">
        <v>357</v>
      </c>
      <c r="U11" s="65" t="s">
        <v>370</v>
      </c>
      <c r="V11" s="85" t="s">
        <v>371</v>
      </c>
      <c r="W11" s="136" t="s">
        <v>22</v>
      </c>
      <c r="X11" s="20" t="s">
        <v>23</v>
      </c>
      <c r="Y11" s="18">
        <f t="shared" ref="Y11:Y54" si="0">COUNTIF(D11:V11,"A.14")</f>
        <v>0</v>
      </c>
      <c r="Z11" s="18">
        <f t="shared" ref="Z11:Z54" si="1">COUNTIF(D11:V11,"A.28")</f>
        <v>0</v>
      </c>
      <c r="AA11" s="18">
        <f t="shared" ref="AA11:AA54" si="2">COUNTIF(D11:V11,"B.11")</f>
        <v>1</v>
      </c>
      <c r="AB11" s="18">
        <f t="shared" ref="AB11:AB54" si="3">COUNTIF(D11:V11,"B.25")</f>
        <v>0</v>
      </c>
      <c r="AC11" s="18">
        <f t="shared" ref="AC11:AC54" si="4">COUNTIF(D11:V11,"C.12")</f>
        <v>1</v>
      </c>
      <c r="AD11" s="18">
        <f t="shared" ref="AD11:AD54" si="5">COUNTIF(D11:V11,"C.6")</f>
        <v>0</v>
      </c>
      <c r="AE11" s="18">
        <f t="shared" ref="AE11:AE54" si="6">COUNTIF(D11:V11,"C.23")</f>
        <v>0</v>
      </c>
      <c r="AF11" s="18">
        <f t="shared" ref="AF11:AF54" si="7">COUNTIF(D11:V11,"C.17")</f>
        <v>0</v>
      </c>
      <c r="AG11" s="18">
        <f t="shared" ref="AG11:AG54" si="8">COUNTIF(D11:V11,"D.15")</f>
        <v>1</v>
      </c>
      <c r="AH11" s="117">
        <f t="shared" ref="AH11:AH54" si="9">COUNTIF(D11:V11,"E.9")</f>
        <v>1</v>
      </c>
      <c r="AI11" s="117">
        <f t="shared" ref="AI11:AI54" si="10">COUNTIF(D11:V11,"E.22")</f>
        <v>1</v>
      </c>
      <c r="AJ11" s="117">
        <f t="shared" ref="AJ11:AJ54" si="11">COUNTIF(D11:V11,"E.30")</f>
        <v>1</v>
      </c>
      <c r="AK11" s="117">
        <f t="shared" ref="AK11:AK54" si="12">COUNTIF(D11:V11,"F.16")</f>
        <v>0</v>
      </c>
      <c r="AL11" s="117">
        <f t="shared" ref="AL11:AL54" si="13">COUNTIF(D11:V11,"F.29")</f>
        <v>0</v>
      </c>
      <c r="AM11" s="117">
        <f t="shared" ref="AM11:AM54" si="14">COUNTIF(D11:V11,"F.39")</f>
        <v>0</v>
      </c>
      <c r="AN11" s="117">
        <f t="shared" ref="AN11:AN54" si="15">COUNTIF(D11:V11,"G.2")</f>
        <v>1</v>
      </c>
      <c r="AO11" s="117">
        <f t="shared" ref="AO11:AO54" si="16">COUNTIF(D11:V11,"G.24")</f>
        <v>1</v>
      </c>
      <c r="AP11" s="117">
        <f t="shared" ref="AP11:AP54" si="17">COUNTIF(D11:V11,"G.37")</f>
        <v>0</v>
      </c>
      <c r="AQ11" s="117">
        <f t="shared" ref="AQ11:AQ54" si="18">COUNTIF(D11:V11,"H.5")</f>
        <v>0</v>
      </c>
      <c r="AR11" s="117">
        <f t="shared" ref="AR11:AR54" si="19">COUNTIF(D11:V11,"H.20")</f>
        <v>0</v>
      </c>
      <c r="AS11" s="117">
        <f t="shared" ref="AS11:AS54" si="20">COUNTIF(D11:V11,"I.1")</f>
        <v>0</v>
      </c>
      <c r="AT11" s="117">
        <f t="shared" ref="AT11:AT54" si="21">COUNTIF(D11:V11,"I.10")</f>
        <v>0</v>
      </c>
      <c r="AU11" s="117">
        <f t="shared" ref="AU11:AU54" si="22">COUNTIF(D11:V11,"J.3")</f>
        <v>1</v>
      </c>
      <c r="AV11" s="117">
        <f t="shared" ref="AV11:AV54" si="23">COUNTIF(D11:V11,"J.13")</f>
        <v>0</v>
      </c>
      <c r="AW11" s="117">
        <f t="shared" ref="AW11:AW54" si="24">COUNTIF(D11:V11,"K.4")</f>
        <v>0</v>
      </c>
      <c r="AX11" s="117">
        <f t="shared" ref="AX11:AX54" si="25">COUNTIF(D11:V11,"K.31")</f>
        <v>0</v>
      </c>
      <c r="AY11" s="117">
        <f t="shared" ref="AY11:AY54" si="26">COUNTIF(D11:V11,"K.41")</f>
        <v>0</v>
      </c>
      <c r="AZ11" s="117">
        <f t="shared" ref="AZ11:AZ54" si="27">COUNTIF(D11:V11,"K.43")</f>
        <v>0</v>
      </c>
      <c r="BA11" s="117">
        <f t="shared" ref="BA11:BA54" si="28">COUNTIF(D11:V11,"L.8")</f>
        <v>1</v>
      </c>
      <c r="BB11" s="117">
        <f t="shared" ref="BB11:BB54" si="29">COUNTIF(D11:V11,"M.21")</f>
        <v>1</v>
      </c>
      <c r="BC11" s="117">
        <f t="shared" ref="BC11:BC54" si="30">COUNTIF(D11:V11,"M.27")</f>
        <v>0</v>
      </c>
      <c r="BD11" s="117">
        <f t="shared" ref="BD11:BD54" si="31">COUNTIF(D11:V11,"N.33")</f>
        <v>0</v>
      </c>
      <c r="BE11" s="117">
        <f t="shared" ref="BE11:BE54" si="32">COUNTIF(D11:V11,"N.35")</f>
        <v>1</v>
      </c>
      <c r="BF11" s="117">
        <f t="shared" ref="BF11:BF54" si="33">COUNTIF(D11:V11,"O.34")</f>
        <v>0</v>
      </c>
      <c r="BG11" s="117">
        <f t="shared" ref="BG11:BG54" si="34">COUNTIF(D11:V11,"O.40")</f>
        <v>0</v>
      </c>
      <c r="BH11" s="117">
        <f t="shared" ref="BH11:BH54" si="35">COUNTIF(D11:V11,"P.19")</f>
        <v>1</v>
      </c>
      <c r="BI11" s="117">
        <f t="shared" ref="BI11:BI54" si="36">COUNTIF(D11:V11,"R.18")</f>
        <v>1</v>
      </c>
      <c r="BJ11" s="117">
        <f t="shared" ref="BJ11:BJ54" si="37">COUNTIF(D11:V11,"S.6")</f>
        <v>1</v>
      </c>
      <c r="BK11" s="117">
        <f t="shared" ref="BK11:BK54" si="38">COUNTIF(D11:V11,"T.32")</f>
        <v>0</v>
      </c>
      <c r="BL11" s="117">
        <f t="shared" ref="BL11:BL54" si="39">COUNTIF(D11:V11,"T.44")</f>
        <v>0</v>
      </c>
      <c r="BM11" s="117">
        <f t="shared" ref="BM11:BM54" si="40">COUNTIF(D11:V11,"U.18")</f>
        <v>0</v>
      </c>
      <c r="BN11" s="117">
        <f t="shared" ref="BN11:BN54" si="41">COUNTIF(D11:V11,"U.27")</f>
        <v>0</v>
      </c>
      <c r="BO11" s="117">
        <f t="shared" ref="BO11:BO54" si="42">COUNTIF(D11:V11,"U.38")</f>
        <v>0</v>
      </c>
      <c r="BP11" s="117">
        <f t="shared" ref="BP11:BP54" si="43">COUNTIF(D11:V11,"W.42")</f>
        <v>0</v>
      </c>
      <c r="BQ11" s="117">
        <f t="shared" ref="BQ11:BQ54" si="44">COUNTIF(D11:V11,"X.7")</f>
        <v>0</v>
      </c>
      <c r="BR11" s="117">
        <f t="shared" ref="BR11:BR54" si="45">COUNTIF(D11:V11,"X.26")</f>
        <v>0</v>
      </c>
      <c r="BS11" s="117">
        <f t="shared" ref="BS11:BS54" si="46">COUNTIF(D11:V11,"X.36")</f>
        <v>0</v>
      </c>
      <c r="BT11" s="18"/>
      <c r="BU11" s="18"/>
    </row>
    <row r="12" spans="1:73" ht="18" customHeight="1" x14ac:dyDescent="0.25">
      <c r="A12" s="662"/>
      <c r="B12" s="664"/>
      <c r="C12" s="46">
        <v>5</v>
      </c>
      <c r="D12" s="63" t="s">
        <v>343</v>
      </c>
      <c r="E12" s="65" t="s">
        <v>361</v>
      </c>
      <c r="F12" s="65" t="s">
        <v>365</v>
      </c>
      <c r="G12" s="133" t="s">
        <v>354</v>
      </c>
      <c r="H12" s="65" t="s">
        <v>383</v>
      </c>
      <c r="I12" s="65" t="s">
        <v>360</v>
      </c>
      <c r="J12" s="65" t="s">
        <v>417</v>
      </c>
      <c r="K12" s="65" t="s">
        <v>402</v>
      </c>
      <c r="L12" s="65" t="s">
        <v>419</v>
      </c>
      <c r="M12" s="65" t="s">
        <v>413</v>
      </c>
      <c r="N12" s="65" t="s">
        <v>239</v>
      </c>
      <c r="O12" s="65" t="s">
        <v>388</v>
      </c>
      <c r="P12" s="65" t="s">
        <v>373</v>
      </c>
      <c r="Q12" s="65" t="s">
        <v>367</v>
      </c>
      <c r="R12" s="65" t="s">
        <v>366</v>
      </c>
      <c r="S12" s="65" t="s">
        <v>376</v>
      </c>
      <c r="T12" s="65" t="s">
        <v>377</v>
      </c>
      <c r="U12" s="65" t="s">
        <v>371</v>
      </c>
      <c r="V12" s="85" t="s">
        <v>394</v>
      </c>
      <c r="W12" s="136" t="s">
        <v>28</v>
      </c>
      <c r="X12" s="20" t="s">
        <v>24</v>
      </c>
      <c r="Y12" s="18">
        <f t="shared" si="0"/>
        <v>0</v>
      </c>
      <c r="Z12" s="18">
        <f t="shared" si="1"/>
        <v>0</v>
      </c>
      <c r="AA12" s="18">
        <f t="shared" si="2"/>
        <v>0</v>
      </c>
      <c r="AB12" s="18">
        <f t="shared" si="3"/>
        <v>0</v>
      </c>
      <c r="AC12" s="18">
        <f t="shared" si="4"/>
        <v>1</v>
      </c>
      <c r="AD12" s="18">
        <f t="shared" si="5"/>
        <v>0</v>
      </c>
      <c r="AE12" s="18">
        <f t="shared" si="6"/>
        <v>1</v>
      </c>
      <c r="AF12" s="18">
        <f t="shared" si="7"/>
        <v>0</v>
      </c>
      <c r="AG12" s="18">
        <f t="shared" si="8"/>
        <v>0</v>
      </c>
      <c r="AH12" s="117">
        <f t="shared" si="9"/>
        <v>0</v>
      </c>
      <c r="AI12" s="117">
        <f t="shared" si="10"/>
        <v>1</v>
      </c>
      <c r="AJ12" s="117">
        <f t="shared" si="11"/>
        <v>1</v>
      </c>
      <c r="AK12" s="117">
        <f t="shared" si="12"/>
        <v>0</v>
      </c>
      <c r="AL12" s="117">
        <f t="shared" si="13"/>
        <v>0</v>
      </c>
      <c r="AM12" s="117">
        <f t="shared" si="14"/>
        <v>0</v>
      </c>
      <c r="AN12" s="117">
        <f t="shared" si="15"/>
        <v>1</v>
      </c>
      <c r="AO12" s="117">
        <f t="shared" si="16"/>
        <v>1</v>
      </c>
      <c r="AP12" s="117">
        <f t="shared" si="17"/>
        <v>0</v>
      </c>
      <c r="AQ12" s="117">
        <f t="shared" si="18"/>
        <v>0</v>
      </c>
      <c r="AR12" s="117">
        <f t="shared" si="19"/>
        <v>0</v>
      </c>
      <c r="AS12" s="117">
        <f t="shared" si="20"/>
        <v>0</v>
      </c>
      <c r="AT12" s="117">
        <f t="shared" si="21"/>
        <v>1</v>
      </c>
      <c r="AU12" s="117">
        <f t="shared" si="22"/>
        <v>1</v>
      </c>
      <c r="AV12" s="117">
        <f t="shared" si="23"/>
        <v>0</v>
      </c>
      <c r="AW12" s="117">
        <f t="shared" si="24"/>
        <v>1</v>
      </c>
      <c r="AX12" s="117">
        <f t="shared" si="25"/>
        <v>0</v>
      </c>
      <c r="AY12" s="117">
        <f t="shared" si="26"/>
        <v>0</v>
      </c>
      <c r="AZ12" s="117">
        <f t="shared" si="27"/>
        <v>0</v>
      </c>
      <c r="BA12" s="117">
        <f t="shared" si="28"/>
        <v>1</v>
      </c>
      <c r="BB12" s="117">
        <f t="shared" si="29"/>
        <v>0</v>
      </c>
      <c r="BC12" s="117">
        <f t="shared" si="30"/>
        <v>0</v>
      </c>
      <c r="BD12" s="117">
        <f t="shared" si="31"/>
        <v>0</v>
      </c>
      <c r="BE12" s="117">
        <f t="shared" si="32"/>
        <v>0</v>
      </c>
      <c r="BF12" s="117">
        <f t="shared" si="33"/>
        <v>0</v>
      </c>
      <c r="BG12" s="117">
        <f t="shared" si="34"/>
        <v>0</v>
      </c>
      <c r="BH12" s="117">
        <f t="shared" si="35"/>
        <v>1</v>
      </c>
      <c r="BI12" s="117">
        <f t="shared" si="36"/>
        <v>0</v>
      </c>
      <c r="BJ12" s="117">
        <f t="shared" si="37"/>
        <v>1</v>
      </c>
      <c r="BK12" s="117">
        <f t="shared" si="38"/>
        <v>0</v>
      </c>
      <c r="BL12" s="117">
        <f t="shared" si="39"/>
        <v>0</v>
      </c>
      <c r="BM12" s="117">
        <f t="shared" si="40"/>
        <v>0</v>
      </c>
      <c r="BN12" s="117">
        <f t="shared" si="41"/>
        <v>1</v>
      </c>
      <c r="BO12" s="117">
        <f t="shared" si="42"/>
        <v>0</v>
      </c>
      <c r="BP12" s="117">
        <f t="shared" si="43"/>
        <v>0</v>
      </c>
      <c r="BQ12" s="117">
        <f t="shared" si="44"/>
        <v>1</v>
      </c>
      <c r="BR12" s="117">
        <f t="shared" si="45"/>
        <v>1</v>
      </c>
      <c r="BS12" s="117">
        <f t="shared" si="46"/>
        <v>0</v>
      </c>
      <c r="BT12" s="18"/>
      <c r="BU12" s="18"/>
    </row>
    <row r="13" spans="1:73" ht="18" customHeight="1" x14ac:dyDescent="0.25">
      <c r="A13" s="662"/>
      <c r="B13" s="664"/>
      <c r="C13" s="46">
        <v>6</v>
      </c>
      <c r="D13" s="139" t="s">
        <v>354</v>
      </c>
      <c r="E13" s="65" t="s">
        <v>361</v>
      </c>
      <c r="F13" s="65" t="s">
        <v>365</v>
      </c>
      <c r="G13" s="65" t="s">
        <v>383</v>
      </c>
      <c r="H13" s="65" t="s">
        <v>359</v>
      </c>
      <c r="I13" s="65" t="s">
        <v>360</v>
      </c>
      <c r="J13" s="65" t="s">
        <v>402</v>
      </c>
      <c r="K13" s="65" t="s">
        <v>417</v>
      </c>
      <c r="L13" s="65" t="s">
        <v>419</v>
      </c>
      <c r="M13" s="65" t="s">
        <v>413</v>
      </c>
      <c r="N13" s="65" t="s">
        <v>239</v>
      </c>
      <c r="O13" s="65" t="s">
        <v>388</v>
      </c>
      <c r="P13" s="65" t="s">
        <v>373</v>
      </c>
      <c r="Q13" s="118" t="s">
        <v>367</v>
      </c>
      <c r="R13" s="65" t="s">
        <v>357</v>
      </c>
      <c r="S13" s="65" t="s">
        <v>376</v>
      </c>
      <c r="T13" s="65" t="s">
        <v>377</v>
      </c>
      <c r="U13" s="65" t="s">
        <v>371</v>
      </c>
      <c r="V13" s="85" t="s">
        <v>394</v>
      </c>
      <c r="W13" s="136" t="s">
        <v>29</v>
      </c>
      <c r="X13" s="20" t="s">
        <v>25</v>
      </c>
      <c r="Y13" s="18">
        <f t="shared" si="0"/>
        <v>0</v>
      </c>
      <c r="Z13" s="18">
        <f t="shared" si="1"/>
        <v>0</v>
      </c>
      <c r="AA13" s="18">
        <f t="shared" si="2"/>
        <v>1</v>
      </c>
      <c r="AB13" s="18">
        <f t="shared" si="3"/>
        <v>0</v>
      </c>
      <c r="AC13" s="18">
        <f t="shared" si="4"/>
        <v>0</v>
      </c>
      <c r="AD13" s="18">
        <f t="shared" si="5"/>
        <v>0</v>
      </c>
      <c r="AE13" s="18">
        <f t="shared" si="6"/>
        <v>1</v>
      </c>
      <c r="AF13" s="18">
        <f t="shared" si="7"/>
        <v>0</v>
      </c>
      <c r="AG13" s="18">
        <f t="shared" si="8"/>
        <v>1</v>
      </c>
      <c r="AH13" s="117">
        <f t="shared" si="9"/>
        <v>0</v>
      </c>
      <c r="AI13" s="117">
        <f t="shared" si="10"/>
        <v>1</v>
      </c>
      <c r="AJ13" s="117">
        <f t="shared" si="11"/>
        <v>1</v>
      </c>
      <c r="AK13" s="117">
        <f t="shared" si="12"/>
        <v>0</v>
      </c>
      <c r="AL13" s="117">
        <f t="shared" si="13"/>
        <v>0</v>
      </c>
      <c r="AM13" s="117">
        <f t="shared" si="14"/>
        <v>0</v>
      </c>
      <c r="AN13" s="117">
        <f t="shared" si="15"/>
        <v>1</v>
      </c>
      <c r="AO13" s="117">
        <f t="shared" si="16"/>
        <v>1</v>
      </c>
      <c r="AP13" s="117">
        <f t="shared" si="17"/>
        <v>0</v>
      </c>
      <c r="AQ13" s="117">
        <f t="shared" si="18"/>
        <v>0</v>
      </c>
      <c r="AR13" s="117">
        <f t="shared" si="19"/>
        <v>0</v>
      </c>
      <c r="AS13" s="117">
        <f t="shared" si="20"/>
        <v>0</v>
      </c>
      <c r="AT13" s="117">
        <f t="shared" si="21"/>
        <v>1</v>
      </c>
      <c r="AU13" s="117">
        <f t="shared" si="22"/>
        <v>1</v>
      </c>
      <c r="AV13" s="117">
        <f t="shared" si="23"/>
        <v>0</v>
      </c>
      <c r="AW13" s="117">
        <f t="shared" si="24"/>
        <v>1</v>
      </c>
      <c r="AX13" s="117">
        <f t="shared" si="25"/>
        <v>0</v>
      </c>
      <c r="AY13" s="117">
        <f t="shared" si="26"/>
        <v>0</v>
      </c>
      <c r="AZ13" s="117">
        <f t="shared" si="27"/>
        <v>0</v>
      </c>
      <c r="BA13" s="117">
        <f t="shared" si="28"/>
        <v>1</v>
      </c>
      <c r="BB13" s="117">
        <f t="shared" si="29"/>
        <v>0</v>
      </c>
      <c r="BC13" s="117">
        <f t="shared" si="30"/>
        <v>0</v>
      </c>
      <c r="BD13" s="117">
        <f t="shared" si="31"/>
        <v>0</v>
      </c>
      <c r="BE13" s="117">
        <f t="shared" si="32"/>
        <v>0</v>
      </c>
      <c r="BF13" s="117">
        <f t="shared" si="33"/>
        <v>0</v>
      </c>
      <c r="BG13" s="117">
        <f t="shared" si="34"/>
        <v>0</v>
      </c>
      <c r="BH13" s="117">
        <f t="shared" si="35"/>
        <v>1</v>
      </c>
      <c r="BI13" s="117">
        <f t="shared" si="36"/>
        <v>0</v>
      </c>
      <c r="BJ13" s="117">
        <f t="shared" si="37"/>
        <v>1</v>
      </c>
      <c r="BK13" s="117">
        <f t="shared" si="38"/>
        <v>0</v>
      </c>
      <c r="BL13" s="117">
        <f t="shared" si="39"/>
        <v>0</v>
      </c>
      <c r="BM13" s="117">
        <f t="shared" si="40"/>
        <v>0</v>
      </c>
      <c r="BN13" s="117">
        <f t="shared" si="41"/>
        <v>1</v>
      </c>
      <c r="BO13" s="117">
        <f t="shared" si="42"/>
        <v>0</v>
      </c>
      <c r="BP13" s="117">
        <f t="shared" si="43"/>
        <v>0</v>
      </c>
      <c r="BQ13" s="117">
        <f t="shared" si="44"/>
        <v>0</v>
      </c>
      <c r="BR13" s="117">
        <f t="shared" si="45"/>
        <v>1</v>
      </c>
      <c r="BS13" s="117">
        <f t="shared" si="46"/>
        <v>0</v>
      </c>
      <c r="BT13" s="18"/>
      <c r="BU13" s="18"/>
    </row>
    <row r="14" spans="1:73" ht="18" customHeight="1" x14ac:dyDescent="0.25">
      <c r="A14" s="662"/>
      <c r="B14" s="664"/>
      <c r="C14" s="46">
        <v>7</v>
      </c>
      <c r="D14" s="63" t="s">
        <v>359</v>
      </c>
      <c r="E14" s="65" t="s">
        <v>365</v>
      </c>
      <c r="F14" s="65" t="s">
        <v>361</v>
      </c>
      <c r="G14" s="65" t="s">
        <v>389</v>
      </c>
      <c r="H14" s="65" t="s">
        <v>360</v>
      </c>
      <c r="I14" s="65" t="s">
        <v>358</v>
      </c>
      <c r="J14" s="65" t="s">
        <v>374</v>
      </c>
      <c r="K14" s="65" t="s">
        <v>371</v>
      </c>
      <c r="L14" s="65" t="s">
        <v>417</v>
      </c>
      <c r="M14" s="65" t="s">
        <v>419</v>
      </c>
      <c r="N14" s="65" t="s">
        <v>413</v>
      </c>
      <c r="O14" s="65" t="s">
        <v>402</v>
      </c>
      <c r="P14" s="65" t="s">
        <v>414</v>
      </c>
      <c r="Q14" s="65" t="s">
        <v>373</v>
      </c>
      <c r="R14" s="65" t="s">
        <v>357</v>
      </c>
      <c r="S14" s="65" t="s">
        <v>375</v>
      </c>
      <c r="T14" s="65" t="s">
        <v>376</v>
      </c>
      <c r="U14" s="65" t="s">
        <v>394</v>
      </c>
      <c r="V14" s="85" t="s">
        <v>370</v>
      </c>
      <c r="W14" s="136" t="s">
        <v>30</v>
      </c>
      <c r="X14" s="20" t="s">
        <v>26</v>
      </c>
      <c r="Y14" s="18">
        <f t="shared" si="0"/>
        <v>0</v>
      </c>
      <c r="Z14" s="18">
        <f t="shared" si="1"/>
        <v>0</v>
      </c>
      <c r="AA14" s="18">
        <f t="shared" si="2"/>
        <v>1</v>
      </c>
      <c r="AB14" s="18">
        <f t="shared" si="3"/>
        <v>1</v>
      </c>
      <c r="AC14" s="18">
        <f t="shared" si="4"/>
        <v>0</v>
      </c>
      <c r="AD14" s="18">
        <f t="shared" si="5"/>
        <v>0</v>
      </c>
      <c r="AE14" s="18">
        <f t="shared" si="6"/>
        <v>1</v>
      </c>
      <c r="AF14" s="18">
        <f t="shared" si="7"/>
        <v>0</v>
      </c>
      <c r="AG14" s="18">
        <f t="shared" si="8"/>
        <v>1</v>
      </c>
      <c r="AH14" s="117">
        <f t="shared" si="9"/>
        <v>1</v>
      </c>
      <c r="AI14" s="117">
        <f t="shared" si="10"/>
        <v>1</v>
      </c>
      <c r="AJ14" s="117">
        <f t="shared" si="11"/>
        <v>1</v>
      </c>
      <c r="AK14" s="117">
        <f t="shared" si="12"/>
        <v>0</v>
      </c>
      <c r="AL14" s="117">
        <f t="shared" si="13"/>
        <v>0</v>
      </c>
      <c r="AM14" s="117">
        <f t="shared" si="14"/>
        <v>0</v>
      </c>
      <c r="AN14" s="117">
        <f t="shared" si="15"/>
        <v>1</v>
      </c>
      <c r="AO14" s="117">
        <f t="shared" si="16"/>
        <v>1</v>
      </c>
      <c r="AP14" s="117">
        <f t="shared" si="17"/>
        <v>0</v>
      </c>
      <c r="AQ14" s="117">
        <f t="shared" si="18"/>
        <v>1</v>
      </c>
      <c r="AR14" s="117">
        <f t="shared" si="19"/>
        <v>1</v>
      </c>
      <c r="AS14" s="117">
        <f t="shared" si="20"/>
        <v>0</v>
      </c>
      <c r="AT14" s="117">
        <f t="shared" si="21"/>
        <v>1</v>
      </c>
      <c r="AU14" s="117">
        <f t="shared" si="22"/>
        <v>0</v>
      </c>
      <c r="AV14" s="117">
        <f t="shared" si="23"/>
        <v>0</v>
      </c>
      <c r="AW14" s="117">
        <f t="shared" si="24"/>
        <v>0</v>
      </c>
      <c r="AX14" s="117">
        <f t="shared" si="25"/>
        <v>0</v>
      </c>
      <c r="AY14" s="117">
        <f t="shared" si="26"/>
        <v>0</v>
      </c>
      <c r="AZ14" s="117">
        <f t="shared" si="27"/>
        <v>0</v>
      </c>
      <c r="BA14" s="117">
        <f t="shared" si="28"/>
        <v>0</v>
      </c>
      <c r="BB14" s="117">
        <f t="shared" si="29"/>
        <v>0</v>
      </c>
      <c r="BC14" s="117">
        <f t="shared" si="30"/>
        <v>0</v>
      </c>
      <c r="BD14" s="117">
        <f t="shared" si="31"/>
        <v>0</v>
      </c>
      <c r="BE14" s="117">
        <f t="shared" si="32"/>
        <v>0</v>
      </c>
      <c r="BF14" s="117">
        <f t="shared" si="33"/>
        <v>0</v>
      </c>
      <c r="BG14" s="117">
        <f t="shared" si="34"/>
        <v>0</v>
      </c>
      <c r="BH14" s="117">
        <f t="shared" si="35"/>
        <v>0</v>
      </c>
      <c r="BI14" s="117">
        <f t="shared" si="36"/>
        <v>1</v>
      </c>
      <c r="BJ14" s="117">
        <f t="shared" si="37"/>
        <v>0</v>
      </c>
      <c r="BK14" s="117">
        <f t="shared" si="38"/>
        <v>0</v>
      </c>
      <c r="BL14" s="117">
        <f t="shared" si="39"/>
        <v>0</v>
      </c>
      <c r="BM14" s="117">
        <f t="shared" si="40"/>
        <v>0</v>
      </c>
      <c r="BN14" s="117">
        <f t="shared" si="41"/>
        <v>1</v>
      </c>
      <c r="BO14" s="117">
        <f t="shared" si="42"/>
        <v>0</v>
      </c>
      <c r="BP14" s="117">
        <f t="shared" si="43"/>
        <v>0</v>
      </c>
      <c r="BQ14" s="117">
        <f t="shared" si="44"/>
        <v>0</v>
      </c>
      <c r="BR14" s="117">
        <f t="shared" si="45"/>
        <v>1</v>
      </c>
      <c r="BS14" s="117">
        <f t="shared" si="46"/>
        <v>0</v>
      </c>
      <c r="BT14" s="18"/>
      <c r="BU14" s="18"/>
    </row>
    <row r="15" spans="1:73" ht="18" customHeight="1" thickBot="1" x14ac:dyDescent="0.3">
      <c r="A15" s="663"/>
      <c r="B15" s="665"/>
      <c r="C15" s="16">
        <v>8</v>
      </c>
      <c r="D15" s="108" t="s">
        <v>383</v>
      </c>
      <c r="E15" s="73" t="s">
        <v>365</v>
      </c>
      <c r="F15" s="73" t="s">
        <v>361</v>
      </c>
      <c r="G15" s="73" t="s">
        <v>389</v>
      </c>
      <c r="H15" s="73" t="s">
        <v>360</v>
      </c>
      <c r="I15" s="73" t="s">
        <v>358</v>
      </c>
      <c r="J15" s="73" t="s">
        <v>374</v>
      </c>
      <c r="K15" s="73" t="s">
        <v>371</v>
      </c>
      <c r="L15" s="73" t="s">
        <v>402</v>
      </c>
      <c r="M15" s="73" t="s">
        <v>419</v>
      </c>
      <c r="N15" s="73" t="s">
        <v>413</v>
      </c>
      <c r="O15" s="73" t="s">
        <v>417</v>
      </c>
      <c r="P15" s="73" t="s">
        <v>414</v>
      </c>
      <c r="Q15" s="73" t="s">
        <v>373</v>
      </c>
      <c r="R15" s="73" t="s">
        <v>343</v>
      </c>
      <c r="S15" s="73" t="s">
        <v>375</v>
      </c>
      <c r="T15" s="73" t="s">
        <v>376</v>
      </c>
      <c r="U15" s="73" t="s">
        <v>394</v>
      </c>
      <c r="V15" s="86" t="s">
        <v>370</v>
      </c>
      <c r="W15" s="731" t="s">
        <v>27</v>
      </c>
      <c r="X15" s="732"/>
      <c r="Y15" s="18">
        <f t="shared" si="0"/>
        <v>0</v>
      </c>
      <c r="Z15" s="18">
        <f t="shared" si="1"/>
        <v>0</v>
      </c>
      <c r="AA15" s="18">
        <f t="shared" si="2"/>
        <v>0</v>
      </c>
      <c r="AB15" s="18">
        <f t="shared" si="3"/>
        <v>1</v>
      </c>
      <c r="AC15" s="18">
        <f t="shared" si="4"/>
        <v>0</v>
      </c>
      <c r="AD15" s="18">
        <f t="shared" si="5"/>
        <v>0</v>
      </c>
      <c r="AE15" s="18">
        <f t="shared" si="6"/>
        <v>1</v>
      </c>
      <c r="AF15" s="18">
        <f t="shared" si="7"/>
        <v>0</v>
      </c>
      <c r="AG15" s="18">
        <f t="shared" si="8"/>
        <v>0</v>
      </c>
      <c r="AH15" s="117">
        <f t="shared" si="9"/>
        <v>1</v>
      </c>
      <c r="AI15" s="117">
        <f t="shared" si="10"/>
        <v>1</v>
      </c>
      <c r="AJ15" s="117">
        <f t="shared" si="11"/>
        <v>1</v>
      </c>
      <c r="AK15" s="117">
        <f t="shared" si="12"/>
        <v>0</v>
      </c>
      <c r="AL15" s="117">
        <f t="shared" si="13"/>
        <v>0</v>
      </c>
      <c r="AM15" s="117">
        <f t="shared" si="14"/>
        <v>0</v>
      </c>
      <c r="AN15" s="117">
        <f t="shared" si="15"/>
        <v>1</v>
      </c>
      <c r="AO15" s="117">
        <f t="shared" si="16"/>
        <v>1</v>
      </c>
      <c r="AP15" s="117">
        <f t="shared" si="17"/>
        <v>0</v>
      </c>
      <c r="AQ15" s="117">
        <f t="shared" si="18"/>
        <v>1</v>
      </c>
      <c r="AR15" s="117">
        <f t="shared" si="19"/>
        <v>1</v>
      </c>
      <c r="AS15" s="117">
        <f t="shared" si="20"/>
        <v>0</v>
      </c>
      <c r="AT15" s="117">
        <f t="shared" si="21"/>
        <v>1</v>
      </c>
      <c r="AU15" s="117">
        <f t="shared" si="22"/>
        <v>0</v>
      </c>
      <c r="AV15" s="117">
        <f t="shared" si="23"/>
        <v>0</v>
      </c>
      <c r="AW15" s="117">
        <f t="shared" si="24"/>
        <v>0</v>
      </c>
      <c r="AX15" s="117">
        <f t="shared" si="25"/>
        <v>0</v>
      </c>
      <c r="AY15" s="117">
        <f t="shared" si="26"/>
        <v>0</v>
      </c>
      <c r="AZ15" s="117">
        <f t="shared" si="27"/>
        <v>0</v>
      </c>
      <c r="BA15" s="117">
        <f t="shared" si="28"/>
        <v>1</v>
      </c>
      <c r="BB15" s="117">
        <f t="shared" si="29"/>
        <v>0</v>
      </c>
      <c r="BC15" s="117">
        <f t="shared" si="30"/>
        <v>0</v>
      </c>
      <c r="BD15" s="117">
        <f t="shared" si="31"/>
        <v>0</v>
      </c>
      <c r="BE15" s="117">
        <f t="shared" si="32"/>
        <v>0</v>
      </c>
      <c r="BF15" s="117">
        <f t="shared" si="33"/>
        <v>0</v>
      </c>
      <c r="BG15" s="117">
        <f t="shared" si="34"/>
        <v>0</v>
      </c>
      <c r="BH15" s="117">
        <f t="shared" si="35"/>
        <v>0</v>
      </c>
      <c r="BI15" s="117">
        <f t="shared" si="36"/>
        <v>1</v>
      </c>
      <c r="BJ15" s="117">
        <f t="shared" si="37"/>
        <v>0</v>
      </c>
      <c r="BK15" s="117">
        <f t="shared" si="38"/>
        <v>0</v>
      </c>
      <c r="BL15" s="117">
        <f t="shared" si="39"/>
        <v>0</v>
      </c>
      <c r="BM15" s="117">
        <f t="shared" si="40"/>
        <v>0</v>
      </c>
      <c r="BN15" s="117">
        <f t="shared" si="41"/>
        <v>1</v>
      </c>
      <c r="BO15" s="117">
        <f t="shared" si="42"/>
        <v>0</v>
      </c>
      <c r="BP15" s="117">
        <f t="shared" si="43"/>
        <v>0</v>
      </c>
      <c r="BQ15" s="117">
        <f t="shared" si="44"/>
        <v>1</v>
      </c>
      <c r="BR15" s="117">
        <f t="shared" si="45"/>
        <v>1</v>
      </c>
      <c r="BS15" s="117">
        <f t="shared" si="46"/>
        <v>0</v>
      </c>
      <c r="BT15" s="18"/>
      <c r="BU15" s="18"/>
    </row>
    <row r="16" spans="1:73" ht="18" customHeight="1" thickTop="1" x14ac:dyDescent="0.25">
      <c r="A16" s="662">
        <v>2</v>
      </c>
      <c r="B16" s="664" t="s">
        <v>17</v>
      </c>
      <c r="C16" s="12">
        <v>1</v>
      </c>
      <c r="D16" s="61" t="s">
        <v>363</v>
      </c>
      <c r="E16" s="72" t="s">
        <v>389</v>
      </c>
      <c r="F16" s="72" t="s">
        <v>360</v>
      </c>
      <c r="G16" s="72" t="s">
        <v>361</v>
      </c>
      <c r="H16" s="72" t="s">
        <v>415</v>
      </c>
      <c r="I16" s="72" t="s">
        <v>365</v>
      </c>
      <c r="J16" s="72" t="s">
        <v>355</v>
      </c>
      <c r="K16" s="72" t="s">
        <v>362</v>
      </c>
      <c r="L16" s="72" t="s">
        <v>362</v>
      </c>
      <c r="M16" s="72" t="s">
        <v>359</v>
      </c>
      <c r="N16" s="72" t="s">
        <v>419</v>
      </c>
      <c r="O16" s="72" t="s">
        <v>414</v>
      </c>
      <c r="P16" s="72" t="s">
        <v>196</v>
      </c>
      <c r="Q16" s="65" t="s">
        <v>394</v>
      </c>
      <c r="R16" s="72" t="s">
        <v>366</v>
      </c>
      <c r="S16" s="72" t="s">
        <v>371</v>
      </c>
      <c r="T16" s="72" t="s">
        <v>370</v>
      </c>
      <c r="U16" s="72" t="s">
        <v>239</v>
      </c>
      <c r="V16" s="91" t="s">
        <v>383</v>
      </c>
      <c r="W16" s="136" t="s">
        <v>31</v>
      </c>
      <c r="X16" s="20" t="s">
        <v>35</v>
      </c>
      <c r="Y16" s="18">
        <f t="shared" si="0"/>
        <v>0</v>
      </c>
      <c r="Z16" s="18">
        <f t="shared" si="1"/>
        <v>1</v>
      </c>
      <c r="AA16" s="18">
        <f t="shared" si="2"/>
        <v>0</v>
      </c>
      <c r="AB16" s="18">
        <f t="shared" si="3"/>
        <v>0</v>
      </c>
      <c r="AC16" s="18">
        <f t="shared" si="4"/>
        <v>1</v>
      </c>
      <c r="AD16" s="18">
        <f t="shared" si="5"/>
        <v>0</v>
      </c>
      <c r="AE16" s="18">
        <f t="shared" si="6"/>
        <v>1</v>
      </c>
      <c r="AF16" s="18">
        <f t="shared" si="7"/>
        <v>0</v>
      </c>
      <c r="AG16" s="18">
        <f t="shared" si="8"/>
        <v>1</v>
      </c>
      <c r="AH16" s="117">
        <f t="shared" si="9"/>
        <v>1</v>
      </c>
      <c r="AI16" s="117">
        <f t="shared" si="10"/>
        <v>0</v>
      </c>
      <c r="AJ16" s="117">
        <f t="shared" si="11"/>
        <v>1</v>
      </c>
      <c r="AK16" s="117">
        <f t="shared" si="12"/>
        <v>2</v>
      </c>
      <c r="AL16" s="117">
        <f t="shared" si="13"/>
        <v>1</v>
      </c>
      <c r="AM16" s="117">
        <f t="shared" si="14"/>
        <v>0</v>
      </c>
      <c r="AN16" s="117">
        <f t="shared" si="15"/>
        <v>1</v>
      </c>
      <c r="AO16" s="117">
        <f t="shared" si="16"/>
        <v>1</v>
      </c>
      <c r="AP16" s="117">
        <f t="shared" si="17"/>
        <v>0</v>
      </c>
      <c r="AQ16" s="117">
        <f t="shared" si="18"/>
        <v>0</v>
      </c>
      <c r="AR16" s="117">
        <f t="shared" si="19"/>
        <v>0</v>
      </c>
      <c r="AS16" s="117">
        <f t="shared" si="20"/>
        <v>0</v>
      </c>
      <c r="AT16" s="117">
        <f t="shared" si="21"/>
        <v>0</v>
      </c>
      <c r="AU16" s="117">
        <f t="shared" si="22"/>
        <v>0</v>
      </c>
      <c r="AV16" s="117">
        <f t="shared" si="23"/>
        <v>0</v>
      </c>
      <c r="AW16" s="117">
        <f t="shared" si="24"/>
        <v>1</v>
      </c>
      <c r="AX16" s="117">
        <f t="shared" si="25"/>
        <v>0</v>
      </c>
      <c r="AY16" s="117">
        <f t="shared" si="26"/>
        <v>0</v>
      </c>
      <c r="AZ16" s="117">
        <f t="shared" si="27"/>
        <v>0</v>
      </c>
      <c r="BA16" s="117">
        <f t="shared" si="28"/>
        <v>1</v>
      </c>
      <c r="BB16" s="117">
        <f t="shared" si="29"/>
        <v>0</v>
      </c>
      <c r="BC16" s="117">
        <f t="shared" si="30"/>
        <v>0</v>
      </c>
      <c r="BD16" s="117">
        <f t="shared" si="31"/>
        <v>0</v>
      </c>
      <c r="BE16" s="117">
        <f t="shared" si="32"/>
        <v>1</v>
      </c>
      <c r="BF16" s="117">
        <f t="shared" si="33"/>
        <v>0</v>
      </c>
      <c r="BG16" s="117">
        <f t="shared" si="34"/>
        <v>0</v>
      </c>
      <c r="BH16" s="117">
        <f t="shared" si="35"/>
        <v>0</v>
      </c>
      <c r="BI16" s="117">
        <f t="shared" si="36"/>
        <v>1</v>
      </c>
      <c r="BJ16" s="117">
        <f t="shared" si="37"/>
        <v>0</v>
      </c>
      <c r="BK16" s="117">
        <f t="shared" si="38"/>
        <v>0</v>
      </c>
      <c r="BL16" s="117">
        <f t="shared" si="39"/>
        <v>0</v>
      </c>
      <c r="BM16" s="117">
        <f t="shared" si="40"/>
        <v>0</v>
      </c>
      <c r="BN16" s="117">
        <f t="shared" si="41"/>
        <v>1</v>
      </c>
      <c r="BO16" s="117">
        <f t="shared" si="42"/>
        <v>0</v>
      </c>
      <c r="BP16" s="117">
        <f t="shared" si="43"/>
        <v>0</v>
      </c>
      <c r="BQ16" s="117">
        <f t="shared" si="44"/>
        <v>0</v>
      </c>
      <c r="BR16" s="117">
        <f t="shared" si="45"/>
        <v>0</v>
      </c>
      <c r="BS16" s="117">
        <f t="shared" si="46"/>
        <v>0</v>
      </c>
      <c r="BT16" s="18"/>
      <c r="BU16" s="18"/>
    </row>
    <row r="17" spans="1:73" ht="18" customHeight="1" x14ac:dyDescent="0.25">
      <c r="A17" s="662"/>
      <c r="B17" s="664"/>
      <c r="C17" s="46">
        <v>2</v>
      </c>
      <c r="D17" s="63" t="s">
        <v>363</v>
      </c>
      <c r="E17" s="65" t="s">
        <v>389</v>
      </c>
      <c r="F17" s="65" t="s">
        <v>360</v>
      </c>
      <c r="G17" s="65" t="s">
        <v>361</v>
      </c>
      <c r="H17" s="65" t="s">
        <v>415</v>
      </c>
      <c r="I17" s="65" t="s">
        <v>365</v>
      </c>
      <c r="J17" s="65" t="s">
        <v>355</v>
      </c>
      <c r="K17" s="65" t="s">
        <v>362</v>
      </c>
      <c r="L17" s="65" t="s">
        <v>362</v>
      </c>
      <c r="M17" s="65" t="s">
        <v>359</v>
      </c>
      <c r="N17" s="65" t="s">
        <v>419</v>
      </c>
      <c r="O17" s="65" t="s">
        <v>414</v>
      </c>
      <c r="P17" s="65" t="s">
        <v>196</v>
      </c>
      <c r="Q17" s="65" t="s">
        <v>394</v>
      </c>
      <c r="R17" s="65" t="s">
        <v>366</v>
      </c>
      <c r="S17" s="65" t="s">
        <v>371</v>
      </c>
      <c r="T17" s="65" t="s">
        <v>370</v>
      </c>
      <c r="U17" s="65" t="s">
        <v>239</v>
      </c>
      <c r="V17" s="85" t="s">
        <v>383</v>
      </c>
      <c r="W17" s="45" t="s">
        <v>32</v>
      </c>
      <c r="X17" s="33" t="s">
        <v>36</v>
      </c>
      <c r="Y17" s="18">
        <f t="shared" si="0"/>
        <v>0</v>
      </c>
      <c r="Z17" s="18">
        <f t="shared" si="1"/>
        <v>1</v>
      </c>
      <c r="AA17" s="18">
        <f t="shared" si="2"/>
        <v>0</v>
      </c>
      <c r="AB17" s="18">
        <f t="shared" si="3"/>
        <v>0</v>
      </c>
      <c r="AC17" s="18">
        <f t="shared" si="4"/>
        <v>1</v>
      </c>
      <c r="AD17" s="18">
        <f t="shared" si="5"/>
        <v>0</v>
      </c>
      <c r="AE17" s="18">
        <f t="shared" si="6"/>
        <v>1</v>
      </c>
      <c r="AF17" s="18">
        <f t="shared" si="7"/>
        <v>0</v>
      </c>
      <c r="AG17" s="18">
        <f t="shared" si="8"/>
        <v>1</v>
      </c>
      <c r="AH17" s="117">
        <f t="shared" si="9"/>
        <v>1</v>
      </c>
      <c r="AI17" s="117">
        <f t="shared" si="10"/>
        <v>0</v>
      </c>
      <c r="AJ17" s="117">
        <f t="shared" si="11"/>
        <v>1</v>
      </c>
      <c r="AK17" s="117">
        <f t="shared" si="12"/>
        <v>2</v>
      </c>
      <c r="AL17" s="117">
        <f t="shared" si="13"/>
        <v>1</v>
      </c>
      <c r="AM17" s="117">
        <f t="shared" si="14"/>
        <v>0</v>
      </c>
      <c r="AN17" s="117">
        <f t="shared" si="15"/>
        <v>1</v>
      </c>
      <c r="AO17" s="117">
        <f t="shared" si="16"/>
        <v>1</v>
      </c>
      <c r="AP17" s="117">
        <f t="shared" si="17"/>
        <v>0</v>
      </c>
      <c r="AQ17" s="117">
        <f t="shared" si="18"/>
        <v>0</v>
      </c>
      <c r="AR17" s="117">
        <f t="shared" si="19"/>
        <v>0</v>
      </c>
      <c r="AS17" s="117">
        <f t="shared" si="20"/>
        <v>0</v>
      </c>
      <c r="AT17" s="117">
        <f t="shared" si="21"/>
        <v>0</v>
      </c>
      <c r="AU17" s="117">
        <f t="shared" si="22"/>
        <v>0</v>
      </c>
      <c r="AV17" s="117">
        <f t="shared" si="23"/>
        <v>0</v>
      </c>
      <c r="AW17" s="117">
        <f t="shared" si="24"/>
        <v>1</v>
      </c>
      <c r="AX17" s="117">
        <f t="shared" si="25"/>
        <v>0</v>
      </c>
      <c r="AY17" s="117">
        <f t="shared" si="26"/>
        <v>0</v>
      </c>
      <c r="AZ17" s="117">
        <f t="shared" si="27"/>
        <v>0</v>
      </c>
      <c r="BA17" s="117">
        <f t="shared" si="28"/>
        <v>1</v>
      </c>
      <c r="BB17" s="117">
        <f t="shared" si="29"/>
        <v>0</v>
      </c>
      <c r="BC17" s="117">
        <f t="shared" si="30"/>
        <v>0</v>
      </c>
      <c r="BD17" s="117">
        <f t="shared" si="31"/>
        <v>0</v>
      </c>
      <c r="BE17" s="117">
        <f t="shared" si="32"/>
        <v>1</v>
      </c>
      <c r="BF17" s="117">
        <f t="shared" si="33"/>
        <v>0</v>
      </c>
      <c r="BG17" s="117">
        <f t="shared" si="34"/>
        <v>0</v>
      </c>
      <c r="BH17" s="117">
        <f t="shared" si="35"/>
        <v>0</v>
      </c>
      <c r="BI17" s="117">
        <f t="shared" si="36"/>
        <v>1</v>
      </c>
      <c r="BJ17" s="117">
        <f t="shared" si="37"/>
        <v>0</v>
      </c>
      <c r="BK17" s="117">
        <f t="shared" si="38"/>
        <v>0</v>
      </c>
      <c r="BL17" s="117">
        <f t="shared" si="39"/>
        <v>0</v>
      </c>
      <c r="BM17" s="117">
        <f t="shared" si="40"/>
        <v>0</v>
      </c>
      <c r="BN17" s="117">
        <f t="shared" si="41"/>
        <v>1</v>
      </c>
      <c r="BO17" s="117">
        <f t="shared" si="42"/>
        <v>0</v>
      </c>
      <c r="BP17" s="117">
        <f t="shared" si="43"/>
        <v>0</v>
      </c>
      <c r="BQ17" s="117">
        <f t="shared" si="44"/>
        <v>0</v>
      </c>
      <c r="BR17" s="117">
        <f t="shared" si="45"/>
        <v>0</v>
      </c>
      <c r="BS17" s="117">
        <f t="shared" si="46"/>
        <v>0</v>
      </c>
      <c r="BT17" s="18"/>
      <c r="BU17" s="18"/>
    </row>
    <row r="18" spans="1:73" ht="18" customHeight="1" x14ac:dyDescent="0.25">
      <c r="A18" s="662"/>
      <c r="B18" s="664"/>
      <c r="C18" s="46">
        <v>3</v>
      </c>
      <c r="D18" s="63" t="s">
        <v>355</v>
      </c>
      <c r="E18" s="65" t="s">
        <v>321</v>
      </c>
      <c r="F18" s="65" t="s">
        <v>389</v>
      </c>
      <c r="G18" s="65" t="s">
        <v>196</v>
      </c>
      <c r="H18" s="65" t="s">
        <v>361</v>
      </c>
      <c r="I18" s="65" t="s">
        <v>376</v>
      </c>
      <c r="J18" s="65" t="s">
        <v>360</v>
      </c>
      <c r="K18" s="65" t="s">
        <v>374</v>
      </c>
      <c r="L18" s="65" t="s">
        <v>414</v>
      </c>
      <c r="M18" s="65" t="s">
        <v>359</v>
      </c>
      <c r="N18" s="65" t="s">
        <v>383</v>
      </c>
      <c r="O18" s="65" t="s">
        <v>419</v>
      </c>
      <c r="P18" s="65" t="s">
        <v>366</v>
      </c>
      <c r="Q18" s="65" t="s">
        <v>413</v>
      </c>
      <c r="R18" s="65" t="s">
        <v>394</v>
      </c>
      <c r="S18" s="65" t="s">
        <v>377</v>
      </c>
      <c r="T18" s="65" t="s">
        <v>371</v>
      </c>
      <c r="U18" s="65" t="s">
        <v>370</v>
      </c>
      <c r="V18" s="85" t="s">
        <v>239</v>
      </c>
      <c r="W18" s="733" t="s">
        <v>27</v>
      </c>
      <c r="X18" s="732"/>
      <c r="Y18" s="18">
        <f t="shared" si="0"/>
        <v>0</v>
      </c>
      <c r="Z18" s="18">
        <f t="shared" si="1"/>
        <v>1</v>
      </c>
      <c r="AA18" s="18">
        <f t="shared" si="2"/>
        <v>0</v>
      </c>
      <c r="AB18" s="18">
        <f t="shared" si="3"/>
        <v>0</v>
      </c>
      <c r="AC18" s="18">
        <f t="shared" si="4"/>
        <v>1</v>
      </c>
      <c r="AD18" s="18">
        <f t="shared" si="5"/>
        <v>0</v>
      </c>
      <c r="AE18" s="18">
        <f t="shared" si="6"/>
        <v>0</v>
      </c>
      <c r="AF18" s="18">
        <f t="shared" si="7"/>
        <v>0</v>
      </c>
      <c r="AG18" s="18">
        <f t="shared" si="8"/>
        <v>1</v>
      </c>
      <c r="AH18" s="117">
        <f t="shared" si="9"/>
        <v>1</v>
      </c>
      <c r="AI18" s="117">
        <f t="shared" si="10"/>
        <v>0</v>
      </c>
      <c r="AJ18" s="117">
        <f t="shared" si="11"/>
        <v>1</v>
      </c>
      <c r="AK18" s="117">
        <f t="shared" si="12"/>
        <v>0</v>
      </c>
      <c r="AL18" s="117">
        <f t="shared" si="13"/>
        <v>0</v>
      </c>
      <c r="AM18" s="117">
        <f t="shared" si="14"/>
        <v>0</v>
      </c>
      <c r="AN18" s="117">
        <f t="shared" si="15"/>
        <v>1</v>
      </c>
      <c r="AO18" s="117">
        <f t="shared" si="16"/>
        <v>1</v>
      </c>
      <c r="AP18" s="117">
        <f t="shared" si="17"/>
        <v>0</v>
      </c>
      <c r="AQ18" s="117">
        <f t="shared" si="18"/>
        <v>0</v>
      </c>
      <c r="AR18" s="117">
        <f t="shared" si="19"/>
        <v>1</v>
      </c>
      <c r="AS18" s="117">
        <f t="shared" si="20"/>
        <v>1</v>
      </c>
      <c r="AT18" s="117">
        <f t="shared" si="21"/>
        <v>1</v>
      </c>
      <c r="AU18" s="117">
        <f t="shared" si="22"/>
        <v>1</v>
      </c>
      <c r="AV18" s="117">
        <f t="shared" si="23"/>
        <v>0</v>
      </c>
      <c r="AW18" s="117">
        <f t="shared" si="24"/>
        <v>1</v>
      </c>
      <c r="AX18" s="117">
        <f t="shared" si="25"/>
        <v>0</v>
      </c>
      <c r="AY18" s="117">
        <f t="shared" si="26"/>
        <v>0</v>
      </c>
      <c r="AZ18" s="117">
        <f t="shared" si="27"/>
        <v>0</v>
      </c>
      <c r="BA18" s="117">
        <f t="shared" si="28"/>
        <v>1</v>
      </c>
      <c r="BB18" s="117">
        <f t="shared" si="29"/>
        <v>0</v>
      </c>
      <c r="BC18" s="117">
        <f t="shared" si="30"/>
        <v>0</v>
      </c>
      <c r="BD18" s="117">
        <f t="shared" si="31"/>
        <v>0</v>
      </c>
      <c r="BE18" s="117">
        <f t="shared" si="32"/>
        <v>1</v>
      </c>
      <c r="BF18" s="117">
        <f t="shared" si="33"/>
        <v>0</v>
      </c>
      <c r="BG18" s="117">
        <f t="shared" si="34"/>
        <v>0</v>
      </c>
      <c r="BH18" s="117">
        <f t="shared" si="35"/>
        <v>0</v>
      </c>
      <c r="BI18" s="117">
        <f t="shared" si="36"/>
        <v>1</v>
      </c>
      <c r="BJ18" s="117">
        <f t="shared" si="37"/>
        <v>0</v>
      </c>
      <c r="BK18" s="117">
        <f t="shared" si="38"/>
        <v>0</v>
      </c>
      <c r="BL18" s="117">
        <f t="shared" si="39"/>
        <v>0</v>
      </c>
      <c r="BM18" s="117">
        <f t="shared" si="40"/>
        <v>0</v>
      </c>
      <c r="BN18" s="117">
        <f t="shared" si="41"/>
        <v>1</v>
      </c>
      <c r="BO18" s="117">
        <f t="shared" si="42"/>
        <v>0</v>
      </c>
      <c r="BP18" s="117">
        <f t="shared" si="43"/>
        <v>0</v>
      </c>
      <c r="BQ18" s="117">
        <f t="shared" si="44"/>
        <v>0</v>
      </c>
      <c r="BR18" s="117">
        <f t="shared" si="45"/>
        <v>0</v>
      </c>
      <c r="BS18" s="117">
        <f t="shared" si="46"/>
        <v>0</v>
      </c>
      <c r="BT18" s="18"/>
      <c r="BU18" s="18"/>
    </row>
    <row r="19" spans="1:73" ht="18" customHeight="1" x14ac:dyDescent="0.25">
      <c r="A19" s="662"/>
      <c r="B19" s="664"/>
      <c r="C19" s="46">
        <v>4</v>
      </c>
      <c r="D19" s="63" t="s">
        <v>355</v>
      </c>
      <c r="E19" s="65" t="s">
        <v>321</v>
      </c>
      <c r="F19" s="65" t="s">
        <v>389</v>
      </c>
      <c r="G19" s="65" t="s">
        <v>196</v>
      </c>
      <c r="H19" s="65" t="s">
        <v>361</v>
      </c>
      <c r="I19" s="65" t="s">
        <v>376</v>
      </c>
      <c r="J19" s="65" t="s">
        <v>360</v>
      </c>
      <c r="K19" s="65" t="s">
        <v>374</v>
      </c>
      <c r="L19" s="65" t="s">
        <v>414</v>
      </c>
      <c r="M19" s="65" t="s">
        <v>383</v>
      </c>
      <c r="N19" s="65" t="s">
        <v>359</v>
      </c>
      <c r="O19" s="65" t="s">
        <v>419</v>
      </c>
      <c r="P19" s="65" t="s">
        <v>366</v>
      </c>
      <c r="Q19" s="65" t="s">
        <v>413</v>
      </c>
      <c r="R19" s="65" t="s">
        <v>394</v>
      </c>
      <c r="S19" s="65" t="s">
        <v>377</v>
      </c>
      <c r="T19" s="65" t="s">
        <v>371</v>
      </c>
      <c r="U19" s="65" t="s">
        <v>370</v>
      </c>
      <c r="V19" s="85" t="s">
        <v>239</v>
      </c>
      <c r="W19" s="136" t="s">
        <v>33</v>
      </c>
      <c r="X19" s="20" t="s">
        <v>37</v>
      </c>
      <c r="Y19" s="18">
        <f t="shared" si="0"/>
        <v>0</v>
      </c>
      <c r="Z19" s="18">
        <f t="shared" si="1"/>
        <v>1</v>
      </c>
      <c r="AA19" s="18">
        <f t="shared" si="2"/>
        <v>0</v>
      </c>
      <c r="AB19" s="18">
        <f t="shared" si="3"/>
        <v>0</v>
      </c>
      <c r="AC19" s="18">
        <f t="shared" si="4"/>
        <v>1</v>
      </c>
      <c r="AD19" s="18">
        <f t="shared" si="5"/>
        <v>0</v>
      </c>
      <c r="AE19" s="18">
        <f t="shared" si="6"/>
        <v>0</v>
      </c>
      <c r="AF19" s="18">
        <f t="shared" si="7"/>
        <v>0</v>
      </c>
      <c r="AG19" s="18">
        <f t="shared" si="8"/>
        <v>1</v>
      </c>
      <c r="AH19" s="117">
        <f t="shared" si="9"/>
        <v>1</v>
      </c>
      <c r="AI19" s="117">
        <f t="shared" si="10"/>
        <v>0</v>
      </c>
      <c r="AJ19" s="117">
        <f t="shared" si="11"/>
        <v>1</v>
      </c>
      <c r="AK19" s="117">
        <f t="shared" si="12"/>
        <v>0</v>
      </c>
      <c r="AL19" s="117">
        <f t="shared" si="13"/>
        <v>0</v>
      </c>
      <c r="AM19" s="117">
        <f t="shared" si="14"/>
        <v>0</v>
      </c>
      <c r="AN19" s="117">
        <f t="shared" si="15"/>
        <v>1</v>
      </c>
      <c r="AO19" s="117">
        <f t="shared" si="16"/>
        <v>1</v>
      </c>
      <c r="AP19" s="117">
        <f t="shared" si="17"/>
        <v>0</v>
      </c>
      <c r="AQ19" s="117">
        <f t="shared" si="18"/>
        <v>0</v>
      </c>
      <c r="AR19" s="117">
        <f t="shared" si="19"/>
        <v>1</v>
      </c>
      <c r="AS19" s="117">
        <f t="shared" si="20"/>
        <v>1</v>
      </c>
      <c r="AT19" s="117">
        <f t="shared" si="21"/>
        <v>1</v>
      </c>
      <c r="AU19" s="117">
        <f t="shared" si="22"/>
        <v>1</v>
      </c>
      <c r="AV19" s="117">
        <f t="shared" si="23"/>
        <v>0</v>
      </c>
      <c r="AW19" s="117">
        <f t="shared" si="24"/>
        <v>1</v>
      </c>
      <c r="AX19" s="117">
        <f t="shared" si="25"/>
        <v>0</v>
      </c>
      <c r="AY19" s="117">
        <f t="shared" si="26"/>
        <v>0</v>
      </c>
      <c r="AZ19" s="117">
        <f t="shared" si="27"/>
        <v>0</v>
      </c>
      <c r="BA19" s="117">
        <f t="shared" si="28"/>
        <v>1</v>
      </c>
      <c r="BB19" s="117">
        <f t="shared" si="29"/>
        <v>0</v>
      </c>
      <c r="BC19" s="117">
        <f t="shared" si="30"/>
        <v>0</v>
      </c>
      <c r="BD19" s="117">
        <f t="shared" si="31"/>
        <v>0</v>
      </c>
      <c r="BE19" s="117">
        <f t="shared" si="32"/>
        <v>1</v>
      </c>
      <c r="BF19" s="117">
        <f t="shared" si="33"/>
        <v>0</v>
      </c>
      <c r="BG19" s="117">
        <f t="shared" si="34"/>
        <v>0</v>
      </c>
      <c r="BH19" s="117">
        <f t="shared" si="35"/>
        <v>0</v>
      </c>
      <c r="BI19" s="117">
        <f t="shared" si="36"/>
        <v>1</v>
      </c>
      <c r="BJ19" s="117">
        <f t="shared" si="37"/>
        <v>0</v>
      </c>
      <c r="BK19" s="117">
        <f t="shared" si="38"/>
        <v>0</v>
      </c>
      <c r="BL19" s="117">
        <f t="shared" si="39"/>
        <v>0</v>
      </c>
      <c r="BM19" s="117">
        <f t="shared" si="40"/>
        <v>0</v>
      </c>
      <c r="BN19" s="117">
        <f t="shared" si="41"/>
        <v>1</v>
      </c>
      <c r="BO19" s="117">
        <f t="shared" si="42"/>
        <v>0</v>
      </c>
      <c r="BP19" s="117">
        <f t="shared" si="43"/>
        <v>0</v>
      </c>
      <c r="BQ19" s="117">
        <f t="shared" si="44"/>
        <v>0</v>
      </c>
      <c r="BR19" s="117">
        <f t="shared" si="45"/>
        <v>0</v>
      </c>
      <c r="BS19" s="117">
        <f t="shared" si="46"/>
        <v>0</v>
      </c>
      <c r="BT19" s="18"/>
      <c r="BU19" s="18"/>
    </row>
    <row r="20" spans="1:73" ht="18" customHeight="1" x14ac:dyDescent="0.25">
      <c r="A20" s="662"/>
      <c r="B20" s="664"/>
      <c r="C20" s="46">
        <v>5</v>
      </c>
      <c r="D20" s="63" t="s">
        <v>321</v>
      </c>
      <c r="E20" s="65" t="s">
        <v>355</v>
      </c>
      <c r="F20" s="65" t="s">
        <v>365</v>
      </c>
      <c r="G20" s="65" t="s">
        <v>376</v>
      </c>
      <c r="H20" s="65" t="s">
        <v>360</v>
      </c>
      <c r="I20" s="65" t="s">
        <v>361</v>
      </c>
      <c r="J20" s="65" t="s">
        <v>383</v>
      </c>
      <c r="K20" s="65" t="s">
        <v>196</v>
      </c>
      <c r="L20" s="65" t="s">
        <v>369</v>
      </c>
      <c r="M20" s="65" t="s">
        <v>414</v>
      </c>
      <c r="N20" s="65" t="s">
        <v>359</v>
      </c>
      <c r="O20" s="65" t="s">
        <v>366</v>
      </c>
      <c r="P20" s="65" t="s">
        <v>419</v>
      </c>
      <c r="Q20" s="65" t="s">
        <v>413</v>
      </c>
      <c r="R20" s="133" t="s">
        <v>354</v>
      </c>
      <c r="S20" s="65" t="s">
        <v>394</v>
      </c>
      <c r="T20" s="65" t="s">
        <v>377</v>
      </c>
      <c r="U20" s="65" t="s">
        <v>343</v>
      </c>
      <c r="V20" s="85" t="s">
        <v>385</v>
      </c>
      <c r="W20" s="136" t="s">
        <v>34</v>
      </c>
      <c r="X20" s="20" t="s">
        <v>38</v>
      </c>
      <c r="Y20" s="18">
        <f t="shared" si="0"/>
        <v>0</v>
      </c>
      <c r="Z20" s="18">
        <f t="shared" si="1"/>
        <v>1</v>
      </c>
      <c r="AA20" s="18">
        <f t="shared" si="2"/>
        <v>0</v>
      </c>
      <c r="AB20" s="18">
        <f t="shared" si="3"/>
        <v>0</v>
      </c>
      <c r="AC20" s="18">
        <f t="shared" si="4"/>
        <v>1</v>
      </c>
      <c r="AD20" s="18">
        <f t="shared" si="5"/>
        <v>0</v>
      </c>
      <c r="AE20" s="18">
        <f t="shared" si="6"/>
        <v>1</v>
      </c>
      <c r="AF20" s="18">
        <f t="shared" si="7"/>
        <v>1</v>
      </c>
      <c r="AG20" s="18">
        <f t="shared" si="8"/>
        <v>1</v>
      </c>
      <c r="AH20" s="117">
        <f t="shared" si="9"/>
        <v>0</v>
      </c>
      <c r="AI20" s="117">
        <f t="shared" si="10"/>
        <v>0</v>
      </c>
      <c r="AJ20" s="117">
        <f t="shared" si="11"/>
        <v>1</v>
      </c>
      <c r="AK20" s="117">
        <f t="shared" si="12"/>
        <v>0</v>
      </c>
      <c r="AL20" s="117">
        <f t="shared" si="13"/>
        <v>0</v>
      </c>
      <c r="AM20" s="117">
        <f t="shared" si="14"/>
        <v>0</v>
      </c>
      <c r="AN20" s="117">
        <f t="shared" si="15"/>
        <v>0</v>
      </c>
      <c r="AO20" s="117">
        <f t="shared" si="16"/>
        <v>1</v>
      </c>
      <c r="AP20" s="117">
        <f t="shared" si="17"/>
        <v>0</v>
      </c>
      <c r="AQ20" s="117">
        <f t="shared" si="18"/>
        <v>0</v>
      </c>
      <c r="AR20" s="117">
        <f t="shared" si="19"/>
        <v>0</v>
      </c>
      <c r="AS20" s="117">
        <f t="shared" si="20"/>
        <v>1</v>
      </c>
      <c r="AT20" s="117">
        <f t="shared" si="21"/>
        <v>1</v>
      </c>
      <c r="AU20" s="117">
        <f t="shared" si="22"/>
        <v>1</v>
      </c>
      <c r="AV20" s="117">
        <f t="shared" si="23"/>
        <v>0</v>
      </c>
      <c r="AW20" s="117">
        <f t="shared" si="24"/>
        <v>0</v>
      </c>
      <c r="AX20" s="117">
        <f t="shared" si="25"/>
        <v>0</v>
      </c>
      <c r="AY20" s="117">
        <f t="shared" si="26"/>
        <v>0</v>
      </c>
      <c r="AZ20" s="117">
        <f t="shared" si="27"/>
        <v>0</v>
      </c>
      <c r="BA20" s="117">
        <f t="shared" si="28"/>
        <v>1</v>
      </c>
      <c r="BB20" s="117">
        <f t="shared" si="29"/>
        <v>1</v>
      </c>
      <c r="BC20" s="117">
        <f t="shared" si="30"/>
        <v>0</v>
      </c>
      <c r="BD20" s="117">
        <f t="shared" si="31"/>
        <v>0</v>
      </c>
      <c r="BE20" s="117">
        <f t="shared" si="32"/>
        <v>1</v>
      </c>
      <c r="BF20" s="117">
        <f t="shared" si="33"/>
        <v>0</v>
      </c>
      <c r="BG20" s="117">
        <f t="shared" si="34"/>
        <v>0</v>
      </c>
      <c r="BH20" s="117">
        <f t="shared" si="35"/>
        <v>0</v>
      </c>
      <c r="BI20" s="117">
        <f t="shared" si="36"/>
        <v>0</v>
      </c>
      <c r="BJ20" s="117">
        <f t="shared" si="37"/>
        <v>0</v>
      </c>
      <c r="BK20" s="117">
        <f t="shared" si="38"/>
        <v>0</v>
      </c>
      <c r="BL20" s="117">
        <f t="shared" si="39"/>
        <v>0</v>
      </c>
      <c r="BM20" s="117">
        <f t="shared" si="40"/>
        <v>0</v>
      </c>
      <c r="BN20" s="117">
        <f t="shared" si="41"/>
        <v>1</v>
      </c>
      <c r="BO20" s="117">
        <f t="shared" si="42"/>
        <v>0</v>
      </c>
      <c r="BP20" s="117">
        <f t="shared" si="43"/>
        <v>0</v>
      </c>
      <c r="BQ20" s="117">
        <f t="shared" si="44"/>
        <v>1</v>
      </c>
      <c r="BR20" s="117">
        <f t="shared" si="45"/>
        <v>0</v>
      </c>
      <c r="BS20" s="117">
        <f t="shared" si="46"/>
        <v>0</v>
      </c>
      <c r="BT20" s="18"/>
      <c r="BU20" s="18"/>
    </row>
    <row r="21" spans="1:73" ht="18" customHeight="1" x14ac:dyDescent="0.25">
      <c r="A21" s="662"/>
      <c r="B21" s="664"/>
      <c r="C21" s="46">
        <v>6</v>
      </c>
      <c r="D21" s="63" t="s">
        <v>321</v>
      </c>
      <c r="E21" s="65" t="s">
        <v>355</v>
      </c>
      <c r="F21" s="65" t="s">
        <v>365</v>
      </c>
      <c r="G21" s="65" t="s">
        <v>376</v>
      </c>
      <c r="H21" s="65" t="s">
        <v>360</v>
      </c>
      <c r="I21" s="65" t="s">
        <v>361</v>
      </c>
      <c r="J21" s="133" t="s">
        <v>354</v>
      </c>
      <c r="K21" s="65" t="s">
        <v>196</v>
      </c>
      <c r="L21" s="65" t="s">
        <v>369</v>
      </c>
      <c r="M21" s="65" t="s">
        <v>414</v>
      </c>
      <c r="N21" s="65" t="s">
        <v>359</v>
      </c>
      <c r="O21" s="65" t="s">
        <v>366</v>
      </c>
      <c r="P21" s="65" t="s">
        <v>419</v>
      </c>
      <c r="Q21" s="65" t="s">
        <v>373</v>
      </c>
      <c r="R21" s="65" t="s">
        <v>413</v>
      </c>
      <c r="S21" s="65" t="s">
        <v>394</v>
      </c>
      <c r="T21" s="132" t="s">
        <v>377</v>
      </c>
      <c r="U21" s="65" t="s">
        <v>383</v>
      </c>
      <c r="V21" s="85" t="s">
        <v>385</v>
      </c>
      <c r="W21" s="136"/>
      <c r="X21" s="20"/>
      <c r="Y21" s="18">
        <f t="shared" si="0"/>
        <v>0</v>
      </c>
      <c r="Z21" s="18">
        <f t="shared" si="1"/>
        <v>1</v>
      </c>
      <c r="AA21" s="18">
        <f t="shared" si="2"/>
        <v>0</v>
      </c>
      <c r="AB21" s="18">
        <f t="shared" si="3"/>
        <v>0</v>
      </c>
      <c r="AC21" s="18">
        <f t="shared" si="4"/>
        <v>1</v>
      </c>
      <c r="AD21" s="18">
        <f t="shared" si="5"/>
        <v>0</v>
      </c>
      <c r="AE21" s="18">
        <f t="shared" si="6"/>
        <v>1</v>
      </c>
      <c r="AF21" s="18">
        <f t="shared" si="7"/>
        <v>1</v>
      </c>
      <c r="AG21" s="18">
        <f t="shared" si="8"/>
        <v>1</v>
      </c>
      <c r="AH21" s="117">
        <f t="shared" si="9"/>
        <v>0</v>
      </c>
      <c r="AI21" s="117">
        <f t="shared" si="10"/>
        <v>1</v>
      </c>
      <c r="AJ21" s="117">
        <f t="shared" si="11"/>
        <v>1</v>
      </c>
      <c r="AK21" s="117">
        <f t="shared" si="12"/>
        <v>0</v>
      </c>
      <c r="AL21" s="117">
        <f t="shared" si="13"/>
        <v>0</v>
      </c>
      <c r="AM21" s="117">
        <f t="shared" si="14"/>
        <v>0</v>
      </c>
      <c r="AN21" s="117">
        <f t="shared" si="15"/>
        <v>0</v>
      </c>
      <c r="AO21" s="117">
        <f t="shared" si="16"/>
        <v>1</v>
      </c>
      <c r="AP21" s="117">
        <f t="shared" si="17"/>
        <v>0</v>
      </c>
      <c r="AQ21" s="117">
        <f t="shared" si="18"/>
        <v>0</v>
      </c>
      <c r="AR21" s="117">
        <f t="shared" si="19"/>
        <v>0</v>
      </c>
      <c r="AS21" s="117">
        <f t="shared" si="20"/>
        <v>1</v>
      </c>
      <c r="AT21" s="117">
        <f t="shared" si="21"/>
        <v>1</v>
      </c>
      <c r="AU21" s="117">
        <f t="shared" si="22"/>
        <v>1</v>
      </c>
      <c r="AV21" s="117">
        <f t="shared" si="23"/>
        <v>0</v>
      </c>
      <c r="AW21" s="117">
        <f t="shared" si="24"/>
        <v>0</v>
      </c>
      <c r="AX21" s="117">
        <f t="shared" si="25"/>
        <v>0</v>
      </c>
      <c r="AY21" s="117">
        <f t="shared" si="26"/>
        <v>0</v>
      </c>
      <c r="AZ21" s="117">
        <f t="shared" si="27"/>
        <v>0</v>
      </c>
      <c r="BA21" s="117">
        <f t="shared" si="28"/>
        <v>1</v>
      </c>
      <c r="BB21" s="117">
        <f t="shared" si="29"/>
        <v>1</v>
      </c>
      <c r="BC21" s="117">
        <f t="shared" si="30"/>
        <v>0</v>
      </c>
      <c r="BD21" s="117">
        <f t="shared" si="31"/>
        <v>0</v>
      </c>
      <c r="BE21" s="117">
        <f t="shared" si="32"/>
        <v>1</v>
      </c>
      <c r="BF21" s="117">
        <f t="shared" si="33"/>
        <v>0</v>
      </c>
      <c r="BG21" s="117">
        <f t="shared" si="34"/>
        <v>0</v>
      </c>
      <c r="BH21" s="117">
        <f t="shared" si="35"/>
        <v>0</v>
      </c>
      <c r="BI21" s="117">
        <f t="shared" si="36"/>
        <v>0</v>
      </c>
      <c r="BJ21" s="117">
        <f t="shared" si="37"/>
        <v>0</v>
      </c>
      <c r="BK21" s="117">
        <f t="shared" si="38"/>
        <v>0</v>
      </c>
      <c r="BL21" s="117">
        <f t="shared" si="39"/>
        <v>0</v>
      </c>
      <c r="BM21" s="117">
        <f t="shared" si="40"/>
        <v>0</v>
      </c>
      <c r="BN21" s="117">
        <f t="shared" si="41"/>
        <v>1</v>
      </c>
      <c r="BO21" s="117">
        <f t="shared" si="42"/>
        <v>0</v>
      </c>
      <c r="BP21" s="117">
        <f t="shared" si="43"/>
        <v>0</v>
      </c>
      <c r="BQ21" s="117">
        <f t="shared" si="44"/>
        <v>0</v>
      </c>
      <c r="BR21" s="117">
        <f t="shared" si="45"/>
        <v>0</v>
      </c>
      <c r="BS21" s="117">
        <f t="shared" si="46"/>
        <v>0</v>
      </c>
      <c r="BT21" s="18"/>
      <c r="BU21" s="18"/>
    </row>
    <row r="22" spans="1:73" ht="18" customHeight="1" x14ac:dyDescent="0.25">
      <c r="A22" s="662"/>
      <c r="B22" s="664"/>
      <c r="C22" s="46">
        <v>7</v>
      </c>
      <c r="D22" s="63" t="s">
        <v>419</v>
      </c>
      <c r="E22" s="65" t="s">
        <v>360</v>
      </c>
      <c r="F22" s="65" t="s">
        <v>355</v>
      </c>
      <c r="G22" s="65" t="s">
        <v>365</v>
      </c>
      <c r="H22" s="65" t="s">
        <v>376</v>
      </c>
      <c r="I22" s="65" t="s">
        <v>389</v>
      </c>
      <c r="J22" s="65" t="s">
        <v>361</v>
      </c>
      <c r="K22" s="65" t="s">
        <v>414</v>
      </c>
      <c r="L22" s="65" t="s">
        <v>371</v>
      </c>
      <c r="M22" s="65" t="s">
        <v>239</v>
      </c>
      <c r="N22" s="65" t="s">
        <v>385</v>
      </c>
      <c r="O22" s="65" t="s">
        <v>196</v>
      </c>
      <c r="P22" s="65" t="s">
        <v>367</v>
      </c>
      <c r="Q22" s="65" t="s">
        <v>373</v>
      </c>
      <c r="R22" s="65" t="s">
        <v>413</v>
      </c>
      <c r="S22" s="65" t="s">
        <v>357</v>
      </c>
      <c r="T22" s="65" t="s">
        <v>394</v>
      </c>
      <c r="U22" s="65" t="s">
        <v>383</v>
      </c>
      <c r="V22" s="85" t="s">
        <v>370</v>
      </c>
      <c r="W22" s="40" t="s">
        <v>157</v>
      </c>
      <c r="X22" s="9"/>
      <c r="Y22" s="18">
        <f t="shared" si="0"/>
        <v>0</v>
      </c>
      <c r="Z22" s="18">
        <f t="shared" si="1"/>
        <v>1</v>
      </c>
      <c r="AA22" s="18">
        <f t="shared" si="2"/>
        <v>1</v>
      </c>
      <c r="AB22" s="18">
        <f t="shared" si="3"/>
        <v>0</v>
      </c>
      <c r="AC22" s="18">
        <f t="shared" si="4"/>
        <v>0</v>
      </c>
      <c r="AD22" s="18">
        <f t="shared" si="5"/>
        <v>0</v>
      </c>
      <c r="AE22" s="18">
        <f t="shared" si="6"/>
        <v>1</v>
      </c>
      <c r="AF22" s="18">
        <f t="shared" si="7"/>
        <v>0</v>
      </c>
      <c r="AG22" s="18">
        <f t="shared" si="8"/>
        <v>0</v>
      </c>
      <c r="AH22" s="117">
        <f t="shared" si="9"/>
        <v>1</v>
      </c>
      <c r="AI22" s="117">
        <f t="shared" si="10"/>
        <v>1</v>
      </c>
      <c r="AJ22" s="117">
        <f t="shared" si="11"/>
        <v>1</v>
      </c>
      <c r="AK22" s="117">
        <f t="shared" si="12"/>
        <v>0</v>
      </c>
      <c r="AL22" s="117">
        <f t="shared" si="13"/>
        <v>0</v>
      </c>
      <c r="AM22" s="117">
        <f t="shared" si="14"/>
        <v>0</v>
      </c>
      <c r="AN22" s="117">
        <f t="shared" si="15"/>
        <v>1</v>
      </c>
      <c r="AO22" s="117">
        <f t="shared" si="16"/>
        <v>1</v>
      </c>
      <c r="AP22" s="117">
        <f t="shared" si="17"/>
        <v>0</v>
      </c>
      <c r="AQ22" s="117">
        <f t="shared" si="18"/>
        <v>0</v>
      </c>
      <c r="AR22" s="117">
        <f t="shared" si="19"/>
        <v>0</v>
      </c>
      <c r="AS22" s="117">
        <f t="shared" si="20"/>
        <v>0</v>
      </c>
      <c r="AT22" s="117">
        <f t="shared" si="21"/>
        <v>1</v>
      </c>
      <c r="AU22" s="117">
        <f t="shared" si="22"/>
        <v>0</v>
      </c>
      <c r="AV22" s="117">
        <f t="shared" si="23"/>
        <v>0</v>
      </c>
      <c r="AW22" s="117">
        <f t="shared" si="24"/>
        <v>1</v>
      </c>
      <c r="AX22" s="117">
        <f t="shared" si="25"/>
        <v>0</v>
      </c>
      <c r="AY22" s="117">
        <f t="shared" si="26"/>
        <v>0</v>
      </c>
      <c r="AZ22" s="117">
        <f t="shared" si="27"/>
        <v>0</v>
      </c>
      <c r="BA22" s="117">
        <f t="shared" si="28"/>
        <v>1</v>
      </c>
      <c r="BB22" s="117">
        <f t="shared" si="29"/>
        <v>1</v>
      </c>
      <c r="BC22" s="117">
        <f t="shared" si="30"/>
        <v>0</v>
      </c>
      <c r="BD22" s="117">
        <f t="shared" si="31"/>
        <v>0</v>
      </c>
      <c r="BE22" s="117">
        <f t="shared" si="32"/>
        <v>1</v>
      </c>
      <c r="BF22" s="117">
        <f t="shared" si="33"/>
        <v>0</v>
      </c>
      <c r="BG22" s="117">
        <f t="shared" si="34"/>
        <v>0</v>
      </c>
      <c r="BH22" s="117">
        <f t="shared" si="35"/>
        <v>0</v>
      </c>
      <c r="BI22" s="117">
        <f t="shared" si="36"/>
        <v>1</v>
      </c>
      <c r="BJ22" s="117">
        <f t="shared" si="37"/>
        <v>1</v>
      </c>
      <c r="BK22" s="117">
        <f t="shared" si="38"/>
        <v>0</v>
      </c>
      <c r="BL22" s="117">
        <f t="shared" si="39"/>
        <v>0</v>
      </c>
      <c r="BM22" s="117">
        <f t="shared" si="40"/>
        <v>0</v>
      </c>
      <c r="BN22" s="117">
        <f t="shared" si="41"/>
        <v>1</v>
      </c>
      <c r="BO22" s="117">
        <f t="shared" si="42"/>
        <v>0</v>
      </c>
      <c r="BP22" s="117">
        <f t="shared" si="43"/>
        <v>0</v>
      </c>
      <c r="BQ22" s="117">
        <f t="shared" si="44"/>
        <v>0</v>
      </c>
      <c r="BR22" s="117">
        <f t="shared" si="45"/>
        <v>0</v>
      </c>
      <c r="BS22" s="117">
        <f t="shared" si="46"/>
        <v>0</v>
      </c>
      <c r="BT22" s="18"/>
      <c r="BU22" s="18"/>
    </row>
    <row r="23" spans="1:73" ht="18" customHeight="1" thickBot="1" x14ac:dyDescent="0.3">
      <c r="A23" s="663"/>
      <c r="B23" s="665"/>
      <c r="C23" s="16">
        <v>8</v>
      </c>
      <c r="D23" s="108" t="s">
        <v>419</v>
      </c>
      <c r="E23" s="73" t="s">
        <v>360</v>
      </c>
      <c r="F23" s="73" t="s">
        <v>355</v>
      </c>
      <c r="G23" s="73" t="s">
        <v>365</v>
      </c>
      <c r="H23" s="73" t="s">
        <v>376</v>
      </c>
      <c r="I23" s="73" t="s">
        <v>389</v>
      </c>
      <c r="J23" s="73" t="s">
        <v>361</v>
      </c>
      <c r="K23" s="73" t="s">
        <v>414</v>
      </c>
      <c r="L23" s="73" t="s">
        <v>371</v>
      </c>
      <c r="M23" s="73" t="s">
        <v>239</v>
      </c>
      <c r="N23" s="73" t="s">
        <v>385</v>
      </c>
      <c r="O23" s="73" t="s">
        <v>196</v>
      </c>
      <c r="P23" s="73" t="s">
        <v>367</v>
      </c>
      <c r="Q23" s="73" t="s">
        <v>373</v>
      </c>
      <c r="R23" s="73" t="s">
        <v>413</v>
      </c>
      <c r="S23" s="73" t="s">
        <v>357</v>
      </c>
      <c r="T23" s="73" t="s">
        <v>394</v>
      </c>
      <c r="U23" s="73" t="s">
        <v>383</v>
      </c>
      <c r="V23" s="86" t="s">
        <v>370</v>
      </c>
      <c r="W23" s="42" t="s">
        <v>39</v>
      </c>
      <c r="X23" s="10" t="s">
        <v>57</v>
      </c>
      <c r="Y23" s="18">
        <f t="shared" si="0"/>
        <v>0</v>
      </c>
      <c r="Z23" s="18">
        <f t="shared" si="1"/>
        <v>1</v>
      </c>
      <c r="AA23" s="18">
        <f t="shared" si="2"/>
        <v>1</v>
      </c>
      <c r="AB23" s="18">
        <f t="shared" si="3"/>
        <v>0</v>
      </c>
      <c r="AC23" s="18">
        <f t="shared" si="4"/>
        <v>0</v>
      </c>
      <c r="AD23" s="18">
        <f t="shared" si="5"/>
        <v>0</v>
      </c>
      <c r="AE23" s="18">
        <f t="shared" si="6"/>
        <v>1</v>
      </c>
      <c r="AF23" s="18">
        <f t="shared" si="7"/>
        <v>0</v>
      </c>
      <c r="AG23" s="18">
        <f t="shared" si="8"/>
        <v>0</v>
      </c>
      <c r="AH23" s="117">
        <f t="shared" si="9"/>
        <v>1</v>
      </c>
      <c r="AI23" s="117">
        <f t="shared" si="10"/>
        <v>1</v>
      </c>
      <c r="AJ23" s="117">
        <f t="shared" si="11"/>
        <v>1</v>
      </c>
      <c r="AK23" s="117">
        <f t="shared" si="12"/>
        <v>0</v>
      </c>
      <c r="AL23" s="117">
        <f t="shared" si="13"/>
        <v>0</v>
      </c>
      <c r="AM23" s="117">
        <f t="shared" si="14"/>
        <v>0</v>
      </c>
      <c r="AN23" s="117">
        <f t="shared" si="15"/>
        <v>1</v>
      </c>
      <c r="AO23" s="117">
        <f t="shared" si="16"/>
        <v>1</v>
      </c>
      <c r="AP23" s="117">
        <f t="shared" si="17"/>
        <v>0</v>
      </c>
      <c r="AQ23" s="117">
        <f t="shared" si="18"/>
        <v>0</v>
      </c>
      <c r="AR23" s="117">
        <f t="shared" si="19"/>
        <v>0</v>
      </c>
      <c r="AS23" s="117">
        <f t="shared" si="20"/>
        <v>0</v>
      </c>
      <c r="AT23" s="117">
        <f t="shared" si="21"/>
        <v>1</v>
      </c>
      <c r="AU23" s="117">
        <f t="shared" si="22"/>
        <v>0</v>
      </c>
      <c r="AV23" s="117">
        <f t="shared" si="23"/>
        <v>0</v>
      </c>
      <c r="AW23" s="117">
        <f t="shared" si="24"/>
        <v>1</v>
      </c>
      <c r="AX23" s="117">
        <f t="shared" si="25"/>
        <v>0</v>
      </c>
      <c r="AY23" s="117">
        <f t="shared" si="26"/>
        <v>0</v>
      </c>
      <c r="AZ23" s="117">
        <f t="shared" si="27"/>
        <v>0</v>
      </c>
      <c r="BA23" s="117">
        <f t="shared" si="28"/>
        <v>1</v>
      </c>
      <c r="BB23" s="117">
        <f t="shared" si="29"/>
        <v>1</v>
      </c>
      <c r="BC23" s="117">
        <f t="shared" si="30"/>
        <v>0</v>
      </c>
      <c r="BD23" s="117">
        <f t="shared" si="31"/>
        <v>0</v>
      </c>
      <c r="BE23" s="117">
        <f t="shared" si="32"/>
        <v>1</v>
      </c>
      <c r="BF23" s="117">
        <f t="shared" si="33"/>
        <v>0</v>
      </c>
      <c r="BG23" s="117">
        <f t="shared" si="34"/>
        <v>0</v>
      </c>
      <c r="BH23" s="117">
        <f t="shared" si="35"/>
        <v>0</v>
      </c>
      <c r="BI23" s="117">
        <f t="shared" si="36"/>
        <v>1</v>
      </c>
      <c r="BJ23" s="117">
        <f t="shared" si="37"/>
        <v>1</v>
      </c>
      <c r="BK23" s="117">
        <f t="shared" si="38"/>
        <v>0</v>
      </c>
      <c r="BL23" s="117">
        <f t="shared" si="39"/>
        <v>0</v>
      </c>
      <c r="BM23" s="117">
        <f t="shared" si="40"/>
        <v>0</v>
      </c>
      <c r="BN23" s="117">
        <f t="shared" si="41"/>
        <v>1</v>
      </c>
      <c r="BO23" s="117">
        <f t="shared" si="42"/>
        <v>0</v>
      </c>
      <c r="BP23" s="117">
        <f t="shared" si="43"/>
        <v>0</v>
      </c>
      <c r="BQ23" s="117">
        <f t="shared" si="44"/>
        <v>0</v>
      </c>
      <c r="BR23" s="117">
        <f t="shared" si="45"/>
        <v>0</v>
      </c>
      <c r="BS23" s="117">
        <f t="shared" si="46"/>
        <v>0</v>
      </c>
      <c r="BT23" s="18"/>
      <c r="BU23" s="18"/>
    </row>
    <row r="24" spans="1:73" ht="18" customHeight="1" thickTop="1" x14ac:dyDescent="0.25">
      <c r="A24" s="662">
        <v>3</v>
      </c>
      <c r="B24" s="664" t="s">
        <v>18</v>
      </c>
      <c r="C24" s="12">
        <v>1</v>
      </c>
      <c r="D24" s="61" t="s">
        <v>360</v>
      </c>
      <c r="E24" s="72" t="s">
        <v>419</v>
      </c>
      <c r="F24" s="72" t="s">
        <v>363</v>
      </c>
      <c r="G24" s="72" t="s">
        <v>355</v>
      </c>
      <c r="H24" s="72" t="s">
        <v>378</v>
      </c>
      <c r="I24" s="72" t="s">
        <v>415</v>
      </c>
      <c r="J24" s="72" t="s">
        <v>361</v>
      </c>
      <c r="K24" s="72" t="s">
        <v>371</v>
      </c>
      <c r="L24" s="72" t="s">
        <v>374</v>
      </c>
      <c r="M24" s="72" t="s">
        <v>362</v>
      </c>
      <c r="N24" s="72" t="s">
        <v>362</v>
      </c>
      <c r="O24" s="72" t="s">
        <v>389</v>
      </c>
      <c r="P24" s="72" t="s">
        <v>367</v>
      </c>
      <c r="Q24" s="72" t="s">
        <v>366</v>
      </c>
      <c r="R24" s="72" t="s">
        <v>373</v>
      </c>
      <c r="S24" s="72" t="s">
        <v>375</v>
      </c>
      <c r="T24" s="72" t="s">
        <v>370</v>
      </c>
      <c r="U24" s="72" t="s">
        <v>387</v>
      </c>
      <c r="V24" s="91" t="s">
        <v>359</v>
      </c>
      <c r="W24" s="42" t="s">
        <v>40</v>
      </c>
      <c r="X24" s="11" t="s">
        <v>102</v>
      </c>
      <c r="Y24" s="18">
        <f t="shared" si="0"/>
        <v>0</v>
      </c>
      <c r="Z24" s="18">
        <f t="shared" si="1"/>
        <v>1</v>
      </c>
      <c r="AA24" s="18">
        <f t="shared" si="2"/>
        <v>0</v>
      </c>
      <c r="AB24" s="18">
        <f t="shared" si="3"/>
        <v>0</v>
      </c>
      <c r="AC24" s="18">
        <f t="shared" si="4"/>
        <v>1</v>
      </c>
      <c r="AD24" s="18">
        <f t="shared" si="5"/>
        <v>0</v>
      </c>
      <c r="AE24" s="18">
        <f t="shared" si="6"/>
        <v>0</v>
      </c>
      <c r="AF24" s="18">
        <f t="shared" si="7"/>
        <v>0</v>
      </c>
      <c r="AG24" s="18">
        <f t="shared" si="8"/>
        <v>1</v>
      </c>
      <c r="AH24" s="117">
        <f t="shared" si="9"/>
        <v>1</v>
      </c>
      <c r="AI24" s="117">
        <f t="shared" si="10"/>
        <v>1</v>
      </c>
      <c r="AJ24" s="117">
        <f t="shared" si="11"/>
        <v>1</v>
      </c>
      <c r="AK24" s="117">
        <f t="shared" si="12"/>
        <v>2</v>
      </c>
      <c r="AL24" s="117">
        <f t="shared" si="13"/>
        <v>1</v>
      </c>
      <c r="AM24" s="117">
        <f t="shared" si="14"/>
        <v>0</v>
      </c>
      <c r="AN24" s="117">
        <f t="shared" si="15"/>
        <v>1</v>
      </c>
      <c r="AO24" s="117">
        <f t="shared" si="16"/>
        <v>1</v>
      </c>
      <c r="AP24" s="117">
        <f t="shared" si="17"/>
        <v>0</v>
      </c>
      <c r="AQ24" s="117">
        <f t="shared" si="18"/>
        <v>1</v>
      </c>
      <c r="AR24" s="117">
        <f t="shared" si="19"/>
        <v>1</v>
      </c>
      <c r="AS24" s="117">
        <f t="shared" si="20"/>
        <v>0</v>
      </c>
      <c r="AT24" s="117">
        <f t="shared" si="21"/>
        <v>0</v>
      </c>
      <c r="AU24" s="117">
        <f t="shared" si="22"/>
        <v>0</v>
      </c>
      <c r="AV24" s="117">
        <f t="shared" si="23"/>
        <v>1</v>
      </c>
      <c r="AW24" s="117">
        <f t="shared" si="24"/>
        <v>0</v>
      </c>
      <c r="AX24" s="117">
        <f t="shared" si="25"/>
        <v>0</v>
      </c>
      <c r="AY24" s="117">
        <f t="shared" si="26"/>
        <v>0</v>
      </c>
      <c r="AZ24" s="117">
        <f t="shared" si="27"/>
        <v>0</v>
      </c>
      <c r="BA24" s="117">
        <f t="shared" si="28"/>
        <v>0</v>
      </c>
      <c r="BB24" s="117">
        <f t="shared" si="29"/>
        <v>0</v>
      </c>
      <c r="BC24" s="117">
        <f t="shared" si="30"/>
        <v>0</v>
      </c>
      <c r="BD24" s="117">
        <f t="shared" si="31"/>
        <v>0</v>
      </c>
      <c r="BE24" s="117">
        <f t="shared" si="32"/>
        <v>0</v>
      </c>
      <c r="BF24" s="117">
        <f t="shared" si="33"/>
        <v>1</v>
      </c>
      <c r="BG24" s="117">
        <f t="shared" si="34"/>
        <v>0</v>
      </c>
      <c r="BH24" s="117">
        <f t="shared" si="35"/>
        <v>0</v>
      </c>
      <c r="BI24" s="117">
        <f t="shared" si="36"/>
        <v>1</v>
      </c>
      <c r="BJ24" s="117">
        <f t="shared" si="37"/>
        <v>1</v>
      </c>
      <c r="BK24" s="117">
        <f t="shared" si="38"/>
        <v>0</v>
      </c>
      <c r="BL24" s="117">
        <f t="shared" si="39"/>
        <v>0</v>
      </c>
      <c r="BM24" s="117">
        <f t="shared" si="40"/>
        <v>0</v>
      </c>
      <c r="BN24" s="117">
        <f t="shared" si="41"/>
        <v>0</v>
      </c>
      <c r="BO24" s="117">
        <f t="shared" si="42"/>
        <v>0</v>
      </c>
      <c r="BP24" s="117">
        <f t="shared" si="43"/>
        <v>0</v>
      </c>
      <c r="BQ24" s="117">
        <f t="shared" si="44"/>
        <v>0</v>
      </c>
      <c r="BR24" s="117">
        <f t="shared" si="45"/>
        <v>0</v>
      </c>
      <c r="BS24" s="117">
        <f t="shared" si="46"/>
        <v>0</v>
      </c>
      <c r="BT24" s="18"/>
      <c r="BU24" s="18"/>
    </row>
    <row r="25" spans="1:73" ht="18" customHeight="1" x14ac:dyDescent="0.25">
      <c r="A25" s="662"/>
      <c r="B25" s="664"/>
      <c r="C25" s="46">
        <v>2</v>
      </c>
      <c r="D25" s="63" t="s">
        <v>360</v>
      </c>
      <c r="E25" s="65" t="s">
        <v>419</v>
      </c>
      <c r="F25" s="65" t="s">
        <v>363</v>
      </c>
      <c r="G25" s="65" t="s">
        <v>355</v>
      </c>
      <c r="H25" s="65" t="s">
        <v>378</v>
      </c>
      <c r="I25" s="65" t="s">
        <v>415</v>
      </c>
      <c r="J25" s="65" t="s">
        <v>361</v>
      </c>
      <c r="K25" s="65" t="s">
        <v>371</v>
      </c>
      <c r="L25" s="65" t="s">
        <v>374</v>
      </c>
      <c r="M25" s="65" t="s">
        <v>362</v>
      </c>
      <c r="N25" s="65" t="s">
        <v>362</v>
      </c>
      <c r="O25" s="65" t="s">
        <v>389</v>
      </c>
      <c r="P25" s="65" t="s">
        <v>367</v>
      </c>
      <c r="Q25" s="65" t="s">
        <v>366</v>
      </c>
      <c r="R25" s="65" t="s">
        <v>373</v>
      </c>
      <c r="S25" s="65" t="s">
        <v>375</v>
      </c>
      <c r="T25" s="65" t="s">
        <v>370</v>
      </c>
      <c r="U25" s="65" t="s">
        <v>387</v>
      </c>
      <c r="V25" s="85" t="s">
        <v>359</v>
      </c>
      <c r="W25" s="42" t="s">
        <v>41</v>
      </c>
      <c r="X25" s="10" t="s">
        <v>58</v>
      </c>
      <c r="Y25" s="18">
        <f t="shared" si="0"/>
        <v>0</v>
      </c>
      <c r="Z25" s="18">
        <f t="shared" si="1"/>
        <v>1</v>
      </c>
      <c r="AA25" s="18">
        <f t="shared" si="2"/>
        <v>0</v>
      </c>
      <c r="AB25" s="18">
        <f t="shared" si="3"/>
        <v>0</v>
      </c>
      <c r="AC25" s="18">
        <f t="shared" si="4"/>
        <v>1</v>
      </c>
      <c r="AD25" s="18">
        <f t="shared" si="5"/>
        <v>0</v>
      </c>
      <c r="AE25" s="18">
        <f t="shared" si="6"/>
        <v>0</v>
      </c>
      <c r="AF25" s="18">
        <f t="shared" si="7"/>
        <v>0</v>
      </c>
      <c r="AG25" s="18">
        <f t="shared" si="8"/>
        <v>1</v>
      </c>
      <c r="AH25" s="117">
        <f t="shared" si="9"/>
        <v>1</v>
      </c>
      <c r="AI25" s="117">
        <f t="shared" si="10"/>
        <v>1</v>
      </c>
      <c r="AJ25" s="117">
        <f t="shared" si="11"/>
        <v>1</v>
      </c>
      <c r="AK25" s="117">
        <f t="shared" si="12"/>
        <v>2</v>
      </c>
      <c r="AL25" s="117">
        <f t="shared" si="13"/>
        <v>1</v>
      </c>
      <c r="AM25" s="117">
        <f t="shared" si="14"/>
        <v>0</v>
      </c>
      <c r="AN25" s="117">
        <f t="shared" si="15"/>
        <v>1</v>
      </c>
      <c r="AO25" s="117">
        <f t="shared" si="16"/>
        <v>1</v>
      </c>
      <c r="AP25" s="117">
        <f t="shared" si="17"/>
        <v>0</v>
      </c>
      <c r="AQ25" s="117">
        <f t="shared" si="18"/>
        <v>1</v>
      </c>
      <c r="AR25" s="117">
        <f t="shared" si="19"/>
        <v>1</v>
      </c>
      <c r="AS25" s="117">
        <f t="shared" si="20"/>
        <v>0</v>
      </c>
      <c r="AT25" s="117">
        <f t="shared" si="21"/>
        <v>0</v>
      </c>
      <c r="AU25" s="117">
        <f t="shared" si="22"/>
        <v>0</v>
      </c>
      <c r="AV25" s="117">
        <f t="shared" si="23"/>
        <v>1</v>
      </c>
      <c r="AW25" s="117">
        <f t="shared" si="24"/>
        <v>0</v>
      </c>
      <c r="AX25" s="117">
        <f t="shared" si="25"/>
        <v>0</v>
      </c>
      <c r="AY25" s="117">
        <f t="shared" si="26"/>
        <v>0</v>
      </c>
      <c r="AZ25" s="117">
        <f t="shared" si="27"/>
        <v>0</v>
      </c>
      <c r="BA25" s="117">
        <f t="shared" si="28"/>
        <v>0</v>
      </c>
      <c r="BB25" s="117">
        <f t="shared" si="29"/>
        <v>0</v>
      </c>
      <c r="BC25" s="117">
        <f t="shared" si="30"/>
        <v>0</v>
      </c>
      <c r="BD25" s="117">
        <f t="shared" si="31"/>
        <v>0</v>
      </c>
      <c r="BE25" s="117">
        <f t="shared" si="32"/>
        <v>0</v>
      </c>
      <c r="BF25" s="117">
        <f t="shared" si="33"/>
        <v>1</v>
      </c>
      <c r="BG25" s="117">
        <f t="shared" si="34"/>
        <v>0</v>
      </c>
      <c r="BH25" s="117">
        <f t="shared" si="35"/>
        <v>0</v>
      </c>
      <c r="BI25" s="117">
        <f t="shared" si="36"/>
        <v>1</v>
      </c>
      <c r="BJ25" s="117">
        <f t="shared" si="37"/>
        <v>1</v>
      </c>
      <c r="BK25" s="117">
        <f t="shared" si="38"/>
        <v>0</v>
      </c>
      <c r="BL25" s="117">
        <f t="shared" si="39"/>
        <v>0</v>
      </c>
      <c r="BM25" s="117">
        <f t="shared" si="40"/>
        <v>0</v>
      </c>
      <c r="BN25" s="117">
        <f t="shared" si="41"/>
        <v>0</v>
      </c>
      <c r="BO25" s="117">
        <f t="shared" si="42"/>
        <v>0</v>
      </c>
      <c r="BP25" s="117">
        <f t="shared" si="43"/>
        <v>0</v>
      </c>
      <c r="BQ25" s="117">
        <f t="shared" si="44"/>
        <v>0</v>
      </c>
      <c r="BR25" s="117">
        <f t="shared" si="45"/>
        <v>0</v>
      </c>
      <c r="BS25" s="117">
        <f t="shared" si="46"/>
        <v>0</v>
      </c>
      <c r="BT25" s="18"/>
      <c r="BU25" s="18"/>
    </row>
    <row r="26" spans="1:73" ht="18" customHeight="1" x14ac:dyDescent="0.25">
      <c r="A26" s="662"/>
      <c r="B26" s="664"/>
      <c r="C26" s="46">
        <v>3</v>
      </c>
      <c r="D26" s="63" t="s">
        <v>416</v>
      </c>
      <c r="E26" s="65" t="s">
        <v>343</v>
      </c>
      <c r="F26" s="65" t="s">
        <v>419</v>
      </c>
      <c r="G26" s="65" t="s">
        <v>360</v>
      </c>
      <c r="H26" s="65" t="s">
        <v>355</v>
      </c>
      <c r="I26" s="65" t="s">
        <v>361</v>
      </c>
      <c r="J26" s="65" t="s">
        <v>378</v>
      </c>
      <c r="K26" s="65" t="s">
        <v>374</v>
      </c>
      <c r="L26" s="65" t="s">
        <v>369</v>
      </c>
      <c r="M26" s="65" t="s">
        <v>196</v>
      </c>
      <c r="N26" s="65" t="s">
        <v>239</v>
      </c>
      <c r="O26" s="65" t="s">
        <v>413</v>
      </c>
      <c r="P26" s="65" t="s">
        <v>389</v>
      </c>
      <c r="Q26" s="133" t="s">
        <v>354</v>
      </c>
      <c r="R26" s="65" t="s">
        <v>356</v>
      </c>
      <c r="S26" s="65" t="s">
        <v>370</v>
      </c>
      <c r="T26" s="65" t="s">
        <v>375</v>
      </c>
      <c r="U26" s="65" t="s">
        <v>387</v>
      </c>
      <c r="V26" s="85" t="s">
        <v>359</v>
      </c>
      <c r="W26" s="42" t="s">
        <v>42</v>
      </c>
      <c r="X26" s="10" t="s">
        <v>59</v>
      </c>
      <c r="Y26" s="18">
        <f t="shared" si="0"/>
        <v>1</v>
      </c>
      <c r="Z26" s="18">
        <f t="shared" si="1"/>
        <v>1</v>
      </c>
      <c r="AA26" s="18">
        <f t="shared" si="2"/>
        <v>0</v>
      </c>
      <c r="AB26" s="18">
        <f t="shared" si="3"/>
        <v>0</v>
      </c>
      <c r="AC26" s="18">
        <f t="shared" si="4"/>
        <v>0</v>
      </c>
      <c r="AD26" s="18">
        <f t="shared" si="5"/>
        <v>0</v>
      </c>
      <c r="AE26" s="18">
        <f t="shared" si="6"/>
        <v>0</v>
      </c>
      <c r="AF26" s="18">
        <f t="shared" si="7"/>
        <v>1</v>
      </c>
      <c r="AG26" s="18">
        <f t="shared" si="8"/>
        <v>1</v>
      </c>
      <c r="AH26" s="117">
        <f t="shared" si="9"/>
        <v>1</v>
      </c>
      <c r="AI26" s="117">
        <f t="shared" si="10"/>
        <v>0</v>
      </c>
      <c r="AJ26" s="117">
        <f t="shared" si="11"/>
        <v>1</v>
      </c>
      <c r="AK26" s="117">
        <f t="shared" si="12"/>
        <v>0</v>
      </c>
      <c r="AL26" s="117">
        <f t="shared" si="13"/>
        <v>0</v>
      </c>
      <c r="AM26" s="117">
        <f t="shared" si="14"/>
        <v>0</v>
      </c>
      <c r="AN26" s="117">
        <f t="shared" si="15"/>
        <v>0</v>
      </c>
      <c r="AO26" s="117">
        <f t="shared" si="16"/>
        <v>1</v>
      </c>
      <c r="AP26" s="117">
        <f t="shared" si="17"/>
        <v>0</v>
      </c>
      <c r="AQ26" s="117">
        <f t="shared" si="18"/>
        <v>1</v>
      </c>
      <c r="AR26" s="117">
        <f t="shared" si="19"/>
        <v>1</v>
      </c>
      <c r="AS26" s="117">
        <f t="shared" si="20"/>
        <v>0</v>
      </c>
      <c r="AT26" s="117">
        <f t="shared" si="21"/>
        <v>0</v>
      </c>
      <c r="AU26" s="117">
        <f t="shared" si="22"/>
        <v>0</v>
      </c>
      <c r="AV26" s="117">
        <f t="shared" si="23"/>
        <v>1</v>
      </c>
      <c r="AW26" s="117">
        <f t="shared" si="24"/>
        <v>1</v>
      </c>
      <c r="AX26" s="117">
        <f t="shared" si="25"/>
        <v>0</v>
      </c>
      <c r="AY26" s="117">
        <f t="shared" si="26"/>
        <v>0</v>
      </c>
      <c r="AZ26" s="117">
        <f t="shared" si="27"/>
        <v>0</v>
      </c>
      <c r="BA26" s="117">
        <f t="shared" si="28"/>
        <v>0</v>
      </c>
      <c r="BB26" s="117">
        <f t="shared" si="29"/>
        <v>0</v>
      </c>
      <c r="BC26" s="117">
        <f t="shared" si="30"/>
        <v>0</v>
      </c>
      <c r="BD26" s="117">
        <f t="shared" si="31"/>
        <v>0</v>
      </c>
      <c r="BE26" s="117">
        <f t="shared" si="32"/>
        <v>1</v>
      </c>
      <c r="BF26" s="117">
        <f t="shared" si="33"/>
        <v>1</v>
      </c>
      <c r="BG26" s="117">
        <f t="shared" si="34"/>
        <v>0</v>
      </c>
      <c r="BH26" s="117">
        <f t="shared" si="35"/>
        <v>0</v>
      </c>
      <c r="BI26" s="117">
        <f t="shared" si="36"/>
        <v>1</v>
      </c>
      <c r="BJ26" s="117">
        <f t="shared" si="37"/>
        <v>0</v>
      </c>
      <c r="BK26" s="117">
        <f t="shared" si="38"/>
        <v>0</v>
      </c>
      <c r="BL26" s="117">
        <f t="shared" si="39"/>
        <v>0</v>
      </c>
      <c r="BM26" s="117">
        <f t="shared" si="40"/>
        <v>0</v>
      </c>
      <c r="BN26" s="117">
        <f t="shared" si="41"/>
        <v>0</v>
      </c>
      <c r="BO26" s="117">
        <f t="shared" si="42"/>
        <v>0</v>
      </c>
      <c r="BP26" s="117">
        <f t="shared" si="43"/>
        <v>0</v>
      </c>
      <c r="BQ26" s="117">
        <f t="shared" si="44"/>
        <v>1</v>
      </c>
      <c r="BR26" s="117">
        <f t="shared" si="45"/>
        <v>0</v>
      </c>
      <c r="BS26" s="117">
        <f t="shared" si="46"/>
        <v>0</v>
      </c>
      <c r="BT26" s="18"/>
      <c r="BU26" s="18"/>
    </row>
    <row r="27" spans="1:73" ht="18" customHeight="1" x14ac:dyDescent="0.25">
      <c r="A27" s="662"/>
      <c r="B27" s="664"/>
      <c r="C27" s="46">
        <v>4</v>
      </c>
      <c r="D27" s="63" t="s">
        <v>416</v>
      </c>
      <c r="E27" s="133" t="s">
        <v>354</v>
      </c>
      <c r="F27" s="65" t="s">
        <v>419</v>
      </c>
      <c r="G27" s="65" t="s">
        <v>360</v>
      </c>
      <c r="H27" s="65" t="s">
        <v>355</v>
      </c>
      <c r="I27" s="65" t="s">
        <v>361</v>
      </c>
      <c r="J27" s="65" t="s">
        <v>378</v>
      </c>
      <c r="K27" s="65" t="s">
        <v>374</v>
      </c>
      <c r="L27" s="65" t="s">
        <v>369</v>
      </c>
      <c r="M27" s="65" t="s">
        <v>196</v>
      </c>
      <c r="N27" s="65" t="s">
        <v>239</v>
      </c>
      <c r="O27" s="65" t="s">
        <v>413</v>
      </c>
      <c r="P27" s="65" t="s">
        <v>389</v>
      </c>
      <c r="Q27" s="65" t="s">
        <v>343</v>
      </c>
      <c r="R27" s="65" t="s">
        <v>356</v>
      </c>
      <c r="S27" s="65" t="s">
        <v>370</v>
      </c>
      <c r="T27" s="65" t="s">
        <v>375</v>
      </c>
      <c r="U27" s="65" t="s">
        <v>359</v>
      </c>
      <c r="V27" s="85" t="s">
        <v>383</v>
      </c>
      <c r="W27" s="42" t="s">
        <v>317</v>
      </c>
      <c r="X27" s="10" t="s">
        <v>60</v>
      </c>
      <c r="Y27" s="18">
        <f t="shared" si="0"/>
        <v>1</v>
      </c>
      <c r="Z27" s="18">
        <f t="shared" si="1"/>
        <v>1</v>
      </c>
      <c r="AA27" s="18">
        <f t="shared" si="2"/>
        <v>0</v>
      </c>
      <c r="AB27" s="18">
        <f t="shared" si="3"/>
        <v>0</v>
      </c>
      <c r="AC27" s="18">
        <f t="shared" si="4"/>
        <v>0</v>
      </c>
      <c r="AD27" s="18">
        <f t="shared" si="5"/>
        <v>0</v>
      </c>
      <c r="AE27" s="18">
        <f t="shared" si="6"/>
        <v>0</v>
      </c>
      <c r="AF27" s="18">
        <f t="shared" si="7"/>
        <v>1</v>
      </c>
      <c r="AG27" s="18">
        <f t="shared" si="8"/>
        <v>1</v>
      </c>
      <c r="AH27" s="117">
        <f t="shared" si="9"/>
        <v>1</v>
      </c>
      <c r="AI27" s="117">
        <f t="shared" si="10"/>
        <v>0</v>
      </c>
      <c r="AJ27" s="117">
        <f t="shared" si="11"/>
        <v>1</v>
      </c>
      <c r="AK27" s="117">
        <f t="shared" si="12"/>
        <v>0</v>
      </c>
      <c r="AL27" s="117">
        <f t="shared" si="13"/>
        <v>0</v>
      </c>
      <c r="AM27" s="117">
        <f t="shared" si="14"/>
        <v>0</v>
      </c>
      <c r="AN27" s="117">
        <f t="shared" si="15"/>
        <v>0</v>
      </c>
      <c r="AO27" s="117">
        <f t="shared" si="16"/>
        <v>1</v>
      </c>
      <c r="AP27" s="117">
        <f t="shared" si="17"/>
        <v>0</v>
      </c>
      <c r="AQ27" s="117">
        <f t="shared" si="18"/>
        <v>1</v>
      </c>
      <c r="AR27" s="117">
        <f t="shared" si="19"/>
        <v>1</v>
      </c>
      <c r="AS27" s="117">
        <f t="shared" si="20"/>
        <v>0</v>
      </c>
      <c r="AT27" s="117">
        <f t="shared" si="21"/>
        <v>0</v>
      </c>
      <c r="AU27" s="117">
        <f t="shared" si="22"/>
        <v>0</v>
      </c>
      <c r="AV27" s="117">
        <f t="shared" si="23"/>
        <v>1</v>
      </c>
      <c r="AW27" s="117">
        <f t="shared" si="24"/>
        <v>1</v>
      </c>
      <c r="AX27" s="117">
        <f t="shared" si="25"/>
        <v>0</v>
      </c>
      <c r="AY27" s="117">
        <f t="shared" si="26"/>
        <v>0</v>
      </c>
      <c r="AZ27" s="117">
        <f t="shared" si="27"/>
        <v>0</v>
      </c>
      <c r="BA27" s="117">
        <f t="shared" si="28"/>
        <v>1</v>
      </c>
      <c r="BB27" s="117">
        <f t="shared" si="29"/>
        <v>0</v>
      </c>
      <c r="BC27" s="117">
        <f t="shared" si="30"/>
        <v>0</v>
      </c>
      <c r="BD27" s="117">
        <f t="shared" si="31"/>
        <v>0</v>
      </c>
      <c r="BE27" s="117">
        <f t="shared" si="32"/>
        <v>1</v>
      </c>
      <c r="BF27" s="117">
        <f t="shared" si="33"/>
        <v>0</v>
      </c>
      <c r="BG27" s="117">
        <f t="shared" si="34"/>
        <v>0</v>
      </c>
      <c r="BH27" s="117">
        <f t="shared" si="35"/>
        <v>0</v>
      </c>
      <c r="BI27" s="117">
        <f t="shared" si="36"/>
        <v>1</v>
      </c>
      <c r="BJ27" s="117">
        <f t="shared" si="37"/>
        <v>0</v>
      </c>
      <c r="BK27" s="117">
        <f t="shared" si="38"/>
        <v>0</v>
      </c>
      <c r="BL27" s="117">
        <f t="shared" si="39"/>
        <v>0</v>
      </c>
      <c r="BM27" s="117">
        <f t="shared" si="40"/>
        <v>0</v>
      </c>
      <c r="BN27" s="117">
        <f t="shared" si="41"/>
        <v>0</v>
      </c>
      <c r="BO27" s="117">
        <f t="shared" si="42"/>
        <v>0</v>
      </c>
      <c r="BP27" s="117">
        <f t="shared" si="43"/>
        <v>0</v>
      </c>
      <c r="BQ27" s="117">
        <f t="shared" si="44"/>
        <v>1</v>
      </c>
      <c r="BR27" s="117">
        <f t="shared" si="45"/>
        <v>0</v>
      </c>
      <c r="BS27" s="117">
        <f t="shared" si="46"/>
        <v>0</v>
      </c>
      <c r="BT27" s="18"/>
      <c r="BU27" s="18"/>
    </row>
    <row r="28" spans="1:73" ht="18" customHeight="1" x14ac:dyDescent="0.25">
      <c r="A28" s="662"/>
      <c r="B28" s="664"/>
      <c r="C28" s="46">
        <v>5</v>
      </c>
      <c r="D28" s="63" t="s">
        <v>375</v>
      </c>
      <c r="E28" s="65" t="s">
        <v>416</v>
      </c>
      <c r="F28" s="65" t="s">
        <v>360</v>
      </c>
      <c r="G28" s="65" t="s">
        <v>419</v>
      </c>
      <c r="H28" s="65" t="s">
        <v>361</v>
      </c>
      <c r="I28" s="65" t="s">
        <v>365</v>
      </c>
      <c r="J28" s="65" t="s">
        <v>389</v>
      </c>
      <c r="K28" s="65" t="s">
        <v>369</v>
      </c>
      <c r="L28" s="65" t="s">
        <v>378</v>
      </c>
      <c r="M28" s="65" t="s">
        <v>239</v>
      </c>
      <c r="N28" s="65" t="s">
        <v>383</v>
      </c>
      <c r="O28" s="65" t="s">
        <v>413</v>
      </c>
      <c r="P28" s="65" t="s">
        <v>373</v>
      </c>
      <c r="Q28" s="65" t="s">
        <v>367</v>
      </c>
      <c r="R28" s="65" t="s">
        <v>385</v>
      </c>
      <c r="S28" s="65" t="s">
        <v>371</v>
      </c>
      <c r="T28" s="65" t="s">
        <v>356</v>
      </c>
      <c r="U28" s="65" t="s">
        <v>359</v>
      </c>
      <c r="V28" s="140" t="s">
        <v>354</v>
      </c>
      <c r="W28" s="42" t="s">
        <v>43</v>
      </c>
      <c r="X28" s="10" t="s">
        <v>61</v>
      </c>
      <c r="Y28" s="18">
        <f t="shared" si="0"/>
        <v>1</v>
      </c>
      <c r="Z28" s="18">
        <f t="shared" si="1"/>
        <v>0</v>
      </c>
      <c r="AA28" s="18">
        <f t="shared" si="2"/>
        <v>0</v>
      </c>
      <c r="AB28" s="18">
        <f t="shared" si="3"/>
        <v>0</v>
      </c>
      <c r="AC28" s="18">
        <f t="shared" si="4"/>
        <v>0</v>
      </c>
      <c r="AD28" s="18">
        <f t="shared" si="5"/>
        <v>0</v>
      </c>
      <c r="AE28" s="18">
        <f t="shared" si="6"/>
        <v>1</v>
      </c>
      <c r="AF28" s="18">
        <f t="shared" si="7"/>
        <v>1</v>
      </c>
      <c r="AG28" s="18">
        <f t="shared" si="8"/>
        <v>1</v>
      </c>
      <c r="AH28" s="117">
        <f t="shared" si="9"/>
        <v>0</v>
      </c>
      <c r="AI28" s="117">
        <f t="shared" si="10"/>
        <v>1</v>
      </c>
      <c r="AJ28" s="117">
        <f t="shared" si="11"/>
        <v>1</v>
      </c>
      <c r="AK28" s="117">
        <f t="shared" si="12"/>
        <v>0</v>
      </c>
      <c r="AL28" s="117">
        <f t="shared" si="13"/>
        <v>0</v>
      </c>
      <c r="AM28" s="117">
        <f t="shared" si="14"/>
        <v>0</v>
      </c>
      <c r="AN28" s="117">
        <f t="shared" si="15"/>
        <v>1</v>
      </c>
      <c r="AO28" s="117">
        <f t="shared" si="16"/>
        <v>1</v>
      </c>
      <c r="AP28" s="117">
        <f t="shared" si="17"/>
        <v>0</v>
      </c>
      <c r="AQ28" s="117">
        <f t="shared" si="18"/>
        <v>1</v>
      </c>
      <c r="AR28" s="117">
        <f t="shared" si="19"/>
        <v>0</v>
      </c>
      <c r="AS28" s="117">
        <f t="shared" si="20"/>
        <v>0</v>
      </c>
      <c r="AT28" s="117">
        <f t="shared" si="21"/>
        <v>0</v>
      </c>
      <c r="AU28" s="117">
        <f t="shared" si="22"/>
        <v>0</v>
      </c>
      <c r="AV28" s="117">
        <f t="shared" si="23"/>
        <v>1</v>
      </c>
      <c r="AW28" s="117">
        <f t="shared" si="24"/>
        <v>1</v>
      </c>
      <c r="AX28" s="117">
        <f t="shared" si="25"/>
        <v>0</v>
      </c>
      <c r="AY28" s="117">
        <f t="shared" si="26"/>
        <v>0</v>
      </c>
      <c r="AZ28" s="117">
        <f t="shared" si="27"/>
        <v>0</v>
      </c>
      <c r="BA28" s="117">
        <f t="shared" si="28"/>
        <v>1</v>
      </c>
      <c r="BB28" s="117">
        <f t="shared" si="29"/>
        <v>1</v>
      </c>
      <c r="BC28" s="117">
        <f t="shared" si="30"/>
        <v>0</v>
      </c>
      <c r="BD28" s="117">
        <f t="shared" si="31"/>
        <v>0</v>
      </c>
      <c r="BE28" s="117">
        <f t="shared" si="32"/>
        <v>0</v>
      </c>
      <c r="BF28" s="117">
        <f t="shared" si="33"/>
        <v>0</v>
      </c>
      <c r="BG28" s="117">
        <f t="shared" si="34"/>
        <v>0</v>
      </c>
      <c r="BH28" s="117">
        <f t="shared" si="35"/>
        <v>0</v>
      </c>
      <c r="BI28" s="117">
        <f t="shared" si="36"/>
        <v>1</v>
      </c>
      <c r="BJ28" s="117">
        <f t="shared" si="37"/>
        <v>1</v>
      </c>
      <c r="BK28" s="117">
        <f t="shared" si="38"/>
        <v>0</v>
      </c>
      <c r="BL28" s="117">
        <f t="shared" si="39"/>
        <v>0</v>
      </c>
      <c r="BM28" s="117">
        <f t="shared" si="40"/>
        <v>0</v>
      </c>
      <c r="BN28" s="117">
        <f t="shared" si="41"/>
        <v>0</v>
      </c>
      <c r="BO28" s="117">
        <f t="shared" si="42"/>
        <v>0</v>
      </c>
      <c r="BP28" s="117">
        <f t="shared" si="43"/>
        <v>0</v>
      </c>
      <c r="BQ28" s="117">
        <f t="shared" si="44"/>
        <v>0</v>
      </c>
      <c r="BR28" s="117">
        <f t="shared" si="45"/>
        <v>0</v>
      </c>
      <c r="BS28" s="117">
        <f t="shared" si="46"/>
        <v>0</v>
      </c>
      <c r="BT28" s="18"/>
      <c r="BU28" s="18"/>
    </row>
    <row r="29" spans="1:73" ht="18" customHeight="1" x14ac:dyDescent="0.25">
      <c r="A29" s="662"/>
      <c r="B29" s="664"/>
      <c r="C29" s="46">
        <v>6</v>
      </c>
      <c r="D29" s="63" t="s">
        <v>375</v>
      </c>
      <c r="E29" s="65" t="s">
        <v>416</v>
      </c>
      <c r="F29" s="65" t="s">
        <v>360</v>
      </c>
      <c r="G29" s="65" t="s">
        <v>419</v>
      </c>
      <c r="H29" s="65" t="s">
        <v>361</v>
      </c>
      <c r="I29" s="65" t="s">
        <v>365</v>
      </c>
      <c r="J29" s="65" t="s">
        <v>389</v>
      </c>
      <c r="K29" s="65" t="s">
        <v>369</v>
      </c>
      <c r="L29" s="65" t="s">
        <v>378</v>
      </c>
      <c r="M29" s="65" t="s">
        <v>239</v>
      </c>
      <c r="N29" s="65" t="s">
        <v>383</v>
      </c>
      <c r="O29" s="65" t="s">
        <v>373</v>
      </c>
      <c r="P29" s="65" t="s">
        <v>413</v>
      </c>
      <c r="Q29" s="65" t="s">
        <v>367</v>
      </c>
      <c r="R29" s="65" t="s">
        <v>385</v>
      </c>
      <c r="S29" s="65" t="s">
        <v>371</v>
      </c>
      <c r="T29" s="65" t="s">
        <v>356</v>
      </c>
      <c r="U29" s="65" t="s">
        <v>359</v>
      </c>
      <c r="V29" s="85" t="s">
        <v>387</v>
      </c>
      <c r="W29" s="42" t="s">
        <v>44</v>
      </c>
      <c r="X29" s="10" t="s">
        <v>62</v>
      </c>
      <c r="Y29" s="18">
        <f t="shared" si="0"/>
        <v>1</v>
      </c>
      <c r="Z29" s="18">
        <f t="shared" si="1"/>
        <v>0</v>
      </c>
      <c r="AA29" s="18">
        <f t="shared" si="2"/>
        <v>0</v>
      </c>
      <c r="AB29" s="18">
        <f t="shared" si="3"/>
        <v>0</v>
      </c>
      <c r="AC29" s="18">
        <f t="shared" si="4"/>
        <v>0</v>
      </c>
      <c r="AD29" s="18">
        <f t="shared" si="5"/>
        <v>0</v>
      </c>
      <c r="AE29" s="18">
        <f t="shared" si="6"/>
        <v>1</v>
      </c>
      <c r="AF29" s="18">
        <f t="shared" si="7"/>
        <v>1</v>
      </c>
      <c r="AG29" s="18">
        <f t="shared" si="8"/>
        <v>1</v>
      </c>
      <c r="AH29" s="117">
        <f t="shared" si="9"/>
        <v>0</v>
      </c>
      <c r="AI29" s="117">
        <f t="shared" si="10"/>
        <v>1</v>
      </c>
      <c r="AJ29" s="117">
        <f t="shared" si="11"/>
        <v>1</v>
      </c>
      <c r="AK29" s="117">
        <f t="shared" si="12"/>
        <v>0</v>
      </c>
      <c r="AL29" s="117">
        <f t="shared" si="13"/>
        <v>0</v>
      </c>
      <c r="AM29" s="117">
        <f t="shared" si="14"/>
        <v>0</v>
      </c>
      <c r="AN29" s="117">
        <f t="shared" si="15"/>
        <v>1</v>
      </c>
      <c r="AO29" s="117">
        <f t="shared" si="16"/>
        <v>1</v>
      </c>
      <c r="AP29" s="117">
        <f t="shared" si="17"/>
        <v>0</v>
      </c>
      <c r="AQ29" s="117">
        <f t="shared" si="18"/>
        <v>1</v>
      </c>
      <c r="AR29" s="117">
        <f t="shared" si="19"/>
        <v>0</v>
      </c>
      <c r="AS29" s="117">
        <f t="shared" si="20"/>
        <v>0</v>
      </c>
      <c r="AT29" s="117">
        <f t="shared" si="21"/>
        <v>0</v>
      </c>
      <c r="AU29" s="117">
        <f t="shared" si="22"/>
        <v>0</v>
      </c>
      <c r="AV29" s="117">
        <f t="shared" si="23"/>
        <v>1</v>
      </c>
      <c r="AW29" s="117">
        <f t="shared" si="24"/>
        <v>1</v>
      </c>
      <c r="AX29" s="117">
        <f t="shared" si="25"/>
        <v>0</v>
      </c>
      <c r="AY29" s="117">
        <f t="shared" si="26"/>
        <v>0</v>
      </c>
      <c r="AZ29" s="117">
        <f t="shared" si="27"/>
        <v>0</v>
      </c>
      <c r="BA29" s="117">
        <f t="shared" si="28"/>
        <v>1</v>
      </c>
      <c r="BB29" s="117">
        <f t="shared" si="29"/>
        <v>1</v>
      </c>
      <c r="BC29" s="117">
        <f t="shared" si="30"/>
        <v>0</v>
      </c>
      <c r="BD29" s="117">
        <f t="shared" si="31"/>
        <v>0</v>
      </c>
      <c r="BE29" s="117">
        <f t="shared" si="32"/>
        <v>0</v>
      </c>
      <c r="BF29" s="117">
        <f t="shared" si="33"/>
        <v>1</v>
      </c>
      <c r="BG29" s="117">
        <f t="shared" si="34"/>
        <v>0</v>
      </c>
      <c r="BH29" s="117">
        <f t="shared" si="35"/>
        <v>0</v>
      </c>
      <c r="BI29" s="117">
        <f t="shared" si="36"/>
        <v>1</v>
      </c>
      <c r="BJ29" s="117">
        <f t="shared" si="37"/>
        <v>1</v>
      </c>
      <c r="BK29" s="117">
        <f t="shared" si="38"/>
        <v>0</v>
      </c>
      <c r="BL29" s="117">
        <f t="shared" si="39"/>
        <v>0</v>
      </c>
      <c r="BM29" s="117">
        <f t="shared" si="40"/>
        <v>0</v>
      </c>
      <c r="BN29" s="117">
        <f t="shared" si="41"/>
        <v>0</v>
      </c>
      <c r="BO29" s="117">
        <f t="shared" si="42"/>
        <v>0</v>
      </c>
      <c r="BP29" s="117">
        <f t="shared" si="43"/>
        <v>0</v>
      </c>
      <c r="BQ29" s="117">
        <f t="shared" si="44"/>
        <v>0</v>
      </c>
      <c r="BR29" s="117">
        <f t="shared" si="45"/>
        <v>0</v>
      </c>
      <c r="BS29" s="117">
        <f t="shared" si="46"/>
        <v>0</v>
      </c>
      <c r="BT29" s="18"/>
      <c r="BU29" s="18"/>
    </row>
    <row r="30" spans="1:73" ht="18" customHeight="1" x14ac:dyDescent="0.25">
      <c r="A30" s="662"/>
      <c r="B30" s="664"/>
      <c r="C30" s="46">
        <v>7</v>
      </c>
      <c r="D30" s="63" t="s">
        <v>365</v>
      </c>
      <c r="E30" s="65" t="s">
        <v>360</v>
      </c>
      <c r="F30" s="65" t="s">
        <v>321</v>
      </c>
      <c r="G30" s="65" t="s">
        <v>361</v>
      </c>
      <c r="H30" s="65" t="s">
        <v>419</v>
      </c>
      <c r="I30" s="65" t="s">
        <v>355</v>
      </c>
      <c r="J30" s="65" t="s">
        <v>376</v>
      </c>
      <c r="K30" s="65" t="s">
        <v>370</v>
      </c>
      <c r="L30" s="65" t="s">
        <v>371</v>
      </c>
      <c r="M30" s="65" t="s">
        <v>383</v>
      </c>
      <c r="N30" s="65" t="s">
        <v>196</v>
      </c>
      <c r="O30" s="65" t="s">
        <v>373</v>
      </c>
      <c r="P30" s="65" t="s">
        <v>413</v>
      </c>
      <c r="Q30" s="65" t="s">
        <v>357</v>
      </c>
      <c r="R30" s="65" t="s">
        <v>367</v>
      </c>
      <c r="S30" s="65" t="s">
        <v>356</v>
      </c>
      <c r="T30" s="65" t="s">
        <v>385</v>
      </c>
      <c r="U30" s="65" t="s">
        <v>369</v>
      </c>
      <c r="V30" s="85" t="s">
        <v>387</v>
      </c>
      <c r="W30" s="42" t="s">
        <v>45</v>
      </c>
      <c r="X30" s="10" t="s">
        <v>63</v>
      </c>
      <c r="Y30" s="18">
        <f t="shared" si="0"/>
        <v>1</v>
      </c>
      <c r="Z30" s="18">
        <f t="shared" si="1"/>
        <v>1</v>
      </c>
      <c r="AA30" s="18">
        <f t="shared" si="2"/>
        <v>1</v>
      </c>
      <c r="AB30" s="18">
        <f t="shared" si="3"/>
        <v>0</v>
      </c>
      <c r="AC30" s="18">
        <f t="shared" si="4"/>
        <v>0</v>
      </c>
      <c r="AD30" s="18">
        <f t="shared" si="5"/>
        <v>0</v>
      </c>
      <c r="AE30" s="18">
        <f t="shared" si="6"/>
        <v>1</v>
      </c>
      <c r="AF30" s="18">
        <f t="shared" si="7"/>
        <v>1</v>
      </c>
      <c r="AG30" s="18">
        <f t="shared" si="8"/>
        <v>0</v>
      </c>
      <c r="AH30" s="117">
        <f t="shared" si="9"/>
        <v>1</v>
      </c>
      <c r="AI30" s="117">
        <f t="shared" si="10"/>
        <v>1</v>
      </c>
      <c r="AJ30" s="117">
        <f t="shared" si="11"/>
        <v>1</v>
      </c>
      <c r="AK30" s="117">
        <f t="shared" si="12"/>
        <v>0</v>
      </c>
      <c r="AL30" s="117">
        <f t="shared" si="13"/>
        <v>0</v>
      </c>
      <c r="AM30" s="117">
        <f t="shared" si="14"/>
        <v>0</v>
      </c>
      <c r="AN30" s="117">
        <f t="shared" si="15"/>
        <v>1</v>
      </c>
      <c r="AO30" s="117">
        <f t="shared" si="16"/>
        <v>1</v>
      </c>
      <c r="AP30" s="117">
        <f t="shared" si="17"/>
        <v>0</v>
      </c>
      <c r="AQ30" s="117">
        <f t="shared" si="18"/>
        <v>0</v>
      </c>
      <c r="AR30" s="117">
        <f t="shared" si="19"/>
        <v>0</v>
      </c>
      <c r="AS30" s="117">
        <f t="shared" si="20"/>
        <v>1</v>
      </c>
      <c r="AT30" s="117">
        <f t="shared" si="21"/>
        <v>1</v>
      </c>
      <c r="AU30" s="117">
        <f t="shared" si="22"/>
        <v>0</v>
      </c>
      <c r="AV30" s="117">
        <f t="shared" si="23"/>
        <v>0</v>
      </c>
      <c r="AW30" s="117">
        <f t="shared" si="24"/>
        <v>0</v>
      </c>
      <c r="AX30" s="117">
        <f t="shared" si="25"/>
        <v>0</v>
      </c>
      <c r="AY30" s="117">
        <f t="shared" si="26"/>
        <v>0</v>
      </c>
      <c r="AZ30" s="117">
        <f t="shared" si="27"/>
        <v>0</v>
      </c>
      <c r="BA30" s="117">
        <f t="shared" si="28"/>
        <v>1</v>
      </c>
      <c r="BB30" s="117">
        <f t="shared" si="29"/>
        <v>1</v>
      </c>
      <c r="BC30" s="117">
        <f t="shared" si="30"/>
        <v>0</v>
      </c>
      <c r="BD30" s="117">
        <f t="shared" si="31"/>
        <v>0</v>
      </c>
      <c r="BE30" s="117">
        <f t="shared" si="32"/>
        <v>1</v>
      </c>
      <c r="BF30" s="117">
        <f t="shared" si="33"/>
        <v>1</v>
      </c>
      <c r="BG30" s="117">
        <f t="shared" si="34"/>
        <v>0</v>
      </c>
      <c r="BH30" s="117">
        <f t="shared" si="35"/>
        <v>0</v>
      </c>
      <c r="BI30" s="117">
        <f t="shared" si="36"/>
        <v>0</v>
      </c>
      <c r="BJ30" s="117">
        <f t="shared" si="37"/>
        <v>1</v>
      </c>
      <c r="BK30" s="117">
        <f t="shared" si="38"/>
        <v>0</v>
      </c>
      <c r="BL30" s="117">
        <f t="shared" si="39"/>
        <v>0</v>
      </c>
      <c r="BM30" s="117">
        <f t="shared" si="40"/>
        <v>0</v>
      </c>
      <c r="BN30" s="117">
        <f t="shared" si="41"/>
        <v>0</v>
      </c>
      <c r="BO30" s="117">
        <f t="shared" si="42"/>
        <v>0</v>
      </c>
      <c r="BP30" s="117">
        <f t="shared" si="43"/>
        <v>0</v>
      </c>
      <c r="BQ30" s="117">
        <f t="shared" si="44"/>
        <v>0</v>
      </c>
      <c r="BR30" s="117">
        <f t="shared" si="45"/>
        <v>0</v>
      </c>
      <c r="BS30" s="117">
        <f t="shared" si="46"/>
        <v>0</v>
      </c>
      <c r="BT30" s="18"/>
      <c r="BU30" s="18"/>
    </row>
    <row r="31" spans="1:73" ht="18" customHeight="1" thickBot="1" x14ac:dyDescent="0.3">
      <c r="A31" s="663"/>
      <c r="B31" s="665"/>
      <c r="C31" s="16">
        <v>8</v>
      </c>
      <c r="D31" s="108" t="s">
        <v>365</v>
      </c>
      <c r="E31" s="73" t="s">
        <v>360</v>
      </c>
      <c r="F31" s="73" t="s">
        <v>321</v>
      </c>
      <c r="G31" s="73" t="s">
        <v>361</v>
      </c>
      <c r="H31" s="73" t="s">
        <v>419</v>
      </c>
      <c r="I31" s="73" t="s">
        <v>355</v>
      </c>
      <c r="J31" s="73" t="s">
        <v>376</v>
      </c>
      <c r="K31" s="73" t="s">
        <v>370</v>
      </c>
      <c r="L31" s="73" t="s">
        <v>371</v>
      </c>
      <c r="M31" s="73" t="s">
        <v>383</v>
      </c>
      <c r="N31" s="73" t="s">
        <v>196</v>
      </c>
      <c r="O31" s="73" t="s">
        <v>373</v>
      </c>
      <c r="P31" s="73" t="s">
        <v>413</v>
      </c>
      <c r="Q31" s="73" t="s">
        <v>357</v>
      </c>
      <c r="R31" s="73" t="s">
        <v>367</v>
      </c>
      <c r="S31" s="73" t="s">
        <v>356</v>
      </c>
      <c r="T31" s="73" t="s">
        <v>385</v>
      </c>
      <c r="U31" s="73" t="s">
        <v>369</v>
      </c>
      <c r="V31" s="86" t="s">
        <v>387</v>
      </c>
      <c r="W31" s="42" t="s">
        <v>46</v>
      </c>
      <c r="X31" s="10" t="s">
        <v>64</v>
      </c>
      <c r="Y31" s="18">
        <f t="shared" si="0"/>
        <v>1</v>
      </c>
      <c r="Z31" s="18">
        <f t="shared" si="1"/>
        <v>1</v>
      </c>
      <c r="AA31" s="18">
        <f t="shared" si="2"/>
        <v>1</v>
      </c>
      <c r="AB31" s="18">
        <f t="shared" si="3"/>
        <v>0</v>
      </c>
      <c r="AC31" s="18">
        <f t="shared" si="4"/>
        <v>0</v>
      </c>
      <c r="AD31" s="18">
        <f t="shared" si="5"/>
        <v>0</v>
      </c>
      <c r="AE31" s="18">
        <f t="shared" si="6"/>
        <v>1</v>
      </c>
      <c r="AF31" s="18">
        <f t="shared" si="7"/>
        <v>1</v>
      </c>
      <c r="AG31" s="18">
        <f t="shared" si="8"/>
        <v>0</v>
      </c>
      <c r="AH31" s="117">
        <f t="shared" si="9"/>
        <v>1</v>
      </c>
      <c r="AI31" s="117">
        <f t="shared" si="10"/>
        <v>1</v>
      </c>
      <c r="AJ31" s="117">
        <f t="shared" si="11"/>
        <v>1</v>
      </c>
      <c r="AK31" s="117">
        <f t="shared" si="12"/>
        <v>0</v>
      </c>
      <c r="AL31" s="117">
        <f t="shared" si="13"/>
        <v>0</v>
      </c>
      <c r="AM31" s="117">
        <f t="shared" si="14"/>
        <v>0</v>
      </c>
      <c r="AN31" s="117">
        <f t="shared" si="15"/>
        <v>1</v>
      </c>
      <c r="AO31" s="117">
        <f t="shared" si="16"/>
        <v>1</v>
      </c>
      <c r="AP31" s="117">
        <f t="shared" si="17"/>
        <v>0</v>
      </c>
      <c r="AQ31" s="117">
        <f t="shared" si="18"/>
        <v>0</v>
      </c>
      <c r="AR31" s="117">
        <f t="shared" si="19"/>
        <v>0</v>
      </c>
      <c r="AS31" s="117">
        <f t="shared" si="20"/>
        <v>1</v>
      </c>
      <c r="AT31" s="117">
        <f t="shared" si="21"/>
        <v>1</v>
      </c>
      <c r="AU31" s="117">
        <f t="shared" si="22"/>
        <v>0</v>
      </c>
      <c r="AV31" s="117">
        <f t="shared" si="23"/>
        <v>0</v>
      </c>
      <c r="AW31" s="117">
        <f t="shared" si="24"/>
        <v>0</v>
      </c>
      <c r="AX31" s="117">
        <f t="shared" si="25"/>
        <v>0</v>
      </c>
      <c r="AY31" s="117">
        <f t="shared" si="26"/>
        <v>0</v>
      </c>
      <c r="AZ31" s="117">
        <f t="shared" si="27"/>
        <v>0</v>
      </c>
      <c r="BA31" s="117">
        <f t="shared" si="28"/>
        <v>1</v>
      </c>
      <c r="BB31" s="117">
        <f t="shared" si="29"/>
        <v>1</v>
      </c>
      <c r="BC31" s="117">
        <f t="shared" si="30"/>
        <v>0</v>
      </c>
      <c r="BD31" s="117">
        <f t="shared" si="31"/>
        <v>0</v>
      </c>
      <c r="BE31" s="117">
        <f t="shared" si="32"/>
        <v>1</v>
      </c>
      <c r="BF31" s="117">
        <f t="shared" si="33"/>
        <v>1</v>
      </c>
      <c r="BG31" s="117">
        <f t="shared" si="34"/>
        <v>0</v>
      </c>
      <c r="BH31" s="117">
        <f t="shared" si="35"/>
        <v>0</v>
      </c>
      <c r="BI31" s="117">
        <f t="shared" si="36"/>
        <v>0</v>
      </c>
      <c r="BJ31" s="117">
        <f t="shared" si="37"/>
        <v>1</v>
      </c>
      <c r="BK31" s="117">
        <f t="shared" si="38"/>
        <v>0</v>
      </c>
      <c r="BL31" s="117">
        <f t="shared" si="39"/>
        <v>0</v>
      </c>
      <c r="BM31" s="117">
        <f t="shared" si="40"/>
        <v>0</v>
      </c>
      <c r="BN31" s="117">
        <f t="shared" si="41"/>
        <v>0</v>
      </c>
      <c r="BO31" s="117">
        <f t="shared" si="42"/>
        <v>0</v>
      </c>
      <c r="BP31" s="117">
        <f t="shared" si="43"/>
        <v>0</v>
      </c>
      <c r="BQ31" s="117">
        <f t="shared" si="44"/>
        <v>0</v>
      </c>
      <c r="BR31" s="117">
        <f t="shared" si="45"/>
        <v>0</v>
      </c>
      <c r="BS31" s="117">
        <f t="shared" si="46"/>
        <v>0</v>
      </c>
      <c r="BT31" s="18"/>
      <c r="BU31" s="18"/>
    </row>
    <row r="32" spans="1:73" ht="18" customHeight="1" thickTop="1" x14ac:dyDescent="0.25">
      <c r="A32" s="666">
        <v>4</v>
      </c>
      <c r="B32" s="693" t="s">
        <v>19</v>
      </c>
      <c r="C32" s="12">
        <v>1</v>
      </c>
      <c r="D32" s="61" t="s">
        <v>360</v>
      </c>
      <c r="E32" s="72" t="s">
        <v>363</v>
      </c>
      <c r="F32" s="72" t="s">
        <v>361</v>
      </c>
      <c r="G32" s="72" t="s">
        <v>377</v>
      </c>
      <c r="H32" s="72" t="s">
        <v>402</v>
      </c>
      <c r="I32" s="72" t="s">
        <v>419</v>
      </c>
      <c r="J32" s="72" t="s">
        <v>415</v>
      </c>
      <c r="K32" s="72" t="s">
        <v>359</v>
      </c>
      <c r="L32" s="72" t="s">
        <v>385</v>
      </c>
      <c r="M32" s="72" t="s">
        <v>368</v>
      </c>
      <c r="N32" s="72" t="s">
        <v>357</v>
      </c>
      <c r="O32" s="72" t="s">
        <v>362</v>
      </c>
      <c r="P32" s="72" t="s">
        <v>362</v>
      </c>
      <c r="Q32" s="72" t="s">
        <v>356</v>
      </c>
      <c r="R32" s="72" t="s">
        <v>373</v>
      </c>
      <c r="S32" s="72" t="s">
        <v>376</v>
      </c>
      <c r="T32" s="72" t="s">
        <v>369</v>
      </c>
      <c r="U32" s="72" t="s">
        <v>371</v>
      </c>
      <c r="V32" s="91" t="s">
        <v>417</v>
      </c>
      <c r="W32" s="42" t="s">
        <v>47</v>
      </c>
      <c r="X32" s="10" t="s">
        <v>65</v>
      </c>
      <c r="Y32" s="18">
        <f t="shared" si="0"/>
        <v>1</v>
      </c>
      <c r="Z32" s="18">
        <f t="shared" si="1"/>
        <v>0</v>
      </c>
      <c r="AA32" s="18">
        <f t="shared" si="2"/>
        <v>1</v>
      </c>
      <c r="AB32" s="18">
        <f t="shared" si="3"/>
        <v>0</v>
      </c>
      <c r="AC32" s="18">
        <f t="shared" si="4"/>
        <v>0</v>
      </c>
      <c r="AD32" s="18">
        <f t="shared" si="5"/>
        <v>1</v>
      </c>
      <c r="AE32" s="18">
        <f t="shared" si="6"/>
        <v>0</v>
      </c>
      <c r="AF32" s="18">
        <f t="shared" si="7"/>
        <v>1</v>
      </c>
      <c r="AG32" s="18">
        <f t="shared" si="8"/>
        <v>1</v>
      </c>
      <c r="AH32" s="117">
        <f t="shared" si="9"/>
        <v>0</v>
      </c>
      <c r="AI32" s="117">
        <f t="shared" si="10"/>
        <v>1</v>
      </c>
      <c r="AJ32" s="117">
        <f t="shared" si="11"/>
        <v>1</v>
      </c>
      <c r="AK32" s="117">
        <f t="shared" si="12"/>
        <v>2</v>
      </c>
      <c r="AL32" s="117">
        <f t="shared" si="13"/>
        <v>1</v>
      </c>
      <c r="AM32" s="117">
        <f t="shared" si="14"/>
        <v>0</v>
      </c>
      <c r="AN32" s="117">
        <f t="shared" si="15"/>
        <v>1</v>
      </c>
      <c r="AO32" s="117">
        <f t="shared" si="16"/>
        <v>1</v>
      </c>
      <c r="AP32" s="117">
        <f t="shared" si="17"/>
        <v>0</v>
      </c>
      <c r="AQ32" s="117">
        <f t="shared" si="18"/>
        <v>0</v>
      </c>
      <c r="AR32" s="117">
        <f t="shared" si="19"/>
        <v>0</v>
      </c>
      <c r="AS32" s="117">
        <f t="shared" si="20"/>
        <v>0</v>
      </c>
      <c r="AT32" s="117">
        <f t="shared" si="21"/>
        <v>1</v>
      </c>
      <c r="AU32" s="117">
        <f t="shared" si="22"/>
        <v>1</v>
      </c>
      <c r="AV32" s="117">
        <f t="shared" si="23"/>
        <v>0</v>
      </c>
      <c r="AW32" s="117">
        <f t="shared" si="24"/>
        <v>0</v>
      </c>
      <c r="AX32" s="117">
        <f t="shared" si="25"/>
        <v>0</v>
      </c>
      <c r="AY32" s="117">
        <f t="shared" si="26"/>
        <v>0</v>
      </c>
      <c r="AZ32" s="117">
        <f t="shared" si="27"/>
        <v>0</v>
      </c>
      <c r="BA32" s="117">
        <f t="shared" si="28"/>
        <v>0</v>
      </c>
      <c r="BB32" s="117">
        <f t="shared" si="29"/>
        <v>1</v>
      </c>
      <c r="BC32" s="117">
        <f t="shared" si="30"/>
        <v>0</v>
      </c>
      <c r="BD32" s="117">
        <f t="shared" si="31"/>
        <v>0</v>
      </c>
      <c r="BE32" s="117">
        <f t="shared" si="32"/>
        <v>0</v>
      </c>
      <c r="BF32" s="117">
        <f t="shared" si="33"/>
        <v>0</v>
      </c>
      <c r="BG32" s="117">
        <f t="shared" si="34"/>
        <v>0</v>
      </c>
      <c r="BH32" s="117">
        <f t="shared" si="35"/>
        <v>0</v>
      </c>
      <c r="BI32" s="117">
        <f t="shared" si="36"/>
        <v>0</v>
      </c>
      <c r="BJ32" s="117">
        <f t="shared" si="37"/>
        <v>0</v>
      </c>
      <c r="BK32" s="117">
        <f t="shared" si="38"/>
        <v>0</v>
      </c>
      <c r="BL32" s="117">
        <f t="shared" si="39"/>
        <v>0</v>
      </c>
      <c r="BM32" s="117">
        <f t="shared" si="40"/>
        <v>0</v>
      </c>
      <c r="BN32" s="117">
        <f t="shared" si="41"/>
        <v>0</v>
      </c>
      <c r="BO32" s="117">
        <f t="shared" si="42"/>
        <v>0</v>
      </c>
      <c r="BP32" s="117">
        <f t="shared" si="43"/>
        <v>0</v>
      </c>
      <c r="BQ32" s="117">
        <f t="shared" si="44"/>
        <v>0</v>
      </c>
      <c r="BR32" s="117">
        <f t="shared" si="45"/>
        <v>1</v>
      </c>
      <c r="BS32" s="117">
        <f t="shared" si="46"/>
        <v>0</v>
      </c>
      <c r="BT32" s="18"/>
      <c r="BU32" s="18"/>
    </row>
    <row r="33" spans="1:73" ht="18" customHeight="1" x14ac:dyDescent="0.25">
      <c r="A33" s="662"/>
      <c r="B33" s="664"/>
      <c r="C33" s="46">
        <v>2</v>
      </c>
      <c r="D33" s="63" t="s">
        <v>360</v>
      </c>
      <c r="E33" s="65" t="s">
        <v>363</v>
      </c>
      <c r="F33" s="65" t="s">
        <v>361</v>
      </c>
      <c r="G33" s="65" t="s">
        <v>377</v>
      </c>
      <c r="H33" s="133" t="s">
        <v>354</v>
      </c>
      <c r="I33" s="65" t="s">
        <v>419</v>
      </c>
      <c r="J33" s="65" t="s">
        <v>415</v>
      </c>
      <c r="K33" s="133" t="s">
        <v>354</v>
      </c>
      <c r="L33" s="65" t="s">
        <v>385</v>
      </c>
      <c r="M33" s="65" t="s">
        <v>368</v>
      </c>
      <c r="N33" s="65" t="s">
        <v>357</v>
      </c>
      <c r="O33" s="65" t="s">
        <v>362</v>
      </c>
      <c r="P33" s="65" t="s">
        <v>362</v>
      </c>
      <c r="Q33" s="65" t="s">
        <v>356</v>
      </c>
      <c r="R33" s="65" t="s">
        <v>373</v>
      </c>
      <c r="S33" s="65" t="s">
        <v>376</v>
      </c>
      <c r="T33" s="65" t="s">
        <v>369</v>
      </c>
      <c r="U33" s="65" t="s">
        <v>371</v>
      </c>
      <c r="V33" s="85" t="s">
        <v>343</v>
      </c>
      <c r="W33" s="42" t="s">
        <v>48</v>
      </c>
      <c r="X33" s="10" t="s">
        <v>66</v>
      </c>
      <c r="Y33" s="18">
        <f t="shared" si="0"/>
        <v>1</v>
      </c>
      <c r="Z33" s="18">
        <f t="shared" si="1"/>
        <v>0</v>
      </c>
      <c r="AA33" s="18">
        <f t="shared" si="2"/>
        <v>1</v>
      </c>
      <c r="AB33" s="18">
        <f t="shared" si="3"/>
        <v>0</v>
      </c>
      <c r="AC33" s="18">
        <f t="shared" si="4"/>
        <v>0</v>
      </c>
      <c r="AD33" s="18">
        <f t="shared" si="5"/>
        <v>1</v>
      </c>
      <c r="AE33" s="18">
        <f t="shared" si="6"/>
        <v>0</v>
      </c>
      <c r="AF33" s="18">
        <f t="shared" si="7"/>
        <v>1</v>
      </c>
      <c r="AG33" s="18">
        <f t="shared" si="8"/>
        <v>0</v>
      </c>
      <c r="AH33" s="117">
        <f t="shared" si="9"/>
        <v>0</v>
      </c>
      <c r="AI33" s="117">
        <f t="shared" si="10"/>
        <v>1</v>
      </c>
      <c r="AJ33" s="117">
        <f t="shared" si="11"/>
        <v>1</v>
      </c>
      <c r="AK33" s="117">
        <f t="shared" si="12"/>
        <v>2</v>
      </c>
      <c r="AL33" s="117">
        <f t="shared" si="13"/>
        <v>1</v>
      </c>
      <c r="AM33" s="117">
        <f t="shared" si="14"/>
        <v>0</v>
      </c>
      <c r="AN33" s="117">
        <f t="shared" si="15"/>
        <v>1</v>
      </c>
      <c r="AO33" s="117">
        <f t="shared" si="16"/>
        <v>1</v>
      </c>
      <c r="AP33" s="117">
        <f t="shared" si="17"/>
        <v>0</v>
      </c>
      <c r="AQ33" s="117">
        <f t="shared" si="18"/>
        <v>0</v>
      </c>
      <c r="AR33" s="117">
        <f t="shared" si="19"/>
        <v>0</v>
      </c>
      <c r="AS33" s="117">
        <f t="shared" si="20"/>
        <v>0</v>
      </c>
      <c r="AT33" s="117">
        <f t="shared" si="21"/>
        <v>1</v>
      </c>
      <c r="AU33" s="117">
        <f t="shared" si="22"/>
        <v>1</v>
      </c>
      <c r="AV33" s="117">
        <f t="shared" si="23"/>
        <v>0</v>
      </c>
      <c r="AW33" s="117">
        <f t="shared" si="24"/>
        <v>0</v>
      </c>
      <c r="AX33" s="117">
        <f t="shared" si="25"/>
        <v>0</v>
      </c>
      <c r="AY33" s="117">
        <f t="shared" si="26"/>
        <v>0</v>
      </c>
      <c r="AZ33" s="117">
        <f t="shared" si="27"/>
        <v>0</v>
      </c>
      <c r="BA33" s="117">
        <f t="shared" si="28"/>
        <v>0</v>
      </c>
      <c r="BB33" s="117">
        <f t="shared" si="29"/>
        <v>1</v>
      </c>
      <c r="BC33" s="117">
        <f t="shared" si="30"/>
        <v>0</v>
      </c>
      <c r="BD33" s="117">
        <f t="shared" si="31"/>
        <v>0</v>
      </c>
      <c r="BE33" s="117">
        <f t="shared" si="32"/>
        <v>0</v>
      </c>
      <c r="BF33" s="117">
        <f t="shared" si="33"/>
        <v>0</v>
      </c>
      <c r="BG33" s="117">
        <f t="shared" si="34"/>
        <v>0</v>
      </c>
      <c r="BH33" s="117">
        <f t="shared" si="35"/>
        <v>0</v>
      </c>
      <c r="BI33" s="117">
        <f t="shared" si="36"/>
        <v>0</v>
      </c>
      <c r="BJ33" s="117">
        <f t="shared" si="37"/>
        <v>0</v>
      </c>
      <c r="BK33" s="117">
        <f t="shared" si="38"/>
        <v>0</v>
      </c>
      <c r="BL33" s="117">
        <f t="shared" si="39"/>
        <v>0</v>
      </c>
      <c r="BM33" s="117">
        <f t="shared" si="40"/>
        <v>0</v>
      </c>
      <c r="BN33" s="117">
        <f t="shared" si="41"/>
        <v>0</v>
      </c>
      <c r="BO33" s="117">
        <f t="shared" si="42"/>
        <v>0</v>
      </c>
      <c r="BP33" s="117">
        <f t="shared" si="43"/>
        <v>0</v>
      </c>
      <c r="BQ33" s="117">
        <f t="shared" si="44"/>
        <v>1</v>
      </c>
      <c r="BR33" s="117">
        <f t="shared" si="45"/>
        <v>0</v>
      </c>
      <c r="BS33" s="117">
        <f t="shared" si="46"/>
        <v>0</v>
      </c>
      <c r="BT33" s="18"/>
      <c r="BU33" s="18"/>
    </row>
    <row r="34" spans="1:73" ht="18" customHeight="1" x14ac:dyDescent="0.25">
      <c r="A34" s="662"/>
      <c r="B34" s="664"/>
      <c r="C34" s="46">
        <v>3</v>
      </c>
      <c r="D34" s="63" t="s">
        <v>377</v>
      </c>
      <c r="E34" s="65" t="s">
        <v>361</v>
      </c>
      <c r="F34" s="65" t="s">
        <v>375</v>
      </c>
      <c r="G34" s="65" t="s">
        <v>381</v>
      </c>
      <c r="H34" s="65" t="s">
        <v>196</v>
      </c>
      <c r="I34" s="65" t="s">
        <v>360</v>
      </c>
      <c r="J34" s="65" t="s">
        <v>419</v>
      </c>
      <c r="K34" s="65" t="s">
        <v>369</v>
      </c>
      <c r="L34" s="65" t="s">
        <v>359</v>
      </c>
      <c r="M34" s="65" t="s">
        <v>357</v>
      </c>
      <c r="N34" s="65" t="s">
        <v>413</v>
      </c>
      <c r="O34" s="65" t="s">
        <v>366</v>
      </c>
      <c r="P34" s="65" t="s">
        <v>417</v>
      </c>
      <c r="Q34" s="65" t="s">
        <v>389</v>
      </c>
      <c r="R34" s="65" t="s">
        <v>373</v>
      </c>
      <c r="S34" s="65" t="s">
        <v>370</v>
      </c>
      <c r="T34" s="65" t="s">
        <v>376</v>
      </c>
      <c r="U34" s="65" t="s">
        <v>239</v>
      </c>
      <c r="V34" s="85" t="s">
        <v>371</v>
      </c>
      <c r="W34" s="42" t="s">
        <v>49</v>
      </c>
      <c r="X34" s="10" t="s">
        <v>67</v>
      </c>
      <c r="Y34" s="18">
        <f t="shared" si="0"/>
        <v>0</v>
      </c>
      <c r="Z34" s="18">
        <f t="shared" si="1"/>
        <v>0</v>
      </c>
      <c r="AA34" s="18">
        <f t="shared" si="2"/>
        <v>1</v>
      </c>
      <c r="AB34" s="18">
        <f t="shared" si="3"/>
        <v>0</v>
      </c>
      <c r="AC34" s="18">
        <f t="shared" si="4"/>
        <v>1</v>
      </c>
      <c r="AD34" s="18">
        <f t="shared" si="5"/>
        <v>0</v>
      </c>
      <c r="AE34" s="18">
        <f t="shared" si="6"/>
        <v>0</v>
      </c>
      <c r="AF34" s="18">
        <f t="shared" si="7"/>
        <v>1</v>
      </c>
      <c r="AG34" s="18">
        <f t="shared" si="8"/>
        <v>1</v>
      </c>
      <c r="AH34" s="117">
        <f t="shared" si="9"/>
        <v>1</v>
      </c>
      <c r="AI34" s="117">
        <f t="shared" si="10"/>
        <v>1</v>
      </c>
      <c r="AJ34" s="117">
        <f t="shared" si="11"/>
        <v>1</v>
      </c>
      <c r="AK34" s="117">
        <f t="shared" si="12"/>
        <v>0</v>
      </c>
      <c r="AL34" s="117">
        <f t="shared" si="13"/>
        <v>0</v>
      </c>
      <c r="AM34" s="117">
        <f t="shared" si="14"/>
        <v>0</v>
      </c>
      <c r="AN34" s="117">
        <f t="shared" si="15"/>
        <v>1</v>
      </c>
      <c r="AO34" s="117">
        <f t="shared" si="16"/>
        <v>1</v>
      </c>
      <c r="AP34" s="117">
        <f t="shared" si="17"/>
        <v>0</v>
      </c>
      <c r="AQ34" s="117">
        <f t="shared" si="18"/>
        <v>1</v>
      </c>
      <c r="AR34" s="117">
        <f t="shared" si="19"/>
        <v>0</v>
      </c>
      <c r="AS34" s="117">
        <f t="shared" si="20"/>
        <v>0</v>
      </c>
      <c r="AT34" s="117">
        <f t="shared" si="21"/>
        <v>1</v>
      </c>
      <c r="AU34" s="117">
        <f t="shared" si="22"/>
        <v>1</v>
      </c>
      <c r="AV34" s="117">
        <f t="shared" si="23"/>
        <v>0</v>
      </c>
      <c r="AW34" s="117">
        <f t="shared" si="24"/>
        <v>1</v>
      </c>
      <c r="AX34" s="117">
        <f t="shared" si="25"/>
        <v>1</v>
      </c>
      <c r="AY34" s="117">
        <f t="shared" si="26"/>
        <v>0</v>
      </c>
      <c r="AZ34" s="117">
        <f t="shared" si="27"/>
        <v>0</v>
      </c>
      <c r="BA34" s="117">
        <f t="shared" si="28"/>
        <v>0</v>
      </c>
      <c r="BB34" s="117">
        <f t="shared" si="29"/>
        <v>0</v>
      </c>
      <c r="BC34" s="117">
        <f t="shared" si="30"/>
        <v>0</v>
      </c>
      <c r="BD34" s="117">
        <f t="shared" si="31"/>
        <v>0</v>
      </c>
      <c r="BE34" s="117">
        <f t="shared" si="32"/>
        <v>1</v>
      </c>
      <c r="BF34" s="117">
        <f t="shared" si="33"/>
        <v>0</v>
      </c>
      <c r="BG34" s="117">
        <f t="shared" si="34"/>
        <v>0</v>
      </c>
      <c r="BH34" s="117">
        <f t="shared" si="35"/>
        <v>0</v>
      </c>
      <c r="BI34" s="117">
        <f t="shared" si="36"/>
        <v>1</v>
      </c>
      <c r="BJ34" s="117">
        <f t="shared" si="37"/>
        <v>0</v>
      </c>
      <c r="BK34" s="117">
        <f t="shared" si="38"/>
        <v>0</v>
      </c>
      <c r="BL34" s="117">
        <f t="shared" si="39"/>
        <v>0</v>
      </c>
      <c r="BM34" s="117">
        <f t="shared" si="40"/>
        <v>0</v>
      </c>
      <c r="BN34" s="117">
        <f t="shared" si="41"/>
        <v>0</v>
      </c>
      <c r="BO34" s="117">
        <f t="shared" si="42"/>
        <v>0</v>
      </c>
      <c r="BP34" s="117">
        <f t="shared" si="43"/>
        <v>0</v>
      </c>
      <c r="BQ34" s="117">
        <f t="shared" si="44"/>
        <v>0</v>
      </c>
      <c r="BR34" s="117">
        <f t="shared" si="45"/>
        <v>0</v>
      </c>
      <c r="BS34" s="117">
        <f t="shared" si="46"/>
        <v>0</v>
      </c>
      <c r="BT34" s="18"/>
      <c r="BU34" s="18"/>
    </row>
    <row r="35" spans="1:73" ht="18" customHeight="1" x14ac:dyDescent="0.25">
      <c r="A35" s="662"/>
      <c r="B35" s="664"/>
      <c r="C35" s="46">
        <v>4</v>
      </c>
      <c r="D35" s="63" t="s">
        <v>377</v>
      </c>
      <c r="E35" s="65" t="s">
        <v>361</v>
      </c>
      <c r="F35" s="65" t="s">
        <v>375</v>
      </c>
      <c r="G35" s="65" t="s">
        <v>381</v>
      </c>
      <c r="H35" s="65" t="s">
        <v>196</v>
      </c>
      <c r="I35" s="65" t="s">
        <v>360</v>
      </c>
      <c r="J35" s="65" t="s">
        <v>419</v>
      </c>
      <c r="K35" s="65" t="s">
        <v>369</v>
      </c>
      <c r="L35" s="133" t="s">
        <v>354</v>
      </c>
      <c r="M35" s="65" t="s">
        <v>357</v>
      </c>
      <c r="N35" s="65" t="s">
        <v>413</v>
      </c>
      <c r="O35" s="65" t="s">
        <v>359</v>
      </c>
      <c r="P35" s="65" t="s">
        <v>402</v>
      </c>
      <c r="Q35" s="65" t="s">
        <v>389</v>
      </c>
      <c r="R35" s="65" t="s">
        <v>417</v>
      </c>
      <c r="S35" s="65" t="s">
        <v>370</v>
      </c>
      <c r="T35" s="65" t="s">
        <v>376</v>
      </c>
      <c r="U35" s="65" t="s">
        <v>239</v>
      </c>
      <c r="V35" s="85" t="s">
        <v>371</v>
      </c>
      <c r="W35" s="42" t="s">
        <v>50</v>
      </c>
      <c r="X35" s="10" t="s">
        <v>68</v>
      </c>
      <c r="Y35" s="18">
        <f t="shared" si="0"/>
        <v>0</v>
      </c>
      <c r="Z35" s="18">
        <f t="shared" si="1"/>
        <v>0</v>
      </c>
      <c r="AA35" s="18">
        <f t="shared" si="2"/>
        <v>1</v>
      </c>
      <c r="AB35" s="18">
        <f t="shared" si="3"/>
        <v>0</v>
      </c>
      <c r="AC35" s="18">
        <f t="shared" si="4"/>
        <v>0</v>
      </c>
      <c r="AD35" s="18">
        <f t="shared" si="5"/>
        <v>0</v>
      </c>
      <c r="AE35" s="18">
        <f t="shared" si="6"/>
        <v>0</v>
      </c>
      <c r="AF35" s="18">
        <f t="shared" si="7"/>
        <v>1</v>
      </c>
      <c r="AG35" s="18">
        <f t="shared" si="8"/>
        <v>1</v>
      </c>
      <c r="AH35" s="117">
        <f t="shared" si="9"/>
        <v>1</v>
      </c>
      <c r="AI35" s="117">
        <f t="shared" si="10"/>
        <v>0</v>
      </c>
      <c r="AJ35" s="117">
        <f t="shared" si="11"/>
        <v>1</v>
      </c>
      <c r="AK35" s="117">
        <f t="shared" si="12"/>
        <v>0</v>
      </c>
      <c r="AL35" s="117">
        <f t="shared" si="13"/>
        <v>0</v>
      </c>
      <c r="AM35" s="117">
        <f t="shared" si="14"/>
        <v>0</v>
      </c>
      <c r="AN35" s="117">
        <f t="shared" si="15"/>
        <v>1</v>
      </c>
      <c r="AO35" s="117">
        <f t="shared" si="16"/>
        <v>1</v>
      </c>
      <c r="AP35" s="117">
        <f t="shared" si="17"/>
        <v>0</v>
      </c>
      <c r="AQ35" s="117">
        <f t="shared" si="18"/>
        <v>1</v>
      </c>
      <c r="AR35" s="117">
        <f t="shared" si="19"/>
        <v>0</v>
      </c>
      <c r="AS35" s="117">
        <f t="shared" si="20"/>
        <v>0</v>
      </c>
      <c r="AT35" s="117">
        <f t="shared" si="21"/>
        <v>1</v>
      </c>
      <c r="AU35" s="117">
        <f t="shared" si="22"/>
        <v>1</v>
      </c>
      <c r="AV35" s="117">
        <f t="shared" si="23"/>
        <v>0</v>
      </c>
      <c r="AW35" s="117">
        <f t="shared" si="24"/>
        <v>1</v>
      </c>
      <c r="AX35" s="117">
        <f t="shared" si="25"/>
        <v>1</v>
      </c>
      <c r="AY35" s="117">
        <f t="shared" si="26"/>
        <v>0</v>
      </c>
      <c r="AZ35" s="117">
        <f t="shared" si="27"/>
        <v>0</v>
      </c>
      <c r="BA35" s="117">
        <f t="shared" si="28"/>
        <v>0</v>
      </c>
      <c r="BB35" s="117">
        <f t="shared" si="29"/>
        <v>0</v>
      </c>
      <c r="BC35" s="117">
        <f t="shared" si="30"/>
        <v>0</v>
      </c>
      <c r="BD35" s="117">
        <f t="shared" si="31"/>
        <v>0</v>
      </c>
      <c r="BE35" s="117">
        <f t="shared" si="32"/>
        <v>1</v>
      </c>
      <c r="BF35" s="117">
        <f t="shared" si="33"/>
        <v>0</v>
      </c>
      <c r="BG35" s="117">
        <f t="shared" si="34"/>
        <v>0</v>
      </c>
      <c r="BH35" s="117">
        <f t="shared" si="35"/>
        <v>0</v>
      </c>
      <c r="BI35" s="117">
        <f t="shared" si="36"/>
        <v>1</v>
      </c>
      <c r="BJ35" s="117">
        <f t="shared" si="37"/>
        <v>0</v>
      </c>
      <c r="BK35" s="117">
        <f t="shared" si="38"/>
        <v>0</v>
      </c>
      <c r="BL35" s="117">
        <f t="shared" si="39"/>
        <v>0</v>
      </c>
      <c r="BM35" s="117">
        <f t="shared" si="40"/>
        <v>0</v>
      </c>
      <c r="BN35" s="117">
        <f t="shared" si="41"/>
        <v>0</v>
      </c>
      <c r="BO35" s="117">
        <f t="shared" si="42"/>
        <v>0</v>
      </c>
      <c r="BP35" s="117">
        <f t="shared" si="43"/>
        <v>0</v>
      </c>
      <c r="BQ35" s="117">
        <f t="shared" si="44"/>
        <v>0</v>
      </c>
      <c r="BR35" s="117">
        <f t="shared" si="45"/>
        <v>1</v>
      </c>
      <c r="BS35" s="117">
        <f t="shared" si="46"/>
        <v>0</v>
      </c>
      <c r="BT35" s="18"/>
      <c r="BU35" s="18"/>
    </row>
    <row r="36" spans="1:73" ht="18" customHeight="1" x14ac:dyDescent="0.25">
      <c r="A36" s="662"/>
      <c r="B36" s="664"/>
      <c r="C36" s="46">
        <v>5</v>
      </c>
      <c r="D36" s="63" t="s">
        <v>361</v>
      </c>
      <c r="E36" s="65" t="s">
        <v>375</v>
      </c>
      <c r="F36" s="65" t="s">
        <v>381</v>
      </c>
      <c r="G36" s="133" t="s">
        <v>354</v>
      </c>
      <c r="H36" s="65" t="s">
        <v>365</v>
      </c>
      <c r="I36" s="65" t="s">
        <v>383</v>
      </c>
      <c r="J36" s="65" t="s">
        <v>196</v>
      </c>
      <c r="K36" s="65" t="s">
        <v>370</v>
      </c>
      <c r="L36" s="65" t="s">
        <v>356</v>
      </c>
      <c r="M36" s="65" t="s">
        <v>373</v>
      </c>
      <c r="N36" s="65" t="s">
        <v>368</v>
      </c>
      <c r="O36" s="65" t="s">
        <v>359</v>
      </c>
      <c r="P36" s="65" t="s">
        <v>366</v>
      </c>
      <c r="Q36" s="65" t="s">
        <v>417</v>
      </c>
      <c r="R36" s="65" t="s">
        <v>388</v>
      </c>
      <c r="S36" s="65" t="s">
        <v>343</v>
      </c>
      <c r="T36" s="65" t="s">
        <v>371</v>
      </c>
      <c r="U36" s="65" t="s">
        <v>385</v>
      </c>
      <c r="V36" s="85" t="s">
        <v>239</v>
      </c>
      <c r="W36" s="42" t="s">
        <v>51</v>
      </c>
      <c r="X36" s="10" t="s">
        <v>69</v>
      </c>
      <c r="Y36" s="18">
        <f t="shared" si="0"/>
        <v>1</v>
      </c>
      <c r="Z36" s="18">
        <f t="shared" si="1"/>
        <v>0</v>
      </c>
      <c r="AA36" s="18">
        <f t="shared" si="2"/>
        <v>0</v>
      </c>
      <c r="AB36" s="18">
        <f t="shared" si="3"/>
        <v>0</v>
      </c>
      <c r="AC36" s="18">
        <f t="shared" si="4"/>
        <v>1</v>
      </c>
      <c r="AD36" s="18">
        <f t="shared" si="5"/>
        <v>1</v>
      </c>
      <c r="AE36" s="18">
        <f t="shared" si="6"/>
        <v>1</v>
      </c>
      <c r="AF36" s="18">
        <f t="shared" si="7"/>
        <v>0</v>
      </c>
      <c r="AG36" s="18">
        <f t="shared" si="8"/>
        <v>1</v>
      </c>
      <c r="AH36" s="117">
        <f t="shared" si="9"/>
        <v>1</v>
      </c>
      <c r="AI36" s="117">
        <f t="shared" si="10"/>
        <v>1</v>
      </c>
      <c r="AJ36" s="117">
        <f t="shared" si="11"/>
        <v>1</v>
      </c>
      <c r="AK36" s="117">
        <f t="shared" si="12"/>
        <v>0</v>
      </c>
      <c r="AL36" s="117">
        <f t="shared" si="13"/>
        <v>0</v>
      </c>
      <c r="AM36" s="117">
        <f t="shared" si="14"/>
        <v>0</v>
      </c>
      <c r="AN36" s="117">
        <f t="shared" si="15"/>
        <v>1</v>
      </c>
      <c r="AO36" s="117">
        <f t="shared" si="16"/>
        <v>0</v>
      </c>
      <c r="AP36" s="117">
        <f t="shared" si="17"/>
        <v>0</v>
      </c>
      <c r="AQ36" s="117">
        <f t="shared" si="18"/>
        <v>1</v>
      </c>
      <c r="AR36" s="117">
        <f t="shared" si="19"/>
        <v>0</v>
      </c>
      <c r="AS36" s="117">
        <f t="shared" si="20"/>
        <v>0</v>
      </c>
      <c r="AT36" s="117">
        <f t="shared" si="21"/>
        <v>0</v>
      </c>
      <c r="AU36" s="117">
        <f t="shared" si="22"/>
        <v>0</v>
      </c>
      <c r="AV36" s="117">
        <f t="shared" si="23"/>
        <v>0</v>
      </c>
      <c r="AW36" s="117">
        <f t="shared" si="24"/>
        <v>1</v>
      </c>
      <c r="AX36" s="117">
        <f t="shared" si="25"/>
        <v>1</v>
      </c>
      <c r="AY36" s="117">
        <f t="shared" si="26"/>
        <v>0</v>
      </c>
      <c r="AZ36" s="117">
        <f t="shared" si="27"/>
        <v>0</v>
      </c>
      <c r="BA36" s="117">
        <f t="shared" si="28"/>
        <v>1</v>
      </c>
      <c r="BB36" s="117">
        <f t="shared" si="29"/>
        <v>1</v>
      </c>
      <c r="BC36" s="117">
        <f t="shared" si="30"/>
        <v>0</v>
      </c>
      <c r="BD36" s="117">
        <f t="shared" si="31"/>
        <v>0</v>
      </c>
      <c r="BE36" s="117">
        <f t="shared" si="32"/>
        <v>1</v>
      </c>
      <c r="BF36" s="117">
        <f t="shared" si="33"/>
        <v>0</v>
      </c>
      <c r="BG36" s="117">
        <f t="shared" si="34"/>
        <v>0</v>
      </c>
      <c r="BH36" s="117">
        <f t="shared" si="35"/>
        <v>1</v>
      </c>
      <c r="BI36" s="117">
        <f t="shared" si="36"/>
        <v>0</v>
      </c>
      <c r="BJ36" s="117">
        <f t="shared" si="37"/>
        <v>0</v>
      </c>
      <c r="BK36" s="117">
        <f t="shared" si="38"/>
        <v>0</v>
      </c>
      <c r="BL36" s="117">
        <f t="shared" si="39"/>
        <v>0</v>
      </c>
      <c r="BM36" s="117">
        <f t="shared" si="40"/>
        <v>0</v>
      </c>
      <c r="BN36" s="117">
        <f t="shared" si="41"/>
        <v>0</v>
      </c>
      <c r="BO36" s="117">
        <f t="shared" si="42"/>
        <v>0</v>
      </c>
      <c r="BP36" s="117">
        <f t="shared" si="43"/>
        <v>0</v>
      </c>
      <c r="BQ36" s="117">
        <f t="shared" si="44"/>
        <v>1</v>
      </c>
      <c r="BR36" s="117">
        <f t="shared" si="45"/>
        <v>0</v>
      </c>
      <c r="BS36" s="117">
        <f t="shared" si="46"/>
        <v>0</v>
      </c>
      <c r="BT36" s="18"/>
      <c r="BU36" s="18"/>
    </row>
    <row r="37" spans="1:73" ht="18" customHeight="1" x14ac:dyDescent="0.25">
      <c r="A37" s="662"/>
      <c r="B37" s="664"/>
      <c r="C37" s="46">
        <v>6</v>
      </c>
      <c r="D37" s="63" t="s">
        <v>361</v>
      </c>
      <c r="E37" s="65" t="s">
        <v>375</v>
      </c>
      <c r="F37" s="65" t="s">
        <v>381</v>
      </c>
      <c r="G37" s="65" t="s">
        <v>402</v>
      </c>
      <c r="H37" s="65" t="s">
        <v>365</v>
      </c>
      <c r="I37" s="65" t="s">
        <v>359</v>
      </c>
      <c r="J37" s="65" t="s">
        <v>196</v>
      </c>
      <c r="K37" s="65" t="s">
        <v>370</v>
      </c>
      <c r="L37" s="65" t="s">
        <v>356</v>
      </c>
      <c r="M37" s="65" t="s">
        <v>373</v>
      </c>
      <c r="N37" s="65" t="s">
        <v>368</v>
      </c>
      <c r="O37" s="133" t="s">
        <v>354</v>
      </c>
      <c r="P37" s="133" t="s">
        <v>354</v>
      </c>
      <c r="Q37" s="65" t="s">
        <v>366</v>
      </c>
      <c r="R37" s="65" t="s">
        <v>388</v>
      </c>
      <c r="S37" s="65" t="s">
        <v>417</v>
      </c>
      <c r="T37" s="65" t="s">
        <v>371</v>
      </c>
      <c r="U37" s="65" t="s">
        <v>385</v>
      </c>
      <c r="V37" s="85" t="s">
        <v>239</v>
      </c>
      <c r="W37" s="42" t="s">
        <v>52</v>
      </c>
      <c r="X37" s="10" t="s">
        <v>70</v>
      </c>
      <c r="Y37" s="18">
        <f t="shared" si="0"/>
        <v>1</v>
      </c>
      <c r="Z37" s="18">
        <f t="shared" si="1"/>
        <v>0</v>
      </c>
      <c r="AA37" s="18">
        <f t="shared" si="2"/>
        <v>0</v>
      </c>
      <c r="AB37" s="18">
        <f t="shared" si="3"/>
        <v>0</v>
      </c>
      <c r="AC37" s="18">
        <f t="shared" si="4"/>
        <v>1</v>
      </c>
      <c r="AD37" s="18">
        <f t="shared" si="5"/>
        <v>1</v>
      </c>
      <c r="AE37" s="18">
        <f t="shared" si="6"/>
        <v>1</v>
      </c>
      <c r="AF37" s="18">
        <f t="shared" si="7"/>
        <v>0</v>
      </c>
      <c r="AG37" s="18">
        <f t="shared" si="8"/>
        <v>1</v>
      </c>
      <c r="AH37" s="117">
        <f t="shared" si="9"/>
        <v>1</v>
      </c>
      <c r="AI37" s="117">
        <f t="shared" si="10"/>
        <v>1</v>
      </c>
      <c r="AJ37" s="117">
        <f t="shared" si="11"/>
        <v>1</v>
      </c>
      <c r="AK37" s="117">
        <f t="shared" si="12"/>
        <v>0</v>
      </c>
      <c r="AL37" s="117">
        <f t="shared" si="13"/>
        <v>0</v>
      </c>
      <c r="AM37" s="117">
        <f t="shared" si="14"/>
        <v>0</v>
      </c>
      <c r="AN37" s="117">
        <f t="shared" si="15"/>
        <v>1</v>
      </c>
      <c r="AO37" s="117">
        <f t="shared" si="16"/>
        <v>0</v>
      </c>
      <c r="AP37" s="117">
        <f t="shared" si="17"/>
        <v>0</v>
      </c>
      <c r="AQ37" s="117">
        <f t="shared" si="18"/>
        <v>1</v>
      </c>
      <c r="AR37" s="117">
        <f t="shared" si="19"/>
        <v>0</v>
      </c>
      <c r="AS37" s="117">
        <f t="shared" si="20"/>
        <v>0</v>
      </c>
      <c r="AT37" s="117">
        <f t="shared" si="21"/>
        <v>0</v>
      </c>
      <c r="AU37" s="117">
        <f t="shared" si="22"/>
        <v>0</v>
      </c>
      <c r="AV37" s="117">
        <f t="shared" si="23"/>
        <v>0</v>
      </c>
      <c r="AW37" s="117">
        <f t="shared" si="24"/>
        <v>1</v>
      </c>
      <c r="AX37" s="117">
        <f t="shared" si="25"/>
        <v>1</v>
      </c>
      <c r="AY37" s="117">
        <f t="shared" si="26"/>
        <v>0</v>
      </c>
      <c r="AZ37" s="117">
        <f t="shared" si="27"/>
        <v>0</v>
      </c>
      <c r="BA37" s="117">
        <f t="shared" si="28"/>
        <v>0</v>
      </c>
      <c r="BB37" s="117">
        <f t="shared" si="29"/>
        <v>1</v>
      </c>
      <c r="BC37" s="117">
        <f t="shared" si="30"/>
        <v>0</v>
      </c>
      <c r="BD37" s="117">
        <f t="shared" si="31"/>
        <v>0</v>
      </c>
      <c r="BE37" s="117">
        <f t="shared" si="32"/>
        <v>1</v>
      </c>
      <c r="BF37" s="117">
        <f t="shared" si="33"/>
        <v>0</v>
      </c>
      <c r="BG37" s="117">
        <f t="shared" si="34"/>
        <v>0</v>
      </c>
      <c r="BH37" s="117">
        <f t="shared" si="35"/>
        <v>1</v>
      </c>
      <c r="BI37" s="117">
        <f t="shared" si="36"/>
        <v>0</v>
      </c>
      <c r="BJ37" s="117">
        <f t="shared" si="37"/>
        <v>0</v>
      </c>
      <c r="BK37" s="117">
        <f t="shared" si="38"/>
        <v>0</v>
      </c>
      <c r="BL37" s="117">
        <f t="shared" si="39"/>
        <v>0</v>
      </c>
      <c r="BM37" s="117">
        <f t="shared" si="40"/>
        <v>0</v>
      </c>
      <c r="BN37" s="117">
        <f t="shared" si="41"/>
        <v>0</v>
      </c>
      <c r="BO37" s="117">
        <f t="shared" si="42"/>
        <v>0</v>
      </c>
      <c r="BP37" s="117">
        <f t="shared" si="43"/>
        <v>0</v>
      </c>
      <c r="BQ37" s="117">
        <f t="shared" si="44"/>
        <v>0</v>
      </c>
      <c r="BR37" s="117">
        <f t="shared" si="45"/>
        <v>1</v>
      </c>
      <c r="BS37" s="117">
        <f t="shared" si="46"/>
        <v>0</v>
      </c>
      <c r="BT37" s="18"/>
      <c r="BU37" s="18"/>
    </row>
    <row r="38" spans="1:73" ht="18" customHeight="1" x14ac:dyDescent="0.25">
      <c r="A38" s="662"/>
      <c r="B38" s="664"/>
      <c r="C38" s="46">
        <v>7</v>
      </c>
      <c r="D38" s="63" t="s">
        <v>365</v>
      </c>
      <c r="E38" s="65" t="s">
        <v>196</v>
      </c>
      <c r="F38" s="65" t="s">
        <v>384</v>
      </c>
      <c r="G38" s="65" t="s">
        <v>375</v>
      </c>
      <c r="H38" s="65" t="s">
        <v>381</v>
      </c>
      <c r="I38" s="133" t="s">
        <v>354</v>
      </c>
      <c r="J38" s="65" t="s">
        <v>231</v>
      </c>
      <c r="K38" s="65" t="s">
        <v>356</v>
      </c>
      <c r="L38" s="65" t="s">
        <v>370</v>
      </c>
      <c r="M38" s="65" t="s">
        <v>413</v>
      </c>
      <c r="N38" s="65" t="s">
        <v>373</v>
      </c>
      <c r="O38" s="65" t="s">
        <v>367</v>
      </c>
      <c r="P38" s="65" t="s">
        <v>357</v>
      </c>
      <c r="Q38" s="65" t="s">
        <v>388</v>
      </c>
      <c r="R38" s="65" t="s">
        <v>389</v>
      </c>
      <c r="S38" s="65" t="s">
        <v>369</v>
      </c>
      <c r="T38" s="65" t="s">
        <v>417</v>
      </c>
      <c r="U38" s="133" t="s">
        <v>354</v>
      </c>
      <c r="V38" s="85" t="s">
        <v>391</v>
      </c>
      <c r="W38" s="42" t="s">
        <v>53</v>
      </c>
      <c r="X38" s="10" t="s">
        <v>71</v>
      </c>
      <c r="Y38" s="18">
        <f t="shared" si="0"/>
        <v>1</v>
      </c>
      <c r="Z38" s="18">
        <f t="shared" si="1"/>
        <v>0</v>
      </c>
      <c r="AA38" s="18">
        <f t="shared" si="2"/>
        <v>1</v>
      </c>
      <c r="AB38" s="18">
        <f t="shared" si="3"/>
        <v>0</v>
      </c>
      <c r="AC38" s="18">
        <f t="shared" si="4"/>
        <v>0</v>
      </c>
      <c r="AD38" s="18">
        <f t="shared" si="5"/>
        <v>0</v>
      </c>
      <c r="AE38" s="18">
        <f t="shared" si="6"/>
        <v>1</v>
      </c>
      <c r="AF38" s="18">
        <f t="shared" si="7"/>
        <v>1</v>
      </c>
      <c r="AG38" s="18">
        <f t="shared" si="8"/>
        <v>0</v>
      </c>
      <c r="AH38" s="117">
        <f t="shared" si="9"/>
        <v>1</v>
      </c>
      <c r="AI38" s="117">
        <f t="shared" si="10"/>
        <v>1</v>
      </c>
      <c r="AJ38" s="117">
        <f t="shared" si="11"/>
        <v>0</v>
      </c>
      <c r="AK38" s="117">
        <f t="shared" si="12"/>
        <v>0</v>
      </c>
      <c r="AL38" s="117">
        <f t="shared" si="13"/>
        <v>0</v>
      </c>
      <c r="AM38" s="117">
        <f t="shared" si="14"/>
        <v>0</v>
      </c>
      <c r="AN38" s="117">
        <f t="shared" si="15"/>
        <v>0</v>
      </c>
      <c r="AO38" s="117">
        <f t="shared" si="16"/>
        <v>0</v>
      </c>
      <c r="AP38" s="117">
        <f t="shared" si="17"/>
        <v>0</v>
      </c>
      <c r="AQ38" s="117">
        <f t="shared" si="18"/>
        <v>1</v>
      </c>
      <c r="AR38" s="117">
        <f t="shared" si="19"/>
        <v>0</v>
      </c>
      <c r="AS38" s="117">
        <f t="shared" si="20"/>
        <v>0</v>
      </c>
      <c r="AT38" s="117">
        <f t="shared" si="21"/>
        <v>0</v>
      </c>
      <c r="AU38" s="117">
        <f t="shared" si="22"/>
        <v>0</v>
      </c>
      <c r="AV38" s="117">
        <f t="shared" si="23"/>
        <v>0</v>
      </c>
      <c r="AW38" s="117">
        <f t="shared" si="24"/>
        <v>0</v>
      </c>
      <c r="AX38" s="117">
        <f t="shared" si="25"/>
        <v>1</v>
      </c>
      <c r="AY38" s="117">
        <f t="shared" si="26"/>
        <v>0</v>
      </c>
      <c r="AZ38" s="117">
        <f t="shared" si="27"/>
        <v>0</v>
      </c>
      <c r="BA38" s="117">
        <f t="shared" si="28"/>
        <v>0</v>
      </c>
      <c r="BB38" s="117">
        <f t="shared" si="29"/>
        <v>0</v>
      </c>
      <c r="BC38" s="117">
        <f t="shared" si="30"/>
        <v>1</v>
      </c>
      <c r="BD38" s="117">
        <f t="shared" si="31"/>
        <v>0</v>
      </c>
      <c r="BE38" s="117">
        <f t="shared" si="32"/>
        <v>1</v>
      </c>
      <c r="BF38" s="117">
        <f t="shared" si="33"/>
        <v>0</v>
      </c>
      <c r="BG38" s="117">
        <f t="shared" si="34"/>
        <v>0</v>
      </c>
      <c r="BH38" s="117">
        <f t="shared" si="35"/>
        <v>1</v>
      </c>
      <c r="BI38" s="117">
        <f t="shared" si="36"/>
        <v>1</v>
      </c>
      <c r="BJ38" s="117">
        <f t="shared" si="37"/>
        <v>1</v>
      </c>
      <c r="BK38" s="117">
        <f t="shared" si="38"/>
        <v>1</v>
      </c>
      <c r="BL38" s="117">
        <f t="shared" si="39"/>
        <v>0</v>
      </c>
      <c r="BM38" s="117">
        <f t="shared" si="40"/>
        <v>0</v>
      </c>
      <c r="BN38" s="117">
        <f t="shared" si="41"/>
        <v>0</v>
      </c>
      <c r="BO38" s="117">
        <f t="shared" si="42"/>
        <v>0</v>
      </c>
      <c r="BP38" s="117">
        <f t="shared" si="43"/>
        <v>0</v>
      </c>
      <c r="BQ38" s="117">
        <f t="shared" si="44"/>
        <v>0</v>
      </c>
      <c r="BR38" s="117">
        <f t="shared" si="45"/>
        <v>0</v>
      </c>
      <c r="BS38" s="117">
        <f t="shared" si="46"/>
        <v>0</v>
      </c>
      <c r="BT38" s="18"/>
      <c r="BU38" s="18"/>
    </row>
    <row r="39" spans="1:73" ht="18" customHeight="1" thickBot="1" x14ac:dyDescent="0.3">
      <c r="A39" s="663"/>
      <c r="B39" s="665"/>
      <c r="C39" s="16">
        <v>8</v>
      </c>
      <c r="D39" s="108" t="s">
        <v>365</v>
      </c>
      <c r="E39" s="73" t="s">
        <v>196</v>
      </c>
      <c r="F39" s="73" t="s">
        <v>384</v>
      </c>
      <c r="G39" s="73" t="s">
        <v>375</v>
      </c>
      <c r="H39" s="73" t="s">
        <v>381</v>
      </c>
      <c r="I39" s="73" t="s">
        <v>402</v>
      </c>
      <c r="J39" s="73" t="s">
        <v>231</v>
      </c>
      <c r="K39" s="73" t="s">
        <v>356</v>
      </c>
      <c r="L39" s="73" t="s">
        <v>370</v>
      </c>
      <c r="M39" s="73" t="s">
        <v>413</v>
      </c>
      <c r="N39" s="73" t="s">
        <v>373</v>
      </c>
      <c r="O39" s="73" t="s">
        <v>367</v>
      </c>
      <c r="P39" s="73" t="s">
        <v>357</v>
      </c>
      <c r="Q39" s="73" t="s">
        <v>388</v>
      </c>
      <c r="R39" s="73" t="s">
        <v>389</v>
      </c>
      <c r="S39" s="73" t="s">
        <v>369</v>
      </c>
      <c r="T39" s="73" t="s">
        <v>343</v>
      </c>
      <c r="U39" s="73" t="s">
        <v>417</v>
      </c>
      <c r="V39" s="86" t="s">
        <v>391</v>
      </c>
      <c r="W39" s="42" t="s">
        <v>54</v>
      </c>
      <c r="X39" s="10" t="s">
        <v>72</v>
      </c>
      <c r="Y39" s="18">
        <f t="shared" si="0"/>
        <v>1</v>
      </c>
      <c r="Z39" s="18">
        <f t="shared" si="1"/>
        <v>0</v>
      </c>
      <c r="AA39" s="18">
        <f t="shared" si="2"/>
        <v>1</v>
      </c>
      <c r="AB39" s="18">
        <f t="shared" si="3"/>
        <v>0</v>
      </c>
      <c r="AC39" s="18">
        <f t="shared" si="4"/>
        <v>0</v>
      </c>
      <c r="AD39" s="18">
        <f t="shared" si="5"/>
        <v>0</v>
      </c>
      <c r="AE39" s="18">
        <f t="shared" si="6"/>
        <v>1</v>
      </c>
      <c r="AF39" s="18">
        <f t="shared" si="7"/>
        <v>1</v>
      </c>
      <c r="AG39" s="18">
        <f t="shared" si="8"/>
        <v>0</v>
      </c>
      <c r="AH39" s="117">
        <f t="shared" si="9"/>
        <v>1</v>
      </c>
      <c r="AI39" s="117">
        <f t="shared" si="10"/>
        <v>1</v>
      </c>
      <c r="AJ39" s="117">
        <f t="shared" si="11"/>
        <v>0</v>
      </c>
      <c r="AK39" s="117">
        <f t="shared" si="12"/>
        <v>0</v>
      </c>
      <c r="AL39" s="117">
        <f t="shared" si="13"/>
        <v>0</v>
      </c>
      <c r="AM39" s="117">
        <f t="shared" si="14"/>
        <v>0</v>
      </c>
      <c r="AN39" s="117">
        <f t="shared" si="15"/>
        <v>0</v>
      </c>
      <c r="AO39" s="117">
        <f t="shared" si="16"/>
        <v>0</v>
      </c>
      <c r="AP39" s="117">
        <f t="shared" si="17"/>
        <v>0</v>
      </c>
      <c r="AQ39" s="117">
        <f t="shared" si="18"/>
        <v>1</v>
      </c>
      <c r="AR39" s="117">
        <f t="shared" si="19"/>
        <v>0</v>
      </c>
      <c r="AS39" s="117">
        <f t="shared" si="20"/>
        <v>0</v>
      </c>
      <c r="AT39" s="117">
        <f t="shared" si="21"/>
        <v>0</v>
      </c>
      <c r="AU39" s="117">
        <f t="shared" si="22"/>
        <v>0</v>
      </c>
      <c r="AV39" s="117">
        <f t="shared" si="23"/>
        <v>0</v>
      </c>
      <c r="AW39" s="117">
        <f t="shared" si="24"/>
        <v>0</v>
      </c>
      <c r="AX39" s="117">
        <f t="shared" si="25"/>
        <v>1</v>
      </c>
      <c r="AY39" s="117">
        <f t="shared" si="26"/>
        <v>0</v>
      </c>
      <c r="AZ39" s="117">
        <f t="shared" si="27"/>
        <v>0</v>
      </c>
      <c r="BA39" s="117">
        <f t="shared" si="28"/>
        <v>0</v>
      </c>
      <c r="BB39" s="117">
        <f t="shared" si="29"/>
        <v>0</v>
      </c>
      <c r="BC39" s="117">
        <f t="shared" si="30"/>
        <v>1</v>
      </c>
      <c r="BD39" s="117">
        <f t="shared" si="31"/>
        <v>0</v>
      </c>
      <c r="BE39" s="117">
        <f t="shared" si="32"/>
        <v>1</v>
      </c>
      <c r="BF39" s="117">
        <f t="shared" si="33"/>
        <v>0</v>
      </c>
      <c r="BG39" s="117">
        <f t="shared" si="34"/>
        <v>0</v>
      </c>
      <c r="BH39" s="117">
        <f t="shared" si="35"/>
        <v>1</v>
      </c>
      <c r="BI39" s="117">
        <f t="shared" si="36"/>
        <v>1</v>
      </c>
      <c r="BJ39" s="117">
        <f t="shared" si="37"/>
        <v>1</v>
      </c>
      <c r="BK39" s="117">
        <f t="shared" si="38"/>
        <v>1</v>
      </c>
      <c r="BL39" s="117">
        <f t="shared" si="39"/>
        <v>0</v>
      </c>
      <c r="BM39" s="117">
        <f t="shared" si="40"/>
        <v>0</v>
      </c>
      <c r="BN39" s="117">
        <f t="shared" si="41"/>
        <v>0</v>
      </c>
      <c r="BO39" s="117">
        <f t="shared" si="42"/>
        <v>0</v>
      </c>
      <c r="BP39" s="117">
        <f t="shared" si="43"/>
        <v>0</v>
      </c>
      <c r="BQ39" s="117">
        <f t="shared" si="44"/>
        <v>1</v>
      </c>
      <c r="BR39" s="117">
        <f t="shared" si="45"/>
        <v>1</v>
      </c>
      <c r="BS39" s="117">
        <f t="shared" si="46"/>
        <v>0</v>
      </c>
      <c r="BT39" s="18"/>
      <c r="BU39" s="18"/>
    </row>
    <row r="40" spans="1:73" ht="18" customHeight="1" thickTop="1" x14ac:dyDescent="0.25">
      <c r="A40" s="662">
        <v>5</v>
      </c>
      <c r="B40" s="668" t="s">
        <v>20</v>
      </c>
      <c r="C40" s="12">
        <v>1</v>
      </c>
      <c r="D40" s="61" t="s">
        <v>231</v>
      </c>
      <c r="E40" s="72" t="s">
        <v>384</v>
      </c>
      <c r="F40" s="72" t="s">
        <v>196</v>
      </c>
      <c r="G40" s="72" t="s">
        <v>415</v>
      </c>
      <c r="H40" s="72" t="s">
        <v>365</v>
      </c>
      <c r="I40" s="72" t="s">
        <v>374</v>
      </c>
      <c r="J40" s="72" t="s">
        <v>358</v>
      </c>
      <c r="K40" s="72" t="s">
        <v>357</v>
      </c>
      <c r="L40" s="72" t="s">
        <v>376</v>
      </c>
      <c r="M40" s="72" t="s">
        <v>387</v>
      </c>
      <c r="N40" s="72" t="s">
        <v>373</v>
      </c>
      <c r="O40" s="72" t="s">
        <v>356</v>
      </c>
      <c r="P40" s="72" t="s">
        <v>359</v>
      </c>
      <c r="Q40" s="72" t="s">
        <v>362</v>
      </c>
      <c r="R40" s="72" t="s">
        <v>366</v>
      </c>
      <c r="S40" s="65" t="s">
        <v>362</v>
      </c>
      <c r="T40" s="72" t="s">
        <v>362</v>
      </c>
      <c r="U40" s="72" t="s">
        <v>391</v>
      </c>
      <c r="V40" s="91" t="s">
        <v>386</v>
      </c>
      <c r="W40" s="42" t="s">
        <v>55</v>
      </c>
      <c r="X40" s="10" t="s">
        <v>73</v>
      </c>
      <c r="Y40" s="18">
        <f t="shared" si="0"/>
        <v>1</v>
      </c>
      <c r="Z40" s="18">
        <f t="shared" si="1"/>
        <v>0</v>
      </c>
      <c r="AA40" s="18">
        <f t="shared" si="2"/>
        <v>1</v>
      </c>
      <c r="AB40" s="18">
        <f t="shared" si="3"/>
        <v>1</v>
      </c>
      <c r="AC40" s="18">
        <f t="shared" si="4"/>
        <v>1</v>
      </c>
      <c r="AD40" s="18">
        <f t="shared" si="5"/>
        <v>0</v>
      </c>
      <c r="AE40" s="18">
        <f t="shared" si="6"/>
        <v>1</v>
      </c>
      <c r="AF40" s="18">
        <f t="shared" si="7"/>
        <v>0</v>
      </c>
      <c r="AG40" s="18">
        <f t="shared" si="8"/>
        <v>1</v>
      </c>
      <c r="AH40" s="117">
        <f t="shared" si="9"/>
        <v>0</v>
      </c>
      <c r="AI40" s="117">
        <f t="shared" si="10"/>
        <v>1</v>
      </c>
      <c r="AJ40" s="117">
        <f t="shared" si="11"/>
        <v>0</v>
      </c>
      <c r="AK40" s="117">
        <f t="shared" si="12"/>
        <v>3</v>
      </c>
      <c r="AL40" s="117">
        <f t="shared" si="13"/>
        <v>0</v>
      </c>
      <c r="AM40" s="117">
        <f t="shared" si="14"/>
        <v>0</v>
      </c>
      <c r="AN40" s="117">
        <f t="shared" si="15"/>
        <v>0</v>
      </c>
      <c r="AO40" s="117">
        <f t="shared" si="16"/>
        <v>0</v>
      </c>
      <c r="AP40" s="117">
        <f t="shared" si="17"/>
        <v>0</v>
      </c>
      <c r="AQ40" s="117">
        <f t="shared" si="18"/>
        <v>0</v>
      </c>
      <c r="AR40" s="117">
        <f t="shared" si="19"/>
        <v>1</v>
      </c>
      <c r="AS40" s="117">
        <f t="shared" si="20"/>
        <v>0</v>
      </c>
      <c r="AT40" s="117">
        <f t="shared" si="21"/>
        <v>1</v>
      </c>
      <c r="AU40" s="117">
        <f t="shared" si="22"/>
        <v>0</v>
      </c>
      <c r="AV40" s="117">
        <f t="shared" si="23"/>
        <v>0</v>
      </c>
      <c r="AW40" s="117">
        <f t="shared" si="24"/>
        <v>0</v>
      </c>
      <c r="AX40" s="117">
        <f t="shared" si="25"/>
        <v>0</v>
      </c>
      <c r="AY40" s="117">
        <f t="shared" si="26"/>
        <v>0</v>
      </c>
      <c r="AZ40" s="117">
        <f t="shared" si="27"/>
        <v>0</v>
      </c>
      <c r="BA40" s="117">
        <f t="shared" si="28"/>
        <v>0</v>
      </c>
      <c r="BB40" s="117">
        <f t="shared" si="29"/>
        <v>0</v>
      </c>
      <c r="BC40" s="117">
        <f t="shared" si="30"/>
        <v>1</v>
      </c>
      <c r="BD40" s="117">
        <f t="shared" si="31"/>
        <v>1</v>
      </c>
      <c r="BE40" s="117">
        <f t="shared" si="32"/>
        <v>1</v>
      </c>
      <c r="BF40" s="117">
        <f t="shared" si="33"/>
        <v>1</v>
      </c>
      <c r="BG40" s="117">
        <f t="shared" si="34"/>
        <v>0</v>
      </c>
      <c r="BH40" s="117">
        <f t="shared" si="35"/>
        <v>0</v>
      </c>
      <c r="BI40" s="117">
        <f t="shared" si="36"/>
        <v>0</v>
      </c>
      <c r="BJ40" s="117">
        <f t="shared" si="37"/>
        <v>0</v>
      </c>
      <c r="BK40" s="117">
        <f t="shared" si="38"/>
        <v>1</v>
      </c>
      <c r="BL40" s="117">
        <f t="shared" si="39"/>
        <v>0</v>
      </c>
      <c r="BM40" s="117">
        <f t="shared" si="40"/>
        <v>0</v>
      </c>
      <c r="BN40" s="117">
        <f t="shared" si="41"/>
        <v>0</v>
      </c>
      <c r="BO40" s="117">
        <f t="shared" si="42"/>
        <v>0</v>
      </c>
      <c r="BP40" s="117">
        <f t="shared" si="43"/>
        <v>0</v>
      </c>
      <c r="BQ40" s="117">
        <f t="shared" si="44"/>
        <v>0</v>
      </c>
      <c r="BR40" s="117">
        <f t="shared" si="45"/>
        <v>0</v>
      </c>
      <c r="BS40" s="117">
        <f t="shared" si="46"/>
        <v>0</v>
      </c>
      <c r="BT40" s="18"/>
      <c r="BU40" s="18"/>
    </row>
    <row r="41" spans="1:73" ht="18" customHeight="1" x14ac:dyDescent="0.25">
      <c r="A41" s="662"/>
      <c r="B41" s="668"/>
      <c r="C41" s="46">
        <v>2</v>
      </c>
      <c r="D41" s="63" t="s">
        <v>231</v>
      </c>
      <c r="E41" s="65" t="s">
        <v>384</v>
      </c>
      <c r="F41" s="65" t="s">
        <v>196</v>
      </c>
      <c r="G41" s="65" t="s">
        <v>415</v>
      </c>
      <c r="H41" s="65" t="s">
        <v>365</v>
      </c>
      <c r="I41" s="65" t="s">
        <v>374</v>
      </c>
      <c r="J41" s="65" t="s">
        <v>358</v>
      </c>
      <c r="K41" s="65" t="s">
        <v>357</v>
      </c>
      <c r="L41" s="65" t="s">
        <v>376</v>
      </c>
      <c r="M41" s="65" t="s">
        <v>387</v>
      </c>
      <c r="N41" s="65" t="s">
        <v>373</v>
      </c>
      <c r="O41" s="65" t="s">
        <v>356</v>
      </c>
      <c r="P41" s="65" t="s">
        <v>359</v>
      </c>
      <c r="Q41" s="65" t="s">
        <v>362</v>
      </c>
      <c r="R41" s="65" t="s">
        <v>366</v>
      </c>
      <c r="S41" s="65" t="s">
        <v>362</v>
      </c>
      <c r="T41" s="123" t="s">
        <v>362</v>
      </c>
      <c r="U41" s="65" t="s">
        <v>391</v>
      </c>
      <c r="V41" s="85" t="s">
        <v>386</v>
      </c>
      <c r="W41" s="42" t="s">
        <v>56</v>
      </c>
      <c r="X41" s="10" t="s">
        <v>74</v>
      </c>
      <c r="Y41" s="18">
        <f t="shared" si="0"/>
        <v>1</v>
      </c>
      <c r="Z41" s="18">
        <f t="shared" si="1"/>
        <v>0</v>
      </c>
      <c r="AA41" s="18">
        <f t="shared" si="2"/>
        <v>1</v>
      </c>
      <c r="AB41" s="18">
        <f t="shared" si="3"/>
        <v>1</v>
      </c>
      <c r="AC41" s="18">
        <f t="shared" si="4"/>
        <v>1</v>
      </c>
      <c r="AD41" s="18">
        <f t="shared" si="5"/>
        <v>0</v>
      </c>
      <c r="AE41" s="18">
        <f t="shared" si="6"/>
        <v>1</v>
      </c>
      <c r="AF41" s="18">
        <f t="shared" si="7"/>
        <v>0</v>
      </c>
      <c r="AG41" s="18">
        <f t="shared" si="8"/>
        <v>1</v>
      </c>
      <c r="AH41" s="117">
        <f t="shared" si="9"/>
        <v>0</v>
      </c>
      <c r="AI41" s="117">
        <f t="shared" si="10"/>
        <v>1</v>
      </c>
      <c r="AJ41" s="117">
        <f t="shared" si="11"/>
        <v>0</v>
      </c>
      <c r="AK41" s="117">
        <f t="shared" si="12"/>
        <v>3</v>
      </c>
      <c r="AL41" s="117">
        <f t="shared" si="13"/>
        <v>0</v>
      </c>
      <c r="AM41" s="117">
        <f t="shared" si="14"/>
        <v>0</v>
      </c>
      <c r="AN41" s="117">
        <f t="shared" si="15"/>
        <v>0</v>
      </c>
      <c r="AO41" s="117">
        <f t="shared" si="16"/>
        <v>0</v>
      </c>
      <c r="AP41" s="117">
        <f t="shared" si="17"/>
        <v>0</v>
      </c>
      <c r="AQ41" s="117">
        <f t="shared" si="18"/>
        <v>0</v>
      </c>
      <c r="AR41" s="117">
        <f t="shared" si="19"/>
        <v>1</v>
      </c>
      <c r="AS41" s="117">
        <f t="shared" si="20"/>
        <v>0</v>
      </c>
      <c r="AT41" s="117">
        <f t="shared" si="21"/>
        <v>1</v>
      </c>
      <c r="AU41" s="117">
        <f t="shared" si="22"/>
        <v>0</v>
      </c>
      <c r="AV41" s="117">
        <f t="shared" si="23"/>
        <v>0</v>
      </c>
      <c r="AW41" s="117">
        <f t="shared" si="24"/>
        <v>0</v>
      </c>
      <c r="AX41" s="117">
        <f t="shared" si="25"/>
        <v>0</v>
      </c>
      <c r="AY41" s="117">
        <f t="shared" si="26"/>
        <v>0</v>
      </c>
      <c r="AZ41" s="117">
        <f t="shared" si="27"/>
        <v>0</v>
      </c>
      <c r="BA41" s="117">
        <f t="shared" si="28"/>
        <v>0</v>
      </c>
      <c r="BB41" s="117">
        <f t="shared" si="29"/>
        <v>0</v>
      </c>
      <c r="BC41" s="117">
        <f t="shared" si="30"/>
        <v>1</v>
      </c>
      <c r="BD41" s="117">
        <f t="shared" si="31"/>
        <v>1</v>
      </c>
      <c r="BE41" s="117">
        <f t="shared" si="32"/>
        <v>1</v>
      </c>
      <c r="BF41" s="117">
        <f t="shared" si="33"/>
        <v>1</v>
      </c>
      <c r="BG41" s="117">
        <f t="shared" si="34"/>
        <v>0</v>
      </c>
      <c r="BH41" s="117">
        <f t="shared" si="35"/>
        <v>0</v>
      </c>
      <c r="BI41" s="117">
        <f t="shared" si="36"/>
        <v>0</v>
      </c>
      <c r="BJ41" s="117">
        <f t="shared" si="37"/>
        <v>0</v>
      </c>
      <c r="BK41" s="117">
        <f t="shared" si="38"/>
        <v>1</v>
      </c>
      <c r="BL41" s="117">
        <f t="shared" si="39"/>
        <v>0</v>
      </c>
      <c r="BM41" s="117">
        <f t="shared" si="40"/>
        <v>0</v>
      </c>
      <c r="BN41" s="117">
        <f t="shared" si="41"/>
        <v>0</v>
      </c>
      <c r="BO41" s="117">
        <f t="shared" si="42"/>
        <v>0</v>
      </c>
      <c r="BP41" s="117">
        <f t="shared" si="43"/>
        <v>0</v>
      </c>
      <c r="BQ41" s="117">
        <f t="shared" si="44"/>
        <v>0</v>
      </c>
      <c r="BR41" s="117">
        <f t="shared" si="45"/>
        <v>0</v>
      </c>
      <c r="BS41" s="117">
        <f t="shared" si="46"/>
        <v>0</v>
      </c>
      <c r="BT41" s="18"/>
      <c r="BU41" s="18"/>
    </row>
    <row r="42" spans="1:73" ht="18" customHeight="1" x14ac:dyDescent="0.25">
      <c r="A42" s="662"/>
      <c r="B42" s="668"/>
      <c r="C42" s="46">
        <v>3</v>
      </c>
      <c r="D42" s="63" t="s">
        <v>196</v>
      </c>
      <c r="E42" s="65" t="s">
        <v>231</v>
      </c>
      <c r="F42" s="65" t="s">
        <v>377</v>
      </c>
      <c r="G42" s="65" t="s">
        <v>384</v>
      </c>
      <c r="H42" s="65" t="s">
        <v>358</v>
      </c>
      <c r="I42" s="65" t="s">
        <v>418</v>
      </c>
      <c r="J42" s="65" t="s">
        <v>366</v>
      </c>
      <c r="K42" s="65" t="s">
        <v>378</v>
      </c>
      <c r="L42" s="65" t="s">
        <v>357</v>
      </c>
      <c r="M42" s="65" t="s">
        <v>387</v>
      </c>
      <c r="N42" s="133" t="s">
        <v>354</v>
      </c>
      <c r="O42" s="65" t="s">
        <v>385</v>
      </c>
      <c r="P42" s="65" t="s">
        <v>373</v>
      </c>
      <c r="Q42" s="65" t="s">
        <v>389</v>
      </c>
      <c r="R42" s="65" t="s">
        <v>359</v>
      </c>
      <c r="S42" s="123" t="s">
        <v>369</v>
      </c>
      <c r="T42" s="65" t="s">
        <v>375</v>
      </c>
      <c r="U42" s="65" t="s">
        <v>386</v>
      </c>
      <c r="V42" s="85" t="s">
        <v>356</v>
      </c>
      <c r="W42" s="42" t="s">
        <v>120</v>
      </c>
      <c r="X42" s="10" t="s">
        <v>198</v>
      </c>
      <c r="Y42" s="18">
        <f t="shared" si="0"/>
        <v>1</v>
      </c>
      <c r="Z42" s="18">
        <f t="shared" si="1"/>
        <v>0</v>
      </c>
      <c r="AA42" s="18">
        <f t="shared" si="2"/>
        <v>1</v>
      </c>
      <c r="AB42" s="18">
        <f t="shared" si="3"/>
        <v>1</v>
      </c>
      <c r="AC42" s="18">
        <f t="shared" si="4"/>
        <v>1</v>
      </c>
      <c r="AD42" s="18">
        <f t="shared" si="5"/>
        <v>0</v>
      </c>
      <c r="AE42" s="18">
        <f t="shared" si="6"/>
        <v>0</v>
      </c>
      <c r="AF42" s="18">
        <f t="shared" si="7"/>
        <v>1</v>
      </c>
      <c r="AG42" s="18">
        <f t="shared" si="8"/>
        <v>1</v>
      </c>
      <c r="AH42" s="117">
        <f t="shared" si="9"/>
        <v>0</v>
      </c>
      <c r="AI42" s="117">
        <f t="shared" si="10"/>
        <v>1</v>
      </c>
      <c r="AJ42" s="117">
        <f t="shared" si="11"/>
        <v>0</v>
      </c>
      <c r="AK42" s="117">
        <f t="shared" si="12"/>
        <v>0</v>
      </c>
      <c r="AL42" s="117">
        <f t="shared" si="13"/>
        <v>0</v>
      </c>
      <c r="AM42" s="117">
        <f t="shared" si="14"/>
        <v>0</v>
      </c>
      <c r="AN42" s="117">
        <f t="shared" si="15"/>
        <v>0</v>
      </c>
      <c r="AO42" s="117">
        <f t="shared" si="16"/>
        <v>0</v>
      </c>
      <c r="AP42" s="117">
        <f t="shared" si="17"/>
        <v>0</v>
      </c>
      <c r="AQ42" s="117">
        <f t="shared" si="18"/>
        <v>1</v>
      </c>
      <c r="AR42" s="117">
        <f t="shared" si="19"/>
        <v>0</v>
      </c>
      <c r="AS42" s="117">
        <f t="shared" si="20"/>
        <v>0</v>
      </c>
      <c r="AT42" s="117">
        <f t="shared" si="21"/>
        <v>0</v>
      </c>
      <c r="AU42" s="117">
        <f t="shared" si="22"/>
        <v>1</v>
      </c>
      <c r="AV42" s="117">
        <f t="shared" si="23"/>
        <v>1</v>
      </c>
      <c r="AW42" s="117">
        <f t="shared" si="24"/>
        <v>0</v>
      </c>
      <c r="AX42" s="117">
        <f t="shared" si="25"/>
        <v>0</v>
      </c>
      <c r="AY42" s="117">
        <f t="shared" si="26"/>
        <v>0</v>
      </c>
      <c r="AZ42" s="117">
        <f t="shared" si="27"/>
        <v>0</v>
      </c>
      <c r="BA42" s="117">
        <f t="shared" si="28"/>
        <v>0</v>
      </c>
      <c r="BB42" s="117">
        <f t="shared" si="29"/>
        <v>1</v>
      </c>
      <c r="BC42" s="117">
        <f t="shared" si="30"/>
        <v>1</v>
      </c>
      <c r="BD42" s="117">
        <f t="shared" si="31"/>
        <v>1</v>
      </c>
      <c r="BE42" s="117">
        <f t="shared" si="32"/>
        <v>1</v>
      </c>
      <c r="BF42" s="117">
        <f t="shared" si="33"/>
        <v>1</v>
      </c>
      <c r="BG42" s="117">
        <f t="shared" si="34"/>
        <v>0</v>
      </c>
      <c r="BH42" s="117">
        <f t="shared" si="35"/>
        <v>0</v>
      </c>
      <c r="BI42" s="117">
        <f t="shared" si="36"/>
        <v>1</v>
      </c>
      <c r="BJ42" s="117">
        <f t="shared" si="37"/>
        <v>0</v>
      </c>
      <c r="BK42" s="117">
        <f t="shared" si="38"/>
        <v>0</v>
      </c>
      <c r="BL42" s="117">
        <f t="shared" si="39"/>
        <v>0</v>
      </c>
      <c r="BM42" s="117">
        <f t="shared" si="40"/>
        <v>0</v>
      </c>
      <c r="BN42" s="117">
        <f t="shared" si="41"/>
        <v>0</v>
      </c>
      <c r="BO42" s="117">
        <f t="shared" si="42"/>
        <v>0</v>
      </c>
      <c r="BP42" s="117">
        <f t="shared" si="43"/>
        <v>0</v>
      </c>
      <c r="BQ42" s="117">
        <f t="shared" si="44"/>
        <v>0</v>
      </c>
      <c r="BR42" s="117">
        <f t="shared" si="45"/>
        <v>0</v>
      </c>
      <c r="BS42" s="117">
        <f t="shared" si="46"/>
        <v>0</v>
      </c>
      <c r="BT42" s="18"/>
      <c r="BU42" s="18"/>
    </row>
    <row r="43" spans="1:73" ht="18" customHeight="1" x14ac:dyDescent="0.25">
      <c r="A43" s="662"/>
      <c r="B43" s="668"/>
      <c r="C43" s="46">
        <v>4</v>
      </c>
      <c r="D43" s="63" t="s">
        <v>196</v>
      </c>
      <c r="E43" s="65" t="s">
        <v>231</v>
      </c>
      <c r="F43" s="65" t="s">
        <v>377</v>
      </c>
      <c r="G43" s="65" t="s">
        <v>384</v>
      </c>
      <c r="H43" s="65" t="s">
        <v>358</v>
      </c>
      <c r="I43" s="65" t="s">
        <v>418</v>
      </c>
      <c r="J43" s="65" t="s">
        <v>366</v>
      </c>
      <c r="K43" s="65" t="s">
        <v>378</v>
      </c>
      <c r="L43" s="65" t="s">
        <v>357</v>
      </c>
      <c r="M43" s="133" t="s">
        <v>354</v>
      </c>
      <c r="N43" s="65" t="s">
        <v>387</v>
      </c>
      <c r="O43" s="65" t="s">
        <v>385</v>
      </c>
      <c r="P43" s="65" t="s">
        <v>373</v>
      </c>
      <c r="Q43" s="65" t="s">
        <v>389</v>
      </c>
      <c r="R43" s="65" t="s">
        <v>359</v>
      </c>
      <c r="S43" s="65" t="s">
        <v>369</v>
      </c>
      <c r="T43" s="65" t="s">
        <v>375</v>
      </c>
      <c r="U43" s="65" t="s">
        <v>386</v>
      </c>
      <c r="V43" s="85" t="s">
        <v>356</v>
      </c>
      <c r="W43" s="43" t="s">
        <v>120</v>
      </c>
      <c r="X43" s="11" t="s">
        <v>319</v>
      </c>
      <c r="Y43" s="18">
        <f t="shared" si="0"/>
        <v>1</v>
      </c>
      <c r="Z43" s="18">
        <f t="shared" si="1"/>
        <v>0</v>
      </c>
      <c r="AA43" s="18">
        <f t="shared" si="2"/>
        <v>1</v>
      </c>
      <c r="AB43" s="18">
        <f t="shared" si="3"/>
        <v>1</v>
      </c>
      <c r="AC43" s="18">
        <f t="shared" si="4"/>
        <v>1</v>
      </c>
      <c r="AD43" s="18">
        <f t="shared" si="5"/>
        <v>0</v>
      </c>
      <c r="AE43" s="18">
        <f t="shared" si="6"/>
        <v>0</v>
      </c>
      <c r="AF43" s="18">
        <f t="shared" si="7"/>
        <v>1</v>
      </c>
      <c r="AG43" s="18">
        <f t="shared" si="8"/>
        <v>1</v>
      </c>
      <c r="AH43" s="117">
        <f t="shared" si="9"/>
        <v>0</v>
      </c>
      <c r="AI43" s="117">
        <f t="shared" si="10"/>
        <v>1</v>
      </c>
      <c r="AJ43" s="117">
        <f t="shared" si="11"/>
        <v>0</v>
      </c>
      <c r="AK43" s="117">
        <f t="shared" si="12"/>
        <v>0</v>
      </c>
      <c r="AL43" s="117">
        <f t="shared" si="13"/>
        <v>0</v>
      </c>
      <c r="AM43" s="117">
        <f t="shared" si="14"/>
        <v>0</v>
      </c>
      <c r="AN43" s="117">
        <f t="shared" si="15"/>
        <v>0</v>
      </c>
      <c r="AO43" s="117">
        <f t="shared" si="16"/>
        <v>0</v>
      </c>
      <c r="AP43" s="117">
        <f t="shared" si="17"/>
        <v>0</v>
      </c>
      <c r="AQ43" s="117">
        <f t="shared" si="18"/>
        <v>1</v>
      </c>
      <c r="AR43" s="117">
        <f t="shared" si="19"/>
        <v>0</v>
      </c>
      <c r="AS43" s="117">
        <f t="shared" si="20"/>
        <v>0</v>
      </c>
      <c r="AT43" s="117">
        <f t="shared" si="21"/>
        <v>0</v>
      </c>
      <c r="AU43" s="117">
        <f t="shared" si="22"/>
        <v>1</v>
      </c>
      <c r="AV43" s="117">
        <f t="shared" si="23"/>
        <v>1</v>
      </c>
      <c r="AW43" s="117">
        <f t="shared" si="24"/>
        <v>0</v>
      </c>
      <c r="AX43" s="117">
        <f t="shared" si="25"/>
        <v>0</v>
      </c>
      <c r="AY43" s="117">
        <f t="shared" si="26"/>
        <v>0</v>
      </c>
      <c r="AZ43" s="117">
        <f t="shared" si="27"/>
        <v>0</v>
      </c>
      <c r="BA43" s="117">
        <f t="shared" si="28"/>
        <v>0</v>
      </c>
      <c r="BB43" s="117">
        <f t="shared" si="29"/>
        <v>1</v>
      </c>
      <c r="BC43" s="117">
        <f t="shared" si="30"/>
        <v>1</v>
      </c>
      <c r="BD43" s="117">
        <f t="shared" si="31"/>
        <v>1</v>
      </c>
      <c r="BE43" s="117">
        <f t="shared" si="32"/>
        <v>1</v>
      </c>
      <c r="BF43" s="117">
        <f t="shared" si="33"/>
        <v>1</v>
      </c>
      <c r="BG43" s="117">
        <f t="shared" si="34"/>
        <v>0</v>
      </c>
      <c r="BH43" s="117">
        <f t="shared" si="35"/>
        <v>0</v>
      </c>
      <c r="BI43" s="117">
        <f t="shared" si="36"/>
        <v>1</v>
      </c>
      <c r="BJ43" s="117">
        <f t="shared" si="37"/>
        <v>0</v>
      </c>
      <c r="BK43" s="117">
        <f t="shared" si="38"/>
        <v>0</v>
      </c>
      <c r="BL43" s="117">
        <f t="shared" si="39"/>
        <v>0</v>
      </c>
      <c r="BM43" s="117">
        <f t="shared" si="40"/>
        <v>0</v>
      </c>
      <c r="BN43" s="117">
        <f t="shared" si="41"/>
        <v>0</v>
      </c>
      <c r="BO43" s="117">
        <f t="shared" si="42"/>
        <v>0</v>
      </c>
      <c r="BP43" s="117">
        <f t="shared" si="43"/>
        <v>0</v>
      </c>
      <c r="BQ43" s="117">
        <f t="shared" si="44"/>
        <v>0</v>
      </c>
      <c r="BR43" s="117">
        <f t="shared" si="45"/>
        <v>0</v>
      </c>
      <c r="BS43" s="117">
        <f t="shared" si="46"/>
        <v>0</v>
      </c>
      <c r="BT43" s="18"/>
      <c r="BU43" s="18"/>
    </row>
    <row r="44" spans="1:73" ht="18" customHeight="1" x14ac:dyDescent="0.25">
      <c r="A44" s="662"/>
      <c r="B44" s="668"/>
      <c r="C44" s="46">
        <v>5</v>
      </c>
      <c r="D44" s="63" t="s">
        <v>384</v>
      </c>
      <c r="E44" s="65" t="s">
        <v>377</v>
      </c>
      <c r="F44" s="65" t="s">
        <v>231</v>
      </c>
      <c r="G44" s="65" t="s">
        <v>358</v>
      </c>
      <c r="H44" s="65" t="s">
        <v>374</v>
      </c>
      <c r="I44" s="65" t="s">
        <v>196</v>
      </c>
      <c r="J44" s="65" t="s">
        <v>418</v>
      </c>
      <c r="K44" s="65" t="s">
        <v>376</v>
      </c>
      <c r="L44" s="65" t="s">
        <v>378</v>
      </c>
      <c r="M44" s="65" t="s">
        <v>373</v>
      </c>
      <c r="N44" s="65" t="s">
        <v>387</v>
      </c>
      <c r="O44" s="65" t="s">
        <v>357</v>
      </c>
      <c r="P44" s="65" t="s">
        <v>385</v>
      </c>
      <c r="Q44" s="65" t="s">
        <v>359</v>
      </c>
      <c r="R44" s="123" t="s">
        <v>389</v>
      </c>
      <c r="S44" s="65" t="s">
        <v>391</v>
      </c>
      <c r="T44" s="65" t="s">
        <v>386</v>
      </c>
      <c r="U44" s="65" t="s">
        <v>356</v>
      </c>
      <c r="V44" s="85" t="s">
        <v>369</v>
      </c>
      <c r="W44" s="42" t="s">
        <v>120</v>
      </c>
      <c r="X44" s="10" t="s">
        <v>347</v>
      </c>
      <c r="Y44" s="18">
        <f t="shared" si="0"/>
        <v>1</v>
      </c>
      <c r="Z44" s="18">
        <f t="shared" si="1"/>
        <v>0</v>
      </c>
      <c r="AA44" s="18">
        <f t="shared" si="2"/>
        <v>1</v>
      </c>
      <c r="AB44" s="18">
        <f t="shared" si="3"/>
        <v>1</v>
      </c>
      <c r="AC44" s="18">
        <f t="shared" si="4"/>
        <v>0</v>
      </c>
      <c r="AD44" s="18">
        <f t="shared" si="5"/>
        <v>0</v>
      </c>
      <c r="AE44" s="18">
        <f t="shared" si="6"/>
        <v>0</v>
      </c>
      <c r="AF44" s="18">
        <f t="shared" si="7"/>
        <v>1</v>
      </c>
      <c r="AG44" s="18">
        <f t="shared" si="8"/>
        <v>1</v>
      </c>
      <c r="AH44" s="117">
        <f t="shared" si="9"/>
        <v>0</v>
      </c>
      <c r="AI44" s="117">
        <f t="shared" si="10"/>
        <v>1</v>
      </c>
      <c r="AJ44" s="117">
        <f t="shared" si="11"/>
        <v>0</v>
      </c>
      <c r="AK44" s="117">
        <f t="shared" si="12"/>
        <v>0</v>
      </c>
      <c r="AL44" s="117">
        <f t="shared" si="13"/>
        <v>0</v>
      </c>
      <c r="AM44" s="117">
        <f t="shared" si="14"/>
        <v>0</v>
      </c>
      <c r="AN44" s="117">
        <f t="shared" si="15"/>
        <v>0</v>
      </c>
      <c r="AO44" s="117">
        <f t="shared" si="16"/>
        <v>0</v>
      </c>
      <c r="AP44" s="117">
        <f t="shared" si="17"/>
        <v>0</v>
      </c>
      <c r="AQ44" s="117">
        <f t="shared" si="18"/>
        <v>0</v>
      </c>
      <c r="AR44" s="117">
        <f t="shared" si="19"/>
        <v>1</v>
      </c>
      <c r="AS44" s="117">
        <f t="shared" si="20"/>
        <v>0</v>
      </c>
      <c r="AT44" s="117">
        <f t="shared" si="21"/>
        <v>1</v>
      </c>
      <c r="AU44" s="117">
        <f t="shared" si="22"/>
        <v>1</v>
      </c>
      <c r="AV44" s="117">
        <f t="shared" si="23"/>
        <v>1</v>
      </c>
      <c r="AW44" s="117">
        <f t="shared" si="24"/>
        <v>0</v>
      </c>
      <c r="AX44" s="117">
        <f t="shared" si="25"/>
        <v>0</v>
      </c>
      <c r="AY44" s="117">
        <f t="shared" si="26"/>
        <v>0</v>
      </c>
      <c r="AZ44" s="117">
        <f t="shared" si="27"/>
        <v>0</v>
      </c>
      <c r="BA44" s="117">
        <f t="shared" si="28"/>
        <v>0</v>
      </c>
      <c r="BB44" s="117">
        <f t="shared" si="29"/>
        <v>1</v>
      </c>
      <c r="BC44" s="117">
        <f t="shared" si="30"/>
        <v>1</v>
      </c>
      <c r="BD44" s="117">
        <f t="shared" si="31"/>
        <v>1</v>
      </c>
      <c r="BE44" s="117">
        <f t="shared" si="32"/>
        <v>1</v>
      </c>
      <c r="BF44" s="117">
        <f t="shared" si="33"/>
        <v>1</v>
      </c>
      <c r="BG44" s="117">
        <f t="shared" si="34"/>
        <v>0</v>
      </c>
      <c r="BH44" s="117">
        <f t="shared" si="35"/>
        <v>0</v>
      </c>
      <c r="BI44" s="117">
        <f t="shared" si="36"/>
        <v>1</v>
      </c>
      <c r="BJ44" s="117">
        <f t="shared" si="37"/>
        <v>0</v>
      </c>
      <c r="BK44" s="117">
        <f t="shared" si="38"/>
        <v>1</v>
      </c>
      <c r="BL44" s="117">
        <f t="shared" si="39"/>
        <v>0</v>
      </c>
      <c r="BM44" s="117">
        <f t="shared" si="40"/>
        <v>0</v>
      </c>
      <c r="BN44" s="117">
        <f t="shared" si="41"/>
        <v>0</v>
      </c>
      <c r="BO44" s="117">
        <f t="shared" si="42"/>
        <v>0</v>
      </c>
      <c r="BP44" s="117">
        <f t="shared" si="43"/>
        <v>0</v>
      </c>
      <c r="BQ44" s="117">
        <f t="shared" si="44"/>
        <v>0</v>
      </c>
      <c r="BR44" s="117">
        <f t="shared" si="45"/>
        <v>0</v>
      </c>
      <c r="BS44" s="117">
        <f t="shared" si="46"/>
        <v>0</v>
      </c>
      <c r="BT44" s="18"/>
      <c r="BU44" s="18"/>
    </row>
    <row r="45" spans="1:73" ht="18" customHeight="1" x14ac:dyDescent="0.25">
      <c r="A45" s="662"/>
      <c r="B45" s="668"/>
      <c r="C45" s="46">
        <v>6</v>
      </c>
      <c r="D45" s="112" t="s">
        <v>384</v>
      </c>
      <c r="E45" s="76" t="s">
        <v>377</v>
      </c>
      <c r="F45" s="76" t="s">
        <v>231</v>
      </c>
      <c r="G45" s="76" t="s">
        <v>358</v>
      </c>
      <c r="H45" s="76" t="s">
        <v>374</v>
      </c>
      <c r="I45" s="76" t="s">
        <v>196</v>
      </c>
      <c r="J45" s="76" t="s">
        <v>418</v>
      </c>
      <c r="K45" s="76" t="s">
        <v>376</v>
      </c>
      <c r="L45" s="76" t="s">
        <v>378</v>
      </c>
      <c r="M45" s="76" t="s">
        <v>373</v>
      </c>
      <c r="N45" s="76" t="s">
        <v>387</v>
      </c>
      <c r="O45" s="76" t="s">
        <v>357</v>
      </c>
      <c r="P45" s="76" t="s">
        <v>385</v>
      </c>
      <c r="Q45" s="76" t="s">
        <v>359</v>
      </c>
      <c r="R45" s="65" t="s">
        <v>389</v>
      </c>
      <c r="S45" s="76" t="s">
        <v>391</v>
      </c>
      <c r="T45" s="76" t="s">
        <v>386</v>
      </c>
      <c r="U45" s="65" t="s">
        <v>356</v>
      </c>
      <c r="V45" s="113" t="s">
        <v>369</v>
      </c>
      <c r="W45" s="42" t="s">
        <v>122</v>
      </c>
      <c r="X45" s="10" t="s">
        <v>76</v>
      </c>
      <c r="Y45" s="18">
        <f t="shared" si="0"/>
        <v>1</v>
      </c>
      <c r="Z45" s="18">
        <f t="shared" si="1"/>
        <v>0</v>
      </c>
      <c r="AA45" s="18">
        <f t="shared" si="2"/>
        <v>1</v>
      </c>
      <c r="AB45" s="18">
        <f t="shared" si="3"/>
        <v>1</v>
      </c>
      <c r="AC45" s="18">
        <f t="shared" si="4"/>
        <v>0</v>
      </c>
      <c r="AD45" s="18">
        <f t="shared" si="5"/>
        <v>0</v>
      </c>
      <c r="AE45" s="18">
        <f t="shared" si="6"/>
        <v>0</v>
      </c>
      <c r="AF45" s="18">
        <f t="shared" si="7"/>
        <v>1</v>
      </c>
      <c r="AG45" s="18">
        <f t="shared" si="8"/>
        <v>1</v>
      </c>
      <c r="AH45" s="117">
        <f t="shared" si="9"/>
        <v>0</v>
      </c>
      <c r="AI45" s="117">
        <f t="shared" si="10"/>
        <v>1</v>
      </c>
      <c r="AJ45" s="117">
        <f t="shared" si="11"/>
        <v>0</v>
      </c>
      <c r="AK45" s="117">
        <f t="shared" si="12"/>
        <v>0</v>
      </c>
      <c r="AL45" s="117">
        <f t="shared" si="13"/>
        <v>0</v>
      </c>
      <c r="AM45" s="117">
        <f t="shared" si="14"/>
        <v>0</v>
      </c>
      <c r="AN45" s="117">
        <f t="shared" si="15"/>
        <v>0</v>
      </c>
      <c r="AO45" s="117">
        <f t="shared" si="16"/>
        <v>0</v>
      </c>
      <c r="AP45" s="117">
        <f t="shared" si="17"/>
        <v>0</v>
      </c>
      <c r="AQ45" s="117">
        <f t="shared" si="18"/>
        <v>0</v>
      </c>
      <c r="AR45" s="117">
        <f t="shared" si="19"/>
        <v>1</v>
      </c>
      <c r="AS45" s="117">
        <f t="shared" si="20"/>
        <v>0</v>
      </c>
      <c r="AT45" s="117">
        <f t="shared" si="21"/>
        <v>1</v>
      </c>
      <c r="AU45" s="117">
        <f t="shared" si="22"/>
        <v>1</v>
      </c>
      <c r="AV45" s="117">
        <f t="shared" si="23"/>
        <v>1</v>
      </c>
      <c r="AW45" s="117">
        <f t="shared" si="24"/>
        <v>0</v>
      </c>
      <c r="AX45" s="117">
        <f t="shared" si="25"/>
        <v>0</v>
      </c>
      <c r="AY45" s="117">
        <f t="shared" si="26"/>
        <v>0</v>
      </c>
      <c r="AZ45" s="117">
        <f t="shared" si="27"/>
        <v>0</v>
      </c>
      <c r="BA45" s="117">
        <f t="shared" si="28"/>
        <v>0</v>
      </c>
      <c r="BB45" s="117">
        <f t="shared" si="29"/>
        <v>1</v>
      </c>
      <c r="BC45" s="117">
        <f t="shared" si="30"/>
        <v>1</v>
      </c>
      <c r="BD45" s="117">
        <f t="shared" si="31"/>
        <v>1</v>
      </c>
      <c r="BE45" s="117">
        <f t="shared" si="32"/>
        <v>1</v>
      </c>
      <c r="BF45" s="117">
        <f t="shared" si="33"/>
        <v>1</v>
      </c>
      <c r="BG45" s="117">
        <f t="shared" si="34"/>
        <v>0</v>
      </c>
      <c r="BH45" s="117">
        <f t="shared" si="35"/>
        <v>0</v>
      </c>
      <c r="BI45" s="117">
        <f t="shared" si="36"/>
        <v>1</v>
      </c>
      <c r="BJ45" s="117">
        <f t="shared" si="37"/>
        <v>0</v>
      </c>
      <c r="BK45" s="117">
        <f t="shared" si="38"/>
        <v>1</v>
      </c>
      <c r="BL45" s="117">
        <f t="shared" si="39"/>
        <v>0</v>
      </c>
      <c r="BM45" s="117">
        <f t="shared" si="40"/>
        <v>0</v>
      </c>
      <c r="BN45" s="117">
        <f t="shared" si="41"/>
        <v>0</v>
      </c>
      <c r="BO45" s="117">
        <f t="shared" si="42"/>
        <v>0</v>
      </c>
      <c r="BP45" s="117">
        <f t="shared" si="43"/>
        <v>0</v>
      </c>
      <c r="BQ45" s="117">
        <f t="shared" si="44"/>
        <v>0</v>
      </c>
      <c r="BR45" s="117">
        <f t="shared" si="45"/>
        <v>0</v>
      </c>
      <c r="BS45" s="117">
        <f t="shared" si="46"/>
        <v>0</v>
      </c>
      <c r="BT45" s="18"/>
      <c r="BU45" s="18"/>
    </row>
    <row r="46" spans="1:73" ht="18" customHeight="1" x14ac:dyDescent="0.25">
      <c r="A46" s="662"/>
      <c r="B46" s="668"/>
      <c r="C46" s="46">
        <v>7</v>
      </c>
      <c r="D46" s="734" t="s">
        <v>420</v>
      </c>
      <c r="E46" s="735"/>
      <c r="F46" s="735"/>
      <c r="G46" s="735"/>
      <c r="H46" s="735"/>
      <c r="I46" s="735"/>
      <c r="J46" s="735"/>
      <c r="K46" s="735"/>
      <c r="L46" s="735"/>
      <c r="M46" s="735"/>
      <c r="N46" s="735"/>
      <c r="O46" s="735"/>
      <c r="P46" s="735"/>
      <c r="Q46" s="735"/>
      <c r="R46" s="735"/>
      <c r="S46" s="735"/>
      <c r="T46" s="735"/>
      <c r="U46" s="735"/>
      <c r="V46" s="736"/>
      <c r="W46" s="42" t="s">
        <v>199</v>
      </c>
      <c r="X46" s="10" t="s">
        <v>233</v>
      </c>
      <c r="Y46" s="18">
        <f t="shared" si="0"/>
        <v>0</v>
      </c>
      <c r="Z46" s="18">
        <f t="shared" si="1"/>
        <v>0</v>
      </c>
      <c r="AA46" s="18">
        <f t="shared" si="2"/>
        <v>0</v>
      </c>
      <c r="AB46" s="18">
        <f t="shared" si="3"/>
        <v>0</v>
      </c>
      <c r="AC46" s="18">
        <f t="shared" si="4"/>
        <v>0</v>
      </c>
      <c r="AD46" s="18">
        <f t="shared" si="5"/>
        <v>0</v>
      </c>
      <c r="AE46" s="18">
        <f t="shared" si="6"/>
        <v>0</v>
      </c>
      <c r="AF46" s="18">
        <f t="shared" si="7"/>
        <v>0</v>
      </c>
      <c r="AG46" s="18">
        <f t="shared" si="8"/>
        <v>0</v>
      </c>
      <c r="AH46" s="117">
        <f t="shared" si="9"/>
        <v>0</v>
      </c>
      <c r="AI46" s="117">
        <f t="shared" si="10"/>
        <v>0</v>
      </c>
      <c r="AJ46" s="117">
        <f t="shared" si="11"/>
        <v>0</v>
      </c>
      <c r="AK46" s="117">
        <f t="shared" si="12"/>
        <v>0</v>
      </c>
      <c r="AL46" s="117">
        <f t="shared" si="13"/>
        <v>0</v>
      </c>
      <c r="AM46" s="117">
        <f t="shared" si="14"/>
        <v>0</v>
      </c>
      <c r="AN46" s="117">
        <f t="shared" si="15"/>
        <v>0</v>
      </c>
      <c r="AO46" s="117">
        <f t="shared" si="16"/>
        <v>0</v>
      </c>
      <c r="AP46" s="117">
        <f t="shared" si="17"/>
        <v>0</v>
      </c>
      <c r="AQ46" s="117">
        <f t="shared" si="18"/>
        <v>0</v>
      </c>
      <c r="AR46" s="117">
        <f t="shared" si="19"/>
        <v>0</v>
      </c>
      <c r="AS46" s="117">
        <f t="shared" si="20"/>
        <v>0</v>
      </c>
      <c r="AT46" s="117">
        <f t="shared" si="21"/>
        <v>0</v>
      </c>
      <c r="AU46" s="117">
        <f t="shared" si="22"/>
        <v>0</v>
      </c>
      <c r="AV46" s="117">
        <f t="shared" si="23"/>
        <v>0</v>
      </c>
      <c r="AW46" s="117">
        <f t="shared" si="24"/>
        <v>0</v>
      </c>
      <c r="AX46" s="117">
        <f t="shared" si="25"/>
        <v>0</v>
      </c>
      <c r="AY46" s="117">
        <f t="shared" si="26"/>
        <v>0</v>
      </c>
      <c r="AZ46" s="117">
        <f t="shared" si="27"/>
        <v>0</v>
      </c>
      <c r="BA46" s="117">
        <f t="shared" si="28"/>
        <v>0</v>
      </c>
      <c r="BB46" s="117">
        <f t="shared" si="29"/>
        <v>0</v>
      </c>
      <c r="BC46" s="117">
        <f t="shared" si="30"/>
        <v>0</v>
      </c>
      <c r="BD46" s="117">
        <f t="shared" si="31"/>
        <v>0</v>
      </c>
      <c r="BE46" s="117">
        <f t="shared" si="32"/>
        <v>0</v>
      </c>
      <c r="BF46" s="117">
        <f t="shared" si="33"/>
        <v>0</v>
      </c>
      <c r="BG46" s="117">
        <f t="shared" si="34"/>
        <v>0</v>
      </c>
      <c r="BH46" s="117">
        <f t="shared" si="35"/>
        <v>0</v>
      </c>
      <c r="BI46" s="117">
        <f t="shared" si="36"/>
        <v>0</v>
      </c>
      <c r="BJ46" s="117">
        <f t="shared" si="37"/>
        <v>0</v>
      </c>
      <c r="BK46" s="117">
        <f t="shared" si="38"/>
        <v>0</v>
      </c>
      <c r="BL46" s="117">
        <f t="shared" si="39"/>
        <v>0</v>
      </c>
      <c r="BM46" s="117">
        <f t="shared" si="40"/>
        <v>0</v>
      </c>
      <c r="BN46" s="117">
        <f t="shared" si="41"/>
        <v>0</v>
      </c>
      <c r="BO46" s="117">
        <f t="shared" si="42"/>
        <v>0</v>
      </c>
      <c r="BP46" s="117">
        <f t="shared" si="43"/>
        <v>0</v>
      </c>
      <c r="BQ46" s="117">
        <f t="shared" si="44"/>
        <v>0</v>
      </c>
      <c r="BR46" s="117">
        <f t="shared" si="45"/>
        <v>0</v>
      </c>
      <c r="BS46" s="117">
        <f t="shared" si="46"/>
        <v>0</v>
      </c>
      <c r="BT46" s="18"/>
      <c r="BU46" s="18"/>
    </row>
    <row r="47" spans="1:73" ht="18" customHeight="1" thickBot="1" x14ac:dyDescent="0.3">
      <c r="A47" s="663"/>
      <c r="B47" s="669"/>
      <c r="C47" s="16">
        <v>8</v>
      </c>
      <c r="D47" s="737"/>
      <c r="E47" s="738"/>
      <c r="F47" s="738"/>
      <c r="G47" s="738"/>
      <c r="H47" s="738"/>
      <c r="I47" s="738"/>
      <c r="J47" s="738"/>
      <c r="K47" s="738"/>
      <c r="L47" s="738"/>
      <c r="M47" s="738"/>
      <c r="N47" s="738"/>
      <c r="O47" s="738"/>
      <c r="P47" s="738"/>
      <c r="Q47" s="738"/>
      <c r="R47" s="738"/>
      <c r="S47" s="738"/>
      <c r="T47" s="738"/>
      <c r="U47" s="738"/>
      <c r="V47" s="739"/>
      <c r="W47" s="42" t="s">
        <v>354</v>
      </c>
      <c r="X47" s="10" t="s">
        <v>403</v>
      </c>
      <c r="Y47" s="18">
        <f t="shared" si="0"/>
        <v>0</v>
      </c>
      <c r="Z47" s="18">
        <f t="shared" si="1"/>
        <v>0</v>
      </c>
      <c r="AA47" s="18">
        <f t="shared" si="2"/>
        <v>0</v>
      </c>
      <c r="AB47" s="18">
        <f t="shared" si="3"/>
        <v>0</v>
      </c>
      <c r="AC47" s="18">
        <f t="shared" si="4"/>
        <v>0</v>
      </c>
      <c r="AD47" s="18">
        <f t="shared" si="5"/>
        <v>0</v>
      </c>
      <c r="AE47" s="18">
        <f t="shared" si="6"/>
        <v>0</v>
      </c>
      <c r="AF47" s="18">
        <f t="shared" si="7"/>
        <v>0</v>
      </c>
      <c r="AG47" s="18">
        <f t="shared" si="8"/>
        <v>0</v>
      </c>
      <c r="AH47" s="117">
        <f t="shared" si="9"/>
        <v>0</v>
      </c>
      <c r="AI47" s="117">
        <f t="shared" si="10"/>
        <v>0</v>
      </c>
      <c r="AJ47" s="117">
        <f t="shared" si="11"/>
        <v>0</v>
      </c>
      <c r="AK47" s="117">
        <f t="shared" si="12"/>
        <v>0</v>
      </c>
      <c r="AL47" s="117">
        <f t="shared" si="13"/>
        <v>0</v>
      </c>
      <c r="AM47" s="117">
        <f t="shared" si="14"/>
        <v>0</v>
      </c>
      <c r="AN47" s="117">
        <f t="shared" si="15"/>
        <v>0</v>
      </c>
      <c r="AO47" s="117">
        <f t="shared" si="16"/>
        <v>0</v>
      </c>
      <c r="AP47" s="117">
        <f t="shared" si="17"/>
        <v>0</v>
      </c>
      <c r="AQ47" s="117">
        <f t="shared" si="18"/>
        <v>0</v>
      </c>
      <c r="AR47" s="117">
        <f t="shared" si="19"/>
        <v>0</v>
      </c>
      <c r="AS47" s="117">
        <f t="shared" si="20"/>
        <v>0</v>
      </c>
      <c r="AT47" s="117">
        <f t="shared" si="21"/>
        <v>0</v>
      </c>
      <c r="AU47" s="117">
        <f t="shared" si="22"/>
        <v>0</v>
      </c>
      <c r="AV47" s="117">
        <f t="shared" si="23"/>
        <v>0</v>
      </c>
      <c r="AW47" s="117">
        <f t="shared" si="24"/>
        <v>0</v>
      </c>
      <c r="AX47" s="117">
        <f t="shared" si="25"/>
        <v>0</v>
      </c>
      <c r="AY47" s="117">
        <f t="shared" si="26"/>
        <v>0</v>
      </c>
      <c r="AZ47" s="117">
        <f t="shared" si="27"/>
        <v>0</v>
      </c>
      <c r="BA47" s="117">
        <f t="shared" si="28"/>
        <v>0</v>
      </c>
      <c r="BB47" s="117">
        <f t="shared" si="29"/>
        <v>0</v>
      </c>
      <c r="BC47" s="117">
        <f t="shared" si="30"/>
        <v>0</v>
      </c>
      <c r="BD47" s="117">
        <f t="shared" si="31"/>
        <v>0</v>
      </c>
      <c r="BE47" s="117">
        <f t="shared" si="32"/>
        <v>0</v>
      </c>
      <c r="BF47" s="117">
        <f t="shared" si="33"/>
        <v>0</v>
      </c>
      <c r="BG47" s="117">
        <f t="shared" si="34"/>
        <v>0</v>
      </c>
      <c r="BH47" s="117">
        <f t="shared" si="35"/>
        <v>0</v>
      </c>
      <c r="BI47" s="117">
        <f t="shared" si="36"/>
        <v>0</v>
      </c>
      <c r="BJ47" s="117">
        <f t="shared" si="37"/>
        <v>0</v>
      </c>
      <c r="BK47" s="117">
        <f t="shared" si="38"/>
        <v>0</v>
      </c>
      <c r="BL47" s="117">
        <f t="shared" si="39"/>
        <v>0</v>
      </c>
      <c r="BM47" s="117">
        <f t="shared" si="40"/>
        <v>0</v>
      </c>
      <c r="BN47" s="117">
        <f t="shared" si="41"/>
        <v>0</v>
      </c>
      <c r="BO47" s="117">
        <f t="shared" si="42"/>
        <v>0</v>
      </c>
      <c r="BP47" s="117">
        <f t="shared" si="43"/>
        <v>0</v>
      </c>
      <c r="BQ47" s="117">
        <f t="shared" si="44"/>
        <v>0</v>
      </c>
      <c r="BR47" s="117">
        <f t="shared" si="45"/>
        <v>0</v>
      </c>
      <c r="BS47" s="117">
        <f t="shared" si="46"/>
        <v>0</v>
      </c>
      <c r="BT47" s="18"/>
      <c r="BU47" s="18"/>
    </row>
    <row r="48" spans="1:73" ht="18" customHeight="1" thickTop="1" x14ac:dyDescent="0.25">
      <c r="A48" s="662">
        <v>6</v>
      </c>
      <c r="B48" s="668" t="s">
        <v>21</v>
      </c>
      <c r="C48" s="12">
        <v>1</v>
      </c>
      <c r="D48" s="61" t="s">
        <v>417</v>
      </c>
      <c r="E48" s="72" t="s">
        <v>358</v>
      </c>
      <c r="F48" s="72" t="s">
        <v>359</v>
      </c>
      <c r="G48" s="72" t="s">
        <v>231</v>
      </c>
      <c r="H48" s="138" t="s">
        <v>354</v>
      </c>
      <c r="I48" s="72" t="s">
        <v>384</v>
      </c>
      <c r="J48" s="138" t="s">
        <v>354</v>
      </c>
      <c r="K48" s="72" t="s">
        <v>385</v>
      </c>
      <c r="L48" s="72" t="s">
        <v>370</v>
      </c>
      <c r="M48" s="72" t="s">
        <v>368</v>
      </c>
      <c r="N48" s="72" t="s">
        <v>356</v>
      </c>
      <c r="O48" s="72" t="s">
        <v>366</v>
      </c>
      <c r="P48" s="72" t="s">
        <v>389</v>
      </c>
      <c r="Q48" s="72" t="s">
        <v>391</v>
      </c>
      <c r="R48" s="72" t="s">
        <v>362</v>
      </c>
      <c r="S48" s="72" t="s">
        <v>386</v>
      </c>
      <c r="T48" s="72" t="s">
        <v>369</v>
      </c>
      <c r="U48" s="72" t="s">
        <v>362</v>
      </c>
      <c r="V48" s="91" t="s">
        <v>362</v>
      </c>
      <c r="W48" s="42"/>
      <c r="X48" s="10"/>
      <c r="Y48" s="18">
        <f t="shared" si="0"/>
        <v>1</v>
      </c>
      <c r="Z48" s="18">
        <f t="shared" si="1"/>
        <v>0</v>
      </c>
      <c r="AA48" s="18">
        <f t="shared" si="2"/>
        <v>0</v>
      </c>
      <c r="AB48" s="18">
        <f t="shared" si="3"/>
        <v>1</v>
      </c>
      <c r="AC48" s="18">
        <f t="shared" si="4"/>
        <v>1</v>
      </c>
      <c r="AD48" s="18">
        <f t="shared" si="5"/>
        <v>1</v>
      </c>
      <c r="AE48" s="18">
        <f t="shared" si="6"/>
        <v>0</v>
      </c>
      <c r="AF48" s="18">
        <f t="shared" si="7"/>
        <v>1</v>
      </c>
      <c r="AG48" s="18">
        <f t="shared" si="8"/>
        <v>1</v>
      </c>
      <c r="AH48" s="117">
        <f t="shared" si="9"/>
        <v>1</v>
      </c>
      <c r="AI48" s="117">
        <f t="shared" si="10"/>
        <v>0</v>
      </c>
      <c r="AJ48" s="117">
        <f t="shared" si="11"/>
        <v>0</v>
      </c>
      <c r="AK48" s="117">
        <f t="shared" si="12"/>
        <v>3</v>
      </c>
      <c r="AL48" s="117">
        <f t="shared" si="13"/>
        <v>0</v>
      </c>
      <c r="AM48" s="117">
        <f t="shared" si="14"/>
        <v>0</v>
      </c>
      <c r="AN48" s="117">
        <f t="shared" si="15"/>
        <v>0</v>
      </c>
      <c r="AO48" s="117">
        <f t="shared" si="16"/>
        <v>0</v>
      </c>
      <c r="AP48" s="117">
        <f t="shared" si="17"/>
        <v>0</v>
      </c>
      <c r="AQ48" s="117">
        <f t="shared" si="18"/>
        <v>0</v>
      </c>
      <c r="AR48" s="117">
        <f t="shared" si="19"/>
        <v>0</v>
      </c>
      <c r="AS48" s="117">
        <f t="shared" si="20"/>
        <v>0</v>
      </c>
      <c r="AT48" s="117">
        <f t="shared" si="21"/>
        <v>0</v>
      </c>
      <c r="AU48" s="117">
        <f t="shared" si="22"/>
        <v>0</v>
      </c>
      <c r="AV48" s="117">
        <f t="shared" si="23"/>
        <v>0</v>
      </c>
      <c r="AW48" s="117">
        <f t="shared" si="24"/>
        <v>0</v>
      </c>
      <c r="AX48" s="117">
        <f t="shared" si="25"/>
        <v>0</v>
      </c>
      <c r="AY48" s="117">
        <f t="shared" si="26"/>
        <v>0</v>
      </c>
      <c r="AZ48" s="117">
        <f t="shared" si="27"/>
        <v>0</v>
      </c>
      <c r="BA48" s="117">
        <f t="shared" si="28"/>
        <v>0</v>
      </c>
      <c r="BB48" s="117">
        <f t="shared" si="29"/>
        <v>1</v>
      </c>
      <c r="BC48" s="117">
        <f t="shared" si="30"/>
        <v>1</v>
      </c>
      <c r="BD48" s="117">
        <f t="shared" si="31"/>
        <v>1</v>
      </c>
      <c r="BE48" s="117">
        <f t="shared" si="32"/>
        <v>0</v>
      </c>
      <c r="BF48" s="117">
        <f t="shared" si="33"/>
        <v>0</v>
      </c>
      <c r="BG48" s="117">
        <f t="shared" si="34"/>
        <v>0</v>
      </c>
      <c r="BH48" s="117">
        <f t="shared" si="35"/>
        <v>0</v>
      </c>
      <c r="BI48" s="117">
        <f t="shared" si="36"/>
        <v>1</v>
      </c>
      <c r="BJ48" s="117">
        <f t="shared" si="37"/>
        <v>0</v>
      </c>
      <c r="BK48" s="117">
        <f t="shared" si="38"/>
        <v>1</v>
      </c>
      <c r="BL48" s="117">
        <f t="shared" si="39"/>
        <v>0</v>
      </c>
      <c r="BM48" s="117">
        <f t="shared" si="40"/>
        <v>0</v>
      </c>
      <c r="BN48" s="117">
        <f t="shared" si="41"/>
        <v>0</v>
      </c>
      <c r="BO48" s="117">
        <f t="shared" si="42"/>
        <v>0</v>
      </c>
      <c r="BP48" s="117">
        <f t="shared" si="43"/>
        <v>0</v>
      </c>
      <c r="BQ48" s="117">
        <f t="shared" si="44"/>
        <v>0</v>
      </c>
      <c r="BR48" s="117">
        <f t="shared" si="45"/>
        <v>0</v>
      </c>
      <c r="BS48" s="117">
        <f t="shared" si="46"/>
        <v>0</v>
      </c>
      <c r="BT48" s="18"/>
      <c r="BU48" s="18"/>
    </row>
    <row r="49" spans="1:73" ht="18" customHeight="1" x14ac:dyDescent="0.25">
      <c r="A49" s="662"/>
      <c r="B49" s="664"/>
      <c r="C49" s="46">
        <v>2</v>
      </c>
      <c r="D49" s="139" t="s">
        <v>354</v>
      </c>
      <c r="E49" s="65" t="s">
        <v>358</v>
      </c>
      <c r="F49" s="133" t="s">
        <v>354</v>
      </c>
      <c r="G49" s="65" t="s">
        <v>231</v>
      </c>
      <c r="H49" s="65" t="s">
        <v>417</v>
      </c>
      <c r="I49" s="65" t="s">
        <v>384</v>
      </c>
      <c r="J49" s="65" t="s">
        <v>359</v>
      </c>
      <c r="K49" s="65" t="s">
        <v>385</v>
      </c>
      <c r="L49" s="65" t="s">
        <v>370</v>
      </c>
      <c r="M49" s="65" t="s">
        <v>368</v>
      </c>
      <c r="N49" s="65" t="s">
        <v>356</v>
      </c>
      <c r="O49" s="65" t="s">
        <v>366</v>
      </c>
      <c r="P49" s="65" t="s">
        <v>389</v>
      </c>
      <c r="Q49" s="65" t="s">
        <v>391</v>
      </c>
      <c r="R49" s="65" t="s">
        <v>362</v>
      </c>
      <c r="S49" s="65" t="s">
        <v>386</v>
      </c>
      <c r="T49" s="65" t="s">
        <v>369</v>
      </c>
      <c r="U49" s="65" t="s">
        <v>362</v>
      </c>
      <c r="V49" s="85" t="s">
        <v>362</v>
      </c>
      <c r="W49" s="42"/>
      <c r="X49" s="10"/>
      <c r="Y49" s="18">
        <f t="shared" si="0"/>
        <v>1</v>
      </c>
      <c r="Z49" s="18">
        <f t="shared" si="1"/>
        <v>0</v>
      </c>
      <c r="AA49" s="18">
        <f t="shared" si="2"/>
        <v>0</v>
      </c>
      <c r="AB49" s="18">
        <f t="shared" si="3"/>
        <v>1</v>
      </c>
      <c r="AC49" s="18">
        <f t="shared" si="4"/>
        <v>1</v>
      </c>
      <c r="AD49" s="18">
        <f t="shared" si="5"/>
        <v>1</v>
      </c>
      <c r="AE49" s="18">
        <f t="shared" si="6"/>
        <v>0</v>
      </c>
      <c r="AF49" s="18">
        <f t="shared" si="7"/>
        <v>1</v>
      </c>
      <c r="AG49" s="18">
        <f t="shared" si="8"/>
        <v>1</v>
      </c>
      <c r="AH49" s="117">
        <f t="shared" si="9"/>
        <v>1</v>
      </c>
      <c r="AI49" s="117">
        <f t="shared" si="10"/>
        <v>0</v>
      </c>
      <c r="AJ49" s="117">
        <f t="shared" si="11"/>
        <v>0</v>
      </c>
      <c r="AK49" s="117">
        <f t="shared" si="12"/>
        <v>3</v>
      </c>
      <c r="AL49" s="117">
        <f t="shared" si="13"/>
        <v>0</v>
      </c>
      <c r="AM49" s="117">
        <f t="shared" si="14"/>
        <v>0</v>
      </c>
      <c r="AN49" s="117">
        <f t="shared" si="15"/>
        <v>0</v>
      </c>
      <c r="AO49" s="117">
        <f t="shared" si="16"/>
        <v>0</v>
      </c>
      <c r="AP49" s="117">
        <f t="shared" si="17"/>
        <v>0</v>
      </c>
      <c r="AQ49" s="117">
        <f t="shared" si="18"/>
        <v>0</v>
      </c>
      <c r="AR49" s="117">
        <f t="shared" si="19"/>
        <v>0</v>
      </c>
      <c r="AS49" s="117">
        <f t="shared" si="20"/>
        <v>0</v>
      </c>
      <c r="AT49" s="117">
        <f t="shared" si="21"/>
        <v>0</v>
      </c>
      <c r="AU49" s="117">
        <f t="shared" si="22"/>
        <v>0</v>
      </c>
      <c r="AV49" s="117">
        <f t="shared" si="23"/>
        <v>0</v>
      </c>
      <c r="AW49" s="117">
        <f t="shared" si="24"/>
        <v>0</v>
      </c>
      <c r="AX49" s="117">
        <f t="shared" si="25"/>
        <v>0</v>
      </c>
      <c r="AY49" s="117">
        <f t="shared" si="26"/>
        <v>0</v>
      </c>
      <c r="AZ49" s="117">
        <f t="shared" si="27"/>
        <v>0</v>
      </c>
      <c r="BA49" s="117">
        <f t="shared" si="28"/>
        <v>0</v>
      </c>
      <c r="BB49" s="117">
        <f t="shared" si="29"/>
        <v>1</v>
      </c>
      <c r="BC49" s="117">
        <f t="shared" si="30"/>
        <v>1</v>
      </c>
      <c r="BD49" s="117">
        <f t="shared" si="31"/>
        <v>1</v>
      </c>
      <c r="BE49" s="117">
        <f t="shared" si="32"/>
        <v>0</v>
      </c>
      <c r="BF49" s="117">
        <f t="shared" si="33"/>
        <v>0</v>
      </c>
      <c r="BG49" s="117">
        <f t="shared" si="34"/>
        <v>0</v>
      </c>
      <c r="BH49" s="117">
        <f t="shared" si="35"/>
        <v>0</v>
      </c>
      <c r="BI49" s="117">
        <f t="shared" si="36"/>
        <v>1</v>
      </c>
      <c r="BJ49" s="117">
        <f t="shared" si="37"/>
        <v>0</v>
      </c>
      <c r="BK49" s="117">
        <f t="shared" si="38"/>
        <v>1</v>
      </c>
      <c r="BL49" s="117">
        <f t="shared" si="39"/>
        <v>0</v>
      </c>
      <c r="BM49" s="117">
        <f t="shared" si="40"/>
        <v>0</v>
      </c>
      <c r="BN49" s="117">
        <f t="shared" si="41"/>
        <v>0</v>
      </c>
      <c r="BO49" s="117">
        <f t="shared" si="42"/>
        <v>0</v>
      </c>
      <c r="BP49" s="117">
        <f t="shared" si="43"/>
        <v>0</v>
      </c>
      <c r="BQ49" s="117">
        <f t="shared" si="44"/>
        <v>0</v>
      </c>
      <c r="BR49" s="117">
        <f t="shared" si="45"/>
        <v>0</v>
      </c>
      <c r="BS49" s="117">
        <f t="shared" si="46"/>
        <v>0</v>
      </c>
      <c r="BT49" s="18"/>
      <c r="BU49" s="18"/>
    </row>
    <row r="50" spans="1:73" ht="18" customHeight="1" x14ac:dyDescent="0.25">
      <c r="A50" s="662"/>
      <c r="B50" s="664"/>
      <c r="C50" s="46">
        <v>3</v>
      </c>
      <c r="D50" s="63" t="s">
        <v>358</v>
      </c>
      <c r="E50" s="133" t="s">
        <v>354</v>
      </c>
      <c r="F50" s="65" t="s">
        <v>417</v>
      </c>
      <c r="G50" s="65" t="s">
        <v>365</v>
      </c>
      <c r="H50" s="65" t="s">
        <v>231</v>
      </c>
      <c r="I50" s="65" t="s">
        <v>378</v>
      </c>
      <c r="J50" s="65" t="s">
        <v>384</v>
      </c>
      <c r="K50" s="65" t="s">
        <v>376</v>
      </c>
      <c r="L50" s="65" t="s">
        <v>374</v>
      </c>
      <c r="M50" s="65" t="s">
        <v>356</v>
      </c>
      <c r="N50" s="110" t="s">
        <v>368</v>
      </c>
      <c r="O50" s="65" t="s">
        <v>389</v>
      </c>
      <c r="P50" s="65" t="s">
        <v>366</v>
      </c>
      <c r="Q50" s="65" t="s">
        <v>385</v>
      </c>
      <c r="R50" s="65" t="s">
        <v>386</v>
      </c>
      <c r="S50" s="65" t="s">
        <v>359</v>
      </c>
      <c r="T50" s="65" t="s">
        <v>391</v>
      </c>
      <c r="U50" s="65" t="s">
        <v>357</v>
      </c>
      <c r="V50" s="85" t="s">
        <v>369</v>
      </c>
      <c r="W50" s="42"/>
      <c r="X50" s="10"/>
      <c r="Y50" s="18">
        <f t="shared" si="0"/>
        <v>1</v>
      </c>
      <c r="Z50" s="18">
        <f t="shared" si="1"/>
        <v>0</v>
      </c>
      <c r="AA50" s="18">
        <f t="shared" si="2"/>
        <v>1</v>
      </c>
      <c r="AB50" s="18">
        <f t="shared" si="3"/>
        <v>1</v>
      </c>
      <c r="AC50" s="18">
        <f t="shared" si="4"/>
        <v>1</v>
      </c>
      <c r="AD50" s="18">
        <f t="shared" si="5"/>
        <v>1</v>
      </c>
      <c r="AE50" s="18">
        <f t="shared" si="6"/>
        <v>1</v>
      </c>
      <c r="AF50" s="18">
        <f t="shared" si="7"/>
        <v>1</v>
      </c>
      <c r="AG50" s="18">
        <f t="shared" si="8"/>
        <v>1</v>
      </c>
      <c r="AH50" s="117">
        <f t="shared" si="9"/>
        <v>0</v>
      </c>
      <c r="AI50" s="117">
        <f t="shared" si="10"/>
        <v>0</v>
      </c>
      <c r="AJ50" s="117">
        <f t="shared" si="11"/>
        <v>0</v>
      </c>
      <c r="AK50" s="117">
        <f t="shared" si="12"/>
        <v>0</v>
      </c>
      <c r="AL50" s="117">
        <f t="shared" si="13"/>
        <v>0</v>
      </c>
      <c r="AM50" s="117">
        <f t="shared" si="14"/>
        <v>0</v>
      </c>
      <c r="AN50" s="117">
        <f t="shared" si="15"/>
        <v>0</v>
      </c>
      <c r="AO50" s="117">
        <f t="shared" si="16"/>
        <v>0</v>
      </c>
      <c r="AP50" s="117">
        <f t="shared" si="17"/>
        <v>0</v>
      </c>
      <c r="AQ50" s="117">
        <f t="shared" si="18"/>
        <v>0</v>
      </c>
      <c r="AR50" s="117">
        <f t="shared" si="19"/>
        <v>1</v>
      </c>
      <c r="AS50" s="117">
        <f t="shared" si="20"/>
        <v>0</v>
      </c>
      <c r="AT50" s="117">
        <f t="shared" si="21"/>
        <v>1</v>
      </c>
      <c r="AU50" s="117">
        <f t="shared" si="22"/>
        <v>0</v>
      </c>
      <c r="AV50" s="117">
        <f t="shared" si="23"/>
        <v>1</v>
      </c>
      <c r="AW50" s="117">
        <f t="shared" si="24"/>
        <v>0</v>
      </c>
      <c r="AX50" s="117">
        <f t="shared" si="25"/>
        <v>0</v>
      </c>
      <c r="AY50" s="117">
        <f t="shared" si="26"/>
        <v>0</v>
      </c>
      <c r="AZ50" s="117">
        <f t="shared" si="27"/>
        <v>0</v>
      </c>
      <c r="BA50" s="117">
        <f t="shared" si="28"/>
        <v>0</v>
      </c>
      <c r="BB50" s="117">
        <f t="shared" si="29"/>
        <v>1</v>
      </c>
      <c r="BC50" s="117">
        <f t="shared" si="30"/>
        <v>1</v>
      </c>
      <c r="BD50" s="117">
        <f t="shared" si="31"/>
        <v>1</v>
      </c>
      <c r="BE50" s="117">
        <f t="shared" si="32"/>
        <v>0</v>
      </c>
      <c r="BF50" s="117">
        <f t="shared" si="33"/>
        <v>0</v>
      </c>
      <c r="BG50" s="117">
        <f t="shared" si="34"/>
        <v>0</v>
      </c>
      <c r="BH50" s="117">
        <f t="shared" si="35"/>
        <v>0</v>
      </c>
      <c r="BI50" s="117">
        <f t="shared" si="36"/>
        <v>1</v>
      </c>
      <c r="BJ50" s="117">
        <f t="shared" si="37"/>
        <v>0</v>
      </c>
      <c r="BK50" s="117">
        <f t="shared" si="38"/>
        <v>1</v>
      </c>
      <c r="BL50" s="117">
        <f t="shared" si="39"/>
        <v>0</v>
      </c>
      <c r="BM50" s="117">
        <f t="shared" si="40"/>
        <v>0</v>
      </c>
      <c r="BN50" s="117">
        <f t="shared" si="41"/>
        <v>0</v>
      </c>
      <c r="BO50" s="117">
        <f t="shared" si="42"/>
        <v>0</v>
      </c>
      <c r="BP50" s="117">
        <f t="shared" si="43"/>
        <v>0</v>
      </c>
      <c r="BQ50" s="117">
        <f t="shared" si="44"/>
        <v>0</v>
      </c>
      <c r="BR50" s="117">
        <f t="shared" si="45"/>
        <v>0</v>
      </c>
      <c r="BS50" s="117">
        <f t="shared" si="46"/>
        <v>0</v>
      </c>
      <c r="BT50" s="18"/>
      <c r="BU50" s="18"/>
    </row>
    <row r="51" spans="1:73" ht="18" customHeight="1" x14ac:dyDescent="0.25">
      <c r="A51" s="662"/>
      <c r="B51" s="664"/>
      <c r="C51" s="46">
        <v>4</v>
      </c>
      <c r="D51" s="63" t="s">
        <v>358</v>
      </c>
      <c r="E51" s="65" t="s">
        <v>417</v>
      </c>
      <c r="F51" s="65" t="s">
        <v>343</v>
      </c>
      <c r="G51" s="65" t="s">
        <v>365</v>
      </c>
      <c r="H51" s="65" t="s">
        <v>231</v>
      </c>
      <c r="I51" s="65" t="s">
        <v>378</v>
      </c>
      <c r="J51" s="65" t="s">
        <v>384</v>
      </c>
      <c r="K51" s="65" t="s">
        <v>376</v>
      </c>
      <c r="L51" s="65" t="s">
        <v>374</v>
      </c>
      <c r="M51" s="65" t="s">
        <v>356</v>
      </c>
      <c r="N51" s="65" t="s">
        <v>368</v>
      </c>
      <c r="O51" s="65" t="s">
        <v>389</v>
      </c>
      <c r="P51" s="65" t="s">
        <v>366</v>
      </c>
      <c r="Q51" s="65" t="s">
        <v>385</v>
      </c>
      <c r="R51" s="65" t="s">
        <v>386</v>
      </c>
      <c r="S51" s="133" t="s">
        <v>354</v>
      </c>
      <c r="T51" s="65" t="s">
        <v>391</v>
      </c>
      <c r="U51" s="65" t="s">
        <v>357</v>
      </c>
      <c r="V51" s="85" t="s">
        <v>369</v>
      </c>
      <c r="W51" s="42"/>
      <c r="X51" s="10"/>
      <c r="Y51" s="18">
        <f t="shared" si="0"/>
        <v>1</v>
      </c>
      <c r="Z51" s="18">
        <f t="shared" si="1"/>
        <v>0</v>
      </c>
      <c r="AA51" s="18">
        <f t="shared" si="2"/>
        <v>1</v>
      </c>
      <c r="AB51" s="18">
        <f t="shared" si="3"/>
        <v>1</v>
      </c>
      <c r="AC51" s="18">
        <f t="shared" si="4"/>
        <v>1</v>
      </c>
      <c r="AD51" s="18">
        <f t="shared" si="5"/>
        <v>1</v>
      </c>
      <c r="AE51" s="18">
        <f t="shared" si="6"/>
        <v>1</v>
      </c>
      <c r="AF51" s="18">
        <f t="shared" si="7"/>
        <v>1</v>
      </c>
      <c r="AG51" s="18">
        <f t="shared" si="8"/>
        <v>0</v>
      </c>
      <c r="AH51" s="117">
        <f t="shared" si="9"/>
        <v>0</v>
      </c>
      <c r="AI51" s="117">
        <f t="shared" si="10"/>
        <v>0</v>
      </c>
      <c r="AJ51" s="117">
        <f t="shared" si="11"/>
        <v>0</v>
      </c>
      <c r="AK51" s="117">
        <f t="shared" si="12"/>
        <v>0</v>
      </c>
      <c r="AL51" s="117">
        <f t="shared" si="13"/>
        <v>0</v>
      </c>
      <c r="AM51" s="117">
        <f t="shared" si="14"/>
        <v>0</v>
      </c>
      <c r="AN51" s="117">
        <f t="shared" si="15"/>
        <v>0</v>
      </c>
      <c r="AO51" s="117">
        <f t="shared" si="16"/>
        <v>0</v>
      </c>
      <c r="AP51" s="117">
        <f t="shared" si="17"/>
        <v>0</v>
      </c>
      <c r="AQ51" s="117">
        <f t="shared" si="18"/>
        <v>0</v>
      </c>
      <c r="AR51" s="117">
        <f t="shared" si="19"/>
        <v>1</v>
      </c>
      <c r="AS51" s="117">
        <f t="shared" si="20"/>
        <v>0</v>
      </c>
      <c r="AT51" s="117">
        <f t="shared" si="21"/>
        <v>1</v>
      </c>
      <c r="AU51" s="117">
        <f t="shared" si="22"/>
        <v>0</v>
      </c>
      <c r="AV51" s="117">
        <f t="shared" si="23"/>
        <v>1</v>
      </c>
      <c r="AW51" s="117">
        <f t="shared" si="24"/>
        <v>0</v>
      </c>
      <c r="AX51" s="117">
        <f t="shared" si="25"/>
        <v>0</v>
      </c>
      <c r="AY51" s="117">
        <f t="shared" si="26"/>
        <v>0</v>
      </c>
      <c r="AZ51" s="117">
        <f t="shared" si="27"/>
        <v>0</v>
      </c>
      <c r="BA51" s="117">
        <f t="shared" si="28"/>
        <v>0</v>
      </c>
      <c r="BB51" s="117">
        <f t="shared" si="29"/>
        <v>1</v>
      </c>
      <c r="BC51" s="117">
        <f t="shared" si="30"/>
        <v>1</v>
      </c>
      <c r="BD51" s="117">
        <f t="shared" si="31"/>
        <v>1</v>
      </c>
      <c r="BE51" s="117">
        <f t="shared" si="32"/>
        <v>0</v>
      </c>
      <c r="BF51" s="117">
        <f t="shared" si="33"/>
        <v>0</v>
      </c>
      <c r="BG51" s="117">
        <f t="shared" si="34"/>
        <v>0</v>
      </c>
      <c r="BH51" s="117">
        <f t="shared" si="35"/>
        <v>0</v>
      </c>
      <c r="BI51" s="117">
        <f t="shared" si="36"/>
        <v>1</v>
      </c>
      <c r="BJ51" s="117">
        <f t="shared" si="37"/>
        <v>0</v>
      </c>
      <c r="BK51" s="117">
        <f t="shared" si="38"/>
        <v>1</v>
      </c>
      <c r="BL51" s="117">
        <f t="shared" si="39"/>
        <v>0</v>
      </c>
      <c r="BM51" s="117">
        <f t="shared" si="40"/>
        <v>0</v>
      </c>
      <c r="BN51" s="117">
        <f t="shared" si="41"/>
        <v>0</v>
      </c>
      <c r="BO51" s="117">
        <f t="shared" si="42"/>
        <v>0</v>
      </c>
      <c r="BP51" s="117">
        <f t="shared" si="43"/>
        <v>0</v>
      </c>
      <c r="BQ51" s="117">
        <f t="shared" si="44"/>
        <v>1</v>
      </c>
      <c r="BR51" s="117">
        <f t="shared" si="45"/>
        <v>0</v>
      </c>
      <c r="BS51" s="117">
        <f t="shared" si="46"/>
        <v>0</v>
      </c>
      <c r="BT51" s="18"/>
      <c r="BU51" s="18"/>
    </row>
    <row r="52" spans="1:73" ht="18" customHeight="1" x14ac:dyDescent="0.25">
      <c r="A52" s="662"/>
      <c r="B52" s="664"/>
      <c r="C52" s="46">
        <v>5</v>
      </c>
      <c r="D52" s="78" t="s">
        <v>389</v>
      </c>
      <c r="E52" s="65" t="s">
        <v>365</v>
      </c>
      <c r="F52" s="65" t="s">
        <v>358</v>
      </c>
      <c r="G52" s="65" t="s">
        <v>360</v>
      </c>
      <c r="H52" s="65" t="s">
        <v>384</v>
      </c>
      <c r="I52" s="65" t="s">
        <v>231</v>
      </c>
      <c r="J52" s="65" t="s">
        <v>366</v>
      </c>
      <c r="K52" s="65" t="s">
        <v>378</v>
      </c>
      <c r="L52" s="65" t="s">
        <v>376</v>
      </c>
      <c r="M52" s="65" t="s">
        <v>417</v>
      </c>
      <c r="N52" s="65" t="s">
        <v>402</v>
      </c>
      <c r="O52" s="65" t="s">
        <v>367</v>
      </c>
      <c r="P52" s="65" t="s">
        <v>356</v>
      </c>
      <c r="Q52" s="65" t="s">
        <v>386</v>
      </c>
      <c r="R52" s="65" t="s">
        <v>391</v>
      </c>
      <c r="S52" s="65" t="s">
        <v>385</v>
      </c>
      <c r="T52" s="65" t="s">
        <v>359</v>
      </c>
      <c r="U52" s="65" t="s">
        <v>369</v>
      </c>
      <c r="V52" s="85" t="s">
        <v>357</v>
      </c>
      <c r="W52" s="43"/>
      <c r="X52" s="11"/>
      <c r="Y52" s="18">
        <f t="shared" si="0"/>
        <v>1</v>
      </c>
      <c r="Z52" s="18">
        <f t="shared" si="1"/>
        <v>0</v>
      </c>
      <c r="AA52" s="18">
        <f t="shared" si="2"/>
        <v>1</v>
      </c>
      <c r="AB52" s="18">
        <f t="shared" si="3"/>
        <v>1</v>
      </c>
      <c r="AC52" s="18">
        <f t="shared" si="4"/>
        <v>1</v>
      </c>
      <c r="AD52" s="18">
        <f t="shared" si="5"/>
        <v>0</v>
      </c>
      <c r="AE52" s="18">
        <f t="shared" si="6"/>
        <v>1</v>
      </c>
      <c r="AF52" s="18">
        <f t="shared" si="7"/>
        <v>1</v>
      </c>
      <c r="AG52" s="18">
        <f t="shared" si="8"/>
        <v>1</v>
      </c>
      <c r="AH52" s="117">
        <f t="shared" si="9"/>
        <v>0</v>
      </c>
      <c r="AI52" s="117">
        <f t="shared" si="10"/>
        <v>0</v>
      </c>
      <c r="AJ52" s="117">
        <f t="shared" si="11"/>
        <v>0</v>
      </c>
      <c r="AK52" s="117">
        <f t="shared" si="12"/>
        <v>0</v>
      </c>
      <c r="AL52" s="117">
        <f t="shared" si="13"/>
        <v>0</v>
      </c>
      <c r="AM52" s="117">
        <f t="shared" si="14"/>
        <v>0</v>
      </c>
      <c r="AN52" s="117">
        <f t="shared" si="15"/>
        <v>0</v>
      </c>
      <c r="AO52" s="117">
        <f t="shared" si="16"/>
        <v>1</v>
      </c>
      <c r="AP52" s="117">
        <f t="shared" si="17"/>
        <v>0</v>
      </c>
      <c r="AQ52" s="117">
        <f t="shared" si="18"/>
        <v>0</v>
      </c>
      <c r="AR52" s="117">
        <f t="shared" si="19"/>
        <v>0</v>
      </c>
      <c r="AS52" s="117">
        <f t="shared" si="20"/>
        <v>0</v>
      </c>
      <c r="AT52" s="117">
        <f t="shared" si="21"/>
        <v>1</v>
      </c>
      <c r="AU52" s="117">
        <f t="shared" si="22"/>
        <v>0</v>
      </c>
      <c r="AV52" s="117">
        <f t="shared" si="23"/>
        <v>1</v>
      </c>
      <c r="AW52" s="117">
        <f t="shared" si="24"/>
        <v>0</v>
      </c>
      <c r="AX52" s="117">
        <f t="shared" si="25"/>
        <v>0</v>
      </c>
      <c r="AY52" s="117">
        <f t="shared" si="26"/>
        <v>0</v>
      </c>
      <c r="AZ52" s="117">
        <f t="shared" si="27"/>
        <v>0</v>
      </c>
      <c r="BA52" s="117">
        <f t="shared" si="28"/>
        <v>0</v>
      </c>
      <c r="BB52" s="117">
        <f t="shared" si="29"/>
        <v>1</v>
      </c>
      <c r="BC52" s="117">
        <f t="shared" si="30"/>
        <v>1</v>
      </c>
      <c r="BD52" s="117">
        <f t="shared" si="31"/>
        <v>1</v>
      </c>
      <c r="BE52" s="117">
        <f t="shared" si="32"/>
        <v>0</v>
      </c>
      <c r="BF52" s="117">
        <f t="shared" si="33"/>
        <v>0</v>
      </c>
      <c r="BG52" s="117">
        <f t="shared" si="34"/>
        <v>0</v>
      </c>
      <c r="BH52" s="117">
        <f t="shared" si="35"/>
        <v>0</v>
      </c>
      <c r="BI52" s="117">
        <f t="shared" si="36"/>
        <v>1</v>
      </c>
      <c r="BJ52" s="117">
        <f t="shared" si="37"/>
        <v>1</v>
      </c>
      <c r="BK52" s="117">
        <f t="shared" si="38"/>
        <v>1</v>
      </c>
      <c r="BL52" s="117">
        <f t="shared" si="39"/>
        <v>0</v>
      </c>
      <c r="BM52" s="117">
        <f t="shared" si="40"/>
        <v>0</v>
      </c>
      <c r="BN52" s="117">
        <f t="shared" si="41"/>
        <v>0</v>
      </c>
      <c r="BO52" s="117">
        <f t="shared" si="42"/>
        <v>0</v>
      </c>
      <c r="BP52" s="117">
        <f t="shared" si="43"/>
        <v>0</v>
      </c>
      <c r="BQ52" s="117">
        <f t="shared" si="44"/>
        <v>0</v>
      </c>
      <c r="BR52" s="117">
        <f t="shared" si="45"/>
        <v>1</v>
      </c>
      <c r="BS52" s="117">
        <f t="shared" si="46"/>
        <v>0</v>
      </c>
      <c r="BT52" s="18"/>
      <c r="BU52" s="18"/>
    </row>
    <row r="53" spans="1:73" ht="18" customHeight="1" x14ac:dyDescent="0.25">
      <c r="A53" s="662"/>
      <c r="B53" s="664"/>
      <c r="C53" s="46">
        <v>6</v>
      </c>
      <c r="D53" s="112" t="s">
        <v>389</v>
      </c>
      <c r="E53" s="77" t="s">
        <v>365</v>
      </c>
      <c r="F53" s="76" t="s">
        <v>358</v>
      </c>
      <c r="G53" s="76" t="s">
        <v>360</v>
      </c>
      <c r="H53" s="76" t="s">
        <v>384</v>
      </c>
      <c r="I53" s="76" t="s">
        <v>231</v>
      </c>
      <c r="J53" s="76" t="s">
        <v>366</v>
      </c>
      <c r="K53" s="76" t="s">
        <v>378</v>
      </c>
      <c r="L53" s="76" t="s">
        <v>376</v>
      </c>
      <c r="M53" s="76" t="s">
        <v>402</v>
      </c>
      <c r="N53" s="76" t="s">
        <v>417</v>
      </c>
      <c r="O53" s="76" t="s">
        <v>367</v>
      </c>
      <c r="P53" s="76" t="s">
        <v>356</v>
      </c>
      <c r="Q53" s="76" t="s">
        <v>386</v>
      </c>
      <c r="R53" s="76" t="s">
        <v>391</v>
      </c>
      <c r="S53" s="76" t="s">
        <v>385</v>
      </c>
      <c r="T53" s="137" t="s">
        <v>354</v>
      </c>
      <c r="U53" s="76" t="s">
        <v>369</v>
      </c>
      <c r="V53" s="113" t="s">
        <v>357</v>
      </c>
      <c r="W53" s="42"/>
      <c r="X53" s="10"/>
      <c r="Y53" s="18">
        <f t="shared" si="0"/>
        <v>1</v>
      </c>
      <c r="Z53" s="18">
        <f t="shared" si="1"/>
        <v>0</v>
      </c>
      <c r="AA53" s="18">
        <f t="shared" si="2"/>
        <v>1</v>
      </c>
      <c r="AB53" s="18">
        <f t="shared" si="3"/>
        <v>1</v>
      </c>
      <c r="AC53" s="18">
        <f t="shared" si="4"/>
        <v>1</v>
      </c>
      <c r="AD53" s="18">
        <f t="shared" si="5"/>
        <v>0</v>
      </c>
      <c r="AE53" s="18">
        <f t="shared" si="6"/>
        <v>1</v>
      </c>
      <c r="AF53" s="18">
        <f t="shared" si="7"/>
        <v>1</v>
      </c>
      <c r="AG53" s="18">
        <f t="shared" si="8"/>
        <v>0</v>
      </c>
      <c r="AH53" s="117">
        <f t="shared" si="9"/>
        <v>0</v>
      </c>
      <c r="AI53" s="117">
        <f t="shared" si="10"/>
        <v>0</v>
      </c>
      <c r="AJ53" s="117">
        <f t="shared" si="11"/>
        <v>0</v>
      </c>
      <c r="AK53" s="117">
        <f t="shared" si="12"/>
        <v>0</v>
      </c>
      <c r="AL53" s="117">
        <f t="shared" si="13"/>
        <v>0</v>
      </c>
      <c r="AM53" s="117">
        <f t="shared" si="14"/>
        <v>0</v>
      </c>
      <c r="AN53" s="117">
        <f t="shared" si="15"/>
        <v>0</v>
      </c>
      <c r="AO53" s="117">
        <f t="shared" si="16"/>
        <v>1</v>
      </c>
      <c r="AP53" s="117">
        <f t="shared" si="17"/>
        <v>0</v>
      </c>
      <c r="AQ53" s="117">
        <f t="shared" si="18"/>
        <v>0</v>
      </c>
      <c r="AR53" s="117">
        <f t="shared" si="19"/>
        <v>0</v>
      </c>
      <c r="AS53" s="117">
        <f t="shared" si="20"/>
        <v>0</v>
      </c>
      <c r="AT53" s="117">
        <f t="shared" si="21"/>
        <v>1</v>
      </c>
      <c r="AU53" s="117">
        <f t="shared" si="22"/>
        <v>0</v>
      </c>
      <c r="AV53" s="117">
        <f t="shared" si="23"/>
        <v>1</v>
      </c>
      <c r="AW53" s="117">
        <f t="shared" si="24"/>
        <v>0</v>
      </c>
      <c r="AX53" s="117">
        <f t="shared" si="25"/>
        <v>0</v>
      </c>
      <c r="AY53" s="117">
        <f t="shared" si="26"/>
        <v>0</v>
      </c>
      <c r="AZ53" s="117">
        <f t="shared" si="27"/>
        <v>0</v>
      </c>
      <c r="BA53" s="117">
        <f t="shared" si="28"/>
        <v>0</v>
      </c>
      <c r="BB53" s="117">
        <f t="shared" si="29"/>
        <v>1</v>
      </c>
      <c r="BC53" s="117">
        <f t="shared" si="30"/>
        <v>1</v>
      </c>
      <c r="BD53" s="117">
        <f t="shared" si="31"/>
        <v>1</v>
      </c>
      <c r="BE53" s="117">
        <f t="shared" si="32"/>
        <v>0</v>
      </c>
      <c r="BF53" s="117">
        <f t="shared" si="33"/>
        <v>0</v>
      </c>
      <c r="BG53" s="117">
        <f t="shared" si="34"/>
        <v>0</v>
      </c>
      <c r="BH53" s="117">
        <f t="shared" si="35"/>
        <v>0</v>
      </c>
      <c r="BI53" s="117">
        <f t="shared" si="36"/>
        <v>1</v>
      </c>
      <c r="BJ53" s="117">
        <f t="shared" si="37"/>
        <v>1</v>
      </c>
      <c r="BK53" s="117">
        <f t="shared" si="38"/>
        <v>1</v>
      </c>
      <c r="BL53" s="117">
        <f t="shared" si="39"/>
        <v>0</v>
      </c>
      <c r="BM53" s="117">
        <f t="shared" si="40"/>
        <v>0</v>
      </c>
      <c r="BN53" s="117">
        <f t="shared" si="41"/>
        <v>0</v>
      </c>
      <c r="BO53" s="117">
        <f t="shared" si="42"/>
        <v>0</v>
      </c>
      <c r="BP53" s="117">
        <f t="shared" si="43"/>
        <v>0</v>
      </c>
      <c r="BQ53" s="117">
        <f t="shared" si="44"/>
        <v>0</v>
      </c>
      <c r="BR53" s="117">
        <f t="shared" si="45"/>
        <v>1</v>
      </c>
      <c r="BS53" s="117">
        <f t="shared" si="46"/>
        <v>0</v>
      </c>
      <c r="BT53" s="18"/>
      <c r="BU53" s="18"/>
    </row>
    <row r="54" spans="1:73" ht="18" customHeight="1" thickBot="1" x14ac:dyDescent="0.3">
      <c r="A54" s="662"/>
      <c r="B54" s="664"/>
      <c r="C54" s="46">
        <v>7</v>
      </c>
      <c r="D54" s="740" t="s">
        <v>398</v>
      </c>
      <c r="E54" s="741"/>
      <c r="F54" s="741"/>
      <c r="G54" s="741"/>
      <c r="H54" s="741"/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2"/>
      <c r="W54" s="51"/>
      <c r="X54" s="52"/>
      <c r="Y54" s="18">
        <f t="shared" si="0"/>
        <v>0</v>
      </c>
      <c r="Z54" s="18">
        <f t="shared" si="1"/>
        <v>0</v>
      </c>
      <c r="AA54" s="18">
        <f t="shared" si="2"/>
        <v>0</v>
      </c>
      <c r="AB54" s="18">
        <f t="shared" si="3"/>
        <v>0</v>
      </c>
      <c r="AC54" s="18">
        <f t="shared" si="4"/>
        <v>0</v>
      </c>
      <c r="AD54" s="18">
        <f t="shared" si="5"/>
        <v>0</v>
      </c>
      <c r="AE54" s="18">
        <f t="shared" si="6"/>
        <v>0</v>
      </c>
      <c r="AF54" s="18">
        <f t="shared" si="7"/>
        <v>0</v>
      </c>
      <c r="AG54" s="18">
        <f t="shared" si="8"/>
        <v>0</v>
      </c>
      <c r="AH54" s="117">
        <f t="shared" si="9"/>
        <v>0</v>
      </c>
      <c r="AI54" s="117">
        <f t="shared" si="10"/>
        <v>0</v>
      </c>
      <c r="AJ54" s="117">
        <f t="shared" si="11"/>
        <v>0</v>
      </c>
      <c r="AK54" s="117">
        <f t="shared" si="12"/>
        <v>0</v>
      </c>
      <c r="AL54" s="117">
        <f t="shared" si="13"/>
        <v>0</v>
      </c>
      <c r="AM54" s="117">
        <f t="shared" si="14"/>
        <v>0</v>
      </c>
      <c r="AN54" s="117">
        <f t="shared" si="15"/>
        <v>0</v>
      </c>
      <c r="AO54" s="117">
        <f t="shared" si="16"/>
        <v>0</v>
      </c>
      <c r="AP54" s="117">
        <f t="shared" si="17"/>
        <v>0</v>
      </c>
      <c r="AQ54" s="117">
        <f t="shared" si="18"/>
        <v>0</v>
      </c>
      <c r="AR54" s="117">
        <f t="shared" si="19"/>
        <v>0</v>
      </c>
      <c r="AS54" s="117">
        <f t="shared" si="20"/>
        <v>0</v>
      </c>
      <c r="AT54" s="117">
        <f t="shared" si="21"/>
        <v>0</v>
      </c>
      <c r="AU54" s="117">
        <f t="shared" si="22"/>
        <v>0</v>
      </c>
      <c r="AV54" s="117">
        <f t="shared" si="23"/>
        <v>0</v>
      </c>
      <c r="AW54" s="117">
        <f t="shared" si="24"/>
        <v>0</v>
      </c>
      <c r="AX54" s="117">
        <f t="shared" si="25"/>
        <v>0</v>
      </c>
      <c r="AY54" s="117">
        <f t="shared" si="26"/>
        <v>0</v>
      </c>
      <c r="AZ54" s="117">
        <f t="shared" si="27"/>
        <v>0</v>
      </c>
      <c r="BA54" s="117">
        <f t="shared" si="28"/>
        <v>0</v>
      </c>
      <c r="BB54" s="117">
        <f t="shared" si="29"/>
        <v>0</v>
      </c>
      <c r="BC54" s="117">
        <f t="shared" si="30"/>
        <v>0</v>
      </c>
      <c r="BD54" s="117">
        <f t="shared" si="31"/>
        <v>0</v>
      </c>
      <c r="BE54" s="117">
        <f t="shared" si="32"/>
        <v>0</v>
      </c>
      <c r="BF54" s="117">
        <f t="shared" si="33"/>
        <v>0</v>
      </c>
      <c r="BG54" s="117">
        <f t="shared" si="34"/>
        <v>0</v>
      </c>
      <c r="BH54" s="117">
        <f t="shared" si="35"/>
        <v>0</v>
      </c>
      <c r="BI54" s="117">
        <f t="shared" si="36"/>
        <v>0</v>
      </c>
      <c r="BJ54" s="117">
        <f t="shared" si="37"/>
        <v>0</v>
      </c>
      <c r="BK54" s="117">
        <f t="shared" si="38"/>
        <v>0</v>
      </c>
      <c r="BL54" s="117">
        <f t="shared" si="39"/>
        <v>0</v>
      </c>
      <c r="BM54" s="117">
        <f t="shared" si="40"/>
        <v>0</v>
      </c>
      <c r="BN54" s="117">
        <f t="shared" si="41"/>
        <v>0</v>
      </c>
      <c r="BO54" s="117">
        <f t="shared" si="42"/>
        <v>0</v>
      </c>
      <c r="BP54" s="117">
        <f t="shared" si="43"/>
        <v>0</v>
      </c>
      <c r="BQ54" s="117">
        <f t="shared" si="44"/>
        <v>0</v>
      </c>
      <c r="BR54" s="117">
        <f t="shared" si="45"/>
        <v>0</v>
      </c>
      <c r="BS54" s="117">
        <f t="shared" si="46"/>
        <v>0</v>
      </c>
      <c r="BT54" s="18"/>
      <c r="BU54" s="18"/>
    </row>
    <row r="55" spans="1:73" ht="24.75" customHeight="1" thickBot="1" x14ac:dyDescent="0.3">
      <c r="A55" s="663"/>
      <c r="B55" s="665"/>
      <c r="C55" s="16">
        <v>8</v>
      </c>
      <c r="D55" s="743"/>
      <c r="E55" s="744"/>
      <c r="F55" s="744"/>
      <c r="G55" s="744"/>
      <c r="H55" s="744"/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  <c r="T55" s="744"/>
      <c r="U55" s="744"/>
      <c r="V55" s="745"/>
      <c r="W55" s="134" t="s">
        <v>77</v>
      </c>
      <c r="X55" s="93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18"/>
      <c r="BT55" s="18"/>
      <c r="BU55" s="18"/>
    </row>
    <row r="56" spans="1:73" ht="27" customHeight="1" thickTop="1" thickBot="1" x14ac:dyDescent="0.3">
      <c r="A56" s="659" t="s">
        <v>79</v>
      </c>
      <c r="B56" s="660"/>
      <c r="C56" s="660"/>
      <c r="D56" s="13">
        <v>27</v>
      </c>
      <c r="E56" s="3">
        <v>5</v>
      </c>
      <c r="F56" s="3">
        <v>24</v>
      </c>
      <c r="G56" s="3">
        <v>25</v>
      </c>
      <c r="H56" s="3">
        <v>26</v>
      </c>
      <c r="I56" s="3">
        <v>23</v>
      </c>
      <c r="J56" s="3">
        <v>18</v>
      </c>
      <c r="K56" s="3">
        <v>2</v>
      </c>
      <c r="L56" s="3">
        <v>17</v>
      </c>
      <c r="M56" s="3">
        <v>8</v>
      </c>
      <c r="N56" s="3">
        <v>14</v>
      </c>
      <c r="O56" s="3">
        <v>12</v>
      </c>
      <c r="P56" s="3">
        <v>22</v>
      </c>
      <c r="Q56" s="3">
        <v>21</v>
      </c>
      <c r="R56" s="3">
        <v>19</v>
      </c>
      <c r="S56" s="3">
        <v>9</v>
      </c>
      <c r="T56" s="3">
        <v>3</v>
      </c>
      <c r="U56" s="3">
        <v>15</v>
      </c>
      <c r="V56" s="14">
        <v>11</v>
      </c>
      <c r="W56" s="746" t="s">
        <v>399</v>
      </c>
      <c r="X56" s="747"/>
      <c r="Y56" s="18">
        <f t="shared" ref="Y56:AF56" si="47">SUM(Y10:Y55)</f>
        <v>24</v>
      </c>
      <c r="Z56" s="18">
        <f t="shared" si="47"/>
        <v>14</v>
      </c>
      <c r="AA56" s="18">
        <f t="shared" si="47"/>
        <v>24</v>
      </c>
      <c r="AB56" s="18">
        <f t="shared" si="47"/>
        <v>14</v>
      </c>
      <c r="AC56" s="18">
        <f t="shared" si="47"/>
        <v>24</v>
      </c>
      <c r="AD56" s="18">
        <f t="shared" si="47"/>
        <v>8</v>
      </c>
      <c r="AE56" s="18">
        <f t="shared" si="47"/>
        <v>24</v>
      </c>
      <c r="AF56" s="18">
        <f t="shared" si="47"/>
        <v>24</v>
      </c>
      <c r="AG56" s="18">
        <f t="shared" ref="AG56:BQ56" si="48">SUM(AG10:AG55)</f>
        <v>31</v>
      </c>
      <c r="AH56" s="18">
        <f t="shared" si="48"/>
        <v>24</v>
      </c>
      <c r="AI56" s="18">
        <f>SUM(AI10:AI55)</f>
        <v>28</v>
      </c>
      <c r="AJ56" s="18">
        <f>SUM(AJ10:AJ55)</f>
        <v>28</v>
      </c>
      <c r="AK56" s="18">
        <f t="shared" si="48"/>
        <v>24</v>
      </c>
      <c r="AL56" s="18">
        <f>SUM(AL10:AL55)</f>
        <v>6</v>
      </c>
      <c r="AM56" s="18">
        <f>SUM(AM10:AM55)</f>
        <v>0</v>
      </c>
      <c r="AN56" s="18">
        <f t="shared" si="48"/>
        <v>24</v>
      </c>
      <c r="AO56" s="18">
        <f>SUM(AO10:AO55)</f>
        <v>28</v>
      </c>
      <c r="AP56" s="18">
        <f>SUM(AP10:AP55)</f>
        <v>0</v>
      </c>
      <c r="AQ56" s="18">
        <f t="shared" si="48"/>
        <v>16</v>
      </c>
      <c r="AR56" s="18">
        <f t="shared" si="48"/>
        <v>14</v>
      </c>
      <c r="AS56" s="18">
        <f t="shared" si="48"/>
        <v>6</v>
      </c>
      <c r="AT56" s="18">
        <f t="shared" si="48"/>
        <v>24</v>
      </c>
      <c r="AU56" s="18">
        <f t="shared" si="48"/>
        <v>16</v>
      </c>
      <c r="AV56" s="18">
        <f t="shared" si="48"/>
        <v>14</v>
      </c>
      <c r="AW56" s="18">
        <f t="shared" si="48"/>
        <v>16</v>
      </c>
      <c r="AX56" s="18">
        <f>SUM(AX10:AX55)</f>
        <v>6</v>
      </c>
      <c r="AY56" s="18">
        <f>SUM(AY10:AY55)</f>
        <v>0</v>
      </c>
      <c r="AZ56" s="18">
        <f>SUM(AZ10:AZ55)</f>
        <v>0</v>
      </c>
      <c r="BA56" s="18">
        <f t="shared" si="48"/>
        <v>19</v>
      </c>
      <c r="BB56" s="18">
        <f t="shared" si="48"/>
        <v>24</v>
      </c>
      <c r="BC56" s="18">
        <f t="shared" si="48"/>
        <v>14</v>
      </c>
      <c r="BD56" s="18">
        <f t="shared" si="48"/>
        <v>12</v>
      </c>
      <c r="BE56" s="18">
        <f t="shared" si="48"/>
        <v>26</v>
      </c>
      <c r="BF56" s="18">
        <f t="shared" si="48"/>
        <v>12</v>
      </c>
      <c r="BG56" s="18">
        <f t="shared" si="48"/>
        <v>0</v>
      </c>
      <c r="BH56" s="18">
        <f t="shared" si="48"/>
        <v>8</v>
      </c>
      <c r="BI56" s="18">
        <f t="shared" si="48"/>
        <v>30</v>
      </c>
      <c r="BJ56" s="18">
        <f t="shared" si="48"/>
        <v>16</v>
      </c>
      <c r="BK56" s="18">
        <f t="shared" si="48"/>
        <v>12</v>
      </c>
      <c r="BL56" s="18">
        <f t="shared" si="48"/>
        <v>0</v>
      </c>
      <c r="BM56" s="18">
        <f t="shared" si="48"/>
        <v>0</v>
      </c>
      <c r="BN56" s="18">
        <f>SUM(BN10:BN55)</f>
        <v>12</v>
      </c>
      <c r="BO56" s="18">
        <f>SUM(BO10:BO55)</f>
        <v>0</v>
      </c>
      <c r="BP56" s="18">
        <f t="shared" si="48"/>
        <v>0</v>
      </c>
      <c r="BQ56" s="18">
        <f t="shared" si="48"/>
        <v>9</v>
      </c>
      <c r="BR56" s="18">
        <f>SUM(BR10:BR55)</f>
        <v>10</v>
      </c>
      <c r="BS56" s="18">
        <f>SUM(BS10:BS55)</f>
        <v>0</v>
      </c>
    </row>
    <row r="57" spans="1:73" ht="4.5" customHeight="1" thickTop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2"/>
      <c r="BR57" s="82"/>
    </row>
    <row r="58" spans="1:73" ht="4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2"/>
      <c r="BR58" s="82"/>
    </row>
    <row r="59" spans="1:73" ht="4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2"/>
      <c r="BR59" s="82"/>
    </row>
    <row r="60" spans="1:73" ht="15" customHeight="1" x14ac:dyDescent="0.25">
      <c r="A60" s="2"/>
      <c r="B60" s="2"/>
      <c r="C60" s="2"/>
      <c r="D60" s="19">
        <f>COUNTIF(D10:D55,"X.36")</f>
        <v>0</v>
      </c>
      <c r="E60" s="19">
        <f t="shared" ref="E60:J60" si="49">COUNTIF(E10:E55,"X.36")</f>
        <v>0</v>
      </c>
      <c r="F60" s="19">
        <f t="shared" si="49"/>
        <v>0</v>
      </c>
      <c r="G60" s="19">
        <f t="shared" si="49"/>
        <v>0</v>
      </c>
      <c r="H60" s="19">
        <f t="shared" si="49"/>
        <v>0</v>
      </c>
      <c r="I60" s="19">
        <f t="shared" si="49"/>
        <v>0</v>
      </c>
      <c r="J60" s="19">
        <f t="shared" si="49"/>
        <v>0</v>
      </c>
      <c r="K60" s="19">
        <f t="shared" ref="K60:V60" si="50">COUNTIF(K10:K55,"Y.7")</f>
        <v>0</v>
      </c>
      <c r="L60" s="19">
        <f t="shared" si="50"/>
        <v>0</v>
      </c>
      <c r="M60" s="19">
        <f t="shared" si="50"/>
        <v>0</v>
      </c>
      <c r="N60" s="19">
        <f t="shared" si="50"/>
        <v>0</v>
      </c>
      <c r="O60" s="19">
        <f t="shared" si="50"/>
        <v>0</v>
      </c>
      <c r="P60" s="19">
        <f t="shared" si="50"/>
        <v>0</v>
      </c>
      <c r="Q60" s="19">
        <f t="shared" si="50"/>
        <v>0</v>
      </c>
      <c r="R60" s="19">
        <f t="shared" si="50"/>
        <v>0</v>
      </c>
      <c r="S60" s="19">
        <f t="shared" si="50"/>
        <v>0</v>
      </c>
      <c r="T60" s="19">
        <f t="shared" si="50"/>
        <v>0</v>
      </c>
      <c r="U60" s="19">
        <f t="shared" si="50"/>
        <v>0</v>
      </c>
      <c r="V60" s="19">
        <f t="shared" si="50"/>
        <v>0</v>
      </c>
      <c r="W60" s="2"/>
      <c r="X60" s="19">
        <f>SUM(D60:W60)</f>
        <v>0</v>
      </c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2"/>
      <c r="BR60" s="82"/>
    </row>
    <row r="61" spans="1:73" ht="15" customHeight="1" x14ac:dyDescent="0.25">
      <c r="A61" s="2"/>
      <c r="B61" s="2"/>
      <c r="C61" s="2"/>
      <c r="D61" s="19">
        <f>COUNTA(D10:D55)</f>
        <v>44</v>
      </c>
      <c r="E61" s="19">
        <f t="shared" ref="E61:V61" si="51">COUNTA(E10:E55)</f>
        <v>42</v>
      </c>
      <c r="F61" s="19">
        <f t="shared" si="51"/>
        <v>42</v>
      </c>
      <c r="G61" s="19">
        <f t="shared" si="51"/>
        <v>42</v>
      </c>
      <c r="H61" s="19">
        <f t="shared" si="51"/>
        <v>42</v>
      </c>
      <c r="I61" s="19">
        <f t="shared" si="51"/>
        <v>42</v>
      </c>
      <c r="J61" s="19">
        <f t="shared" si="51"/>
        <v>42</v>
      </c>
      <c r="K61" s="19">
        <f t="shared" si="51"/>
        <v>42</v>
      </c>
      <c r="L61" s="19">
        <f t="shared" si="51"/>
        <v>42</v>
      </c>
      <c r="M61" s="19">
        <f t="shared" si="51"/>
        <v>42</v>
      </c>
      <c r="N61" s="19">
        <f t="shared" si="51"/>
        <v>42</v>
      </c>
      <c r="O61" s="19">
        <f t="shared" si="51"/>
        <v>42</v>
      </c>
      <c r="P61" s="19">
        <f t="shared" si="51"/>
        <v>42</v>
      </c>
      <c r="Q61" s="19">
        <f t="shared" si="51"/>
        <v>42</v>
      </c>
      <c r="R61" s="19">
        <f t="shared" si="51"/>
        <v>42</v>
      </c>
      <c r="S61" s="19">
        <f t="shared" si="51"/>
        <v>42</v>
      </c>
      <c r="T61" s="19">
        <f t="shared" si="51"/>
        <v>42</v>
      </c>
      <c r="U61" s="19">
        <f t="shared" si="51"/>
        <v>42</v>
      </c>
      <c r="V61" s="19">
        <f t="shared" si="51"/>
        <v>42</v>
      </c>
      <c r="W61" s="2"/>
      <c r="X61" s="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2"/>
      <c r="BR61" s="82"/>
    </row>
    <row r="62" spans="1:73" ht="15" customHeight="1" x14ac:dyDescent="0.25">
      <c r="A62" s="2"/>
      <c r="B62" s="2"/>
      <c r="C62" s="2"/>
      <c r="D62" s="135" t="str">
        <f>IF(D60&gt;4,"salah","Benar")</f>
        <v>Benar</v>
      </c>
      <c r="E62" s="135" t="str">
        <f t="shared" ref="E62:V62" si="52">IF(E60&gt;4,"salah","Benar")</f>
        <v>Benar</v>
      </c>
      <c r="F62" s="135" t="str">
        <f t="shared" si="52"/>
        <v>Benar</v>
      </c>
      <c r="G62" s="135" t="str">
        <f t="shared" si="52"/>
        <v>Benar</v>
      </c>
      <c r="H62" s="135" t="str">
        <f t="shared" si="52"/>
        <v>Benar</v>
      </c>
      <c r="I62" s="135" t="str">
        <f t="shared" si="52"/>
        <v>Benar</v>
      </c>
      <c r="J62" s="135" t="str">
        <f t="shared" si="52"/>
        <v>Benar</v>
      </c>
      <c r="K62" s="135" t="str">
        <f t="shared" si="52"/>
        <v>Benar</v>
      </c>
      <c r="L62" s="135" t="str">
        <f t="shared" si="52"/>
        <v>Benar</v>
      </c>
      <c r="M62" s="135" t="str">
        <f t="shared" si="52"/>
        <v>Benar</v>
      </c>
      <c r="N62" s="135" t="str">
        <f t="shared" si="52"/>
        <v>Benar</v>
      </c>
      <c r="O62" s="135" t="str">
        <f t="shared" si="52"/>
        <v>Benar</v>
      </c>
      <c r="P62" s="135" t="str">
        <f t="shared" si="52"/>
        <v>Benar</v>
      </c>
      <c r="Q62" s="135" t="str">
        <f t="shared" si="52"/>
        <v>Benar</v>
      </c>
      <c r="R62" s="135" t="str">
        <f t="shared" si="52"/>
        <v>Benar</v>
      </c>
      <c r="S62" s="135" t="str">
        <f t="shared" si="52"/>
        <v>Benar</v>
      </c>
      <c r="T62" s="135" t="str">
        <f t="shared" si="52"/>
        <v>Benar</v>
      </c>
      <c r="U62" s="135" t="str">
        <f t="shared" si="52"/>
        <v>Benar</v>
      </c>
      <c r="V62" s="135" t="str">
        <f t="shared" si="52"/>
        <v>Benar</v>
      </c>
      <c r="W62" s="2"/>
      <c r="X62" s="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2"/>
      <c r="BR62" s="82"/>
    </row>
    <row r="63" spans="1:73" ht="15" customHeight="1" x14ac:dyDescent="0.25">
      <c r="A63" s="2"/>
      <c r="B63" s="2"/>
      <c r="C63" s="2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8"/>
      <c r="W63" s="2"/>
      <c r="X63" s="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2"/>
      <c r="BR63" s="82"/>
    </row>
    <row r="64" spans="1:73" ht="24" customHeight="1" x14ac:dyDescent="0.25">
      <c r="A64" s="25" t="s">
        <v>78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U64" s="2"/>
      <c r="W64" s="2"/>
      <c r="X64" s="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2"/>
      <c r="BR64" s="82"/>
    </row>
    <row r="65" spans="1:70" ht="17.100000000000001" customHeight="1" x14ac:dyDescent="0.25">
      <c r="A65" s="22">
        <v>1</v>
      </c>
      <c r="B65" s="21" t="s">
        <v>235</v>
      </c>
      <c r="C65" s="23"/>
      <c r="D65" s="23"/>
      <c r="E65" s="23"/>
      <c r="F65" s="23"/>
      <c r="G65" s="22">
        <v>24</v>
      </c>
      <c r="H65" s="21" t="s">
        <v>95</v>
      </c>
      <c r="L65" s="6"/>
      <c r="M65" s="6"/>
      <c r="O65" s="661" t="s">
        <v>158</v>
      </c>
      <c r="P65" s="661"/>
      <c r="Q65" s="661"/>
      <c r="R65" s="661"/>
      <c r="S65" s="661"/>
      <c r="T65" s="661"/>
      <c r="W65" s="23"/>
      <c r="X65" s="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2"/>
      <c r="BR65" s="82"/>
    </row>
    <row r="66" spans="1:70" ht="17.100000000000001" customHeight="1" thickBot="1" x14ac:dyDescent="0.3">
      <c r="A66" s="22">
        <v>2</v>
      </c>
      <c r="B66" s="23" t="s">
        <v>80</v>
      </c>
      <c r="C66" s="23"/>
      <c r="D66" s="23"/>
      <c r="E66" s="23"/>
      <c r="F66" s="23"/>
      <c r="G66" s="22">
        <v>25</v>
      </c>
      <c r="H66" s="21" t="s">
        <v>107</v>
      </c>
      <c r="I66" s="23"/>
      <c r="K66" s="23"/>
      <c r="L66" s="6"/>
      <c r="M66" s="6"/>
      <c r="O66" s="37"/>
      <c r="P66" s="37"/>
      <c r="Q66" s="37"/>
      <c r="R66" s="37"/>
      <c r="S66" s="37"/>
      <c r="T66" s="37"/>
      <c r="V66" s="21" t="s">
        <v>344</v>
      </c>
      <c r="W66" s="23"/>
      <c r="X66" s="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2"/>
      <c r="BR66" s="82"/>
    </row>
    <row r="67" spans="1:70" ht="17.100000000000001" customHeight="1" thickTop="1" x14ac:dyDescent="0.25">
      <c r="A67" s="22">
        <v>3</v>
      </c>
      <c r="B67" s="23" t="s">
        <v>81</v>
      </c>
      <c r="C67" s="23"/>
      <c r="D67" s="23"/>
      <c r="E67" s="23"/>
      <c r="F67" s="23"/>
      <c r="G67" s="22">
        <v>26</v>
      </c>
      <c r="H67" s="21" t="s">
        <v>109</v>
      </c>
      <c r="I67" s="23"/>
      <c r="J67" s="23"/>
      <c r="K67" s="23"/>
      <c r="L67" s="6"/>
      <c r="M67" s="6"/>
      <c r="O67" s="645" t="s">
        <v>14</v>
      </c>
      <c r="P67" s="646"/>
      <c r="Q67" s="645" t="s">
        <v>129</v>
      </c>
      <c r="R67" s="649"/>
      <c r="S67" s="646"/>
      <c r="T67" s="650"/>
      <c r="V67" s="21" t="s">
        <v>103</v>
      </c>
      <c r="W67" s="23"/>
      <c r="X67" s="2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82"/>
      <c r="BB67" s="82"/>
      <c r="BC67" s="82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2"/>
      <c r="BR67" s="82"/>
    </row>
    <row r="68" spans="1:70" ht="18" customHeight="1" thickBot="1" x14ac:dyDescent="0.3">
      <c r="A68" s="22">
        <v>4</v>
      </c>
      <c r="B68" s="23" t="s">
        <v>82</v>
      </c>
      <c r="C68" s="23"/>
      <c r="D68" s="23"/>
      <c r="E68" s="23"/>
      <c r="F68" s="23"/>
      <c r="G68" s="22">
        <v>27</v>
      </c>
      <c r="H68" s="21" t="s">
        <v>97</v>
      </c>
      <c r="I68" s="23"/>
      <c r="J68" s="23"/>
      <c r="K68" s="23"/>
      <c r="L68" s="6"/>
      <c r="M68" s="6"/>
      <c r="O68" s="647"/>
      <c r="P68" s="648"/>
      <c r="Q68" s="647"/>
      <c r="R68" s="651"/>
      <c r="S68" s="648"/>
      <c r="T68" s="652"/>
      <c r="V68" s="21"/>
      <c r="W68" s="23"/>
      <c r="X68" s="2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2"/>
      <c r="BR68" s="82"/>
    </row>
    <row r="69" spans="1:70" ht="18" customHeight="1" x14ac:dyDescent="0.25">
      <c r="A69" s="22">
        <v>5</v>
      </c>
      <c r="B69" s="23" t="s">
        <v>84</v>
      </c>
      <c r="C69" s="23"/>
      <c r="D69" s="23"/>
      <c r="E69" s="23"/>
      <c r="F69" s="23"/>
      <c r="G69" s="22">
        <v>28</v>
      </c>
      <c r="H69" s="21" t="s">
        <v>108</v>
      </c>
      <c r="I69" s="23"/>
      <c r="J69" s="23"/>
      <c r="K69" s="23"/>
      <c r="L69" s="6"/>
      <c r="M69" s="6"/>
      <c r="O69" s="653">
        <v>1</v>
      </c>
      <c r="P69" s="654"/>
      <c r="Q69" s="655" t="s">
        <v>159</v>
      </c>
      <c r="R69" s="656"/>
      <c r="S69" s="657"/>
      <c r="T69" s="658"/>
      <c r="V69" s="21"/>
      <c r="W69" s="23"/>
      <c r="X69" s="2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2"/>
      <c r="BR69" s="82"/>
    </row>
    <row r="70" spans="1:70" ht="18" customHeight="1" x14ac:dyDescent="0.25">
      <c r="A70" s="22">
        <v>6</v>
      </c>
      <c r="B70" s="23" t="s">
        <v>85</v>
      </c>
      <c r="C70" s="23"/>
      <c r="D70" s="23"/>
      <c r="E70" s="23"/>
      <c r="F70" s="23"/>
      <c r="G70" s="22">
        <v>29</v>
      </c>
      <c r="H70" s="21" t="s">
        <v>110</v>
      </c>
      <c r="J70" s="23"/>
      <c r="K70" s="23"/>
      <c r="L70" s="6"/>
      <c r="M70" s="6"/>
      <c r="O70" s="633">
        <v>2</v>
      </c>
      <c r="P70" s="634"/>
      <c r="Q70" s="635" t="s">
        <v>160</v>
      </c>
      <c r="R70" s="636"/>
      <c r="S70" s="637"/>
      <c r="T70" s="638"/>
      <c r="W70" s="23"/>
      <c r="X70" s="2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2"/>
      <c r="BR70" s="82"/>
    </row>
    <row r="71" spans="1:70" ht="18" customHeight="1" x14ac:dyDescent="0.25">
      <c r="A71" s="22">
        <v>7</v>
      </c>
      <c r="B71" s="23" t="s">
        <v>86</v>
      </c>
      <c r="C71" s="23"/>
      <c r="D71" s="23"/>
      <c r="E71" s="23"/>
      <c r="F71" s="23"/>
      <c r="G71" s="22">
        <v>30</v>
      </c>
      <c r="H71" s="21" t="s">
        <v>142</v>
      </c>
      <c r="I71" s="23"/>
      <c r="J71" s="23"/>
      <c r="K71" s="23"/>
      <c r="L71" s="6"/>
      <c r="M71" s="6"/>
      <c r="O71" s="633">
        <v>3</v>
      </c>
      <c r="P71" s="634"/>
      <c r="Q71" s="635" t="s">
        <v>161</v>
      </c>
      <c r="R71" s="636"/>
      <c r="S71" s="637"/>
      <c r="T71" s="638"/>
      <c r="W71" s="23"/>
      <c r="X71" s="2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2"/>
      <c r="BR71" s="82"/>
    </row>
    <row r="72" spans="1:70" ht="18" customHeight="1" x14ac:dyDescent="0.25">
      <c r="A72" s="22">
        <v>8</v>
      </c>
      <c r="B72" s="21" t="s">
        <v>125</v>
      </c>
      <c r="C72" s="21"/>
      <c r="D72" s="23"/>
      <c r="E72" s="23"/>
      <c r="F72" s="23"/>
      <c r="G72" s="22">
        <v>31</v>
      </c>
      <c r="H72" s="21" t="s">
        <v>99</v>
      </c>
      <c r="I72" s="23"/>
      <c r="J72" s="23"/>
      <c r="K72" s="23"/>
      <c r="L72" s="6"/>
      <c r="M72" s="6"/>
      <c r="O72" s="633">
        <v>4</v>
      </c>
      <c r="P72" s="634"/>
      <c r="Q72" s="635" t="s">
        <v>162</v>
      </c>
      <c r="R72" s="636"/>
      <c r="S72" s="637"/>
      <c r="T72" s="638"/>
      <c r="V72" s="21" t="s">
        <v>235</v>
      </c>
      <c r="W72" s="6"/>
      <c r="X72" s="2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2"/>
      <c r="BR72" s="82"/>
    </row>
    <row r="73" spans="1:70" ht="18" customHeight="1" x14ac:dyDescent="0.25">
      <c r="A73" s="22">
        <v>9</v>
      </c>
      <c r="B73" s="21" t="s">
        <v>128</v>
      </c>
      <c r="C73" s="21"/>
      <c r="D73" s="23"/>
      <c r="E73" s="23"/>
      <c r="F73" s="23"/>
      <c r="G73" s="22">
        <v>32</v>
      </c>
      <c r="H73" s="21" t="s">
        <v>348</v>
      </c>
      <c r="I73" s="23"/>
      <c r="J73" s="23"/>
      <c r="K73" s="23"/>
      <c r="L73" s="6"/>
      <c r="M73" s="6"/>
      <c r="O73" s="633" t="s">
        <v>27</v>
      </c>
      <c r="P73" s="634"/>
      <c r="Q73" s="635" t="s">
        <v>163</v>
      </c>
      <c r="R73" s="636"/>
      <c r="S73" s="637"/>
      <c r="T73" s="638"/>
      <c r="U73" s="7"/>
      <c r="V73" s="21" t="s">
        <v>302</v>
      </c>
      <c r="W73" s="6"/>
      <c r="X73" s="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2"/>
      <c r="BR73" s="82"/>
    </row>
    <row r="74" spans="1:70" ht="18" customHeight="1" x14ac:dyDescent="0.25">
      <c r="A74" s="22">
        <v>10</v>
      </c>
      <c r="B74" s="21" t="s">
        <v>87</v>
      </c>
      <c r="C74" s="21"/>
      <c r="D74" s="21"/>
      <c r="E74" s="21"/>
      <c r="F74" s="21"/>
      <c r="G74" s="22">
        <v>33</v>
      </c>
      <c r="H74" s="21" t="s">
        <v>130</v>
      </c>
      <c r="I74" s="23"/>
      <c r="J74" s="23"/>
      <c r="K74" s="21"/>
      <c r="L74" s="7"/>
      <c r="M74" s="7"/>
      <c r="O74" s="633">
        <v>5</v>
      </c>
      <c r="P74" s="634"/>
      <c r="Q74" s="635" t="s">
        <v>164</v>
      </c>
      <c r="R74" s="636"/>
      <c r="S74" s="637"/>
      <c r="T74" s="638"/>
      <c r="V74" s="7"/>
      <c r="W74" s="7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2"/>
      <c r="BR74" s="82"/>
    </row>
    <row r="75" spans="1:70" ht="18" customHeight="1" x14ac:dyDescent="0.25">
      <c r="A75" s="22">
        <v>11</v>
      </c>
      <c r="B75" s="21" t="s">
        <v>88</v>
      </c>
      <c r="C75" s="21"/>
      <c r="D75" s="21"/>
      <c r="E75" s="21"/>
      <c r="F75" s="21"/>
      <c r="G75" s="22">
        <v>34</v>
      </c>
      <c r="H75" s="23" t="s">
        <v>117</v>
      </c>
      <c r="I75" s="21"/>
      <c r="J75" s="21"/>
      <c r="K75" s="21"/>
      <c r="L75" s="7"/>
      <c r="M75" s="7"/>
      <c r="O75" s="633">
        <v>6</v>
      </c>
      <c r="P75" s="634"/>
      <c r="Q75" s="635" t="s">
        <v>165</v>
      </c>
      <c r="R75" s="636"/>
      <c r="S75" s="637"/>
      <c r="T75" s="638"/>
      <c r="V75" s="7"/>
      <c r="W75" s="7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2"/>
      <c r="BR75" s="82"/>
    </row>
    <row r="76" spans="1:70" ht="18" customHeight="1" x14ac:dyDescent="0.25">
      <c r="A76" s="22">
        <v>12</v>
      </c>
      <c r="B76" s="21" t="s">
        <v>89</v>
      </c>
      <c r="C76" s="21"/>
      <c r="D76" s="21"/>
      <c r="E76" s="21"/>
      <c r="F76" s="21"/>
      <c r="G76" s="22">
        <v>35</v>
      </c>
      <c r="H76" s="23" t="s">
        <v>132</v>
      </c>
      <c r="I76" s="21"/>
      <c r="J76" s="21"/>
      <c r="K76" s="21"/>
      <c r="L76" s="7"/>
      <c r="M76" s="7"/>
      <c r="O76" s="633" t="s">
        <v>27</v>
      </c>
      <c r="P76" s="634"/>
      <c r="Q76" s="635" t="s">
        <v>166</v>
      </c>
      <c r="R76" s="636"/>
      <c r="S76" s="637"/>
      <c r="T76" s="638"/>
      <c r="V76" s="7"/>
      <c r="W76" s="7"/>
    </row>
    <row r="77" spans="1:70" ht="18" customHeight="1" x14ac:dyDescent="0.25">
      <c r="A77" s="22">
        <v>13</v>
      </c>
      <c r="B77" s="21" t="s">
        <v>90</v>
      </c>
      <c r="C77" s="21"/>
      <c r="D77" s="21"/>
      <c r="E77" s="21"/>
      <c r="F77" s="21"/>
      <c r="G77" s="22">
        <v>36</v>
      </c>
      <c r="H77" s="21" t="s">
        <v>147</v>
      </c>
      <c r="I77" s="21"/>
      <c r="J77" s="21"/>
      <c r="K77" s="21"/>
      <c r="O77" s="633">
        <v>7</v>
      </c>
      <c r="P77" s="634"/>
      <c r="Q77" s="635" t="s">
        <v>167</v>
      </c>
      <c r="R77" s="636"/>
      <c r="S77" s="637"/>
      <c r="T77" s="638"/>
    </row>
    <row r="78" spans="1:70" ht="18" customHeight="1" thickBot="1" x14ac:dyDescent="0.3">
      <c r="A78" s="22">
        <v>14</v>
      </c>
      <c r="B78" s="21" t="s">
        <v>91</v>
      </c>
      <c r="C78" s="21"/>
      <c r="D78" s="21"/>
      <c r="E78" s="21"/>
      <c r="F78" s="21"/>
      <c r="G78" s="22">
        <v>37</v>
      </c>
      <c r="H78" s="21" t="s">
        <v>184</v>
      </c>
      <c r="I78" s="21"/>
      <c r="J78" s="21"/>
      <c r="K78" s="21"/>
      <c r="O78" s="639">
        <v>8</v>
      </c>
      <c r="P78" s="640"/>
      <c r="Q78" s="641" t="s">
        <v>168</v>
      </c>
      <c r="R78" s="642"/>
      <c r="S78" s="643"/>
      <c r="T78" s="644"/>
    </row>
    <row r="79" spans="1:70" ht="18" customHeight="1" thickTop="1" x14ac:dyDescent="0.25">
      <c r="A79" s="22">
        <v>15</v>
      </c>
      <c r="B79" s="21" t="s">
        <v>126</v>
      </c>
      <c r="C79" s="21"/>
      <c r="D79" s="21"/>
      <c r="E79" s="21"/>
      <c r="F79" s="21"/>
      <c r="G79" s="22">
        <v>38</v>
      </c>
      <c r="H79" s="21" t="s">
        <v>185</v>
      </c>
      <c r="I79" s="21"/>
      <c r="J79" s="21"/>
      <c r="K79" s="21"/>
      <c r="O79" s="631"/>
      <c r="P79" s="631"/>
      <c r="Q79" s="632"/>
      <c r="R79" s="632"/>
      <c r="S79" s="632"/>
      <c r="T79" s="632"/>
    </row>
    <row r="80" spans="1:70" ht="17.100000000000001" customHeight="1" x14ac:dyDescent="0.25">
      <c r="A80" s="22">
        <v>16</v>
      </c>
      <c r="B80" s="21" t="s">
        <v>105</v>
      </c>
      <c r="C80" s="21"/>
      <c r="D80" s="21"/>
      <c r="E80" s="21"/>
      <c r="F80" s="21"/>
      <c r="G80" s="22">
        <v>39</v>
      </c>
      <c r="H80" s="21" t="s">
        <v>186</v>
      </c>
      <c r="I80" s="21"/>
      <c r="J80" s="21"/>
      <c r="K80" s="21"/>
      <c r="O80" s="631"/>
      <c r="P80" s="631"/>
      <c r="Q80" s="632"/>
      <c r="R80" s="632"/>
      <c r="S80" s="632"/>
      <c r="T80" s="632"/>
    </row>
    <row r="81" spans="1:53" ht="17.100000000000001" customHeight="1" x14ac:dyDescent="0.25">
      <c r="A81" s="22">
        <v>17</v>
      </c>
      <c r="B81" s="21" t="s">
        <v>106</v>
      </c>
      <c r="C81" s="21"/>
      <c r="D81" s="21"/>
      <c r="E81" s="21"/>
      <c r="F81" s="21"/>
      <c r="G81" s="22">
        <v>40</v>
      </c>
      <c r="H81" s="21" t="s">
        <v>170</v>
      </c>
      <c r="I81" s="21"/>
      <c r="J81" s="21"/>
      <c r="K81" s="21"/>
      <c r="O81" s="631"/>
      <c r="P81" s="631"/>
      <c r="Q81" s="632"/>
      <c r="R81" s="632"/>
      <c r="S81" s="632"/>
      <c r="T81" s="632"/>
    </row>
    <row r="82" spans="1:53" ht="17.100000000000001" customHeight="1" x14ac:dyDescent="0.25">
      <c r="A82" s="22">
        <v>18</v>
      </c>
      <c r="B82" s="21" t="s">
        <v>96</v>
      </c>
      <c r="C82" s="21"/>
      <c r="D82" s="21"/>
      <c r="E82" s="21"/>
      <c r="F82" s="21"/>
      <c r="G82" s="22">
        <v>41</v>
      </c>
      <c r="H82" s="21" t="s">
        <v>334</v>
      </c>
      <c r="I82" s="21"/>
      <c r="J82" s="21"/>
      <c r="K82" s="21"/>
      <c r="O82" s="631"/>
      <c r="P82" s="631"/>
      <c r="Q82" s="632"/>
      <c r="R82" s="632"/>
      <c r="S82" s="632"/>
      <c r="T82" s="632"/>
    </row>
    <row r="83" spans="1:53" ht="17.100000000000001" customHeight="1" x14ac:dyDescent="0.25">
      <c r="A83" s="22">
        <v>19</v>
      </c>
      <c r="B83" s="21" t="s">
        <v>92</v>
      </c>
      <c r="C83" s="21"/>
      <c r="D83" s="21"/>
      <c r="E83" s="21"/>
      <c r="F83" s="21"/>
      <c r="G83" s="22">
        <v>42</v>
      </c>
      <c r="H83" s="21" t="s">
        <v>353</v>
      </c>
      <c r="I83" s="21"/>
      <c r="J83" s="21"/>
      <c r="K83" s="21"/>
      <c r="O83" s="631"/>
      <c r="P83" s="631"/>
      <c r="Q83" s="632"/>
      <c r="R83" s="632"/>
      <c r="S83" s="632"/>
      <c r="T83" s="632"/>
      <c r="AH83" s="28">
        <v>1</v>
      </c>
      <c r="AI83" s="28"/>
      <c r="AJ83" s="28"/>
      <c r="AK83" s="41" t="s">
        <v>133</v>
      </c>
      <c r="AL83" s="41"/>
      <c r="AM83" s="41"/>
      <c r="AN83" s="29"/>
      <c r="AO83" s="29"/>
      <c r="AP83" s="29"/>
      <c r="AS83" s="29"/>
      <c r="AT83" s="29"/>
      <c r="AU83" s="29" t="s">
        <v>349</v>
      </c>
      <c r="AV83" s="29"/>
      <c r="AW83" s="29"/>
      <c r="AX83" s="29"/>
      <c r="AY83" s="29"/>
      <c r="AZ83" s="29"/>
      <c r="BA83" s="29"/>
    </row>
    <row r="84" spans="1:53" ht="17.100000000000001" customHeight="1" x14ac:dyDescent="0.25">
      <c r="A84" s="22">
        <v>20</v>
      </c>
      <c r="B84" s="21" t="s">
        <v>124</v>
      </c>
      <c r="C84" s="21"/>
      <c r="D84" s="21"/>
      <c r="E84" s="21"/>
      <c r="F84" s="21"/>
      <c r="G84" s="24">
        <v>43</v>
      </c>
      <c r="H84" s="1" t="s">
        <v>379</v>
      </c>
      <c r="I84" s="21"/>
      <c r="J84" s="21"/>
      <c r="K84" s="21"/>
      <c r="AH84" s="18">
        <v>2</v>
      </c>
      <c r="AI84" s="18"/>
      <c r="AJ84" s="18"/>
      <c r="AK84" s="38" t="s">
        <v>142</v>
      </c>
      <c r="AL84" s="38"/>
      <c r="AM84" s="38"/>
      <c r="AN84" s="29"/>
      <c r="AO84" s="29"/>
      <c r="AP84" s="29"/>
      <c r="AQ84" s="29"/>
      <c r="AR84" s="29"/>
      <c r="AS84" s="29"/>
      <c r="AT84" s="29"/>
      <c r="AU84" s="29" t="s">
        <v>134</v>
      </c>
      <c r="AV84" s="29"/>
      <c r="AW84" s="29"/>
      <c r="AX84" s="29"/>
      <c r="AY84" s="29"/>
      <c r="AZ84" s="29"/>
      <c r="BA84" s="29"/>
    </row>
    <row r="85" spans="1:53" ht="17.100000000000001" customHeight="1" x14ac:dyDescent="0.25">
      <c r="A85" s="22">
        <v>21</v>
      </c>
      <c r="B85" s="21" t="s">
        <v>93</v>
      </c>
      <c r="C85" s="23"/>
      <c r="D85" s="21"/>
      <c r="E85" s="21"/>
      <c r="F85" s="21"/>
      <c r="G85" s="24">
        <v>44</v>
      </c>
      <c r="H85" s="1" t="s">
        <v>397</v>
      </c>
      <c r="I85" s="21"/>
      <c r="J85" s="21"/>
      <c r="K85" s="21"/>
      <c r="AH85" s="18">
        <v>3</v>
      </c>
      <c r="AI85" s="18"/>
      <c r="AJ85" s="18"/>
      <c r="AK85" s="38" t="s">
        <v>99</v>
      </c>
      <c r="AL85" s="38"/>
      <c r="AM85" s="38"/>
      <c r="AN85" s="31"/>
      <c r="AO85" s="31"/>
      <c r="AP85" s="31"/>
      <c r="AQ85" s="31"/>
      <c r="AR85" s="31"/>
      <c r="AS85" s="31"/>
      <c r="AT85" s="31"/>
      <c r="AU85" s="31" t="s">
        <v>135</v>
      </c>
      <c r="AV85" s="31"/>
      <c r="AW85" s="31"/>
      <c r="AX85" s="31"/>
      <c r="AY85" s="31"/>
      <c r="AZ85" s="31"/>
      <c r="BA85" s="31"/>
    </row>
    <row r="86" spans="1:53" ht="17.100000000000001" customHeight="1" x14ac:dyDescent="0.25">
      <c r="A86" s="22">
        <v>22</v>
      </c>
      <c r="B86" s="23" t="s">
        <v>94</v>
      </c>
      <c r="D86" s="23"/>
      <c r="E86" s="21"/>
      <c r="F86" s="21"/>
      <c r="K86" s="21"/>
      <c r="AH86" s="18">
        <v>4</v>
      </c>
      <c r="AI86" s="18"/>
      <c r="AJ86" s="18"/>
      <c r="AK86" s="38" t="s">
        <v>350</v>
      </c>
      <c r="AL86" s="38"/>
      <c r="AM86" s="38"/>
      <c r="AN86" s="30"/>
      <c r="AO86" s="30"/>
      <c r="AP86" s="30"/>
      <c r="AQ86" s="30"/>
      <c r="AR86" s="30"/>
      <c r="AS86" s="30"/>
      <c r="AT86" s="30"/>
      <c r="AU86" s="30" t="s">
        <v>351</v>
      </c>
      <c r="AV86" s="30"/>
      <c r="AW86" s="30"/>
      <c r="AX86" s="30"/>
      <c r="AY86" s="30"/>
      <c r="AZ86" s="30"/>
      <c r="BA86" s="30"/>
    </row>
    <row r="87" spans="1:53" ht="15.95" customHeight="1" x14ac:dyDescent="0.25">
      <c r="A87" s="24">
        <v>23</v>
      </c>
      <c r="B87" s="21" t="s">
        <v>114</v>
      </c>
      <c r="G87" s="24"/>
      <c r="H87" s="21"/>
      <c r="I87" s="21"/>
      <c r="J87" s="21"/>
      <c r="AH87" s="18">
        <v>5</v>
      </c>
      <c r="AI87" s="18"/>
      <c r="AJ87" s="18"/>
      <c r="AK87" s="38" t="s">
        <v>137</v>
      </c>
      <c r="AL87" s="38"/>
      <c r="AM87" s="38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</row>
    <row r="88" spans="1:53" ht="15.95" customHeight="1" x14ac:dyDescent="0.25">
      <c r="AH88" s="18">
        <v>8</v>
      </c>
      <c r="AI88" s="18"/>
      <c r="AJ88" s="18"/>
      <c r="AK88" s="38" t="s">
        <v>139</v>
      </c>
      <c r="AL88" s="38"/>
      <c r="AM88" s="38"/>
      <c r="AN88" s="18"/>
      <c r="AO88" s="18"/>
      <c r="AP88" s="18"/>
      <c r="AQ88" s="18"/>
      <c r="AR88" s="18"/>
      <c r="AS88" s="18"/>
      <c r="AT88" s="18"/>
      <c r="AU88" s="30" t="s">
        <v>140</v>
      </c>
      <c r="AV88" s="30"/>
      <c r="AW88" s="30"/>
      <c r="AX88" s="30"/>
      <c r="AY88" s="30"/>
      <c r="AZ88" s="30"/>
      <c r="BA88" s="18"/>
    </row>
    <row r="89" spans="1:53" ht="15.95" customHeight="1" x14ac:dyDescent="0.25">
      <c r="AH89" s="18">
        <v>9</v>
      </c>
      <c r="AI89" s="18"/>
      <c r="AJ89" s="18"/>
      <c r="AK89" s="38" t="s">
        <v>352</v>
      </c>
      <c r="AL89" s="38"/>
      <c r="AM89" s="38"/>
      <c r="AN89" s="18"/>
      <c r="AO89" s="18"/>
      <c r="AP89" s="18"/>
      <c r="AQ89" s="18"/>
      <c r="AR89" s="18"/>
      <c r="AS89" s="18"/>
      <c r="AT89" s="18"/>
      <c r="AU89" s="29" t="s">
        <v>134</v>
      </c>
      <c r="AV89" s="29"/>
      <c r="AW89" s="30"/>
      <c r="AX89" s="30"/>
      <c r="AY89" s="30"/>
      <c r="AZ89" s="30"/>
      <c r="BA89" s="18"/>
    </row>
    <row r="90" spans="1:53" ht="15.95" customHeight="1" x14ac:dyDescent="0.25">
      <c r="AH90" s="18">
        <v>10</v>
      </c>
      <c r="AI90" s="18"/>
      <c r="AJ90" s="18"/>
      <c r="AK90" s="38" t="s">
        <v>334</v>
      </c>
      <c r="AL90" s="38"/>
      <c r="AM90" s="3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</row>
    <row r="91" spans="1:53" ht="15.95" customHeight="1" x14ac:dyDescent="0.25">
      <c r="AH91" s="18">
        <v>11</v>
      </c>
      <c r="AI91" s="18"/>
      <c r="AJ91" s="18"/>
      <c r="AK91" s="38"/>
      <c r="AL91" s="38"/>
      <c r="AM91" s="38"/>
      <c r="AN91" s="18"/>
      <c r="AO91" s="18"/>
      <c r="AP91" s="18"/>
      <c r="AQ91" s="18"/>
      <c r="AR91" s="18"/>
      <c r="AS91" s="18"/>
      <c r="AT91" s="18"/>
      <c r="AU91" s="30"/>
      <c r="AV91" s="30"/>
      <c r="AW91" s="30"/>
      <c r="AX91" s="30"/>
      <c r="AY91" s="30"/>
      <c r="AZ91" s="30"/>
      <c r="BA91" s="18"/>
    </row>
    <row r="92" spans="1:53" ht="15.95" customHeight="1" x14ac:dyDescent="0.25">
      <c r="AH92" s="18">
        <v>12</v>
      </c>
      <c r="AI92" s="18"/>
      <c r="AJ92" s="18"/>
      <c r="AK92" s="38" t="s">
        <v>117</v>
      </c>
      <c r="AL92" s="38"/>
      <c r="AM92" s="38"/>
      <c r="AN92" s="18"/>
      <c r="AO92" s="18"/>
      <c r="AP92" s="18"/>
      <c r="AQ92" s="18"/>
      <c r="AR92" s="18"/>
      <c r="AS92" s="18"/>
      <c r="AT92" s="18"/>
      <c r="AU92" s="30" t="s">
        <v>144</v>
      </c>
      <c r="AV92" s="30"/>
      <c r="AW92" s="30"/>
      <c r="AX92" s="30"/>
      <c r="AY92" s="30"/>
      <c r="AZ92" s="30"/>
      <c r="BA92" s="18"/>
    </row>
    <row r="93" spans="1:53" ht="15.95" customHeight="1" x14ac:dyDescent="0.25">
      <c r="AH93" s="18">
        <v>13</v>
      </c>
      <c r="AI93" s="18"/>
      <c r="AJ93" s="18"/>
      <c r="AK93" s="38"/>
      <c r="AL93" s="38"/>
      <c r="AM93" s="38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18"/>
    </row>
    <row r="94" spans="1:53" ht="15.95" customHeight="1" x14ac:dyDescent="0.25">
      <c r="AH94" s="18">
        <v>14</v>
      </c>
      <c r="AI94" s="18"/>
      <c r="AJ94" s="18"/>
      <c r="AK94" s="39"/>
      <c r="AL94" s="39"/>
      <c r="AM94" s="39"/>
      <c r="BA94" s="30"/>
    </row>
    <row r="95" spans="1:53" ht="15.95" customHeight="1" x14ac:dyDescent="0.25">
      <c r="AH95" s="18">
        <v>15</v>
      </c>
      <c r="AI95" s="18"/>
      <c r="AJ95" s="18"/>
      <c r="AK95" s="39"/>
      <c r="AL95" s="39"/>
      <c r="AM95" s="39"/>
    </row>
    <row r="96" spans="1:53" ht="15.95" customHeight="1" x14ac:dyDescent="0.25">
      <c r="AH96" s="18">
        <v>16</v>
      </c>
      <c r="AI96" s="18"/>
      <c r="AJ96" s="18"/>
      <c r="AK96" s="38"/>
      <c r="AL96" s="38"/>
      <c r="AM96" s="38"/>
      <c r="AN96" s="18"/>
      <c r="AO96" s="18"/>
      <c r="AP96" s="18"/>
      <c r="AQ96" s="18"/>
      <c r="AR96" s="18"/>
      <c r="AS96" s="18"/>
      <c r="AT96" s="18"/>
      <c r="AU96" s="30"/>
      <c r="AV96" s="30"/>
      <c r="AW96" s="30"/>
      <c r="AX96" s="30"/>
      <c r="AY96" s="30"/>
      <c r="AZ96" s="30"/>
      <c r="BA96" s="18"/>
    </row>
    <row r="97" spans="2:39" ht="15.95" customHeight="1" x14ac:dyDescent="0.25">
      <c r="AH97" s="18">
        <v>17</v>
      </c>
      <c r="AI97" s="18"/>
      <c r="AJ97" s="18"/>
      <c r="AK97" s="39"/>
      <c r="AL97" s="39"/>
      <c r="AM97" s="39"/>
    </row>
    <row r="98" spans="2:39" ht="15.95" customHeight="1" x14ac:dyDescent="0.25">
      <c r="B98" s="105" t="s">
        <v>199</v>
      </c>
      <c r="C98" s="105"/>
      <c r="D98" s="105"/>
      <c r="E98" s="105"/>
      <c r="F98" s="105"/>
    </row>
    <row r="99" spans="2:39" ht="15.95" customHeight="1" x14ac:dyDescent="0.25">
      <c r="B99" s="105" t="s">
        <v>291</v>
      </c>
      <c r="C99" s="105"/>
      <c r="E99" s="105">
        <v>6</v>
      </c>
      <c r="F99" s="105"/>
      <c r="G99" s="105" t="s">
        <v>292</v>
      </c>
    </row>
    <row r="100" spans="2:39" ht="15.95" customHeight="1" x14ac:dyDescent="0.25">
      <c r="B100" s="105" t="s">
        <v>293</v>
      </c>
      <c r="C100" s="105"/>
      <c r="E100" s="105">
        <v>6</v>
      </c>
      <c r="F100" s="105"/>
      <c r="G100" s="105" t="s">
        <v>294</v>
      </c>
    </row>
    <row r="101" spans="2:39" ht="15.95" customHeight="1" x14ac:dyDescent="0.25">
      <c r="B101" s="105" t="s">
        <v>295</v>
      </c>
      <c r="C101" s="105"/>
      <c r="E101" s="105">
        <v>6</v>
      </c>
      <c r="F101" s="105"/>
      <c r="G101" s="105" t="s">
        <v>292</v>
      </c>
    </row>
    <row r="102" spans="2:39" ht="15.95" customHeight="1" x14ac:dyDescent="0.25">
      <c r="B102" s="105" t="s">
        <v>296</v>
      </c>
      <c r="C102" s="105"/>
      <c r="E102" s="105">
        <v>6</v>
      </c>
      <c r="F102" s="105"/>
      <c r="G102" s="105" t="s">
        <v>297</v>
      </c>
    </row>
    <row r="103" spans="2:39" ht="15.95" customHeight="1" x14ac:dyDescent="0.25">
      <c r="B103" s="105" t="s">
        <v>298</v>
      </c>
      <c r="C103" s="105"/>
      <c r="E103" s="105">
        <v>6</v>
      </c>
      <c r="F103" s="105"/>
      <c r="G103" s="105" t="s">
        <v>297</v>
      </c>
    </row>
    <row r="104" spans="2:39" ht="15.95" customHeight="1" x14ac:dyDescent="0.25">
      <c r="B104" s="105" t="s">
        <v>299</v>
      </c>
      <c r="C104" s="105"/>
      <c r="E104" s="105">
        <v>6</v>
      </c>
      <c r="F104" s="105"/>
      <c r="G104" s="105" t="s">
        <v>294</v>
      </c>
    </row>
    <row r="105" spans="2:39" ht="15.95" customHeight="1" x14ac:dyDescent="0.25">
      <c r="B105" s="105"/>
      <c r="C105" s="105"/>
      <c r="D105" s="105"/>
      <c r="E105" s="105"/>
      <c r="F105" s="105"/>
    </row>
    <row r="106" spans="2:39" ht="15.95" customHeight="1" x14ac:dyDescent="0.25">
      <c r="B106" s="105" t="s">
        <v>300</v>
      </c>
      <c r="C106" s="105"/>
      <c r="D106" s="105"/>
      <c r="E106" s="105"/>
      <c r="F106" s="105"/>
    </row>
    <row r="107" spans="2:39" ht="15.95" customHeight="1" x14ac:dyDescent="0.25">
      <c r="B107" s="105" t="s">
        <v>291</v>
      </c>
      <c r="C107" s="105"/>
      <c r="E107" s="105">
        <v>4</v>
      </c>
      <c r="F107" s="105"/>
    </row>
    <row r="108" spans="2:39" ht="15.95" customHeight="1" x14ac:dyDescent="0.25">
      <c r="B108" s="105" t="s">
        <v>295</v>
      </c>
      <c r="C108" s="105"/>
      <c r="E108" s="105">
        <v>4</v>
      </c>
      <c r="F108" s="105" t="s">
        <v>292</v>
      </c>
    </row>
    <row r="109" spans="2:39" ht="15.95" customHeight="1" x14ac:dyDescent="0.25">
      <c r="B109" s="105" t="s">
        <v>299</v>
      </c>
      <c r="C109" s="105"/>
      <c r="E109" s="105">
        <v>4</v>
      </c>
      <c r="F109" s="105" t="s">
        <v>294</v>
      </c>
    </row>
  </sheetData>
  <mergeCells count="58">
    <mergeCell ref="A1:X1"/>
    <mergeCell ref="A6:A7"/>
    <mergeCell ref="B6:B7"/>
    <mergeCell ref="C6:C7"/>
    <mergeCell ref="D6:V6"/>
    <mergeCell ref="W6:X7"/>
    <mergeCell ref="A8:A15"/>
    <mergeCell ref="B8:B15"/>
    <mergeCell ref="D8:V9"/>
    <mergeCell ref="W15:X15"/>
    <mergeCell ref="A16:A23"/>
    <mergeCell ref="B16:B23"/>
    <mergeCell ref="W18:X18"/>
    <mergeCell ref="A24:A31"/>
    <mergeCell ref="B24:B31"/>
    <mergeCell ref="A32:A39"/>
    <mergeCell ref="B32:B39"/>
    <mergeCell ref="A40:A47"/>
    <mergeCell ref="B40:B47"/>
    <mergeCell ref="D46:V47"/>
    <mergeCell ref="A48:A55"/>
    <mergeCell ref="B48:B55"/>
    <mergeCell ref="D54:V55"/>
    <mergeCell ref="A56:C56"/>
    <mergeCell ref="W56:X56"/>
    <mergeCell ref="O65:T65"/>
    <mergeCell ref="O67:P68"/>
    <mergeCell ref="Q67:T68"/>
    <mergeCell ref="O69:P69"/>
    <mergeCell ref="Q69:T69"/>
    <mergeCell ref="O70:P70"/>
    <mergeCell ref="Q70:T70"/>
    <mergeCell ref="O71:P71"/>
    <mergeCell ref="Q71:T71"/>
    <mergeCell ref="O72:P72"/>
    <mergeCell ref="Q72:T72"/>
    <mergeCell ref="O73:P73"/>
    <mergeCell ref="Q73:T73"/>
    <mergeCell ref="O74:P74"/>
    <mergeCell ref="Q74:T74"/>
    <mergeCell ref="O75:P75"/>
    <mergeCell ref="Q75:T75"/>
    <mergeCell ref="O76:P76"/>
    <mergeCell ref="Q76:T76"/>
    <mergeCell ref="O77:P77"/>
    <mergeCell ref="Q77:T77"/>
    <mergeCell ref="O78:P78"/>
    <mergeCell ref="Q78:T78"/>
    <mergeCell ref="O79:P79"/>
    <mergeCell ref="Q79:T79"/>
    <mergeCell ref="O83:P83"/>
    <mergeCell ref="Q83:T83"/>
    <mergeCell ref="O80:P80"/>
    <mergeCell ref="Q80:T80"/>
    <mergeCell ref="O81:P81"/>
    <mergeCell ref="Q81:T81"/>
    <mergeCell ref="O82:P82"/>
    <mergeCell ref="Q82:T82"/>
  </mergeCells>
  <pageMargins left="0.36" right="1.38" top="0.47" bottom="0.28999999999999998" header="0.31496062992125984" footer="0.25"/>
  <pageSetup paperSize="5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11"/>
  <sheetViews>
    <sheetView topLeftCell="A7" zoomScale="80" zoomScaleNormal="80" workbookViewId="0">
      <pane xSplit="3" ySplit="2" topLeftCell="D12" activePane="bottomRight" state="frozen"/>
      <selection activeCell="A7" sqref="A7"/>
      <selection pane="topRight" activeCell="D7" sqref="D7"/>
      <selection pane="bottomLeft" activeCell="A9" sqref="A9"/>
      <selection pane="bottomRight" activeCell="L88" sqref="L88"/>
    </sheetView>
  </sheetViews>
  <sheetFormatPr defaultRowHeight="15.95" customHeight="1" x14ac:dyDescent="0.25"/>
  <cols>
    <col min="1" max="1" width="4.85546875" style="1" customWidth="1"/>
    <col min="2" max="3" width="5.28515625" style="1" customWidth="1"/>
    <col min="4" max="22" width="5.7109375" style="1" customWidth="1"/>
    <col min="23" max="23" width="3.7109375" style="1" customWidth="1"/>
    <col min="24" max="24" width="25.42578125" style="1" customWidth="1"/>
    <col min="25" max="26" width="6.42578125" style="18" customWidth="1"/>
    <col min="27" max="33" width="6.7109375" style="18" customWidth="1"/>
    <col min="34" max="73" width="6.7109375" style="1" customWidth="1"/>
    <col min="74" max="16384" width="9.140625" style="1"/>
  </cols>
  <sheetData>
    <row r="1" spans="1:73" ht="21.95" customHeight="1" x14ac:dyDescent="0.25">
      <c r="A1" s="680" t="s">
        <v>100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</row>
    <row r="2" spans="1:73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73" ht="18" customHeight="1" x14ac:dyDescent="0.25">
      <c r="A3" s="35" t="s">
        <v>342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73" ht="21.75" customHeight="1" x14ac:dyDescent="0.25">
      <c r="A4" s="36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73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73" ht="20.25" customHeight="1" thickTop="1" thickBot="1" x14ac:dyDescent="0.3">
      <c r="A6" s="681" t="s">
        <v>12</v>
      </c>
      <c r="B6" s="683" t="s">
        <v>13</v>
      </c>
      <c r="C6" s="685" t="s">
        <v>14</v>
      </c>
      <c r="D6" s="762" t="s">
        <v>11</v>
      </c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4"/>
      <c r="W6" s="681" t="s">
        <v>15</v>
      </c>
      <c r="X6" s="690"/>
    </row>
    <row r="7" spans="1:73" ht="20.25" customHeight="1" thickBot="1" x14ac:dyDescent="0.3">
      <c r="A7" s="759"/>
      <c r="B7" s="760"/>
      <c r="C7" s="761"/>
      <c r="D7" s="748" t="s">
        <v>199</v>
      </c>
      <c r="E7" s="749"/>
      <c r="F7" s="749"/>
      <c r="G7" s="749"/>
      <c r="H7" s="749"/>
      <c r="I7" s="749"/>
      <c r="J7" s="750"/>
      <c r="K7" s="751" t="s">
        <v>404</v>
      </c>
      <c r="L7" s="749"/>
      <c r="M7" s="749"/>
      <c r="N7" s="749"/>
      <c r="O7" s="749"/>
      <c r="P7" s="750"/>
      <c r="Q7" s="751" t="s">
        <v>405</v>
      </c>
      <c r="R7" s="749"/>
      <c r="S7" s="749"/>
      <c r="T7" s="749"/>
      <c r="U7" s="749"/>
      <c r="V7" s="752"/>
      <c r="W7" s="759"/>
      <c r="X7" s="765"/>
    </row>
    <row r="8" spans="1:73" ht="18.75" customHeight="1" thickTop="1" thickBot="1" x14ac:dyDescent="0.3">
      <c r="A8" s="682"/>
      <c r="B8" s="684"/>
      <c r="C8" s="686"/>
      <c r="D8" s="142">
        <v>1</v>
      </c>
      <c r="E8" s="143">
        <v>2</v>
      </c>
      <c r="F8" s="143">
        <v>3</v>
      </c>
      <c r="G8" s="143">
        <v>4</v>
      </c>
      <c r="H8" s="143">
        <v>5</v>
      </c>
      <c r="I8" s="143">
        <v>6</v>
      </c>
      <c r="J8" s="143">
        <v>7</v>
      </c>
      <c r="K8" s="143" t="s">
        <v>406</v>
      </c>
      <c r="L8" s="143" t="s">
        <v>407</v>
      </c>
      <c r="M8" s="143" t="s">
        <v>408</v>
      </c>
      <c r="N8" s="143" t="s">
        <v>409</v>
      </c>
      <c r="O8" s="143" t="s">
        <v>410</v>
      </c>
      <c r="P8" s="143" t="s">
        <v>411</v>
      </c>
      <c r="Q8" s="143" t="s">
        <v>410</v>
      </c>
      <c r="R8" s="143" t="s">
        <v>411</v>
      </c>
      <c r="S8" s="143" t="s">
        <v>406</v>
      </c>
      <c r="T8" s="143" t="s">
        <v>407</v>
      </c>
      <c r="U8" s="143" t="s">
        <v>408</v>
      </c>
      <c r="V8" s="144" t="s">
        <v>409</v>
      </c>
      <c r="W8" s="691"/>
      <c r="X8" s="692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L8" s="18"/>
      <c r="BO8" s="18"/>
    </row>
    <row r="9" spans="1:73" ht="16.5" customHeight="1" thickTop="1" x14ac:dyDescent="0.25">
      <c r="A9" s="666">
        <v>1</v>
      </c>
      <c r="B9" s="693" t="s">
        <v>16</v>
      </c>
      <c r="C9" s="15">
        <v>1</v>
      </c>
      <c r="D9" s="753" t="s">
        <v>104</v>
      </c>
      <c r="E9" s="754"/>
      <c r="F9" s="754"/>
      <c r="G9" s="754"/>
      <c r="H9" s="754"/>
      <c r="I9" s="754"/>
      <c r="J9" s="754"/>
      <c r="K9" s="754"/>
      <c r="L9" s="754"/>
      <c r="M9" s="754"/>
      <c r="N9" s="754"/>
      <c r="O9" s="754"/>
      <c r="P9" s="754"/>
      <c r="Q9" s="754"/>
      <c r="R9" s="754"/>
      <c r="S9" s="754"/>
      <c r="T9" s="754"/>
      <c r="U9" s="754"/>
      <c r="V9" s="755"/>
      <c r="W9" s="47" t="s">
        <v>127</v>
      </c>
      <c r="X9" s="32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27"/>
      <c r="BI9" s="18"/>
      <c r="BJ9" s="27"/>
      <c r="BK9" s="27"/>
      <c r="BL9" s="27"/>
      <c r="BM9" s="27"/>
      <c r="BN9" s="27"/>
      <c r="BO9" s="27"/>
      <c r="BP9" s="27"/>
      <c r="BQ9" s="27"/>
    </row>
    <row r="10" spans="1:73" ht="15.75" customHeight="1" thickBot="1" x14ac:dyDescent="0.3">
      <c r="A10" s="662"/>
      <c r="B10" s="664"/>
      <c r="C10" s="46">
        <v>2</v>
      </c>
      <c r="D10" s="756"/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8"/>
      <c r="W10" s="26" t="s">
        <v>146</v>
      </c>
      <c r="X10" s="8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80"/>
    </row>
    <row r="11" spans="1:73" ht="18" customHeight="1" x14ac:dyDescent="0.25">
      <c r="A11" s="662"/>
      <c r="B11" s="664"/>
      <c r="C11" s="46">
        <v>3</v>
      </c>
      <c r="D11" s="61" t="s">
        <v>361</v>
      </c>
      <c r="E11" s="72" t="s">
        <v>359</v>
      </c>
      <c r="F11" s="72" t="s">
        <v>383</v>
      </c>
      <c r="G11" s="72" t="s">
        <v>417</v>
      </c>
      <c r="H11" s="72" t="s">
        <v>389</v>
      </c>
      <c r="I11" s="138" t="s">
        <v>354</v>
      </c>
      <c r="J11" s="72" t="s">
        <v>360</v>
      </c>
      <c r="K11" s="72" t="s">
        <v>419</v>
      </c>
      <c r="L11" s="72" t="s">
        <v>196</v>
      </c>
      <c r="M11" s="72" t="s">
        <v>385</v>
      </c>
      <c r="N11" s="72" t="s">
        <v>414</v>
      </c>
      <c r="O11" s="72" t="s">
        <v>373</v>
      </c>
      <c r="P11" s="72" t="s">
        <v>388</v>
      </c>
      <c r="Q11" s="72" t="s">
        <v>366</v>
      </c>
      <c r="R11" s="72" t="s">
        <v>367</v>
      </c>
      <c r="S11" s="72" t="s">
        <v>377</v>
      </c>
      <c r="T11" s="72" t="s">
        <v>357</v>
      </c>
      <c r="U11" s="72" t="s">
        <v>370</v>
      </c>
      <c r="V11" s="91" t="s">
        <v>371</v>
      </c>
      <c r="W11" s="136"/>
      <c r="X11" s="20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8"/>
      <c r="BU11" s="18"/>
    </row>
    <row r="12" spans="1:73" ht="18" customHeight="1" x14ac:dyDescent="0.25">
      <c r="A12" s="662"/>
      <c r="B12" s="664"/>
      <c r="C12" s="46">
        <v>4</v>
      </c>
      <c r="D12" s="63" t="s">
        <v>361</v>
      </c>
      <c r="E12" s="65" t="s">
        <v>383</v>
      </c>
      <c r="F12" s="133" t="s">
        <v>354</v>
      </c>
      <c r="G12" s="65" t="s">
        <v>359</v>
      </c>
      <c r="H12" s="65" t="s">
        <v>389</v>
      </c>
      <c r="I12" s="65" t="s">
        <v>417</v>
      </c>
      <c r="J12" s="65" t="s">
        <v>360</v>
      </c>
      <c r="K12" s="65" t="s">
        <v>419</v>
      </c>
      <c r="L12" s="65" t="s">
        <v>196</v>
      </c>
      <c r="M12" s="65" t="s">
        <v>385</v>
      </c>
      <c r="N12" s="65" t="s">
        <v>414</v>
      </c>
      <c r="O12" s="65" t="s">
        <v>373</v>
      </c>
      <c r="P12" s="65" t="s">
        <v>388</v>
      </c>
      <c r="Q12" s="65" t="s">
        <v>366</v>
      </c>
      <c r="R12" s="65" t="s">
        <v>367</v>
      </c>
      <c r="S12" s="65" t="s">
        <v>377</v>
      </c>
      <c r="T12" s="65" t="s">
        <v>357</v>
      </c>
      <c r="U12" s="65" t="s">
        <v>370</v>
      </c>
      <c r="V12" s="85" t="s">
        <v>371</v>
      </c>
      <c r="W12" s="136" t="s">
        <v>22</v>
      </c>
      <c r="X12" s="20" t="s">
        <v>23</v>
      </c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8"/>
      <c r="BU12" s="18"/>
    </row>
    <row r="13" spans="1:73" ht="18" customHeight="1" x14ac:dyDescent="0.25">
      <c r="A13" s="662"/>
      <c r="B13" s="664"/>
      <c r="C13" s="46">
        <v>5</v>
      </c>
      <c r="D13" s="63" t="s">
        <v>343</v>
      </c>
      <c r="E13" s="65" t="s">
        <v>361</v>
      </c>
      <c r="F13" s="65" t="s">
        <v>365</v>
      </c>
      <c r="G13" s="133" t="s">
        <v>354</v>
      </c>
      <c r="H13" s="65" t="s">
        <v>383</v>
      </c>
      <c r="I13" s="65" t="s">
        <v>360</v>
      </c>
      <c r="J13" s="65" t="s">
        <v>417</v>
      </c>
      <c r="K13" s="65" t="s">
        <v>402</v>
      </c>
      <c r="L13" s="65" t="s">
        <v>419</v>
      </c>
      <c r="M13" s="65" t="s">
        <v>413</v>
      </c>
      <c r="N13" s="65" t="s">
        <v>239</v>
      </c>
      <c r="O13" s="65" t="s">
        <v>388</v>
      </c>
      <c r="P13" s="65" t="s">
        <v>373</v>
      </c>
      <c r="Q13" s="65" t="s">
        <v>367</v>
      </c>
      <c r="R13" s="65" t="s">
        <v>366</v>
      </c>
      <c r="S13" s="65" t="s">
        <v>376</v>
      </c>
      <c r="T13" s="65" t="s">
        <v>377</v>
      </c>
      <c r="U13" s="65" t="s">
        <v>371</v>
      </c>
      <c r="V13" s="85" t="s">
        <v>394</v>
      </c>
      <c r="W13" s="136" t="s">
        <v>28</v>
      </c>
      <c r="X13" s="20" t="s">
        <v>24</v>
      </c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8"/>
      <c r="BU13" s="18"/>
    </row>
    <row r="14" spans="1:73" ht="18" customHeight="1" x14ac:dyDescent="0.25">
      <c r="A14" s="662"/>
      <c r="B14" s="664"/>
      <c r="C14" s="46">
        <v>6</v>
      </c>
      <c r="D14" s="139" t="s">
        <v>354</v>
      </c>
      <c r="E14" s="65" t="s">
        <v>361</v>
      </c>
      <c r="F14" s="65" t="s">
        <v>365</v>
      </c>
      <c r="G14" s="65" t="s">
        <v>383</v>
      </c>
      <c r="H14" s="65" t="s">
        <v>359</v>
      </c>
      <c r="I14" s="65" t="s">
        <v>360</v>
      </c>
      <c r="J14" s="65" t="s">
        <v>402</v>
      </c>
      <c r="K14" s="65" t="s">
        <v>417</v>
      </c>
      <c r="L14" s="65" t="s">
        <v>419</v>
      </c>
      <c r="M14" s="65" t="s">
        <v>413</v>
      </c>
      <c r="N14" s="65" t="s">
        <v>239</v>
      </c>
      <c r="O14" s="65" t="s">
        <v>388</v>
      </c>
      <c r="P14" s="65" t="s">
        <v>373</v>
      </c>
      <c r="Q14" s="118" t="s">
        <v>367</v>
      </c>
      <c r="R14" s="65" t="s">
        <v>357</v>
      </c>
      <c r="S14" s="65" t="s">
        <v>376</v>
      </c>
      <c r="T14" s="65" t="s">
        <v>377</v>
      </c>
      <c r="U14" s="65" t="s">
        <v>371</v>
      </c>
      <c r="V14" s="85" t="s">
        <v>394</v>
      </c>
      <c r="W14" s="136" t="s">
        <v>29</v>
      </c>
      <c r="X14" s="20" t="s">
        <v>25</v>
      </c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8"/>
      <c r="BU14" s="18"/>
    </row>
    <row r="15" spans="1:73" ht="18" customHeight="1" x14ac:dyDescent="0.25">
      <c r="A15" s="662"/>
      <c r="B15" s="664"/>
      <c r="C15" s="46">
        <v>7</v>
      </c>
      <c r="D15" s="63" t="s">
        <v>359</v>
      </c>
      <c r="E15" s="65" t="s">
        <v>365</v>
      </c>
      <c r="F15" s="65" t="s">
        <v>361</v>
      </c>
      <c r="G15" s="65" t="s">
        <v>389</v>
      </c>
      <c r="H15" s="65" t="s">
        <v>360</v>
      </c>
      <c r="I15" s="65" t="s">
        <v>358</v>
      </c>
      <c r="J15" s="65" t="s">
        <v>374</v>
      </c>
      <c r="K15" s="65" t="s">
        <v>371</v>
      </c>
      <c r="L15" s="65" t="s">
        <v>417</v>
      </c>
      <c r="M15" s="65" t="s">
        <v>419</v>
      </c>
      <c r="N15" s="65" t="s">
        <v>413</v>
      </c>
      <c r="O15" s="65" t="s">
        <v>402</v>
      </c>
      <c r="P15" s="65" t="s">
        <v>414</v>
      </c>
      <c r="Q15" s="65" t="s">
        <v>373</v>
      </c>
      <c r="R15" s="65" t="s">
        <v>357</v>
      </c>
      <c r="S15" s="65" t="s">
        <v>375</v>
      </c>
      <c r="T15" s="65" t="s">
        <v>376</v>
      </c>
      <c r="U15" s="65" t="s">
        <v>394</v>
      </c>
      <c r="V15" s="85" t="s">
        <v>370</v>
      </c>
      <c r="W15" s="136" t="s">
        <v>30</v>
      </c>
      <c r="X15" s="20" t="s">
        <v>26</v>
      </c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8"/>
      <c r="BU15" s="18"/>
    </row>
    <row r="16" spans="1:73" ht="18" customHeight="1" thickBot="1" x14ac:dyDescent="0.3">
      <c r="A16" s="663"/>
      <c r="B16" s="665"/>
      <c r="C16" s="16">
        <v>8</v>
      </c>
      <c r="D16" s="108" t="s">
        <v>383</v>
      </c>
      <c r="E16" s="73" t="s">
        <v>365</v>
      </c>
      <c r="F16" s="73" t="s">
        <v>361</v>
      </c>
      <c r="G16" s="73" t="s">
        <v>389</v>
      </c>
      <c r="H16" s="73" t="s">
        <v>360</v>
      </c>
      <c r="I16" s="73" t="s">
        <v>358</v>
      </c>
      <c r="J16" s="73" t="s">
        <v>374</v>
      </c>
      <c r="K16" s="73" t="s">
        <v>371</v>
      </c>
      <c r="L16" s="73" t="s">
        <v>402</v>
      </c>
      <c r="M16" s="73" t="s">
        <v>419</v>
      </c>
      <c r="N16" s="73" t="s">
        <v>413</v>
      </c>
      <c r="O16" s="73" t="s">
        <v>417</v>
      </c>
      <c r="P16" s="73" t="s">
        <v>414</v>
      </c>
      <c r="Q16" s="73" t="s">
        <v>373</v>
      </c>
      <c r="R16" s="73" t="s">
        <v>343</v>
      </c>
      <c r="S16" s="73" t="s">
        <v>375</v>
      </c>
      <c r="T16" s="73" t="s">
        <v>376</v>
      </c>
      <c r="U16" s="73" t="s">
        <v>394</v>
      </c>
      <c r="V16" s="86" t="s">
        <v>370</v>
      </c>
      <c r="W16" s="731" t="s">
        <v>27</v>
      </c>
      <c r="X16" s="732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8"/>
      <c r="BU16" s="18"/>
    </row>
    <row r="17" spans="1:73" ht="18" customHeight="1" thickTop="1" x14ac:dyDescent="0.25">
      <c r="A17" s="662">
        <v>2</v>
      </c>
      <c r="B17" s="664" t="s">
        <v>17</v>
      </c>
      <c r="C17" s="12">
        <v>1</v>
      </c>
      <c r="D17" s="61" t="s">
        <v>363</v>
      </c>
      <c r="E17" s="72" t="s">
        <v>389</v>
      </c>
      <c r="F17" s="72" t="s">
        <v>360</v>
      </c>
      <c r="G17" s="72" t="s">
        <v>361</v>
      </c>
      <c r="H17" s="72" t="s">
        <v>415</v>
      </c>
      <c r="I17" s="72" t="s">
        <v>365</v>
      </c>
      <c r="J17" s="72" t="s">
        <v>355</v>
      </c>
      <c r="K17" s="72" t="s">
        <v>362</v>
      </c>
      <c r="L17" s="72" t="s">
        <v>362</v>
      </c>
      <c r="M17" s="72" t="s">
        <v>359</v>
      </c>
      <c r="N17" s="72" t="s">
        <v>419</v>
      </c>
      <c r="O17" s="72" t="s">
        <v>414</v>
      </c>
      <c r="P17" s="72" t="s">
        <v>196</v>
      </c>
      <c r="Q17" s="65" t="s">
        <v>394</v>
      </c>
      <c r="R17" s="72" t="s">
        <v>366</v>
      </c>
      <c r="S17" s="72" t="s">
        <v>371</v>
      </c>
      <c r="T17" s="72" t="s">
        <v>370</v>
      </c>
      <c r="U17" s="72" t="s">
        <v>239</v>
      </c>
      <c r="V17" s="91" t="s">
        <v>383</v>
      </c>
      <c r="W17" s="136" t="s">
        <v>31</v>
      </c>
      <c r="X17" s="20" t="s">
        <v>35</v>
      </c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8"/>
      <c r="BU17" s="18"/>
    </row>
    <row r="18" spans="1:73" ht="18" customHeight="1" x14ac:dyDescent="0.25">
      <c r="A18" s="662"/>
      <c r="B18" s="664"/>
      <c r="C18" s="46">
        <v>2</v>
      </c>
      <c r="D18" s="63" t="s">
        <v>363</v>
      </c>
      <c r="E18" s="65" t="s">
        <v>389</v>
      </c>
      <c r="F18" s="65" t="s">
        <v>360</v>
      </c>
      <c r="G18" s="65" t="s">
        <v>361</v>
      </c>
      <c r="H18" s="65" t="s">
        <v>415</v>
      </c>
      <c r="I18" s="65" t="s">
        <v>365</v>
      </c>
      <c r="J18" s="65" t="s">
        <v>355</v>
      </c>
      <c r="K18" s="65" t="s">
        <v>362</v>
      </c>
      <c r="L18" s="65" t="s">
        <v>362</v>
      </c>
      <c r="M18" s="65" t="s">
        <v>359</v>
      </c>
      <c r="N18" s="65" t="s">
        <v>419</v>
      </c>
      <c r="O18" s="65" t="s">
        <v>414</v>
      </c>
      <c r="P18" s="65" t="s">
        <v>196</v>
      </c>
      <c r="Q18" s="65" t="s">
        <v>394</v>
      </c>
      <c r="R18" s="65" t="s">
        <v>366</v>
      </c>
      <c r="S18" s="65" t="s">
        <v>371</v>
      </c>
      <c r="T18" s="65" t="s">
        <v>370</v>
      </c>
      <c r="U18" s="65" t="s">
        <v>239</v>
      </c>
      <c r="V18" s="85" t="s">
        <v>383</v>
      </c>
      <c r="W18" s="45" t="s">
        <v>32</v>
      </c>
      <c r="X18" s="33" t="s">
        <v>36</v>
      </c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8"/>
      <c r="BU18" s="18"/>
    </row>
    <row r="19" spans="1:73" ht="18" customHeight="1" x14ac:dyDescent="0.25">
      <c r="A19" s="662"/>
      <c r="B19" s="664"/>
      <c r="C19" s="46">
        <v>3</v>
      </c>
      <c r="D19" s="63" t="s">
        <v>355</v>
      </c>
      <c r="E19" s="65" t="s">
        <v>321</v>
      </c>
      <c r="F19" s="65" t="s">
        <v>389</v>
      </c>
      <c r="G19" s="65" t="s">
        <v>196</v>
      </c>
      <c r="H19" s="65" t="s">
        <v>361</v>
      </c>
      <c r="I19" s="65" t="s">
        <v>376</v>
      </c>
      <c r="J19" s="65" t="s">
        <v>360</v>
      </c>
      <c r="K19" s="65" t="s">
        <v>374</v>
      </c>
      <c r="L19" s="65" t="s">
        <v>414</v>
      </c>
      <c r="M19" s="65" t="s">
        <v>359</v>
      </c>
      <c r="N19" s="65" t="s">
        <v>383</v>
      </c>
      <c r="O19" s="65" t="s">
        <v>419</v>
      </c>
      <c r="P19" s="65" t="s">
        <v>366</v>
      </c>
      <c r="Q19" s="65" t="s">
        <v>413</v>
      </c>
      <c r="R19" s="65" t="s">
        <v>394</v>
      </c>
      <c r="S19" s="65" t="s">
        <v>377</v>
      </c>
      <c r="T19" s="65" t="s">
        <v>371</v>
      </c>
      <c r="U19" s="65" t="s">
        <v>370</v>
      </c>
      <c r="V19" s="85" t="s">
        <v>239</v>
      </c>
      <c r="W19" s="733" t="s">
        <v>27</v>
      </c>
      <c r="X19" s="732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8"/>
      <c r="BU19" s="18"/>
    </row>
    <row r="20" spans="1:73" ht="18" customHeight="1" x14ac:dyDescent="0.25">
      <c r="A20" s="662"/>
      <c r="B20" s="664"/>
      <c r="C20" s="46">
        <v>4</v>
      </c>
      <c r="D20" s="63" t="s">
        <v>355</v>
      </c>
      <c r="E20" s="65" t="s">
        <v>321</v>
      </c>
      <c r="F20" s="65" t="s">
        <v>389</v>
      </c>
      <c r="G20" s="65" t="s">
        <v>196</v>
      </c>
      <c r="H20" s="65" t="s">
        <v>361</v>
      </c>
      <c r="I20" s="65" t="s">
        <v>376</v>
      </c>
      <c r="J20" s="65" t="s">
        <v>360</v>
      </c>
      <c r="K20" s="65" t="s">
        <v>374</v>
      </c>
      <c r="L20" s="65" t="s">
        <v>414</v>
      </c>
      <c r="M20" s="65" t="s">
        <v>383</v>
      </c>
      <c r="N20" s="65" t="s">
        <v>359</v>
      </c>
      <c r="O20" s="65" t="s">
        <v>419</v>
      </c>
      <c r="P20" s="65" t="s">
        <v>366</v>
      </c>
      <c r="Q20" s="65" t="s">
        <v>413</v>
      </c>
      <c r="R20" s="65" t="s">
        <v>394</v>
      </c>
      <c r="S20" s="65" t="s">
        <v>377</v>
      </c>
      <c r="T20" s="65" t="s">
        <v>371</v>
      </c>
      <c r="U20" s="65" t="s">
        <v>370</v>
      </c>
      <c r="V20" s="85" t="s">
        <v>239</v>
      </c>
      <c r="W20" s="136" t="s">
        <v>33</v>
      </c>
      <c r="X20" s="20" t="s">
        <v>37</v>
      </c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8"/>
      <c r="BU20" s="18"/>
    </row>
    <row r="21" spans="1:73" ht="18" customHeight="1" x14ac:dyDescent="0.25">
      <c r="A21" s="662"/>
      <c r="B21" s="664"/>
      <c r="C21" s="46">
        <v>5</v>
      </c>
      <c r="D21" s="63" t="s">
        <v>321</v>
      </c>
      <c r="E21" s="65" t="s">
        <v>355</v>
      </c>
      <c r="F21" s="65" t="s">
        <v>365</v>
      </c>
      <c r="G21" s="65" t="s">
        <v>376</v>
      </c>
      <c r="H21" s="65" t="s">
        <v>360</v>
      </c>
      <c r="I21" s="65" t="s">
        <v>361</v>
      </c>
      <c r="J21" s="65" t="s">
        <v>383</v>
      </c>
      <c r="K21" s="65" t="s">
        <v>196</v>
      </c>
      <c r="L21" s="65" t="s">
        <v>369</v>
      </c>
      <c r="M21" s="65" t="s">
        <v>414</v>
      </c>
      <c r="N21" s="65" t="s">
        <v>359</v>
      </c>
      <c r="O21" s="65" t="s">
        <v>366</v>
      </c>
      <c r="P21" s="65" t="s">
        <v>419</v>
      </c>
      <c r="Q21" s="65" t="s">
        <v>413</v>
      </c>
      <c r="R21" s="133" t="s">
        <v>354</v>
      </c>
      <c r="S21" s="65" t="s">
        <v>394</v>
      </c>
      <c r="T21" s="65" t="s">
        <v>377</v>
      </c>
      <c r="U21" s="65" t="s">
        <v>343</v>
      </c>
      <c r="V21" s="85" t="s">
        <v>385</v>
      </c>
      <c r="W21" s="136" t="s">
        <v>34</v>
      </c>
      <c r="X21" s="20" t="s">
        <v>38</v>
      </c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8"/>
      <c r="BU21" s="18"/>
    </row>
    <row r="22" spans="1:73" ht="18" customHeight="1" x14ac:dyDescent="0.25">
      <c r="A22" s="662"/>
      <c r="B22" s="664"/>
      <c r="C22" s="46">
        <v>6</v>
      </c>
      <c r="D22" s="63" t="s">
        <v>321</v>
      </c>
      <c r="E22" s="65" t="s">
        <v>355</v>
      </c>
      <c r="F22" s="65" t="s">
        <v>365</v>
      </c>
      <c r="G22" s="65" t="s">
        <v>376</v>
      </c>
      <c r="H22" s="65" t="s">
        <v>360</v>
      </c>
      <c r="I22" s="65" t="s">
        <v>361</v>
      </c>
      <c r="J22" s="133" t="s">
        <v>354</v>
      </c>
      <c r="K22" s="65" t="s">
        <v>196</v>
      </c>
      <c r="L22" s="65" t="s">
        <v>369</v>
      </c>
      <c r="M22" s="65" t="s">
        <v>414</v>
      </c>
      <c r="N22" s="65" t="s">
        <v>359</v>
      </c>
      <c r="O22" s="65" t="s">
        <v>366</v>
      </c>
      <c r="P22" s="65" t="s">
        <v>419</v>
      </c>
      <c r="Q22" s="65" t="s">
        <v>373</v>
      </c>
      <c r="R22" s="65" t="s">
        <v>413</v>
      </c>
      <c r="S22" s="65" t="s">
        <v>394</v>
      </c>
      <c r="T22" s="132" t="s">
        <v>377</v>
      </c>
      <c r="U22" s="65" t="s">
        <v>383</v>
      </c>
      <c r="V22" s="85" t="s">
        <v>385</v>
      </c>
      <c r="W22" s="136"/>
      <c r="X22" s="20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8"/>
      <c r="BU22" s="18"/>
    </row>
    <row r="23" spans="1:73" ht="18" customHeight="1" x14ac:dyDescent="0.25">
      <c r="A23" s="662"/>
      <c r="B23" s="664"/>
      <c r="C23" s="46">
        <v>7</v>
      </c>
      <c r="D23" s="63" t="s">
        <v>419</v>
      </c>
      <c r="E23" s="65" t="s">
        <v>360</v>
      </c>
      <c r="F23" s="65" t="s">
        <v>355</v>
      </c>
      <c r="G23" s="65" t="s">
        <v>365</v>
      </c>
      <c r="H23" s="65" t="s">
        <v>376</v>
      </c>
      <c r="I23" s="65" t="s">
        <v>389</v>
      </c>
      <c r="J23" s="65" t="s">
        <v>361</v>
      </c>
      <c r="K23" s="65" t="s">
        <v>414</v>
      </c>
      <c r="L23" s="65" t="s">
        <v>371</v>
      </c>
      <c r="M23" s="65" t="s">
        <v>239</v>
      </c>
      <c r="N23" s="65" t="s">
        <v>385</v>
      </c>
      <c r="O23" s="65" t="s">
        <v>196</v>
      </c>
      <c r="P23" s="65" t="s">
        <v>367</v>
      </c>
      <c r="Q23" s="65" t="s">
        <v>373</v>
      </c>
      <c r="R23" s="65" t="s">
        <v>413</v>
      </c>
      <c r="S23" s="65" t="s">
        <v>357</v>
      </c>
      <c r="T23" s="65" t="s">
        <v>394</v>
      </c>
      <c r="U23" s="65" t="s">
        <v>383</v>
      </c>
      <c r="V23" s="85" t="s">
        <v>370</v>
      </c>
      <c r="W23" s="141" t="s">
        <v>157</v>
      </c>
      <c r="X23" s="9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8"/>
      <c r="BU23" s="18"/>
    </row>
    <row r="24" spans="1:73" ht="18" customHeight="1" thickBot="1" x14ac:dyDescent="0.3">
      <c r="A24" s="663"/>
      <c r="B24" s="665"/>
      <c r="C24" s="16">
        <v>8</v>
      </c>
      <c r="D24" s="108" t="s">
        <v>419</v>
      </c>
      <c r="E24" s="73" t="s">
        <v>360</v>
      </c>
      <c r="F24" s="73" t="s">
        <v>355</v>
      </c>
      <c r="G24" s="73" t="s">
        <v>365</v>
      </c>
      <c r="H24" s="73" t="s">
        <v>376</v>
      </c>
      <c r="I24" s="73" t="s">
        <v>389</v>
      </c>
      <c r="J24" s="73" t="s">
        <v>361</v>
      </c>
      <c r="K24" s="73" t="s">
        <v>414</v>
      </c>
      <c r="L24" s="73" t="s">
        <v>371</v>
      </c>
      <c r="M24" s="73" t="s">
        <v>239</v>
      </c>
      <c r="N24" s="73" t="s">
        <v>385</v>
      </c>
      <c r="O24" s="73" t="s">
        <v>196</v>
      </c>
      <c r="P24" s="73" t="s">
        <v>367</v>
      </c>
      <c r="Q24" s="73" t="s">
        <v>373</v>
      </c>
      <c r="R24" s="73" t="s">
        <v>413</v>
      </c>
      <c r="S24" s="73" t="s">
        <v>357</v>
      </c>
      <c r="T24" s="73" t="s">
        <v>394</v>
      </c>
      <c r="U24" s="73" t="s">
        <v>383</v>
      </c>
      <c r="V24" s="86" t="s">
        <v>370</v>
      </c>
      <c r="W24" s="42" t="s">
        <v>39</v>
      </c>
      <c r="X24" s="10" t="s">
        <v>57</v>
      </c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8"/>
      <c r="BU24" s="18"/>
    </row>
    <row r="25" spans="1:73" ht="18" customHeight="1" thickTop="1" x14ac:dyDescent="0.25">
      <c r="A25" s="662">
        <v>3</v>
      </c>
      <c r="B25" s="664" t="s">
        <v>18</v>
      </c>
      <c r="C25" s="12">
        <v>1</v>
      </c>
      <c r="D25" s="61" t="s">
        <v>360</v>
      </c>
      <c r="E25" s="72" t="s">
        <v>419</v>
      </c>
      <c r="F25" s="72" t="s">
        <v>363</v>
      </c>
      <c r="G25" s="72" t="s">
        <v>355</v>
      </c>
      <c r="H25" s="72" t="s">
        <v>378</v>
      </c>
      <c r="I25" s="72" t="s">
        <v>415</v>
      </c>
      <c r="J25" s="72" t="s">
        <v>361</v>
      </c>
      <c r="K25" s="72" t="s">
        <v>371</v>
      </c>
      <c r="L25" s="72" t="s">
        <v>374</v>
      </c>
      <c r="M25" s="72" t="s">
        <v>362</v>
      </c>
      <c r="N25" s="72" t="s">
        <v>362</v>
      </c>
      <c r="O25" s="72" t="s">
        <v>389</v>
      </c>
      <c r="P25" s="72" t="s">
        <v>367</v>
      </c>
      <c r="Q25" s="72" t="s">
        <v>366</v>
      </c>
      <c r="R25" s="72" t="s">
        <v>373</v>
      </c>
      <c r="S25" s="72" t="s">
        <v>375</v>
      </c>
      <c r="T25" s="72" t="s">
        <v>370</v>
      </c>
      <c r="U25" s="72" t="s">
        <v>387</v>
      </c>
      <c r="V25" s="91" t="s">
        <v>359</v>
      </c>
      <c r="W25" s="42" t="s">
        <v>40</v>
      </c>
      <c r="X25" s="11" t="s">
        <v>102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8"/>
      <c r="BU25" s="18"/>
    </row>
    <row r="26" spans="1:73" ht="18" customHeight="1" x14ac:dyDescent="0.25">
      <c r="A26" s="662"/>
      <c r="B26" s="664"/>
      <c r="C26" s="46">
        <v>2</v>
      </c>
      <c r="D26" s="63" t="s">
        <v>360</v>
      </c>
      <c r="E26" s="65" t="s">
        <v>419</v>
      </c>
      <c r="F26" s="65" t="s">
        <v>363</v>
      </c>
      <c r="G26" s="65" t="s">
        <v>355</v>
      </c>
      <c r="H26" s="65" t="s">
        <v>378</v>
      </c>
      <c r="I26" s="65" t="s">
        <v>415</v>
      </c>
      <c r="J26" s="65" t="s">
        <v>361</v>
      </c>
      <c r="K26" s="65" t="s">
        <v>371</v>
      </c>
      <c r="L26" s="65" t="s">
        <v>374</v>
      </c>
      <c r="M26" s="65" t="s">
        <v>362</v>
      </c>
      <c r="N26" s="65" t="s">
        <v>362</v>
      </c>
      <c r="O26" s="65" t="s">
        <v>389</v>
      </c>
      <c r="P26" s="65" t="s">
        <v>367</v>
      </c>
      <c r="Q26" s="65" t="s">
        <v>366</v>
      </c>
      <c r="R26" s="65" t="s">
        <v>373</v>
      </c>
      <c r="S26" s="65" t="s">
        <v>375</v>
      </c>
      <c r="T26" s="65" t="s">
        <v>370</v>
      </c>
      <c r="U26" s="65" t="s">
        <v>387</v>
      </c>
      <c r="V26" s="85" t="s">
        <v>359</v>
      </c>
      <c r="W26" s="42" t="s">
        <v>41</v>
      </c>
      <c r="X26" s="10" t="s">
        <v>58</v>
      </c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8"/>
      <c r="BU26" s="18"/>
    </row>
    <row r="27" spans="1:73" ht="18" customHeight="1" x14ac:dyDescent="0.25">
      <c r="A27" s="662"/>
      <c r="B27" s="664"/>
      <c r="C27" s="46">
        <v>3</v>
      </c>
      <c r="D27" s="63" t="s">
        <v>416</v>
      </c>
      <c r="E27" s="65" t="s">
        <v>343</v>
      </c>
      <c r="F27" s="65" t="s">
        <v>419</v>
      </c>
      <c r="G27" s="65" t="s">
        <v>360</v>
      </c>
      <c r="H27" s="65" t="s">
        <v>355</v>
      </c>
      <c r="I27" s="65" t="s">
        <v>361</v>
      </c>
      <c r="J27" s="65" t="s">
        <v>378</v>
      </c>
      <c r="K27" s="65" t="s">
        <v>374</v>
      </c>
      <c r="L27" s="65" t="s">
        <v>369</v>
      </c>
      <c r="M27" s="65" t="s">
        <v>196</v>
      </c>
      <c r="N27" s="65" t="s">
        <v>239</v>
      </c>
      <c r="O27" s="65" t="s">
        <v>413</v>
      </c>
      <c r="P27" s="65" t="s">
        <v>389</v>
      </c>
      <c r="Q27" s="133" t="s">
        <v>354</v>
      </c>
      <c r="R27" s="65" t="s">
        <v>356</v>
      </c>
      <c r="S27" s="65" t="s">
        <v>370</v>
      </c>
      <c r="T27" s="65" t="s">
        <v>375</v>
      </c>
      <c r="U27" s="65" t="s">
        <v>387</v>
      </c>
      <c r="V27" s="85" t="s">
        <v>359</v>
      </c>
      <c r="W27" s="42" t="s">
        <v>42</v>
      </c>
      <c r="X27" s="10" t="s">
        <v>59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8"/>
      <c r="BU27" s="18"/>
    </row>
    <row r="28" spans="1:73" ht="18" customHeight="1" x14ac:dyDescent="0.25">
      <c r="A28" s="662"/>
      <c r="B28" s="664"/>
      <c r="C28" s="46">
        <v>4</v>
      </c>
      <c r="D28" s="63" t="s">
        <v>416</v>
      </c>
      <c r="E28" s="133" t="s">
        <v>354</v>
      </c>
      <c r="F28" s="65" t="s">
        <v>419</v>
      </c>
      <c r="G28" s="65" t="s">
        <v>360</v>
      </c>
      <c r="H28" s="65" t="s">
        <v>355</v>
      </c>
      <c r="I28" s="65" t="s">
        <v>361</v>
      </c>
      <c r="J28" s="65" t="s">
        <v>378</v>
      </c>
      <c r="K28" s="65" t="s">
        <v>374</v>
      </c>
      <c r="L28" s="65" t="s">
        <v>369</v>
      </c>
      <c r="M28" s="65" t="s">
        <v>196</v>
      </c>
      <c r="N28" s="65" t="s">
        <v>239</v>
      </c>
      <c r="O28" s="65" t="s">
        <v>413</v>
      </c>
      <c r="P28" s="65" t="s">
        <v>389</v>
      </c>
      <c r="Q28" s="65" t="s">
        <v>343</v>
      </c>
      <c r="R28" s="65" t="s">
        <v>356</v>
      </c>
      <c r="S28" s="65" t="s">
        <v>370</v>
      </c>
      <c r="T28" s="65" t="s">
        <v>375</v>
      </c>
      <c r="U28" s="65" t="s">
        <v>359</v>
      </c>
      <c r="V28" s="85" t="s">
        <v>383</v>
      </c>
      <c r="W28" s="42" t="s">
        <v>317</v>
      </c>
      <c r="X28" s="10" t="s">
        <v>60</v>
      </c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8"/>
      <c r="BU28" s="18"/>
    </row>
    <row r="29" spans="1:73" ht="18" customHeight="1" x14ac:dyDescent="0.25">
      <c r="A29" s="662"/>
      <c r="B29" s="664"/>
      <c r="C29" s="46">
        <v>5</v>
      </c>
      <c r="D29" s="63" t="s">
        <v>375</v>
      </c>
      <c r="E29" s="65" t="s">
        <v>416</v>
      </c>
      <c r="F29" s="65" t="s">
        <v>360</v>
      </c>
      <c r="G29" s="65" t="s">
        <v>419</v>
      </c>
      <c r="H29" s="65" t="s">
        <v>361</v>
      </c>
      <c r="I29" s="65" t="s">
        <v>365</v>
      </c>
      <c r="J29" s="65" t="s">
        <v>389</v>
      </c>
      <c r="K29" s="65" t="s">
        <v>369</v>
      </c>
      <c r="L29" s="65" t="s">
        <v>378</v>
      </c>
      <c r="M29" s="65" t="s">
        <v>239</v>
      </c>
      <c r="N29" s="65" t="s">
        <v>383</v>
      </c>
      <c r="O29" s="65" t="s">
        <v>413</v>
      </c>
      <c r="P29" s="65" t="s">
        <v>373</v>
      </c>
      <c r="Q29" s="65" t="s">
        <v>367</v>
      </c>
      <c r="R29" s="65" t="s">
        <v>385</v>
      </c>
      <c r="S29" s="65" t="s">
        <v>371</v>
      </c>
      <c r="T29" s="65" t="s">
        <v>356</v>
      </c>
      <c r="U29" s="65" t="s">
        <v>359</v>
      </c>
      <c r="V29" s="140" t="s">
        <v>354</v>
      </c>
      <c r="W29" s="42" t="s">
        <v>43</v>
      </c>
      <c r="X29" s="10" t="s">
        <v>61</v>
      </c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8"/>
      <c r="BU29" s="18"/>
    </row>
    <row r="30" spans="1:73" ht="18" customHeight="1" x14ac:dyDescent="0.25">
      <c r="A30" s="662"/>
      <c r="B30" s="664"/>
      <c r="C30" s="46">
        <v>6</v>
      </c>
      <c r="D30" s="63" t="s">
        <v>375</v>
      </c>
      <c r="E30" s="65" t="s">
        <v>416</v>
      </c>
      <c r="F30" s="65" t="s">
        <v>360</v>
      </c>
      <c r="G30" s="65" t="s">
        <v>419</v>
      </c>
      <c r="H30" s="65" t="s">
        <v>361</v>
      </c>
      <c r="I30" s="65" t="s">
        <v>365</v>
      </c>
      <c r="J30" s="65" t="s">
        <v>389</v>
      </c>
      <c r="K30" s="65" t="s">
        <v>369</v>
      </c>
      <c r="L30" s="65" t="s">
        <v>378</v>
      </c>
      <c r="M30" s="65" t="s">
        <v>239</v>
      </c>
      <c r="N30" s="65" t="s">
        <v>383</v>
      </c>
      <c r="O30" s="65" t="s">
        <v>373</v>
      </c>
      <c r="P30" s="65" t="s">
        <v>413</v>
      </c>
      <c r="Q30" s="65" t="s">
        <v>367</v>
      </c>
      <c r="R30" s="65" t="s">
        <v>385</v>
      </c>
      <c r="S30" s="65" t="s">
        <v>371</v>
      </c>
      <c r="T30" s="65" t="s">
        <v>356</v>
      </c>
      <c r="U30" s="65" t="s">
        <v>359</v>
      </c>
      <c r="V30" s="85" t="s">
        <v>387</v>
      </c>
      <c r="W30" s="42" t="s">
        <v>44</v>
      </c>
      <c r="X30" s="10" t="s">
        <v>62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8"/>
      <c r="BU30" s="18"/>
    </row>
    <row r="31" spans="1:73" ht="18" customHeight="1" x14ac:dyDescent="0.25">
      <c r="A31" s="662"/>
      <c r="B31" s="664"/>
      <c r="C31" s="46">
        <v>7</v>
      </c>
      <c r="D31" s="63" t="s">
        <v>365</v>
      </c>
      <c r="E31" s="65" t="s">
        <v>360</v>
      </c>
      <c r="F31" s="65" t="s">
        <v>321</v>
      </c>
      <c r="G31" s="65" t="s">
        <v>361</v>
      </c>
      <c r="H31" s="65" t="s">
        <v>419</v>
      </c>
      <c r="I31" s="65" t="s">
        <v>355</v>
      </c>
      <c r="J31" s="65" t="s">
        <v>376</v>
      </c>
      <c r="K31" s="65" t="s">
        <v>370</v>
      </c>
      <c r="L31" s="65" t="s">
        <v>371</v>
      </c>
      <c r="M31" s="65" t="s">
        <v>383</v>
      </c>
      <c r="N31" s="65" t="s">
        <v>196</v>
      </c>
      <c r="O31" s="65" t="s">
        <v>373</v>
      </c>
      <c r="P31" s="65" t="s">
        <v>413</v>
      </c>
      <c r="Q31" s="65" t="s">
        <v>357</v>
      </c>
      <c r="R31" s="65" t="s">
        <v>367</v>
      </c>
      <c r="S31" s="65" t="s">
        <v>356</v>
      </c>
      <c r="T31" s="65" t="s">
        <v>385</v>
      </c>
      <c r="U31" s="65" t="s">
        <v>369</v>
      </c>
      <c r="V31" s="85" t="s">
        <v>387</v>
      </c>
      <c r="W31" s="42" t="s">
        <v>45</v>
      </c>
      <c r="X31" s="10" t="s">
        <v>63</v>
      </c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8"/>
      <c r="BU31" s="18"/>
    </row>
    <row r="32" spans="1:73" ht="18" customHeight="1" thickBot="1" x14ac:dyDescent="0.3">
      <c r="A32" s="663"/>
      <c r="B32" s="665"/>
      <c r="C32" s="16">
        <v>8</v>
      </c>
      <c r="D32" s="108" t="s">
        <v>365</v>
      </c>
      <c r="E32" s="73" t="s">
        <v>360</v>
      </c>
      <c r="F32" s="73" t="s">
        <v>321</v>
      </c>
      <c r="G32" s="73" t="s">
        <v>361</v>
      </c>
      <c r="H32" s="73" t="s">
        <v>419</v>
      </c>
      <c r="I32" s="73" t="s">
        <v>355</v>
      </c>
      <c r="J32" s="73" t="s">
        <v>376</v>
      </c>
      <c r="K32" s="73" t="s">
        <v>370</v>
      </c>
      <c r="L32" s="73" t="s">
        <v>371</v>
      </c>
      <c r="M32" s="73" t="s">
        <v>383</v>
      </c>
      <c r="N32" s="73" t="s">
        <v>196</v>
      </c>
      <c r="O32" s="73" t="s">
        <v>373</v>
      </c>
      <c r="P32" s="73" t="s">
        <v>413</v>
      </c>
      <c r="Q32" s="73" t="s">
        <v>357</v>
      </c>
      <c r="R32" s="73" t="s">
        <v>367</v>
      </c>
      <c r="S32" s="73" t="s">
        <v>356</v>
      </c>
      <c r="T32" s="73" t="s">
        <v>385</v>
      </c>
      <c r="U32" s="73" t="s">
        <v>369</v>
      </c>
      <c r="V32" s="86" t="s">
        <v>387</v>
      </c>
      <c r="W32" s="42" t="s">
        <v>46</v>
      </c>
      <c r="X32" s="10" t="s">
        <v>64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8"/>
      <c r="BU32" s="18"/>
    </row>
    <row r="33" spans="1:73" ht="18" customHeight="1" thickTop="1" x14ac:dyDescent="0.25">
      <c r="A33" s="666">
        <v>4</v>
      </c>
      <c r="B33" s="693" t="s">
        <v>19</v>
      </c>
      <c r="C33" s="12">
        <v>1</v>
      </c>
      <c r="D33" s="61" t="s">
        <v>360</v>
      </c>
      <c r="E33" s="72" t="s">
        <v>363</v>
      </c>
      <c r="F33" s="72" t="s">
        <v>361</v>
      </c>
      <c r="G33" s="72" t="s">
        <v>377</v>
      </c>
      <c r="H33" s="72" t="s">
        <v>402</v>
      </c>
      <c r="I33" s="72" t="s">
        <v>419</v>
      </c>
      <c r="J33" s="72" t="s">
        <v>415</v>
      </c>
      <c r="K33" s="72" t="s">
        <v>359</v>
      </c>
      <c r="L33" s="72" t="s">
        <v>385</v>
      </c>
      <c r="M33" s="72" t="s">
        <v>368</v>
      </c>
      <c r="N33" s="72" t="s">
        <v>357</v>
      </c>
      <c r="O33" s="72" t="s">
        <v>362</v>
      </c>
      <c r="P33" s="72" t="s">
        <v>362</v>
      </c>
      <c r="Q33" s="72" t="s">
        <v>356</v>
      </c>
      <c r="R33" s="72" t="s">
        <v>373</v>
      </c>
      <c r="S33" s="72" t="s">
        <v>376</v>
      </c>
      <c r="T33" s="72" t="s">
        <v>369</v>
      </c>
      <c r="U33" s="72" t="s">
        <v>371</v>
      </c>
      <c r="V33" s="91" t="s">
        <v>417</v>
      </c>
      <c r="W33" s="42" t="s">
        <v>47</v>
      </c>
      <c r="X33" s="10" t="s">
        <v>65</v>
      </c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8"/>
      <c r="BU33" s="18"/>
    </row>
    <row r="34" spans="1:73" ht="18" customHeight="1" x14ac:dyDescent="0.25">
      <c r="A34" s="662"/>
      <c r="B34" s="664"/>
      <c r="C34" s="46">
        <v>2</v>
      </c>
      <c r="D34" s="63" t="s">
        <v>360</v>
      </c>
      <c r="E34" s="65" t="s">
        <v>363</v>
      </c>
      <c r="F34" s="65" t="s">
        <v>361</v>
      </c>
      <c r="G34" s="65" t="s">
        <v>377</v>
      </c>
      <c r="H34" s="133" t="s">
        <v>354</v>
      </c>
      <c r="I34" s="65" t="s">
        <v>419</v>
      </c>
      <c r="J34" s="65" t="s">
        <v>415</v>
      </c>
      <c r="K34" s="133" t="s">
        <v>354</v>
      </c>
      <c r="L34" s="65" t="s">
        <v>385</v>
      </c>
      <c r="M34" s="65" t="s">
        <v>368</v>
      </c>
      <c r="N34" s="65" t="s">
        <v>357</v>
      </c>
      <c r="O34" s="65" t="s">
        <v>362</v>
      </c>
      <c r="P34" s="65" t="s">
        <v>362</v>
      </c>
      <c r="Q34" s="65" t="s">
        <v>356</v>
      </c>
      <c r="R34" s="65" t="s">
        <v>373</v>
      </c>
      <c r="S34" s="65" t="s">
        <v>376</v>
      </c>
      <c r="T34" s="65" t="s">
        <v>369</v>
      </c>
      <c r="U34" s="65" t="s">
        <v>371</v>
      </c>
      <c r="V34" s="85" t="s">
        <v>343</v>
      </c>
      <c r="W34" s="42" t="s">
        <v>48</v>
      </c>
      <c r="X34" s="10" t="s">
        <v>66</v>
      </c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8"/>
      <c r="BU34" s="18"/>
    </row>
    <row r="35" spans="1:73" ht="18" customHeight="1" x14ac:dyDescent="0.25">
      <c r="A35" s="662"/>
      <c r="B35" s="664"/>
      <c r="C35" s="46">
        <v>3</v>
      </c>
      <c r="D35" s="63" t="s">
        <v>377</v>
      </c>
      <c r="E35" s="65" t="s">
        <v>361</v>
      </c>
      <c r="F35" s="65" t="s">
        <v>375</v>
      </c>
      <c r="G35" s="65" t="s">
        <v>381</v>
      </c>
      <c r="H35" s="65" t="s">
        <v>196</v>
      </c>
      <c r="I35" s="65" t="s">
        <v>360</v>
      </c>
      <c r="J35" s="65" t="s">
        <v>419</v>
      </c>
      <c r="K35" s="65" t="s">
        <v>369</v>
      </c>
      <c r="L35" s="65" t="s">
        <v>359</v>
      </c>
      <c r="M35" s="65" t="s">
        <v>357</v>
      </c>
      <c r="N35" s="65" t="s">
        <v>413</v>
      </c>
      <c r="O35" s="65" t="s">
        <v>366</v>
      </c>
      <c r="P35" s="65" t="s">
        <v>417</v>
      </c>
      <c r="Q35" s="65" t="s">
        <v>389</v>
      </c>
      <c r="R35" s="65" t="s">
        <v>373</v>
      </c>
      <c r="S35" s="65" t="s">
        <v>370</v>
      </c>
      <c r="T35" s="65" t="s">
        <v>376</v>
      </c>
      <c r="U35" s="65" t="s">
        <v>239</v>
      </c>
      <c r="V35" s="85" t="s">
        <v>371</v>
      </c>
      <c r="W35" s="42" t="s">
        <v>49</v>
      </c>
      <c r="X35" s="10" t="s">
        <v>67</v>
      </c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8"/>
      <c r="BU35" s="18"/>
    </row>
    <row r="36" spans="1:73" ht="18" customHeight="1" x14ac:dyDescent="0.25">
      <c r="A36" s="662"/>
      <c r="B36" s="664"/>
      <c r="C36" s="46">
        <v>4</v>
      </c>
      <c r="D36" s="63" t="s">
        <v>377</v>
      </c>
      <c r="E36" s="65" t="s">
        <v>361</v>
      </c>
      <c r="F36" s="65" t="s">
        <v>375</v>
      </c>
      <c r="G36" s="65" t="s">
        <v>381</v>
      </c>
      <c r="H36" s="65" t="s">
        <v>196</v>
      </c>
      <c r="I36" s="65" t="s">
        <v>360</v>
      </c>
      <c r="J36" s="65" t="s">
        <v>419</v>
      </c>
      <c r="K36" s="65" t="s">
        <v>369</v>
      </c>
      <c r="L36" s="133" t="s">
        <v>354</v>
      </c>
      <c r="M36" s="65" t="s">
        <v>357</v>
      </c>
      <c r="N36" s="65" t="s">
        <v>413</v>
      </c>
      <c r="O36" s="65" t="s">
        <v>359</v>
      </c>
      <c r="P36" s="65" t="s">
        <v>402</v>
      </c>
      <c r="Q36" s="65" t="s">
        <v>389</v>
      </c>
      <c r="R36" s="65" t="s">
        <v>417</v>
      </c>
      <c r="S36" s="65" t="s">
        <v>370</v>
      </c>
      <c r="T36" s="65" t="s">
        <v>376</v>
      </c>
      <c r="U36" s="65" t="s">
        <v>239</v>
      </c>
      <c r="V36" s="85" t="s">
        <v>371</v>
      </c>
      <c r="W36" s="42" t="s">
        <v>50</v>
      </c>
      <c r="X36" s="10" t="s">
        <v>68</v>
      </c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8"/>
      <c r="BU36" s="18"/>
    </row>
    <row r="37" spans="1:73" ht="18" customHeight="1" x14ac:dyDescent="0.25">
      <c r="A37" s="662"/>
      <c r="B37" s="664"/>
      <c r="C37" s="46">
        <v>5</v>
      </c>
      <c r="D37" s="63" t="s">
        <v>361</v>
      </c>
      <c r="E37" s="65" t="s">
        <v>375</v>
      </c>
      <c r="F37" s="65" t="s">
        <v>381</v>
      </c>
      <c r="G37" s="133" t="s">
        <v>354</v>
      </c>
      <c r="H37" s="65" t="s">
        <v>365</v>
      </c>
      <c r="I37" s="65" t="s">
        <v>383</v>
      </c>
      <c r="J37" s="65" t="s">
        <v>196</v>
      </c>
      <c r="K37" s="65" t="s">
        <v>370</v>
      </c>
      <c r="L37" s="65" t="s">
        <v>356</v>
      </c>
      <c r="M37" s="65" t="s">
        <v>373</v>
      </c>
      <c r="N37" s="65" t="s">
        <v>368</v>
      </c>
      <c r="O37" s="65" t="s">
        <v>359</v>
      </c>
      <c r="P37" s="65" t="s">
        <v>366</v>
      </c>
      <c r="Q37" s="65" t="s">
        <v>417</v>
      </c>
      <c r="R37" s="65" t="s">
        <v>388</v>
      </c>
      <c r="S37" s="65" t="s">
        <v>343</v>
      </c>
      <c r="T37" s="65" t="s">
        <v>371</v>
      </c>
      <c r="U37" s="65" t="s">
        <v>385</v>
      </c>
      <c r="V37" s="85" t="s">
        <v>239</v>
      </c>
      <c r="W37" s="42" t="s">
        <v>51</v>
      </c>
      <c r="X37" s="10" t="s">
        <v>69</v>
      </c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8"/>
      <c r="BU37" s="18"/>
    </row>
    <row r="38" spans="1:73" ht="18" customHeight="1" x14ac:dyDescent="0.25">
      <c r="A38" s="662"/>
      <c r="B38" s="664"/>
      <c r="C38" s="46">
        <v>6</v>
      </c>
      <c r="D38" s="63" t="s">
        <v>361</v>
      </c>
      <c r="E38" s="65" t="s">
        <v>375</v>
      </c>
      <c r="F38" s="65" t="s">
        <v>381</v>
      </c>
      <c r="G38" s="65" t="s">
        <v>402</v>
      </c>
      <c r="H38" s="65" t="s">
        <v>365</v>
      </c>
      <c r="I38" s="65" t="s">
        <v>359</v>
      </c>
      <c r="J38" s="65" t="s">
        <v>196</v>
      </c>
      <c r="K38" s="65" t="s">
        <v>370</v>
      </c>
      <c r="L38" s="65" t="s">
        <v>356</v>
      </c>
      <c r="M38" s="65" t="s">
        <v>373</v>
      </c>
      <c r="N38" s="65" t="s">
        <v>368</v>
      </c>
      <c r="O38" s="133" t="s">
        <v>354</v>
      </c>
      <c r="P38" s="133" t="s">
        <v>354</v>
      </c>
      <c r="Q38" s="65" t="s">
        <v>366</v>
      </c>
      <c r="R38" s="65" t="s">
        <v>388</v>
      </c>
      <c r="S38" s="65" t="s">
        <v>417</v>
      </c>
      <c r="T38" s="65" t="s">
        <v>371</v>
      </c>
      <c r="U38" s="65" t="s">
        <v>385</v>
      </c>
      <c r="V38" s="85" t="s">
        <v>239</v>
      </c>
      <c r="W38" s="42" t="s">
        <v>52</v>
      </c>
      <c r="X38" s="10" t="s">
        <v>70</v>
      </c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8"/>
      <c r="BU38" s="18"/>
    </row>
    <row r="39" spans="1:73" ht="18" customHeight="1" x14ac:dyDescent="0.25">
      <c r="A39" s="662"/>
      <c r="B39" s="664"/>
      <c r="C39" s="46">
        <v>7</v>
      </c>
      <c r="D39" s="63" t="s">
        <v>365</v>
      </c>
      <c r="E39" s="65" t="s">
        <v>196</v>
      </c>
      <c r="F39" s="65" t="s">
        <v>384</v>
      </c>
      <c r="G39" s="65" t="s">
        <v>375</v>
      </c>
      <c r="H39" s="65" t="s">
        <v>381</v>
      </c>
      <c r="I39" s="133" t="s">
        <v>354</v>
      </c>
      <c r="J39" s="65" t="s">
        <v>231</v>
      </c>
      <c r="K39" s="65" t="s">
        <v>356</v>
      </c>
      <c r="L39" s="65" t="s">
        <v>370</v>
      </c>
      <c r="M39" s="65" t="s">
        <v>413</v>
      </c>
      <c r="N39" s="65" t="s">
        <v>373</v>
      </c>
      <c r="O39" s="65" t="s">
        <v>367</v>
      </c>
      <c r="P39" s="65" t="s">
        <v>357</v>
      </c>
      <c r="Q39" s="65" t="s">
        <v>388</v>
      </c>
      <c r="R39" s="65" t="s">
        <v>389</v>
      </c>
      <c r="S39" s="65" t="s">
        <v>369</v>
      </c>
      <c r="T39" s="65" t="s">
        <v>417</v>
      </c>
      <c r="U39" s="133" t="s">
        <v>354</v>
      </c>
      <c r="V39" s="85" t="s">
        <v>391</v>
      </c>
      <c r="W39" s="42" t="s">
        <v>53</v>
      </c>
      <c r="X39" s="10" t="s">
        <v>71</v>
      </c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8"/>
      <c r="BU39" s="18"/>
    </row>
    <row r="40" spans="1:73" ht="18" customHeight="1" thickBot="1" x14ac:dyDescent="0.3">
      <c r="A40" s="663"/>
      <c r="B40" s="665"/>
      <c r="C40" s="16">
        <v>8</v>
      </c>
      <c r="D40" s="108" t="s">
        <v>365</v>
      </c>
      <c r="E40" s="73" t="s">
        <v>196</v>
      </c>
      <c r="F40" s="73" t="s">
        <v>384</v>
      </c>
      <c r="G40" s="73" t="s">
        <v>375</v>
      </c>
      <c r="H40" s="73" t="s">
        <v>381</v>
      </c>
      <c r="I40" s="73" t="s">
        <v>402</v>
      </c>
      <c r="J40" s="73" t="s">
        <v>231</v>
      </c>
      <c r="K40" s="73" t="s">
        <v>356</v>
      </c>
      <c r="L40" s="73" t="s">
        <v>370</v>
      </c>
      <c r="M40" s="73" t="s">
        <v>413</v>
      </c>
      <c r="N40" s="73" t="s">
        <v>373</v>
      </c>
      <c r="O40" s="73" t="s">
        <v>367</v>
      </c>
      <c r="P40" s="73" t="s">
        <v>357</v>
      </c>
      <c r="Q40" s="73" t="s">
        <v>388</v>
      </c>
      <c r="R40" s="73" t="s">
        <v>389</v>
      </c>
      <c r="S40" s="73" t="s">
        <v>369</v>
      </c>
      <c r="T40" s="73" t="s">
        <v>343</v>
      </c>
      <c r="U40" s="73" t="s">
        <v>417</v>
      </c>
      <c r="V40" s="86" t="s">
        <v>391</v>
      </c>
      <c r="W40" s="42" t="s">
        <v>54</v>
      </c>
      <c r="X40" s="10" t="s">
        <v>72</v>
      </c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8"/>
      <c r="BU40" s="18"/>
    </row>
    <row r="41" spans="1:73" ht="18" customHeight="1" thickTop="1" x14ac:dyDescent="0.25">
      <c r="A41" s="662">
        <v>5</v>
      </c>
      <c r="B41" s="668" t="s">
        <v>20</v>
      </c>
      <c r="C41" s="12">
        <v>1</v>
      </c>
      <c r="D41" s="61" t="s">
        <v>231</v>
      </c>
      <c r="E41" s="72" t="s">
        <v>384</v>
      </c>
      <c r="F41" s="72" t="s">
        <v>196</v>
      </c>
      <c r="G41" s="72" t="s">
        <v>415</v>
      </c>
      <c r="H41" s="72" t="s">
        <v>365</v>
      </c>
      <c r="I41" s="72" t="s">
        <v>374</v>
      </c>
      <c r="J41" s="72" t="s">
        <v>358</v>
      </c>
      <c r="K41" s="72" t="s">
        <v>357</v>
      </c>
      <c r="L41" s="72" t="s">
        <v>376</v>
      </c>
      <c r="M41" s="72" t="s">
        <v>387</v>
      </c>
      <c r="N41" s="72" t="s">
        <v>373</v>
      </c>
      <c r="O41" s="72" t="s">
        <v>356</v>
      </c>
      <c r="P41" s="72" t="s">
        <v>359</v>
      </c>
      <c r="Q41" s="72" t="s">
        <v>362</v>
      </c>
      <c r="R41" s="72" t="s">
        <v>366</v>
      </c>
      <c r="S41" s="65" t="s">
        <v>362</v>
      </c>
      <c r="T41" s="72" t="s">
        <v>362</v>
      </c>
      <c r="U41" s="72" t="s">
        <v>391</v>
      </c>
      <c r="V41" s="91" t="s">
        <v>386</v>
      </c>
      <c r="W41" s="42" t="s">
        <v>55</v>
      </c>
      <c r="X41" s="10" t="s">
        <v>73</v>
      </c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8"/>
      <c r="BU41" s="18"/>
    </row>
    <row r="42" spans="1:73" ht="18" customHeight="1" x14ac:dyDescent="0.25">
      <c r="A42" s="662"/>
      <c r="B42" s="668"/>
      <c r="C42" s="46">
        <v>2</v>
      </c>
      <c r="D42" s="63" t="s">
        <v>231</v>
      </c>
      <c r="E42" s="65" t="s">
        <v>384</v>
      </c>
      <c r="F42" s="65" t="s">
        <v>196</v>
      </c>
      <c r="G42" s="65" t="s">
        <v>415</v>
      </c>
      <c r="H42" s="65" t="s">
        <v>365</v>
      </c>
      <c r="I42" s="65" t="s">
        <v>374</v>
      </c>
      <c r="J42" s="65" t="s">
        <v>358</v>
      </c>
      <c r="K42" s="65" t="s">
        <v>357</v>
      </c>
      <c r="L42" s="65" t="s">
        <v>376</v>
      </c>
      <c r="M42" s="65" t="s">
        <v>387</v>
      </c>
      <c r="N42" s="65" t="s">
        <v>373</v>
      </c>
      <c r="O42" s="65" t="s">
        <v>356</v>
      </c>
      <c r="P42" s="65" t="s">
        <v>359</v>
      </c>
      <c r="Q42" s="65" t="s">
        <v>362</v>
      </c>
      <c r="R42" s="65" t="s">
        <v>366</v>
      </c>
      <c r="S42" s="65" t="s">
        <v>362</v>
      </c>
      <c r="T42" s="123" t="s">
        <v>362</v>
      </c>
      <c r="U42" s="65" t="s">
        <v>391</v>
      </c>
      <c r="V42" s="85" t="s">
        <v>386</v>
      </c>
      <c r="W42" s="42" t="s">
        <v>56</v>
      </c>
      <c r="X42" s="10" t="s">
        <v>74</v>
      </c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8"/>
      <c r="BU42" s="18"/>
    </row>
    <row r="43" spans="1:73" ht="18" customHeight="1" x14ac:dyDescent="0.25">
      <c r="A43" s="662"/>
      <c r="B43" s="668"/>
      <c r="C43" s="46">
        <v>3</v>
      </c>
      <c r="D43" s="63" t="s">
        <v>196</v>
      </c>
      <c r="E43" s="65" t="s">
        <v>231</v>
      </c>
      <c r="F43" s="65" t="s">
        <v>377</v>
      </c>
      <c r="G43" s="65" t="s">
        <v>384</v>
      </c>
      <c r="H43" s="65" t="s">
        <v>358</v>
      </c>
      <c r="I43" s="65" t="s">
        <v>418</v>
      </c>
      <c r="J43" s="65" t="s">
        <v>366</v>
      </c>
      <c r="K43" s="65" t="s">
        <v>378</v>
      </c>
      <c r="L43" s="65" t="s">
        <v>357</v>
      </c>
      <c r="M43" s="65" t="s">
        <v>387</v>
      </c>
      <c r="N43" s="133" t="s">
        <v>354</v>
      </c>
      <c r="O43" s="65" t="s">
        <v>385</v>
      </c>
      <c r="P43" s="65" t="s">
        <v>373</v>
      </c>
      <c r="Q43" s="65" t="s">
        <v>389</v>
      </c>
      <c r="R43" s="65" t="s">
        <v>359</v>
      </c>
      <c r="S43" s="123" t="s">
        <v>369</v>
      </c>
      <c r="T43" s="65" t="s">
        <v>375</v>
      </c>
      <c r="U43" s="65" t="s">
        <v>386</v>
      </c>
      <c r="V43" s="85" t="s">
        <v>356</v>
      </c>
      <c r="W43" s="42" t="s">
        <v>120</v>
      </c>
      <c r="X43" s="10" t="s">
        <v>198</v>
      </c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8"/>
      <c r="BU43" s="18"/>
    </row>
    <row r="44" spans="1:73" ht="18" customHeight="1" x14ac:dyDescent="0.25">
      <c r="A44" s="662"/>
      <c r="B44" s="668"/>
      <c r="C44" s="46">
        <v>4</v>
      </c>
      <c r="D44" s="63" t="s">
        <v>196</v>
      </c>
      <c r="E44" s="65" t="s">
        <v>231</v>
      </c>
      <c r="F44" s="65" t="s">
        <v>377</v>
      </c>
      <c r="G44" s="65" t="s">
        <v>384</v>
      </c>
      <c r="H44" s="65" t="s">
        <v>358</v>
      </c>
      <c r="I44" s="65" t="s">
        <v>418</v>
      </c>
      <c r="J44" s="65" t="s">
        <v>366</v>
      </c>
      <c r="K44" s="65" t="s">
        <v>378</v>
      </c>
      <c r="L44" s="65" t="s">
        <v>357</v>
      </c>
      <c r="M44" s="133" t="s">
        <v>354</v>
      </c>
      <c r="N44" s="65" t="s">
        <v>387</v>
      </c>
      <c r="O44" s="65" t="s">
        <v>385</v>
      </c>
      <c r="P44" s="65" t="s">
        <v>373</v>
      </c>
      <c r="Q44" s="65" t="s">
        <v>389</v>
      </c>
      <c r="R44" s="65" t="s">
        <v>359</v>
      </c>
      <c r="S44" s="65" t="s">
        <v>369</v>
      </c>
      <c r="T44" s="65" t="s">
        <v>375</v>
      </c>
      <c r="U44" s="65" t="s">
        <v>386</v>
      </c>
      <c r="V44" s="85" t="s">
        <v>356</v>
      </c>
      <c r="W44" s="43" t="s">
        <v>120</v>
      </c>
      <c r="X44" s="11" t="s">
        <v>319</v>
      </c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8"/>
      <c r="BU44" s="18"/>
    </row>
    <row r="45" spans="1:73" ht="18" customHeight="1" x14ac:dyDescent="0.25">
      <c r="A45" s="662"/>
      <c r="B45" s="668"/>
      <c r="C45" s="46">
        <v>5</v>
      </c>
      <c r="D45" s="63" t="s">
        <v>384</v>
      </c>
      <c r="E45" s="65" t="s">
        <v>377</v>
      </c>
      <c r="F45" s="65" t="s">
        <v>231</v>
      </c>
      <c r="G45" s="65" t="s">
        <v>358</v>
      </c>
      <c r="H45" s="65" t="s">
        <v>374</v>
      </c>
      <c r="I45" s="65" t="s">
        <v>196</v>
      </c>
      <c r="J45" s="65" t="s">
        <v>418</v>
      </c>
      <c r="K45" s="65" t="s">
        <v>376</v>
      </c>
      <c r="L45" s="65" t="s">
        <v>378</v>
      </c>
      <c r="M45" s="65" t="s">
        <v>373</v>
      </c>
      <c r="N45" s="65" t="s">
        <v>387</v>
      </c>
      <c r="O45" s="65" t="s">
        <v>357</v>
      </c>
      <c r="P45" s="65" t="s">
        <v>385</v>
      </c>
      <c r="Q45" s="65" t="s">
        <v>359</v>
      </c>
      <c r="R45" s="123" t="s">
        <v>389</v>
      </c>
      <c r="S45" s="65" t="s">
        <v>391</v>
      </c>
      <c r="T45" s="65" t="s">
        <v>386</v>
      </c>
      <c r="U45" s="65" t="s">
        <v>356</v>
      </c>
      <c r="V45" s="85" t="s">
        <v>369</v>
      </c>
      <c r="W45" s="42" t="s">
        <v>122</v>
      </c>
      <c r="X45" s="10" t="s">
        <v>76</v>
      </c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8"/>
      <c r="BU45" s="18"/>
    </row>
    <row r="46" spans="1:73" ht="18" customHeight="1" x14ac:dyDescent="0.25">
      <c r="A46" s="662"/>
      <c r="B46" s="668"/>
      <c r="C46" s="46">
        <v>6</v>
      </c>
      <c r="D46" s="112" t="s">
        <v>384</v>
      </c>
      <c r="E46" s="76" t="s">
        <v>377</v>
      </c>
      <c r="F46" s="76" t="s">
        <v>231</v>
      </c>
      <c r="G46" s="76" t="s">
        <v>358</v>
      </c>
      <c r="H46" s="76" t="s">
        <v>374</v>
      </c>
      <c r="I46" s="76" t="s">
        <v>196</v>
      </c>
      <c r="J46" s="76" t="s">
        <v>418</v>
      </c>
      <c r="K46" s="76" t="s">
        <v>376</v>
      </c>
      <c r="L46" s="76" t="s">
        <v>378</v>
      </c>
      <c r="M46" s="76" t="s">
        <v>373</v>
      </c>
      <c r="N46" s="76" t="s">
        <v>387</v>
      </c>
      <c r="O46" s="76" t="s">
        <v>357</v>
      </c>
      <c r="P46" s="76" t="s">
        <v>385</v>
      </c>
      <c r="Q46" s="76" t="s">
        <v>359</v>
      </c>
      <c r="R46" s="65" t="s">
        <v>389</v>
      </c>
      <c r="S46" s="76" t="s">
        <v>391</v>
      </c>
      <c r="T46" s="76" t="s">
        <v>386</v>
      </c>
      <c r="U46" s="65" t="s">
        <v>356</v>
      </c>
      <c r="V46" s="113" t="s">
        <v>369</v>
      </c>
      <c r="W46" s="42" t="s">
        <v>199</v>
      </c>
      <c r="X46" s="10" t="s">
        <v>233</v>
      </c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8"/>
      <c r="BU46" s="18"/>
    </row>
    <row r="47" spans="1:73" ht="18" customHeight="1" x14ac:dyDescent="0.25">
      <c r="A47" s="662"/>
      <c r="B47" s="668"/>
      <c r="C47" s="46">
        <v>7</v>
      </c>
      <c r="D47" s="734" t="s">
        <v>420</v>
      </c>
      <c r="E47" s="735"/>
      <c r="F47" s="735"/>
      <c r="G47" s="735"/>
      <c r="H47" s="735"/>
      <c r="I47" s="735"/>
      <c r="J47" s="735"/>
      <c r="K47" s="735"/>
      <c r="L47" s="735"/>
      <c r="M47" s="735"/>
      <c r="N47" s="735"/>
      <c r="O47" s="735"/>
      <c r="P47" s="735"/>
      <c r="Q47" s="735"/>
      <c r="R47" s="735"/>
      <c r="S47" s="735"/>
      <c r="T47" s="735"/>
      <c r="U47" s="735"/>
      <c r="V47" s="736"/>
      <c r="W47" s="42" t="s">
        <v>354</v>
      </c>
      <c r="X47" s="10" t="s">
        <v>403</v>
      </c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8"/>
      <c r="BU47" s="18"/>
    </row>
    <row r="48" spans="1:73" ht="18" customHeight="1" thickBot="1" x14ac:dyDescent="0.3">
      <c r="A48" s="663"/>
      <c r="B48" s="669"/>
      <c r="C48" s="16">
        <v>8</v>
      </c>
      <c r="D48" s="737"/>
      <c r="E48" s="738"/>
      <c r="F48" s="738"/>
      <c r="G48" s="738"/>
      <c r="H48" s="738"/>
      <c r="I48" s="738"/>
      <c r="J48" s="738"/>
      <c r="K48" s="738"/>
      <c r="L48" s="738"/>
      <c r="M48" s="738"/>
      <c r="N48" s="738"/>
      <c r="O48" s="738"/>
      <c r="P48" s="738"/>
      <c r="Q48" s="738"/>
      <c r="R48" s="738"/>
      <c r="S48" s="738"/>
      <c r="T48" s="738"/>
      <c r="U48" s="738"/>
      <c r="V48" s="739"/>
      <c r="W48" s="42"/>
      <c r="X48" s="10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8"/>
      <c r="BU48" s="18"/>
    </row>
    <row r="49" spans="1:73" ht="18" customHeight="1" thickTop="1" x14ac:dyDescent="0.25">
      <c r="A49" s="662">
        <v>6</v>
      </c>
      <c r="B49" s="668" t="s">
        <v>21</v>
      </c>
      <c r="C49" s="12">
        <v>1</v>
      </c>
      <c r="D49" s="61" t="s">
        <v>417</v>
      </c>
      <c r="E49" s="72" t="s">
        <v>358</v>
      </c>
      <c r="F49" s="72" t="s">
        <v>359</v>
      </c>
      <c r="G49" s="72" t="s">
        <v>231</v>
      </c>
      <c r="H49" s="138" t="s">
        <v>354</v>
      </c>
      <c r="I49" s="72" t="s">
        <v>384</v>
      </c>
      <c r="J49" s="138" t="s">
        <v>354</v>
      </c>
      <c r="K49" s="72" t="s">
        <v>385</v>
      </c>
      <c r="L49" s="72" t="s">
        <v>370</v>
      </c>
      <c r="M49" s="72" t="s">
        <v>368</v>
      </c>
      <c r="N49" s="72" t="s">
        <v>356</v>
      </c>
      <c r="O49" s="72" t="s">
        <v>366</v>
      </c>
      <c r="P49" s="72" t="s">
        <v>389</v>
      </c>
      <c r="Q49" s="72" t="s">
        <v>391</v>
      </c>
      <c r="R49" s="72" t="s">
        <v>362</v>
      </c>
      <c r="S49" s="72" t="s">
        <v>386</v>
      </c>
      <c r="T49" s="72" t="s">
        <v>369</v>
      </c>
      <c r="U49" s="72" t="s">
        <v>362</v>
      </c>
      <c r="V49" s="91" t="s">
        <v>362</v>
      </c>
      <c r="W49" s="42"/>
      <c r="X49" s="10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8"/>
      <c r="BU49" s="18"/>
    </row>
    <row r="50" spans="1:73" ht="18" customHeight="1" x14ac:dyDescent="0.25">
      <c r="A50" s="662"/>
      <c r="B50" s="664"/>
      <c r="C50" s="46">
        <v>2</v>
      </c>
      <c r="D50" s="139" t="s">
        <v>354</v>
      </c>
      <c r="E50" s="65" t="s">
        <v>358</v>
      </c>
      <c r="F50" s="133" t="s">
        <v>354</v>
      </c>
      <c r="G50" s="65" t="s">
        <v>231</v>
      </c>
      <c r="H50" s="65" t="s">
        <v>417</v>
      </c>
      <c r="I50" s="65" t="s">
        <v>384</v>
      </c>
      <c r="J50" s="65" t="s">
        <v>359</v>
      </c>
      <c r="K50" s="65" t="s">
        <v>385</v>
      </c>
      <c r="L50" s="65" t="s">
        <v>370</v>
      </c>
      <c r="M50" s="65" t="s">
        <v>368</v>
      </c>
      <c r="N50" s="65" t="s">
        <v>356</v>
      </c>
      <c r="O50" s="65" t="s">
        <v>366</v>
      </c>
      <c r="P50" s="65" t="s">
        <v>389</v>
      </c>
      <c r="Q50" s="65" t="s">
        <v>391</v>
      </c>
      <c r="R50" s="65" t="s">
        <v>362</v>
      </c>
      <c r="S50" s="65" t="s">
        <v>386</v>
      </c>
      <c r="T50" s="65" t="s">
        <v>369</v>
      </c>
      <c r="U50" s="65" t="s">
        <v>362</v>
      </c>
      <c r="V50" s="85" t="s">
        <v>362</v>
      </c>
      <c r="W50" s="42"/>
      <c r="X50" s="10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8"/>
      <c r="BU50" s="18"/>
    </row>
    <row r="51" spans="1:73" ht="18" customHeight="1" x14ac:dyDescent="0.25">
      <c r="A51" s="662"/>
      <c r="B51" s="664"/>
      <c r="C51" s="46">
        <v>3</v>
      </c>
      <c r="D51" s="63" t="s">
        <v>358</v>
      </c>
      <c r="E51" s="133" t="s">
        <v>354</v>
      </c>
      <c r="F51" s="65" t="s">
        <v>417</v>
      </c>
      <c r="G51" s="65" t="s">
        <v>365</v>
      </c>
      <c r="H51" s="65" t="s">
        <v>231</v>
      </c>
      <c r="I51" s="65" t="s">
        <v>378</v>
      </c>
      <c r="J51" s="65" t="s">
        <v>384</v>
      </c>
      <c r="K51" s="65" t="s">
        <v>376</v>
      </c>
      <c r="L51" s="65" t="s">
        <v>374</v>
      </c>
      <c r="M51" s="65" t="s">
        <v>356</v>
      </c>
      <c r="N51" s="110" t="s">
        <v>368</v>
      </c>
      <c r="O51" s="65" t="s">
        <v>389</v>
      </c>
      <c r="P51" s="65" t="s">
        <v>366</v>
      </c>
      <c r="Q51" s="65" t="s">
        <v>385</v>
      </c>
      <c r="R51" s="65" t="s">
        <v>386</v>
      </c>
      <c r="S51" s="65" t="s">
        <v>359</v>
      </c>
      <c r="T51" s="65" t="s">
        <v>391</v>
      </c>
      <c r="U51" s="65" t="s">
        <v>357</v>
      </c>
      <c r="V51" s="85" t="s">
        <v>369</v>
      </c>
      <c r="W51" s="42"/>
      <c r="X51" s="10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8"/>
      <c r="BU51" s="18"/>
    </row>
    <row r="52" spans="1:73" ht="18" customHeight="1" x14ac:dyDescent="0.25">
      <c r="A52" s="662"/>
      <c r="B52" s="664"/>
      <c r="C52" s="46">
        <v>4</v>
      </c>
      <c r="D52" s="63" t="s">
        <v>358</v>
      </c>
      <c r="E52" s="65" t="s">
        <v>417</v>
      </c>
      <c r="F52" s="65" t="s">
        <v>343</v>
      </c>
      <c r="G52" s="65" t="s">
        <v>365</v>
      </c>
      <c r="H52" s="65" t="s">
        <v>231</v>
      </c>
      <c r="I52" s="65" t="s">
        <v>378</v>
      </c>
      <c r="J52" s="65" t="s">
        <v>384</v>
      </c>
      <c r="K52" s="65" t="s">
        <v>376</v>
      </c>
      <c r="L52" s="65" t="s">
        <v>374</v>
      </c>
      <c r="M52" s="65" t="s">
        <v>356</v>
      </c>
      <c r="N52" s="65" t="s">
        <v>368</v>
      </c>
      <c r="O52" s="65" t="s">
        <v>389</v>
      </c>
      <c r="P52" s="65" t="s">
        <v>366</v>
      </c>
      <c r="Q52" s="65" t="s">
        <v>385</v>
      </c>
      <c r="R52" s="65" t="s">
        <v>386</v>
      </c>
      <c r="S52" s="133" t="s">
        <v>354</v>
      </c>
      <c r="T52" s="65" t="s">
        <v>391</v>
      </c>
      <c r="U52" s="65" t="s">
        <v>357</v>
      </c>
      <c r="V52" s="85" t="s">
        <v>369</v>
      </c>
      <c r="W52" s="42"/>
      <c r="X52" s="10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8"/>
      <c r="BU52" s="18"/>
    </row>
    <row r="53" spans="1:73" ht="18" customHeight="1" x14ac:dyDescent="0.25">
      <c r="A53" s="662"/>
      <c r="B53" s="664"/>
      <c r="C53" s="46">
        <v>5</v>
      </c>
      <c r="D53" s="78" t="s">
        <v>389</v>
      </c>
      <c r="E53" s="65" t="s">
        <v>365</v>
      </c>
      <c r="F53" s="65" t="s">
        <v>358</v>
      </c>
      <c r="G53" s="65" t="s">
        <v>360</v>
      </c>
      <c r="H53" s="65" t="s">
        <v>384</v>
      </c>
      <c r="I53" s="65" t="s">
        <v>231</v>
      </c>
      <c r="J53" s="65" t="s">
        <v>366</v>
      </c>
      <c r="K53" s="65" t="s">
        <v>378</v>
      </c>
      <c r="L53" s="65" t="s">
        <v>376</v>
      </c>
      <c r="M53" s="65" t="s">
        <v>417</v>
      </c>
      <c r="N53" s="65" t="s">
        <v>402</v>
      </c>
      <c r="O53" s="65" t="s">
        <v>367</v>
      </c>
      <c r="P53" s="65" t="s">
        <v>356</v>
      </c>
      <c r="Q53" s="65" t="s">
        <v>386</v>
      </c>
      <c r="R53" s="65" t="s">
        <v>391</v>
      </c>
      <c r="S53" s="65" t="s">
        <v>385</v>
      </c>
      <c r="T53" s="65" t="s">
        <v>359</v>
      </c>
      <c r="U53" s="65" t="s">
        <v>369</v>
      </c>
      <c r="V53" s="85" t="s">
        <v>357</v>
      </c>
      <c r="W53" s="43"/>
      <c r="X53" s="11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8"/>
      <c r="BU53" s="18"/>
    </row>
    <row r="54" spans="1:73" ht="18" customHeight="1" x14ac:dyDescent="0.25">
      <c r="A54" s="662"/>
      <c r="B54" s="664"/>
      <c r="C54" s="46">
        <v>6</v>
      </c>
      <c r="D54" s="112" t="s">
        <v>389</v>
      </c>
      <c r="E54" s="77" t="s">
        <v>365</v>
      </c>
      <c r="F54" s="76" t="s">
        <v>358</v>
      </c>
      <c r="G54" s="76" t="s">
        <v>360</v>
      </c>
      <c r="H54" s="76" t="s">
        <v>384</v>
      </c>
      <c r="I54" s="76" t="s">
        <v>231</v>
      </c>
      <c r="J54" s="76" t="s">
        <v>366</v>
      </c>
      <c r="K54" s="76" t="s">
        <v>378</v>
      </c>
      <c r="L54" s="76" t="s">
        <v>376</v>
      </c>
      <c r="M54" s="76" t="s">
        <v>402</v>
      </c>
      <c r="N54" s="76" t="s">
        <v>417</v>
      </c>
      <c r="O54" s="76" t="s">
        <v>367</v>
      </c>
      <c r="P54" s="76" t="s">
        <v>356</v>
      </c>
      <c r="Q54" s="76" t="s">
        <v>386</v>
      </c>
      <c r="R54" s="76" t="s">
        <v>391</v>
      </c>
      <c r="S54" s="76" t="s">
        <v>385</v>
      </c>
      <c r="T54" s="137" t="s">
        <v>354</v>
      </c>
      <c r="U54" s="76" t="s">
        <v>369</v>
      </c>
      <c r="V54" s="113" t="s">
        <v>357</v>
      </c>
      <c r="W54" s="42"/>
      <c r="X54" s="10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8"/>
      <c r="BU54" s="18"/>
    </row>
    <row r="55" spans="1:73" ht="18" customHeight="1" thickBot="1" x14ac:dyDescent="0.3">
      <c r="A55" s="662"/>
      <c r="B55" s="664"/>
      <c r="C55" s="46">
        <v>7</v>
      </c>
      <c r="D55" s="740" t="s">
        <v>398</v>
      </c>
      <c r="E55" s="741"/>
      <c r="F55" s="741"/>
      <c r="G55" s="741"/>
      <c r="H55" s="741"/>
      <c r="I55" s="741"/>
      <c r="J55" s="741"/>
      <c r="K55" s="741"/>
      <c r="L55" s="741"/>
      <c r="M55" s="741"/>
      <c r="N55" s="741"/>
      <c r="O55" s="741"/>
      <c r="P55" s="741"/>
      <c r="Q55" s="741"/>
      <c r="R55" s="741"/>
      <c r="S55" s="741"/>
      <c r="T55" s="741"/>
      <c r="U55" s="741"/>
      <c r="V55" s="742"/>
      <c r="W55" s="51"/>
      <c r="X55" s="52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8"/>
      <c r="BU55" s="18"/>
    </row>
    <row r="56" spans="1:73" ht="24.75" customHeight="1" thickBot="1" x14ac:dyDescent="0.3">
      <c r="A56" s="663"/>
      <c r="B56" s="665"/>
      <c r="C56" s="16">
        <v>8</v>
      </c>
      <c r="D56" s="743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  <c r="T56" s="744"/>
      <c r="U56" s="744"/>
      <c r="V56" s="745"/>
      <c r="W56" s="134" t="s">
        <v>77</v>
      </c>
      <c r="X56" s="93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18"/>
      <c r="BT56" s="18"/>
      <c r="BU56" s="18"/>
    </row>
    <row r="57" spans="1:73" ht="27" customHeight="1" thickTop="1" thickBot="1" x14ac:dyDescent="0.3">
      <c r="A57" s="659" t="s">
        <v>79</v>
      </c>
      <c r="B57" s="660"/>
      <c r="C57" s="660"/>
      <c r="D57" s="13">
        <v>27</v>
      </c>
      <c r="E57" s="3">
        <v>5</v>
      </c>
      <c r="F57" s="3">
        <v>24</v>
      </c>
      <c r="G57" s="3">
        <v>25</v>
      </c>
      <c r="H57" s="3">
        <v>26</v>
      </c>
      <c r="I57" s="3">
        <v>23</v>
      </c>
      <c r="J57" s="3">
        <v>18</v>
      </c>
      <c r="K57" s="3">
        <v>2</v>
      </c>
      <c r="L57" s="3">
        <v>17</v>
      </c>
      <c r="M57" s="3">
        <v>8</v>
      </c>
      <c r="N57" s="3">
        <v>14</v>
      </c>
      <c r="O57" s="3">
        <v>12</v>
      </c>
      <c r="P57" s="3">
        <v>22</v>
      </c>
      <c r="Q57" s="3">
        <v>21</v>
      </c>
      <c r="R57" s="3">
        <v>19</v>
      </c>
      <c r="S57" s="3">
        <v>9</v>
      </c>
      <c r="T57" s="3">
        <v>3</v>
      </c>
      <c r="U57" s="3">
        <v>15</v>
      </c>
      <c r="V57" s="14">
        <v>11</v>
      </c>
      <c r="W57" s="746" t="s">
        <v>399</v>
      </c>
      <c r="X57" s="747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</row>
    <row r="58" spans="1:73" ht="4.5" customHeight="1" thickTop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2"/>
      <c r="BR58" s="82"/>
    </row>
    <row r="59" spans="1:73" ht="4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2"/>
      <c r="BR59" s="82"/>
    </row>
    <row r="60" spans="1:73" ht="4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2"/>
      <c r="BR60" s="82"/>
    </row>
    <row r="61" spans="1:73" ht="15" customHeight="1" x14ac:dyDescent="0.25">
      <c r="A61" s="2"/>
      <c r="B61" s="2"/>
      <c r="C61" s="2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2"/>
      <c r="X61" s="19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2"/>
      <c r="BR61" s="82"/>
    </row>
    <row r="62" spans="1:73" ht="15" customHeight="1" x14ac:dyDescent="0.25">
      <c r="A62" s="2"/>
      <c r="B62" s="2"/>
      <c r="C62" s="2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2"/>
      <c r="X62" s="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2"/>
      <c r="BR62" s="82"/>
    </row>
    <row r="63" spans="1:73" ht="15" customHeight="1" x14ac:dyDescent="0.25">
      <c r="A63" s="2"/>
      <c r="B63" s="2"/>
      <c r="C63" s="2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2"/>
      <c r="X63" s="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2"/>
      <c r="BR63" s="82"/>
    </row>
    <row r="64" spans="1:73" ht="15" customHeight="1" x14ac:dyDescent="0.25">
      <c r="A64" s="2"/>
      <c r="B64" s="2"/>
      <c r="C64" s="2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2"/>
      <c r="X64" s="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2"/>
      <c r="BR64" s="82"/>
    </row>
    <row r="65" spans="1:70" ht="15" customHeight="1" x14ac:dyDescent="0.25">
      <c r="A65" s="2"/>
      <c r="B65" s="2"/>
      <c r="C65" s="2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8"/>
      <c r="W65" s="2"/>
      <c r="X65" s="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2"/>
      <c r="BR65" s="82"/>
    </row>
    <row r="66" spans="1:70" ht="24" customHeight="1" x14ac:dyDescent="0.25">
      <c r="A66" s="25" t="s">
        <v>78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U66" s="2"/>
      <c r="W66" s="2"/>
      <c r="X66" s="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2"/>
      <c r="BR66" s="82"/>
    </row>
    <row r="67" spans="1:70" ht="17.100000000000001" customHeight="1" x14ac:dyDescent="0.25">
      <c r="A67" s="22">
        <v>1</v>
      </c>
      <c r="B67" s="21" t="s">
        <v>235</v>
      </c>
      <c r="C67" s="23"/>
      <c r="D67" s="23"/>
      <c r="E67" s="23"/>
      <c r="F67" s="23"/>
      <c r="G67" s="22">
        <v>24</v>
      </c>
      <c r="H67" s="21" t="s">
        <v>95</v>
      </c>
      <c r="L67" s="6"/>
      <c r="M67" s="6"/>
      <c r="O67" s="661" t="s">
        <v>158</v>
      </c>
      <c r="P67" s="661"/>
      <c r="Q67" s="661"/>
      <c r="R67" s="661"/>
      <c r="S67" s="661"/>
      <c r="T67" s="661"/>
      <c r="W67" s="23"/>
      <c r="X67" s="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2"/>
      <c r="BR67" s="82"/>
    </row>
    <row r="68" spans="1:70" ht="17.100000000000001" customHeight="1" thickBot="1" x14ac:dyDescent="0.3">
      <c r="A68" s="22">
        <v>2</v>
      </c>
      <c r="B68" s="23" t="s">
        <v>80</v>
      </c>
      <c r="C68" s="23"/>
      <c r="D68" s="23"/>
      <c r="E68" s="23"/>
      <c r="F68" s="23"/>
      <c r="G68" s="22">
        <v>25</v>
      </c>
      <c r="H68" s="21" t="s">
        <v>107</v>
      </c>
      <c r="I68" s="23"/>
      <c r="K68" s="23"/>
      <c r="L68" s="6"/>
      <c r="M68" s="6"/>
      <c r="O68" s="37"/>
      <c r="P68" s="37"/>
      <c r="Q68" s="37"/>
      <c r="R68" s="37"/>
      <c r="S68" s="37"/>
      <c r="T68" s="37"/>
      <c r="V68" s="21" t="s">
        <v>344</v>
      </c>
      <c r="W68" s="23"/>
      <c r="X68" s="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2"/>
      <c r="BR68" s="82"/>
    </row>
    <row r="69" spans="1:70" ht="17.100000000000001" customHeight="1" thickTop="1" x14ac:dyDescent="0.25">
      <c r="A69" s="22">
        <v>3</v>
      </c>
      <c r="B69" s="23" t="s">
        <v>81</v>
      </c>
      <c r="C69" s="23"/>
      <c r="D69" s="23"/>
      <c r="E69" s="23"/>
      <c r="F69" s="23"/>
      <c r="G69" s="22">
        <v>26</v>
      </c>
      <c r="H69" s="21" t="s">
        <v>109</v>
      </c>
      <c r="I69" s="23"/>
      <c r="J69" s="23"/>
      <c r="K69" s="23"/>
      <c r="L69" s="6"/>
      <c r="M69" s="6"/>
      <c r="O69" s="645" t="s">
        <v>14</v>
      </c>
      <c r="P69" s="646"/>
      <c r="Q69" s="645" t="s">
        <v>129</v>
      </c>
      <c r="R69" s="649"/>
      <c r="S69" s="646"/>
      <c r="T69" s="650"/>
      <c r="V69" s="21" t="s">
        <v>103</v>
      </c>
      <c r="W69" s="23"/>
      <c r="X69" s="2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82"/>
      <c r="BB69" s="82"/>
      <c r="BC69" s="82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2"/>
      <c r="BR69" s="82"/>
    </row>
    <row r="70" spans="1:70" ht="18" customHeight="1" thickBot="1" x14ac:dyDescent="0.3">
      <c r="A70" s="22">
        <v>4</v>
      </c>
      <c r="B70" s="23" t="s">
        <v>82</v>
      </c>
      <c r="C70" s="23"/>
      <c r="D70" s="23"/>
      <c r="E70" s="23"/>
      <c r="F70" s="23"/>
      <c r="G70" s="22">
        <v>27</v>
      </c>
      <c r="H70" s="21" t="s">
        <v>97</v>
      </c>
      <c r="I70" s="23"/>
      <c r="J70" s="23"/>
      <c r="K70" s="23"/>
      <c r="L70" s="6"/>
      <c r="M70" s="6"/>
      <c r="O70" s="647"/>
      <c r="P70" s="648"/>
      <c r="Q70" s="647"/>
      <c r="R70" s="651"/>
      <c r="S70" s="648"/>
      <c r="T70" s="652"/>
      <c r="V70" s="21"/>
      <c r="W70" s="23"/>
      <c r="X70" s="2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2"/>
      <c r="BR70" s="82"/>
    </row>
    <row r="71" spans="1:70" ht="18" customHeight="1" x14ac:dyDescent="0.25">
      <c r="A71" s="22">
        <v>5</v>
      </c>
      <c r="B71" s="23" t="s">
        <v>84</v>
      </c>
      <c r="C71" s="23"/>
      <c r="D71" s="23"/>
      <c r="E71" s="23"/>
      <c r="F71" s="23"/>
      <c r="G71" s="22">
        <v>28</v>
      </c>
      <c r="H71" s="21" t="s">
        <v>108</v>
      </c>
      <c r="I71" s="23"/>
      <c r="J71" s="23"/>
      <c r="K71" s="23"/>
      <c r="L71" s="6"/>
      <c r="M71" s="6"/>
      <c r="O71" s="653">
        <v>1</v>
      </c>
      <c r="P71" s="654"/>
      <c r="Q71" s="655" t="s">
        <v>159</v>
      </c>
      <c r="R71" s="656"/>
      <c r="S71" s="657"/>
      <c r="T71" s="658"/>
      <c r="V71" s="21"/>
      <c r="W71" s="23"/>
      <c r="X71" s="2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2"/>
      <c r="BR71" s="82"/>
    </row>
    <row r="72" spans="1:70" ht="18" customHeight="1" x14ac:dyDescent="0.25">
      <c r="A72" s="22">
        <v>6</v>
      </c>
      <c r="B72" s="23" t="s">
        <v>85</v>
      </c>
      <c r="C72" s="23"/>
      <c r="D72" s="23"/>
      <c r="E72" s="23"/>
      <c r="F72" s="23"/>
      <c r="G72" s="22">
        <v>29</v>
      </c>
      <c r="H72" s="21" t="s">
        <v>110</v>
      </c>
      <c r="J72" s="23"/>
      <c r="K72" s="23"/>
      <c r="L72" s="6"/>
      <c r="M72" s="6"/>
      <c r="O72" s="633">
        <v>2</v>
      </c>
      <c r="P72" s="634"/>
      <c r="Q72" s="635" t="s">
        <v>160</v>
      </c>
      <c r="R72" s="636"/>
      <c r="S72" s="637"/>
      <c r="T72" s="638"/>
      <c r="W72" s="23"/>
      <c r="X72" s="2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2"/>
      <c r="BR72" s="82"/>
    </row>
    <row r="73" spans="1:70" ht="18" customHeight="1" x14ac:dyDescent="0.25">
      <c r="A73" s="22">
        <v>7</v>
      </c>
      <c r="B73" s="23" t="s">
        <v>86</v>
      </c>
      <c r="C73" s="23"/>
      <c r="D73" s="23"/>
      <c r="E73" s="23"/>
      <c r="F73" s="23"/>
      <c r="G73" s="22">
        <v>30</v>
      </c>
      <c r="H73" s="21" t="s">
        <v>142</v>
      </c>
      <c r="I73" s="23"/>
      <c r="J73" s="23"/>
      <c r="K73" s="23"/>
      <c r="L73" s="6"/>
      <c r="M73" s="6"/>
      <c r="O73" s="633">
        <v>3</v>
      </c>
      <c r="P73" s="634"/>
      <c r="Q73" s="635" t="s">
        <v>161</v>
      </c>
      <c r="R73" s="636"/>
      <c r="S73" s="637"/>
      <c r="T73" s="638"/>
      <c r="W73" s="23"/>
      <c r="X73" s="2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2"/>
      <c r="BR73" s="82"/>
    </row>
    <row r="74" spans="1:70" ht="18" customHeight="1" x14ac:dyDescent="0.25">
      <c r="A74" s="22">
        <v>8</v>
      </c>
      <c r="B74" s="21" t="s">
        <v>125</v>
      </c>
      <c r="C74" s="21"/>
      <c r="D74" s="23"/>
      <c r="E74" s="23"/>
      <c r="F74" s="23"/>
      <c r="G74" s="22">
        <v>31</v>
      </c>
      <c r="H74" s="21" t="s">
        <v>99</v>
      </c>
      <c r="I74" s="23"/>
      <c r="J74" s="23"/>
      <c r="K74" s="23"/>
      <c r="L74" s="6"/>
      <c r="M74" s="6"/>
      <c r="O74" s="633">
        <v>4</v>
      </c>
      <c r="P74" s="634"/>
      <c r="Q74" s="635" t="s">
        <v>162</v>
      </c>
      <c r="R74" s="636"/>
      <c r="S74" s="637"/>
      <c r="T74" s="638"/>
      <c r="V74" s="21" t="s">
        <v>235</v>
      </c>
      <c r="W74" s="6"/>
      <c r="X74" s="2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2"/>
      <c r="BR74" s="82"/>
    </row>
    <row r="75" spans="1:70" ht="18" customHeight="1" x14ac:dyDescent="0.25">
      <c r="A75" s="22">
        <v>9</v>
      </c>
      <c r="B75" s="21" t="s">
        <v>128</v>
      </c>
      <c r="C75" s="21"/>
      <c r="D75" s="23"/>
      <c r="E75" s="23"/>
      <c r="F75" s="23"/>
      <c r="G75" s="22">
        <v>32</v>
      </c>
      <c r="H75" s="21" t="s">
        <v>348</v>
      </c>
      <c r="I75" s="23"/>
      <c r="J75" s="23"/>
      <c r="K75" s="23"/>
      <c r="L75" s="6"/>
      <c r="M75" s="6"/>
      <c r="O75" s="633" t="s">
        <v>27</v>
      </c>
      <c r="P75" s="634"/>
      <c r="Q75" s="635" t="s">
        <v>163</v>
      </c>
      <c r="R75" s="636"/>
      <c r="S75" s="637"/>
      <c r="T75" s="638"/>
      <c r="U75" s="7"/>
      <c r="V75" s="21" t="s">
        <v>302</v>
      </c>
      <c r="W75" s="6"/>
      <c r="X75" s="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2"/>
      <c r="BR75" s="82"/>
    </row>
    <row r="76" spans="1:70" ht="18" customHeight="1" x14ac:dyDescent="0.25">
      <c r="A76" s="22">
        <v>10</v>
      </c>
      <c r="B76" s="21" t="s">
        <v>87</v>
      </c>
      <c r="C76" s="21"/>
      <c r="D76" s="21"/>
      <c r="E76" s="21"/>
      <c r="F76" s="21"/>
      <c r="G76" s="22">
        <v>33</v>
      </c>
      <c r="H76" s="21" t="s">
        <v>130</v>
      </c>
      <c r="I76" s="23"/>
      <c r="J76" s="23"/>
      <c r="K76" s="21"/>
      <c r="L76" s="7"/>
      <c r="M76" s="7"/>
      <c r="O76" s="633">
        <v>5</v>
      </c>
      <c r="P76" s="634"/>
      <c r="Q76" s="635" t="s">
        <v>164</v>
      </c>
      <c r="R76" s="636"/>
      <c r="S76" s="637"/>
      <c r="T76" s="638"/>
      <c r="V76" s="7"/>
      <c r="W76" s="7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2"/>
      <c r="BR76" s="82"/>
    </row>
    <row r="77" spans="1:70" ht="18" customHeight="1" x14ac:dyDescent="0.25">
      <c r="A77" s="22">
        <v>11</v>
      </c>
      <c r="B77" s="21" t="s">
        <v>88</v>
      </c>
      <c r="C77" s="21"/>
      <c r="D77" s="21"/>
      <c r="E77" s="21"/>
      <c r="F77" s="21"/>
      <c r="G77" s="22">
        <v>34</v>
      </c>
      <c r="H77" s="23" t="s">
        <v>117</v>
      </c>
      <c r="I77" s="21"/>
      <c r="J77" s="21"/>
      <c r="K77" s="21"/>
      <c r="L77" s="7"/>
      <c r="M77" s="7"/>
      <c r="O77" s="633">
        <v>6</v>
      </c>
      <c r="P77" s="634"/>
      <c r="Q77" s="635" t="s">
        <v>165</v>
      </c>
      <c r="R77" s="636"/>
      <c r="S77" s="637"/>
      <c r="T77" s="638"/>
      <c r="V77" s="7"/>
      <c r="W77" s="7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2"/>
      <c r="BR77" s="82"/>
    </row>
    <row r="78" spans="1:70" ht="18" customHeight="1" x14ac:dyDescent="0.25">
      <c r="A78" s="22">
        <v>12</v>
      </c>
      <c r="B78" s="21" t="s">
        <v>89</v>
      </c>
      <c r="C78" s="21"/>
      <c r="D78" s="21"/>
      <c r="E78" s="21"/>
      <c r="F78" s="21"/>
      <c r="G78" s="22">
        <v>35</v>
      </c>
      <c r="H78" s="23" t="s">
        <v>132</v>
      </c>
      <c r="I78" s="21"/>
      <c r="J78" s="21"/>
      <c r="K78" s="21"/>
      <c r="L78" s="7"/>
      <c r="M78" s="7"/>
      <c r="O78" s="633" t="s">
        <v>27</v>
      </c>
      <c r="P78" s="634"/>
      <c r="Q78" s="635" t="s">
        <v>166</v>
      </c>
      <c r="R78" s="636"/>
      <c r="S78" s="637"/>
      <c r="T78" s="638"/>
      <c r="V78" s="7"/>
      <c r="W78" s="7"/>
    </row>
    <row r="79" spans="1:70" ht="18" customHeight="1" x14ac:dyDescent="0.25">
      <c r="A79" s="22">
        <v>13</v>
      </c>
      <c r="B79" s="21" t="s">
        <v>90</v>
      </c>
      <c r="C79" s="21"/>
      <c r="D79" s="21"/>
      <c r="E79" s="21"/>
      <c r="F79" s="21"/>
      <c r="G79" s="22">
        <v>36</v>
      </c>
      <c r="H79" s="21" t="s">
        <v>184</v>
      </c>
      <c r="I79" s="21"/>
      <c r="J79" s="21"/>
      <c r="K79" s="21"/>
      <c r="O79" s="633">
        <v>7</v>
      </c>
      <c r="P79" s="634"/>
      <c r="Q79" s="635" t="s">
        <v>167</v>
      </c>
      <c r="R79" s="636"/>
      <c r="S79" s="637"/>
      <c r="T79" s="638"/>
    </row>
    <row r="80" spans="1:70" ht="18" customHeight="1" thickBot="1" x14ac:dyDescent="0.3">
      <c r="A80" s="22">
        <v>14</v>
      </c>
      <c r="B80" s="21" t="s">
        <v>91</v>
      </c>
      <c r="C80" s="21"/>
      <c r="D80" s="21"/>
      <c r="E80" s="21"/>
      <c r="F80" s="21"/>
      <c r="G80" s="22">
        <v>37</v>
      </c>
      <c r="H80" s="21" t="s">
        <v>185</v>
      </c>
      <c r="I80" s="21"/>
      <c r="J80" s="21"/>
      <c r="K80" s="21"/>
      <c r="O80" s="639">
        <v>8</v>
      </c>
      <c r="P80" s="640"/>
      <c r="Q80" s="641" t="s">
        <v>168</v>
      </c>
      <c r="R80" s="642"/>
      <c r="S80" s="643"/>
      <c r="T80" s="644"/>
    </row>
    <row r="81" spans="1:53" ht="18" customHeight="1" thickTop="1" x14ac:dyDescent="0.25">
      <c r="A81" s="22">
        <v>15</v>
      </c>
      <c r="B81" s="21" t="s">
        <v>126</v>
      </c>
      <c r="C81" s="21"/>
      <c r="D81" s="21"/>
      <c r="E81" s="21"/>
      <c r="F81" s="21"/>
      <c r="G81" s="22">
        <v>38</v>
      </c>
      <c r="H81" s="21" t="s">
        <v>186</v>
      </c>
      <c r="I81" s="21"/>
      <c r="J81" s="21"/>
      <c r="K81" s="21"/>
      <c r="O81" s="631"/>
      <c r="P81" s="631"/>
      <c r="Q81" s="632"/>
      <c r="R81" s="632"/>
      <c r="S81" s="632"/>
      <c r="T81" s="632"/>
    </row>
    <row r="82" spans="1:53" ht="17.100000000000001" customHeight="1" x14ac:dyDescent="0.25">
      <c r="A82" s="22">
        <v>16</v>
      </c>
      <c r="B82" s="21" t="s">
        <v>105</v>
      </c>
      <c r="C82" s="21"/>
      <c r="D82" s="21"/>
      <c r="E82" s="21"/>
      <c r="F82" s="21"/>
      <c r="G82" s="22">
        <v>39</v>
      </c>
      <c r="H82" s="21" t="s">
        <v>170</v>
      </c>
      <c r="I82" s="21"/>
      <c r="J82" s="21"/>
      <c r="K82" s="21"/>
      <c r="O82" s="631"/>
      <c r="P82" s="631"/>
      <c r="Q82" s="632"/>
      <c r="R82" s="632"/>
      <c r="S82" s="632"/>
      <c r="T82" s="632"/>
    </row>
    <row r="83" spans="1:53" ht="17.100000000000001" customHeight="1" x14ac:dyDescent="0.25">
      <c r="A83" s="22">
        <v>17</v>
      </c>
      <c r="B83" s="21" t="s">
        <v>106</v>
      </c>
      <c r="C83" s="21"/>
      <c r="D83" s="21"/>
      <c r="E83" s="21"/>
      <c r="F83" s="21"/>
      <c r="G83" s="22">
        <v>40</v>
      </c>
      <c r="H83" s="21" t="s">
        <v>334</v>
      </c>
      <c r="I83" s="21"/>
      <c r="J83" s="21"/>
      <c r="K83" s="21"/>
      <c r="O83" s="631"/>
      <c r="P83" s="631"/>
      <c r="Q83" s="632"/>
      <c r="R83" s="632"/>
      <c r="S83" s="632"/>
      <c r="T83" s="632"/>
    </row>
    <row r="84" spans="1:53" ht="17.100000000000001" customHeight="1" x14ac:dyDescent="0.25">
      <c r="A84" s="22">
        <v>18</v>
      </c>
      <c r="B84" s="21" t="s">
        <v>96</v>
      </c>
      <c r="C84" s="21"/>
      <c r="D84" s="21"/>
      <c r="E84" s="21"/>
      <c r="F84" s="21"/>
      <c r="G84" s="22">
        <v>41</v>
      </c>
      <c r="H84" s="21" t="s">
        <v>353</v>
      </c>
      <c r="I84" s="21"/>
      <c r="J84" s="21"/>
      <c r="K84" s="21"/>
      <c r="O84" s="631"/>
      <c r="P84" s="631"/>
      <c r="Q84" s="632"/>
      <c r="R84" s="632"/>
      <c r="S84" s="632"/>
      <c r="T84" s="632"/>
    </row>
    <row r="85" spans="1:53" ht="17.100000000000001" customHeight="1" x14ac:dyDescent="0.25">
      <c r="A85" s="22">
        <v>19</v>
      </c>
      <c r="B85" s="21" t="s">
        <v>92</v>
      </c>
      <c r="C85" s="21"/>
      <c r="D85" s="21"/>
      <c r="E85" s="21"/>
      <c r="F85" s="21"/>
      <c r="G85" s="22">
        <v>42</v>
      </c>
      <c r="H85" s="1" t="s">
        <v>412</v>
      </c>
      <c r="I85" s="21"/>
      <c r="J85" s="21"/>
      <c r="K85" s="21"/>
      <c r="O85" s="631"/>
      <c r="P85" s="631"/>
      <c r="Q85" s="632"/>
      <c r="R85" s="632"/>
      <c r="S85" s="632"/>
      <c r="T85" s="632"/>
      <c r="AH85" s="28">
        <v>1</v>
      </c>
      <c r="AI85" s="28"/>
      <c r="AJ85" s="28"/>
      <c r="AK85" s="41" t="s">
        <v>133</v>
      </c>
      <c r="AL85" s="41"/>
      <c r="AM85" s="41"/>
      <c r="AN85" s="29"/>
      <c r="AO85" s="29"/>
      <c r="AP85" s="29"/>
      <c r="AS85" s="29"/>
      <c r="AT85" s="29"/>
      <c r="AU85" s="29" t="s">
        <v>349</v>
      </c>
      <c r="AV85" s="29"/>
      <c r="AW85" s="29"/>
      <c r="AX85" s="29"/>
      <c r="AY85" s="29"/>
      <c r="AZ85" s="29"/>
      <c r="BA85" s="29"/>
    </row>
    <row r="86" spans="1:53" ht="17.100000000000001" customHeight="1" x14ac:dyDescent="0.25">
      <c r="A86" s="22">
        <v>20</v>
      </c>
      <c r="B86" s="21" t="s">
        <v>124</v>
      </c>
      <c r="C86" s="21"/>
      <c r="D86" s="21"/>
      <c r="E86" s="21"/>
      <c r="F86" s="21"/>
      <c r="G86" s="24">
        <v>43</v>
      </c>
      <c r="H86" s="1" t="s">
        <v>421</v>
      </c>
      <c r="I86" s="21"/>
      <c r="J86" s="21"/>
      <c r="K86" s="21"/>
      <c r="AH86" s="18">
        <v>2</v>
      </c>
      <c r="AI86" s="18"/>
      <c r="AJ86" s="18"/>
      <c r="AK86" s="38" t="s">
        <v>142</v>
      </c>
      <c r="AL86" s="38"/>
      <c r="AM86" s="38"/>
      <c r="AN86" s="29"/>
      <c r="AO86" s="29"/>
      <c r="AP86" s="29"/>
      <c r="AQ86" s="29"/>
      <c r="AR86" s="29"/>
      <c r="AS86" s="29"/>
      <c r="AT86" s="29"/>
      <c r="AU86" s="29" t="s">
        <v>134</v>
      </c>
      <c r="AV86" s="29"/>
      <c r="AW86" s="29"/>
      <c r="AX86" s="29"/>
      <c r="AY86" s="29"/>
      <c r="AZ86" s="29"/>
      <c r="BA86" s="29"/>
    </row>
    <row r="87" spans="1:53" ht="17.100000000000001" customHeight="1" x14ac:dyDescent="0.25">
      <c r="A87" s="22">
        <v>21</v>
      </c>
      <c r="B87" s="21" t="s">
        <v>93</v>
      </c>
      <c r="C87" s="23"/>
      <c r="D87" s="21"/>
      <c r="E87" s="21"/>
      <c r="F87" s="21"/>
      <c r="G87" s="24"/>
      <c r="I87" s="21"/>
      <c r="J87" s="21"/>
      <c r="K87" s="21"/>
      <c r="AH87" s="18">
        <v>3</v>
      </c>
      <c r="AI87" s="18"/>
      <c r="AJ87" s="18"/>
      <c r="AK87" s="38" t="s">
        <v>99</v>
      </c>
      <c r="AL87" s="38"/>
      <c r="AM87" s="38"/>
      <c r="AN87" s="31"/>
      <c r="AO87" s="31"/>
      <c r="AP87" s="31"/>
      <c r="AQ87" s="31"/>
      <c r="AR87" s="31"/>
      <c r="AS87" s="31"/>
      <c r="AT87" s="31"/>
      <c r="AU87" s="31" t="s">
        <v>135</v>
      </c>
      <c r="AV87" s="31"/>
      <c r="AW87" s="31"/>
      <c r="AX87" s="31"/>
      <c r="AY87" s="31"/>
      <c r="AZ87" s="31"/>
      <c r="BA87" s="31"/>
    </row>
    <row r="88" spans="1:53" ht="17.100000000000001" customHeight="1" x14ac:dyDescent="0.25">
      <c r="A88" s="22">
        <v>22</v>
      </c>
      <c r="B88" s="23" t="s">
        <v>94</v>
      </c>
      <c r="D88" s="23"/>
      <c r="E88" s="21"/>
      <c r="F88" s="21"/>
      <c r="K88" s="21"/>
      <c r="AH88" s="18">
        <v>4</v>
      </c>
      <c r="AI88" s="18"/>
      <c r="AJ88" s="18"/>
      <c r="AK88" s="38" t="s">
        <v>350</v>
      </c>
      <c r="AL88" s="38"/>
      <c r="AM88" s="38"/>
      <c r="AN88" s="30"/>
      <c r="AO88" s="30"/>
      <c r="AP88" s="30"/>
      <c r="AQ88" s="30"/>
      <c r="AR88" s="30"/>
      <c r="AS88" s="30"/>
      <c r="AT88" s="30"/>
      <c r="AU88" s="30" t="s">
        <v>351</v>
      </c>
      <c r="AV88" s="30"/>
      <c r="AW88" s="30"/>
      <c r="AX88" s="30"/>
      <c r="AY88" s="30"/>
      <c r="AZ88" s="30"/>
      <c r="BA88" s="30"/>
    </row>
    <row r="89" spans="1:53" ht="15.95" customHeight="1" x14ac:dyDescent="0.25">
      <c r="A89" s="24">
        <v>23</v>
      </c>
      <c r="B89" s="21" t="s">
        <v>114</v>
      </c>
      <c r="G89" s="24"/>
      <c r="H89" s="21"/>
      <c r="I89" s="21"/>
      <c r="J89" s="21"/>
      <c r="AH89" s="18">
        <v>5</v>
      </c>
      <c r="AI89" s="18"/>
      <c r="AJ89" s="18"/>
      <c r="AK89" s="38" t="s">
        <v>137</v>
      </c>
      <c r="AL89" s="38"/>
      <c r="AM89" s="38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</row>
    <row r="90" spans="1:53" ht="15.95" customHeight="1" x14ac:dyDescent="0.25">
      <c r="AH90" s="18">
        <v>8</v>
      </c>
      <c r="AI90" s="18"/>
      <c r="AJ90" s="18"/>
      <c r="AK90" s="38" t="s">
        <v>139</v>
      </c>
      <c r="AL90" s="38"/>
      <c r="AM90" s="38"/>
      <c r="AN90" s="18"/>
      <c r="AO90" s="18"/>
      <c r="AP90" s="18"/>
      <c r="AQ90" s="18"/>
      <c r="AR90" s="18"/>
      <c r="AS90" s="18"/>
      <c r="AT90" s="18"/>
      <c r="AU90" s="30" t="s">
        <v>140</v>
      </c>
      <c r="AV90" s="30"/>
      <c r="AW90" s="30"/>
      <c r="AX90" s="30"/>
      <c r="AY90" s="30"/>
      <c r="AZ90" s="30"/>
      <c r="BA90" s="18"/>
    </row>
    <row r="91" spans="1:53" ht="15.95" customHeight="1" x14ac:dyDescent="0.25">
      <c r="AH91" s="18">
        <v>9</v>
      </c>
      <c r="AI91" s="18"/>
      <c r="AJ91" s="18"/>
      <c r="AK91" s="38" t="s">
        <v>352</v>
      </c>
      <c r="AL91" s="38"/>
      <c r="AM91" s="38"/>
      <c r="AN91" s="18"/>
      <c r="AO91" s="18"/>
      <c r="AP91" s="18"/>
      <c r="AQ91" s="18"/>
      <c r="AR91" s="18"/>
      <c r="AS91" s="18"/>
      <c r="AT91" s="18"/>
      <c r="AU91" s="29" t="s">
        <v>134</v>
      </c>
      <c r="AV91" s="29"/>
      <c r="AW91" s="30"/>
      <c r="AX91" s="30"/>
      <c r="AY91" s="30"/>
      <c r="AZ91" s="30"/>
      <c r="BA91" s="18"/>
    </row>
    <row r="92" spans="1:53" ht="15.95" customHeight="1" x14ac:dyDescent="0.25">
      <c r="AH92" s="18">
        <v>10</v>
      </c>
      <c r="AI92" s="18"/>
      <c r="AJ92" s="18"/>
      <c r="AK92" s="38" t="s">
        <v>334</v>
      </c>
      <c r="AL92" s="38"/>
      <c r="AM92" s="3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</row>
    <row r="93" spans="1:53" ht="15.95" customHeight="1" x14ac:dyDescent="0.25">
      <c r="AH93" s="18">
        <v>11</v>
      </c>
      <c r="AI93" s="18"/>
      <c r="AJ93" s="18"/>
      <c r="AK93" s="38"/>
      <c r="AL93" s="38"/>
      <c r="AM93" s="38"/>
      <c r="AN93" s="18"/>
      <c r="AO93" s="18"/>
      <c r="AP93" s="18"/>
      <c r="AQ93" s="18"/>
      <c r="AR93" s="18"/>
      <c r="AS93" s="18"/>
      <c r="AT93" s="18"/>
      <c r="AU93" s="30"/>
      <c r="AV93" s="30"/>
      <c r="AW93" s="30"/>
      <c r="AX93" s="30"/>
      <c r="AY93" s="30"/>
      <c r="AZ93" s="30"/>
      <c r="BA93" s="18"/>
    </row>
    <row r="94" spans="1:53" ht="15.95" customHeight="1" x14ac:dyDescent="0.25">
      <c r="AH94" s="18">
        <v>12</v>
      </c>
      <c r="AI94" s="18"/>
      <c r="AJ94" s="18"/>
      <c r="AK94" s="38" t="s">
        <v>117</v>
      </c>
      <c r="AL94" s="38"/>
      <c r="AM94" s="38"/>
      <c r="AN94" s="18"/>
      <c r="AO94" s="18"/>
      <c r="AP94" s="18"/>
      <c r="AQ94" s="18"/>
      <c r="AR94" s="18"/>
      <c r="AS94" s="18"/>
      <c r="AT94" s="18"/>
      <c r="AU94" s="30" t="s">
        <v>144</v>
      </c>
      <c r="AV94" s="30"/>
      <c r="AW94" s="30"/>
      <c r="AX94" s="30"/>
      <c r="AY94" s="30"/>
      <c r="AZ94" s="30"/>
      <c r="BA94" s="18"/>
    </row>
    <row r="95" spans="1:53" ht="15.95" customHeight="1" x14ac:dyDescent="0.25">
      <c r="AH95" s="18">
        <v>13</v>
      </c>
      <c r="AI95" s="18"/>
      <c r="AJ95" s="18"/>
      <c r="AK95" s="38"/>
      <c r="AL95" s="38"/>
      <c r="AM95" s="38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18"/>
    </row>
    <row r="96" spans="1:53" ht="15.95" customHeight="1" x14ac:dyDescent="0.25">
      <c r="AH96" s="18">
        <v>14</v>
      </c>
      <c r="AI96" s="18"/>
      <c r="AJ96" s="18"/>
      <c r="AK96" s="39"/>
      <c r="AL96" s="39"/>
      <c r="AM96" s="39"/>
      <c r="BA96" s="30"/>
    </row>
    <row r="97" spans="2:53" ht="15.95" customHeight="1" x14ac:dyDescent="0.25">
      <c r="AH97" s="18">
        <v>15</v>
      </c>
      <c r="AI97" s="18"/>
      <c r="AJ97" s="18"/>
      <c r="AK97" s="39"/>
      <c r="AL97" s="39"/>
      <c r="AM97" s="39"/>
    </row>
    <row r="98" spans="2:53" ht="15.95" customHeight="1" x14ac:dyDescent="0.25">
      <c r="AH98" s="18">
        <v>16</v>
      </c>
      <c r="AI98" s="18"/>
      <c r="AJ98" s="18"/>
      <c r="AK98" s="38"/>
      <c r="AL98" s="38"/>
      <c r="AM98" s="38"/>
      <c r="AN98" s="18"/>
      <c r="AO98" s="18"/>
      <c r="AP98" s="18"/>
      <c r="AQ98" s="18"/>
      <c r="AR98" s="18"/>
      <c r="AS98" s="18"/>
      <c r="AT98" s="18"/>
      <c r="AU98" s="30"/>
      <c r="AV98" s="30"/>
      <c r="AW98" s="30"/>
      <c r="AX98" s="30"/>
      <c r="AY98" s="30"/>
      <c r="AZ98" s="30"/>
      <c r="BA98" s="18"/>
    </row>
    <row r="99" spans="2:53" ht="15.95" customHeight="1" x14ac:dyDescent="0.25">
      <c r="AH99" s="18">
        <v>17</v>
      </c>
      <c r="AI99" s="18"/>
      <c r="AJ99" s="18"/>
      <c r="AK99" s="39"/>
      <c r="AL99" s="39"/>
      <c r="AM99" s="39"/>
    </row>
    <row r="100" spans="2:53" ht="15.95" customHeight="1" x14ac:dyDescent="0.25">
      <c r="B100" s="105" t="s">
        <v>199</v>
      </c>
      <c r="C100" s="105"/>
      <c r="D100" s="105"/>
      <c r="E100" s="105"/>
      <c r="F100" s="105"/>
    </row>
    <row r="101" spans="2:53" ht="15.95" customHeight="1" x14ac:dyDescent="0.25">
      <c r="B101" s="105" t="s">
        <v>291</v>
      </c>
      <c r="C101" s="105"/>
      <c r="E101" s="105">
        <v>6</v>
      </c>
      <c r="F101" s="105"/>
      <c r="G101" s="105" t="s">
        <v>292</v>
      </c>
    </row>
    <row r="102" spans="2:53" ht="15.95" customHeight="1" x14ac:dyDescent="0.25">
      <c r="B102" s="105" t="s">
        <v>293</v>
      </c>
      <c r="C102" s="105"/>
      <c r="E102" s="105">
        <v>6</v>
      </c>
      <c r="F102" s="105"/>
      <c r="G102" s="105" t="s">
        <v>294</v>
      </c>
    </row>
    <row r="103" spans="2:53" ht="15.95" customHeight="1" x14ac:dyDescent="0.25">
      <c r="B103" s="105" t="s">
        <v>295</v>
      </c>
      <c r="C103" s="105"/>
      <c r="E103" s="105">
        <v>6</v>
      </c>
      <c r="F103" s="105"/>
      <c r="G103" s="105" t="s">
        <v>292</v>
      </c>
    </row>
    <row r="104" spans="2:53" ht="15.95" customHeight="1" x14ac:dyDescent="0.25">
      <c r="B104" s="105" t="s">
        <v>296</v>
      </c>
      <c r="C104" s="105"/>
      <c r="E104" s="105">
        <v>6</v>
      </c>
      <c r="F104" s="105"/>
      <c r="G104" s="105" t="s">
        <v>297</v>
      </c>
    </row>
    <row r="105" spans="2:53" ht="15.95" customHeight="1" x14ac:dyDescent="0.25">
      <c r="B105" s="105" t="s">
        <v>298</v>
      </c>
      <c r="C105" s="105"/>
      <c r="E105" s="105">
        <v>6</v>
      </c>
      <c r="F105" s="105"/>
      <c r="G105" s="105" t="s">
        <v>297</v>
      </c>
    </row>
    <row r="106" spans="2:53" ht="15.95" customHeight="1" x14ac:dyDescent="0.25">
      <c r="B106" s="105" t="s">
        <v>299</v>
      </c>
      <c r="C106" s="105"/>
      <c r="E106" s="105">
        <v>6</v>
      </c>
      <c r="F106" s="105"/>
      <c r="G106" s="105" t="s">
        <v>294</v>
      </c>
    </row>
    <row r="107" spans="2:53" ht="15.95" customHeight="1" x14ac:dyDescent="0.25">
      <c r="B107" s="105"/>
      <c r="C107" s="105"/>
      <c r="D107" s="105"/>
      <c r="E107" s="105"/>
      <c r="F107" s="105"/>
    </row>
    <row r="108" spans="2:53" ht="15.95" customHeight="1" x14ac:dyDescent="0.25">
      <c r="B108" s="105" t="s">
        <v>300</v>
      </c>
      <c r="C108" s="105"/>
      <c r="D108" s="105"/>
      <c r="E108" s="105"/>
      <c r="F108" s="105"/>
    </row>
    <row r="109" spans="2:53" ht="15.95" customHeight="1" x14ac:dyDescent="0.25">
      <c r="B109" s="105" t="s">
        <v>291</v>
      </c>
      <c r="C109" s="105"/>
      <c r="E109" s="105">
        <v>4</v>
      </c>
      <c r="F109" s="105"/>
    </row>
    <row r="110" spans="2:53" ht="15.95" customHeight="1" x14ac:dyDescent="0.25">
      <c r="B110" s="105" t="s">
        <v>295</v>
      </c>
      <c r="C110" s="105"/>
      <c r="E110" s="105">
        <v>4</v>
      </c>
      <c r="F110" s="105" t="s">
        <v>292</v>
      </c>
    </row>
    <row r="111" spans="2:53" ht="15.95" customHeight="1" x14ac:dyDescent="0.25">
      <c r="B111" s="105" t="s">
        <v>299</v>
      </c>
      <c r="C111" s="105"/>
      <c r="E111" s="105">
        <v>4</v>
      </c>
      <c r="F111" s="105" t="s">
        <v>294</v>
      </c>
    </row>
  </sheetData>
  <mergeCells count="61">
    <mergeCell ref="A1:X1"/>
    <mergeCell ref="A6:A8"/>
    <mergeCell ref="B6:B8"/>
    <mergeCell ref="C6:C8"/>
    <mergeCell ref="D6:V6"/>
    <mergeCell ref="W6:X8"/>
    <mergeCell ref="A9:A16"/>
    <mergeCell ref="B9:B16"/>
    <mergeCell ref="D9:V10"/>
    <mergeCell ref="W16:X16"/>
    <mergeCell ref="A17:A24"/>
    <mergeCell ref="B17:B24"/>
    <mergeCell ref="W19:X19"/>
    <mergeCell ref="A25:A32"/>
    <mergeCell ref="B25:B32"/>
    <mergeCell ref="A33:A40"/>
    <mergeCell ref="B33:B40"/>
    <mergeCell ref="A41:A48"/>
    <mergeCell ref="B41:B48"/>
    <mergeCell ref="D47:V48"/>
    <mergeCell ref="A49:A56"/>
    <mergeCell ref="B49:B56"/>
    <mergeCell ref="D55:V56"/>
    <mergeCell ref="A57:C57"/>
    <mergeCell ref="W57:X57"/>
    <mergeCell ref="O67:T67"/>
    <mergeCell ref="O69:P70"/>
    <mergeCell ref="Q69:T70"/>
    <mergeCell ref="O71:P71"/>
    <mergeCell ref="Q71:T71"/>
    <mergeCell ref="O72:P72"/>
    <mergeCell ref="Q72:T72"/>
    <mergeCell ref="O73:P73"/>
    <mergeCell ref="Q73:T73"/>
    <mergeCell ref="O74:P74"/>
    <mergeCell ref="Q74:T74"/>
    <mergeCell ref="O75:P75"/>
    <mergeCell ref="Q75:T75"/>
    <mergeCell ref="O76:P76"/>
    <mergeCell ref="Q76:T76"/>
    <mergeCell ref="O77:P77"/>
    <mergeCell ref="Q77:T77"/>
    <mergeCell ref="O78:P78"/>
    <mergeCell ref="Q78:T78"/>
    <mergeCell ref="Q84:T84"/>
    <mergeCell ref="O79:P79"/>
    <mergeCell ref="Q79:T79"/>
    <mergeCell ref="O80:P80"/>
    <mergeCell ref="Q80:T80"/>
    <mergeCell ref="O81:P81"/>
    <mergeCell ref="Q81:T81"/>
    <mergeCell ref="O85:P85"/>
    <mergeCell ref="Q85:T85"/>
    <mergeCell ref="D7:J7"/>
    <mergeCell ref="K7:P7"/>
    <mergeCell ref="Q7:V7"/>
    <mergeCell ref="O82:P82"/>
    <mergeCell ref="Q82:T82"/>
    <mergeCell ref="O83:P83"/>
    <mergeCell ref="Q83:T83"/>
    <mergeCell ref="O84:P84"/>
  </mergeCells>
  <pageMargins left="0.36" right="1.38" top="0.47" bottom="0.28999999999999998" header="0.31496062992125984" footer="0.25"/>
  <pageSetup paperSize="5" orientation="landscape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I170"/>
  <sheetViews>
    <sheetView topLeftCell="A7" zoomScale="70" zoomScaleNormal="70" workbookViewId="0">
      <pane xSplit="2" ySplit="3" topLeftCell="M10" activePane="bottomRight" state="frozen"/>
      <selection activeCell="A7" sqref="A7"/>
      <selection pane="topRight" activeCell="C7" sqref="C7"/>
      <selection pane="bottomLeft" activeCell="A10" sqref="A10"/>
      <selection pane="bottomRight" activeCell="AF42" sqref="AF42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4" width="5.7109375" style="1" customWidth="1"/>
    <col min="25" max="25" width="5.140625" style="1" customWidth="1"/>
    <col min="26" max="26" width="29.28515625" style="1" customWidth="1"/>
    <col min="27" max="27" width="3.7109375" style="1" customWidth="1"/>
    <col min="28" max="47" width="6.7109375" style="1" customWidth="1"/>
    <col min="48" max="49" width="6.7109375" style="18" customWidth="1"/>
    <col min="50" max="50" width="6" style="18" customWidth="1"/>
    <col min="51" max="65" width="4.7109375" style="18" customWidth="1"/>
    <col min="66" max="131" width="4.7109375" style="1" customWidth="1"/>
    <col min="132" max="153" width="5.28515625" style="1" customWidth="1"/>
    <col min="154" max="16384" width="9.140625" style="1"/>
  </cols>
  <sheetData>
    <row r="1" spans="1:165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</row>
    <row r="2" spans="1:165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</row>
    <row r="3" spans="1:165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</row>
    <row r="4" spans="1:165" ht="18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</row>
    <row r="5" spans="1:165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65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00" t="s">
        <v>15</v>
      </c>
      <c r="Z6" s="801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65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02"/>
      <c r="Z7" s="803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41"/>
      <c r="AX7" s="241"/>
    </row>
    <row r="8" spans="1:165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02"/>
      <c r="Z8" s="803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41"/>
      <c r="AX8" s="241"/>
    </row>
    <row r="9" spans="1:165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04"/>
      <c r="Z9" s="805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508</v>
      </c>
      <c r="AZ9" s="118" t="s">
        <v>570</v>
      </c>
      <c r="BA9" s="118" t="s">
        <v>571</v>
      </c>
      <c r="BB9" s="197" t="s">
        <v>453</v>
      </c>
      <c r="BC9" s="118" t="s">
        <v>572</v>
      </c>
      <c r="BD9" s="118" t="s">
        <v>573</v>
      </c>
      <c r="BE9" s="118" t="s">
        <v>341</v>
      </c>
      <c r="BF9" s="118" t="s">
        <v>242</v>
      </c>
      <c r="BG9" s="197" t="s">
        <v>453</v>
      </c>
      <c r="BH9" s="118" t="s">
        <v>509</v>
      </c>
      <c r="BI9" s="118" t="s">
        <v>510</v>
      </c>
      <c r="BJ9" s="197" t="s">
        <v>453</v>
      </c>
      <c r="BK9" s="118" t="s">
        <v>454</v>
      </c>
      <c r="BL9" s="196" t="s">
        <v>574</v>
      </c>
      <c r="BM9" s="197" t="s">
        <v>453</v>
      </c>
      <c r="BN9" s="118" t="s">
        <v>511</v>
      </c>
      <c r="BO9" s="118" t="s">
        <v>512</v>
      </c>
      <c r="BP9" s="197" t="s">
        <v>453</v>
      </c>
      <c r="BQ9" s="118" t="s">
        <v>575</v>
      </c>
      <c r="BR9" s="118" t="s">
        <v>387</v>
      </c>
      <c r="BS9" s="197" t="s">
        <v>453</v>
      </c>
      <c r="BT9" s="118" t="s">
        <v>255</v>
      </c>
      <c r="BU9" s="118" t="s">
        <v>513</v>
      </c>
      <c r="BV9" s="118" t="s">
        <v>256</v>
      </c>
      <c r="BW9" s="197" t="s">
        <v>453</v>
      </c>
      <c r="BX9" s="118" t="s">
        <v>455</v>
      </c>
      <c r="BY9" s="118" t="s">
        <v>576</v>
      </c>
      <c r="BZ9" s="197" t="s">
        <v>453</v>
      </c>
      <c r="CA9" s="118" t="s">
        <v>577</v>
      </c>
      <c r="CB9" s="118" t="s">
        <v>578</v>
      </c>
      <c r="CC9" s="197" t="s">
        <v>453</v>
      </c>
      <c r="CD9" s="118" t="s">
        <v>562</v>
      </c>
      <c r="CE9" s="118" t="s">
        <v>569</v>
      </c>
      <c r="CF9" s="118" t="s">
        <v>237</v>
      </c>
      <c r="CG9" s="118" t="s">
        <v>514</v>
      </c>
      <c r="CH9" s="197" t="s">
        <v>453</v>
      </c>
      <c r="CI9" s="118" t="s">
        <v>456</v>
      </c>
      <c r="CJ9" s="118" t="s">
        <v>579</v>
      </c>
      <c r="CK9" s="118" t="s">
        <v>580</v>
      </c>
      <c r="CL9" s="197" t="s">
        <v>453</v>
      </c>
      <c r="CM9" s="118" t="s">
        <v>581</v>
      </c>
      <c r="CN9" s="118" t="s">
        <v>582</v>
      </c>
      <c r="CO9" s="118" t="s">
        <v>583</v>
      </c>
      <c r="CP9" s="197" t="s">
        <v>453</v>
      </c>
      <c r="CQ9" s="118" t="s">
        <v>241</v>
      </c>
      <c r="CR9" s="118" t="s">
        <v>244</v>
      </c>
      <c r="CS9" s="197" t="s">
        <v>453</v>
      </c>
      <c r="CT9" s="118" t="s">
        <v>457</v>
      </c>
      <c r="CU9" s="118" t="s">
        <v>584</v>
      </c>
      <c r="CV9" s="197" t="s">
        <v>453</v>
      </c>
      <c r="CW9" s="118" t="s">
        <v>515</v>
      </c>
      <c r="CX9" s="118" t="s">
        <v>585</v>
      </c>
      <c r="CY9" s="118" t="s">
        <v>586</v>
      </c>
      <c r="CZ9" s="197" t="s">
        <v>453</v>
      </c>
      <c r="DA9" s="118" t="s">
        <v>516</v>
      </c>
      <c r="DB9" s="118" t="s">
        <v>587</v>
      </c>
      <c r="DC9" s="197" t="s">
        <v>453</v>
      </c>
      <c r="DD9" s="118" t="s">
        <v>517</v>
      </c>
      <c r="DE9" s="118" t="s">
        <v>518</v>
      </c>
      <c r="DF9" s="197" t="s">
        <v>453</v>
      </c>
      <c r="DG9" s="24" t="s">
        <v>588</v>
      </c>
      <c r="DH9" s="24" t="s">
        <v>589</v>
      </c>
      <c r="DI9" s="197" t="s">
        <v>453</v>
      </c>
      <c r="DJ9" s="118" t="s">
        <v>519</v>
      </c>
      <c r="DK9" s="118" t="s">
        <v>520</v>
      </c>
      <c r="DL9" s="197" t="s">
        <v>453</v>
      </c>
      <c r="DM9" s="118" t="s">
        <v>590</v>
      </c>
      <c r="DN9" s="118" t="s">
        <v>268</v>
      </c>
      <c r="DO9" s="118" t="s">
        <v>267</v>
      </c>
      <c r="DP9" s="197" t="s">
        <v>453</v>
      </c>
      <c r="DQ9" s="118" t="s">
        <v>458</v>
      </c>
      <c r="DR9" s="118" t="s">
        <v>592</v>
      </c>
      <c r="DS9" s="118" t="s">
        <v>287</v>
      </c>
      <c r="DT9" s="118" t="s">
        <v>521</v>
      </c>
      <c r="DU9" s="118" t="s">
        <v>522</v>
      </c>
      <c r="DV9" s="197" t="s">
        <v>453</v>
      </c>
      <c r="DW9" s="118" t="s">
        <v>523</v>
      </c>
      <c r="DX9" s="118" t="s">
        <v>524</v>
      </c>
      <c r="DY9" s="197" t="s">
        <v>453</v>
      </c>
      <c r="DZ9" s="118" t="s">
        <v>391</v>
      </c>
      <c r="EA9" s="118" t="s">
        <v>596</v>
      </c>
      <c r="EB9" s="118"/>
      <c r="EC9" s="118"/>
      <c r="ED9" s="118"/>
      <c r="EE9" s="1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</row>
    <row r="10" spans="1:165" ht="21" customHeight="1" thickTop="1" thickBot="1" x14ac:dyDescent="0.3">
      <c r="A10" s="789">
        <v>1</v>
      </c>
      <c r="B10" s="790" t="s">
        <v>16</v>
      </c>
      <c r="C10" s="220">
        <v>0</v>
      </c>
      <c r="D10" s="791" t="s">
        <v>104</v>
      </c>
      <c r="E10" s="792"/>
      <c r="F10" s="792"/>
      <c r="G10" s="792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3"/>
      <c r="Y10" s="189"/>
      <c r="Z10" s="212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18"/>
      <c r="BG10" s="197"/>
      <c r="BH10" s="118"/>
      <c r="BI10" s="118"/>
      <c r="BJ10" s="197"/>
      <c r="BK10" s="118"/>
      <c r="BL10" s="196"/>
      <c r="BM10" s="197"/>
      <c r="BN10" s="118"/>
      <c r="BO10" s="118"/>
      <c r="BP10" s="197"/>
      <c r="BQ10" s="118"/>
      <c r="BR10" s="118"/>
      <c r="BS10" s="197"/>
      <c r="BT10" s="118"/>
      <c r="BU10" s="118"/>
      <c r="BV10" s="118"/>
      <c r="BW10" s="197"/>
      <c r="BX10" s="118"/>
      <c r="BY10" s="118"/>
      <c r="BZ10" s="197"/>
      <c r="CA10" s="118"/>
      <c r="CB10" s="118"/>
      <c r="CC10" s="197"/>
      <c r="CD10" s="118"/>
      <c r="CE10" s="118"/>
      <c r="CF10" s="118"/>
      <c r="CG10" s="118"/>
      <c r="CH10" s="197"/>
      <c r="CI10" s="118"/>
      <c r="CJ10" s="118"/>
      <c r="CK10" s="118"/>
      <c r="CL10" s="197"/>
      <c r="CM10" s="118"/>
      <c r="CN10" s="118"/>
      <c r="CO10" s="118"/>
      <c r="CP10" s="197"/>
      <c r="CQ10" s="118"/>
      <c r="CR10" s="118"/>
      <c r="CS10" s="197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97"/>
      <c r="DG10" s="24"/>
      <c r="DH10" s="24"/>
      <c r="DI10" s="24"/>
      <c r="DJ10" s="118"/>
      <c r="DK10" s="118"/>
      <c r="DL10" s="197"/>
      <c r="DM10" s="118"/>
      <c r="DN10" s="118"/>
      <c r="DO10" s="118"/>
      <c r="DP10" s="197"/>
      <c r="DQ10" s="118"/>
      <c r="DR10" s="118"/>
      <c r="DS10" s="118"/>
      <c r="DT10" s="118"/>
      <c r="DU10" s="118"/>
      <c r="DV10" s="197"/>
      <c r="DW10" s="118"/>
      <c r="DX10" s="118"/>
      <c r="DY10" s="197"/>
      <c r="DZ10" s="118"/>
      <c r="EA10" s="118"/>
      <c r="EB10" s="118"/>
      <c r="EC10" s="118"/>
      <c r="ED10" s="118"/>
      <c r="EE10" s="1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</row>
    <row r="11" spans="1:165" ht="21" customHeight="1" thickBot="1" x14ac:dyDescent="0.3">
      <c r="A11" s="774"/>
      <c r="B11" s="777"/>
      <c r="C11" s="174">
        <v>1</v>
      </c>
      <c r="D11" s="794"/>
      <c r="E11" s="795"/>
      <c r="F11" s="795"/>
      <c r="G11" s="795"/>
      <c r="H11" s="795"/>
      <c r="I11" s="795"/>
      <c r="J11" s="795"/>
      <c r="K11" s="795"/>
      <c r="L11" s="795"/>
      <c r="M11" s="795"/>
      <c r="N11" s="795"/>
      <c r="O11" s="795"/>
      <c r="P11" s="795"/>
      <c r="Q11" s="795"/>
      <c r="R11" s="795"/>
      <c r="S11" s="795"/>
      <c r="T11" s="795"/>
      <c r="U11" s="795"/>
      <c r="V11" s="795"/>
      <c r="W11" s="795"/>
      <c r="X11" s="796"/>
      <c r="Y11" s="47" t="s">
        <v>127</v>
      </c>
      <c r="Z11" s="32"/>
      <c r="AA11" s="2"/>
      <c r="AB11" s="266" t="s">
        <v>508</v>
      </c>
      <c r="AC11" s="266" t="s">
        <v>508</v>
      </c>
      <c r="AD11" s="266" t="s">
        <v>508</v>
      </c>
      <c r="AE11" s="272" t="s">
        <v>508</v>
      </c>
      <c r="AF11" s="272" t="s">
        <v>508</v>
      </c>
      <c r="AG11" s="272" t="s">
        <v>508</v>
      </c>
      <c r="AH11" s="272" t="s">
        <v>508</v>
      </c>
      <c r="AI11" s="272" t="s">
        <v>603</v>
      </c>
      <c r="AJ11" s="272" t="s">
        <v>603</v>
      </c>
      <c r="AK11" s="272" t="s">
        <v>603</v>
      </c>
      <c r="AL11" s="272" t="s">
        <v>508</v>
      </c>
      <c r="AM11" s="266" t="s">
        <v>570</v>
      </c>
      <c r="AN11" s="266" t="s">
        <v>570</v>
      </c>
      <c r="AO11" s="266" t="s">
        <v>570</v>
      </c>
      <c r="AP11" s="272" t="s">
        <v>570</v>
      </c>
      <c r="AQ11" s="272" t="s">
        <v>570</v>
      </c>
      <c r="AR11" s="272" t="s">
        <v>570</v>
      </c>
      <c r="AS11" s="272" t="s">
        <v>570</v>
      </c>
      <c r="AT11" s="272" t="s">
        <v>570</v>
      </c>
      <c r="AU11" s="272" t="s">
        <v>570</v>
      </c>
      <c r="AV11" s="272" t="s">
        <v>570</v>
      </c>
      <c r="AY11" s="118"/>
      <c r="AZ11" s="118"/>
      <c r="BA11" s="118"/>
      <c r="BB11" s="118"/>
      <c r="BC11" s="118"/>
      <c r="BD11" s="118"/>
      <c r="BE11" s="118"/>
      <c r="BF11" s="7"/>
      <c r="BG11" s="118"/>
      <c r="BH11" s="118"/>
      <c r="BI11" s="7"/>
      <c r="BJ11" s="118"/>
      <c r="BK11" s="118"/>
      <c r="BL11" s="118"/>
      <c r="BM11" s="118"/>
      <c r="BN11" s="118"/>
      <c r="BO11" s="118"/>
      <c r="BP11" s="118"/>
      <c r="BQ11" s="118"/>
      <c r="BR11" s="27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27"/>
      <c r="DR11" s="118"/>
      <c r="DS11" s="27"/>
      <c r="DT11" s="27"/>
      <c r="DU11" s="27"/>
      <c r="DV11" s="27"/>
      <c r="DW11" s="27"/>
      <c r="DX11" s="27"/>
      <c r="DY11" s="27"/>
      <c r="DZ11" s="7"/>
      <c r="EA11" s="7"/>
      <c r="EB11" s="7"/>
      <c r="EC11" s="7"/>
      <c r="ED11" s="7"/>
      <c r="EE11" s="7"/>
    </row>
    <row r="12" spans="1:165" ht="17.100000000000001" customHeight="1" x14ac:dyDescent="0.25">
      <c r="A12" s="774"/>
      <c r="B12" s="777"/>
      <c r="C12" s="172">
        <v>2</v>
      </c>
      <c r="D12" s="149"/>
      <c r="E12" s="150"/>
      <c r="F12" s="160"/>
      <c r="G12" s="163"/>
      <c r="H12" s="160"/>
      <c r="I12" s="159"/>
      <c r="J12" s="151"/>
      <c r="K12" s="149"/>
      <c r="L12" s="150"/>
      <c r="M12" s="160"/>
      <c r="N12" s="163"/>
      <c r="O12" s="160"/>
      <c r="P12" s="159"/>
      <c r="Q12" s="151"/>
      <c r="R12" s="157"/>
      <c r="S12" s="166"/>
      <c r="T12" s="160"/>
      <c r="U12" s="163"/>
      <c r="V12" s="160"/>
      <c r="W12" s="159"/>
      <c r="X12" s="151"/>
      <c r="Y12" s="26" t="s">
        <v>541</v>
      </c>
      <c r="Z12" s="8"/>
      <c r="AA12" s="2"/>
      <c r="AB12" s="266" t="s">
        <v>508</v>
      </c>
      <c r="AC12" s="266" t="s">
        <v>508</v>
      </c>
      <c r="AD12" s="266" t="s">
        <v>508</v>
      </c>
      <c r="AE12" s="272" t="s">
        <v>508</v>
      </c>
      <c r="AF12" s="272" t="s">
        <v>508</v>
      </c>
      <c r="AG12" s="272" t="s">
        <v>508</v>
      </c>
      <c r="AH12" s="272" t="s">
        <v>508</v>
      </c>
      <c r="AI12" s="272" t="s">
        <v>603</v>
      </c>
      <c r="AJ12" s="272" t="s">
        <v>603</v>
      </c>
      <c r="AK12" s="272" t="s">
        <v>603</v>
      </c>
      <c r="AL12" s="272" t="s">
        <v>508</v>
      </c>
      <c r="AM12" s="266" t="s">
        <v>570</v>
      </c>
      <c r="AN12" s="266" t="s">
        <v>570</v>
      </c>
      <c r="AO12" s="266" t="s">
        <v>570</v>
      </c>
      <c r="AP12" s="272" t="s">
        <v>570</v>
      </c>
      <c r="AQ12" s="272" t="s">
        <v>570</v>
      </c>
      <c r="AR12" s="272" t="s">
        <v>570</v>
      </c>
      <c r="AS12" s="272" t="s">
        <v>570</v>
      </c>
      <c r="AT12" s="272" t="s">
        <v>570</v>
      </c>
      <c r="AU12" s="272" t="s">
        <v>570</v>
      </c>
      <c r="AV12" s="272" t="s">
        <v>570</v>
      </c>
      <c r="AY12" s="118">
        <f t="shared" ref="AY12:AY17" si="0">COUNTIF(D12:X12,"A.12")</f>
        <v>0</v>
      </c>
      <c r="AZ12" s="118">
        <f>COUNTIF(D12:X12,"A.36")</f>
        <v>0</v>
      </c>
      <c r="BA12" s="118">
        <f>COUNTIF(D12:X12,"N.36")</f>
        <v>0</v>
      </c>
      <c r="BB12" s="118">
        <f t="shared" ref="BB12:BB17" si="1">SUM(AZ12:BA12)</f>
        <v>0</v>
      </c>
      <c r="BC12" s="118">
        <f>COUNTIF(D12:X12,"B.24")</f>
        <v>0</v>
      </c>
      <c r="BD12" s="118">
        <f>COUNTIF(D12:X12,"B.27")</f>
        <v>0</v>
      </c>
      <c r="BE12" s="118">
        <f t="shared" ref="BE12:BE43" si="2">COUNTIF(D12:X12,"C.7")</f>
        <v>0</v>
      </c>
      <c r="BF12" s="117">
        <f t="shared" ref="BF12:BF43" si="3">COUNTIF(D12:X12,"S.7")</f>
        <v>0</v>
      </c>
      <c r="BG12" s="118">
        <f t="shared" ref="BG12:BG17" si="4">SUM(BE12:BF12)</f>
        <v>0</v>
      </c>
      <c r="BH12" s="118">
        <f t="shared" ref="BH12:BH43" si="5">COUNTIF(D12:X12,"C.14")</f>
        <v>0</v>
      </c>
      <c r="BI12" s="117">
        <f t="shared" ref="BI12:BI43" si="6">COUNTIF(D12:X12,"CP.14")</f>
        <v>0</v>
      </c>
      <c r="BJ12" s="118">
        <f t="shared" ref="BJ12:BJ17" si="7">SUM(BH12:BI12)</f>
        <v>0</v>
      </c>
      <c r="BK12" s="118">
        <f>COUNTIF(D12:X12,"C.21")</f>
        <v>0</v>
      </c>
      <c r="BL12" s="118">
        <f>COUNTIF(D12:X12,"CP.21")</f>
        <v>0</v>
      </c>
      <c r="BM12" s="118">
        <f t="shared" ref="BM12:BM17" si="8">SUM(BK12:BL12)</f>
        <v>0</v>
      </c>
      <c r="BN12" s="117">
        <f t="shared" ref="BN12:BN43" si="9">COUNTIF(D12:X12,"D.13")</f>
        <v>0</v>
      </c>
      <c r="BO12" s="117">
        <f t="shared" ref="BO12:BO43" si="10">COUNTIF(D12:X12,"DP.13")</f>
        <v>0</v>
      </c>
      <c r="BP12" s="117">
        <f t="shared" ref="BP12:BP17" si="11">SUM(BN12:BO12)</f>
        <v>0</v>
      </c>
      <c r="BQ12" s="117">
        <f>COUNTIF(D12:X12,"DP.34")</f>
        <v>0</v>
      </c>
      <c r="BR12" s="117">
        <f>COUNTIF(D12:X12,"O.34")</f>
        <v>0</v>
      </c>
      <c r="BS12" s="117">
        <f t="shared" ref="BS12:BS17" si="12">SUM(BQ12:BR12)</f>
        <v>0</v>
      </c>
      <c r="BT12" s="117">
        <f t="shared" ref="BT12:BT43" si="13">COUNTIF(D12:X12,"E.10")</f>
        <v>0</v>
      </c>
      <c r="BU12" s="117">
        <f t="shared" ref="BU12:BU43" si="14">COUNTIF(D12:X12,"EP.10")</f>
        <v>0</v>
      </c>
      <c r="BV12" s="117">
        <f t="shared" ref="BV12:BV43" si="15">COUNTIF(D12:X12,"EL.10")</f>
        <v>0</v>
      </c>
      <c r="BW12" s="117">
        <f t="shared" ref="BW12:BW17" si="16">SUM(BT12:BV12)</f>
        <v>0</v>
      </c>
      <c r="BX12" s="117">
        <f>COUNTIF(D12:X12,"E.20")</f>
        <v>0</v>
      </c>
      <c r="BY12" s="117">
        <f>COUNTIF(D12:X12,"EP.20")</f>
        <v>0</v>
      </c>
      <c r="BZ12" s="117">
        <f t="shared" ref="BZ12:BZ17" si="17">SUM(BX12:BY12)</f>
        <v>0</v>
      </c>
      <c r="CA12" s="117">
        <f>COUNTIF(D12:X12,"E.29")</f>
        <v>0</v>
      </c>
      <c r="CB12" s="117">
        <f>COUNTIF(D12:X12,"EP.29")</f>
        <v>0</v>
      </c>
      <c r="CC12" s="117">
        <f t="shared" ref="CC12:CC17" si="18">SUM(CA12:CB12)</f>
        <v>0</v>
      </c>
      <c r="CD12" s="117">
        <f>COUNTIF(D12:X12,"F.28")</f>
        <v>0</v>
      </c>
      <c r="CE12" s="117">
        <f>COUNTIF(D12:X12,"F.33")</f>
        <v>0</v>
      </c>
      <c r="CF12" s="117">
        <f t="shared" ref="CF12:CF43" si="19">COUNTIF(D12:X12,"G.3")</f>
        <v>0</v>
      </c>
      <c r="CG12" s="117">
        <f t="shared" ref="CG12:CG43" si="20">COUNTIF(D12:X12,"GP.3")</f>
        <v>0</v>
      </c>
      <c r="CH12" s="117">
        <f t="shared" ref="CH12:CH17" si="21">SUM(CF12:CG12)</f>
        <v>0</v>
      </c>
      <c r="CI12" s="117">
        <f>COUNTIF(D12:X12,"G.22")</f>
        <v>0</v>
      </c>
      <c r="CJ12" s="117">
        <f>COUNTIF(D12:X12,"G.28")</f>
        <v>0</v>
      </c>
      <c r="CK12" s="117">
        <f>COUNTIF(D12:X12,"GP.38")</f>
        <v>0</v>
      </c>
      <c r="CL12" s="117">
        <f t="shared" ref="CL12:CL17" si="22">SUM(CJ12:CK12)</f>
        <v>0</v>
      </c>
      <c r="CM12" s="117">
        <f>COUNTIF(D12:X12,"G.31")</f>
        <v>0</v>
      </c>
      <c r="CN12" s="117">
        <f>COUNTIF(D12:X12,"GP.31")</f>
        <v>0</v>
      </c>
      <c r="CO12" s="117">
        <f>COUNTIF(D12:X12,"HL.31")</f>
        <v>0</v>
      </c>
      <c r="CP12" s="117">
        <f>SUM(CM12:CO12)</f>
        <v>0</v>
      </c>
      <c r="CQ12" s="117">
        <f t="shared" ref="CQ12:CQ43" si="23">COUNTIF(D12:X12,"H.6")</f>
        <v>0</v>
      </c>
      <c r="CR12" s="117">
        <f t="shared" ref="CR12:CR43" si="24">COUNTIF(D12:X12,"HL.6")</f>
        <v>0</v>
      </c>
      <c r="CS12" s="117">
        <f t="shared" ref="CS12:CS17" si="25">SUM(CQ12:CR12)</f>
        <v>0</v>
      </c>
      <c r="CT12" s="117">
        <f>COUNTIF(D12:X12,"H.18")</f>
        <v>0</v>
      </c>
      <c r="CU12" s="117">
        <f>COUNTIF(D12:X12,"HL.18")</f>
        <v>0</v>
      </c>
      <c r="CV12" s="117">
        <f t="shared" ref="CV12:CV17" si="26">SUM(CT12:CU12)</f>
        <v>0</v>
      </c>
      <c r="CW12" s="117">
        <f t="shared" ref="CW12:CW43" si="27">COUNTIF(D12:X12,"I.2")</f>
        <v>0</v>
      </c>
      <c r="CX12" s="117">
        <f>COUNTIF(D12:X12,"I.23")</f>
        <v>0</v>
      </c>
      <c r="CY12" s="117">
        <f>COUNTIF(D12:X12,"T.23")</f>
        <v>0</v>
      </c>
      <c r="CZ12" s="117">
        <f>SUM(CW12:CY12)</f>
        <v>0</v>
      </c>
      <c r="DA12" s="117">
        <f t="shared" ref="DA12:DA43" si="28">COUNTIF(D12:X12,"J.4")</f>
        <v>0</v>
      </c>
      <c r="DB12" s="117">
        <f>COUNTIF(D12:X12,"JL.4")</f>
        <v>0</v>
      </c>
      <c r="DC12" s="117">
        <f>SUM(DA12:DB12)</f>
        <v>0</v>
      </c>
      <c r="DD12" s="117">
        <f t="shared" ref="DD12:DD43" si="29">COUNTIF(D12:X12,"J.11")</f>
        <v>0</v>
      </c>
      <c r="DE12" s="117">
        <f t="shared" ref="DE12:DE43" si="30">COUNTIF(D12:X12,"JL.11")</f>
        <v>0</v>
      </c>
      <c r="DF12" s="117">
        <f t="shared" ref="DF12:DF17" si="31">SUM(DD12:DE12)</f>
        <v>0</v>
      </c>
      <c r="DG12" s="117">
        <f>COUNTIF(D12:X12,"JL.17")</f>
        <v>0</v>
      </c>
      <c r="DH12" s="117">
        <f>COUNTIF(D12:X12,"JL.17")</f>
        <v>0</v>
      </c>
      <c r="DI12" s="117">
        <f>SUM(DG12:DH12)</f>
        <v>0</v>
      </c>
      <c r="DJ12" s="117">
        <f t="shared" ref="DJ12:DJ43" si="32">COUNTIF(D12:X12,"K.5")</f>
        <v>0</v>
      </c>
      <c r="DK12" s="117">
        <f t="shared" ref="DK12:DK43" si="33">COUNTIF(D12:X12,"KL.5")</f>
        <v>0</v>
      </c>
      <c r="DL12" s="117">
        <f t="shared" ref="DL12:DL17" si="34">SUM(DJ12:DK12)</f>
        <v>0</v>
      </c>
      <c r="DM12" s="117">
        <f>COUNTIF(D12:X12,"K.39")</f>
        <v>0</v>
      </c>
      <c r="DN12" s="117">
        <f t="shared" ref="DN12:DN43" si="35">COUNTIF(D12:X12,"L.9")</f>
        <v>0</v>
      </c>
      <c r="DO12" s="117">
        <f t="shared" ref="DO12:DO43" si="36">COUNTIF(D12:X12,"LL.9")</f>
        <v>0</v>
      </c>
      <c r="DP12" s="117">
        <f t="shared" ref="DP12:DP17" si="37">SUM(DN12:DO12)</f>
        <v>0</v>
      </c>
      <c r="DQ12" s="117">
        <f>COUNTIF(D12:X12,"M.19")</f>
        <v>0</v>
      </c>
      <c r="DR12" s="117">
        <f>COUNTIF(D12:X12,"M.26")</f>
        <v>0</v>
      </c>
      <c r="DS12" s="117">
        <f>COUNTIF(D12:X12,"N.30")</f>
        <v>0</v>
      </c>
      <c r="DT12" s="117">
        <f t="shared" ref="DT12:DT43" si="38">COUNTIF(D12:X12,"P.16")</f>
        <v>0</v>
      </c>
      <c r="DU12" s="117">
        <f t="shared" ref="DU12:DU43" si="39">COUNTIF(D12:X12,"PL.16")</f>
        <v>0</v>
      </c>
      <c r="DV12" s="117">
        <f t="shared" ref="DV12:DV17" si="40">SUM(DT12:DU12)</f>
        <v>0</v>
      </c>
      <c r="DW12" s="117">
        <f t="shared" ref="DW12:DW43" si="41">COUNTIF(D12:X12,"R.15")</f>
        <v>0</v>
      </c>
      <c r="DX12" s="117">
        <f t="shared" ref="DX12:DX43" si="42">COUNTIF(D12:X12,"RL.15")</f>
        <v>0</v>
      </c>
      <c r="DY12" s="117">
        <f t="shared" ref="DY12:DY17" si="43">SUM(DW12:DX12)</f>
        <v>0</v>
      </c>
      <c r="DZ12" s="118">
        <f>COUNTIF(D12:X12,"T.32")</f>
        <v>0</v>
      </c>
      <c r="EA12" s="118">
        <f>COUNTIF(D12:X12,"X.37")</f>
        <v>0</v>
      </c>
      <c r="EB12" s="7"/>
      <c r="EC12" s="7"/>
      <c r="ED12" s="7"/>
      <c r="EE12" s="7"/>
    </row>
    <row r="13" spans="1:165" ht="17.100000000000001" customHeight="1" x14ac:dyDescent="0.25">
      <c r="A13" s="774"/>
      <c r="B13" s="777"/>
      <c r="C13" s="172">
        <v>3</v>
      </c>
      <c r="D13" s="61"/>
      <c r="E13" s="72"/>
      <c r="F13" s="201"/>
      <c r="G13" s="211"/>
      <c r="H13" s="201"/>
      <c r="I13" s="145"/>
      <c r="J13" s="91"/>
      <c r="K13" s="61"/>
      <c r="L13" s="72"/>
      <c r="M13" s="201"/>
      <c r="N13" s="211"/>
      <c r="O13" s="201"/>
      <c r="P13" s="145"/>
      <c r="Q13" s="91"/>
      <c r="R13" s="127"/>
      <c r="S13" s="153"/>
      <c r="T13" s="201"/>
      <c r="U13" s="211"/>
      <c r="V13" s="201"/>
      <c r="W13" s="145"/>
      <c r="X13" s="91"/>
      <c r="Y13" s="233" t="s">
        <v>118</v>
      </c>
      <c r="Z13" s="20" t="s">
        <v>561</v>
      </c>
      <c r="AA13" s="23"/>
      <c r="AB13" s="266" t="s">
        <v>508</v>
      </c>
      <c r="AC13" s="266" t="s">
        <v>508</v>
      </c>
      <c r="AD13" s="266" t="s">
        <v>508</v>
      </c>
      <c r="AE13" s="272" t="s">
        <v>508</v>
      </c>
      <c r="AF13" s="272" t="s">
        <v>508</v>
      </c>
      <c r="AG13" s="272" t="s">
        <v>508</v>
      </c>
      <c r="AH13" s="272" t="s">
        <v>508</v>
      </c>
      <c r="AI13" s="272" t="s">
        <v>603</v>
      </c>
      <c r="AJ13" s="272" t="s">
        <v>603</v>
      </c>
      <c r="AK13" s="272" t="s">
        <v>603</v>
      </c>
      <c r="AL13" s="272" t="s">
        <v>508</v>
      </c>
      <c r="AM13" s="266" t="s">
        <v>570</v>
      </c>
      <c r="AN13" s="266" t="s">
        <v>570</v>
      </c>
      <c r="AO13" s="266" t="s">
        <v>570</v>
      </c>
      <c r="AP13" s="272" t="s">
        <v>570</v>
      </c>
      <c r="AQ13" s="272" t="s">
        <v>570</v>
      </c>
      <c r="AR13" s="272" t="s">
        <v>570</v>
      </c>
      <c r="AS13" s="272" t="s">
        <v>570</v>
      </c>
      <c r="AT13" s="272" t="s">
        <v>570</v>
      </c>
      <c r="AU13" s="272" t="s">
        <v>570</v>
      </c>
      <c r="AV13" s="272" t="s">
        <v>570</v>
      </c>
      <c r="AX13" s="236"/>
      <c r="AY13" s="118">
        <f t="shared" si="0"/>
        <v>0</v>
      </c>
      <c r="AZ13" s="118">
        <f t="shared" ref="AZ13:AZ64" si="44">COUNTIF(D13:X13,"A.36")</f>
        <v>0</v>
      </c>
      <c r="BA13" s="118">
        <f t="shared" ref="BA13:BA64" si="45">COUNTIF(D13:X13,"N.36")</f>
        <v>0</v>
      </c>
      <c r="BB13" s="118">
        <f t="shared" si="1"/>
        <v>0</v>
      </c>
      <c r="BC13" s="118">
        <f t="shared" ref="BC13:BC64" si="46">COUNTIF(D13:X13,"B.24")</f>
        <v>0</v>
      </c>
      <c r="BD13" s="118">
        <f t="shared" ref="BD13:BD64" si="47">COUNTIF(D13:X13,"B.27")</f>
        <v>0</v>
      </c>
      <c r="BE13" s="118">
        <f t="shared" si="2"/>
        <v>0</v>
      </c>
      <c r="BF13" s="117">
        <f t="shared" si="3"/>
        <v>0</v>
      </c>
      <c r="BG13" s="118">
        <f t="shared" si="4"/>
        <v>0</v>
      </c>
      <c r="BH13" s="118">
        <f t="shared" si="5"/>
        <v>0</v>
      </c>
      <c r="BI13" s="117">
        <f t="shared" si="6"/>
        <v>0</v>
      </c>
      <c r="BJ13" s="118">
        <f t="shared" si="7"/>
        <v>0</v>
      </c>
      <c r="BK13" s="118">
        <f t="shared" ref="BK13:BK64" si="48">COUNTIF(D13:X13,"C.21")</f>
        <v>0</v>
      </c>
      <c r="BL13" s="118">
        <f t="shared" ref="BL13:BL64" si="49">COUNTIF(D13:X13,"CP.21")</f>
        <v>0</v>
      </c>
      <c r="BM13" s="118">
        <f t="shared" si="8"/>
        <v>0</v>
      </c>
      <c r="BN13" s="117">
        <f t="shared" si="9"/>
        <v>0</v>
      </c>
      <c r="BO13" s="117">
        <f t="shared" si="10"/>
        <v>0</v>
      </c>
      <c r="BP13" s="117">
        <f t="shared" si="11"/>
        <v>0</v>
      </c>
      <c r="BQ13" s="117">
        <f t="shared" ref="BQ13:BQ63" si="50">COUNTIF(D13:X13,"DP.34")</f>
        <v>0</v>
      </c>
      <c r="BR13" s="117">
        <f t="shared" ref="BR13:BR63" si="51">COUNTIF(D13:X13,"O.34")</f>
        <v>0</v>
      </c>
      <c r="BS13" s="117">
        <f t="shared" si="12"/>
        <v>0</v>
      </c>
      <c r="BT13" s="117">
        <f t="shared" si="13"/>
        <v>0</v>
      </c>
      <c r="BU13" s="117">
        <f t="shared" si="14"/>
        <v>0</v>
      </c>
      <c r="BV13" s="117">
        <f t="shared" si="15"/>
        <v>0</v>
      </c>
      <c r="BW13" s="117">
        <f t="shared" si="16"/>
        <v>0</v>
      </c>
      <c r="BX13" s="117">
        <f t="shared" ref="BX13:BX64" si="52">COUNTIF(D13:X13,"E.20")</f>
        <v>0</v>
      </c>
      <c r="BY13" s="117">
        <f t="shared" ref="BY13:BY64" si="53">COUNTIF(D13:X13,"EP.20")</f>
        <v>0</v>
      </c>
      <c r="BZ13" s="117">
        <f t="shared" si="17"/>
        <v>0</v>
      </c>
      <c r="CA13" s="117">
        <f t="shared" ref="CA13:CA64" si="54">COUNTIF(D13:X13,"E.29")</f>
        <v>0</v>
      </c>
      <c r="CB13" s="117">
        <f t="shared" ref="CB13:CB64" si="55">COUNTIF(D13:X13,"EP.29")</f>
        <v>0</v>
      </c>
      <c r="CC13" s="117">
        <f t="shared" si="18"/>
        <v>0</v>
      </c>
      <c r="CD13" s="117">
        <f t="shared" ref="CD13:CD64" si="56">COUNTIF(D13:X13,"F.28")</f>
        <v>0</v>
      </c>
      <c r="CE13" s="117">
        <f t="shared" ref="CE13:CE64" si="57">COUNTIF(D13:X13,"F.33")</f>
        <v>0</v>
      </c>
      <c r="CF13" s="117">
        <f t="shared" si="19"/>
        <v>0</v>
      </c>
      <c r="CG13" s="117">
        <f t="shared" si="20"/>
        <v>0</v>
      </c>
      <c r="CH13" s="117">
        <f t="shared" si="21"/>
        <v>0</v>
      </c>
      <c r="CI13" s="117">
        <f t="shared" ref="CI13:CI44" si="58">COUNTIF(D13:X13,"G.21")</f>
        <v>0</v>
      </c>
      <c r="CJ13" s="117">
        <f t="shared" ref="CJ13:CJ64" si="59">COUNTIF(D13:X13,"G.28")</f>
        <v>0</v>
      </c>
      <c r="CK13" s="117">
        <f t="shared" ref="CK13:CK64" si="60">COUNTIF(D13:X13,"GP.38")</f>
        <v>0</v>
      </c>
      <c r="CL13" s="117">
        <f t="shared" si="22"/>
        <v>0</v>
      </c>
      <c r="CM13" s="117">
        <f t="shared" ref="CM13:CM64" si="61">COUNTIF(D13:X13,"G.31")</f>
        <v>0</v>
      </c>
      <c r="CN13" s="117">
        <f t="shared" ref="CN13:CN64" si="62">COUNTIF(D13:X13,"GP.31")</f>
        <v>0</v>
      </c>
      <c r="CO13" s="117">
        <f t="shared" ref="CO13:CO64" si="63">COUNTIF(D13:X13,"HL.31")</f>
        <v>0</v>
      </c>
      <c r="CP13" s="117">
        <f t="shared" ref="CP13:CP64" si="64">SUM(CM13:CO13)</f>
        <v>0</v>
      </c>
      <c r="CQ13" s="117">
        <f t="shared" si="23"/>
        <v>0</v>
      </c>
      <c r="CR13" s="117">
        <f t="shared" si="24"/>
        <v>0</v>
      </c>
      <c r="CS13" s="117">
        <f t="shared" si="25"/>
        <v>0</v>
      </c>
      <c r="CT13" s="117">
        <f t="shared" ref="CT13:CT64" si="65">COUNTIF(D13:X13,"H.18")</f>
        <v>0</v>
      </c>
      <c r="CU13" s="117">
        <f t="shared" ref="CU13:CU64" si="66">COUNTIF(D13:X13,"HL.18")</f>
        <v>0</v>
      </c>
      <c r="CV13" s="117">
        <f t="shared" si="26"/>
        <v>0</v>
      </c>
      <c r="CW13" s="117">
        <f t="shared" si="27"/>
        <v>0</v>
      </c>
      <c r="CX13" s="117">
        <f t="shared" ref="CX13:CX64" si="67">COUNTIF(D13:X13,"I.23")</f>
        <v>0</v>
      </c>
      <c r="CY13" s="117">
        <f t="shared" ref="CY13:CY64" si="68">COUNTIF(D13:X13,"T.23")</f>
        <v>0</v>
      </c>
      <c r="CZ13" s="117">
        <f t="shared" ref="CZ13:CZ64" si="69">SUM(CW13:CY13)</f>
        <v>0</v>
      </c>
      <c r="DA13" s="117">
        <f t="shared" si="28"/>
        <v>0</v>
      </c>
      <c r="DB13" s="117">
        <f t="shared" ref="DB13:DB64" si="70">COUNTIF(D13:X13,"JL.4")</f>
        <v>0</v>
      </c>
      <c r="DC13" s="117">
        <f t="shared" ref="DC13:DC64" si="71">SUM(DA13:DB13)</f>
        <v>0</v>
      </c>
      <c r="DD13" s="117">
        <f t="shared" si="29"/>
        <v>0</v>
      </c>
      <c r="DE13" s="117">
        <f t="shared" si="30"/>
        <v>0</v>
      </c>
      <c r="DF13" s="117">
        <f t="shared" si="31"/>
        <v>0</v>
      </c>
      <c r="DG13" s="117">
        <f t="shared" ref="DG13:DG64" si="72">COUNTIF(D13:X13,"JL.17")</f>
        <v>0</v>
      </c>
      <c r="DH13" s="117">
        <f t="shared" ref="DH13:DH64" si="73">COUNTIF(D13:X13,"JL.17")</f>
        <v>0</v>
      </c>
      <c r="DI13" s="117">
        <f t="shared" ref="DI13:DI64" si="74">SUM(DG13:DH13)</f>
        <v>0</v>
      </c>
      <c r="DJ13" s="117">
        <f t="shared" si="32"/>
        <v>0</v>
      </c>
      <c r="DK13" s="117">
        <f t="shared" si="33"/>
        <v>0</v>
      </c>
      <c r="DL13" s="117">
        <f t="shared" si="34"/>
        <v>0</v>
      </c>
      <c r="DM13" s="117">
        <f t="shared" ref="DM13:DM64" si="75">COUNTIF(D13:X13,"K.39")</f>
        <v>0</v>
      </c>
      <c r="DN13" s="117">
        <f t="shared" si="35"/>
        <v>0</v>
      </c>
      <c r="DO13" s="117">
        <f t="shared" si="36"/>
        <v>0</v>
      </c>
      <c r="DP13" s="117">
        <f t="shared" si="37"/>
        <v>0</v>
      </c>
      <c r="DQ13" s="117">
        <f t="shared" ref="DQ13:DQ64" si="76">COUNTIF(D13:X13,"M.19")</f>
        <v>0</v>
      </c>
      <c r="DR13" s="117">
        <f t="shared" ref="DR13:DR64" si="77">COUNTIF(D13:X13,"M.26")</f>
        <v>0</v>
      </c>
      <c r="DS13" s="117">
        <f t="shared" ref="DS13:DS64" si="78">COUNTIF(D13:X13,"N.30")</f>
        <v>0</v>
      </c>
      <c r="DT13" s="117">
        <f t="shared" si="38"/>
        <v>0</v>
      </c>
      <c r="DU13" s="117">
        <f t="shared" si="39"/>
        <v>0</v>
      </c>
      <c r="DV13" s="117">
        <f t="shared" si="40"/>
        <v>0</v>
      </c>
      <c r="DW13" s="117">
        <f t="shared" si="41"/>
        <v>0</v>
      </c>
      <c r="DX13" s="117">
        <f t="shared" si="42"/>
        <v>0</v>
      </c>
      <c r="DY13" s="117">
        <f t="shared" si="43"/>
        <v>0</v>
      </c>
      <c r="DZ13" s="118">
        <f t="shared" ref="DZ13:DZ64" si="79">COUNTIF(D13:X13,"T.32")</f>
        <v>0</v>
      </c>
      <c r="EA13" s="118">
        <f t="shared" ref="EA13:EA64" si="80">COUNTIF(D13:X13,"X.37")</f>
        <v>0</v>
      </c>
      <c r="EB13" s="7"/>
      <c r="EC13" s="7"/>
      <c r="ED13" s="7"/>
      <c r="EE13" s="7"/>
    </row>
    <row r="14" spans="1:165" ht="17.100000000000001" customHeight="1" x14ac:dyDescent="0.25">
      <c r="A14" s="774"/>
      <c r="B14" s="777"/>
      <c r="C14" s="172">
        <v>4</v>
      </c>
      <c r="D14" s="63"/>
      <c r="E14" s="65"/>
      <c r="F14" s="161"/>
      <c r="G14" s="164"/>
      <c r="H14" s="161"/>
      <c r="I14" s="146"/>
      <c r="J14" s="85"/>
      <c r="K14" s="63"/>
      <c r="L14" s="65"/>
      <c r="M14" s="161"/>
      <c r="N14" s="164"/>
      <c r="O14" s="161"/>
      <c r="P14" s="146"/>
      <c r="Q14" s="85"/>
      <c r="R14" s="78"/>
      <c r="S14" s="154"/>
      <c r="T14" s="161"/>
      <c r="U14" s="164"/>
      <c r="V14" s="161"/>
      <c r="W14" s="146"/>
      <c r="X14" s="85"/>
      <c r="Y14" s="233" t="s">
        <v>22</v>
      </c>
      <c r="Z14" s="20" t="s">
        <v>502</v>
      </c>
      <c r="AA14" s="23"/>
      <c r="AB14" s="266" t="s">
        <v>573</v>
      </c>
      <c r="AC14" s="266" t="s">
        <v>573</v>
      </c>
      <c r="AD14" s="266" t="s">
        <v>573</v>
      </c>
      <c r="AE14" s="266" t="s">
        <v>573</v>
      </c>
      <c r="AF14" s="266" t="s">
        <v>573</v>
      </c>
      <c r="AG14" s="266" t="s">
        <v>573</v>
      </c>
      <c r="AH14" s="266" t="s">
        <v>573</v>
      </c>
      <c r="AI14" s="266" t="s">
        <v>572</v>
      </c>
      <c r="AJ14" s="266" t="s">
        <v>572</v>
      </c>
      <c r="AK14" s="266" t="s">
        <v>572</v>
      </c>
      <c r="AL14" s="266" t="s">
        <v>572</v>
      </c>
      <c r="AM14" s="266" t="s">
        <v>572</v>
      </c>
      <c r="AN14" s="266" t="s">
        <v>573</v>
      </c>
      <c r="AO14" s="266" t="s">
        <v>573</v>
      </c>
      <c r="AP14" s="266" t="s">
        <v>572</v>
      </c>
      <c r="AQ14" s="266" t="s">
        <v>572</v>
      </c>
      <c r="AR14" s="266" t="s">
        <v>572</v>
      </c>
      <c r="AS14" s="266" t="s">
        <v>572</v>
      </c>
      <c r="AT14" s="266" t="s">
        <v>572</v>
      </c>
      <c r="AU14" s="266" t="s">
        <v>572</v>
      </c>
      <c r="AV14" s="266" t="s">
        <v>572</v>
      </c>
      <c r="AX14" s="236"/>
      <c r="AY14" s="118">
        <f t="shared" si="0"/>
        <v>0</v>
      </c>
      <c r="AZ14" s="118">
        <f t="shared" si="44"/>
        <v>0</v>
      </c>
      <c r="BA14" s="118">
        <f t="shared" si="45"/>
        <v>0</v>
      </c>
      <c r="BB14" s="118">
        <f t="shared" si="1"/>
        <v>0</v>
      </c>
      <c r="BC14" s="118">
        <f t="shared" si="46"/>
        <v>0</v>
      </c>
      <c r="BD14" s="118">
        <f t="shared" si="47"/>
        <v>0</v>
      </c>
      <c r="BE14" s="118">
        <f t="shared" si="2"/>
        <v>0</v>
      </c>
      <c r="BF14" s="117">
        <f t="shared" si="3"/>
        <v>0</v>
      </c>
      <c r="BG14" s="118">
        <f t="shared" si="4"/>
        <v>0</v>
      </c>
      <c r="BH14" s="118">
        <f t="shared" si="5"/>
        <v>0</v>
      </c>
      <c r="BI14" s="117">
        <f t="shared" si="6"/>
        <v>0</v>
      </c>
      <c r="BJ14" s="118">
        <f t="shared" si="7"/>
        <v>0</v>
      </c>
      <c r="BK14" s="118">
        <f t="shared" si="48"/>
        <v>0</v>
      </c>
      <c r="BL14" s="118">
        <f t="shared" si="49"/>
        <v>0</v>
      </c>
      <c r="BM14" s="118">
        <f t="shared" si="8"/>
        <v>0</v>
      </c>
      <c r="BN14" s="117">
        <f t="shared" si="9"/>
        <v>0</v>
      </c>
      <c r="BO14" s="117">
        <f t="shared" si="10"/>
        <v>0</v>
      </c>
      <c r="BP14" s="117">
        <f t="shared" si="11"/>
        <v>0</v>
      </c>
      <c r="BQ14" s="117">
        <f t="shared" si="50"/>
        <v>0</v>
      </c>
      <c r="BR14" s="117">
        <f t="shared" si="51"/>
        <v>0</v>
      </c>
      <c r="BS14" s="117">
        <f t="shared" si="12"/>
        <v>0</v>
      </c>
      <c r="BT14" s="117">
        <f t="shared" si="13"/>
        <v>0</v>
      </c>
      <c r="BU14" s="117">
        <f t="shared" si="14"/>
        <v>0</v>
      </c>
      <c r="BV14" s="117">
        <f t="shared" si="15"/>
        <v>0</v>
      </c>
      <c r="BW14" s="117">
        <f t="shared" si="16"/>
        <v>0</v>
      </c>
      <c r="BX14" s="117">
        <f t="shared" si="52"/>
        <v>0</v>
      </c>
      <c r="BY14" s="117">
        <f t="shared" si="53"/>
        <v>0</v>
      </c>
      <c r="BZ14" s="117">
        <f t="shared" si="17"/>
        <v>0</v>
      </c>
      <c r="CA14" s="117">
        <f t="shared" si="54"/>
        <v>0</v>
      </c>
      <c r="CB14" s="117">
        <f t="shared" si="55"/>
        <v>0</v>
      </c>
      <c r="CC14" s="117">
        <f t="shared" si="18"/>
        <v>0</v>
      </c>
      <c r="CD14" s="117">
        <f t="shared" si="56"/>
        <v>0</v>
      </c>
      <c r="CE14" s="117">
        <f t="shared" si="57"/>
        <v>0</v>
      </c>
      <c r="CF14" s="117">
        <f t="shared" si="19"/>
        <v>0</v>
      </c>
      <c r="CG14" s="117">
        <f t="shared" si="20"/>
        <v>0</v>
      </c>
      <c r="CH14" s="117">
        <f t="shared" si="21"/>
        <v>0</v>
      </c>
      <c r="CI14" s="117">
        <f t="shared" si="58"/>
        <v>0</v>
      </c>
      <c r="CJ14" s="117">
        <f t="shared" si="59"/>
        <v>0</v>
      </c>
      <c r="CK14" s="117">
        <f t="shared" si="60"/>
        <v>0</v>
      </c>
      <c r="CL14" s="117">
        <f>SUM(CJ14:CK14)</f>
        <v>0</v>
      </c>
      <c r="CM14" s="117">
        <f t="shared" si="61"/>
        <v>0</v>
      </c>
      <c r="CN14" s="117">
        <f t="shared" si="62"/>
        <v>0</v>
      </c>
      <c r="CO14" s="117">
        <f t="shared" si="63"/>
        <v>0</v>
      </c>
      <c r="CP14" s="117">
        <f t="shared" si="64"/>
        <v>0</v>
      </c>
      <c r="CQ14" s="117">
        <f t="shared" si="23"/>
        <v>0</v>
      </c>
      <c r="CR14" s="117">
        <f t="shared" si="24"/>
        <v>0</v>
      </c>
      <c r="CS14" s="117">
        <f t="shared" si="25"/>
        <v>0</v>
      </c>
      <c r="CT14" s="117">
        <f t="shared" si="65"/>
        <v>0</v>
      </c>
      <c r="CU14" s="117">
        <f t="shared" si="66"/>
        <v>0</v>
      </c>
      <c r="CV14" s="117">
        <f t="shared" si="26"/>
        <v>0</v>
      </c>
      <c r="CW14" s="117">
        <f t="shared" si="27"/>
        <v>0</v>
      </c>
      <c r="CX14" s="117">
        <f t="shared" si="67"/>
        <v>0</v>
      </c>
      <c r="CY14" s="117">
        <f t="shared" si="68"/>
        <v>0</v>
      </c>
      <c r="CZ14" s="117">
        <f t="shared" si="69"/>
        <v>0</v>
      </c>
      <c r="DA14" s="117">
        <f t="shared" si="28"/>
        <v>0</v>
      </c>
      <c r="DB14" s="117">
        <f t="shared" si="70"/>
        <v>0</v>
      </c>
      <c r="DC14" s="117">
        <f t="shared" si="71"/>
        <v>0</v>
      </c>
      <c r="DD14" s="117">
        <f t="shared" si="29"/>
        <v>0</v>
      </c>
      <c r="DE14" s="117">
        <f t="shared" si="30"/>
        <v>0</v>
      </c>
      <c r="DF14" s="117">
        <f t="shared" si="31"/>
        <v>0</v>
      </c>
      <c r="DG14" s="117">
        <f t="shared" si="72"/>
        <v>0</v>
      </c>
      <c r="DH14" s="117">
        <f t="shared" si="73"/>
        <v>0</v>
      </c>
      <c r="DI14" s="117">
        <f t="shared" si="74"/>
        <v>0</v>
      </c>
      <c r="DJ14" s="117">
        <f t="shared" si="32"/>
        <v>0</v>
      </c>
      <c r="DK14" s="117">
        <f t="shared" si="33"/>
        <v>0</v>
      </c>
      <c r="DL14" s="117">
        <f t="shared" si="34"/>
        <v>0</v>
      </c>
      <c r="DM14" s="117">
        <f t="shared" si="75"/>
        <v>0</v>
      </c>
      <c r="DN14" s="117">
        <f t="shared" si="35"/>
        <v>0</v>
      </c>
      <c r="DO14" s="117">
        <f t="shared" si="36"/>
        <v>0</v>
      </c>
      <c r="DP14" s="117">
        <f t="shared" si="37"/>
        <v>0</v>
      </c>
      <c r="DQ14" s="117">
        <f t="shared" si="76"/>
        <v>0</v>
      </c>
      <c r="DR14" s="117">
        <f t="shared" si="77"/>
        <v>0</v>
      </c>
      <c r="DS14" s="117">
        <f t="shared" si="78"/>
        <v>0</v>
      </c>
      <c r="DT14" s="117">
        <f t="shared" si="38"/>
        <v>0</v>
      </c>
      <c r="DU14" s="117">
        <f t="shared" si="39"/>
        <v>0</v>
      </c>
      <c r="DV14" s="117">
        <f t="shared" si="40"/>
        <v>0</v>
      </c>
      <c r="DW14" s="117">
        <f t="shared" si="41"/>
        <v>0</v>
      </c>
      <c r="DX14" s="117">
        <f t="shared" si="42"/>
        <v>0</v>
      </c>
      <c r="DY14" s="117">
        <f t="shared" si="43"/>
        <v>0</v>
      </c>
      <c r="DZ14" s="118">
        <f t="shared" si="79"/>
        <v>0</v>
      </c>
      <c r="EA14" s="118">
        <f t="shared" si="80"/>
        <v>0</v>
      </c>
      <c r="EB14" s="7"/>
      <c r="EC14" s="7"/>
      <c r="ED14" s="7"/>
      <c r="EE14" s="7"/>
    </row>
    <row r="15" spans="1:165" ht="17.100000000000001" customHeight="1" x14ac:dyDescent="0.25">
      <c r="A15" s="774"/>
      <c r="B15" s="777"/>
      <c r="C15" s="172">
        <v>5</v>
      </c>
      <c r="D15" s="63"/>
      <c r="E15" s="65"/>
      <c r="F15" s="161"/>
      <c r="G15" s="164"/>
      <c r="H15" s="161"/>
      <c r="I15" s="146"/>
      <c r="J15" s="85"/>
      <c r="K15" s="63"/>
      <c r="L15" s="65"/>
      <c r="M15" s="161"/>
      <c r="N15" s="164"/>
      <c r="O15" s="161"/>
      <c r="P15" s="146"/>
      <c r="Q15" s="85"/>
      <c r="R15" s="78"/>
      <c r="S15" s="154"/>
      <c r="T15" s="161"/>
      <c r="U15" s="164"/>
      <c r="V15" s="161"/>
      <c r="W15" s="146"/>
      <c r="X15" s="85"/>
      <c r="Y15" s="233" t="s">
        <v>28</v>
      </c>
      <c r="Z15" s="20" t="s">
        <v>503</v>
      </c>
      <c r="AA15" s="23"/>
      <c r="AB15" s="266" t="s">
        <v>573</v>
      </c>
      <c r="AC15" s="266" t="s">
        <v>573</v>
      </c>
      <c r="AD15" s="266" t="s">
        <v>573</v>
      </c>
      <c r="AE15" s="266" t="s">
        <v>573</v>
      </c>
      <c r="AF15" s="266" t="s">
        <v>573</v>
      </c>
      <c r="AG15" s="266" t="s">
        <v>573</v>
      </c>
      <c r="AH15" s="266" t="s">
        <v>573</v>
      </c>
      <c r="AI15" s="266" t="s">
        <v>572</v>
      </c>
      <c r="AJ15" s="266" t="s">
        <v>572</v>
      </c>
      <c r="AK15" s="266" t="s">
        <v>572</v>
      </c>
      <c r="AL15" s="266" t="s">
        <v>572</v>
      </c>
      <c r="AM15" s="266" t="s">
        <v>572</v>
      </c>
      <c r="AN15" s="266" t="s">
        <v>573</v>
      </c>
      <c r="AO15" s="266" t="s">
        <v>573</v>
      </c>
      <c r="AP15" s="266" t="s">
        <v>572</v>
      </c>
      <c r="AQ15" s="266" t="s">
        <v>572</v>
      </c>
      <c r="AR15" s="266" t="s">
        <v>572</v>
      </c>
      <c r="AS15" s="266" t="s">
        <v>572</v>
      </c>
      <c r="AT15" s="266" t="s">
        <v>572</v>
      </c>
      <c r="AU15" s="266" t="s">
        <v>572</v>
      </c>
      <c r="AV15" s="266" t="s">
        <v>572</v>
      </c>
      <c r="AX15" s="236"/>
      <c r="AY15" s="118">
        <f t="shared" si="0"/>
        <v>0</v>
      </c>
      <c r="AZ15" s="118">
        <f t="shared" si="44"/>
        <v>0</v>
      </c>
      <c r="BA15" s="118">
        <f t="shared" si="45"/>
        <v>0</v>
      </c>
      <c r="BB15" s="118">
        <f t="shared" si="1"/>
        <v>0</v>
      </c>
      <c r="BC15" s="118">
        <f t="shared" si="46"/>
        <v>0</v>
      </c>
      <c r="BD15" s="118">
        <f t="shared" si="47"/>
        <v>0</v>
      </c>
      <c r="BE15" s="118">
        <f t="shared" si="2"/>
        <v>0</v>
      </c>
      <c r="BF15" s="117">
        <f t="shared" si="3"/>
        <v>0</v>
      </c>
      <c r="BG15" s="118">
        <f t="shared" si="4"/>
        <v>0</v>
      </c>
      <c r="BH15" s="118">
        <f t="shared" si="5"/>
        <v>0</v>
      </c>
      <c r="BI15" s="117">
        <f t="shared" si="6"/>
        <v>0</v>
      </c>
      <c r="BJ15" s="118">
        <f t="shared" si="7"/>
        <v>0</v>
      </c>
      <c r="BK15" s="118">
        <f t="shared" si="48"/>
        <v>0</v>
      </c>
      <c r="BL15" s="118">
        <f t="shared" si="49"/>
        <v>0</v>
      </c>
      <c r="BM15" s="118">
        <f t="shared" si="8"/>
        <v>0</v>
      </c>
      <c r="BN15" s="117">
        <f t="shared" si="9"/>
        <v>0</v>
      </c>
      <c r="BO15" s="117">
        <f t="shared" si="10"/>
        <v>0</v>
      </c>
      <c r="BP15" s="117">
        <f t="shared" si="11"/>
        <v>0</v>
      </c>
      <c r="BQ15" s="117">
        <f t="shared" si="50"/>
        <v>0</v>
      </c>
      <c r="BR15" s="117">
        <f t="shared" si="51"/>
        <v>0</v>
      </c>
      <c r="BS15" s="117">
        <f t="shared" si="12"/>
        <v>0</v>
      </c>
      <c r="BT15" s="117">
        <f t="shared" si="13"/>
        <v>0</v>
      </c>
      <c r="BU15" s="117">
        <f t="shared" si="14"/>
        <v>0</v>
      </c>
      <c r="BV15" s="117">
        <f t="shared" si="15"/>
        <v>0</v>
      </c>
      <c r="BW15" s="117">
        <f t="shared" si="16"/>
        <v>0</v>
      </c>
      <c r="BX15" s="117">
        <f t="shared" si="52"/>
        <v>0</v>
      </c>
      <c r="BY15" s="117">
        <f t="shared" si="53"/>
        <v>0</v>
      </c>
      <c r="BZ15" s="117">
        <f t="shared" si="17"/>
        <v>0</v>
      </c>
      <c r="CA15" s="117">
        <f t="shared" si="54"/>
        <v>0</v>
      </c>
      <c r="CB15" s="117">
        <f t="shared" si="55"/>
        <v>0</v>
      </c>
      <c r="CC15" s="117">
        <f t="shared" si="18"/>
        <v>0</v>
      </c>
      <c r="CD15" s="117">
        <f t="shared" si="56"/>
        <v>0</v>
      </c>
      <c r="CE15" s="117">
        <f t="shared" si="57"/>
        <v>0</v>
      </c>
      <c r="CF15" s="117">
        <f t="shared" si="19"/>
        <v>0</v>
      </c>
      <c r="CG15" s="117">
        <f t="shared" si="20"/>
        <v>0</v>
      </c>
      <c r="CH15" s="117">
        <f t="shared" si="21"/>
        <v>0</v>
      </c>
      <c r="CI15" s="117">
        <f t="shared" si="58"/>
        <v>0</v>
      </c>
      <c r="CJ15" s="117">
        <f t="shared" si="59"/>
        <v>0</v>
      </c>
      <c r="CK15" s="117">
        <f t="shared" si="60"/>
        <v>0</v>
      </c>
      <c r="CL15" s="117">
        <f t="shared" si="22"/>
        <v>0</v>
      </c>
      <c r="CM15" s="117">
        <f t="shared" si="61"/>
        <v>0</v>
      </c>
      <c r="CN15" s="117">
        <f t="shared" si="62"/>
        <v>0</v>
      </c>
      <c r="CO15" s="117">
        <f t="shared" si="63"/>
        <v>0</v>
      </c>
      <c r="CP15" s="117">
        <f t="shared" si="64"/>
        <v>0</v>
      </c>
      <c r="CQ15" s="117">
        <f t="shared" si="23"/>
        <v>0</v>
      </c>
      <c r="CR15" s="117">
        <f t="shared" si="24"/>
        <v>0</v>
      </c>
      <c r="CS15" s="117">
        <f t="shared" si="25"/>
        <v>0</v>
      </c>
      <c r="CT15" s="117">
        <f t="shared" si="65"/>
        <v>0</v>
      </c>
      <c r="CU15" s="117">
        <f t="shared" si="66"/>
        <v>0</v>
      </c>
      <c r="CV15" s="117">
        <f t="shared" si="26"/>
        <v>0</v>
      </c>
      <c r="CW15" s="117">
        <f t="shared" si="27"/>
        <v>0</v>
      </c>
      <c r="CX15" s="117">
        <f t="shared" si="67"/>
        <v>0</v>
      </c>
      <c r="CY15" s="117">
        <f t="shared" si="68"/>
        <v>0</v>
      </c>
      <c r="CZ15" s="117">
        <f t="shared" si="69"/>
        <v>0</v>
      </c>
      <c r="DA15" s="117">
        <f t="shared" si="28"/>
        <v>0</v>
      </c>
      <c r="DB15" s="117">
        <f t="shared" si="70"/>
        <v>0</v>
      </c>
      <c r="DC15" s="117">
        <f t="shared" si="71"/>
        <v>0</v>
      </c>
      <c r="DD15" s="117">
        <f t="shared" si="29"/>
        <v>0</v>
      </c>
      <c r="DE15" s="117">
        <f t="shared" si="30"/>
        <v>0</v>
      </c>
      <c r="DF15" s="117">
        <f t="shared" si="31"/>
        <v>0</v>
      </c>
      <c r="DG15" s="117">
        <f t="shared" si="72"/>
        <v>0</v>
      </c>
      <c r="DH15" s="117">
        <f t="shared" si="73"/>
        <v>0</v>
      </c>
      <c r="DI15" s="117">
        <f t="shared" si="74"/>
        <v>0</v>
      </c>
      <c r="DJ15" s="117">
        <f t="shared" si="32"/>
        <v>0</v>
      </c>
      <c r="DK15" s="117">
        <f t="shared" si="33"/>
        <v>0</v>
      </c>
      <c r="DL15" s="117">
        <f t="shared" si="34"/>
        <v>0</v>
      </c>
      <c r="DM15" s="117">
        <f t="shared" si="75"/>
        <v>0</v>
      </c>
      <c r="DN15" s="117">
        <f t="shared" si="35"/>
        <v>0</v>
      </c>
      <c r="DO15" s="117">
        <f t="shared" si="36"/>
        <v>0</v>
      </c>
      <c r="DP15" s="117">
        <f t="shared" si="37"/>
        <v>0</v>
      </c>
      <c r="DQ15" s="117">
        <f t="shared" si="76"/>
        <v>0</v>
      </c>
      <c r="DR15" s="117">
        <f t="shared" si="77"/>
        <v>0</v>
      </c>
      <c r="DS15" s="117">
        <f t="shared" si="78"/>
        <v>0</v>
      </c>
      <c r="DT15" s="117">
        <f t="shared" si="38"/>
        <v>0</v>
      </c>
      <c r="DU15" s="117">
        <f t="shared" si="39"/>
        <v>0</v>
      </c>
      <c r="DV15" s="117">
        <f t="shared" si="40"/>
        <v>0</v>
      </c>
      <c r="DW15" s="117">
        <f t="shared" si="41"/>
        <v>0</v>
      </c>
      <c r="DX15" s="117">
        <f t="shared" si="42"/>
        <v>0</v>
      </c>
      <c r="DY15" s="117">
        <f t="shared" si="43"/>
        <v>0</v>
      </c>
      <c r="DZ15" s="118">
        <f t="shared" si="79"/>
        <v>0</v>
      </c>
      <c r="EA15" s="118">
        <f t="shared" si="80"/>
        <v>0</v>
      </c>
      <c r="EB15" s="7"/>
      <c r="EC15" s="7"/>
      <c r="ED15" s="7"/>
      <c r="EE15" s="7"/>
    </row>
    <row r="16" spans="1:165" ht="17.100000000000001" customHeight="1" x14ac:dyDescent="0.25">
      <c r="A16" s="774"/>
      <c r="B16" s="777"/>
      <c r="C16" s="172">
        <v>6</v>
      </c>
      <c r="D16" s="63"/>
      <c r="E16" s="65"/>
      <c r="F16" s="161"/>
      <c r="G16" s="164"/>
      <c r="H16" s="161"/>
      <c r="I16" s="146"/>
      <c r="J16" s="85"/>
      <c r="K16" s="63"/>
      <c r="L16" s="65"/>
      <c r="M16" s="161"/>
      <c r="N16" s="164"/>
      <c r="O16" s="161"/>
      <c r="P16" s="146"/>
      <c r="Q16" s="85"/>
      <c r="R16" s="158"/>
      <c r="S16" s="154"/>
      <c r="T16" s="161"/>
      <c r="U16" s="164"/>
      <c r="V16" s="161"/>
      <c r="W16" s="146"/>
      <c r="X16" s="85"/>
      <c r="Y16" s="233" t="s">
        <v>29</v>
      </c>
      <c r="Z16" s="20" t="s">
        <v>504</v>
      </c>
      <c r="AA16" s="23"/>
      <c r="AB16" s="266" t="s">
        <v>454</v>
      </c>
      <c r="AC16" s="266" t="s">
        <v>454</v>
      </c>
      <c r="AD16" s="266" t="s">
        <v>454</v>
      </c>
      <c r="AE16" s="266" t="s">
        <v>454</v>
      </c>
      <c r="AF16" s="266" t="s">
        <v>454</v>
      </c>
      <c r="AG16" s="266" t="s">
        <v>454</v>
      </c>
      <c r="AH16" s="266" t="s">
        <v>454</v>
      </c>
      <c r="AI16" s="266" t="s">
        <v>341</v>
      </c>
      <c r="AJ16" s="266" t="s">
        <v>341</v>
      </c>
      <c r="AK16" s="266" t="s">
        <v>341</v>
      </c>
      <c r="AL16" s="266" t="s">
        <v>341</v>
      </c>
      <c r="AM16" s="266" t="s">
        <v>341</v>
      </c>
      <c r="AN16" s="266" t="s">
        <v>341</v>
      </c>
      <c r="AO16" s="266" t="s">
        <v>341</v>
      </c>
      <c r="AP16" s="266" t="s">
        <v>509</v>
      </c>
      <c r="AQ16" s="266" t="s">
        <v>509</v>
      </c>
      <c r="AR16" s="266" t="s">
        <v>509</v>
      </c>
      <c r="AS16" s="266" t="s">
        <v>509</v>
      </c>
      <c r="AT16" s="266" t="s">
        <v>509</v>
      </c>
      <c r="AU16" s="266" t="s">
        <v>509</v>
      </c>
      <c r="AV16" s="266" t="s">
        <v>509</v>
      </c>
      <c r="AX16" s="236"/>
      <c r="AY16" s="118">
        <f t="shared" si="0"/>
        <v>0</v>
      </c>
      <c r="AZ16" s="118">
        <f t="shared" si="44"/>
        <v>0</v>
      </c>
      <c r="BA16" s="118">
        <f t="shared" si="45"/>
        <v>0</v>
      </c>
      <c r="BB16" s="118">
        <f t="shared" si="1"/>
        <v>0</v>
      </c>
      <c r="BC16" s="118">
        <f t="shared" si="46"/>
        <v>0</v>
      </c>
      <c r="BD16" s="118">
        <f t="shared" si="47"/>
        <v>0</v>
      </c>
      <c r="BE16" s="118">
        <f t="shared" si="2"/>
        <v>0</v>
      </c>
      <c r="BF16" s="117">
        <f t="shared" si="3"/>
        <v>0</v>
      </c>
      <c r="BG16" s="118">
        <f t="shared" si="4"/>
        <v>0</v>
      </c>
      <c r="BH16" s="118">
        <f t="shared" si="5"/>
        <v>0</v>
      </c>
      <c r="BI16" s="117">
        <f t="shared" si="6"/>
        <v>0</v>
      </c>
      <c r="BJ16" s="118">
        <f t="shared" si="7"/>
        <v>0</v>
      </c>
      <c r="BK16" s="118">
        <f t="shared" si="48"/>
        <v>0</v>
      </c>
      <c r="BL16" s="118">
        <f t="shared" si="49"/>
        <v>0</v>
      </c>
      <c r="BM16" s="118">
        <f t="shared" si="8"/>
        <v>0</v>
      </c>
      <c r="BN16" s="117">
        <f t="shared" si="9"/>
        <v>0</v>
      </c>
      <c r="BO16" s="117">
        <f t="shared" si="10"/>
        <v>0</v>
      </c>
      <c r="BP16" s="117">
        <f t="shared" si="11"/>
        <v>0</v>
      </c>
      <c r="BQ16" s="117">
        <f t="shared" si="50"/>
        <v>0</v>
      </c>
      <c r="BR16" s="117">
        <f t="shared" si="51"/>
        <v>0</v>
      </c>
      <c r="BS16" s="117">
        <f t="shared" si="12"/>
        <v>0</v>
      </c>
      <c r="BT16" s="117">
        <f t="shared" si="13"/>
        <v>0</v>
      </c>
      <c r="BU16" s="117">
        <f t="shared" si="14"/>
        <v>0</v>
      </c>
      <c r="BV16" s="117">
        <f t="shared" si="15"/>
        <v>0</v>
      </c>
      <c r="BW16" s="117">
        <f t="shared" si="16"/>
        <v>0</v>
      </c>
      <c r="BX16" s="117">
        <f t="shared" si="52"/>
        <v>0</v>
      </c>
      <c r="BY16" s="117">
        <f t="shared" si="53"/>
        <v>0</v>
      </c>
      <c r="BZ16" s="117">
        <f t="shared" si="17"/>
        <v>0</v>
      </c>
      <c r="CA16" s="117">
        <f t="shared" si="54"/>
        <v>0</v>
      </c>
      <c r="CB16" s="117">
        <f t="shared" si="55"/>
        <v>0</v>
      </c>
      <c r="CC16" s="117">
        <f t="shared" si="18"/>
        <v>0</v>
      </c>
      <c r="CD16" s="117">
        <f t="shared" si="56"/>
        <v>0</v>
      </c>
      <c r="CE16" s="117">
        <f t="shared" si="57"/>
        <v>0</v>
      </c>
      <c r="CF16" s="117">
        <f t="shared" si="19"/>
        <v>0</v>
      </c>
      <c r="CG16" s="117">
        <f t="shared" si="20"/>
        <v>0</v>
      </c>
      <c r="CH16" s="117">
        <f t="shared" si="21"/>
        <v>0</v>
      </c>
      <c r="CI16" s="117">
        <f t="shared" si="58"/>
        <v>0</v>
      </c>
      <c r="CJ16" s="117">
        <f t="shared" si="59"/>
        <v>0</v>
      </c>
      <c r="CK16" s="117">
        <f t="shared" si="60"/>
        <v>0</v>
      </c>
      <c r="CL16" s="117">
        <f t="shared" si="22"/>
        <v>0</v>
      </c>
      <c r="CM16" s="117">
        <f t="shared" si="61"/>
        <v>0</v>
      </c>
      <c r="CN16" s="117">
        <f t="shared" si="62"/>
        <v>0</v>
      </c>
      <c r="CO16" s="117">
        <f t="shared" si="63"/>
        <v>0</v>
      </c>
      <c r="CP16" s="117">
        <f t="shared" si="64"/>
        <v>0</v>
      </c>
      <c r="CQ16" s="117">
        <f t="shared" si="23"/>
        <v>0</v>
      </c>
      <c r="CR16" s="117">
        <f t="shared" si="24"/>
        <v>0</v>
      </c>
      <c r="CS16" s="117">
        <f t="shared" si="25"/>
        <v>0</v>
      </c>
      <c r="CT16" s="117">
        <f t="shared" si="65"/>
        <v>0</v>
      </c>
      <c r="CU16" s="117">
        <f t="shared" si="66"/>
        <v>0</v>
      </c>
      <c r="CV16" s="117">
        <f t="shared" si="26"/>
        <v>0</v>
      </c>
      <c r="CW16" s="117">
        <f t="shared" si="27"/>
        <v>0</v>
      </c>
      <c r="CX16" s="117">
        <f t="shared" si="67"/>
        <v>0</v>
      </c>
      <c r="CY16" s="117">
        <f t="shared" si="68"/>
        <v>0</v>
      </c>
      <c r="CZ16" s="117">
        <f t="shared" si="69"/>
        <v>0</v>
      </c>
      <c r="DA16" s="117">
        <f t="shared" si="28"/>
        <v>0</v>
      </c>
      <c r="DB16" s="117">
        <f t="shared" si="70"/>
        <v>0</v>
      </c>
      <c r="DC16" s="117">
        <f t="shared" si="71"/>
        <v>0</v>
      </c>
      <c r="DD16" s="117">
        <f t="shared" si="29"/>
        <v>0</v>
      </c>
      <c r="DE16" s="117">
        <f t="shared" si="30"/>
        <v>0</v>
      </c>
      <c r="DF16" s="117">
        <f t="shared" si="31"/>
        <v>0</v>
      </c>
      <c r="DG16" s="117">
        <f t="shared" si="72"/>
        <v>0</v>
      </c>
      <c r="DH16" s="117">
        <f t="shared" si="73"/>
        <v>0</v>
      </c>
      <c r="DI16" s="117">
        <f t="shared" si="74"/>
        <v>0</v>
      </c>
      <c r="DJ16" s="117">
        <f t="shared" si="32"/>
        <v>0</v>
      </c>
      <c r="DK16" s="117">
        <f t="shared" si="33"/>
        <v>0</v>
      </c>
      <c r="DL16" s="117">
        <f t="shared" si="34"/>
        <v>0</v>
      </c>
      <c r="DM16" s="117">
        <f t="shared" si="75"/>
        <v>0</v>
      </c>
      <c r="DN16" s="117">
        <f t="shared" si="35"/>
        <v>0</v>
      </c>
      <c r="DO16" s="117">
        <f t="shared" si="36"/>
        <v>0</v>
      </c>
      <c r="DP16" s="117">
        <f t="shared" si="37"/>
        <v>0</v>
      </c>
      <c r="DQ16" s="117">
        <f t="shared" si="76"/>
        <v>0</v>
      </c>
      <c r="DR16" s="117">
        <f t="shared" si="77"/>
        <v>0</v>
      </c>
      <c r="DS16" s="117">
        <f t="shared" si="78"/>
        <v>0</v>
      </c>
      <c r="DT16" s="117">
        <f t="shared" si="38"/>
        <v>0</v>
      </c>
      <c r="DU16" s="117">
        <f t="shared" si="39"/>
        <v>0</v>
      </c>
      <c r="DV16" s="117">
        <f t="shared" si="40"/>
        <v>0</v>
      </c>
      <c r="DW16" s="117">
        <f t="shared" si="41"/>
        <v>0</v>
      </c>
      <c r="DX16" s="117">
        <f t="shared" si="42"/>
        <v>0</v>
      </c>
      <c r="DY16" s="117">
        <f t="shared" si="43"/>
        <v>0</v>
      </c>
      <c r="DZ16" s="118">
        <f t="shared" si="79"/>
        <v>0</v>
      </c>
      <c r="EA16" s="118">
        <f t="shared" si="80"/>
        <v>0</v>
      </c>
      <c r="EB16" s="7"/>
      <c r="EC16" s="7"/>
      <c r="ED16" s="7"/>
      <c r="EE16" s="7"/>
    </row>
    <row r="17" spans="1:135" ht="17.100000000000001" customHeight="1" x14ac:dyDescent="0.25">
      <c r="A17" s="774"/>
      <c r="B17" s="777"/>
      <c r="C17" s="172">
        <v>7</v>
      </c>
      <c r="D17" s="63"/>
      <c r="E17" s="205"/>
      <c r="F17" s="202"/>
      <c r="G17" s="206"/>
      <c r="H17" s="161"/>
      <c r="I17" s="146"/>
      <c r="J17" s="85"/>
      <c r="K17" s="63"/>
      <c r="L17" s="65"/>
      <c r="M17" s="161"/>
      <c r="N17" s="164"/>
      <c r="O17" s="161"/>
      <c r="P17" s="146"/>
      <c r="Q17" s="85"/>
      <c r="R17" s="78"/>
      <c r="S17" s="154"/>
      <c r="T17" s="161"/>
      <c r="U17" s="164"/>
      <c r="V17" s="161"/>
      <c r="W17" s="146"/>
      <c r="X17" s="85"/>
      <c r="Y17" s="233" t="s">
        <v>30</v>
      </c>
      <c r="Z17" s="20" t="s">
        <v>505</v>
      </c>
      <c r="AA17" s="23"/>
      <c r="AB17" s="266" t="s">
        <v>454</v>
      </c>
      <c r="AC17" s="266" t="s">
        <v>454</v>
      </c>
      <c r="AD17" s="266" t="s">
        <v>454</v>
      </c>
      <c r="AE17" s="266" t="s">
        <v>454</v>
      </c>
      <c r="AF17" s="266" t="s">
        <v>454</v>
      </c>
      <c r="AG17" s="266" t="s">
        <v>454</v>
      </c>
      <c r="AH17" s="266" t="s">
        <v>454</v>
      </c>
      <c r="AI17" s="266" t="s">
        <v>341</v>
      </c>
      <c r="AJ17" s="266" t="s">
        <v>341</v>
      </c>
      <c r="AK17" s="266" t="s">
        <v>341</v>
      </c>
      <c r="AL17" s="266" t="s">
        <v>341</v>
      </c>
      <c r="AM17" s="266" t="s">
        <v>341</v>
      </c>
      <c r="AN17" s="266" t="s">
        <v>341</v>
      </c>
      <c r="AO17" s="266" t="s">
        <v>341</v>
      </c>
      <c r="AP17" s="266" t="s">
        <v>509</v>
      </c>
      <c r="AQ17" s="266" t="s">
        <v>509</v>
      </c>
      <c r="AR17" s="266" t="s">
        <v>509</v>
      </c>
      <c r="AS17" s="266" t="s">
        <v>509</v>
      </c>
      <c r="AT17" s="266" t="s">
        <v>509</v>
      </c>
      <c r="AU17" s="266" t="s">
        <v>509</v>
      </c>
      <c r="AV17" s="266" t="s">
        <v>509</v>
      </c>
      <c r="AX17" s="118"/>
      <c r="AY17" s="118">
        <f t="shared" si="0"/>
        <v>0</v>
      </c>
      <c r="AZ17" s="118">
        <f t="shared" si="44"/>
        <v>0</v>
      </c>
      <c r="BA17" s="118">
        <f t="shared" si="45"/>
        <v>0</v>
      </c>
      <c r="BB17" s="118">
        <f t="shared" si="1"/>
        <v>0</v>
      </c>
      <c r="BC17" s="118">
        <f t="shared" si="46"/>
        <v>0</v>
      </c>
      <c r="BD17" s="118">
        <f t="shared" si="47"/>
        <v>0</v>
      </c>
      <c r="BE17" s="118">
        <f t="shared" si="2"/>
        <v>0</v>
      </c>
      <c r="BF17" s="117">
        <f t="shared" si="3"/>
        <v>0</v>
      </c>
      <c r="BG17" s="118">
        <f t="shared" si="4"/>
        <v>0</v>
      </c>
      <c r="BH17" s="118">
        <f t="shared" si="5"/>
        <v>0</v>
      </c>
      <c r="BI17" s="117">
        <f t="shared" si="6"/>
        <v>0</v>
      </c>
      <c r="BJ17" s="118">
        <f t="shared" si="7"/>
        <v>0</v>
      </c>
      <c r="BK17" s="118">
        <f t="shared" si="48"/>
        <v>0</v>
      </c>
      <c r="BL17" s="118">
        <f t="shared" si="49"/>
        <v>0</v>
      </c>
      <c r="BM17" s="118">
        <f t="shared" si="8"/>
        <v>0</v>
      </c>
      <c r="BN17" s="117">
        <f t="shared" si="9"/>
        <v>0</v>
      </c>
      <c r="BO17" s="117">
        <f t="shared" si="10"/>
        <v>0</v>
      </c>
      <c r="BP17" s="117">
        <f t="shared" si="11"/>
        <v>0</v>
      </c>
      <c r="BQ17" s="117">
        <f t="shared" si="50"/>
        <v>0</v>
      </c>
      <c r="BR17" s="117">
        <f t="shared" si="51"/>
        <v>0</v>
      </c>
      <c r="BS17" s="117">
        <f t="shared" si="12"/>
        <v>0</v>
      </c>
      <c r="BT17" s="117">
        <f t="shared" si="13"/>
        <v>0</v>
      </c>
      <c r="BU17" s="117">
        <f t="shared" si="14"/>
        <v>0</v>
      </c>
      <c r="BV17" s="117">
        <f t="shared" si="15"/>
        <v>0</v>
      </c>
      <c r="BW17" s="117">
        <f t="shared" si="16"/>
        <v>0</v>
      </c>
      <c r="BX17" s="117">
        <f t="shared" si="52"/>
        <v>0</v>
      </c>
      <c r="BY17" s="117">
        <f t="shared" si="53"/>
        <v>0</v>
      </c>
      <c r="BZ17" s="117">
        <f t="shared" si="17"/>
        <v>0</v>
      </c>
      <c r="CA17" s="117">
        <f t="shared" si="54"/>
        <v>0</v>
      </c>
      <c r="CB17" s="117">
        <f t="shared" si="55"/>
        <v>0</v>
      </c>
      <c r="CC17" s="117">
        <f t="shared" si="18"/>
        <v>0</v>
      </c>
      <c r="CD17" s="117">
        <f t="shared" si="56"/>
        <v>0</v>
      </c>
      <c r="CE17" s="117">
        <f t="shared" si="57"/>
        <v>0</v>
      </c>
      <c r="CF17" s="117">
        <f t="shared" si="19"/>
        <v>0</v>
      </c>
      <c r="CG17" s="117">
        <f t="shared" si="20"/>
        <v>0</v>
      </c>
      <c r="CH17" s="117">
        <f t="shared" si="21"/>
        <v>0</v>
      </c>
      <c r="CI17" s="117">
        <f t="shared" si="58"/>
        <v>0</v>
      </c>
      <c r="CJ17" s="117">
        <f t="shared" si="59"/>
        <v>0</v>
      </c>
      <c r="CK17" s="117">
        <f t="shared" si="60"/>
        <v>0</v>
      </c>
      <c r="CL17" s="117">
        <f t="shared" si="22"/>
        <v>0</v>
      </c>
      <c r="CM17" s="117">
        <f t="shared" si="61"/>
        <v>0</v>
      </c>
      <c r="CN17" s="117">
        <f t="shared" si="62"/>
        <v>0</v>
      </c>
      <c r="CO17" s="117">
        <f t="shared" si="63"/>
        <v>0</v>
      </c>
      <c r="CP17" s="117">
        <f t="shared" si="64"/>
        <v>0</v>
      </c>
      <c r="CQ17" s="117">
        <f t="shared" si="23"/>
        <v>0</v>
      </c>
      <c r="CR17" s="117">
        <f t="shared" si="24"/>
        <v>0</v>
      </c>
      <c r="CS17" s="117">
        <f t="shared" si="25"/>
        <v>0</v>
      </c>
      <c r="CT17" s="117">
        <f t="shared" si="65"/>
        <v>0</v>
      </c>
      <c r="CU17" s="117">
        <f t="shared" si="66"/>
        <v>0</v>
      </c>
      <c r="CV17" s="117">
        <f t="shared" si="26"/>
        <v>0</v>
      </c>
      <c r="CW17" s="117">
        <f t="shared" si="27"/>
        <v>0</v>
      </c>
      <c r="CX17" s="117">
        <f t="shared" si="67"/>
        <v>0</v>
      </c>
      <c r="CY17" s="117">
        <f t="shared" si="68"/>
        <v>0</v>
      </c>
      <c r="CZ17" s="117">
        <f t="shared" si="69"/>
        <v>0</v>
      </c>
      <c r="DA17" s="117">
        <f t="shared" si="28"/>
        <v>0</v>
      </c>
      <c r="DB17" s="117">
        <f t="shared" si="70"/>
        <v>0</v>
      </c>
      <c r="DC17" s="117">
        <f t="shared" si="71"/>
        <v>0</v>
      </c>
      <c r="DD17" s="117">
        <f t="shared" si="29"/>
        <v>0</v>
      </c>
      <c r="DE17" s="117">
        <f t="shared" si="30"/>
        <v>0</v>
      </c>
      <c r="DF17" s="117">
        <f t="shared" si="31"/>
        <v>0</v>
      </c>
      <c r="DG17" s="117">
        <f t="shared" si="72"/>
        <v>0</v>
      </c>
      <c r="DH17" s="117">
        <f t="shared" si="73"/>
        <v>0</v>
      </c>
      <c r="DI17" s="117">
        <f t="shared" si="74"/>
        <v>0</v>
      </c>
      <c r="DJ17" s="117">
        <f t="shared" si="32"/>
        <v>0</v>
      </c>
      <c r="DK17" s="117">
        <f t="shared" si="33"/>
        <v>0</v>
      </c>
      <c r="DL17" s="117">
        <f t="shared" si="34"/>
        <v>0</v>
      </c>
      <c r="DM17" s="117">
        <f t="shared" si="75"/>
        <v>0</v>
      </c>
      <c r="DN17" s="117">
        <f t="shared" si="35"/>
        <v>0</v>
      </c>
      <c r="DO17" s="117">
        <f t="shared" si="36"/>
        <v>0</v>
      </c>
      <c r="DP17" s="117">
        <f t="shared" si="37"/>
        <v>0</v>
      </c>
      <c r="DQ17" s="117">
        <f t="shared" si="76"/>
        <v>0</v>
      </c>
      <c r="DR17" s="117">
        <f t="shared" si="77"/>
        <v>0</v>
      </c>
      <c r="DS17" s="117">
        <f t="shared" si="78"/>
        <v>0</v>
      </c>
      <c r="DT17" s="117">
        <f t="shared" si="38"/>
        <v>0</v>
      </c>
      <c r="DU17" s="117">
        <f t="shared" si="39"/>
        <v>0</v>
      </c>
      <c r="DV17" s="117">
        <f t="shared" si="40"/>
        <v>0</v>
      </c>
      <c r="DW17" s="117">
        <f t="shared" si="41"/>
        <v>0</v>
      </c>
      <c r="DX17" s="117">
        <f t="shared" si="42"/>
        <v>0</v>
      </c>
      <c r="DY17" s="117">
        <f t="shared" si="43"/>
        <v>0</v>
      </c>
      <c r="DZ17" s="118">
        <f t="shared" si="79"/>
        <v>0</v>
      </c>
      <c r="EA17" s="118">
        <f t="shared" si="80"/>
        <v>0</v>
      </c>
      <c r="EB17" s="7"/>
      <c r="EC17" s="7"/>
      <c r="ED17" s="7"/>
      <c r="EE17" s="7"/>
    </row>
    <row r="18" spans="1:135" ht="17.100000000000001" customHeight="1" x14ac:dyDescent="0.25">
      <c r="A18" s="774"/>
      <c r="B18" s="777"/>
      <c r="C18" s="172">
        <v>8</v>
      </c>
      <c r="D18" s="112"/>
      <c r="E18" s="77"/>
      <c r="F18" s="248"/>
      <c r="G18" s="249"/>
      <c r="H18" s="170"/>
      <c r="I18" s="148"/>
      <c r="J18" s="113"/>
      <c r="K18" s="112"/>
      <c r="L18" s="76"/>
      <c r="M18" s="170"/>
      <c r="N18" s="171"/>
      <c r="O18" s="170"/>
      <c r="P18" s="148"/>
      <c r="Q18" s="113"/>
      <c r="R18" s="130"/>
      <c r="S18" s="156"/>
      <c r="T18" s="170"/>
      <c r="U18" s="171"/>
      <c r="V18" s="170"/>
      <c r="W18" s="148"/>
      <c r="X18" s="113"/>
      <c r="Y18" s="733" t="s">
        <v>27</v>
      </c>
      <c r="Z18" s="732"/>
      <c r="AA18" s="23"/>
      <c r="AB18" s="266" t="s">
        <v>454</v>
      </c>
      <c r="AC18" s="266" t="s">
        <v>454</v>
      </c>
      <c r="AD18" s="266" t="s">
        <v>454</v>
      </c>
      <c r="AE18" s="266" t="s">
        <v>454</v>
      </c>
      <c r="AF18" s="266" t="s">
        <v>454</v>
      </c>
      <c r="AG18" s="266" t="s">
        <v>454</v>
      </c>
      <c r="AH18" s="266" t="s">
        <v>454</v>
      </c>
      <c r="AI18" s="266" t="s">
        <v>341</v>
      </c>
      <c r="AJ18" s="266" t="s">
        <v>341</v>
      </c>
      <c r="AK18" s="266" t="s">
        <v>341</v>
      </c>
      <c r="AL18" s="266" t="s">
        <v>341</v>
      </c>
      <c r="AM18" s="266" t="s">
        <v>341</v>
      </c>
      <c r="AN18" s="266" t="s">
        <v>341</v>
      </c>
      <c r="AO18" s="266" t="s">
        <v>341</v>
      </c>
      <c r="AP18" s="266" t="s">
        <v>509</v>
      </c>
      <c r="AQ18" s="266" t="s">
        <v>509</v>
      </c>
      <c r="AR18" s="266" t="s">
        <v>509</v>
      </c>
      <c r="AS18" s="266" t="s">
        <v>509</v>
      </c>
      <c r="AT18" s="266" t="s">
        <v>509</v>
      </c>
      <c r="AU18" s="266" t="s">
        <v>509</v>
      </c>
      <c r="AV18" s="266" t="s">
        <v>509</v>
      </c>
      <c r="AX18" s="118"/>
      <c r="AY18" s="118">
        <f t="shared" ref="AY18:AY64" si="81">COUNTIF(D18:X18,"A.12")</f>
        <v>0</v>
      </c>
      <c r="AZ18" s="118">
        <f t="shared" si="44"/>
        <v>0</v>
      </c>
      <c r="BA18" s="118">
        <f t="shared" si="45"/>
        <v>0</v>
      </c>
      <c r="BB18" s="118">
        <f t="shared" ref="BB18:BB64" si="82">SUM(AZ18:BA18)</f>
        <v>0</v>
      </c>
      <c r="BC18" s="118">
        <f t="shared" si="46"/>
        <v>0</v>
      </c>
      <c r="BD18" s="118">
        <f t="shared" si="47"/>
        <v>0</v>
      </c>
      <c r="BE18" s="118">
        <f t="shared" si="2"/>
        <v>0</v>
      </c>
      <c r="BF18" s="117">
        <f t="shared" si="3"/>
        <v>0</v>
      </c>
      <c r="BG18" s="118">
        <f t="shared" ref="BG18:BG64" si="83">SUM(BE18:BF18)</f>
        <v>0</v>
      </c>
      <c r="BH18" s="118">
        <f t="shared" si="5"/>
        <v>0</v>
      </c>
      <c r="BI18" s="117">
        <f t="shared" si="6"/>
        <v>0</v>
      </c>
      <c r="BJ18" s="118">
        <f t="shared" ref="BJ18:BJ64" si="84">SUM(BH18:BI18)</f>
        <v>0</v>
      </c>
      <c r="BK18" s="118">
        <f t="shared" si="48"/>
        <v>0</v>
      </c>
      <c r="BL18" s="118">
        <f t="shared" si="49"/>
        <v>0</v>
      </c>
      <c r="BM18" s="118">
        <f t="shared" ref="BM18:BM64" si="85">SUM(BK18:BL18)</f>
        <v>0</v>
      </c>
      <c r="BN18" s="117">
        <f t="shared" si="9"/>
        <v>0</v>
      </c>
      <c r="BO18" s="117">
        <f t="shared" si="10"/>
        <v>0</v>
      </c>
      <c r="BP18" s="117">
        <f t="shared" ref="BP18:BP64" si="86">SUM(BN18:BO18)</f>
        <v>0</v>
      </c>
      <c r="BQ18" s="117">
        <f t="shared" si="50"/>
        <v>0</v>
      </c>
      <c r="BR18" s="117">
        <f t="shared" si="51"/>
        <v>0</v>
      </c>
      <c r="BS18" s="117">
        <f t="shared" ref="BS18:BS64" si="87">SUM(BQ18:BR18)</f>
        <v>0</v>
      </c>
      <c r="BT18" s="117">
        <f t="shared" si="13"/>
        <v>0</v>
      </c>
      <c r="BU18" s="117">
        <f t="shared" si="14"/>
        <v>0</v>
      </c>
      <c r="BV18" s="117">
        <f t="shared" si="15"/>
        <v>0</v>
      </c>
      <c r="BW18" s="117">
        <f t="shared" ref="BW18:BW64" si="88">SUM(BT18:BV18)</f>
        <v>0</v>
      </c>
      <c r="BX18" s="117">
        <f t="shared" si="52"/>
        <v>0</v>
      </c>
      <c r="BY18" s="117">
        <f t="shared" si="53"/>
        <v>0</v>
      </c>
      <c r="BZ18" s="117">
        <f t="shared" ref="BZ18:BZ64" si="89">SUM(BX18:BY18)</f>
        <v>0</v>
      </c>
      <c r="CA18" s="117">
        <f t="shared" si="54"/>
        <v>0</v>
      </c>
      <c r="CB18" s="117">
        <f t="shared" si="55"/>
        <v>0</v>
      </c>
      <c r="CC18" s="117">
        <f t="shared" ref="CC18:CC64" si="90">SUM(CA18:CB18)</f>
        <v>0</v>
      </c>
      <c r="CD18" s="117">
        <f t="shared" si="56"/>
        <v>0</v>
      </c>
      <c r="CE18" s="117">
        <f t="shared" si="57"/>
        <v>0</v>
      </c>
      <c r="CF18" s="117">
        <f t="shared" si="19"/>
        <v>0</v>
      </c>
      <c r="CG18" s="117">
        <f t="shared" si="20"/>
        <v>0</v>
      </c>
      <c r="CH18" s="117">
        <f t="shared" ref="CH18:CH64" si="91">SUM(CF18:CG18)</f>
        <v>0</v>
      </c>
      <c r="CI18" s="117">
        <f t="shared" si="58"/>
        <v>0</v>
      </c>
      <c r="CJ18" s="117">
        <f t="shared" si="59"/>
        <v>0</v>
      </c>
      <c r="CK18" s="117">
        <f t="shared" si="60"/>
        <v>0</v>
      </c>
      <c r="CL18" s="117">
        <f t="shared" ref="CL18:CL64" si="92">SUM(CJ18:CK18)</f>
        <v>0</v>
      </c>
      <c r="CM18" s="117">
        <f t="shared" si="61"/>
        <v>0</v>
      </c>
      <c r="CN18" s="117">
        <f t="shared" si="62"/>
        <v>0</v>
      </c>
      <c r="CO18" s="117">
        <f t="shared" si="63"/>
        <v>0</v>
      </c>
      <c r="CP18" s="117">
        <f t="shared" si="64"/>
        <v>0</v>
      </c>
      <c r="CQ18" s="117">
        <f t="shared" si="23"/>
        <v>0</v>
      </c>
      <c r="CR18" s="117">
        <f t="shared" si="24"/>
        <v>0</v>
      </c>
      <c r="CS18" s="117">
        <f t="shared" ref="CS18:CS64" si="93">SUM(CQ18:CR18)</f>
        <v>0</v>
      </c>
      <c r="CT18" s="117">
        <f t="shared" si="65"/>
        <v>0</v>
      </c>
      <c r="CU18" s="117">
        <f t="shared" si="66"/>
        <v>0</v>
      </c>
      <c r="CV18" s="117">
        <f t="shared" ref="CV18:CV64" si="94">SUM(CT18:CU18)</f>
        <v>0</v>
      </c>
      <c r="CW18" s="117">
        <f t="shared" si="27"/>
        <v>0</v>
      </c>
      <c r="CX18" s="117">
        <f t="shared" si="67"/>
        <v>0</v>
      </c>
      <c r="CY18" s="117">
        <f t="shared" si="68"/>
        <v>0</v>
      </c>
      <c r="CZ18" s="117">
        <f t="shared" si="69"/>
        <v>0</v>
      </c>
      <c r="DA18" s="117">
        <f t="shared" si="28"/>
        <v>0</v>
      </c>
      <c r="DB18" s="117">
        <f t="shared" si="70"/>
        <v>0</v>
      </c>
      <c r="DC18" s="117">
        <f t="shared" si="71"/>
        <v>0</v>
      </c>
      <c r="DD18" s="117">
        <f t="shared" si="29"/>
        <v>0</v>
      </c>
      <c r="DE18" s="117">
        <f t="shared" si="30"/>
        <v>0</v>
      </c>
      <c r="DF18" s="117">
        <f t="shared" ref="DF18:DF64" si="95">SUM(DD18:DE18)</f>
        <v>0</v>
      </c>
      <c r="DG18" s="117">
        <f t="shared" si="72"/>
        <v>0</v>
      </c>
      <c r="DH18" s="117">
        <f t="shared" si="73"/>
        <v>0</v>
      </c>
      <c r="DI18" s="117">
        <f t="shared" si="74"/>
        <v>0</v>
      </c>
      <c r="DJ18" s="117">
        <f t="shared" si="32"/>
        <v>0</v>
      </c>
      <c r="DK18" s="117">
        <f t="shared" si="33"/>
        <v>0</v>
      </c>
      <c r="DL18" s="117">
        <f t="shared" ref="DL18:DL64" si="96">SUM(DJ18:DK18)</f>
        <v>0</v>
      </c>
      <c r="DM18" s="117">
        <f t="shared" si="75"/>
        <v>0</v>
      </c>
      <c r="DN18" s="117">
        <f t="shared" si="35"/>
        <v>0</v>
      </c>
      <c r="DO18" s="117">
        <f t="shared" si="36"/>
        <v>0</v>
      </c>
      <c r="DP18" s="117">
        <f t="shared" ref="DP18:DP64" si="97">SUM(DN18:DO18)</f>
        <v>0</v>
      </c>
      <c r="DQ18" s="117">
        <f t="shared" si="76"/>
        <v>0</v>
      </c>
      <c r="DR18" s="117">
        <f t="shared" si="77"/>
        <v>0</v>
      </c>
      <c r="DS18" s="117">
        <f t="shared" si="78"/>
        <v>0</v>
      </c>
      <c r="DT18" s="117">
        <f t="shared" si="38"/>
        <v>0</v>
      </c>
      <c r="DU18" s="117">
        <f t="shared" si="39"/>
        <v>0</v>
      </c>
      <c r="DV18" s="117">
        <f t="shared" ref="DV18:DV64" si="98">SUM(DT18:DU18)</f>
        <v>0</v>
      </c>
      <c r="DW18" s="117">
        <f t="shared" si="41"/>
        <v>0</v>
      </c>
      <c r="DX18" s="117">
        <f t="shared" si="42"/>
        <v>0</v>
      </c>
      <c r="DY18" s="117">
        <f t="shared" ref="DY18:DY64" si="99">SUM(DW18:DX18)</f>
        <v>0</v>
      </c>
      <c r="DZ18" s="118">
        <f t="shared" si="79"/>
        <v>0</v>
      </c>
      <c r="EA18" s="118">
        <f t="shared" si="80"/>
        <v>0</v>
      </c>
      <c r="EB18" s="7"/>
      <c r="EC18" s="7"/>
      <c r="ED18" s="7"/>
      <c r="EE18" s="7"/>
    </row>
    <row r="19" spans="1:135" ht="17.100000000000001" customHeight="1" x14ac:dyDescent="0.25">
      <c r="A19" s="774"/>
      <c r="B19" s="777"/>
      <c r="C19" s="172">
        <v>9</v>
      </c>
      <c r="D19" s="112"/>
      <c r="E19" s="77"/>
      <c r="F19" s="248"/>
      <c r="G19" s="249"/>
      <c r="H19" s="170"/>
      <c r="I19" s="148"/>
      <c r="J19" s="113"/>
      <c r="K19" s="112"/>
      <c r="L19" s="76"/>
      <c r="M19" s="170"/>
      <c r="N19" s="171"/>
      <c r="O19" s="170"/>
      <c r="P19" s="148"/>
      <c r="Q19" s="113"/>
      <c r="R19" s="130"/>
      <c r="S19" s="156"/>
      <c r="T19" s="170"/>
      <c r="U19" s="171"/>
      <c r="V19" s="170"/>
      <c r="W19" s="148"/>
      <c r="X19" s="113"/>
      <c r="Y19" s="243" t="s">
        <v>31</v>
      </c>
      <c r="Z19" s="20" t="s">
        <v>506</v>
      </c>
      <c r="AA19" s="23"/>
      <c r="AB19" s="266" t="s">
        <v>454</v>
      </c>
      <c r="AC19" s="266" t="s">
        <v>454</v>
      </c>
      <c r="AD19" s="266" t="s">
        <v>454</v>
      </c>
      <c r="AE19" s="266" t="s">
        <v>454</v>
      </c>
      <c r="AF19" s="266" t="s">
        <v>454</v>
      </c>
      <c r="AG19" s="266" t="s">
        <v>454</v>
      </c>
      <c r="AH19" s="266" t="s">
        <v>454</v>
      </c>
      <c r="AI19" s="266" t="s">
        <v>341</v>
      </c>
      <c r="AJ19" s="266" t="s">
        <v>341</v>
      </c>
      <c r="AK19" s="266" t="s">
        <v>341</v>
      </c>
      <c r="AL19" s="266" t="s">
        <v>341</v>
      </c>
      <c r="AM19" s="266" t="s">
        <v>341</v>
      </c>
      <c r="AN19" s="266" t="s">
        <v>341</v>
      </c>
      <c r="AO19" s="266" t="s">
        <v>341</v>
      </c>
      <c r="AP19" s="266" t="s">
        <v>509</v>
      </c>
      <c r="AQ19" s="266" t="s">
        <v>509</v>
      </c>
      <c r="AR19" s="266" t="s">
        <v>509</v>
      </c>
      <c r="AS19" s="266" t="s">
        <v>509</v>
      </c>
      <c r="AT19" s="266" t="s">
        <v>509</v>
      </c>
      <c r="AU19" s="266" t="s">
        <v>509</v>
      </c>
      <c r="AV19" s="266" t="s">
        <v>509</v>
      </c>
      <c r="AX19" s="118"/>
      <c r="AY19" s="118">
        <f t="shared" si="81"/>
        <v>0</v>
      </c>
      <c r="AZ19" s="118">
        <f t="shared" si="44"/>
        <v>0</v>
      </c>
      <c r="BA19" s="118">
        <f t="shared" si="45"/>
        <v>0</v>
      </c>
      <c r="BB19" s="118">
        <f t="shared" si="82"/>
        <v>0</v>
      </c>
      <c r="BC19" s="118">
        <f t="shared" si="46"/>
        <v>0</v>
      </c>
      <c r="BD19" s="118">
        <f t="shared" si="47"/>
        <v>0</v>
      </c>
      <c r="BE19" s="118">
        <f t="shared" si="2"/>
        <v>0</v>
      </c>
      <c r="BF19" s="117">
        <f t="shared" si="3"/>
        <v>0</v>
      </c>
      <c r="BG19" s="118">
        <f t="shared" si="83"/>
        <v>0</v>
      </c>
      <c r="BH19" s="118">
        <f t="shared" si="5"/>
        <v>0</v>
      </c>
      <c r="BI19" s="117">
        <f t="shared" si="6"/>
        <v>0</v>
      </c>
      <c r="BJ19" s="118">
        <f t="shared" si="84"/>
        <v>0</v>
      </c>
      <c r="BK19" s="118">
        <f t="shared" si="48"/>
        <v>0</v>
      </c>
      <c r="BL19" s="118">
        <f t="shared" si="49"/>
        <v>0</v>
      </c>
      <c r="BM19" s="118">
        <f t="shared" si="85"/>
        <v>0</v>
      </c>
      <c r="BN19" s="117">
        <f t="shared" si="9"/>
        <v>0</v>
      </c>
      <c r="BO19" s="117">
        <f t="shared" si="10"/>
        <v>0</v>
      </c>
      <c r="BP19" s="117">
        <f t="shared" si="86"/>
        <v>0</v>
      </c>
      <c r="BQ19" s="117">
        <f t="shared" si="50"/>
        <v>0</v>
      </c>
      <c r="BR19" s="117">
        <f t="shared" si="51"/>
        <v>0</v>
      </c>
      <c r="BS19" s="117">
        <f t="shared" si="87"/>
        <v>0</v>
      </c>
      <c r="BT19" s="117">
        <f t="shared" si="13"/>
        <v>0</v>
      </c>
      <c r="BU19" s="117">
        <f t="shared" si="14"/>
        <v>0</v>
      </c>
      <c r="BV19" s="117">
        <f t="shared" si="15"/>
        <v>0</v>
      </c>
      <c r="BW19" s="117">
        <f t="shared" si="88"/>
        <v>0</v>
      </c>
      <c r="BX19" s="117">
        <f t="shared" si="52"/>
        <v>0</v>
      </c>
      <c r="BY19" s="117">
        <f t="shared" si="53"/>
        <v>0</v>
      </c>
      <c r="BZ19" s="117">
        <f t="shared" si="89"/>
        <v>0</v>
      </c>
      <c r="CA19" s="117">
        <f t="shared" si="54"/>
        <v>0</v>
      </c>
      <c r="CB19" s="117">
        <f t="shared" si="55"/>
        <v>0</v>
      </c>
      <c r="CC19" s="117">
        <f t="shared" si="90"/>
        <v>0</v>
      </c>
      <c r="CD19" s="117">
        <f t="shared" si="56"/>
        <v>0</v>
      </c>
      <c r="CE19" s="117">
        <f t="shared" si="57"/>
        <v>0</v>
      </c>
      <c r="CF19" s="117">
        <f t="shared" si="19"/>
        <v>0</v>
      </c>
      <c r="CG19" s="117">
        <f t="shared" si="20"/>
        <v>0</v>
      </c>
      <c r="CH19" s="117">
        <f t="shared" si="91"/>
        <v>0</v>
      </c>
      <c r="CI19" s="117">
        <f t="shared" si="58"/>
        <v>0</v>
      </c>
      <c r="CJ19" s="117">
        <f t="shared" si="59"/>
        <v>0</v>
      </c>
      <c r="CK19" s="117">
        <f t="shared" si="60"/>
        <v>0</v>
      </c>
      <c r="CL19" s="117">
        <f t="shared" si="92"/>
        <v>0</v>
      </c>
      <c r="CM19" s="117">
        <f t="shared" si="61"/>
        <v>0</v>
      </c>
      <c r="CN19" s="117">
        <f t="shared" si="62"/>
        <v>0</v>
      </c>
      <c r="CO19" s="117">
        <f t="shared" si="63"/>
        <v>0</v>
      </c>
      <c r="CP19" s="117">
        <f t="shared" si="64"/>
        <v>0</v>
      </c>
      <c r="CQ19" s="117">
        <f t="shared" si="23"/>
        <v>0</v>
      </c>
      <c r="CR19" s="117">
        <f t="shared" si="24"/>
        <v>0</v>
      </c>
      <c r="CS19" s="117">
        <f t="shared" si="93"/>
        <v>0</v>
      </c>
      <c r="CT19" s="117">
        <f t="shared" si="65"/>
        <v>0</v>
      </c>
      <c r="CU19" s="117">
        <f t="shared" si="66"/>
        <v>0</v>
      </c>
      <c r="CV19" s="117">
        <f t="shared" si="94"/>
        <v>0</v>
      </c>
      <c r="CW19" s="117">
        <f t="shared" si="27"/>
        <v>0</v>
      </c>
      <c r="CX19" s="117">
        <f t="shared" si="67"/>
        <v>0</v>
      </c>
      <c r="CY19" s="117">
        <f t="shared" si="68"/>
        <v>0</v>
      </c>
      <c r="CZ19" s="117">
        <f t="shared" si="69"/>
        <v>0</v>
      </c>
      <c r="DA19" s="117">
        <f t="shared" si="28"/>
        <v>0</v>
      </c>
      <c r="DB19" s="117">
        <f t="shared" si="70"/>
        <v>0</v>
      </c>
      <c r="DC19" s="117">
        <f t="shared" si="71"/>
        <v>0</v>
      </c>
      <c r="DD19" s="117">
        <f t="shared" si="29"/>
        <v>0</v>
      </c>
      <c r="DE19" s="117">
        <f t="shared" si="30"/>
        <v>0</v>
      </c>
      <c r="DF19" s="117">
        <f t="shared" si="95"/>
        <v>0</v>
      </c>
      <c r="DG19" s="117">
        <f t="shared" si="72"/>
        <v>0</v>
      </c>
      <c r="DH19" s="117">
        <f t="shared" si="73"/>
        <v>0</v>
      </c>
      <c r="DI19" s="117">
        <f t="shared" si="74"/>
        <v>0</v>
      </c>
      <c r="DJ19" s="117">
        <f t="shared" si="32"/>
        <v>0</v>
      </c>
      <c r="DK19" s="117">
        <f t="shared" si="33"/>
        <v>0</v>
      </c>
      <c r="DL19" s="117">
        <f t="shared" si="96"/>
        <v>0</v>
      </c>
      <c r="DM19" s="117">
        <f t="shared" si="75"/>
        <v>0</v>
      </c>
      <c r="DN19" s="117">
        <f t="shared" si="35"/>
        <v>0</v>
      </c>
      <c r="DO19" s="117">
        <f t="shared" si="36"/>
        <v>0</v>
      </c>
      <c r="DP19" s="117">
        <f t="shared" si="97"/>
        <v>0</v>
      </c>
      <c r="DQ19" s="117">
        <f t="shared" si="76"/>
        <v>0</v>
      </c>
      <c r="DR19" s="117">
        <f t="shared" si="77"/>
        <v>0</v>
      </c>
      <c r="DS19" s="117">
        <f t="shared" si="78"/>
        <v>0</v>
      </c>
      <c r="DT19" s="117">
        <f t="shared" si="38"/>
        <v>0</v>
      </c>
      <c r="DU19" s="117">
        <f t="shared" si="39"/>
        <v>0</v>
      </c>
      <c r="DV19" s="117">
        <f t="shared" si="98"/>
        <v>0</v>
      </c>
      <c r="DW19" s="117">
        <f t="shared" si="41"/>
        <v>0</v>
      </c>
      <c r="DX19" s="117">
        <f t="shared" si="42"/>
        <v>0</v>
      </c>
      <c r="DY19" s="117">
        <f t="shared" si="99"/>
        <v>0</v>
      </c>
      <c r="DZ19" s="118">
        <f t="shared" si="79"/>
        <v>0</v>
      </c>
      <c r="EA19" s="118">
        <f t="shared" si="80"/>
        <v>0</v>
      </c>
      <c r="EB19" s="7"/>
      <c r="EC19" s="7"/>
      <c r="ED19" s="7"/>
      <c r="EE19" s="7"/>
    </row>
    <row r="20" spans="1:135" ht="17.100000000000001" customHeight="1" thickBot="1" x14ac:dyDescent="0.3">
      <c r="A20" s="775"/>
      <c r="B20" s="778"/>
      <c r="C20" s="173">
        <v>10</v>
      </c>
      <c r="D20" s="108"/>
      <c r="E20" s="207"/>
      <c r="F20" s="203"/>
      <c r="G20" s="208"/>
      <c r="H20" s="162"/>
      <c r="I20" s="147"/>
      <c r="J20" s="86"/>
      <c r="K20" s="108"/>
      <c r="L20" s="73"/>
      <c r="M20" s="203"/>
      <c r="N20" s="165"/>
      <c r="O20" s="162"/>
      <c r="P20" s="147"/>
      <c r="Q20" s="86"/>
      <c r="R20" s="129"/>
      <c r="S20" s="155"/>
      <c r="T20" s="162"/>
      <c r="U20" s="165"/>
      <c r="V20" s="162"/>
      <c r="W20" s="147"/>
      <c r="X20" s="86"/>
      <c r="Y20" s="45" t="s">
        <v>32</v>
      </c>
      <c r="Z20" s="33" t="s">
        <v>507</v>
      </c>
      <c r="AA20" s="190"/>
      <c r="AB20" s="266" t="s">
        <v>511</v>
      </c>
      <c r="AC20" s="266" t="s">
        <v>511</v>
      </c>
      <c r="AD20" s="266" t="s">
        <v>511</v>
      </c>
      <c r="AE20" s="266" t="s">
        <v>511</v>
      </c>
      <c r="AF20" s="266" t="s">
        <v>511</v>
      </c>
      <c r="AG20" s="266" t="s">
        <v>525</v>
      </c>
      <c r="AH20" s="266" t="s">
        <v>525</v>
      </c>
      <c r="AI20" s="266" t="s">
        <v>511</v>
      </c>
      <c r="AJ20" s="266" t="s">
        <v>511</v>
      </c>
      <c r="AK20" s="266" t="s">
        <v>511</v>
      </c>
      <c r="AL20" s="266" t="s">
        <v>511</v>
      </c>
      <c r="AM20" s="266" t="s">
        <v>511</v>
      </c>
      <c r="AN20" s="266" t="s">
        <v>574</v>
      </c>
      <c r="AO20" s="266" t="s">
        <v>574</v>
      </c>
      <c r="AP20" s="266" t="s">
        <v>511</v>
      </c>
      <c r="AQ20" s="266" t="s">
        <v>511</v>
      </c>
      <c r="AR20" s="266" t="s">
        <v>511</v>
      </c>
      <c r="AS20" s="266" t="s">
        <v>511</v>
      </c>
      <c r="AT20" s="266" t="s">
        <v>511</v>
      </c>
      <c r="AU20" s="266" t="s">
        <v>301</v>
      </c>
      <c r="AV20" s="266" t="s">
        <v>301</v>
      </c>
      <c r="AX20" s="118"/>
      <c r="AY20" s="118">
        <f t="shared" si="81"/>
        <v>0</v>
      </c>
      <c r="AZ20" s="118">
        <f t="shared" si="44"/>
        <v>0</v>
      </c>
      <c r="BA20" s="118">
        <f t="shared" si="45"/>
        <v>0</v>
      </c>
      <c r="BB20" s="118">
        <f t="shared" si="82"/>
        <v>0</v>
      </c>
      <c r="BC20" s="118">
        <f t="shared" si="46"/>
        <v>0</v>
      </c>
      <c r="BD20" s="118">
        <f t="shared" si="47"/>
        <v>0</v>
      </c>
      <c r="BE20" s="118">
        <f t="shared" si="2"/>
        <v>0</v>
      </c>
      <c r="BF20" s="117">
        <f t="shared" si="3"/>
        <v>0</v>
      </c>
      <c r="BG20" s="118">
        <f t="shared" si="83"/>
        <v>0</v>
      </c>
      <c r="BH20" s="118">
        <f t="shared" si="5"/>
        <v>0</v>
      </c>
      <c r="BI20" s="117">
        <f t="shared" si="6"/>
        <v>0</v>
      </c>
      <c r="BJ20" s="118">
        <f t="shared" si="84"/>
        <v>0</v>
      </c>
      <c r="BK20" s="118">
        <f t="shared" si="48"/>
        <v>0</v>
      </c>
      <c r="BL20" s="118">
        <f t="shared" si="49"/>
        <v>0</v>
      </c>
      <c r="BM20" s="118">
        <f t="shared" si="85"/>
        <v>0</v>
      </c>
      <c r="BN20" s="117">
        <f t="shared" si="9"/>
        <v>0</v>
      </c>
      <c r="BO20" s="117">
        <f t="shared" si="10"/>
        <v>0</v>
      </c>
      <c r="BP20" s="117">
        <f t="shared" si="86"/>
        <v>0</v>
      </c>
      <c r="BQ20" s="117">
        <f t="shared" si="50"/>
        <v>0</v>
      </c>
      <c r="BR20" s="117">
        <f t="shared" si="51"/>
        <v>0</v>
      </c>
      <c r="BS20" s="117">
        <f t="shared" si="87"/>
        <v>0</v>
      </c>
      <c r="BT20" s="117">
        <f t="shared" si="13"/>
        <v>0</v>
      </c>
      <c r="BU20" s="117">
        <f t="shared" si="14"/>
        <v>0</v>
      </c>
      <c r="BV20" s="117">
        <f t="shared" si="15"/>
        <v>0</v>
      </c>
      <c r="BW20" s="117">
        <f t="shared" si="88"/>
        <v>0</v>
      </c>
      <c r="BX20" s="117">
        <f t="shared" si="52"/>
        <v>0</v>
      </c>
      <c r="BY20" s="117">
        <f t="shared" si="53"/>
        <v>0</v>
      </c>
      <c r="BZ20" s="117">
        <f t="shared" si="89"/>
        <v>0</v>
      </c>
      <c r="CA20" s="117">
        <f t="shared" si="54"/>
        <v>0</v>
      </c>
      <c r="CB20" s="117">
        <f t="shared" si="55"/>
        <v>0</v>
      </c>
      <c r="CC20" s="117">
        <f t="shared" si="90"/>
        <v>0</v>
      </c>
      <c r="CD20" s="117">
        <f t="shared" si="56"/>
        <v>0</v>
      </c>
      <c r="CE20" s="117">
        <f t="shared" si="57"/>
        <v>0</v>
      </c>
      <c r="CF20" s="117">
        <f t="shared" si="19"/>
        <v>0</v>
      </c>
      <c r="CG20" s="117">
        <f t="shared" si="20"/>
        <v>0</v>
      </c>
      <c r="CH20" s="117">
        <f t="shared" si="91"/>
        <v>0</v>
      </c>
      <c r="CI20" s="117">
        <f t="shared" si="58"/>
        <v>0</v>
      </c>
      <c r="CJ20" s="117">
        <f t="shared" si="59"/>
        <v>0</v>
      </c>
      <c r="CK20" s="117">
        <f t="shared" si="60"/>
        <v>0</v>
      </c>
      <c r="CL20" s="117">
        <f t="shared" si="92"/>
        <v>0</v>
      </c>
      <c r="CM20" s="117">
        <f t="shared" si="61"/>
        <v>0</v>
      </c>
      <c r="CN20" s="117">
        <f t="shared" si="62"/>
        <v>0</v>
      </c>
      <c r="CO20" s="117">
        <f t="shared" si="63"/>
        <v>0</v>
      </c>
      <c r="CP20" s="117">
        <f t="shared" si="64"/>
        <v>0</v>
      </c>
      <c r="CQ20" s="117">
        <f t="shared" si="23"/>
        <v>0</v>
      </c>
      <c r="CR20" s="117">
        <f t="shared" si="24"/>
        <v>0</v>
      </c>
      <c r="CS20" s="117">
        <f t="shared" si="93"/>
        <v>0</v>
      </c>
      <c r="CT20" s="117">
        <f t="shared" si="65"/>
        <v>0</v>
      </c>
      <c r="CU20" s="117">
        <f t="shared" si="66"/>
        <v>0</v>
      </c>
      <c r="CV20" s="117">
        <f t="shared" si="94"/>
        <v>0</v>
      </c>
      <c r="CW20" s="117">
        <f t="shared" si="27"/>
        <v>0</v>
      </c>
      <c r="CX20" s="117">
        <f t="shared" si="67"/>
        <v>0</v>
      </c>
      <c r="CY20" s="117">
        <f t="shared" si="68"/>
        <v>0</v>
      </c>
      <c r="CZ20" s="117">
        <f t="shared" si="69"/>
        <v>0</v>
      </c>
      <c r="DA20" s="117">
        <f t="shared" si="28"/>
        <v>0</v>
      </c>
      <c r="DB20" s="117">
        <f t="shared" si="70"/>
        <v>0</v>
      </c>
      <c r="DC20" s="117">
        <f t="shared" si="71"/>
        <v>0</v>
      </c>
      <c r="DD20" s="117">
        <f t="shared" si="29"/>
        <v>0</v>
      </c>
      <c r="DE20" s="117">
        <f t="shared" si="30"/>
        <v>0</v>
      </c>
      <c r="DF20" s="117">
        <f t="shared" si="95"/>
        <v>0</v>
      </c>
      <c r="DG20" s="117">
        <f t="shared" si="72"/>
        <v>0</v>
      </c>
      <c r="DH20" s="117">
        <f t="shared" si="73"/>
        <v>0</v>
      </c>
      <c r="DI20" s="117">
        <f t="shared" si="74"/>
        <v>0</v>
      </c>
      <c r="DJ20" s="117">
        <f t="shared" si="32"/>
        <v>0</v>
      </c>
      <c r="DK20" s="117">
        <f t="shared" si="33"/>
        <v>0</v>
      </c>
      <c r="DL20" s="117">
        <f t="shared" si="96"/>
        <v>0</v>
      </c>
      <c r="DM20" s="117">
        <f t="shared" si="75"/>
        <v>0</v>
      </c>
      <c r="DN20" s="117">
        <f t="shared" si="35"/>
        <v>0</v>
      </c>
      <c r="DO20" s="117">
        <f t="shared" si="36"/>
        <v>0</v>
      </c>
      <c r="DP20" s="117">
        <f t="shared" si="97"/>
        <v>0</v>
      </c>
      <c r="DQ20" s="117">
        <f t="shared" si="76"/>
        <v>0</v>
      </c>
      <c r="DR20" s="117">
        <f t="shared" si="77"/>
        <v>0</v>
      </c>
      <c r="DS20" s="117">
        <f t="shared" si="78"/>
        <v>0</v>
      </c>
      <c r="DT20" s="117">
        <f t="shared" si="38"/>
        <v>0</v>
      </c>
      <c r="DU20" s="117">
        <f t="shared" si="39"/>
        <v>0</v>
      </c>
      <c r="DV20" s="117">
        <f t="shared" si="98"/>
        <v>0</v>
      </c>
      <c r="DW20" s="117">
        <f t="shared" si="41"/>
        <v>0</v>
      </c>
      <c r="DX20" s="117">
        <f t="shared" si="42"/>
        <v>0</v>
      </c>
      <c r="DY20" s="117">
        <f t="shared" si="99"/>
        <v>0</v>
      </c>
      <c r="DZ20" s="118">
        <f t="shared" si="79"/>
        <v>0</v>
      </c>
      <c r="EA20" s="118">
        <f t="shared" si="80"/>
        <v>0</v>
      </c>
      <c r="EB20" s="7"/>
      <c r="EC20" s="7"/>
      <c r="ED20" s="7"/>
      <c r="EE20" s="7"/>
    </row>
    <row r="21" spans="1:135" ht="17.100000000000001" customHeight="1" thickTop="1" x14ac:dyDescent="0.25">
      <c r="A21" s="773">
        <v>2</v>
      </c>
      <c r="B21" s="776" t="s">
        <v>17</v>
      </c>
      <c r="C21" s="221">
        <v>0</v>
      </c>
      <c r="D21" s="152"/>
      <c r="E21" s="218"/>
      <c r="F21" s="217"/>
      <c r="G21" s="219"/>
      <c r="H21" s="167"/>
      <c r="I21" s="213"/>
      <c r="J21" s="90"/>
      <c r="K21" s="152" t="s">
        <v>569</v>
      </c>
      <c r="L21" s="71" t="s">
        <v>569</v>
      </c>
      <c r="M21" s="217" t="s">
        <v>569</v>
      </c>
      <c r="N21" s="168"/>
      <c r="O21" s="167"/>
      <c r="P21" s="213"/>
      <c r="Q21" s="90"/>
      <c r="R21" s="214" t="s">
        <v>562</v>
      </c>
      <c r="S21" s="215"/>
      <c r="T21" s="167"/>
      <c r="U21" s="168" t="s">
        <v>562</v>
      </c>
      <c r="V21" s="167"/>
      <c r="W21" s="213" t="s">
        <v>562</v>
      </c>
      <c r="X21" s="90"/>
      <c r="Y21" s="243" t="s">
        <v>33</v>
      </c>
      <c r="Z21" s="20" t="s">
        <v>546</v>
      </c>
      <c r="AA21" s="190"/>
      <c r="AB21" s="266" t="s">
        <v>511</v>
      </c>
      <c r="AC21" s="266" t="s">
        <v>511</v>
      </c>
      <c r="AD21" s="266" t="s">
        <v>511</v>
      </c>
      <c r="AE21" s="266" t="s">
        <v>511</v>
      </c>
      <c r="AF21" s="266" t="s">
        <v>511</v>
      </c>
      <c r="AG21" s="266" t="s">
        <v>525</v>
      </c>
      <c r="AH21" s="266" t="s">
        <v>525</v>
      </c>
      <c r="AI21" s="266" t="s">
        <v>511</v>
      </c>
      <c r="AJ21" s="266" t="s">
        <v>511</v>
      </c>
      <c r="AK21" s="266" t="s">
        <v>511</v>
      </c>
      <c r="AL21" s="266" t="s">
        <v>511</v>
      </c>
      <c r="AM21" s="266" t="s">
        <v>511</v>
      </c>
      <c r="AN21" s="266" t="s">
        <v>574</v>
      </c>
      <c r="AO21" s="266" t="s">
        <v>574</v>
      </c>
      <c r="AP21" s="266" t="s">
        <v>511</v>
      </c>
      <c r="AQ21" s="266" t="s">
        <v>511</v>
      </c>
      <c r="AR21" s="266" t="s">
        <v>511</v>
      </c>
      <c r="AS21" s="266" t="s">
        <v>511</v>
      </c>
      <c r="AT21" s="266" t="s">
        <v>511</v>
      </c>
      <c r="AU21" s="266" t="s">
        <v>301</v>
      </c>
      <c r="AV21" s="266" t="s">
        <v>301</v>
      </c>
      <c r="AX21" s="118"/>
      <c r="AY21" s="118">
        <f t="shared" si="81"/>
        <v>0</v>
      </c>
      <c r="AZ21" s="118">
        <f t="shared" si="44"/>
        <v>0</v>
      </c>
      <c r="BA21" s="118">
        <f t="shared" si="45"/>
        <v>0</v>
      </c>
      <c r="BB21" s="118">
        <f t="shared" si="82"/>
        <v>0</v>
      </c>
      <c r="BC21" s="118">
        <f t="shared" si="46"/>
        <v>0</v>
      </c>
      <c r="BD21" s="118">
        <f t="shared" si="47"/>
        <v>0</v>
      </c>
      <c r="BE21" s="118">
        <f t="shared" si="2"/>
        <v>0</v>
      </c>
      <c r="BF21" s="117">
        <f t="shared" si="3"/>
        <v>0</v>
      </c>
      <c r="BG21" s="118">
        <f t="shared" si="83"/>
        <v>0</v>
      </c>
      <c r="BH21" s="118">
        <f t="shared" si="5"/>
        <v>0</v>
      </c>
      <c r="BI21" s="117">
        <f t="shared" si="6"/>
        <v>0</v>
      </c>
      <c r="BJ21" s="118">
        <f t="shared" si="84"/>
        <v>0</v>
      </c>
      <c r="BK21" s="118">
        <f t="shared" si="48"/>
        <v>0</v>
      </c>
      <c r="BL21" s="118">
        <f t="shared" si="49"/>
        <v>0</v>
      </c>
      <c r="BM21" s="118">
        <f t="shared" si="85"/>
        <v>0</v>
      </c>
      <c r="BN21" s="117">
        <f t="shared" si="9"/>
        <v>0</v>
      </c>
      <c r="BO21" s="117">
        <f t="shared" si="10"/>
        <v>0</v>
      </c>
      <c r="BP21" s="117">
        <f t="shared" si="86"/>
        <v>0</v>
      </c>
      <c r="BQ21" s="117">
        <f t="shared" si="50"/>
        <v>0</v>
      </c>
      <c r="BR21" s="117">
        <f t="shared" si="51"/>
        <v>0</v>
      </c>
      <c r="BS21" s="117">
        <f t="shared" si="87"/>
        <v>0</v>
      </c>
      <c r="BT21" s="117">
        <f t="shared" si="13"/>
        <v>0</v>
      </c>
      <c r="BU21" s="117">
        <f t="shared" si="14"/>
        <v>0</v>
      </c>
      <c r="BV21" s="117">
        <f t="shared" si="15"/>
        <v>0</v>
      </c>
      <c r="BW21" s="117">
        <f t="shared" si="88"/>
        <v>0</v>
      </c>
      <c r="BX21" s="117">
        <f t="shared" si="52"/>
        <v>0</v>
      </c>
      <c r="BY21" s="117">
        <f t="shared" si="53"/>
        <v>0</v>
      </c>
      <c r="BZ21" s="117">
        <f t="shared" si="89"/>
        <v>0</v>
      </c>
      <c r="CA21" s="117">
        <f t="shared" si="54"/>
        <v>0</v>
      </c>
      <c r="CB21" s="117">
        <f t="shared" si="55"/>
        <v>0</v>
      </c>
      <c r="CC21" s="117">
        <f t="shared" si="90"/>
        <v>0</v>
      </c>
      <c r="CD21" s="117">
        <f t="shared" si="56"/>
        <v>3</v>
      </c>
      <c r="CE21" s="117">
        <f t="shared" si="57"/>
        <v>3</v>
      </c>
      <c r="CF21" s="117">
        <f t="shared" si="19"/>
        <v>0</v>
      </c>
      <c r="CG21" s="117">
        <f t="shared" si="20"/>
        <v>0</v>
      </c>
      <c r="CH21" s="117">
        <f t="shared" si="91"/>
        <v>0</v>
      </c>
      <c r="CI21" s="117">
        <f t="shared" si="58"/>
        <v>0</v>
      </c>
      <c r="CJ21" s="117">
        <f t="shared" si="59"/>
        <v>0</v>
      </c>
      <c r="CK21" s="117">
        <f t="shared" si="60"/>
        <v>0</v>
      </c>
      <c r="CL21" s="117">
        <f t="shared" si="92"/>
        <v>0</v>
      </c>
      <c r="CM21" s="117">
        <f t="shared" si="61"/>
        <v>0</v>
      </c>
      <c r="CN21" s="117">
        <f t="shared" si="62"/>
        <v>0</v>
      </c>
      <c r="CO21" s="117">
        <f t="shared" si="63"/>
        <v>0</v>
      </c>
      <c r="CP21" s="117">
        <f t="shared" si="64"/>
        <v>0</v>
      </c>
      <c r="CQ21" s="117">
        <f t="shared" si="23"/>
        <v>0</v>
      </c>
      <c r="CR21" s="117">
        <f t="shared" si="24"/>
        <v>0</v>
      </c>
      <c r="CS21" s="117">
        <f t="shared" si="93"/>
        <v>0</v>
      </c>
      <c r="CT21" s="117">
        <f t="shared" si="65"/>
        <v>0</v>
      </c>
      <c r="CU21" s="117">
        <f t="shared" si="66"/>
        <v>0</v>
      </c>
      <c r="CV21" s="117">
        <f t="shared" si="94"/>
        <v>0</v>
      </c>
      <c r="CW21" s="117">
        <f t="shared" si="27"/>
        <v>0</v>
      </c>
      <c r="CX21" s="117">
        <f t="shared" si="67"/>
        <v>0</v>
      </c>
      <c r="CY21" s="117">
        <f t="shared" si="68"/>
        <v>0</v>
      </c>
      <c r="CZ21" s="117">
        <f t="shared" si="69"/>
        <v>0</v>
      </c>
      <c r="DA21" s="117">
        <f t="shared" si="28"/>
        <v>0</v>
      </c>
      <c r="DB21" s="117">
        <f t="shared" si="70"/>
        <v>0</v>
      </c>
      <c r="DC21" s="117">
        <f t="shared" si="71"/>
        <v>0</v>
      </c>
      <c r="DD21" s="117">
        <f t="shared" si="29"/>
        <v>0</v>
      </c>
      <c r="DE21" s="117">
        <f t="shared" si="30"/>
        <v>0</v>
      </c>
      <c r="DF21" s="117">
        <f t="shared" si="95"/>
        <v>0</v>
      </c>
      <c r="DG21" s="117">
        <f t="shared" si="72"/>
        <v>0</v>
      </c>
      <c r="DH21" s="117">
        <f t="shared" si="73"/>
        <v>0</v>
      </c>
      <c r="DI21" s="117">
        <f t="shared" si="74"/>
        <v>0</v>
      </c>
      <c r="DJ21" s="117">
        <f t="shared" si="32"/>
        <v>0</v>
      </c>
      <c r="DK21" s="117">
        <f t="shared" si="33"/>
        <v>0</v>
      </c>
      <c r="DL21" s="117">
        <f t="shared" si="96"/>
        <v>0</v>
      </c>
      <c r="DM21" s="117">
        <f t="shared" si="75"/>
        <v>0</v>
      </c>
      <c r="DN21" s="117">
        <f t="shared" si="35"/>
        <v>0</v>
      </c>
      <c r="DO21" s="117">
        <f t="shared" si="36"/>
        <v>0</v>
      </c>
      <c r="DP21" s="117">
        <f t="shared" si="97"/>
        <v>0</v>
      </c>
      <c r="DQ21" s="117">
        <f t="shared" si="76"/>
        <v>0</v>
      </c>
      <c r="DR21" s="117">
        <f t="shared" si="77"/>
        <v>0</v>
      </c>
      <c r="DS21" s="117">
        <f t="shared" si="78"/>
        <v>0</v>
      </c>
      <c r="DT21" s="117">
        <f t="shared" si="38"/>
        <v>0</v>
      </c>
      <c r="DU21" s="117">
        <f t="shared" si="39"/>
        <v>0</v>
      </c>
      <c r="DV21" s="117">
        <f t="shared" si="98"/>
        <v>0</v>
      </c>
      <c r="DW21" s="117">
        <f t="shared" si="41"/>
        <v>0</v>
      </c>
      <c r="DX21" s="117">
        <f t="shared" si="42"/>
        <v>0</v>
      </c>
      <c r="DY21" s="117">
        <f t="shared" si="99"/>
        <v>0</v>
      </c>
      <c r="DZ21" s="118">
        <f t="shared" si="79"/>
        <v>0</v>
      </c>
      <c r="EA21" s="118">
        <f t="shared" si="80"/>
        <v>0</v>
      </c>
      <c r="EB21" s="7"/>
      <c r="EC21" s="7"/>
      <c r="ED21" s="7"/>
      <c r="EE21" s="7"/>
    </row>
    <row r="22" spans="1:135" ht="17.100000000000001" customHeight="1" x14ac:dyDescent="0.25">
      <c r="A22" s="774"/>
      <c r="B22" s="777"/>
      <c r="C22" s="174">
        <v>1</v>
      </c>
      <c r="D22" s="61"/>
      <c r="E22" s="72"/>
      <c r="F22" s="201"/>
      <c r="G22" s="211"/>
      <c r="H22" s="201"/>
      <c r="I22" s="145"/>
      <c r="J22" s="91"/>
      <c r="K22" s="61" t="s">
        <v>569</v>
      </c>
      <c r="L22" s="72" t="s">
        <v>569</v>
      </c>
      <c r="M22" s="201" t="s">
        <v>569</v>
      </c>
      <c r="N22" s="211"/>
      <c r="O22" s="201"/>
      <c r="P22" s="145"/>
      <c r="Q22" s="91"/>
      <c r="R22" s="127" t="s">
        <v>562</v>
      </c>
      <c r="S22" s="153"/>
      <c r="T22" s="201"/>
      <c r="U22" s="211" t="s">
        <v>562</v>
      </c>
      <c r="V22" s="201"/>
      <c r="W22" s="145" t="s">
        <v>562</v>
      </c>
      <c r="X22" s="91"/>
      <c r="Y22" s="45" t="s">
        <v>34</v>
      </c>
      <c r="Z22" s="33" t="s">
        <v>547</v>
      </c>
      <c r="AA22" s="23"/>
      <c r="AB22" s="266" t="s">
        <v>577</v>
      </c>
      <c r="AC22" s="266" t="s">
        <v>577</v>
      </c>
      <c r="AD22" s="266" t="s">
        <v>577</v>
      </c>
      <c r="AE22" s="266" t="s">
        <v>575</v>
      </c>
      <c r="AF22" s="266" t="s">
        <v>575</v>
      </c>
      <c r="AG22" s="266" t="s">
        <v>525</v>
      </c>
      <c r="AH22" s="266" t="s">
        <v>525</v>
      </c>
      <c r="AI22" s="266" t="s">
        <v>455</v>
      </c>
      <c r="AJ22" s="266" t="s">
        <v>455</v>
      </c>
      <c r="AK22" s="266" t="s">
        <v>455</v>
      </c>
      <c r="AL22" s="266" t="s">
        <v>575</v>
      </c>
      <c r="AM22" s="266" t="s">
        <v>575</v>
      </c>
      <c r="AN22" s="266" t="s">
        <v>574</v>
      </c>
      <c r="AO22" s="266" t="s">
        <v>574</v>
      </c>
      <c r="AP22" s="266" t="s">
        <v>255</v>
      </c>
      <c r="AQ22" s="266" t="s">
        <v>255</v>
      </c>
      <c r="AR22" s="266" t="s">
        <v>255</v>
      </c>
      <c r="AS22" s="266" t="s">
        <v>575</v>
      </c>
      <c r="AT22" s="266" t="s">
        <v>575</v>
      </c>
      <c r="AU22" s="266" t="s">
        <v>301</v>
      </c>
      <c r="AV22" s="266" t="s">
        <v>301</v>
      </c>
      <c r="AX22" s="118"/>
      <c r="AY22" s="118">
        <f t="shared" si="81"/>
        <v>0</v>
      </c>
      <c r="AZ22" s="118">
        <f t="shared" si="44"/>
        <v>0</v>
      </c>
      <c r="BA22" s="118">
        <f t="shared" si="45"/>
        <v>0</v>
      </c>
      <c r="BB22" s="118">
        <f t="shared" si="82"/>
        <v>0</v>
      </c>
      <c r="BC22" s="118">
        <f t="shared" si="46"/>
        <v>0</v>
      </c>
      <c r="BD22" s="118">
        <f t="shared" si="47"/>
        <v>0</v>
      </c>
      <c r="BE22" s="118">
        <f t="shared" si="2"/>
        <v>0</v>
      </c>
      <c r="BF22" s="117">
        <f t="shared" si="3"/>
        <v>0</v>
      </c>
      <c r="BG22" s="118">
        <f t="shared" si="83"/>
        <v>0</v>
      </c>
      <c r="BH22" s="118">
        <f t="shared" si="5"/>
        <v>0</v>
      </c>
      <c r="BI22" s="117">
        <f t="shared" si="6"/>
        <v>0</v>
      </c>
      <c r="BJ22" s="118">
        <f t="shared" si="84"/>
        <v>0</v>
      </c>
      <c r="BK22" s="118">
        <f t="shared" si="48"/>
        <v>0</v>
      </c>
      <c r="BL22" s="118">
        <f t="shared" si="49"/>
        <v>0</v>
      </c>
      <c r="BM22" s="118">
        <f t="shared" si="85"/>
        <v>0</v>
      </c>
      <c r="BN22" s="117">
        <f t="shared" si="9"/>
        <v>0</v>
      </c>
      <c r="BO22" s="117">
        <f t="shared" si="10"/>
        <v>0</v>
      </c>
      <c r="BP22" s="117">
        <f t="shared" si="86"/>
        <v>0</v>
      </c>
      <c r="BQ22" s="117">
        <f t="shared" si="50"/>
        <v>0</v>
      </c>
      <c r="BR22" s="117">
        <f t="shared" si="51"/>
        <v>0</v>
      </c>
      <c r="BS22" s="117">
        <f t="shared" si="87"/>
        <v>0</v>
      </c>
      <c r="BT22" s="117">
        <f t="shared" si="13"/>
        <v>0</v>
      </c>
      <c r="BU22" s="117">
        <f t="shared" si="14"/>
        <v>0</v>
      </c>
      <c r="BV22" s="117">
        <f t="shared" si="15"/>
        <v>0</v>
      </c>
      <c r="BW22" s="117">
        <f t="shared" si="88"/>
        <v>0</v>
      </c>
      <c r="BX22" s="117">
        <f t="shared" si="52"/>
        <v>0</v>
      </c>
      <c r="BY22" s="117">
        <f t="shared" si="53"/>
        <v>0</v>
      </c>
      <c r="BZ22" s="117">
        <f t="shared" si="89"/>
        <v>0</v>
      </c>
      <c r="CA22" s="117">
        <f t="shared" si="54"/>
        <v>0</v>
      </c>
      <c r="CB22" s="117">
        <f t="shared" si="55"/>
        <v>0</v>
      </c>
      <c r="CC22" s="117">
        <f t="shared" si="90"/>
        <v>0</v>
      </c>
      <c r="CD22" s="117">
        <f t="shared" si="56"/>
        <v>3</v>
      </c>
      <c r="CE22" s="117">
        <f t="shared" si="57"/>
        <v>3</v>
      </c>
      <c r="CF22" s="117">
        <f t="shared" si="19"/>
        <v>0</v>
      </c>
      <c r="CG22" s="117">
        <f t="shared" si="20"/>
        <v>0</v>
      </c>
      <c r="CH22" s="117">
        <f t="shared" si="91"/>
        <v>0</v>
      </c>
      <c r="CI22" s="117">
        <f t="shared" si="58"/>
        <v>0</v>
      </c>
      <c r="CJ22" s="117">
        <f t="shared" si="59"/>
        <v>0</v>
      </c>
      <c r="CK22" s="117">
        <f t="shared" si="60"/>
        <v>0</v>
      </c>
      <c r="CL22" s="117">
        <f t="shared" si="92"/>
        <v>0</v>
      </c>
      <c r="CM22" s="117">
        <f t="shared" si="61"/>
        <v>0</v>
      </c>
      <c r="CN22" s="117">
        <f t="shared" si="62"/>
        <v>0</v>
      </c>
      <c r="CO22" s="117">
        <f t="shared" si="63"/>
        <v>0</v>
      </c>
      <c r="CP22" s="117">
        <f t="shared" si="64"/>
        <v>0</v>
      </c>
      <c r="CQ22" s="117">
        <f t="shared" si="23"/>
        <v>0</v>
      </c>
      <c r="CR22" s="117">
        <f t="shared" si="24"/>
        <v>0</v>
      </c>
      <c r="CS22" s="117">
        <f t="shared" si="93"/>
        <v>0</v>
      </c>
      <c r="CT22" s="117">
        <f t="shared" si="65"/>
        <v>0</v>
      </c>
      <c r="CU22" s="117">
        <f t="shared" si="66"/>
        <v>0</v>
      </c>
      <c r="CV22" s="117">
        <f t="shared" si="94"/>
        <v>0</v>
      </c>
      <c r="CW22" s="117">
        <f t="shared" si="27"/>
        <v>0</v>
      </c>
      <c r="CX22" s="117">
        <f t="shared" si="67"/>
        <v>0</v>
      </c>
      <c r="CY22" s="117">
        <f t="shared" si="68"/>
        <v>0</v>
      </c>
      <c r="CZ22" s="117">
        <f t="shared" si="69"/>
        <v>0</v>
      </c>
      <c r="DA22" s="117">
        <f t="shared" si="28"/>
        <v>0</v>
      </c>
      <c r="DB22" s="117">
        <f t="shared" si="70"/>
        <v>0</v>
      </c>
      <c r="DC22" s="117">
        <f t="shared" si="71"/>
        <v>0</v>
      </c>
      <c r="DD22" s="117">
        <f t="shared" si="29"/>
        <v>0</v>
      </c>
      <c r="DE22" s="117">
        <f t="shared" si="30"/>
        <v>0</v>
      </c>
      <c r="DF22" s="117">
        <f t="shared" si="95"/>
        <v>0</v>
      </c>
      <c r="DG22" s="117">
        <f t="shared" si="72"/>
        <v>0</v>
      </c>
      <c r="DH22" s="117">
        <f t="shared" si="73"/>
        <v>0</v>
      </c>
      <c r="DI22" s="117">
        <f t="shared" si="74"/>
        <v>0</v>
      </c>
      <c r="DJ22" s="117">
        <f t="shared" si="32"/>
        <v>0</v>
      </c>
      <c r="DK22" s="117">
        <f t="shared" si="33"/>
        <v>0</v>
      </c>
      <c r="DL22" s="117">
        <f t="shared" si="96"/>
        <v>0</v>
      </c>
      <c r="DM22" s="117">
        <f t="shared" si="75"/>
        <v>0</v>
      </c>
      <c r="DN22" s="117">
        <f t="shared" si="35"/>
        <v>0</v>
      </c>
      <c r="DO22" s="117">
        <f t="shared" si="36"/>
        <v>0</v>
      </c>
      <c r="DP22" s="117">
        <f t="shared" si="97"/>
        <v>0</v>
      </c>
      <c r="DQ22" s="117">
        <f t="shared" si="76"/>
        <v>0</v>
      </c>
      <c r="DR22" s="117">
        <f t="shared" si="77"/>
        <v>0</v>
      </c>
      <c r="DS22" s="117">
        <f t="shared" si="78"/>
        <v>0</v>
      </c>
      <c r="DT22" s="117">
        <f t="shared" si="38"/>
        <v>0</v>
      </c>
      <c r="DU22" s="117">
        <f t="shared" si="39"/>
        <v>0</v>
      </c>
      <c r="DV22" s="117">
        <f t="shared" si="98"/>
        <v>0</v>
      </c>
      <c r="DW22" s="117">
        <f t="shared" si="41"/>
        <v>0</v>
      </c>
      <c r="DX22" s="117">
        <f t="shared" si="42"/>
        <v>0</v>
      </c>
      <c r="DY22" s="117">
        <f t="shared" si="99"/>
        <v>0</v>
      </c>
      <c r="DZ22" s="118">
        <f t="shared" si="79"/>
        <v>0</v>
      </c>
      <c r="EA22" s="118">
        <f t="shared" si="80"/>
        <v>0</v>
      </c>
      <c r="EB22" s="7"/>
      <c r="EC22" s="7"/>
      <c r="ED22" s="7"/>
      <c r="EE22" s="7"/>
    </row>
    <row r="23" spans="1:135" ht="17.100000000000001" customHeight="1" x14ac:dyDescent="0.25">
      <c r="A23" s="774"/>
      <c r="B23" s="777"/>
      <c r="C23" s="172">
        <v>2</v>
      </c>
      <c r="D23" s="63"/>
      <c r="E23" s="65"/>
      <c r="F23" s="161"/>
      <c r="G23" s="164"/>
      <c r="H23" s="161"/>
      <c r="I23" s="146"/>
      <c r="J23" s="85"/>
      <c r="K23" s="63" t="s">
        <v>569</v>
      </c>
      <c r="L23" s="65" t="s">
        <v>569</v>
      </c>
      <c r="M23" s="161" t="s">
        <v>569</v>
      </c>
      <c r="N23" s="164"/>
      <c r="O23" s="161"/>
      <c r="P23" s="146"/>
      <c r="Q23" s="85"/>
      <c r="R23" s="78" t="s">
        <v>562</v>
      </c>
      <c r="S23" s="154"/>
      <c r="T23" s="161"/>
      <c r="U23" s="164" t="s">
        <v>562</v>
      </c>
      <c r="V23" s="161"/>
      <c r="W23" s="146" t="s">
        <v>562</v>
      </c>
      <c r="X23" s="85"/>
      <c r="Y23" s="733" t="s">
        <v>27</v>
      </c>
      <c r="Z23" s="732"/>
      <c r="AA23" s="23"/>
      <c r="AB23" s="266" t="s">
        <v>577</v>
      </c>
      <c r="AC23" s="266" t="s">
        <v>577</v>
      </c>
      <c r="AD23" s="266" t="s">
        <v>577</v>
      </c>
      <c r="AE23" s="266" t="s">
        <v>575</v>
      </c>
      <c r="AF23" s="266" t="s">
        <v>575</v>
      </c>
      <c r="AG23" s="266" t="s">
        <v>511</v>
      </c>
      <c r="AH23" s="266" t="s">
        <v>511</v>
      </c>
      <c r="AI23" s="266" t="s">
        <v>455</v>
      </c>
      <c r="AJ23" s="266" t="s">
        <v>455</v>
      </c>
      <c r="AK23" s="266" t="s">
        <v>455</v>
      </c>
      <c r="AL23" s="266" t="s">
        <v>575</v>
      </c>
      <c r="AM23" s="266" t="s">
        <v>575</v>
      </c>
      <c r="AN23" s="266" t="s">
        <v>574</v>
      </c>
      <c r="AO23" s="266" t="s">
        <v>574</v>
      </c>
      <c r="AP23" s="266" t="s">
        <v>255</v>
      </c>
      <c r="AQ23" s="266" t="s">
        <v>255</v>
      </c>
      <c r="AR23" s="266" t="s">
        <v>255</v>
      </c>
      <c r="AS23" s="266" t="s">
        <v>575</v>
      </c>
      <c r="AT23" s="266" t="s">
        <v>575</v>
      </c>
      <c r="AU23" s="266" t="s">
        <v>301</v>
      </c>
      <c r="AV23" s="266" t="s">
        <v>301</v>
      </c>
      <c r="AX23" s="118"/>
      <c r="AY23" s="118">
        <f t="shared" si="81"/>
        <v>0</v>
      </c>
      <c r="AZ23" s="118">
        <f t="shared" si="44"/>
        <v>0</v>
      </c>
      <c r="BA23" s="118">
        <f t="shared" si="45"/>
        <v>0</v>
      </c>
      <c r="BB23" s="118">
        <f t="shared" si="82"/>
        <v>0</v>
      </c>
      <c r="BC23" s="118">
        <f t="shared" si="46"/>
        <v>0</v>
      </c>
      <c r="BD23" s="118">
        <f t="shared" si="47"/>
        <v>0</v>
      </c>
      <c r="BE23" s="118">
        <f t="shared" si="2"/>
        <v>0</v>
      </c>
      <c r="BF23" s="117">
        <f t="shared" si="3"/>
        <v>0</v>
      </c>
      <c r="BG23" s="118">
        <f t="shared" si="83"/>
        <v>0</v>
      </c>
      <c r="BH23" s="118">
        <f t="shared" si="5"/>
        <v>0</v>
      </c>
      <c r="BI23" s="117">
        <f t="shared" si="6"/>
        <v>0</v>
      </c>
      <c r="BJ23" s="118">
        <f t="shared" si="84"/>
        <v>0</v>
      </c>
      <c r="BK23" s="118">
        <f t="shared" si="48"/>
        <v>0</v>
      </c>
      <c r="BL23" s="118">
        <f t="shared" si="49"/>
        <v>0</v>
      </c>
      <c r="BM23" s="118">
        <f t="shared" si="85"/>
        <v>0</v>
      </c>
      <c r="BN23" s="117">
        <f t="shared" si="9"/>
        <v>0</v>
      </c>
      <c r="BO23" s="117">
        <f t="shared" si="10"/>
        <v>0</v>
      </c>
      <c r="BP23" s="117">
        <f t="shared" si="86"/>
        <v>0</v>
      </c>
      <c r="BQ23" s="117">
        <f t="shared" si="50"/>
        <v>0</v>
      </c>
      <c r="BR23" s="117">
        <f t="shared" si="51"/>
        <v>0</v>
      </c>
      <c r="BS23" s="117">
        <f t="shared" si="87"/>
        <v>0</v>
      </c>
      <c r="BT23" s="117">
        <f t="shared" si="13"/>
        <v>0</v>
      </c>
      <c r="BU23" s="117">
        <f t="shared" si="14"/>
        <v>0</v>
      </c>
      <c r="BV23" s="117">
        <f t="shared" si="15"/>
        <v>0</v>
      </c>
      <c r="BW23" s="117">
        <f t="shared" si="88"/>
        <v>0</v>
      </c>
      <c r="BX23" s="117">
        <f t="shared" si="52"/>
        <v>0</v>
      </c>
      <c r="BY23" s="117">
        <f t="shared" si="53"/>
        <v>0</v>
      </c>
      <c r="BZ23" s="117">
        <f t="shared" si="89"/>
        <v>0</v>
      </c>
      <c r="CA23" s="117">
        <f t="shared" si="54"/>
        <v>0</v>
      </c>
      <c r="CB23" s="117">
        <f t="shared" si="55"/>
        <v>0</v>
      </c>
      <c r="CC23" s="117">
        <f t="shared" si="90"/>
        <v>0</v>
      </c>
      <c r="CD23" s="117">
        <f t="shared" si="56"/>
        <v>3</v>
      </c>
      <c r="CE23" s="117">
        <f t="shared" si="57"/>
        <v>3</v>
      </c>
      <c r="CF23" s="117">
        <f t="shared" si="19"/>
        <v>0</v>
      </c>
      <c r="CG23" s="117">
        <f t="shared" si="20"/>
        <v>0</v>
      </c>
      <c r="CH23" s="117">
        <f t="shared" si="91"/>
        <v>0</v>
      </c>
      <c r="CI23" s="117">
        <f t="shared" si="58"/>
        <v>0</v>
      </c>
      <c r="CJ23" s="117">
        <f t="shared" si="59"/>
        <v>0</v>
      </c>
      <c r="CK23" s="117">
        <f t="shared" si="60"/>
        <v>0</v>
      </c>
      <c r="CL23" s="117">
        <f t="shared" si="92"/>
        <v>0</v>
      </c>
      <c r="CM23" s="117">
        <f t="shared" si="61"/>
        <v>0</v>
      </c>
      <c r="CN23" s="117">
        <f t="shared" si="62"/>
        <v>0</v>
      </c>
      <c r="CO23" s="117">
        <f t="shared" si="63"/>
        <v>0</v>
      </c>
      <c r="CP23" s="117">
        <f t="shared" si="64"/>
        <v>0</v>
      </c>
      <c r="CQ23" s="117">
        <f t="shared" si="23"/>
        <v>0</v>
      </c>
      <c r="CR23" s="117">
        <f t="shared" si="24"/>
        <v>0</v>
      </c>
      <c r="CS23" s="117">
        <f t="shared" si="93"/>
        <v>0</v>
      </c>
      <c r="CT23" s="117">
        <f t="shared" si="65"/>
        <v>0</v>
      </c>
      <c r="CU23" s="117">
        <f t="shared" si="66"/>
        <v>0</v>
      </c>
      <c r="CV23" s="117">
        <f t="shared" si="94"/>
        <v>0</v>
      </c>
      <c r="CW23" s="117">
        <f t="shared" si="27"/>
        <v>0</v>
      </c>
      <c r="CX23" s="117">
        <f t="shared" si="67"/>
        <v>0</v>
      </c>
      <c r="CY23" s="117">
        <f t="shared" si="68"/>
        <v>0</v>
      </c>
      <c r="CZ23" s="117">
        <f t="shared" si="69"/>
        <v>0</v>
      </c>
      <c r="DA23" s="117">
        <f t="shared" si="28"/>
        <v>0</v>
      </c>
      <c r="DB23" s="117">
        <f t="shared" si="70"/>
        <v>0</v>
      </c>
      <c r="DC23" s="117">
        <f t="shared" si="71"/>
        <v>0</v>
      </c>
      <c r="DD23" s="117">
        <f t="shared" si="29"/>
        <v>0</v>
      </c>
      <c r="DE23" s="117">
        <f t="shared" si="30"/>
        <v>0</v>
      </c>
      <c r="DF23" s="117">
        <f t="shared" si="95"/>
        <v>0</v>
      </c>
      <c r="DG23" s="117">
        <f t="shared" si="72"/>
        <v>0</v>
      </c>
      <c r="DH23" s="117">
        <f t="shared" si="73"/>
        <v>0</v>
      </c>
      <c r="DI23" s="117">
        <f t="shared" si="74"/>
        <v>0</v>
      </c>
      <c r="DJ23" s="117">
        <f t="shared" si="32"/>
        <v>0</v>
      </c>
      <c r="DK23" s="117">
        <f t="shared" si="33"/>
        <v>0</v>
      </c>
      <c r="DL23" s="117">
        <f t="shared" si="96"/>
        <v>0</v>
      </c>
      <c r="DM23" s="117">
        <f t="shared" si="75"/>
        <v>0</v>
      </c>
      <c r="DN23" s="117">
        <f t="shared" si="35"/>
        <v>0</v>
      </c>
      <c r="DO23" s="117">
        <f t="shared" si="36"/>
        <v>0</v>
      </c>
      <c r="DP23" s="117">
        <f t="shared" si="97"/>
        <v>0</v>
      </c>
      <c r="DQ23" s="117">
        <f t="shared" si="76"/>
        <v>0</v>
      </c>
      <c r="DR23" s="117">
        <f t="shared" si="77"/>
        <v>0</v>
      </c>
      <c r="DS23" s="117">
        <f t="shared" si="78"/>
        <v>0</v>
      </c>
      <c r="DT23" s="117">
        <f t="shared" si="38"/>
        <v>0</v>
      </c>
      <c r="DU23" s="117">
        <f t="shared" si="39"/>
        <v>0</v>
      </c>
      <c r="DV23" s="117">
        <f t="shared" si="98"/>
        <v>0</v>
      </c>
      <c r="DW23" s="117">
        <f t="shared" si="41"/>
        <v>0</v>
      </c>
      <c r="DX23" s="117">
        <f t="shared" si="42"/>
        <v>0</v>
      </c>
      <c r="DY23" s="117">
        <f t="shared" si="99"/>
        <v>0</v>
      </c>
      <c r="DZ23" s="118">
        <f t="shared" si="79"/>
        <v>0</v>
      </c>
      <c r="EA23" s="118">
        <f t="shared" si="80"/>
        <v>0</v>
      </c>
      <c r="EB23" s="7"/>
      <c r="EC23" s="7"/>
      <c r="ED23" s="7"/>
      <c r="EE23" s="7"/>
    </row>
    <row r="24" spans="1:135" ht="17.100000000000001" customHeight="1" x14ac:dyDescent="0.25">
      <c r="A24" s="774"/>
      <c r="B24" s="777"/>
      <c r="C24" s="172">
        <v>3</v>
      </c>
      <c r="D24" s="63"/>
      <c r="E24" s="65"/>
      <c r="F24" s="161"/>
      <c r="G24" s="164"/>
      <c r="H24" s="161"/>
      <c r="I24" s="146"/>
      <c r="J24" s="85"/>
      <c r="K24" s="63"/>
      <c r="L24" s="65"/>
      <c r="M24" s="161"/>
      <c r="N24" s="153"/>
      <c r="O24" s="161"/>
      <c r="P24" s="146"/>
      <c r="Q24" s="85"/>
      <c r="R24" s="78"/>
      <c r="S24" s="154"/>
      <c r="T24" s="161"/>
      <c r="U24" s="164"/>
      <c r="V24" s="161"/>
      <c r="W24" s="146"/>
      <c r="X24" s="85"/>
      <c r="Y24" s="243" t="s">
        <v>537</v>
      </c>
      <c r="Z24" s="20" t="s">
        <v>548</v>
      </c>
      <c r="AA24" s="190"/>
      <c r="AB24" s="266" t="s">
        <v>593</v>
      </c>
      <c r="AC24" s="266" t="s">
        <v>593</v>
      </c>
      <c r="AD24" s="266" t="s">
        <v>593</v>
      </c>
      <c r="AE24" s="266" t="s">
        <v>575</v>
      </c>
      <c r="AF24" s="266" t="s">
        <v>575</v>
      </c>
      <c r="AG24" s="266" t="s">
        <v>511</v>
      </c>
      <c r="AH24" s="266" t="s">
        <v>511</v>
      </c>
      <c r="AI24" s="266" t="s">
        <v>594</v>
      </c>
      <c r="AJ24" s="266" t="s">
        <v>594</v>
      </c>
      <c r="AK24" s="266" t="s">
        <v>594</v>
      </c>
      <c r="AL24" s="266" t="s">
        <v>575</v>
      </c>
      <c r="AM24" s="266" t="s">
        <v>575</v>
      </c>
      <c r="AN24" s="266" t="s">
        <v>511</v>
      </c>
      <c r="AO24" s="266" t="s">
        <v>511</v>
      </c>
      <c r="AP24" s="266" t="s">
        <v>514</v>
      </c>
      <c r="AQ24" s="266" t="s">
        <v>514</v>
      </c>
      <c r="AR24" s="266" t="s">
        <v>514</v>
      </c>
      <c r="AS24" s="266" t="s">
        <v>575</v>
      </c>
      <c r="AT24" s="266" t="s">
        <v>575</v>
      </c>
      <c r="AU24" s="266" t="s">
        <v>511</v>
      </c>
      <c r="AV24" s="266" t="s">
        <v>511</v>
      </c>
      <c r="AX24" s="118"/>
      <c r="AY24" s="118">
        <f t="shared" si="81"/>
        <v>0</v>
      </c>
      <c r="AZ24" s="118">
        <f t="shared" si="44"/>
        <v>0</v>
      </c>
      <c r="BA24" s="118">
        <f t="shared" si="45"/>
        <v>0</v>
      </c>
      <c r="BB24" s="118">
        <f t="shared" si="82"/>
        <v>0</v>
      </c>
      <c r="BC24" s="118">
        <f t="shared" si="46"/>
        <v>0</v>
      </c>
      <c r="BD24" s="118">
        <f t="shared" si="47"/>
        <v>0</v>
      </c>
      <c r="BE24" s="118">
        <f t="shared" si="2"/>
        <v>0</v>
      </c>
      <c r="BF24" s="117">
        <f t="shared" si="3"/>
        <v>0</v>
      </c>
      <c r="BG24" s="118">
        <f t="shared" si="83"/>
        <v>0</v>
      </c>
      <c r="BH24" s="118">
        <f t="shared" si="5"/>
        <v>0</v>
      </c>
      <c r="BI24" s="117">
        <f t="shared" si="6"/>
        <v>0</v>
      </c>
      <c r="BJ24" s="118">
        <f t="shared" si="84"/>
        <v>0</v>
      </c>
      <c r="BK24" s="118">
        <f t="shared" si="48"/>
        <v>0</v>
      </c>
      <c r="BL24" s="118">
        <f t="shared" si="49"/>
        <v>0</v>
      </c>
      <c r="BM24" s="118">
        <f t="shared" si="85"/>
        <v>0</v>
      </c>
      <c r="BN24" s="117">
        <f t="shared" si="9"/>
        <v>0</v>
      </c>
      <c r="BO24" s="117">
        <f t="shared" si="10"/>
        <v>0</v>
      </c>
      <c r="BP24" s="117">
        <f t="shared" si="86"/>
        <v>0</v>
      </c>
      <c r="BQ24" s="117">
        <f t="shared" si="50"/>
        <v>0</v>
      </c>
      <c r="BR24" s="117">
        <f t="shared" si="51"/>
        <v>0</v>
      </c>
      <c r="BS24" s="117">
        <f t="shared" si="87"/>
        <v>0</v>
      </c>
      <c r="BT24" s="117">
        <f t="shared" si="13"/>
        <v>0</v>
      </c>
      <c r="BU24" s="117">
        <f t="shared" si="14"/>
        <v>0</v>
      </c>
      <c r="BV24" s="117">
        <f t="shared" si="15"/>
        <v>0</v>
      </c>
      <c r="BW24" s="117">
        <f t="shared" si="88"/>
        <v>0</v>
      </c>
      <c r="BX24" s="117">
        <f t="shared" si="52"/>
        <v>0</v>
      </c>
      <c r="BY24" s="117">
        <f t="shared" si="53"/>
        <v>0</v>
      </c>
      <c r="BZ24" s="117">
        <f t="shared" si="89"/>
        <v>0</v>
      </c>
      <c r="CA24" s="117">
        <f t="shared" si="54"/>
        <v>0</v>
      </c>
      <c r="CB24" s="117">
        <f t="shared" si="55"/>
        <v>0</v>
      </c>
      <c r="CC24" s="117">
        <f t="shared" si="90"/>
        <v>0</v>
      </c>
      <c r="CD24" s="117">
        <f t="shared" si="56"/>
        <v>0</v>
      </c>
      <c r="CE24" s="117">
        <f t="shared" si="57"/>
        <v>0</v>
      </c>
      <c r="CF24" s="117">
        <f t="shared" si="19"/>
        <v>0</v>
      </c>
      <c r="CG24" s="117">
        <f t="shared" si="20"/>
        <v>0</v>
      </c>
      <c r="CH24" s="117">
        <f t="shared" si="91"/>
        <v>0</v>
      </c>
      <c r="CI24" s="117">
        <f t="shared" si="58"/>
        <v>0</v>
      </c>
      <c r="CJ24" s="117">
        <f t="shared" si="59"/>
        <v>0</v>
      </c>
      <c r="CK24" s="117">
        <f t="shared" si="60"/>
        <v>0</v>
      </c>
      <c r="CL24" s="117">
        <f t="shared" si="92"/>
        <v>0</v>
      </c>
      <c r="CM24" s="117">
        <f t="shared" si="61"/>
        <v>0</v>
      </c>
      <c r="CN24" s="117">
        <f t="shared" si="62"/>
        <v>0</v>
      </c>
      <c r="CO24" s="117">
        <f t="shared" si="63"/>
        <v>0</v>
      </c>
      <c r="CP24" s="117">
        <f t="shared" si="64"/>
        <v>0</v>
      </c>
      <c r="CQ24" s="117">
        <f t="shared" si="23"/>
        <v>0</v>
      </c>
      <c r="CR24" s="117">
        <f t="shared" si="24"/>
        <v>0</v>
      </c>
      <c r="CS24" s="117">
        <f t="shared" si="93"/>
        <v>0</v>
      </c>
      <c r="CT24" s="117">
        <f t="shared" si="65"/>
        <v>0</v>
      </c>
      <c r="CU24" s="117">
        <f t="shared" si="66"/>
        <v>0</v>
      </c>
      <c r="CV24" s="117">
        <f t="shared" si="94"/>
        <v>0</v>
      </c>
      <c r="CW24" s="117">
        <f t="shared" si="27"/>
        <v>0</v>
      </c>
      <c r="CX24" s="117">
        <f t="shared" si="67"/>
        <v>0</v>
      </c>
      <c r="CY24" s="117">
        <f t="shared" si="68"/>
        <v>0</v>
      </c>
      <c r="CZ24" s="117">
        <f t="shared" si="69"/>
        <v>0</v>
      </c>
      <c r="DA24" s="117">
        <f t="shared" si="28"/>
        <v>0</v>
      </c>
      <c r="DB24" s="117">
        <f t="shared" si="70"/>
        <v>0</v>
      </c>
      <c r="DC24" s="117">
        <f t="shared" si="71"/>
        <v>0</v>
      </c>
      <c r="DD24" s="117">
        <f t="shared" si="29"/>
        <v>0</v>
      </c>
      <c r="DE24" s="117">
        <f t="shared" si="30"/>
        <v>0</v>
      </c>
      <c r="DF24" s="117">
        <f t="shared" si="95"/>
        <v>0</v>
      </c>
      <c r="DG24" s="117">
        <f t="shared" si="72"/>
        <v>0</v>
      </c>
      <c r="DH24" s="117">
        <f t="shared" si="73"/>
        <v>0</v>
      </c>
      <c r="DI24" s="117">
        <f t="shared" si="74"/>
        <v>0</v>
      </c>
      <c r="DJ24" s="117">
        <f t="shared" si="32"/>
        <v>0</v>
      </c>
      <c r="DK24" s="117">
        <f t="shared" si="33"/>
        <v>0</v>
      </c>
      <c r="DL24" s="117">
        <f t="shared" si="96"/>
        <v>0</v>
      </c>
      <c r="DM24" s="117">
        <f t="shared" si="75"/>
        <v>0</v>
      </c>
      <c r="DN24" s="117">
        <f t="shared" si="35"/>
        <v>0</v>
      </c>
      <c r="DO24" s="117">
        <f t="shared" si="36"/>
        <v>0</v>
      </c>
      <c r="DP24" s="117">
        <f t="shared" si="97"/>
        <v>0</v>
      </c>
      <c r="DQ24" s="117">
        <f t="shared" si="76"/>
        <v>0</v>
      </c>
      <c r="DR24" s="117">
        <f t="shared" si="77"/>
        <v>0</v>
      </c>
      <c r="DS24" s="117">
        <f t="shared" si="78"/>
        <v>0</v>
      </c>
      <c r="DT24" s="117">
        <f t="shared" si="38"/>
        <v>0</v>
      </c>
      <c r="DU24" s="117">
        <f t="shared" si="39"/>
        <v>0</v>
      </c>
      <c r="DV24" s="117">
        <f t="shared" si="98"/>
        <v>0</v>
      </c>
      <c r="DW24" s="117">
        <f t="shared" si="41"/>
        <v>0</v>
      </c>
      <c r="DX24" s="117">
        <f t="shared" si="42"/>
        <v>0</v>
      </c>
      <c r="DY24" s="117">
        <f t="shared" si="99"/>
        <v>0</v>
      </c>
      <c r="DZ24" s="118">
        <f t="shared" si="79"/>
        <v>0</v>
      </c>
      <c r="EA24" s="118">
        <f t="shared" si="80"/>
        <v>0</v>
      </c>
      <c r="EB24" s="7"/>
      <c r="EC24" s="7"/>
      <c r="ED24" s="7"/>
      <c r="EE24" s="7"/>
    </row>
    <row r="25" spans="1:135" ht="17.100000000000001" customHeight="1" x14ac:dyDescent="0.25">
      <c r="A25" s="774"/>
      <c r="B25" s="777"/>
      <c r="C25" s="172">
        <v>4</v>
      </c>
      <c r="D25" s="63"/>
      <c r="E25" s="65"/>
      <c r="F25" s="161"/>
      <c r="G25" s="164"/>
      <c r="H25" s="161"/>
      <c r="I25" s="146"/>
      <c r="J25" s="85"/>
      <c r="K25" s="63"/>
      <c r="L25" s="65"/>
      <c r="M25" s="161"/>
      <c r="N25" s="154"/>
      <c r="O25" s="161"/>
      <c r="P25" s="146"/>
      <c r="Q25" s="85"/>
      <c r="R25" s="78"/>
      <c r="S25" s="154"/>
      <c r="T25" s="161"/>
      <c r="U25" s="164"/>
      <c r="V25" s="161"/>
      <c r="W25" s="164"/>
      <c r="X25" s="85"/>
      <c r="Y25" s="243" t="s">
        <v>538</v>
      </c>
      <c r="Z25" s="20" t="s">
        <v>549</v>
      </c>
      <c r="AA25" s="23"/>
      <c r="AB25" s="266" t="s">
        <v>593</v>
      </c>
      <c r="AC25" s="266" t="s">
        <v>593</v>
      </c>
      <c r="AD25" s="266" t="s">
        <v>593</v>
      </c>
      <c r="AE25" s="266" t="s">
        <v>577</v>
      </c>
      <c r="AF25" s="266" t="s">
        <v>577</v>
      </c>
      <c r="AG25" s="266" t="s">
        <v>577</v>
      </c>
      <c r="AH25" s="266" t="s">
        <v>577</v>
      </c>
      <c r="AI25" s="266" t="s">
        <v>594</v>
      </c>
      <c r="AJ25" s="266" t="s">
        <v>594</v>
      </c>
      <c r="AK25" s="266" t="s">
        <v>594</v>
      </c>
      <c r="AL25" s="266" t="s">
        <v>575</v>
      </c>
      <c r="AM25" s="266" t="s">
        <v>575</v>
      </c>
      <c r="AN25" s="266" t="s">
        <v>511</v>
      </c>
      <c r="AO25" s="266" t="s">
        <v>511</v>
      </c>
      <c r="AP25" s="266" t="s">
        <v>514</v>
      </c>
      <c r="AQ25" s="266" t="s">
        <v>514</v>
      </c>
      <c r="AR25" s="266" t="s">
        <v>514</v>
      </c>
      <c r="AS25" s="266" t="s">
        <v>575</v>
      </c>
      <c r="AT25" s="266" t="s">
        <v>575</v>
      </c>
      <c r="AU25" s="266" t="s">
        <v>511</v>
      </c>
      <c r="AV25" s="266" t="s">
        <v>511</v>
      </c>
      <c r="AX25" s="118"/>
      <c r="AY25" s="118">
        <f t="shared" si="81"/>
        <v>0</v>
      </c>
      <c r="AZ25" s="118">
        <f t="shared" si="44"/>
        <v>0</v>
      </c>
      <c r="BA25" s="118">
        <f t="shared" si="45"/>
        <v>0</v>
      </c>
      <c r="BB25" s="118">
        <f t="shared" si="82"/>
        <v>0</v>
      </c>
      <c r="BC25" s="118">
        <f t="shared" si="46"/>
        <v>0</v>
      </c>
      <c r="BD25" s="118">
        <f t="shared" si="47"/>
        <v>0</v>
      </c>
      <c r="BE25" s="118">
        <f t="shared" si="2"/>
        <v>0</v>
      </c>
      <c r="BF25" s="117">
        <f t="shared" si="3"/>
        <v>0</v>
      </c>
      <c r="BG25" s="118">
        <f t="shared" si="83"/>
        <v>0</v>
      </c>
      <c r="BH25" s="118">
        <f t="shared" si="5"/>
        <v>0</v>
      </c>
      <c r="BI25" s="117">
        <f t="shared" si="6"/>
        <v>0</v>
      </c>
      <c r="BJ25" s="118">
        <f t="shared" si="84"/>
        <v>0</v>
      </c>
      <c r="BK25" s="118">
        <f t="shared" si="48"/>
        <v>0</v>
      </c>
      <c r="BL25" s="118">
        <f t="shared" si="49"/>
        <v>0</v>
      </c>
      <c r="BM25" s="118">
        <f t="shared" si="85"/>
        <v>0</v>
      </c>
      <c r="BN25" s="117">
        <f t="shared" si="9"/>
        <v>0</v>
      </c>
      <c r="BO25" s="117">
        <f t="shared" si="10"/>
        <v>0</v>
      </c>
      <c r="BP25" s="117">
        <f t="shared" si="86"/>
        <v>0</v>
      </c>
      <c r="BQ25" s="117">
        <f t="shared" si="50"/>
        <v>0</v>
      </c>
      <c r="BR25" s="117">
        <f t="shared" si="51"/>
        <v>0</v>
      </c>
      <c r="BS25" s="117">
        <f t="shared" si="87"/>
        <v>0</v>
      </c>
      <c r="BT25" s="117">
        <f t="shared" si="13"/>
        <v>0</v>
      </c>
      <c r="BU25" s="117">
        <f t="shared" si="14"/>
        <v>0</v>
      </c>
      <c r="BV25" s="117">
        <f t="shared" si="15"/>
        <v>0</v>
      </c>
      <c r="BW25" s="117">
        <f t="shared" si="88"/>
        <v>0</v>
      </c>
      <c r="BX25" s="117">
        <f t="shared" si="52"/>
        <v>0</v>
      </c>
      <c r="BY25" s="117">
        <f t="shared" si="53"/>
        <v>0</v>
      </c>
      <c r="BZ25" s="117">
        <f t="shared" si="89"/>
        <v>0</v>
      </c>
      <c r="CA25" s="117">
        <f t="shared" si="54"/>
        <v>0</v>
      </c>
      <c r="CB25" s="117">
        <f t="shared" si="55"/>
        <v>0</v>
      </c>
      <c r="CC25" s="117">
        <f t="shared" si="90"/>
        <v>0</v>
      </c>
      <c r="CD25" s="117">
        <f t="shared" si="56"/>
        <v>0</v>
      </c>
      <c r="CE25" s="117">
        <f t="shared" si="57"/>
        <v>0</v>
      </c>
      <c r="CF25" s="117">
        <f t="shared" si="19"/>
        <v>0</v>
      </c>
      <c r="CG25" s="117">
        <f t="shared" si="20"/>
        <v>0</v>
      </c>
      <c r="CH25" s="117">
        <f t="shared" si="91"/>
        <v>0</v>
      </c>
      <c r="CI25" s="117">
        <f t="shared" si="58"/>
        <v>0</v>
      </c>
      <c r="CJ25" s="117">
        <f t="shared" si="59"/>
        <v>0</v>
      </c>
      <c r="CK25" s="117">
        <f t="shared" si="60"/>
        <v>0</v>
      </c>
      <c r="CL25" s="117">
        <f t="shared" si="92"/>
        <v>0</v>
      </c>
      <c r="CM25" s="117">
        <f t="shared" si="61"/>
        <v>0</v>
      </c>
      <c r="CN25" s="117">
        <f t="shared" si="62"/>
        <v>0</v>
      </c>
      <c r="CO25" s="117">
        <f t="shared" si="63"/>
        <v>0</v>
      </c>
      <c r="CP25" s="117">
        <f t="shared" si="64"/>
        <v>0</v>
      </c>
      <c r="CQ25" s="117">
        <f t="shared" si="23"/>
        <v>0</v>
      </c>
      <c r="CR25" s="117">
        <f t="shared" si="24"/>
        <v>0</v>
      </c>
      <c r="CS25" s="117">
        <f t="shared" si="93"/>
        <v>0</v>
      </c>
      <c r="CT25" s="117">
        <f t="shared" si="65"/>
        <v>0</v>
      </c>
      <c r="CU25" s="117">
        <f t="shared" si="66"/>
        <v>0</v>
      </c>
      <c r="CV25" s="117">
        <f t="shared" si="94"/>
        <v>0</v>
      </c>
      <c r="CW25" s="117">
        <f t="shared" si="27"/>
        <v>0</v>
      </c>
      <c r="CX25" s="117">
        <f t="shared" si="67"/>
        <v>0</v>
      </c>
      <c r="CY25" s="117">
        <f t="shared" si="68"/>
        <v>0</v>
      </c>
      <c r="CZ25" s="117">
        <f t="shared" si="69"/>
        <v>0</v>
      </c>
      <c r="DA25" s="117">
        <f t="shared" si="28"/>
        <v>0</v>
      </c>
      <c r="DB25" s="117">
        <f t="shared" si="70"/>
        <v>0</v>
      </c>
      <c r="DC25" s="117">
        <f t="shared" si="71"/>
        <v>0</v>
      </c>
      <c r="DD25" s="117">
        <f t="shared" si="29"/>
        <v>0</v>
      </c>
      <c r="DE25" s="117">
        <f t="shared" si="30"/>
        <v>0</v>
      </c>
      <c r="DF25" s="117">
        <f t="shared" si="95"/>
        <v>0</v>
      </c>
      <c r="DG25" s="117">
        <f t="shared" si="72"/>
        <v>0</v>
      </c>
      <c r="DH25" s="117">
        <f t="shared" si="73"/>
        <v>0</v>
      </c>
      <c r="DI25" s="117">
        <f t="shared" si="74"/>
        <v>0</v>
      </c>
      <c r="DJ25" s="117">
        <f t="shared" si="32"/>
        <v>0</v>
      </c>
      <c r="DK25" s="117">
        <f t="shared" si="33"/>
        <v>0</v>
      </c>
      <c r="DL25" s="117">
        <f t="shared" si="96"/>
        <v>0</v>
      </c>
      <c r="DM25" s="117">
        <f t="shared" si="75"/>
        <v>0</v>
      </c>
      <c r="DN25" s="117">
        <f t="shared" si="35"/>
        <v>0</v>
      </c>
      <c r="DO25" s="117">
        <f t="shared" si="36"/>
        <v>0</v>
      </c>
      <c r="DP25" s="117">
        <f t="shared" si="97"/>
        <v>0</v>
      </c>
      <c r="DQ25" s="117">
        <f t="shared" si="76"/>
        <v>0</v>
      </c>
      <c r="DR25" s="117">
        <f t="shared" si="77"/>
        <v>0</v>
      </c>
      <c r="DS25" s="117">
        <f t="shared" si="78"/>
        <v>0</v>
      </c>
      <c r="DT25" s="117">
        <f t="shared" si="38"/>
        <v>0</v>
      </c>
      <c r="DU25" s="117">
        <f t="shared" si="39"/>
        <v>0</v>
      </c>
      <c r="DV25" s="117">
        <f t="shared" si="98"/>
        <v>0</v>
      </c>
      <c r="DW25" s="117">
        <f t="shared" si="41"/>
        <v>0</v>
      </c>
      <c r="DX25" s="117">
        <f t="shared" si="42"/>
        <v>0</v>
      </c>
      <c r="DY25" s="117">
        <f t="shared" si="99"/>
        <v>0</v>
      </c>
      <c r="DZ25" s="118">
        <f t="shared" si="79"/>
        <v>0</v>
      </c>
      <c r="EA25" s="118">
        <f t="shared" si="80"/>
        <v>0</v>
      </c>
      <c r="EB25" s="7"/>
      <c r="EC25" s="7"/>
      <c r="ED25" s="7"/>
      <c r="EE25" s="7"/>
    </row>
    <row r="26" spans="1:135" ht="17.100000000000001" customHeight="1" x14ac:dyDescent="0.25">
      <c r="A26" s="774"/>
      <c r="B26" s="777"/>
      <c r="C26" s="172">
        <v>5</v>
      </c>
      <c r="D26" s="63"/>
      <c r="E26" s="65"/>
      <c r="F26" s="161"/>
      <c r="G26" s="164"/>
      <c r="H26" s="161"/>
      <c r="I26" s="146"/>
      <c r="J26" s="85"/>
      <c r="K26" s="63"/>
      <c r="L26" s="65"/>
      <c r="M26" s="161"/>
      <c r="N26" s="164"/>
      <c r="O26" s="153"/>
      <c r="P26" s="164"/>
      <c r="Q26" s="85"/>
      <c r="R26" s="164"/>
      <c r="S26" s="154"/>
      <c r="T26" s="161"/>
      <c r="U26" s="164"/>
      <c r="V26" s="161"/>
      <c r="W26" s="146"/>
      <c r="X26" s="85"/>
      <c r="Y26" s="141"/>
      <c r="Z26" s="9"/>
      <c r="AA26" s="23"/>
      <c r="AB26" s="266" t="s">
        <v>593</v>
      </c>
      <c r="AC26" s="266" t="s">
        <v>593</v>
      </c>
      <c r="AD26" s="266" t="s">
        <v>593</v>
      </c>
      <c r="AE26" s="266" t="s">
        <v>577</v>
      </c>
      <c r="AF26" s="266" t="s">
        <v>577</v>
      </c>
      <c r="AG26" s="266" t="s">
        <v>577</v>
      </c>
      <c r="AH26" s="266" t="s">
        <v>577</v>
      </c>
      <c r="AI26" s="266" t="s">
        <v>594</v>
      </c>
      <c r="AJ26" s="266" t="s">
        <v>594</v>
      </c>
      <c r="AK26" s="266" t="s">
        <v>594</v>
      </c>
      <c r="AL26" s="266" t="s">
        <v>455</v>
      </c>
      <c r="AM26" s="266" t="s">
        <v>455</v>
      </c>
      <c r="AN26" s="266" t="s">
        <v>455</v>
      </c>
      <c r="AO26" s="266" t="s">
        <v>455</v>
      </c>
      <c r="AP26" s="266" t="s">
        <v>514</v>
      </c>
      <c r="AQ26" s="266" t="s">
        <v>514</v>
      </c>
      <c r="AR26" s="266" t="s">
        <v>514</v>
      </c>
      <c r="AS26" s="266" t="s">
        <v>255</v>
      </c>
      <c r="AT26" s="266" t="s">
        <v>255</v>
      </c>
      <c r="AU26" s="266" t="s">
        <v>255</v>
      </c>
      <c r="AV26" s="266" t="s">
        <v>255</v>
      </c>
      <c r="AX26" s="118"/>
      <c r="AY26" s="118">
        <f t="shared" si="81"/>
        <v>0</v>
      </c>
      <c r="AZ26" s="118">
        <f t="shared" si="44"/>
        <v>0</v>
      </c>
      <c r="BA26" s="118">
        <f t="shared" si="45"/>
        <v>0</v>
      </c>
      <c r="BB26" s="118">
        <f t="shared" si="82"/>
        <v>0</v>
      </c>
      <c r="BC26" s="118">
        <f t="shared" si="46"/>
        <v>0</v>
      </c>
      <c r="BD26" s="118">
        <f t="shared" si="47"/>
        <v>0</v>
      </c>
      <c r="BE26" s="118">
        <f t="shared" si="2"/>
        <v>0</v>
      </c>
      <c r="BF26" s="117">
        <f t="shared" si="3"/>
        <v>0</v>
      </c>
      <c r="BG26" s="118">
        <f t="shared" si="83"/>
        <v>0</v>
      </c>
      <c r="BH26" s="118">
        <f t="shared" si="5"/>
        <v>0</v>
      </c>
      <c r="BI26" s="117">
        <f t="shared" si="6"/>
        <v>0</v>
      </c>
      <c r="BJ26" s="118">
        <f t="shared" si="84"/>
        <v>0</v>
      </c>
      <c r="BK26" s="118">
        <f t="shared" si="48"/>
        <v>0</v>
      </c>
      <c r="BL26" s="118">
        <f t="shared" si="49"/>
        <v>0</v>
      </c>
      <c r="BM26" s="118">
        <f t="shared" si="85"/>
        <v>0</v>
      </c>
      <c r="BN26" s="117">
        <f t="shared" si="9"/>
        <v>0</v>
      </c>
      <c r="BO26" s="117">
        <f t="shared" si="10"/>
        <v>0</v>
      </c>
      <c r="BP26" s="117">
        <f t="shared" si="86"/>
        <v>0</v>
      </c>
      <c r="BQ26" s="117">
        <f t="shared" si="50"/>
        <v>0</v>
      </c>
      <c r="BR26" s="117">
        <f t="shared" si="51"/>
        <v>0</v>
      </c>
      <c r="BS26" s="117">
        <f t="shared" si="87"/>
        <v>0</v>
      </c>
      <c r="BT26" s="117">
        <f t="shared" si="13"/>
        <v>0</v>
      </c>
      <c r="BU26" s="117">
        <f t="shared" si="14"/>
        <v>0</v>
      </c>
      <c r="BV26" s="117">
        <f t="shared" si="15"/>
        <v>0</v>
      </c>
      <c r="BW26" s="117">
        <f t="shared" si="88"/>
        <v>0</v>
      </c>
      <c r="BX26" s="117">
        <f t="shared" si="52"/>
        <v>0</v>
      </c>
      <c r="BY26" s="117">
        <f t="shared" si="53"/>
        <v>0</v>
      </c>
      <c r="BZ26" s="117">
        <f t="shared" si="89"/>
        <v>0</v>
      </c>
      <c r="CA26" s="117">
        <f t="shared" si="54"/>
        <v>0</v>
      </c>
      <c r="CB26" s="117">
        <f t="shared" si="55"/>
        <v>0</v>
      </c>
      <c r="CC26" s="117">
        <f t="shared" si="90"/>
        <v>0</v>
      </c>
      <c r="CD26" s="117">
        <f t="shared" si="56"/>
        <v>0</v>
      </c>
      <c r="CE26" s="117">
        <f t="shared" si="57"/>
        <v>0</v>
      </c>
      <c r="CF26" s="117">
        <f t="shared" si="19"/>
        <v>0</v>
      </c>
      <c r="CG26" s="117">
        <f t="shared" si="20"/>
        <v>0</v>
      </c>
      <c r="CH26" s="117">
        <f t="shared" si="91"/>
        <v>0</v>
      </c>
      <c r="CI26" s="117">
        <f t="shared" si="58"/>
        <v>0</v>
      </c>
      <c r="CJ26" s="117">
        <f t="shared" si="59"/>
        <v>0</v>
      </c>
      <c r="CK26" s="117">
        <f t="shared" si="60"/>
        <v>0</v>
      </c>
      <c r="CL26" s="117">
        <f t="shared" si="92"/>
        <v>0</v>
      </c>
      <c r="CM26" s="117">
        <f t="shared" si="61"/>
        <v>0</v>
      </c>
      <c r="CN26" s="117">
        <f t="shared" si="62"/>
        <v>0</v>
      </c>
      <c r="CO26" s="117">
        <f t="shared" si="63"/>
        <v>0</v>
      </c>
      <c r="CP26" s="117">
        <f t="shared" si="64"/>
        <v>0</v>
      </c>
      <c r="CQ26" s="117">
        <f t="shared" si="23"/>
        <v>0</v>
      </c>
      <c r="CR26" s="117">
        <f t="shared" si="24"/>
        <v>0</v>
      </c>
      <c r="CS26" s="117">
        <f t="shared" si="93"/>
        <v>0</v>
      </c>
      <c r="CT26" s="117">
        <f t="shared" si="65"/>
        <v>0</v>
      </c>
      <c r="CU26" s="117">
        <f t="shared" si="66"/>
        <v>0</v>
      </c>
      <c r="CV26" s="117">
        <f t="shared" si="94"/>
        <v>0</v>
      </c>
      <c r="CW26" s="117">
        <f t="shared" si="27"/>
        <v>0</v>
      </c>
      <c r="CX26" s="117">
        <f t="shared" si="67"/>
        <v>0</v>
      </c>
      <c r="CY26" s="117">
        <f t="shared" si="68"/>
        <v>0</v>
      </c>
      <c r="CZ26" s="117">
        <f t="shared" si="69"/>
        <v>0</v>
      </c>
      <c r="DA26" s="117">
        <f t="shared" si="28"/>
        <v>0</v>
      </c>
      <c r="DB26" s="117">
        <f t="shared" si="70"/>
        <v>0</v>
      </c>
      <c r="DC26" s="117">
        <f t="shared" si="71"/>
        <v>0</v>
      </c>
      <c r="DD26" s="117">
        <f t="shared" si="29"/>
        <v>0</v>
      </c>
      <c r="DE26" s="117">
        <f t="shared" si="30"/>
        <v>0</v>
      </c>
      <c r="DF26" s="117">
        <f t="shared" si="95"/>
        <v>0</v>
      </c>
      <c r="DG26" s="117">
        <f t="shared" si="72"/>
        <v>0</v>
      </c>
      <c r="DH26" s="117">
        <f t="shared" si="73"/>
        <v>0</v>
      </c>
      <c r="DI26" s="117">
        <f t="shared" si="74"/>
        <v>0</v>
      </c>
      <c r="DJ26" s="117">
        <f t="shared" si="32"/>
        <v>0</v>
      </c>
      <c r="DK26" s="117">
        <f t="shared" si="33"/>
        <v>0</v>
      </c>
      <c r="DL26" s="117">
        <f t="shared" si="96"/>
        <v>0</v>
      </c>
      <c r="DM26" s="117">
        <f t="shared" si="75"/>
        <v>0</v>
      </c>
      <c r="DN26" s="117">
        <f t="shared" si="35"/>
        <v>0</v>
      </c>
      <c r="DO26" s="117">
        <f t="shared" si="36"/>
        <v>0</v>
      </c>
      <c r="DP26" s="117">
        <f t="shared" si="97"/>
        <v>0</v>
      </c>
      <c r="DQ26" s="117">
        <f t="shared" si="76"/>
        <v>0</v>
      </c>
      <c r="DR26" s="117">
        <f t="shared" si="77"/>
        <v>0</v>
      </c>
      <c r="DS26" s="117">
        <f t="shared" si="78"/>
        <v>0</v>
      </c>
      <c r="DT26" s="117">
        <f t="shared" si="38"/>
        <v>0</v>
      </c>
      <c r="DU26" s="117">
        <f t="shared" si="39"/>
        <v>0</v>
      </c>
      <c r="DV26" s="117">
        <f t="shared" si="98"/>
        <v>0</v>
      </c>
      <c r="DW26" s="117">
        <f t="shared" si="41"/>
        <v>0</v>
      </c>
      <c r="DX26" s="117">
        <f t="shared" si="42"/>
        <v>0</v>
      </c>
      <c r="DY26" s="117">
        <f t="shared" si="99"/>
        <v>0</v>
      </c>
      <c r="DZ26" s="118">
        <f t="shared" si="79"/>
        <v>0</v>
      </c>
      <c r="EA26" s="118">
        <f t="shared" si="80"/>
        <v>0</v>
      </c>
      <c r="EB26" s="7"/>
      <c r="EC26" s="7"/>
      <c r="ED26" s="7"/>
      <c r="EE26" s="7"/>
    </row>
    <row r="27" spans="1:135" ht="17.100000000000001" customHeight="1" x14ac:dyDescent="0.25">
      <c r="A27" s="774"/>
      <c r="B27" s="777"/>
      <c r="C27" s="172">
        <v>6</v>
      </c>
      <c r="D27" s="63"/>
      <c r="E27" s="65"/>
      <c r="F27" s="161"/>
      <c r="G27" s="164"/>
      <c r="H27" s="161"/>
      <c r="I27" s="146"/>
      <c r="J27" s="85"/>
      <c r="K27" s="63"/>
      <c r="L27" s="65"/>
      <c r="M27" s="161"/>
      <c r="N27" s="164"/>
      <c r="O27" s="154"/>
      <c r="P27" s="164"/>
      <c r="Q27" s="85"/>
      <c r="R27" s="78"/>
      <c r="S27" s="154"/>
      <c r="T27" s="161"/>
      <c r="U27" s="164"/>
      <c r="V27" s="202"/>
      <c r="W27" s="258"/>
      <c r="X27" s="85"/>
      <c r="Y27" s="141"/>
      <c r="Z27" s="9"/>
      <c r="AA27" s="2"/>
      <c r="AB27" s="266" t="s">
        <v>456</v>
      </c>
      <c r="AC27" s="266" t="s">
        <v>456</v>
      </c>
      <c r="AD27" s="266" t="s">
        <v>456</v>
      </c>
      <c r="AE27" s="266" t="s">
        <v>456</v>
      </c>
      <c r="AF27" s="266" t="s">
        <v>456</v>
      </c>
      <c r="AG27" s="266" t="s">
        <v>513</v>
      </c>
      <c r="AH27" s="266" t="s">
        <v>513</v>
      </c>
      <c r="AI27" s="266" t="s">
        <v>594</v>
      </c>
      <c r="AJ27" s="266" t="s">
        <v>594</v>
      </c>
      <c r="AK27" s="266" t="s">
        <v>594</v>
      </c>
      <c r="AL27" s="266" t="s">
        <v>455</v>
      </c>
      <c r="AM27" s="266" t="s">
        <v>455</v>
      </c>
      <c r="AN27" s="266" t="s">
        <v>455</v>
      </c>
      <c r="AO27" s="266" t="s">
        <v>455</v>
      </c>
      <c r="AP27" s="266" t="s">
        <v>514</v>
      </c>
      <c r="AQ27" s="266" t="s">
        <v>514</v>
      </c>
      <c r="AR27" s="266" t="s">
        <v>514</v>
      </c>
      <c r="AS27" s="266" t="s">
        <v>255</v>
      </c>
      <c r="AT27" s="266" t="s">
        <v>255</v>
      </c>
      <c r="AU27" s="266" t="s">
        <v>255</v>
      </c>
      <c r="AV27" s="266" t="s">
        <v>255</v>
      </c>
      <c r="AX27" s="118"/>
      <c r="AY27" s="118">
        <f t="shared" si="81"/>
        <v>0</v>
      </c>
      <c r="AZ27" s="118">
        <f t="shared" si="44"/>
        <v>0</v>
      </c>
      <c r="BA27" s="118">
        <f t="shared" si="45"/>
        <v>0</v>
      </c>
      <c r="BB27" s="118">
        <f t="shared" si="82"/>
        <v>0</v>
      </c>
      <c r="BC27" s="118">
        <f t="shared" si="46"/>
        <v>0</v>
      </c>
      <c r="BD27" s="118">
        <f t="shared" si="47"/>
        <v>0</v>
      </c>
      <c r="BE27" s="118">
        <f t="shared" si="2"/>
        <v>0</v>
      </c>
      <c r="BF27" s="117">
        <f t="shared" si="3"/>
        <v>0</v>
      </c>
      <c r="BG27" s="118">
        <f t="shared" si="83"/>
        <v>0</v>
      </c>
      <c r="BH27" s="118">
        <f t="shared" si="5"/>
        <v>0</v>
      </c>
      <c r="BI27" s="117">
        <f t="shared" si="6"/>
        <v>0</v>
      </c>
      <c r="BJ27" s="118">
        <f t="shared" si="84"/>
        <v>0</v>
      </c>
      <c r="BK27" s="118">
        <f t="shared" si="48"/>
        <v>0</v>
      </c>
      <c r="BL27" s="118">
        <f t="shared" si="49"/>
        <v>0</v>
      </c>
      <c r="BM27" s="118">
        <f t="shared" si="85"/>
        <v>0</v>
      </c>
      <c r="BN27" s="117">
        <f t="shared" si="9"/>
        <v>0</v>
      </c>
      <c r="BO27" s="117">
        <f t="shared" si="10"/>
        <v>0</v>
      </c>
      <c r="BP27" s="117">
        <f t="shared" si="86"/>
        <v>0</v>
      </c>
      <c r="BQ27" s="117">
        <f t="shared" si="50"/>
        <v>0</v>
      </c>
      <c r="BR27" s="117">
        <f t="shared" si="51"/>
        <v>0</v>
      </c>
      <c r="BS27" s="117">
        <f t="shared" si="87"/>
        <v>0</v>
      </c>
      <c r="BT27" s="117">
        <f t="shared" si="13"/>
        <v>0</v>
      </c>
      <c r="BU27" s="117">
        <f t="shared" si="14"/>
        <v>0</v>
      </c>
      <c r="BV27" s="117">
        <f t="shared" si="15"/>
        <v>0</v>
      </c>
      <c r="BW27" s="117">
        <f t="shared" si="88"/>
        <v>0</v>
      </c>
      <c r="BX27" s="117">
        <f t="shared" si="52"/>
        <v>0</v>
      </c>
      <c r="BY27" s="117">
        <f t="shared" si="53"/>
        <v>0</v>
      </c>
      <c r="BZ27" s="117">
        <f t="shared" si="89"/>
        <v>0</v>
      </c>
      <c r="CA27" s="117">
        <f t="shared" si="54"/>
        <v>0</v>
      </c>
      <c r="CB27" s="117">
        <f t="shared" si="55"/>
        <v>0</v>
      </c>
      <c r="CC27" s="117">
        <f t="shared" si="90"/>
        <v>0</v>
      </c>
      <c r="CD27" s="117">
        <f t="shared" si="56"/>
        <v>0</v>
      </c>
      <c r="CE27" s="117">
        <f t="shared" si="57"/>
        <v>0</v>
      </c>
      <c r="CF27" s="117">
        <f t="shared" si="19"/>
        <v>0</v>
      </c>
      <c r="CG27" s="117">
        <f t="shared" si="20"/>
        <v>0</v>
      </c>
      <c r="CH27" s="117">
        <f t="shared" si="91"/>
        <v>0</v>
      </c>
      <c r="CI27" s="117">
        <f t="shared" si="58"/>
        <v>0</v>
      </c>
      <c r="CJ27" s="117">
        <f t="shared" si="59"/>
        <v>0</v>
      </c>
      <c r="CK27" s="117">
        <f t="shared" si="60"/>
        <v>0</v>
      </c>
      <c r="CL27" s="117">
        <f t="shared" si="92"/>
        <v>0</v>
      </c>
      <c r="CM27" s="117">
        <f t="shared" si="61"/>
        <v>0</v>
      </c>
      <c r="CN27" s="117">
        <f t="shared" si="62"/>
        <v>0</v>
      </c>
      <c r="CO27" s="117">
        <f t="shared" si="63"/>
        <v>0</v>
      </c>
      <c r="CP27" s="117">
        <f t="shared" si="64"/>
        <v>0</v>
      </c>
      <c r="CQ27" s="117">
        <f t="shared" si="23"/>
        <v>0</v>
      </c>
      <c r="CR27" s="117">
        <f t="shared" si="24"/>
        <v>0</v>
      </c>
      <c r="CS27" s="117">
        <f t="shared" si="93"/>
        <v>0</v>
      </c>
      <c r="CT27" s="117">
        <f t="shared" si="65"/>
        <v>0</v>
      </c>
      <c r="CU27" s="117">
        <f t="shared" si="66"/>
        <v>0</v>
      </c>
      <c r="CV27" s="117">
        <f t="shared" si="94"/>
        <v>0</v>
      </c>
      <c r="CW27" s="117">
        <f t="shared" si="27"/>
        <v>0</v>
      </c>
      <c r="CX27" s="117">
        <f t="shared" si="67"/>
        <v>0</v>
      </c>
      <c r="CY27" s="117">
        <f t="shared" si="68"/>
        <v>0</v>
      </c>
      <c r="CZ27" s="117">
        <f t="shared" si="69"/>
        <v>0</v>
      </c>
      <c r="DA27" s="117">
        <f t="shared" si="28"/>
        <v>0</v>
      </c>
      <c r="DB27" s="117">
        <f t="shared" si="70"/>
        <v>0</v>
      </c>
      <c r="DC27" s="117">
        <f t="shared" si="71"/>
        <v>0</v>
      </c>
      <c r="DD27" s="117">
        <f t="shared" si="29"/>
        <v>0</v>
      </c>
      <c r="DE27" s="117">
        <f t="shared" si="30"/>
        <v>0</v>
      </c>
      <c r="DF27" s="117">
        <f t="shared" si="95"/>
        <v>0</v>
      </c>
      <c r="DG27" s="117">
        <f t="shared" si="72"/>
        <v>0</v>
      </c>
      <c r="DH27" s="117">
        <f t="shared" si="73"/>
        <v>0</v>
      </c>
      <c r="DI27" s="117">
        <f t="shared" si="74"/>
        <v>0</v>
      </c>
      <c r="DJ27" s="117">
        <f t="shared" si="32"/>
        <v>0</v>
      </c>
      <c r="DK27" s="117">
        <f t="shared" si="33"/>
        <v>0</v>
      </c>
      <c r="DL27" s="117">
        <f t="shared" si="96"/>
        <v>0</v>
      </c>
      <c r="DM27" s="117">
        <f t="shared" si="75"/>
        <v>0</v>
      </c>
      <c r="DN27" s="117">
        <f t="shared" si="35"/>
        <v>0</v>
      </c>
      <c r="DO27" s="117">
        <f t="shared" si="36"/>
        <v>0</v>
      </c>
      <c r="DP27" s="117">
        <f t="shared" si="97"/>
        <v>0</v>
      </c>
      <c r="DQ27" s="117">
        <f t="shared" si="76"/>
        <v>0</v>
      </c>
      <c r="DR27" s="117">
        <f t="shared" si="77"/>
        <v>0</v>
      </c>
      <c r="DS27" s="117">
        <f t="shared" si="78"/>
        <v>0</v>
      </c>
      <c r="DT27" s="117">
        <f t="shared" si="38"/>
        <v>0</v>
      </c>
      <c r="DU27" s="117">
        <f t="shared" si="39"/>
        <v>0</v>
      </c>
      <c r="DV27" s="117">
        <f t="shared" si="98"/>
        <v>0</v>
      </c>
      <c r="DW27" s="117">
        <f t="shared" si="41"/>
        <v>0</v>
      </c>
      <c r="DX27" s="117">
        <f t="shared" si="42"/>
        <v>0</v>
      </c>
      <c r="DY27" s="117">
        <f t="shared" si="99"/>
        <v>0</v>
      </c>
      <c r="DZ27" s="118">
        <f t="shared" si="79"/>
        <v>0</v>
      </c>
      <c r="EA27" s="118">
        <f t="shared" si="80"/>
        <v>0</v>
      </c>
      <c r="EB27" s="7"/>
      <c r="EC27" s="7"/>
      <c r="ED27" s="7"/>
      <c r="EE27" s="7"/>
    </row>
    <row r="28" spans="1:135" ht="17.100000000000001" customHeight="1" x14ac:dyDescent="0.25">
      <c r="A28" s="774"/>
      <c r="B28" s="777"/>
      <c r="C28" s="172">
        <v>7</v>
      </c>
      <c r="D28" s="78"/>
      <c r="E28" s="65"/>
      <c r="F28" s="161"/>
      <c r="G28" s="164"/>
      <c r="H28" s="161"/>
      <c r="I28" s="146"/>
      <c r="J28" s="85"/>
      <c r="K28" s="63"/>
      <c r="L28" s="65"/>
      <c r="M28" s="161"/>
      <c r="N28" s="164"/>
      <c r="O28" s="161"/>
      <c r="P28" s="153"/>
      <c r="Q28" s="85"/>
      <c r="R28" s="78"/>
      <c r="S28" s="154"/>
      <c r="T28" s="161"/>
      <c r="U28" s="164"/>
      <c r="V28" s="161"/>
      <c r="W28" s="146"/>
      <c r="X28" s="85"/>
      <c r="Y28" s="141"/>
      <c r="Z28" s="9"/>
      <c r="AA28" s="6"/>
      <c r="AB28" s="266" t="s">
        <v>456</v>
      </c>
      <c r="AC28" s="266" t="s">
        <v>456</v>
      </c>
      <c r="AD28" s="266" t="s">
        <v>456</v>
      </c>
      <c r="AE28" s="266" t="s">
        <v>456</v>
      </c>
      <c r="AF28" s="266" t="s">
        <v>456</v>
      </c>
      <c r="AG28" s="266" t="s">
        <v>513</v>
      </c>
      <c r="AH28" s="266" t="s">
        <v>513</v>
      </c>
      <c r="AI28" s="266" t="s">
        <v>514</v>
      </c>
      <c r="AJ28" s="266" t="s">
        <v>514</v>
      </c>
      <c r="AK28" s="266" t="s">
        <v>514</v>
      </c>
      <c r="AL28" s="266" t="s">
        <v>579</v>
      </c>
      <c r="AM28" s="266" t="s">
        <v>579</v>
      </c>
      <c r="AN28" s="266" t="s">
        <v>576</v>
      </c>
      <c r="AO28" s="266" t="s">
        <v>576</v>
      </c>
      <c r="AP28" s="266" t="s">
        <v>581</v>
      </c>
      <c r="AQ28" s="266" t="s">
        <v>581</v>
      </c>
      <c r="AR28" s="266" t="s">
        <v>581</v>
      </c>
      <c r="AS28" s="266" t="s">
        <v>237</v>
      </c>
      <c r="AT28" s="266" t="s">
        <v>581</v>
      </c>
      <c r="AU28" s="266" t="s">
        <v>513</v>
      </c>
      <c r="AV28" s="266" t="s">
        <v>513</v>
      </c>
      <c r="AX28" s="118"/>
      <c r="AY28" s="118">
        <f t="shared" si="81"/>
        <v>0</v>
      </c>
      <c r="AZ28" s="118">
        <f t="shared" si="44"/>
        <v>0</v>
      </c>
      <c r="BA28" s="118">
        <f t="shared" si="45"/>
        <v>0</v>
      </c>
      <c r="BB28" s="118">
        <f t="shared" si="82"/>
        <v>0</v>
      </c>
      <c r="BC28" s="118">
        <f t="shared" si="46"/>
        <v>0</v>
      </c>
      <c r="BD28" s="118">
        <f t="shared" si="47"/>
        <v>0</v>
      </c>
      <c r="BE28" s="118">
        <f t="shared" si="2"/>
        <v>0</v>
      </c>
      <c r="BF28" s="117">
        <f t="shared" si="3"/>
        <v>0</v>
      </c>
      <c r="BG28" s="118">
        <f t="shared" si="83"/>
        <v>0</v>
      </c>
      <c r="BH28" s="118">
        <f t="shared" si="5"/>
        <v>0</v>
      </c>
      <c r="BI28" s="117">
        <f t="shared" si="6"/>
        <v>0</v>
      </c>
      <c r="BJ28" s="118">
        <f t="shared" si="84"/>
        <v>0</v>
      </c>
      <c r="BK28" s="118">
        <f t="shared" si="48"/>
        <v>0</v>
      </c>
      <c r="BL28" s="118">
        <f t="shared" si="49"/>
        <v>0</v>
      </c>
      <c r="BM28" s="118">
        <f t="shared" si="85"/>
        <v>0</v>
      </c>
      <c r="BN28" s="117">
        <f t="shared" si="9"/>
        <v>0</v>
      </c>
      <c r="BO28" s="117">
        <f t="shared" si="10"/>
        <v>0</v>
      </c>
      <c r="BP28" s="117">
        <f t="shared" si="86"/>
        <v>0</v>
      </c>
      <c r="BQ28" s="117">
        <f t="shared" si="50"/>
        <v>0</v>
      </c>
      <c r="BR28" s="117">
        <f t="shared" si="51"/>
        <v>0</v>
      </c>
      <c r="BS28" s="117">
        <f t="shared" si="87"/>
        <v>0</v>
      </c>
      <c r="BT28" s="117">
        <f t="shared" si="13"/>
        <v>0</v>
      </c>
      <c r="BU28" s="117">
        <f t="shared" si="14"/>
        <v>0</v>
      </c>
      <c r="BV28" s="117">
        <f t="shared" si="15"/>
        <v>0</v>
      </c>
      <c r="BW28" s="117">
        <f t="shared" si="88"/>
        <v>0</v>
      </c>
      <c r="BX28" s="117">
        <f t="shared" si="52"/>
        <v>0</v>
      </c>
      <c r="BY28" s="117">
        <f t="shared" si="53"/>
        <v>0</v>
      </c>
      <c r="BZ28" s="117">
        <f t="shared" si="89"/>
        <v>0</v>
      </c>
      <c r="CA28" s="117">
        <f t="shared" si="54"/>
        <v>0</v>
      </c>
      <c r="CB28" s="117">
        <f t="shared" si="55"/>
        <v>0</v>
      </c>
      <c r="CC28" s="117">
        <f t="shared" si="90"/>
        <v>0</v>
      </c>
      <c r="CD28" s="117">
        <f t="shared" si="56"/>
        <v>0</v>
      </c>
      <c r="CE28" s="117">
        <f t="shared" si="57"/>
        <v>0</v>
      </c>
      <c r="CF28" s="117">
        <f t="shared" si="19"/>
        <v>0</v>
      </c>
      <c r="CG28" s="117">
        <f t="shared" si="20"/>
        <v>0</v>
      </c>
      <c r="CH28" s="117">
        <f t="shared" si="91"/>
        <v>0</v>
      </c>
      <c r="CI28" s="117">
        <f t="shared" si="58"/>
        <v>0</v>
      </c>
      <c r="CJ28" s="117">
        <f t="shared" si="59"/>
        <v>0</v>
      </c>
      <c r="CK28" s="117">
        <f t="shared" si="60"/>
        <v>0</v>
      </c>
      <c r="CL28" s="117">
        <f t="shared" si="92"/>
        <v>0</v>
      </c>
      <c r="CM28" s="117">
        <f t="shared" si="61"/>
        <v>0</v>
      </c>
      <c r="CN28" s="117">
        <f t="shared" si="62"/>
        <v>0</v>
      </c>
      <c r="CO28" s="117">
        <f t="shared" si="63"/>
        <v>0</v>
      </c>
      <c r="CP28" s="117">
        <f t="shared" si="64"/>
        <v>0</v>
      </c>
      <c r="CQ28" s="117">
        <f t="shared" si="23"/>
        <v>0</v>
      </c>
      <c r="CR28" s="117">
        <f t="shared" si="24"/>
        <v>0</v>
      </c>
      <c r="CS28" s="117">
        <f t="shared" si="93"/>
        <v>0</v>
      </c>
      <c r="CT28" s="117">
        <f t="shared" si="65"/>
        <v>0</v>
      </c>
      <c r="CU28" s="117">
        <f t="shared" si="66"/>
        <v>0</v>
      </c>
      <c r="CV28" s="117">
        <f t="shared" si="94"/>
        <v>0</v>
      </c>
      <c r="CW28" s="117">
        <f t="shared" si="27"/>
        <v>0</v>
      </c>
      <c r="CX28" s="117">
        <f t="shared" si="67"/>
        <v>0</v>
      </c>
      <c r="CY28" s="117">
        <f t="shared" si="68"/>
        <v>0</v>
      </c>
      <c r="CZ28" s="117">
        <f t="shared" si="69"/>
        <v>0</v>
      </c>
      <c r="DA28" s="117">
        <f t="shared" si="28"/>
        <v>0</v>
      </c>
      <c r="DB28" s="117">
        <f t="shared" si="70"/>
        <v>0</v>
      </c>
      <c r="DC28" s="117">
        <f t="shared" si="71"/>
        <v>0</v>
      </c>
      <c r="DD28" s="117">
        <f t="shared" si="29"/>
        <v>0</v>
      </c>
      <c r="DE28" s="117">
        <f t="shared" si="30"/>
        <v>0</v>
      </c>
      <c r="DF28" s="117">
        <f t="shared" si="95"/>
        <v>0</v>
      </c>
      <c r="DG28" s="117">
        <f t="shared" si="72"/>
        <v>0</v>
      </c>
      <c r="DH28" s="117">
        <f t="shared" si="73"/>
        <v>0</v>
      </c>
      <c r="DI28" s="117">
        <f t="shared" si="74"/>
        <v>0</v>
      </c>
      <c r="DJ28" s="117">
        <f t="shared" si="32"/>
        <v>0</v>
      </c>
      <c r="DK28" s="117">
        <f t="shared" si="33"/>
        <v>0</v>
      </c>
      <c r="DL28" s="117">
        <f t="shared" si="96"/>
        <v>0</v>
      </c>
      <c r="DM28" s="117">
        <f t="shared" si="75"/>
        <v>0</v>
      </c>
      <c r="DN28" s="117">
        <f t="shared" si="35"/>
        <v>0</v>
      </c>
      <c r="DO28" s="117">
        <f t="shared" si="36"/>
        <v>0</v>
      </c>
      <c r="DP28" s="117">
        <f t="shared" si="97"/>
        <v>0</v>
      </c>
      <c r="DQ28" s="117">
        <f t="shared" si="76"/>
        <v>0</v>
      </c>
      <c r="DR28" s="117">
        <f t="shared" si="77"/>
        <v>0</v>
      </c>
      <c r="DS28" s="117">
        <f t="shared" si="78"/>
        <v>0</v>
      </c>
      <c r="DT28" s="117">
        <f t="shared" si="38"/>
        <v>0</v>
      </c>
      <c r="DU28" s="117">
        <f t="shared" si="39"/>
        <v>0</v>
      </c>
      <c r="DV28" s="117">
        <f t="shared" si="98"/>
        <v>0</v>
      </c>
      <c r="DW28" s="117">
        <f t="shared" si="41"/>
        <v>0</v>
      </c>
      <c r="DX28" s="117">
        <f t="shared" si="42"/>
        <v>0</v>
      </c>
      <c r="DY28" s="117">
        <f t="shared" si="99"/>
        <v>0</v>
      </c>
      <c r="DZ28" s="118">
        <f t="shared" si="79"/>
        <v>0</v>
      </c>
      <c r="EA28" s="118">
        <f t="shared" si="80"/>
        <v>0</v>
      </c>
      <c r="EB28" s="7"/>
      <c r="EC28" s="7"/>
      <c r="ED28" s="7"/>
      <c r="EE28" s="7"/>
    </row>
    <row r="29" spans="1:135" ht="17.100000000000001" customHeight="1" x14ac:dyDescent="0.25">
      <c r="A29" s="774"/>
      <c r="B29" s="777"/>
      <c r="C29" s="172">
        <v>8</v>
      </c>
      <c r="D29" s="130"/>
      <c r="E29" s="76"/>
      <c r="F29" s="170"/>
      <c r="G29" s="171"/>
      <c r="H29" s="170"/>
      <c r="I29" s="148"/>
      <c r="J29" s="113"/>
      <c r="K29" s="112"/>
      <c r="L29" s="76"/>
      <c r="M29" s="170"/>
      <c r="N29" s="171"/>
      <c r="O29" s="170"/>
      <c r="P29" s="153"/>
      <c r="Q29" s="113"/>
      <c r="R29" s="130"/>
      <c r="S29" s="156"/>
      <c r="T29" s="170"/>
      <c r="U29" s="171"/>
      <c r="V29" s="170"/>
      <c r="W29" s="148"/>
      <c r="X29" s="113"/>
      <c r="Y29" s="141" t="s">
        <v>157</v>
      </c>
      <c r="Z29" s="9"/>
      <c r="AA29" s="6"/>
      <c r="AB29" s="266" t="s">
        <v>456</v>
      </c>
      <c r="AC29" s="266" t="s">
        <v>456</v>
      </c>
      <c r="AD29" s="266" t="s">
        <v>456</v>
      </c>
      <c r="AE29" s="266" t="s">
        <v>456</v>
      </c>
      <c r="AF29" s="266" t="s">
        <v>456</v>
      </c>
      <c r="AG29" s="266" t="s">
        <v>513</v>
      </c>
      <c r="AH29" s="266" t="s">
        <v>513</v>
      </c>
      <c r="AI29" s="266" t="s">
        <v>514</v>
      </c>
      <c r="AJ29" s="266" t="s">
        <v>514</v>
      </c>
      <c r="AK29" s="266" t="s">
        <v>514</v>
      </c>
      <c r="AL29" s="266" t="s">
        <v>579</v>
      </c>
      <c r="AM29" s="266" t="s">
        <v>579</v>
      </c>
      <c r="AN29" s="266" t="s">
        <v>576</v>
      </c>
      <c r="AO29" s="266" t="s">
        <v>576</v>
      </c>
      <c r="AP29" s="266" t="s">
        <v>581</v>
      </c>
      <c r="AQ29" s="266" t="s">
        <v>581</v>
      </c>
      <c r="AR29" s="266" t="s">
        <v>581</v>
      </c>
      <c r="AS29" s="266" t="s">
        <v>237</v>
      </c>
      <c r="AT29" s="266" t="s">
        <v>581</v>
      </c>
      <c r="AU29" s="266" t="s">
        <v>513</v>
      </c>
      <c r="AV29" s="266" t="s">
        <v>513</v>
      </c>
      <c r="AX29" s="118"/>
      <c r="AY29" s="118">
        <f t="shared" si="81"/>
        <v>0</v>
      </c>
      <c r="AZ29" s="118">
        <f t="shared" si="44"/>
        <v>0</v>
      </c>
      <c r="BA29" s="118">
        <f t="shared" si="45"/>
        <v>0</v>
      </c>
      <c r="BB29" s="118">
        <f t="shared" si="82"/>
        <v>0</v>
      </c>
      <c r="BC29" s="118">
        <f t="shared" si="46"/>
        <v>0</v>
      </c>
      <c r="BD29" s="118">
        <f t="shared" si="47"/>
        <v>0</v>
      </c>
      <c r="BE29" s="118">
        <f t="shared" si="2"/>
        <v>0</v>
      </c>
      <c r="BF29" s="117">
        <f t="shared" si="3"/>
        <v>0</v>
      </c>
      <c r="BG29" s="118">
        <f t="shared" si="83"/>
        <v>0</v>
      </c>
      <c r="BH29" s="118">
        <f t="shared" si="5"/>
        <v>0</v>
      </c>
      <c r="BI29" s="117">
        <f t="shared" si="6"/>
        <v>0</v>
      </c>
      <c r="BJ29" s="118">
        <f t="shared" si="84"/>
        <v>0</v>
      </c>
      <c r="BK29" s="118">
        <f t="shared" si="48"/>
        <v>0</v>
      </c>
      <c r="BL29" s="118">
        <f t="shared" si="49"/>
        <v>0</v>
      </c>
      <c r="BM29" s="118">
        <f t="shared" si="85"/>
        <v>0</v>
      </c>
      <c r="BN29" s="117">
        <f t="shared" si="9"/>
        <v>0</v>
      </c>
      <c r="BO29" s="117">
        <f t="shared" si="10"/>
        <v>0</v>
      </c>
      <c r="BP29" s="117">
        <f t="shared" si="86"/>
        <v>0</v>
      </c>
      <c r="BQ29" s="117">
        <f t="shared" si="50"/>
        <v>0</v>
      </c>
      <c r="BR29" s="117">
        <f t="shared" si="51"/>
        <v>0</v>
      </c>
      <c r="BS29" s="117">
        <f t="shared" si="87"/>
        <v>0</v>
      </c>
      <c r="BT29" s="117">
        <f t="shared" si="13"/>
        <v>0</v>
      </c>
      <c r="BU29" s="117">
        <f t="shared" si="14"/>
        <v>0</v>
      </c>
      <c r="BV29" s="117">
        <f t="shared" si="15"/>
        <v>0</v>
      </c>
      <c r="BW29" s="117">
        <f t="shared" si="88"/>
        <v>0</v>
      </c>
      <c r="BX29" s="117">
        <f t="shared" si="52"/>
        <v>0</v>
      </c>
      <c r="BY29" s="117">
        <f t="shared" si="53"/>
        <v>0</v>
      </c>
      <c r="BZ29" s="117">
        <f t="shared" si="89"/>
        <v>0</v>
      </c>
      <c r="CA29" s="117">
        <f t="shared" si="54"/>
        <v>0</v>
      </c>
      <c r="CB29" s="117">
        <f t="shared" si="55"/>
        <v>0</v>
      </c>
      <c r="CC29" s="117">
        <f t="shared" si="90"/>
        <v>0</v>
      </c>
      <c r="CD29" s="117">
        <f t="shared" si="56"/>
        <v>0</v>
      </c>
      <c r="CE29" s="117">
        <f t="shared" si="57"/>
        <v>0</v>
      </c>
      <c r="CF29" s="117">
        <f t="shared" si="19"/>
        <v>0</v>
      </c>
      <c r="CG29" s="117">
        <f t="shared" si="20"/>
        <v>0</v>
      </c>
      <c r="CH29" s="117">
        <f t="shared" si="91"/>
        <v>0</v>
      </c>
      <c r="CI29" s="117">
        <f t="shared" si="58"/>
        <v>0</v>
      </c>
      <c r="CJ29" s="117">
        <f t="shared" si="59"/>
        <v>0</v>
      </c>
      <c r="CK29" s="117">
        <f t="shared" si="60"/>
        <v>0</v>
      </c>
      <c r="CL29" s="117">
        <f t="shared" si="92"/>
        <v>0</v>
      </c>
      <c r="CM29" s="117">
        <f t="shared" si="61"/>
        <v>0</v>
      </c>
      <c r="CN29" s="117">
        <f t="shared" si="62"/>
        <v>0</v>
      </c>
      <c r="CO29" s="117">
        <f t="shared" si="63"/>
        <v>0</v>
      </c>
      <c r="CP29" s="117">
        <f t="shared" si="64"/>
        <v>0</v>
      </c>
      <c r="CQ29" s="117">
        <f t="shared" si="23"/>
        <v>0</v>
      </c>
      <c r="CR29" s="117">
        <f t="shared" si="24"/>
        <v>0</v>
      </c>
      <c r="CS29" s="117">
        <f t="shared" si="93"/>
        <v>0</v>
      </c>
      <c r="CT29" s="117">
        <f t="shared" si="65"/>
        <v>0</v>
      </c>
      <c r="CU29" s="117">
        <f t="shared" si="66"/>
        <v>0</v>
      </c>
      <c r="CV29" s="117">
        <f t="shared" si="94"/>
        <v>0</v>
      </c>
      <c r="CW29" s="117">
        <f t="shared" si="27"/>
        <v>0</v>
      </c>
      <c r="CX29" s="117">
        <f t="shared" si="67"/>
        <v>0</v>
      </c>
      <c r="CY29" s="117">
        <f t="shared" si="68"/>
        <v>0</v>
      </c>
      <c r="CZ29" s="117">
        <f t="shared" si="69"/>
        <v>0</v>
      </c>
      <c r="DA29" s="117">
        <f t="shared" si="28"/>
        <v>0</v>
      </c>
      <c r="DB29" s="117">
        <f t="shared" si="70"/>
        <v>0</v>
      </c>
      <c r="DC29" s="117">
        <f t="shared" si="71"/>
        <v>0</v>
      </c>
      <c r="DD29" s="117">
        <f t="shared" si="29"/>
        <v>0</v>
      </c>
      <c r="DE29" s="117">
        <f t="shared" si="30"/>
        <v>0</v>
      </c>
      <c r="DF29" s="117">
        <f t="shared" si="95"/>
        <v>0</v>
      </c>
      <c r="DG29" s="117">
        <f t="shared" si="72"/>
        <v>0</v>
      </c>
      <c r="DH29" s="117">
        <f t="shared" si="73"/>
        <v>0</v>
      </c>
      <c r="DI29" s="117">
        <f t="shared" si="74"/>
        <v>0</v>
      </c>
      <c r="DJ29" s="117">
        <f t="shared" si="32"/>
        <v>0</v>
      </c>
      <c r="DK29" s="117">
        <f t="shared" si="33"/>
        <v>0</v>
      </c>
      <c r="DL29" s="117">
        <f t="shared" si="96"/>
        <v>0</v>
      </c>
      <c r="DM29" s="117">
        <f t="shared" si="75"/>
        <v>0</v>
      </c>
      <c r="DN29" s="117">
        <f t="shared" si="35"/>
        <v>0</v>
      </c>
      <c r="DO29" s="117">
        <f t="shared" si="36"/>
        <v>0</v>
      </c>
      <c r="DP29" s="117">
        <f t="shared" si="97"/>
        <v>0</v>
      </c>
      <c r="DQ29" s="117">
        <f t="shared" si="76"/>
        <v>0</v>
      </c>
      <c r="DR29" s="117">
        <f t="shared" si="77"/>
        <v>0</v>
      </c>
      <c r="DS29" s="117">
        <f t="shared" si="78"/>
        <v>0</v>
      </c>
      <c r="DT29" s="117">
        <f t="shared" si="38"/>
        <v>0</v>
      </c>
      <c r="DU29" s="117">
        <f t="shared" si="39"/>
        <v>0</v>
      </c>
      <c r="DV29" s="117">
        <f t="shared" si="98"/>
        <v>0</v>
      </c>
      <c r="DW29" s="117">
        <f t="shared" si="41"/>
        <v>0</v>
      </c>
      <c r="DX29" s="117">
        <f t="shared" si="42"/>
        <v>0</v>
      </c>
      <c r="DY29" s="117">
        <f t="shared" si="99"/>
        <v>0</v>
      </c>
      <c r="DZ29" s="118">
        <f t="shared" si="79"/>
        <v>0</v>
      </c>
      <c r="EA29" s="118">
        <f t="shared" si="80"/>
        <v>0</v>
      </c>
      <c r="EB29" s="7"/>
      <c r="EC29" s="7"/>
      <c r="ED29" s="7"/>
      <c r="EE29" s="7"/>
    </row>
    <row r="30" spans="1:135" ht="17.100000000000001" customHeight="1" x14ac:dyDescent="0.25">
      <c r="A30" s="774"/>
      <c r="B30" s="777"/>
      <c r="C30" s="172">
        <v>9</v>
      </c>
      <c r="D30" s="130"/>
      <c r="E30" s="76"/>
      <c r="F30" s="170"/>
      <c r="G30" s="171"/>
      <c r="H30" s="170"/>
      <c r="I30" s="148"/>
      <c r="J30" s="113"/>
      <c r="K30" s="112"/>
      <c r="L30" s="76"/>
      <c r="M30" s="170"/>
      <c r="N30" s="171"/>
      <c r="O30" s="170"/>
      <c r="P30" s="153"/>
      <c r="Q30" s="113"/>
      <c r="R30" s="130"/>
      <c r="S30" s="156"/>
      <c r="T30" s="170"/>
      <c r="U30" s="171"/>
      <c r="V30" s="170"/>
      <c r="W30" s="148"/>
      <c r="X30" s="113"/>
      <c r="Y30" s="141"/>
      <c r="Z30" s="9"/>
      <c r="AA30" s="6"/>
      <c r="AB30" s="266" t="s">
        <v>456</v>
      </c>
      <c r="AC30" s="266" t="s">
        <v>456</v>
      </c>
      <c r="AD30" s="266" t="s">
        <v>456</v>
      </c>
      <c r="AE30" s="266" t="s">
        <v>456</v>
      </c>
      <c r="AF30" s="266" t="s">
        <v>456</v>
      </c>
      <c r="AG30" s="266" t="s">
        <v>456</v>
      </c>
      <c r="AH30" s="266" t="s">
        <v>456</v>
      </c>
      <c r="AI30" s="266" t="s">
        <v>514</v>
      </c>
      <c r="AJ30" s="266" t="s">
        <v>514</v>
      </c>
      <c r="AK30" s="266" t="s">
        <v>514</v>
      </c>
      <c r="AL30" s="266" t="s">
        <v>579</v>
      </c>
      <c r="AM30" s="266" t="s">
        <v>579</v>
      </c>
      <c r="AN30" s="266" t="s">
        <v>576</v>
      </c>
      <c r="AO30" s="266" t="s">
        <v>576</v>
      </c>
      <c r="AP30" s="266" t="s">
        <v>581</v>
      </c>
      <c r="AQ30" s="266" t="s">
        <v>581</v>
      </c>
      <c r="AR30" s="266" t="s">
        <v>581</v>
      </c>
      <c r="AS30" s="266" t="s">
        <v>237</v>
      </c>
      <c r="AT30" s="266" t="s">
        <v>581</v>
      </c>
      <c r="AU30" s="266" t="s">
        <v>513</v>
      </c>
      <c r="AV30" s="266" t="s">
        <v>513</v>
      </c>
      <c r="AX30" s="118"/>
      <c r="AY30" s="118">
        <f t="shared" si="81"/>
        <v>0</v>
      </c>
      <c r="AZ30" s="118">
        <f t="shared" si="44"/>
        <v>0</v>
      </c>
      <c r="BA30" s="118">
        <f t="shared" si="45"/>
        <v>0</v>
      </c>
      <c r="BB30" s="118">
        <f t="shared" si="82"/>
        <v>0</v>
      </c>
      <c r="BC30" s="118">
        <f t="shared" si="46"/>
        <v>0</v>
      </c>
      <c r="BD30" s="118">
        <f t="shared" si="47"/>
        <v>0</v>
      </c>
      <c r="BE30" s="118">
        <f t="shared" si="2"/>
        <v>0</v>
      </c>
      <c r="BF30" s="117">
        <f t="shared" si="3"/>
        <v>0</v>
      </c>
      <c r="BG30" s="118">
        <f t="shared" si="83"/>
        <v>0</v>
      </c>
      <c r="BH30" s="118">
        <f t="shared" si="5"/>
        <v>0</v>
      </c>
      <c r="BI30" s="117">
        <f t="shared" si="6"/>
        <v>0</v>
      </c>
      <c r="BJ30" s="118">
        <f t="shared" si="84"/>
        <v>0</v>
      </c>
      <c r="BK30" s="118">
        <f t="shared" si="48"/>
        <v>0</v>
      </c>
      <c r="BL30" s="118">
        <f t="shared" si="49"/>
        <v>0</v>
      </c>
      <c r="BM30" s="118">
        <f t="shared" si="85"/>
        <v>0</v>
      </c>
      <c r="BN30" s="117">
        <f t="shared" si="9"/>
        <v>0</v>
      </c>
      <c r="BO30" s="117">
        <f t="shared" si="10"/>
        <v>0</v>
      </c>
      <c r="BP30" s="117">
        <f t="shared" si="86"/>
        <v>0</v>
      </c>
      <c r="BQ30" s="117">
        <f t="shared" si="50"/>
        <v>0</v>
      </c>
      <c r="BR30" s="117">
        <f t="shared" si="51"/>
        <v>0</v>
      </c>
      <c r="BS30" s="117">
        <f t="shared" si="87"/>
        <v>0</v>
      </c>
      <c r="BT30" s="117">
        <f t="shared" si="13"/>
        <v>0</v>
      </c>
      <c r="BU30" s="117">
        <f t="shared" si="14"/>
        <v>0</v>
      </c>
      <c r="BV30" s="117">
        <f t="shared" si="15"/>
        <v>0</v>
      </c>
      <c r="BW30" s="117">
        <f t="shared" si="88"/>
        <v>0</v>
      </c>
      <c r="BX30" s="117">
        <f t="shared" si="52"/>
        <v>0</v>
      </c>
      <c r="BY30" s="117">
        <f t="shared" si="53"/>
        <v>0</v>
      </c>
      <c r="BZ30" s="117">
        <f t="shared" si="89"/>
        <v>0</v>
      </c>
      <c r="CA30" s="117">
        <f t="shared" si="54"/>
        <v>0</v>
      </c>
      <c r="CB30" s="117">
        <f t="shared" si="55"/>
        <v>0</v>
      </c>
      <c r="CC30" s="117">
        <f t="shared" si="90"/>
        <v>0</v>
      </c>
      <c r="CD30" s="117">
        <f t="shared" si="56"/>
        <v>0</v>
      </c>
      <c r="CE30" s="117">
        <f t="shared" si="57"/>
        <v>0</v>
      </c>
      <c r="CF30" s="117">
        <f t="shared" si="19"/>
        <v>0</v>
      </c>
      <c r="CG30" s="117">
        <f t="shared" si="20"/>
        <v>0</v>
      </c>
      <c r="CH30" s="117">
        <f t="shared" si="91"/>
        <v>0</v>
      </c>
      <c r="CI30" s="117">
        <f t="shared" si="58"/>
        <v>0</v>
      </c>
      <c r="CJ30" s="117">
        <f t="shared" si="59"/>
        <v>0</v>
      </c>
      <c r="CK30" s="117">
        <f t="shared" si="60"/>
        <v>0</v>
      </c>
      <c r="CL30" s="117">
        <f t="shared" si="92"/>
        <v>0</v>
      </c>
      <c r="CM30" s="117">
        <f t="shared" si="61"/>
        <v>0</v>
      </c>
      <c r="CN30" s="117">
        <f t="shared" si="62"/>
        <v>0</v>
      </c>
      <c r="CO30" s="117">
        <f t="shared" si="63"/>
        <v>0</v>
      </c>
      <c r="CP30" s="117">
        <f t="shared" si="64"/>
        <v>0</v>
      </c>
      <c r="CQ30" s="117">
        <f t="shared" si="23"/>
        <v>0</v>
      </c>
      <c r="CR30" s="117">
        <f t="shared" si="24"/>
        <v>0</v>
      </c>
      <c r="CS30" s="117">
        <f t="shared" si="93"/>
        <v>0</v>
      </c>
      <c r="CT30" s="117">
        <f t="shared" si="65"/>
        <v>0</v>
      </c>
      <c r="CU30" s="117">
        <f t="shared" si="66"/>
        <v>0</v>
      </c>
      <c r="CV30" s="117">
        <f t="shared" si="94"/>
        <v>0</v>
      </c>
      <c r="CW30" s="117">
        <f t="shared" si="27"/>
        <v>0</v>
      </c>
      <c r="CX30" s="117">
        <f t="shared" si="67"/>
        <v>0</v>
      </c>
      <c r="CY30" s="117">
        <f t="shared" si="68"/>
        <v>0</v>
      </c>
      <c r="CZ30" s="117">
        <f t="shared" si="69"/>
        <v>0</v>
      </c>
      <c r="DA30" s="117">
        <f t="shared" si="28"/>
        <v>0</v>
      </c>
      <c r="DB30" s="117">
        <f t="shared" si="70"/>
        <v>0</v>
      </c>
      <c r="DC30" s="117">
        <f t="shared" si="71"/>
        <v>0</v>
      </c>
      <c r="DD30" s="117">
        <f t="shared" si="29"/>
        <v>0</v>
      </c>
      <c r="DE30" s="117">
        <f t="shared" si="30"/>
        <v>0</v>
      </c>
      <c r="DF30" s="117">
        <f t="shared" si="95"/>
        <v>0</v>
      </c>
      <c r="DG30" s="117">
        <f t="shared" si="72"/>
        <v>0</v>
      </c>
      <c r="DH30" s="117">
        <f t="shared" si="73"/>
        <v>0</v>
      </c>
      <c r="DI30" s="117">
        <f t="shared" si="74"/>
        <v>0</v>
      </c>
      <c r="DJ30" s="117">
        <f t="shared" si="32"/>
        <v>0</v>
      </c>
      <c r="DK30" s="117">
        <f t="shared" si="33"/>
        <v>0</v>
      </c>
      <c r="DL30" s="117">
        <f t="shared" si="96"/>
        <v>0</v>
      </c>
      <c r="DM30" s="117">
        <f t="shared" si="75"/>
        <v>0</v>
      </c>
      <c r="DN30" s="117">
        <f t="shared" si="35"/>
        <v>0</v>
      </c>
      <c r="DO30" s="117">
        <f t="shared" si="36"/>
        <v>0</v>
      </c>
      <c r="DP30" s="117">
        <f t="shared" si="97"/>
        <v>0</v>
      </c>
      <c r="DQ30" s="117">
        <f t="shared" si="76"/>
        <v>0</v>
      </c>
      <c r="DR30" s="117">
        <f t="shared" si="77"/>
        <v>0</v>
      </c>
      <c r="DS30" s="117">
        <f t="shared" si="78"/>
        <v>0</v>
      </c>
      <c r="DT30" s="117">
        <f t="shared" si="38"/>
        <v>0</v>
      </c>
      <c r="DU30" s="117">
        <f t="shared" si="39"/>
        <v>0</v>
      </c>
      <c r="DV30" s="117">
        <f t="shared" si="98"/>
        <v>0</v>
      </c>
      <c r="DW30" s="117">
        <f t="shared" si="41"/>
        <v>0</v>
      </c>
      <c r="DX30" s="117">
        <f t="shared" si="42"/>
        <v>0</v>
      </c>
      <c r="DY30" s="117">
        <f t="shared" si="99"/>
        <v>0</v>
      </c>
      <c r="DZ30" s="118">
        <f t="shared" si="79"/>
        <v>0</v>
      </c>
      <c r="EA30" s="118">
        <f t="shared" si="80"/>
        <v>0</v>
      </c>
      <c r="EB30" s="7"/>
      <c r="EC30" s="7"/>
      <c r="ED30" s="7"/>
      <c r="EE30" s="7"/>
    </row>
    <row r="31" spans="1:135" ht="17.100000000000001" customHeight="1" thickBot="1" x14ac:dyDescent="0.3">
      <c r="A31" s="775"/>
      <c r="B31" s="778"/>
      <c r="C31" s="173">
        <v>10</v>
      </c>
      <c r="D31" s="129"/>
      <c r="E31" s="73"/>
      <c r="F31" s="162"/>
      <c r="G31" s="165"/>
      <c r="H31" s="162"/>
      <c r="I31" s="147"/>
      <c r="J31" s="86"/>
      <c r="K31" s="108"/>
      <c r="L31" s="73"/>
      <c r="M31" s="162"/>
      <c r="N31" s="165"/>
      <c r="O31" s="162"/>
      <c r="P31" s="154"/>
      <c r="Q31" s="86"/>
      <c r="R31" s="129"/>
      <c r="S31" s="155"/>
      <c r="T31" s="162"/>
      <c r="U31" s="165"/>
      <c r="V31" s="162"/>
      <c r="W31" s="147"/>
      <c r="X31" s="86"/>
      <c r="Y31" s="230" t="s">
        <v>39</v>
      </c>
      <c r="Z31" s="9" t="s">
        <v>429</v>
      </c>
      <c r="AA31" s="191"/>
      <c r="AB31" s="266" t="s">
        <v>595</v>
      </c>
      <c r="AC31" s="266" t="s">
        <v>595</v>
      </c>
      <c r="AD31" s="266" t="s">
        <v>595</v>
      </c>
      <c r="AE31" s="266" t="s">
        <v>569</v>
      </c>
      <c r="AF31" s="266" t="s">
        <v>569</v>
      </c>
      <c r="AG31" s="266" t="s">
        <v>456</v>
      </c>
      <c r="AH31" s="266" t="s">
        <v>456</v>
      </c>
      <c r="AI31" s="266" t="s">
        <v>514</v>
      </c>
      <c r="AJ31" s="266" t="s">
        <v>514</v>
      </c>
      <c r="AK31" s="266" t="s">
        <v>514</v>
      </c>
      <c r="AL31" s="266" t="s">
        <v>579</v>
      </c>
      <c r="AM31" s="266" t="s">
        <v>579</v>
      </c>
      <c r="AN31" s="266" t="s">
        <v>576</v>
      </c>
      <c r="AO31" s="266" t="s">
        <v>576</v>
      </c>
      <c r="AP31" s="266" t="s">
        <v>581</v>
      </c>
      <c r="AQ31" s="266" t="s">
        <v>581</v>
      </c>
      <c r="AR31" s="266" t="s">
        <v>581</v>
      </c>
      <c r="AS31" s="266" t="s">
        <v>237</v>
      </c>
      <c r="AT31" s="266" t="s">
        <v>581</v>
      </c>
      <c r="AU31" s="266" t="s">
        <v>513</v>
      </c>
      <c r="AV31" s="266" t="s">
        <v>513</v>
      </c>
      <c r="AX31" s="118"/>
      <c r="AY31" s="118">
        <f t="shared" si="81"/>
        <v>0</v>
      </c>
      <c r="AZ31" s="118">
        <f t="shared" si="44"/>
        <v>0</v>
      </c>
      <c r="BA31" s="118">
        <f t="shared" si="45"/>
        <v>0</v>
      </c>
      <c r="BB31" s="118">
        <f t="shared" si="82"/>
        <v>0</v>
      </c>
      <c r="BC31" s="118">
        <f t="shared" si="46"/>
        <v>0</v>
      </c>
      <c r="BD31" s="118">
        <f t="shared" si="47"/>
        <v>0</v>
      </c>
      <c r="BE31" s="118">
        <f t="shared" si="2"/>
        <v>0</v>
      </c>
      <c r="BF31" s="117">
        <f t="shared" si="3"/>
        <v>0</v>
      </c>
      <c r="BG31" s="118">
        <f t="shared" si="83"/>
        <v>0</v>
      </c>
      <c r="BH31" s="118">
        <f t="shared" si="5"/>
        <v>0</v>
      </c>
      <c r="BI31" s="117">
        <f t="shared" si="6"/>
        <v>0</v>
      </c>
      <c r="BJ31" s="118">
        <f t="shared" si="84"/>
        <v>0</v>
      </c>
      <c r="BK31" s="118">
        <f t="shared" si="48"/>
        <v>0</v>
      </c>
      <c r="BL31" s="118">
        <f t="shared" si="49"/>
        <v>0</v>
      </c>
      <c r="BM31" s="118">
        <f t="shared" si="85"/>
        <v>0</v>
      </c>
      <c r="BN31" s="117">
        <f t="shared" si="9"/>
        <v>0</v>
      </c>
      <c r="BO31" s="117">
        <f t="shared" si="10"/>
        <v>0</v>
      </c>
      <c r="BP31" s="117">
        <f t="shared" si="86"/>
        <v>0</v>
      </c>
      <c r="BQ31" s="117">
        <f t="shared" si="50"/>
        <v>0</v>
      </c>
      <c r="BR31" s="117">
        <f t="shared" si="51"/>
        <v>0</v>
      </c>
      <c r="BS31" s="117">
        <f t="shared" si="87"/>
        <v>0</v>
      </c>
      <c r="BT31" s="117">
        <f t="shared" si="13"/>
        <v>0</v>
      </c>
      <c r="BU31" s="117">
        <f t="shared" si="14"/>
        <v>0</v>
      </c>
      <c r="BV31" s="117">
        <f t="shared" si="15"/>
        <v>0</v>
      </c>
      <c r="BW31" s="117">
        <f t="shared" si="88"/>
        <v>0</v>
      </c>
      <c r="BX31" s="117">
        <f t="shared" si="52"/>
        <v>0</v>
      </c>
      <c r="BY31" s="117">
        <f t="shared" si="53"/>
        <v>0</v>
      </c>
      <c r="BZ31" s="117">
        <f t="shared" si="89"/>
        <v>0</v>
      </c>
      <c r="CA31" s="117">
        <f t="shared" si="54"/>
        <v>0</v>
      </c>
      <c r="CB31" s="117">
        <f t="shared" si="55"/>
        <v>0</v>
      </c>
      <c r="CC31" s="117">
        <f t="shared" si="90"/>
        <v>0</v>
      </c>
      <c r="CD31" s="117">
        <f t="shared" si="56"/>
        <v>0</v>
      </c>
      <c r="CE31" s="117">
        <f t="shared" si="57"/>
        <v>0</v>
      </c>
      <c r="CF31" s="117">
        <f t="shared" si="19"/>
        <v>0</v>
      </c>
      <c r="CG31" s="117">
        <f t="shared" si="20"/>
        <v>0</v>
      </c>
      <c r="CH31" s="117">
        <f t="shared" si="91"/>
        <v>0</v>
      </c>
      <c r="CI31" s="117">
        <f t="shared" si="58"/>
        <v>0</v>
      </c>
      <c r="CJ31" s="117">
        <f t="shared" si="59"/>
        <v>0</v>
      </c>
      <c r="CK31" s="117">
        <f t="shared" si="60"/>
        <v>0</v>
      </c>
      <c r="CL31" s="117">
        <f t="shared" si="92"/>
        <v>0</v>
      </c>
      <c r="CM31" s="117">
        <f t="shared" si="61"/>
        <v>0</v>
      </c>
      <c r="CN31" s="117">
        <f t="shared" si="62"/>
        <v>0</v>
      </c>
      <c r="CO31" s="117">
        <f t="shared" si="63"/>
        <v>0</v>
      </c>
      <c r="CP31" s="117">
        <f t="shared" si="64"/>
        <v>0</v>
      </c>
      <c r="CQ31" s="117">
        <f t="shared" si="23"/>
        <v>0</v>
      </c>
      <c r="CR31" s="117">
        <f t="shared" si="24"/>
        <v>0</v>
      </c>
      <c r="CS31" s="117">
        <f t="shared" si="93"/>
        <v>0</v>
      </c>
      <c r="CT31" s="117">
        <f t="shared" si="65"/>
        <v>0</v>
      </c>
      <c r="CU31" s="117">
        <f t="shared" si="66"/>
        <v>0</v>
      </c>
      <c r="CV31" s="117">
        <f t="shared" si="94"/>
        <v>0</v>
      </c>
      <c r="CW31" s="117">
        <f t="shared" si="27"/>
        <v>0</v>
      </c>
      <c r="CX31" s="117">
        <f t="shared" si="67"/>
        <v>0</v>
      </c>
      <c r="CY31" s="117">
        <f t="shared" si="68"/>
        <v>0</v>
      </c>
      <c r="CZ31" s="117">
        <f t="shared" si="69"/>
        <v>0</v>
      </c>
      <c r="DA31" s="117">
        <f t="shared" si="28"/>
        <v>0</v>
      </c>
      <c r="DB31" s="117">
        <f t="shared" si="70"/>
        <v>0</v>
      </c>
      <c r="DC31" s="117">
        <f t="shared" si="71"/>
        <v>0</v>
      </c>
      <c r="DD31" s="117">
        <f t="shared" si="29"/>
        <v>0</v>
      </c>
      <c r="DE31" s="117">
        <f t="shared" si="30"/>
        <v>0</v>
      </c>
      <c r="DF31" s="117">
        <f t="shared" si="95"/>
        <v>0</v>
      </c>
      <c r="DG31" s="117">
        <f t="shared" si="72"/>
        <v>0</v>
      </c>
      <c r="DH31" s="117">
        <f t="shared" si="73"/>
        <v>0</v>
      </c>
      <c r="DI31" s="117">
        <f t="shared" si="74"/>
        <v>0</v>
      </c>
      <c r="DJ31" s="117">
        <f t="shared" si="32"/>
        <v>0</v>
      </c>
      <c r="DK31" s="117">
        <f t="shared" si="33"/>
        <v>0</v>
      </c>
      <c r="DL31" s="117">
        <f t="shared" si="96"/>
        <v>0</v>
      </c>
      <c r="DM31" s="117">
        <f t="shared" si="75"/>
        <v>0</v>
      </c>
      <c r="DN31" s="117">
        <f t="shared" si="35"/>
        <v>0</v>
      </c>
      <c r="DO31" s="117">
        <f t="shared" si="36"/>
        <v>0</v>
      </c>
      <c r="DP31" s="117">
        <f t="shared" si="97"/>
        <v>0</v>
      </c>
      <c r="DQ31" s="117">
        <f t="shared" si="76"/>
        <v>0</v>
      </c>
      <c r="DR31" s="117">
        <f t="shared" si="77"/>
        <v>0</v>
      </c>
      <c r="DS31" s="117">
        <f t="shared" si="78"/>
        <v>0</v>
      </c>
      <c r="DT31" s="117">
        <f t="shared" si="38"/>
        <v>0</v>
      </c>
      <c r="DU31" s="117">
        <f t="shared" si="39"/>
        <v>0</v>
      </c>
      <c r="DV31" s="117">
        <f t="shared" si="98"/>
        <v>0</v>
      </c>
      <c r="DW31" s="117">
        <f t="shared" si="41"/>
        <v>0</v>
      </c>
      <c r="DX31" s="117">
        <f t="shared" si="42"/>
        <v>0</v>
      </c>
      <c r="DY31" s="117">
        <f t="shared" si="99"/>
        <v>0</v>
      </c>
      <c r="DZ31" s="118">
        <f t="shared" si="79"/>
        <v>0</v>
      </c>
      <c r="EA31" s="118">
        <f t="shared" si="80"/>
        <v>0</v>
      </c>
      <c r="EB31" s="7"/>
      <c r="EC31" s="7"/>
      <c r="ED31" s="7"/>
      <c r="EE31" s="7"/>
    </row>
    <row r="32" spans="1:135" ht="17.100000000000001" customHeight="1" thickTop="1" x14ac:dyDescent="0.25">
      <c r="A32" s="237"/>
      <c r="B32" s="238"/>
      <c r="C32" s="221">
        <v>0</v>
      </c>
      <c r="D32" s="214" t="s">
        <v>569</v>
      </c>
      <c r="E32" s="71"/>
      <c r="F32" s="167"/>
      <c r="G32" s="168" t="s">
        <v>569</v>
      </c>
      <c r="H32" s="167"/>
      <c r="I32" s="213" t="s">
        <v>569</v>
      </c>
      <c r="J32" s="90"/>
      <c r="K32" s="152"/>
      <c r="L32" s="71"/>
      <c r="M32" s="167"/>
      <c r="N32" s="168"/>
      <c r="O32" s="167"/>
      <c r="P32" s="213"/>
      <c r="Q32" s="90"/>
      <c r="R32" s="214"/>
      <c r="S32" s="215" t="s">
        <v>562</v>
      </c>
      <c r="T32" s="167"/>
      <c r="U32" s="168"/>
      <c r="V32" s="167" t="s">
        <v>562</v>
      </c>
      <c r="W32" s="213"/>
      <c r="X32" s="90" t="s">
        <v>562</v>
      </c>
      <c r="Y32" s="42" t="s">
        <v>40</v>
      </c>
      <c r="Z32" s="10" t="s">
        <v>430</v>
      </c>
      <c r="AA32" s="191"/>
      <c r="AB32" s="266" t="s">
        <v>595</v>
      </c>
      <c r="AC32" s="266" t="s">
        <v>595</v>
      </c>
      <c r="AD32" s="266" t="s">
        <v>595</v>
      </c>
      <c r="AE32" s="266" t="s">
        <v>569</v>
      </c>
      <c r="AF32" s="266" t="s">
        <v>569</v>
      </c>
      <c r="AG32" s="266" t="s">
        <v>456</v>
      </c>
      <c r="AH32" s="266" t="s">
        <v>456</v>
      </c>
      <c r="AI32" s="266" t="s">
        <v>579</v>
      </c>
      <c r="AJ32" s="266" t="s">
        <v>579</v>
      </c>
      <c r="AK32" s="266" t="s">
        <v>579</v>
      </c>
      <c r="AL32" s="266" t="s">
        <v>562</v>
      </c>
      <c r="AM32" s="266" t="s">
        <v>562</v>
      </c>
      <c r="AN32" s="266" t="s">
        <v>456</v>
      </c>
      <c r="AO32" s="266" t="s">
        <v>456</v>
      </c>
      <c r="AP32" s="266" t="s">
        <v>562</v>
      </c>
      <c r="AQ32" s="266" t="s">
        <v>562</v>
      </c>
      <c r="AR32" s="266" t="s">
        <v>562</v>
      </c>
      <c r="AS32" s="266" t="s">
        <v>562</v>
      </c>
      <c r="AT32" s="266" t="s">
        <v>562</v>
      </c>
      <c r="AU32" s="266" t="s">
        <v>237</v>
      </c>
      <c r="AV32" s="266" t="s">
        <v>237</v>
      </c>
      <c r="AX32" s="118"/>
      <c r="AY32" s="118">
        <f t="shared" si="81"/>
        <v>0</v>
      </c>
      <c r="AZ32" s="118">
        <f t="shared" si="44"/>
        <v>0</v>
      </c>
      <c r="BA32" s="118">
        <f t="shared" si="45"/>
        <v>0</v>
      </c>
      <c r="BB32" s="118">
        <f t="shared" si="82"/>
        <v>0</v>
      </c>
      <c r="BC32" s="118">
        <f t="shared" si="46"/>
        <v>0</v>
      </c>
      <c r="BD32" s="118">
        <f t="shared" si="47"/>
        <v>0</v>
      </c>
      <c r="BE32" s="118">
        <f t="shared" si="2"/>
        <v>0</v>
      </c>
      <c r="BF32" s="117">
        <f t="shared" si="3"/>
        <v>0</v>
      </c>
      <c r="BG32" s="118">
        <f t="shared" si="83"/>
        <v>0</v>
      </c>
      <c r="BH32" s="118">
        <f t="shared" si="5"/>
        <v>0</v>
      </c>
      <c r="BI32" s="117">
        <f t="shared" si="6"/>
        <v>0</v>
      </c>
      <c r="BJ32" s="118">
        <f t="shared" si="84"/>
        <v>0</v>
      </c>
      <c r="BK32" s="118">
        <f t="shared" si="48"/>
        <v>0</v>
      </c>
      <c r="BL32" s="118">
        <f t="shared" si="49"/>
        <v>0</v>
      </c>
      <c r="BM32" s="118">
        <f t="shared" si="85"/>
        <v>0</v>
      </c>
      <c r="BN32" s="117">
        <f t="shared" si="9"/>
        <v>0</v>
      </c>
      <c r="BO32" s="117">
        <f t="shared" si="10"/>
        <v>0</v>
      </c>
      <c r="BP32" s="117">
        <f t="shared" si="86"/>
        <v>0</v>
      </c>
      <c r="BQ32" s="117">
        <f t="shared" si="50"/>
        <v>0</v>
      </c>
      <c r="BR32" s="117">
        <f t="shared" si="51"/>
        <v>0</v>
      </c>
      <c r="BS32" s="117">
        <f t="shared" si="87"/>
        <v>0</v>
      </c>
      <c r="BT32" s="117">
        <f t="shared" si="13"/>
        <v>0</v>
      </c>
      <c r="BU32" s="117">
        <f t="shared" si="14"/>
        <v>0</v>
      </c>
      <c r="BV32" s="117">
        <f t="shared" si="15"/>
        <v>0</v>
      </c>
      <c r="BW32" s="117">
        <f t="shared" si="88"/>
        <v>0</v>
      </c>
      <c r="BX32" s="117">
        <f t="shared" si="52"/>
        <v>0</v>
      </c>
      <c r="BY32" s="117">
        <f t="shared" si="53"/>
        <v>0</v>
      </c>
      <c r="BZ32" s="117">
        <f t="shared" si="89"/>
        <v>0</v>
      </c>
      <c r="CA32" s="117">
        <f t="shared" si="54"/>
        <v>0</v>
      </c>
      <c r="CB32" s="117">
        <f t="shared" si="55"/>
        <v>0</v>
      </c>
      <c r="CC32" s="117">
        <f t="shared" si="90"/>
        <v>0</v>
      </c>
      <c r="CD32" s="117">
        <f t="shared" si="56"/>
        <v>3</v>
      </c>
      <c r="CE32" s="117">
        <f t="shared" si="57"/>
        <v>3</v>
      </c>
      <c r="CF32" s="117">
        <f t="shared" si="19"/>
        <v>0</v>
      </c>
      <c r="CG32" s="117">
        <f t="shared" si="20"/>
        <v>0</v>
      </c>
      <c r="CH32" s="117">
        <f t="shared" si="91"/>
        <v>0</v>
      </c>
      <c r="CI32" s="117">
        <f t="shared" si="58"/>
        <v>0</v>
      </c>
      <c r="CJ32" s="117">
        <f t="shared" si="59"/>
        <v>0</v>
      </c>
      <c r="CK32" s="117">
        <f t="shared" si="60"/>
        <v>0</v>
      </c>
      <c r="CL32" s="117">
        <f t="shared" si="92"/>
        <v>0</v>
      </c>
      <c r="CM32" s="117">
        <f t="shared" si="61"/>
        <v>0</v>
      </c>
      <c r="CN32" s="117">
        <f t="shared" si="62"/>
        <v>0</v>
      </c>
      <c r="CO32" s="117">
        <f t="shared" si="63"/>
        <v>0</v>
      </c>
      <c r="CP32" s="117">
        <f t="shared" si="64"/>
        <v>0</v>
      </c>
      <c r="CQ32" s="117">
        <f t="shared" si="23"/>
        <v>0</v>
      </c>
      <c r="CR32" s="117">
        <f t="shared" si="24"/>
        <v>0</v>
      </c>
      <c r="CS32" s="117">
        <f t="shared" si="93"/>
        <v>0</v>
      </c>
      <c r="CT32" s="117">
        <f t="shared" si="65"/>
        <v>0</v>
      </c>
      <c r="CU32" s="117">
        <f t="shared" si="66"/>
        <v>0</v>
      </c>
      <c r="CV32" s="117">
        <f t="shared" si="94"/>
        <v>0</v>
      </c>
      <c r="CW32" s="117">
        <f t="shared" si="27"/>
        <v>0</v>
      </c>
      <c r="CX32" s="117">
        <f t="shared" si="67"/>
        <v>0</v>
      </c>
      <c r="CY32" s="117">
        <f t="shared" si="68"/>
        <v>0</v>
      </c>
      <c r="CZ32" s="117">
        <f t="shared" si="69"/>
        <v>0</v>
      </c>
      <c r="DA32" s="117">
        <f t="shared" si="28"/>
        <v>0</v>
      </c>
      <c r="DB32" s="117">
        <f t="shared" si="70"/>
        <v>0</v>
      </c>
      <c r="DC32" s="117">
        <f t="shared" si="71"/>
        <v>0</v>
      </c>
      <c r="DD32" s="117">
        <f t="shared" si="29"/>
        <v>0</v>
      </c>
      <c r="DE32" s="117">
        <f t="shared" si="30"/>
        <v>0</v>
      </c>
      <c r="DF32" s="117">
        <f t="shared" si="95"/>
        <v>0</v>
      </c>
      <c r="DG32" s="117">
        <f t="shared" si="72"/>
        <v>0</v>
      </c>
      <c r="DH32" s="117">
        <f t="shared" si="73"/>
        <v>0</v>
      </c>
      <c r="DI32" s="117">
        <f t="shared" si="74"/>
        <v>0</v>
      </c>
      <c r="DJ32" s="117">
        <f t="shared" si="32"/>
        <v>0</v>
      </c>
      <c r="DK32" s="117">
        <f t="shared" si="33"/>
        <v>0</v>
      </c>
      <c r="DL32" s="117">
        <f t="shared" si="96"/>
        <v>0</v>
      </c>
      <c r="DM32" s="117">
        <f t="shared" si="75"/>
        <v>0</v>
      </c>
      <c r="DN32" s="117">
        <f t="shared" si="35"/>
        <v>0</v>
      </c>
      <c r="DO32" s="117">
        <f t="shared" si="36"/>
        <v>0</v>
      </c>
      <c r="DP32" s="117">
        <f t="shared" si="97"/>
        <v>0</v>
      </c>
      <c r="DQ32" s="117">
        <f t="shared" si="76"/>
        <v>0</v>
      </c>
      <c r="DR32" s="117">
        <f t="shared" si="77"/>
        <v>0</v>
      </c>
      <c r="DS32" s="117">
        <f t="shared" si="78"/>
        <v>0</v>
      </c>
      <c r="DT32" s="117">
        <f t="shared" si="38"/>
        <v>0</v>
      </c>
      <c r="DU32" s="117">
        <f t="shared" si="39"/>
        <v>0</v>
      </c>
      <c r="DV32" s="117">
        <f t="shared" si="98"/>
        <v>0</v>
      </c>
      <c r="DW32" s="117">
        <f t="shared" si="41"/>
        <v>0</v>
      </c>
      <c r="DX32" s="117">
        <f t="shared" si="42"/>
        <v>0</v>
      </c>
      <c r="DY32" s="117">
        <f t="shared" si="99"/>
        <v>0</v>
      </c>
      <c r="DZ32" s="118">
        <f t="shared" si="79"/>
        <v>0</v>
      </c>
      <c r="EA32" s="118">
        <f t="shared" si="80"/>
        <v>0</v>
      </c>
      <c r="EB32" s="7"/>
      <c r="EC32" s="7"/>
      <c r="ED32" s="7"/>
      <c r="EE32" s="7"/>
    </row>
    <row r="33" spans="1:135" ht="17.100000000000001" customHeight="1" x14ac:dyDescent="0.25">
      <c r="A33" s="774">
        <v>3</v>
      </c>
      <c r="B33" s="777" t="s">
        <v>18</v>
      </c>
      <c r="C33" s="174">
        <v>1</v>
      </c>
      <c r="D33" s="61" t="s">
        <v>569</v>
      </c>
      <c r="E33" s="72"/>
      <c r="F33" s="201"/>
      <c r="G33" s="211" t="s">
        <v>569</v>
      </c>
      <c r="H33" s="201"/>
      <c r="I33" s="145" t="s">
        <v>569</v>
      </c>
      <c r="J33" s="91"/>
      <c r="K33" s="61"/>
      <c r="L33" s="72"/>
      <c r="M33" s="201"/>
      <c r="N33" s="211"/>
      <c r="O33" s="201"/>
      <c r="P33" s="145"/>
      <c r="Q33" s="91"/>
      <c r="R33" s="127"/>
      <c r="S33" s="153" t="s">
        <v>562</v>
      </c>
      <c r="T33" s="201"/>
      <c r="U33" s="211"/>
      <c r="V33" s="201" t="s">
        <v>562</v>
      </c>
      <c r="W33" s="145"/>
      <c r="X33" s="91" t="s">
        <v>562</v>
      </c>
      <c r="Y33" s="42" t="s">
        <v>41</v>
      </c>
      <c r="Z33" s="10" t="s">
        <v>58</v>
      </c>
      <c r="AA33" s="6"/>
      <c r="AB33" s="266" t="s">
        <v>595</v>
      </c>
      <c r="AC33" s="266" t="s">
        <v>595</v>
      </c>
      <c r="AD33" s="266" t="s">
        <v>595</v>
      </c>
      <c r="AE33" s="266" t="s">
        <v>569</v>
      </c>
      <c r="AF33" s="266" t="s">
        <v>569</v>
      </c>
      <c r="AG33" s="266" t="s">
        <v>456</v>
      </c>
      <c r="AH33" s="266" t="s">
        <v>456</v>
      </c>
      <c r="AI33" s="266" t="s">
        <v>579</v>
      </c>
      <c r="AJ33" s="266" t="s">
        <v>579</v>
      </c>
      <c r="AK33" s="266" t="s">
        <v>579</v>
      </c>
      <c r="AL33" s="266" t="s">
        <v>562</v>
      </c>
      <c r="AM33" s="266" t="s">
        <v>562</v>
      </c>
      <c r="AN33" s="266" t="s">
        <v>456</v>
      </c>
      <c r="AO33" s="266" t="s">
        <v>456</v>
      </c>
      <c r="AP33" s="266" t="s">
        <v>562</v>
      </c>
      <c r="AQ33" s="266" t="s">
        <v>562</v>
      </c>
      <c r="AR33" s="266" t="s">
        <v>562</v>
      </c>
      <c r="AS33" s="266" t="s">
        <v>562</v>
      </c>
      <c r="AT33" s="266" t="s">
        <v>562</v>
      </c>
      <c r="AU33" s="266" t="s">
        <v>237</v>
      </c>
      <c r="AV33" s="266" t="s">
        <v>237</v>
      </c>
      <c r="AX33" s="118"/>
      <c r="AY33" s="118">
        <f t="shared" si="81"/>
        <v>0</v>
      </c>
      <c r="AZ33" s="118">
        <f t="shared" si="44"/>
        <v>0</v>
      </c>
      <c r="BA33" s="118">
        <f t="shared" si="45"/>
        <v>0</v>
      </c>
      <c r="BB33" s="118">
        <f t="shared" si="82"/>
        <v>0</v>
      </c>
      <c r="BC33" s="118">
        <f t="shared" si="46"/>
        <v>0</v>
      </c>
      <c r="BD33" s="118">
        <f t="shared" si="47"/>
        <v>0</v>
      </c>
      <c r="BE33" s="118">
        <f t="shared" si="2"/>
        <v>0</v>
      </c>
      <c r="BF33" s="117">
        <f t="shared" si="3"/>
        <v>0</v>
      </c>
      <c r="BG33" s="118">
        <f t="shared" si="83"/>
        <v>0</v>
      </c>
      <c r="BH33" s="118">
        <f t="shared" si="5"/>
        <v>0</v>
      </c>
      <c r="BI33" s="117">
        <f t="shared" si="6"/>
        <v>0</v>
      </c>
      <c r="BJ33" s="118">
        <f t="shared" si="84"/>
        <v>0</v>
      </c>
      <c r="BK33" s="118">
        <f t="shared" si="48"/>
        <v>0</v>
      </c>
      <c r="BL33" s="118">
        <f t="shared" si="49"/>
        <v>0</v>
      </c>
      <c r="BM33" s="118">
        <f t="shared" si="85"/>
        <v>0</v>
      </c>
      <c r="BN33" s="117">
        <f t="shared" si="9"/>
        <v>0</v>
      </c>
      <c r="BO33" s="117">
        <f t="shared" si="10"/>
        <v>0</v>
      </c>
      <c r="BP33" s="117">
        <f t="shared" si="86"/>
        <v>0</v>
      </c>
      <c r="BQ33" s="117">
        <f t="shared" si="50"/>
        <v>0</v>
      </c>
      <c r="BR33" s="117">
        <f t="shared" si="51"/>
        <v>0</v>
      </c>
      <c r="BS33" s="117">
        <f t="shared" si="87"/>
        <v>0</v>
      </c>
      <c r="BT33" s="117">
        <f t="shared" si="13"/>
        <v>0</v>
      </c>
      <c r="BU33" s="117">
        <f t="shared" si="14"/>
        <v>0</v>
      </c>
      <c r="BV33" s="117">
        <f t="shared" si="15"/>
        <v>0</v>
      </c>
      <c r="BW33" s="117">
        <f t="shared" si="88"/>
        <v>0</v>
      </c>
      <c r="BX33" s="117">
        <f t="shared" si="52"/>
        <v>0</v>
      </c>
      <c r="BY33" s="117">
        <f t="shared" si="53"/>
        <v>0</v>
      </c>
      <c r="BZ33" s="117">
        <f t="shared" si="89"/>
        <v>0</v>
      </c>
      <c r="CA33" s="117">
        <f t="shared" si="54"/>
        <v>0</v>
      </c>
      <c r="CB33" s="117">
        <f t="shared" si="55"/>
        <v>0</v>
      </c>
      <c r="CC33" s="117">
        <f t="shared" si="90"/>
        <v>0</v>
      </c>
      <c r="CD33" s="117">
        <f t="shared" si="56"/>
        <v>3</v>
      </c>
      <c r="CE33" s="117">
        <f t="shared" si="57"/>
        <v>3</v>
      </c>
      <c r="CF33" s="117">
        <f t="shared" si="19"/>
        <v>0</v>
      </c>
      <c r="CG33" s="117">
        <f t="shared" si="20"/>
        <v>0</v>
      </c>
      <c r="CH33" s="117">
        <f t="shared" si="91"/>
        <v>0</v>
      </c>
      <c r="CI33" s="117">
        <f t="shared" si="58"/>
        <v>0</v>
      </c>
      <c r="CJ33" s="117">
        <f t="shared" si="59"/>
        <v>0</v>
      </c>
      <c r="CK33" s="117">
        <f t="shared" si="60"/>
        <v>0</v>
      </c>
      <c r="CL33" s="117">
        <f t="shared" si="92"/>
        <v>0</v>
      </c>
      <c r="CM33" s="117">
        <f t="shared" si="61"/>
        <v>0</v>
      </c>
      <c r="CN33" s="117">
        <f t="shared" si="62"/>
        <v>0</v>
      </c>
      <c r="CO33" s="117">
        <f t="shared" si="63"/>
        <v>0</v>
      </c>
      <c r="CP33" s="117">
        <f t="shared" si="64"/>
        <v>0</v>
      </c>
      <c r="CQ33" s="117">
        <f t="shared" si="23"/>
        <v>0</v>
      </c>
      <c r="CR33" s="117">
        <f t="shared" si="24"/>
        <v>0</v>
      </c>
      <c r="CS33" s="117">
        <f t="shared" si="93"/>
        <v>0</v>
      </c>
      <c r="CT33" s="117">
        <f t="shared" si="65"/>
        <v>0</v>
      </c>
      <c r="CU33" s="117">
        <f t="shared" si="66"/>
        <v>0</v>
      </c>
      <c r="CV33" s="117">
        <f t="shared" si="94"/>
        <v>0</v>
      </c>
      <c r="CW33" s="117">
        <f t="shared" si="27"/>
        <v>0</v>
      </c>
      <c r="CX33" s="117">
        <f t="shared" si="67"/>
        <v>0</v>
      </c>
      <c r="CY33" s="117">
        <f t="shared" si="68"/>
        <v>0</v>
      </c>
      <c r="CZ33" s="117">
        <f t="shared" si="69"/>
        <v>0</v>
      </c>
      <c r="DA33" s="117">
        <f t="shared" si="28"/>
        <v>0</v>
      </c>
      <c r="DB33" s="117">
        <f t="shared" si="70"/>
        <v>0</v>
      </c>
      <c r="DC33" s="117">
        <f t="shared" si="71"/>
        <v>0</v>
      </c>
      <c r="DD33" s="117">
        <f t="shared" si="29"/>
        <v>0</v>
      </c>
      <c r="DE33" s="117">
        <f t="shared" si="30"/>
        <v>0</v>
      </c>
      <c r="DF33" s="117">
        <f t="shared" si="95"/>
        <v>0</v>
      </c>
      <c r="DG33" s="117">
        <f t="shared" si="72"/>
        <v>0</v>
      </c>
      <c r="DH33" s="117">
        <f t="shared" si="73"/>
        <v>0</v>
      </c>
      <c r="DI33" s="117">
        <f t="shared" si="74"/>
        <v>0</v>
      </c>
      <c r="DJ33" s="117">
        <f t="shared" si="32"/>
        <v>0</v>
      </c>
      <c r="DK33" s="117">
        <f t="shared" si="33"/>
        <v>0</v>
      </c>
      <c r="DL33" s="117">
        <f t="shared" si="96"/>
        <v>0</v>
      </c>
      <c r="DM33" s="117">
        <f t="shared" si="75"/>
        <v>0</v>
      </c>
      <c r="DN33" s="117">
        <f t="shared" si="35"/>
        <v>0</v>
      </c>
      <c r="DO33" s="117">
        <f t="shared" si="36"/>
        <v>0</v>
      </c>
      <c r="DP33" s="117">
        <f t="shared" si="97"/>
        <v>0</v>
      </c>
      <c r="DQ33" s="117">
        <f t="shared" si="76"/>
        <v>0</v>
      </c>
      <c r="DR33" s="117">
        <f t="shared" si="77"/>
        <v>0</v>
      </c>
      <c r="DS33" s="117">
        <f t="shared" si="78"/>
        <v>0</v>
      </c>
      <c r="DT33" s="117">
        <f t="shared" si="38"/>
        <v>0</v>
      </c>
      <c r="DU33" s="117">
        <f t="shared" si="39"/>
        <v>0</v>
      </c>
      <c r="DV33" s="117">
        <f t="shared" si="98"/>
        <v>0</v>
      </c>
      <c r="DW33" s="117">
        <f t="shared" si="41"/>
        <v>0</v>
      </c>
      <c r="DX33" s="117">
        <f t="shared" si="42"/>
        <v>0</v>
      </c>
      <c r="DY33" s="117">
        <f t="shared" si="99"/>
        <v>0</v>
      </c>
      <c r="DZ33" s="118">
        <f t="shared" si="79"/>
        <v>0</v>
      </c>
      <c r="EA33" s="118">
        <f t="shared" si="80"/>
        <v>0</v>
      </c>
      <c r="EB33" s="7"/>
      <c r="EC33" s="7"/>
      <c r="ED33" s="7"/>
      <c r="EE33" s="7"/>
    </row>
    <row r="34" spans="1:135" ht="17.100000000000001" customHeight="1" x14ac:dyDescent="0.25">
      <c r="A34" s="774"/>
      <c r="B34" s="777"/>
      <c r="C34" s="172">
        <v>2</v>
      </c>
      <c r="D34" s="63" t="s">
        <v>569</v>
      </c>
      <c r="E34" s="65"/>
      <c r="F34" s="161"/>
      <c r="G34" s="164" t="s">
        <v>569</v>
      </c>
      <c r="H34" s="161"/>
      <c r="I34" s="146" t="s">
        <v>569</v>
      </c>
      <c r="J34" s="85"/>
      <c r="K34" s="63"/>
      <c r="L34" s="76"/>
      <c r="M34" s="161"/>
      <c r="N34" s="164"/>
      <c r="O34" s="161"/>
      <c r="P34" s="146"/>
      <c r="Q34" s="85"/>
      <c r="R34" s="78"/>
      <c r="S34" s="154" t="s">
        <v>562</v>
      </c>
      <c r="T34" s="161"/>
      <c r="U34" s="164"/>
      <c r="V34" s="161" t="s">
        <v>562</v>
      </c>
      <c r="W34" s="146"/>
      <c r="X34" s="85" t="s">
        <v>562</v>
      </c>
      <c r="Y34" s="42" t="s">
        <v>42</v>
      </c>
      <c r="Z34" s="10" t="s">
        <v>59</v>
      </c>
      <c r="AA34" s="6"/>
      <c r="AB34" s="266" t="s">
        <v>569</v>
      </c>
      <c r="AC34" s="266" t="s">
        <v>569</v>
      </c>
      <c r="AD34" s="266" t="s">
        <v>569</v>
      </c>
      <c r="AE34" s="266" t="s">
        <v>587</v>
      </c>
      <c r="AF34" s="266" t="s">
        <v>588</v>
      </c>
      <c r="AG34" s="266" t="s">
        <v>569</v>
      </c>
      <c r="AH34" s="266" t="s">
        <v>569</v>
      </c>
      <c r="AI34" s="266" t="s">
        <v>579</v>
      </c>
      <c r="AJ34" s="266" t="s">
        <v>579</v>
      </c>
      <c r="AK34" s="266" t="s">
        <v>579</v>
      </c>
      <c r="AL34" s="266" t="s">
        <v>562</v>
      </c>
      <c r="AM34" s="266" t="s">
        <v>562</v>
      </c>
      <c r="AN34" s="266" t="s">
        <v>456</v>
      </c>
      <c r="AO34" s="266" t="s">
        <v>456</v>
      </c>
      <c r="AP34" s="266" t="s">
        <v>562</v>
      </c>
      <c r="AQ34" s="266" t="s">
        <v>562</v>
      </c>
      <c r="AR34" s="266" t="s">
        <v>562</v>
      </c>
      <c r="AS34" s="266" t="s">
        <v>562</v>
      </c>
      <c r="AT34" s="266" t="s">
        <v>562</v>
      </c>
      <c r="AU34" s="266" t="s">
        <v>237</v>
      </c>
      <c r="AV34" s="266" t="s">
        <v>237</v>
      </c>
      <c r="AX34" s="118"/>
      <c r="AY34" s="118">
        <f t="shared" si="81"/>
        <v>0</v>
      </c>
      <c r="AZ34" s="118">
        <f t="shared" si="44"/>
        <v>0</v>
      </c>
      <c r="BA34" s="118">
        <f t="shared" si="45"/>
        <v>0</v>
      </c>
      <c r="BB34" s="118">
        <f t="shared" si="82"/>
        <v>0</v>
      </c>
      <c r="BC34" s="118">
        <f t="shared" si="46"/>
        <v>0</v>
      </c>
      <c r="BD34" s="118">
        <f t="shared" si="47"/>
        <v>0</v>
      </c>
      <c r="BE34" s="118">
        <f t="shared" si="2"/>
        <v>0</v>
      </c>
      <c r="BF34" s="117">
        <f t="shared" si="3"/>
        <v>0</v>
      </c>
      <c r="BG34" s="118">
        <f t="shared" si="83"/>
        <v>0</v>
      </c>
      <c r="BH34" s="118">
        <f t="shared" si="5"/>
        <v>0</v>
      </c>
      <c r="BI34" s="117">
        <f t="shared" si="6"/>
        <v>0</v>
      </c>
      <c r="BJ34" s="118">
        <f t="shared" si="84"/>
        <v>0</v>
      </c>
      <c r="BK34" s="118">
        <f t="shared" si="48"/>
        <v>0</v>
      </c>
      <c r="BL34" s="118">
        <f t="shared" si="49"/>
        <v>0</v>
      </c>
      <c r="BM34" s="118">
        <f t="shared" si="85"/>
        <v>0</v>
      </c>
      <c r="BN34" s="117">
        <f t="shared" si="9"/>
        <v>0</v>
      </c>
      <c r="BO34" s="117">
        <f t="shared" si="10"/>
        <v>0</v>
      </c>
      <c r="BP34" s="117">
        <f t="shared" si="86"/>
        <v>0</v>
      </c>
      <c r="BQ34" s="117">
        <f t="shared" si="50"/>
        <v>0</v>
      </c>
      <c r="BR34" s="117">
        <f t="shared" si="51"/>
        <v>0</v>
      </c>
      <c r="BS34" s="117">
        <f t="shared" si="87"/>
        <v>0</v>
      </c>
      <c r="BT34" s="117">
        <f t="shared" si="13"/>
        <v>0</v>
      </c>
      <c r="BU34" s="117">
        <f t="shared" si="14"/>
        <v>0</v>
      </c>
      <c r="BV34" s="117">
        <f t="shared" si="15"/>
        <v>0</v>
      </c>
      <c r="BW34" s="117">
        <f t="shared" si="88"/>
        <v>0</v>
      </c>
      <c r="BX34" s="117">
        <f t="shared" si="52"/>
        <v>0</v>
      </c>
      <c r="BY34" s="117">
        <f t="shared" si="53"/>
        <v>0</v>
      </c>
      <c r="BZ34" s="117">
        <f t="shared" si="89"/>
        <v>0</v>
      </c>
      <c r="CA34" s="117">
        <f t="shared" si="54"/>
        <v>0</v>
      </c>
      <c r="CB34" s="117">
        <f t="shared" si="55"/>
        <v>0</v>
      </c>
      <c r="CC34" s="117">
        <f t="shared" si="90"/>
        <v>0</v>
      </c>
      <c r="CD34" s="117">
        <f t="shared" si="56"/>
        <v>3</v>
      </c>
      <c r="CE34" s="117">
        <f t="shared" si="57"/>
        <v>3</v>
      </c>
      <c r="CF34" s="117">
        <f t="shared" si="19"/>
        <v>0</v>
      </c>
      <c r="CG34" s="117">
        <f t="shared" si="20"/>
        <v>0</v>
      </c>
      <c r="CH34" s="117">
        <f t="shared" si="91"/>
        <v>0</v>
      </c>
      <c r="CI34" s="117">
        <f t="shared" si="58"/>
        <v>0</v>
      </c>
      <c r="CJ34" s="117">
        <f t="shared" si="59"/>
        <v>0</v>
      </c>
      <c r="CK34" s="117">
        <f t="shared" si="60"/>
        <v>0</v>
      </c>
      <c r="CL34" s="117">
        <f t="shared" si="92"/>
        <v>0</v>
      </c>
      <c r="CM34" s="117">
        <f t="shared" si="61"/>
        <v>0</v>
      </c>
      <c r="CN34" s="117">
        <f t="shared" si="62"/>
        <v>0</v>
      </c>
      <c r="CO34" s="117">
        <f t="shared" si="63"/>
        <v>0</v>
      </c>
      <c r="CP34" s="117">
        <f t="shared" si="64"/>
        <v>0</v>
      </c>
      <c r="CQ34" s="117">
        <f t="shared" si="23"/>
        <v>0</v>
      </c>
      <c r="CR34" s="117">
        <f t="shared" si="24"/>
        <v>0</v>
      </c>
      <c r="CS34" s="117">
        <f t="shared" si="93"/>
        <v>0</v>
      </c>
      <c r="CT34" s="117">
        <f t="shared" si="65"/>
        <v>0</v>
      </c>
      <c r="CU34" s="117">
        <f t="shared" si="66"/>
        <v>0</v>
      </c>
      <c r="CV34" s="117">
        <f t="shared" si="94"/>
        <v>0</v>
      </c>
      <c r="CW34" s="117">
        <f t="shared" si="27"/>
        <v>0</v>
      </c>
      <c r="CX34" s="117">
        <f t="shared" si="67"/>
        <v>0</v>
      </c>
      <c r="CY34" s="117">
        <f t="shared" si="68"/>
        <v>0</v>
      </c>
      <c r="CZ34" s="117">
        <f t="shared" si="69"/>
        <v>0</v>
      </c>
      <c r="DA34" s="117">
        <f t="shared" si="28"/>
        <v>0</v>
      </c>
      <c r="DB34" s="117">
        <f t="shared" si="70"/>
        <v>0</v>
      </c>
      <c r="DC34" s="117">
        <f t="shared" si="71"/>
        <v>0</v>
      </c>
      <c r="DD34" s="117">
        <f t="shared" si="29"/>
        <v>0</v>
      </c>
      <c r="DE34" s="117">
        <f t="shared" si="30"/>
        <v>0</v>
      </c>
      <c r="DF34" s="117">
        <f t="shared" si="95"/>
        <v>0</v>
      </c>
      <c r="DG34" s="117">
        <f t="shared" si="72"/>
        <v>0</v>
      </c>
      <c r="DH34" s="117">
        <f t="shared" si="73"/>
        <v>0</v>
      </c>
      <c r="DI34" s="117">
        <f t="shared" si="74"/>
        <v>0</v>
      </c>
      <c r="DJ34" s="117">
        <f t="shared" si="32"/>
        <v>0</v>
      </c>
      <c r="DK34" s="117">
        <f t="shared" si="33"/>
        <v>0</v>
      </c>
      <c r="DL34" s="117">
        <f t="shared" si="96"/>
        <v>0</v>
      </c>
      <c r="DM34" s="117">
        <f t="shared" si="75"/>
        <v>0</v>
      </c>
      <c r="DN34" s="117">
        <f t="shared" si="35"/>
        <v>0</v>
      </c>
      <c r="DO34" s="117">
        <f t="shared" si="36"/>
        <v>0</v>
      </c>
      <c r="DP34" s="117">
        <f t="shared" si="97"/>
        <v>0</v>
      </c>
      <c r="DQ34" s="117">
        <f t="shared" si="76"/>
        <v>0</v>
      </c>
      <c r="DR34" s="117">
        <f t="shared" si="77"/>
        <v>0</v>
      </c>
      <c r="DS34" s="117">
        <f t="shared" si="78"/>
        <v>0</v>
      </c>
      <c r="DT34" s="117">
        <f t="shared" si="38"/>
        <v>0</v>
      </c>
      <c r="DU34" s="117">
        <f t="shared" si="39"/>
        <v>0</v>
      </c>
      <c r="DV34" s="117">
        <f t="shared" si="98"/>
        <v>0</v>
      </c>
      <c r="DW34" s="117">
        <f t="shared" si="41"/>
        <v>0</v>
      </c>
      <c r="DX34" s="117">
        <f t="shared" si="42"/>
        <v>0</v>
      </c>
      <c r="DY34" s="117">
        <f t="shared" si="99"/>
        <v>0</v>
      </c>
      <c r="DZ34" s="118">
        <f t="shared" si="79"/>
        <v>0</v>
      </c>
      <c r="EA34" s="118">
        <f t="shared" si="80"/>
        <v>0</v>
      </c>
      <c r="EB34" s="7"/>
      <c r="EC34" s="7"/>
      <c r="ED34" s="7"/>
      <c r="EE34" s="7"/>
    </row>
    <row r="35" spans="1:135" ht="17.100000000000001" customHeight="1" x14ac:dyDescent="0.25">
      <c r="A35" s="774"/>
      <c r="B35" s="777"/>
      <c r="C35" s="172">
        <v>3</v>
      </c>
      <c r="D35" s="63"/>
      <c r="E35" s="65"/>
      <c r="F35" s="161"/>
      <c r="G35" s="164"/>
      <c r="H35" s="161"/>
      <c r="I35" s="146"/>
      <c r="J35" s="85"/>
      <c r="K35" s="204"/>
      <c r="L35" s="205"/>
      <c r="M35" s="161"/>
      <c r="N35" s="164"/>
      <c r="O35" s="161"/>
      <c r="P35" s="146"/>
      <c r="Q35" s="85"/>
      <c r="R35" s="78"/>
      <c r="S35" s="154"/>
      <c r="T35" s="161"/>
      <c r="U35" s="164"/>
      <c r="V35" s="161"/>
      <c r="W35" s="146"/>
      <c r="X35" s="91"/>
      <c r="Y35" s="42" t="s">
        <v>317</v>
      </c>
      <c r="Z35" s="10" t="s">
        <v>60</v>
      </c>
      <c r="AA35" s="6"/>
      <c r="AB35" s="266" t="s">
        <v>569</v>
      </c>
      <c r="AC35" s="266" t="s">
        <v>569</v>
      </c>
      <c r="AD35" s="266" t="s">
        <v>569</v>
      </c>
      <c r="AE35" s="266" t="s">
        <v>587</v>
      </c>
      <c r="AF35" s="266" t="s">
        <v>588</v>
      </c>
      <c r="AG35" s="266" t="s">
        <v>569</v>
      </c>
      <c r="AH35" s="266" t="s">
        <v>569</v>
      </c>
      <c r="AI35" s="266" t="s">
        <v>579</v>
      </c>
      <c r="AJ35" s="266" t="s">
        <v>579</v>
      </c>
      <c r="AK35" s="266" t="s">
        <v>579</v>
      </c>
      <c r="AL35" s="266" t="s">
        <v>588</v>
      </c>
      <c r="AM35" s="266" t="s">
        <v>588</v>
      </c>
      <c r="AN35" s="266" t="s">
        <v>456</v>
      </c>
      <c r="AO35" s="266" t="s">
        <v>456</v>
      </c>
      <c r="AP35" s="266" t="s">
        <v>241</v>
      </c>
      <c r="AQ35" s="266" t="s">
        <v>241</v>
      </c>
      <c r="AR35" s="266" t="s">
        <v>241</v>
      </c>
      <c r="AS35" s="266" t="s">
        <v>588</v>
      </c>
      <c r="AT35" s="266" t="s">
        <v>588</v>
      </c>
      <c r="AU35" s="266" t="s">
        <v>237</v>
      </c>
      <c r="AV35" s="266" t="s">
        <v>237</v>
      </c>
      <c r="AX35" s="118"/>
      <c r="AY35" s="118">
        <f t="shared" si="81"/>
        <v>0</v>
      </c>
      <c r="AZ35" s="118">
        <f t="shared" si="44"/>
        <v>0</v>
      </c>
      <c r="BA35" s="118">
        <f t="shared" si="45"/>
        <v>0</v>
      </c>
      <c r="BB35" s="118">
        <f t="shared" si="82"/>
        <v>0</v>
      </c>
      <c r="BC35" s="118">
        <f t="shared" si="46"/>
        <v>0</v>
      </c>
      <c r="BD35" s="118">
        <f t="shared" si="47"/>
        <v>0</v>
      </c>
      <c r="BE35" s="118">
        <f t="shared" si="2"/>
        <v>0</v>
      </c>
      <c r="BF35" s="117">
        <f t="shared" si="3"/>
        <v>0</v>
      </c>
      <c r="BG35" s="118">
        <f t="shared" si="83"/>
        <v>0</v>
      </c>
      <c r="BH35" s="118">
        <f t="shared" si="5"/>
        <v>0</v>
      </c>
      <c r="BI35" s="117">
        <f t="shared" si="6"/>
        <v>0</v>
      </c>
      <c r="BJ35" s="118">
        <f t="shared" si="84"/>
        <v>0</v>
      </c>
      <c r="BK35" s="118">
        <f t="shared" si="48"/>
        <v>0</v>
      </c>
      <c r="BL35" s="118">
        <f t="shared" si="49"/>
        <v>0</v>
      </c>
      <c r="BM35" s="118">
        <f t="shared" si="85"/>
        <v>0</v>
      </c>
      <c r="BN35" s="117">
        <f t="shared" si="9"/>
        <v>0</v>
      </c>
      <c r="BO35" s="117">
        <f t="shared" si="10"/>
        <v>0</v>
      </c>
      <c r="BP35" s="117">
        <f t="shared" si="86"/>
        <v>0</v>
      </c>
      <c r="BQ35" s="117">
        <f t="shared" si="50"/>
        <v>0</v>
      </c>
      <c r="BR35" s="117">
        <f t="shared" si="51"/>
        <v>0</v>
      </c>
      <c r="BS35" s="117">
        <f t="shared" si="87"/>
        <v>0</v>
      </c>
      <c r="BT35" s="117">
        <f t="shared" si="13"/>
        <v>0</v>
      </c>
      <c r="BU35" s="117">
        <f t="shared" si="14"/>
        <v>0</v>
      </c>
      <c r="BV35" s="117">
        <f t="shared" si="15"/>
        <v>0</v>
      </c>
      <c r="BW35" s="117">
        <f t="shared" si="88"/>
        <v>0</v>
      </c>
      <c r="BX35" s="117">
        <f t="shared" si="52"/>
        <v>0</v>
      </c>
      <c r="BY35" s="117">
        <f t="shared" si="53"/>
        <v>0</v>
      </c>
      <c r="BZ35" s="117">
        <f t="shared" si="89"/>
        <v>0</v>
      </c>
      <c r="CA35" s="117">
        <f t="shared" si="54"/>
        <v>0</v>
      </c>
      <c r="CB35" s="117">
        <f t="shared" si="55"/>
        <v>0</v>
      </c>
      <c r="CC35" s="117">
        <f t="shared" si="90"/>
        <v>0</v>
      </c>
      <c r="CD35" s="117">
        <f t="shared" si="56"/>
        <v>0</v>
      </c>
      <c r="CE35" s="117">
        <f t="shared" si="57"/>
        <v>0</v>
      </c>
      <c r="CF35" s="117">
        <f t="shared" si="19"/>
        <v>0</v>
      </c>
      <c r="CG35" s="117">
        <f t="shared" si="20"/>
        <v>0</v>
      </c>
      <c r="CH35" s="117">
        <f t="shared" si="91"/>
        <v>0</v>
      </c>
      <c r="CI35" s="117">
        <f t="shared" si="58"/>
        <v>0</v>
      </c>
      <c r="CJ35" s="117">
        <f t="shared" si="59"/>
        <v>0</v>
      </c>
      <c r="CK35" s="117">
        <f t="shared" si="60"/>
        <v>0</v>
      </c>
      <c r="CL35" s="117">
        <f t="shared" si="92"/>
        <v>0</v>
      </c>
      <c r="CM35" s="117">
        <f t="shared" si="61"/>
        <v>0</v>
      </c>
      <c r="CN35" s="117">
        <f t="shared" si="62"/>
        <v>0</v>
      </c>
      <c r="CO35" s="117">
        <f t="shared" si="63"/>
        <v>0</v>
      </c>
      <c r="CP35" s="117">
        <f t="shared" si="64"/>
        <v>0</v>
      </c>
      <c r="CQ35" s="117">
        <f t="shared" si="23"/>
        <v>0</v>
      </c>
      <c r="CR35" s="117">
        <f t="shared" si="24"/>
        <v>0</v>
      </c>
      <c r="CS35" s="117">
        <f t="shared" si="93"/>
        <v>0</v>
      </c>
      <c r="CT35" s="117">
        <f t="shared" si="65"/>
        <v>0</v>
      </c>
      <c r="CU35" s="117">
        <f t="shared" si="66"/>
        <v>0</v>
      </c>
      <c r="CV35" s="117">
        <f t="shared" si="94"/>
        <v>0</v>
      </c>
      <c r="CW35" s="117">
        <f t="shared" si="27"/>
        <v>0</v>
      </c>
      <c r="CX35" s="117">
        <f t="shared" si="67"/>
        <v>0</v>
      </c>
      <c r="CY35" s="117">
        <f t="shared" si="68"/>
        <v>0</v>
      </c>
      <c r="CZ35" s="117">
        <f t="shared" si="69"/>
        <v>0</v>
      </c>
      <c r="DA35" s="117">
        <f t="shared" si="28"/>
        <v>0</v>
      </c>
      <c r="DB35" s="117">
        <f t="shared" si="70"/>
        <v>0</v>
      </c>
      <c r="DC35" s="117">
        <f t="shared" si="71"/>
        <v>0</v>
      </c>
      <c r="DD35" s="117">
        <f t="shared" si="29"/>
        <v>0</v>
      </c>
      <c r="DE35" s="117">
        <f t="shared" si="30"/>
        <v>0</v>
      </c>
      <c r="DF35" s="117">
        <f t="shared" si="95"/>
        <v>0</v>
      </c>
      <c r="DG35" s="117">
        <f t="shared" si="72"/>
        <v>0</v>
      </c>
      <c r="DH35" s="117">
        <f t="shared" si="73"/>
        <v>0</v>
      </c>
      <c r="DI35" s="117">
        <f t="shared" si="74"/>
        <v>0</v>
      </c>
      <c r="DJ35" s="117">
        <f t="shared" si="32"/>
        <v>0</v>
      </c>
      <c r="DK35" s="117">
        <f t="shared" si="33"/>
        <v>0</v>
      </c>
      <c r="DL35" s="117">
        <f t="shared" si="96"/>
        <v>0</v>
      </c>
      <c r="DM35" s="117">
        <f t="shared" si="75"/>
        <v>0</v>
      </c>
      <c r="DN35" s="117">
        <f t="shared" si="35"/>
        <v>0</v>
      </c>
      <c r="DO35" s="117">
        <f t="shared" si="36"/>
        <v>0</v>
      </c>
      <c r="DP35" s="117">
        <f t="shared" si="97"/>
        <v>0</v>
      </c>
      <c r="DQ35" s="117">
        <f t="shared" si="76"/>
        <v>0</v>
      </c>
      <c r="DR35" s="117">
        <f t="shared" si="77"/>
        <v>0</v>
      </c>
      <c r="DS35" s="117">
        <f t="shared" si="78"/>
        <v>0</v>
      </c>
      <c r="DT35" s="117">
        <f t="shared" si="38"/>
        <v>0</v>
      </c>
      <c r="DU35" s="117">
        <f t="shared" si="39"/>
        <v>0</v>
      </c>
      <c r="DV35" s="117">
        <f t="shared" si="98"/>
        <v>0</v>
      </c>
      <c r="DW35" s="117">
        <f t="shared" si="41"/>
        <v>0</v>
      </c>
      <c r="DX35" s="117">
        <f t="shared" si="42"/>
        <v>0</v>
      </c>
      <c r="DY35" s="117">
        <f t="shared" si="99"/>
        <v>0</v>
      </c>
      <c r="DZ35" s="118">
        <f t="shared" si="79"/>
        <v>0</v>
      </c>
      <c r="EA35" s="118">
        <f t="shared" si="80"/>
        <v>0</v>
      </c>
      <c r="EB35" s="7"/>
      <c r="EC35" s="7"/>
      <c r="ED35" s="7"/>
      <c r="EE35" s="7"/>
    </row>
    <row r="36" spans="1:135" ht="17.100000000000001" customHeight="1" x14ac:dyDescent="0.25">
      <c r="A36" s="774"/>
      <c r="B36" s="777"/>
      <c r="C36" s="172">
        <v>4</v>
      </c>
      <c r="D36" s="63"/>
      <c r="E36" s="65"/>
      <c r="F36" s="161"/>
      <c r="G36" s="164"/>
      <c r="H36" s="161"/>
      <c r="I36" s="146"/>
      <c r="J36" s="85"/>
      <c r="K36" s="204"/>
      <c r="L36" s="205"/>
      <c r="M36" s="161"/>
      <c r="N36" s="164"/>
      <c r="O36" s="161"/>
      <c r="P36" s="146"/>
      <c r="Q36" s="85"/>
      <c r="R36" s="78"/>
      <c r="S36" s="154"/>
      <c r="T36" s="161"/>
      <c r="U36" s="164"/>
      <c r="V36" s="161"/>
      <c r="W36" s="146"/>
      <c r="X36" s="85"/>
      <c r="Y36" s="42" t="s">
        <v>43</v>
      </c>
      <c r="Z36" s="10" t="s">
        <v>61</v>
      </c>
      <c r="AA36" s="6"/>
      <c r="AB36" s="266" t="s">
        <v>569</v>
      </c>
      <c r="AC36" s="266" t="s">
        <v>569</v>
      </c>
      <c r="AD36" s="266" t="s">
        <v>569</v>
      </c>
      <c r="AE36" s="266" t="s">
        <v>587</v>
      </c>
      <c r="AF36" s="266" t="s">
        <v>588</v>
      </c>
      <c r="AG36" s="266" t="s">
        <v>569</v>
      </c>
      <c r="AH36" s="266" t="s">
        <v>569</v>
      </c>
      <c r="AI36" s="266" t="s">
        <v>569</v>
      </c>
      <c r="AJ36" s="266" t="s">
        <v>569</v>
      </c>
      <c r="AK36" s="266" t="s">
        <v>569</v>
      </c>
      <c r="AL36" s="266" t="s">
        <v>588</v>
      </c>
      <c r="AM36" s="266" t="s">
        <v>588</v>
      </c>
      <c r="AN36" s="266" t="s">
        <v>562</v>
      </c>
      <c r="AO36" s="266" t="s">
        <v>562</v>
      </c>
      <c r="AP36" s="266" t="s">
        <v>241</v>
      </c>
      <c r="AQ36" s="266" t="s">
        <v>241</v>
      </c>
      <c r="AR36" s="266" t="s">
        <v>241</v>
      </c>
      <c r="AS36" s="266" t="s">
        <v>588</v>
      </c>
      <c r="AT36" s="266" t="s">
        <v>588</v>
      </c>
      <c r="AU36" s="266" t="s">
        <v>562</v>
      </c>
      <c r="AV36" s="266" t="s">
        <v>562</v>
      </c>
      <c r="AX36" s="118"/>
      <c r="AY36" s="118">
        <f t="shared" si="81"/>
        <v>0</v>
      </c>
      <c r="AZ36" s="118">
        <f t="shared" si="44"/>
        <v>0</v>
      </c>
      <c r="BA36" s="118">
        <f t="shared" si="45"/>
        <v>0</v>
      </c>
      <c r="BB36" s="118">
        <f t="shared" si="82"/>
        <v>0</v>
      </c>
      <c r="BC36" s="118">
        <f t="shared" si="46"/>
        <v>0</v>
      </c>
      <c r="BD36" s="118">
        <f t="shared" si="47"/>
        <v>0</v>
      </c>
      <c r="BE36" s="118">
        <f t="shared" si="2"/>
        <v>0</v>
      </c>
      <c r="BF36" s="117">
        <f t="shared" si="3"/>
        <v>0</v>
      </c>
      <c r="BG36" s="118">
        <f t="shared" si="83"/>
        <v>0</v>
      </c>
      <c r="BH36" s="118">
        <f t="shared" si="5"/>
        <v>0</v>
      </c>
      <c r="BI36" s="117">
        <f t="shared" si="6"/>
        <v>0</v>
      </c>
      <c r="BJ36" s="118">
        <f t="shared" si="84"/>
        <v>0</v>
      </c>
      <c r="BK36" s="118">
        <f t="shared" si="48"/>
        <v>0</v>
      </c>
      <c r="BL36" s="118">
        <f t="shared" si="49"/>
        <v>0</v>
      </c>
      <c r="BM36" s="118">
        <f t="shared" si="85"/>
        <v>0</v>
      </c>
      <c r="BN36" s="117">
        <f t="shared" si="9"/>
        <v>0</v>
      </c>
      <c r="BO36" s="117">
        <f t="shared" si="10"/>
        <v>0</v>
      </c>
      <c r="BP36" s="117">
        <f t="shared" si="86"/>
        <v>0</v>
      </c>
      <c r="BQ36" s="117">
        <f t="shared" si="50"/>
        <v>0</v>
      </c>
      <c r="BR36" s="117">
        <f t="shared" si="51"/>
        <v>0</v>
      </c>
      <c r="BS36" s="117">
        <f t="shared" si="87"/>
        <v>0</v>
      </c>
      <c r="BT36" s="117">
        <f t="shared" si="13"/>
        <v>0</v>
      </c>
      <c r="BU36" s="117">
        <f t="shared" si="14"/>
        <v>0</v>
      </c>
      <c r="BV36" s="117">
        <f t="shared" si="15"/>
        <v>0</v>
      </c>
      <c r="BW36" s="117">
        <f t="shared" si="88"/>
        <v>0</v>
      </c>
      <c r="BX36" s="117">
        <f t="shared" si="52"/>
        <v>0</v>
      </c>
      <c r="BY36" s="117">
        <f t="shared" si="53"/>
        <v>0</v>
      </c>
      <c r="BZ36" s="117">
        <f t="shared" si="89"/>
        <v>0</v>
      </c>
      <c r="CA36" s="117">
        <f t="shared" si="54"/>
        <v>0</v>
      </c>
      <c r="CB36" s="117">
        <f t="shared" si="55"/>
        <v>0</v>
      </c>
      <c r="CC36" s="117">
        <f t="shared" si="90"/>
        <v>0</v>
      </c>
      <c r="CD36" s="117">
        <f t="shared" si="56"/>
        <v>0</v>
      </c>
      <c r="CE36" s="117">
        <f t="shared" si="57"/>
        <v>0</v>
      </c>
      <c r="CF36" s="117">
        <f t="shared" si="19"/>
        <v>0</v>
      </c>
      <c r="CG36" s="117">
        <f t="shared" si="20"/>
        <v>0</v>
      </c>
      <c r="CH36" s="117">
        <f t="shared" si="91"/>
        <v>0</v>
      </c>
      <c r="CI36" s="117">
        <f t="shared" si="58"/>
        <v>0</v>
      </c>
      <c r="CJ36" s="117">
        <f t="shared" si="59"/>
        <v>0</v>
      </c>
      <c r="CK36" s="117">
        <f t="shared" si="60"/>
        <v>0</v>
      </c>
      <c r="CL36" s="117">
        <f t="shared" si="92"/>
        <v>0</v>
      </c>
      <c r="CM36" s="117">
        <f t="shared" si="61"/>
        <v>0</v>
      </c>
      <c r="CN36" s="117">
        <f t="shared" si="62"/>
        <v>0</v>
      </c>
      <c r="CO36" s="117">
        <f t="shared" si="63"/>
        <v>0</v>
      </c>
      <c r="CP36" s="117">
        <f t="shared" si="64"/>
        <v>0</v>
      </c>
      <c r="CQ36" s="117">
        <f t="shared" si="23"/>
        <v>0</v>
      </c>
      <c r="CR36" s="117">
        <f t="shared" si="24"/>
        <v>0</v>
      </c>
      <c r="CS36" s="117">
        <f t="shared" si="93"/>
        <v>0</v>
      </c>
      <c r="CT36" s="117">
        <f t="shared" si="65"/>
        <v>0</v>
      </c>
      <c r="CU36" s="117">
        <f t="shared" si="66"/>
        <v>0</v>
      </c>
      <c r="CV36" s="117">
        <f t="shared" si="94"/>
        <v>0</v>
      </c>
      <c r="CW36" s="117">
        <f t="shared" si="27"/>
        <v>0</v>
      </c>
      <c r="CX36" s="117">
        <f t="shared" si="67"/>
        <v>0</v>
      </c>
      <c r="CY36" s="117">
        <f t="shared" si="68"/>
        <v>0</v>
      </c>
      <c r="CZ36" s="117">
        <f t="shared" si="69"/>
        <v>0</v>
      </c>
      <c r="DA36" s="117">
        <f t="shared" si="28"/>
        <v>0</v>
      </c>
      <c r="DB36" s="117">
        <f t="shared" si="70"/>
        <v>0</v>
      </c>
      <c r="DC36" s="117">
        <f t="shared" si="71"/>
        <v>0</v>
      </c>
      <c r="DD36" s="117">
        <f t="shared" si="29"/>
        <v>0</v>
      </c>
      <c r="DE36" s="117">
        <f t="shared" si="30"/>
        <v>0</v>
      </c>
      <c r="DF36" s="117">
        <f t="shared" si="95"/>
        <v>0</v>
      </c>
      <c r="DG36" s="117">
        <f t="shared" si="72"/>
        <v>0</v>
      </c>
      <c r="DH36" s="117">
        <f t="shared" si="73"/>
        <v>0</v>
      </c>
      <c r="DI36" s="117">
        <f t="shared" si="74"/>
        <v>0</v>
      </c>
      <c r="DJ36" s="117">
        <f t="shared" si="32"/>
        <v>0</v>
      </c>
      <c r="DK36" s="117">
        <f t="shared" si="33"/>
        <v>0</v>
      </c>
      <c r="DL36" s="117">
        <f t="shared" si="96"/>
        <v>0</v>
      </c>
      <c r="DM36" s="117">
        <f t="shared" si="75"/>
        <v>0</v>
      </c>
      <c r="DN36" s="117">
        <f t="shared" si="35"/>
        <v>0</v>
      </c>
      <c r="DO36" s="117">
        <f t="shared" si="36"/>
        <v>0</v>
      </c>
      <c r="DP36" s="117">
        <f t="shared" si="97"/>
        <v>0</v>
      </c>
      <c r="DQ36" s="117">
        <f t="shared" si="76"/>
        <v>0</v>
      </c>
      <c r="DR36" s="117">
        <f t="shared" si="77"/>
        <v>0</v>
      </c>
      <c r="DS36" s="117">
        <f t="shared" si="78"/>
        <v>0</v>
      </c>
      <c r="DT36" s="117">
        <f t="shared" si="38"/>
        <v>0</v>
      </c>
      <c r="DU36" s="117">
        <f t="shared" si="39"/>
        <v>0</v>
      </c>
      <c r="DV36" s="117">
        <f t="shared" si="98"/>
        <v>0</v>
      </c>
      <c r="DW36" s="117">
        <f t="shared" si="41"/>
        <v>0</v>
      </c>
      <c r="DX36" s="117">
        <f t="shared" si="42"/>
        <v>0</v>
      </c>
      <c r="DY36" s="117">
        <f t="shared" si="99"/>
        <v>0</v>
      </c>
      <c r="DZ36" s="118">
        <f t="shared" si="79"/>
        <v>0</v>
      </c>
      <c r="EA36" s="118">
        <f t="shared" si="80"/>
        <v>0</v>
      </c>
      <c r="EB36" s="7"/>
      <c r="EC36" s="7"/>
      <c r="ED36" s="7"/>
      <c r="EE36" s="7"/>
    </row>
    <row r="37" spans="1:135" ht="17.100000000000001" customHeight="1" x14ac:dyDescent="0.25">
      <c r="A37" s="774"/>
      <c r="B37" s="777"/>
      <c r="C37" s="172">
        <v>5</v>
      </c>
      <c r="D37" s="63"/>
      <c r="E37" s="65"/>
      <c r="F37" s="161"/>
      <c r="G37" s="164"/>
      <c r="H37" s="161"/>
      <c r="I37" s="146"/>
      <c r="J37" s="85"/>
      <c r="K37" s="63"/>
      <c r="L37" s="65"/>
      <c r="M37" s="205"/>
      <c r="N37" s="164"/>
      <c r="O37" s="161"/>
      <c r="P37" s="146"/>
      <c r="Q37" s="85"/>
      <c r="R37" s="78"/>
      <c r="S37" s="154"/>
      <c r="T37" s="161"/>
      <c r="U37" s="164"/>
      <c r="V37" s="161"/>
      <c r="W37" s="153"/>
      <c r="X37" s="85"/>
      <c r="Y37" s="42" t="s">
        <v>44</v>
      </c>
      <c r="Z37" s="10" t="s">
        <v>62</v>
      </c>
      <c r="AA37" s="6"/>
      <c r="AB37" s="266" t="s">
        <v>457</v>
      </c>
      <c r="AC37" s="266" t="s">
        <v>457</v>
      </c>
      <c r="AD37" s="266" t="s">
        <v>457</v>
      </c>
      <c r="AE37" s="266" t="s">
        <v>590</v>
      </c>
      <c r="AF37" s="266" t="s">
        <v>590</v>
      </c>
      <c r="AG37" s="266" t="s">
        <v>457</v>
      </c>
      <c r="AH37" s="266" t="s">
        <v>457</v>
      </c>
      <c r="AI37" s="266" t="s">
        <v>569</v>
      </c>
      <c r="AJ37" s="266" t="s">
        <v>569</v>
      </c>
      <c r="AK37" s="266" t="s">
        <v>569</v>
      </c>
      <c r="AL37" s="266" t="s">
        <v>588</v>
      </c>
      <c r="AM37" s="266" t="s">
        <v>588</v>
      </c>
      <c r="AN37" s="266" t="s">
        <v>562</v>
      </c>
      <c r="AO37" s="266" t="s">
        <v>562</v>
      </c>
      <c r="AP37" s="266" t="s">
        <v>241</v>
      </c>
      <c r="AQ37" s="266" t="s">
        <v>241</v>
      </c>
      <c r="AR37" s="266" t="s">
        <v>241</v>
      </c>
      <c r="AS37" s="266" t="s">
        <v>588</v>
      </c>
      <c r="AT37" s="266" t="s">
        <v>588</v>
      </c>
      <c r="AU37" s="266" t="s">
        <v>562</v>
      </c>
      <c r="AV37" s="266" t="s">
        <v>562</v>
      </c>
      <c r="AX37" s="118"/>
      <c r="AY37" s="118">
        <f t="shared" si="81"/>
        <v>0</v>
      </c>
      <c r="AZ37" s="118">
        <f t="shared" si="44"/>
        <v>0</v>
      </c>
      <c r="BA37" s="118">
        <f t="shared" si="45"/>
        <v>0</v>
      </c>
      <c r="BB37" s="118">
        <f t="shared" si="82"/>
        <v>0</v>
      </c>
      <c r="BC37" s="118">
        <f t="shared" si="46"/>
        <v>0</v>
      </c>
      <c r="BD37" s="118">
        <f t="shared" si="47"/>
        <v>0</v>
      </c>
      <c r="BE37" s="118">
        <f t="shared" si="2"/>
        <v>0</v>
      </c>
      <c r="BF37" s="117">
        <f t="shared" si="3"/>
        <v>0</v>
      </c>
      <c r="BG37" s="118">
        <f t="shared" si="83"/>
        <v>0</v>
      </c>
      <c r="BH37" s="118">
        <f t="shared" si="5"/>
        <v>0</v>
      </c>
      <c r="BI37" s="117">
        <f t="shared" si="6"/>
        <v>0</v>
      </c>
      <c r="BJ37" s="118">
        <f t="shared" si="84"/>
        <v>0</v>
      </c>
      <c r="BK37" s="118">
        <f t="shared" si="48"/>
        <v>0</v>
      </c>
      <c r="BL37" s="118">
        <f t="shared" si="49"/>
        <v>0</v>
      </c>
      <c r="BM37" s="118">
        <f t="shared" si="85"/>
        <v>0</v>
      </c>
      <c r="BN37" s="117">
        <f t="shared" si="9"/>
        <v>0</v>
      </c>
      <c r="BO37" s="117">
        <f t="shared" si="10"/>
        <v>0</v>
      </c>
      <c r="BP37" s="117">
        <f t="shared" si="86"/>
        <v>0</v>
      </c>
      <c r="BQ37" s="117">
        <f t="shared" si="50"/>
        <v>0</v>
      </c>
      <c r="BR37" s="117">
        <f t="shared" si="51"/>
        <v>0</v>
      </c>
      <c r="BS37" s="117">
        <f t="shared" si="87"/>
        <v>0</v>
      </c>
      <c r="BT37" s="117">
        <f t="shared" si="13"/>
        <v>0</v>
      </c>
      <c r="BU37" s="117">
        <f t="shared" si="14"/>
        <v>0</v>
      </c>
      <c r="BV37" s="117">
        <f t="shared" si="15"/>
        <v>0</v>
      </c>
      <c r="BW37" s="117">
        <f t="shared" si="88"/>
        <v>0</v>
      </c>
      <c r="BX37" s="117">
        <f t="shared" si="52"/>
        <v>0</v>
      </c>
      <c r="BY37" s="117">
        <f t="shared" si="53"/>
        <v>0</v>
      </c>
      <c r="BZ37" s="117">
        <f t="shared" si="89"/>
        <v>0</v>
      </c>
      <c r="CA37" s="117">
        <f t="shared" si="54"/>
        <v>0</v>
      </c>
      <c r="CB37" s="117">
        <f t="shared" si="55"/>
        <v>0</v>
      </c>
      <c r="CC37" s="117">
        <f t="shared" si="90"/>
        <v>0</v>
      </c>
      <c r="CD37" s="117">
        <f t="shared" si="56"/>
        <v>0</v>
      </c>
      <c r="CE37" s="117">
        <f t="shared" si="57"/>
        <v>0</v>
      </c>
      <c r="CF37" s="117">
        <f t="shared" si="19"/>
        <v>0</v>
      </c>
      <c r="CG37" s="117">
        <f t="shared" si="20"/>
        <v>0</v>
      </c>
      <c r="CH37" s="117">
        <f t="shared" si="91"/>
        <v>0</v>
      </c>
      <c r="CI37" s="117">
        <f t="shared" si="58"/>
        <v>0</v>
      </c>
      <c r="CJ37" s="117">
        <f t="shared" si="59"/>
        <v>0</v>
      </c>
      <c r="CK37" s="117">
        <f t="shared" si="60"/>
        <v>0</v>
      </c>
      <c r="CL37" s="117">
        <f t="shared" si="92"/>
        <v>0</v>
      </c>
      <c r="CM37" s="117">
        <f t="shared" si="61"/>
        <v>0</v>
      </c>
      <c r="CN37" s="117">
        <f t="shared" si="62"/>
        <v>0</v>
      </c>
      <c r="CO37" s="117">
        <f t="shared" si="63"/>
        <v>0</v>
      </c>
      <c r="CP37" s="117">
        <f t="shared" si="64"/>
        <v>0</v>
      </c>
      <c r="CQ37" s="117">
        <f t="shared" si="23"/>
        <v>0</v>
      </c>
      <c r="CR37" s="117">
        <f t="shared" si="24"/>
        <v>0</v>
      </c>
      <c r="CS37" s="117">
        <f t="shared" si="93"/>
        <v>0</v>
      </c>
      <c r="CT37" s="117">
        <f t="shared" si="65"/>
        <v>0</v>
      </c>
      <c r="CU37" s="117">
        <f t="shared" si="66"/>
        <v>0</v>
      </c>
      <c r="CV37" s="117">
        <f t="shared" si="94"/>
        <v>0</v>
      </c>
      <c r="CW37" s="117">
        <f t="shared" si="27"/>
        <v>0</v>
      </c>
      <c r="CX37" s="117">
        <f t="shared" si="67"/>
        <v>0</v>
      </c>
      <c r="CY37" s="117">
        <f t="shared" si="68"/>
        <v>0</v>
      </c>
      <c r="CZ37" s="117">
        <f t="shared" si="69"/>
        <v>0</v>
      </c>
      <c r="DA37" s="117">
        <f t="shared" si="28"/>
        <v>0</v>
      </c>
      <c r="DB37" s="117">
        <f t="shared" si="70"/>
        <v>0</v>
      </c>
      <c r="DC37" s="117">
        <f t="shared" si="71"/>
        <v>0</v>
      </c>
      <c r="DD37" s="117">
        <f t="shared" si="29"/>
        <v>0</v>
      </c>
      <c r="DE37" s="117">
        <f t="shared" si="30"/>
        <v>0</v>
      </c>
      <c r="DF37" s="117">
        <f t="shared" si="95"/>
        <v>0</v>
      </c>
      <c r="DG37" s="117">
        <f t="shared" si="72"/>
        <v>0</v>
      </c>
      <c r="DH37" s="117">
        <f t="shared" si="73"/>
        <v>0</v>
      </c>
      <c r="DI37" s="117">
        <f t="shared" si="74"/>
        <v>0</v>
      </c>
      <c r="DJ37" s="117">
        <f t="shared" si="32"/>
        <v>0</v>
      </c>
      <c r="DK37" s="117">
        <f t="shared" si="33"/>
        <v>0</v>
      </c>
      <c r="DL37" s="117">
        <f t="shared" si="96"/>
        <v>0</v>
      </c>
      <c r="DM37" s="117">
        <f t="shared" si="75"/>
        <v>0</v>
      </c>
      <c r="DN37" s="117">
        <f t="shared" si="35"/>
        <v>0</v>
      </c>
      <c r="DO37" s="117">
        <f t="shared" si="36"/>
        <v>0</v>
      </c>
      <c r="DP37" s="117">
        <f t="shared" si="97"/>
        <v>0</v>
      </c>
      <c r="DQ37" s="117">
        <f t="shared" si="76"/>
        <v>0</v>
      </c>
      <c r="DR37" s="117">
        <f t="shared" si="77"/>
        <v>0</v>
      </c>
      <c r="DS37" s="117">
        <f t="shared" si="78"/>
        <v>0</v>
      </c>
      <c r="DT37" s="117">
        <f t="shared" si="38"/>
        <v>0</v>
      </c>
      <c r="DU37" s="117">
        <f t="shared" si="39"/>
        <v>0</v>
      </c>
      <c r="DV37" s="117">
        <f t="shared" si="98"/>
        <v>0</v>
      </c>
      <c r="DW37" s="117">
        <f t="shared" si="41"/>
        <v>0</v>
      </c>
      <c r="DX37" s="117">
        <f t="shared" si="42"/>
        <v>0</v>
      </c>
      <c r="DY37" s="117">
        <f t="shared" si="99"/>
        <v>0</v>
      </c>
      <c r="DZ37" s="118">
        <f t="shared" si="79"/>
        <v>0</v>
      </c>
      <c r="EA37" s="118">
        <f t="shared" si="80"/>
        <v>0</v>
      </c>
      <c r="EB37" s="7"/>
      <c r="EC37" s="7"/>
      <c r="ED37" s="7"/>
      <c r="EE37" s="7"/>
    </row>
    <row r="38" spans="1:135" ht="17.100000000000001" customHeight="1" x14ac:dyDescent="0.25">
      <c r="A38" s="774"/>
      <c r="B38" s="777"/>
      <c r="C38" s="172">
        <v>6</v>
      </c>
      <c r="D38" s="63"/>
      <c r="E38" s="65"/>
      <c r="F38" s="161"/>
      <c r="G38" s="164"/>
      <c r="H38" s="161"/>
      <c r="I38" s="146"/>
      <c r="J38" s="85"/>
      <c r="K38" s="63"/>
      <c r="L38" s="65"/>
      <c r="M38" s="205"/>
      <c r="N38" s="164"/>
      <c r="O38" s="161"/>
      <c r="P38" s="146"/>
      <c r="Q38" s="85"/>
      <c r="R38" s="78"/>
      <c r="S38" s="154"/>
      <c r="T38" s="161"/>
      <c r="U38" s="164"/>
      <c r="V38" s="169"/>
      <c r="W38" s="154"/>
      <c r="X38" s="85"/>
      <c r="Y38" s="42" t="s">
        <v>45</v>
      </c>
      <c r="Z38" s="10" t="s">
        <v>63</v>
      </c>
      <c r="AA38" s="6"/>
      <c r="AB38" s="266" t="s">
        <v>457</v>
      </c>
      <c r="AC38" s="266" t="s">
        <v>457</v>
      </c>
      <c r="AD38" s="266" t="s">
        <v>457</v>
      </c>
      <c r="AE38" s="266" t="s">
        <v>590</v>
      </c>
      <c r="AF38" s="266" t="s">
        <v>590</v>
      </c>
      <c r="AG38" s="266" t="s">
        <v>457</v>
      </c>
      <c r="AH38" s="266" t="s">
        <v>457</v>
      </c>
      <c r="AI38" s="266" t="s">
        <v>569</v>
      </c>
      <c r="AJ38" s="266" t="s">
        <v>569</v>
      </c>
      <c r="AK38" s="266" t="s">
        <v>569</v>
      </c>
      <c r="AL38" s="266" t="s">
        <v>588</v>
      </c>
      <c r="AM38" s="266" t="s">
        <v>588</v>
      </c>
      <c r="AN38" s="266" t="s">
        <v>562</v>
      </c>
      <c r="AO38" s="266" t="s">
        <v>562</v>
      </c>
      <c r="AP38" s="266" t="s">
        <v>241</v>
      </c>
      <c r="AQ38" s="266" t="s">
        <v>241</v>
      </c>
      <c r="AR38" s="266" t="s">
        <v>241</v>
      </c>
      <c r="AS38" s="266" t="s">
        <v>588</v>
      </c>
      <c r="AT38" s="266" t="s">
        <v>588</v>
      </c>
      <c r="AU38" s="266" t="s">
        <v>562</v>
      </c>
      <c r="AV38" s="266" t="s">
        <v>562</v>
      </c>
      <c r="AX38" s="118"/>
      <c r="AY38" s="118">
        <f t="shared" si="81"/>
        <v>0</v>
      </c>
      <c r="AZ38" s="118">
        <f t="shared" si="44"/>
        <v>0</v>
      </c>
      <c r="BA38" s="118">
        <f t="shared" si="45"/>
        <v>0</v>
      </c>
      <c r="BB38" s="118">
        <f t="shared" si="82"/>
        <v>0</v>
      </c>
      <c r="BC38" s="118">
        <f t="shared" si="46"/>
        <v>0</v>
      </c>
      <c r="BD38" s="118">
        <f t="shared" si="47"/>
        <v>0</v>
      </c>
      <c r="BE38" s="118">
        <f t="shared" si="2"/>
        <v>0</v>
      </c>
      <c r="BF38" s="117">
        <f t="shared" si="3"/>
        <v>0</v>
      </c>
      <c r="BG38" s="118">
        <f t="shared" si="83"/>
        <v>0</v>
      </c>
      <c r="BH38" s="118">
        <f t="shared" si="5"/>
        <v>0</v>
      </c>
      <c r="BI38" s="117">
        <f t="shared" si="6"/>
        <v>0</v>
      </c>
      <c r="BJ38" s="118">
        <f t="shared" si="84"/>
        <v>0</v>
      </c>
      <c r="BK38" s="118">
        <f t="shared" si="48"/>
        <v>0</v>
      </c>
      <c r="BL38" s="118">
        <f t="shared" si="49"/>
        <v>0</v>
      </c>
      <c r="BM38" s="118">
        <f t="shared" si="85"/>
        <v>0</v>
      </c>
      <c r="BN38" s="117">
        <f t="shared" si="9"/>
        <v>0</v>
      </c>
      <c r="BO38" s="117">
        <f t="shared" si="10"/>
        <v>0</v>
      </c>
      <c r="BP38" s="117">
        <f t="shared" si="86"/>
        <v>0</v>
      </c>
      <c r="BQ38" s="117">
        <f t="shared" si="50"/>
        <v>0</v>
      </c>
      <c r="BR38" s="117">
        <f t="shared" si="51"/>
        <v>0</v>
      </c>
      <c r="BS38" s="117">
        <f t="shared" si="87"/>
        <v>0</v>
      </c>
      <c r="BT38" s="117">
        <f t="shared" si="13"/>
        <v>0</v>
      </c>
      <c r="BU38" s="117">
        <f t="shared" si="14"/>
        <v>0</v>
      </c>
      <c r="BV38" s="117">
        <f t="shared" si="15"/>
        <v>0</v>
      </c>
      <c r="BW38" s="117">
        <f t="shared" si="88"/>
        <v>0</v>
      </c>
      <c r="BX38" s="117">
        <f t="shared" si="52"/>
        <v>0</v>
      </c>
      <c r="BY38" s="117">
        <f t="shared" si="53"/>
        <v>0</v>
      </c>
      <c r="BZ38" s="117">
        <f t="shared" si="89"/>
        <v>0</v>
      </c>
      <c r="CA38" s="117">
        <f t="shared" si="54"/>
        <v>0</v>
      </c>
      <c r="CB38" s="117">
        <f t="shared" si="55"/>
        <v>0</v>
      </c>
      <c r="CC38" s="117">
        <f t="shared" si="90"/>
        <v>0</v>
      </c>
      <c r="CD38" s="117">
        <f t="shared" si="56"/>
        <v>0</v>
      </c>
      <c r="CE38" s="117">
        <f t="shared" si="57"/>
        <v>0</v>
      </c>
      <c r="CF38" s="117">
        <f t="shared" si="19"/>
        <v>0</v>
      </c>
      <c r="CG38" s="117">
        <f t="shared" si="20"/>
        <v>0</v>
      </c>
      <c r="CH38" s="117">
        <f t="shared" si="91"/>
        <v>0</v>
      </c>
      <c r="CI38" s="117">
        <f t="shared" si="58"/>
        <v>0</v>
      </c>
      <c r="CJ38" s="117">
        <f t="shared" si="59"/>
        <v>0</v>
      </c>
      <c r="CK38" s="117">
        <f t="shared" si="60"/>
        <v>0</v>
      </c>
      <c r="CL38" s="117">
        <f t="shared" si="92"/>
        <v>0</v>
      </c>
      <c r="CM38" s="117">
        <f t="shared" si="61"/>
        <v>0</v>
      </c>
      <c r="CN38" s="117">
        <f t="shared" si="62"/>
        <v>0</v>
      </c>
      <c r="CO38" s="117">
        <f t="shared" si="63"/>
        <v>0</v>
      </c>
      <c r="CP38" s="117">
        <f t="shared" si="64"/>
        <v>0</v>
      </c>
      <c r="CQ38" s="117">
        <f t="shared" si="23"/>
        <v>0</v>
      </c>
      <c r="CR38" s="117">
        <f t="shared" si="24"/>
        <v>0</v>
      </c>
      <c r="CS38" s="117">
        <f t="shared" si="93"/>
        <v>0</v>
      </c>
      <c r="CT38" s="117">
        <f t="shared" si="65"/>
        <v>0</v>
      </c>
      <c r="CU38" s="117">
        <f t="shared" si="66"/>
        <v>0</v>
      </c>
      <c r="CV38" s="117">
        <f t="shared" si="94"/>
        <v>0</v>
      </c>
      <c r="CW38" s="117">
        <f t="shared" si="27"/>
        <v>0</v>
      </c>
      <c r="CX38" s="117">
        <f t="shared" si="67"/>
        <v>0</v>
      </c>
      <c r="CY38" s="117">
        <f t="shared" si="68"/>
        <v>0</v>
      </c>
      <c r="CZ38" s="117">
        <f t="shared" si="69"/>
        <v>0</v>
      </c>
      <c r="DA38" s="117">
        <f t="shared" si="28"/>
        <v>0</v>
      </c>
      <c r="DB38" s="117">
        <f t="shared" si="70"/>
        <v>0</v>
      </c>
      <c r="DC38" s="117">
        <f t="shared" si="71"/>
        <v>0</v>
      </c>
      <c r="DD38" s="117">
        <f t="shared" si="29"/>
        <v>0</v>
      </c>
      <c r="DE38" s="117">
        <f t="shared" si="30"/>
        <v>0</v>
      </c>
      <c r="DF38" s="117">
        <f t="shared" si="95"/>
        <v>0</v>
      </c>
      <c r="DG38" s="117">
        <f t="shared" si="72"/>
        <v>0</v>
      </c>
      <c r="DH38" s="117">
        <f t="shared" si="73"/>
        <v>0</v>
      </c>
      <c r="DI38" s="117">
        <f t="shared" si="74"/>
        <v>0</v>
      </c>
      <c r="DJ38" s="117">
        <f t="shared" si="32"/>
        <v>0</v>
      </c>
      <c r="DK38" s="117">
        <f t="shared" si="33"/>
        <v>0</v>
      </c>
      <c r="DL38" s="117">
        <f t="shared" si="96"/>
        <v>0</v>
      </c>
      <c r="DM38" s="117">
        <f t="shared" si="75"/>
        <v>0</v>
      </c>
      <c r="DN38" s="117">
        <f t="shared" si="35"/>
        <v>0</v>
      </c>
      <c r="DO38" s="117">
        <f t="shared" si="36"/>
        <v>0</v>
      </c>
      <c r="DP38" s="117">
        <f t="shared" si="97"/>
        <v>0</v>
      </c>
      <c r="DQ38" s="117">
        <f t="shared" si="76"/>
        <v>0</v>
      </c>
      <c r="DR38" s="117">
        <f t="shared" si="77"/>
        <v>0</v>
      </c>
      <c r="DS38" s="117">
        <f t="shared" si="78"/>
        <v>0</v>
      </c>
      <c r="DT38" s="117">
        <f t="shared" si="38"/>
        <v>0</v>
      </c>
      <c r="DU38" s="117">
        <f t="shared" si="39"/>
        <v>0</v>
      </c>
      <c r="DV38" s="117">
        <f t="shared" si="98"/>
        <v>0</v>
      </c>
      <c r="DW38" s="117">
        <f t="shared" si="41"/>
        <v>0</v>
      </c>
      <c r="DX38" s="117">
        <f t="shared" si="42"/>
        <v>0</v>
      </c>
      <c r="DY38" s="117">
        <f t="shared" si="99"/>
        <v>0</v>
      </c>
      <c r="DZ38" s="118">
        <f t="shared" si="79"/>
        <v>0</v>
      </c>
      <c r="EA38" s="118">
        <f t="shared" si="80"/>
        <v>0</v>
      </c>
      <c r="EB38" s="7"/>
      <c r="EC38" s="7"/>
      <c r="ED38" s="7"/>
      <c r="EE38" s="7"/>
    </row>
    <row r="39" spans="1:135" ht="17.100000000000001" customHeight="1" x14ac:dyDescent="0.25">
      <c r="A39" s="774"/>
      <c r="B39" s="777"/>
      <c r="C39" s="172">
        <v>7</v>
      </c>
      <c r="D39" s="63"/>
      <c r="E39" s="65"/>
      <c r="F39" s="161"/>
      <c r="G39" s="164"/>
      <c r="H39" s="161"/>
      <c r="I39" s="146"/>
      <c r="J39" s="85"/>
      <c r="K39" s="63"/>
      <c r="L39" s="65"/>
      <c r="M39" s="161"/>
      <c r="N39" s="164"/>
      <c r="O39" s="161"/>
      <c r="P39" s="146"/>
      <c r="Q39" s="85"/>
      <c r="R39" s="78"/>
      <c r="S39" s="154"/>
      <c r="T39" s="161"/>
      <c r="U39" s="164"/>
      <c r="V39" s="161"/>
      <c r="W39" s="146"/>
      <c r="X39" s="85"/>
      <c r="Y39" s="42" t="s">
        <v>46</v>
      </c>
      <c r="Z39" s="10" t="s">
        <v>64</v>
      </c>
      <c r="AA39" s="6"/>
      <c r="AB39" s="266" t="s">
        <v>457</v>
      </c>
      <c r="AC39" s="266" t="s">
        <v>457</v>
      </c>
      <c r="AD39" s="266" t="s">
        <v>457</v>
      </c>
      <c r="AE39" s="266" t="s">
        <v>590</v>
      </c>
      <c r="AF39" s="266" t="s">
        <v>590</v>
      </c>
      <c r="AG39" s="266" t="s">
        <v>457</v>
      </c>
      <c r="AH39" s="266" t="s">
        <v>457</v>
      </c>
      <c r="AI39" s="266" t="s">
        <v>457</v>
      </c>
      <c r="AJ39" s="266" t="s">
        <v>457</v>
      </c>
      <c r="AK39" s="266" t="s">
        <v>457</v>
      </c>
      <c r="AL39" s="266" t="s">
        <v>519</v>
      </c>
      <c r="AM39" s="266" t="s">
        <v>519</v>
      </c>
      <c r="AN39" s="266" t="s">
        <v>583</v>
      </c>
      <c r="AO39" s="266" t="s">
        <v>583</v>
      </c>
      <c r="AP39" s="266" t="s">
        <v>515</v>
      </c>
      <c r="AQ39" s="266" t="s">
        <v>515</v>
      </c>
      <c r="AR39" s="266" t="s">
        <v>515</v>
      </c>
      <c r="AS39" s="266" t="s">
        <v>519</v>
      </c>
      <c r="AT39" s="266" t="s">
        <v>519</v>
      </c>
      <c r="AU39" s="266" t="s">
        <v>583</v>
      </c>
      <c r="AV39" s="266" t="s">
        <v>583</v>
      </c>
      <c r="AX39" s="118"/>
      <c r="AY39" s="118">
        <f t="shared" si="81"/>
        <v>0</v>
      </c>
      <c r="AZ39" s="118">
        <f t="shared" si="44"/>
        <v>0</v>
      </c>
      <c r="BA39" s="118">
        <f t="shared" si="45"/>
        <v>0</v>
      </c>
      <c r="BB39" s="118">
        <f t="shared" si="82"/>
        <v>0</v>
      </c>
      <c r="BC39" s="118">
        <f t="shared" si="46"/>
        <v>0</v>
      </c>
      <c r="BD39" s="118">
        <f t="shared" si="47"/>
        <v>0</v>
      </c>
      <c r="BE39" s="118">
        <f t="shared" si="2"/>
        <v>0</v>
      </c>
      <c r="BF39" s="117">
        <f t="shared" si="3"/>
        <v>0</v>
      </c>
      <c r="BG39" s="118">
        <f t="shared" si="83"/>
        <v>0</v>
      </c>
      <c r="BH39" s="118">
        <f t="shared" si="5"/>
        <v>0</v>
      </c>
      <c r="BI39" s="117">
        <f t="shared" si="6"/>
        <v>0</v>
      </c>
      <c r="BJ39" s="118">
        <f t="shared" si="84"/>
        <v>0</v>
      </c>
      <c r="BK39" s="118">
        <f t="shared" si="48"/>
        <v>0</v>
      </c>
      <c r="BL39" s="118">
        <f t="shared" si="49"/>
        <v>0</v>
      </c>
      <c r="BM39" s="118">
        <f t="shared" si="85"/>
        <v>0</v>
      </c>
      <c r="BN39" s="117">
        <f t="shared" si="9"/>
        <v>0</v>
      </c>
      <c r="BO39" s="117">
        <f t="shared" si="10"/>
        <v>0</v>
      </c>
      <c r="BP39" s="117">
        <f t="shared" si="86"/>
        <v>0</v>
      </c>
      <c r="BQ39" s="117">
        <f t="shared" si="50"/>
        <v>0</v>
      </c>
      <c r="BR39" s="117">
        <f t="shared" si="51"/>
        <v>0</v>
      </c>
      <c r="BS39" s="117">
        <f t="shared" si="87"/>
        <v>0</v>
      </c>
      <c r="BT39" s="117">
        <f t="shared" si="13"/>
        <v>0</v>
      </c>
      <c r="BU39" s="117">
        <f t="shared" si="14"/>
        <v>0</v>
      </c>
      <c r="BV39" s="117">
        <f t="shared" si="15"/>
        <v>0</v>
      </c>
      <c r="BW39" s="117">
        <f t="shared" si="88"/>
        <v>0</v>
      </c>
      <c r="BX39" s="117">
        <f t="shared" si="52"/>
        <v>0</v>
      </c>
      <c r="BY39" s="117">
        <f t="shared" si="53"/>
        <v>0</v>
      </c>
      <c r="BZ39" s="117">
        <f t="shared" si="89"/>
        <v>0</v>
      </c>
      <c r="CA39" s="117">
        <f t="shared" si="54"/>
        <v>0</v>
      </c>
      <c r="CB39" s="117">
        <f t="shared" si="55"/>
        <v>0</v>
      </c>
      <c r="CC39" s="117">
        <f t="shared" si="90"/>
        <v>0</v>
      </c>
      <c r="CD39" s="117">
        <f t="shared" si="56"/>
        <v>0</v>
      </c>
      <c r="CE39" s="117">
        <f t="shared" si="57"/>
        <v>0</v>
      </c>
      <c r="CF39" s="117">
        <f t="shared" si="19"/>
        <v>0</v>
      </c>
      <c r="CG39" s="117">
        <f t="shared" si="20"/>
        <v>0</v>
      </c>
      <c r="CH39" s="117">
        <f t="shared" si="91"/>
        <v>0</v>
      </c>
      <c r="CI39" s="117">
        <f t="shared" si="58"/>
        <v>0</v>
      </c>
      <c r="CJ39" s="117">
        <f t="shared" si="59"/>
        <v>0</v>
      </c>
      <c r="CK39" s="117">
        <f t="shared" si="60"/>
        <v>0</v>
      </c>
      <c r="CL39" s="117">
        <f t="shared" si="92"/>
        <v>0</v>
      </c>
      <c r="CM39" s="117">
        <f t="shared" si="61"/>
        <v>0</v>
      </c>
      <c r="CN39" s="117">
        <f t="shared" si="62"/>
        <v>0</v>
      </c>
      <c r="CO39" s="117">
        <f t="shared" si="63"/>
        <v>0</v>
      </c>
      <c r="CP39" s="117">
        <f t="shared" si="64"/>
        <v>0</v>
      </c>
      <c r="CQ39" s="117">
        <f t="shared" si="23"/>
        <v>0</v>
      </c>
      <c r="CR39" s="117">
        <f t="shared" si="24"/>
        <v>0</v>
      </c>
      <c r="CS39" s="117">
        <f t="shared" si="93"/>
        <v>0</v>
      </c>
      <c r="CT39" s="117">
        <f t="shared" si="65"/>
        <v>0</v>
      </c>
      <c r="CU39" s="117">
        <f t="shared" si="66"/>
        <v>0</v>
      </c>
      <c r="CV39" s="117">
        <f t="shared" si="94"/>
        <v>0</v>
      </c>
      <c r="CW39" s="117">
        <f t="shared" si="27"/>
        <v>0</v>
      </c>
      <c r="CX39" s="117">
        <f t="shared" si="67"/>
        <v>0</v>
      </c>
      <c r="CY39" s="117">
        <f t="shared" si="68"/>
        <v>0</v>
      </c>
      <c r="CZ39" s="117">
        <f t="shared" si="69"/>
        <v>0</v>
      </c>
      <c r="DA39" s="117">
        <f t="shared" si="28"/>
        <v>0</v>
      </c>
      <c r="DB39" s="117">
        <f t="shared" si="70"/>
        <v>0</v>
      </c>
      <c r="DC39" s="117">
        <f t="shared" si="71"/>
        <v>0</v>
      </c>
      <c r="DD39" s="117">
        <f t="shared" si="29"/>
        <v>0</v>
      </c>
      <c r="DE39" s="117">
        <f t="shared" si="30"/>
        <v>0</v>
      </c>
      <c r="DF39" s="117">
        <f t="shared" si="95"/>
        <v>0</v>
      </c>
      <c r="DG39" s="117">
        <f t="shared" si="72"/>
        <v>0</v>
      </c>
      <c r="DH39" s="117">
        <f t="shared" si="73"/>
        <v>0</v>
      </c>
      <c r="DI39" s="117">
        <f t="shared" si="74"/>
        <v>0</v>
      </c>
      <c r="DJ39" s="117">
        <f t="shared" si="32"/>
        <v>0</v>
      </c>
      <c r="DK39" s="117">
        <f t="shared" si="33"/>
        <v>0</v>
      </c>
      <c r="DL39" s="117">
        <f t="shared" si="96"/>
        <v>0</v>
      </c>
      <c r="DM39" s="117">
        <f t="shared" si="75"/>
        <v>0</v>
      </c>
      <c r="DN39" s="117">
        <f t="shared" si="35"/>
        <v>0</v>
      </c>
      <c r="DO39" s="117">
        <f t="shared" si="36"/>
        <v>0</v>
      </c>
      <c r="DP39" s="117">
        <f t="shared" si="97"/>
        <v>0</v>
      </c>
      <c r="DQ39" s="117">
        <f t="shared" si="76"/>
        <v>0</v>
      </c>
      <c r="DR39" s="117">
        <f t="shared" si="77"/>
        <v>0</v>
      </c>
      <c r="DS39" s="117">
        <f t="shared" si="78"/>
        <v>0</v>
      </c>
      <c r="DT39" s="117">
        <f t="shared" si="38"/>
        <v>0</v>
      </c>
      <c r="DU39" s="117">
        <f t="shared" si="39"/>
        <v>0</v>
      </c>
      <c r="DV39" s="117">
        <f t="shared" si="98"/>
        <v>0</v>
      </c>
      <c r="DW39" s="117">
        <f t="shared" si="41"/>
        <v>0</v>
      </c>
      <c r="DX39" s="117">
        <f t="shared" si="42"/>
        <v>0</v>
      </c>
      <c r="DY39" s="117">
        <f t="shared" si="99"/>
        <v>0</v>
      </c>
      <c r="DZ39" s="118">
        <f t="shared" si="79"/>
        <v>0</v>
      </c>
      <c r="EA39" s="118">
        <f t="shared" si="80"/>
        <v>0</v>
      </c>
      <c r="EB39" s="7"/>
      <c r="EC39" s="7"/>
      <c r="ED39" s="7"/>
      <c r="EE39" s="7"/>
    </row>
    <row r="40" spans="1:135" ht="17.100000000000001" customHeight="1" x14ac:dyDescent="0.25">
      <c r="A40" s="774"/>
      <c r="B40" s="777"/>
      <c r="C40" s="172">
        <v>8</v>
      </c>
      <c r="D40" s="112"/>
      <c r="E40" s="76"/>
      <c r="F40" s="170"/>
      <c r="G40" s="171"/>
      <c r="H40" s="170"/>
      <c r="I40" s="148"/>
      <c r="J40" s="113"/>
      <c r="K40" s="112"/>
      <c r="L40" s="76"/>
      <c r="M40" s="170"/>
      <c r="N40" s="171"/>
      <c r="O40" s="170"/>
      <c r="P40" s="148"/>
      <c r="Q40" s="113"/>
      <c r="R40" s="130"/>
      <c r="S40" s="156"/>
      <c r="T40" s="170"/>
      <c r="U40" s="171"/>
      <c r="V40" s="170"/>
      <c r="W40" s="148"/>
      <c r="X40" s="113"/>
      <c r="Y40" s="42" t="s">
        <v>47</v>
      </c>
      <c r="Z40" s="10" t="s">
        <v>65</v>
      </c>
      <c r="AA40" s="6"/>
      <c r="AB40" s="266" t="s">
        <v>585</v>
      </c>
      <c r="AC40" s="266" t="s">
        <v>585</v>
      </c>
      <c r="AD40" s="266" t="s">
        <v>585</v>
      </c>
      <c r="AE40" s="266" t="s">
        <v>268</v>
      </c>
      <c r="AF40" s="266" t="s">
        <v>268</v>
      </c>
      <c r="AG40" s="266" t="s">
        <v>267</v>
      </c>
      <c r="AH40" s="266" t="s">
        <v>267</v>
      </c>
      <c r="AI40" s="266" t="s">
        <v>457</v>
      </c>
      <c r="AJ40" s="266" t="s">
        <v>457</v>
      </c>
      <c r="AK40" s="266" t="s">
        <v>457</v>
      </c>
      <c r="AL40" s="266" t="s">
        <v>519</v>
      </c>
      <c r="AM40" s="266" t="s">
        <v>519</v>
      </c>
      <c r="AN40" s="266" t="s">
        <v>583</v>
      </c>
      <c r="AO40" s="266" t="s">
        <v>583</v>
      </c>
      <c r="AP40" s="266" t="s">
        <v>515</v>
      </c>
      <c r="AQ40" s="266" t="s">
        <v>515</v>
      </c>
      <c r="AR40" s="266" t="s">
        <v>515</v>
      </c>
      <c r="AS40" s="266" t="s">
        <v>519</v>
      </c>
      <c r="AT40" s="266" t="s">
        <v>519</v>
      </c>
      <c r="AU40" s="266" t="s">
        <v>583</v>
      </c>
      <c r="AV40" s="266" t="s">
        <v>583</v>
      </c>
      <c r="AX40" s="118"/>
      <c r="AY40" s="118">
        <f t="shared" si="81"/>
        <v>0</v>
      </c>
      <c r="AZ40" s="118">
        <f t="shared" si="44"/>
        <v>0</v>
      </c>
      <c r="BA40" s="118">
        <f t="shared" si="45"/>
        <v>0</v>
      </c>
      <c r="BB40" s="118">
        <f t="shared" si="82"/>
        <v>0</v>
      </c>
      <c r="BC40" s="118">
        <f t="shared" si="46"/>
        <v>0</v>
      </c>
      <c r="BD40" s="118">
        <f t="shared" si="47"/>
        <v>0</v>
      </c>
      <c r="BE40" s="118">
        <f t="shared" si="2"/>
        <v>0</v>
      </c>
      <c r="BF40" s="117">
        <f t="shared" si="3"/>
        <v>0</v>
      </c>
      <c r="BG40" s="118">
        <f t="shared" si="83"/>
        <v>0</v>
      </c>
      <c r="BH40" s="118">
        <f t="shared" si="5"/>
        <v>0</v>
      </c>
      <c r="BI40" s="117">
        <f t="shared" si="6"/>
        <v>0</v>
      </c>
      <c r="BJ40" s="118">
        <f t="shared" si="84"/>
        <v>0</v>
      </c>
      <c r="BK40" s="118">
        <f t="shared" si="48"/>
        <v>0</v>
      </c>
      <c r="BL40" s="118">
        <f t="shared" si="49"/>
        <v>0</v>
      </c>
      <c r="BM40" s="118">
        <f t="shared" si="85"/>
        <v>0</v>
      </c>
      <c r="BN40" s="117">
        <f t="shared" si="9"/>
        <v>0</v>
      </c>
      <c r="BO40" s="117">
        <f t="shared" si="10"/>
        <v>0</v>
      </c>
      <c r="BP40" s="117">
        <f t="shared" si="86"/>
        <v>0</v>
      </c>
      <c r="BQ40" s="117">
        <f t="shared" si="50"/>
        <v>0</v>
      </c>
      <c r="BR40" s="117">
        <f t="shared" si="51"/>
        <v>0</v>
      </c>
      <c r="BS40" s="117">
        <f t="shared" si="87"/>
        <v>0</v>
      </c>
      <c r="BT40" s="117">
        <f t="shared" si="13"/>
        <v>0</v>
      </c>
      <c r="BU40" s="117">
        <f t="shared" si="14"/>
        <v>0</v>
      </c>
      <c r="BV40" s="117">
        <f t="shared" si="15"/>
        <v>0</v>
      </c>
      <c r="BW40" s="117">
        <f t="shared" si="88"/>
        <v>0</v>
      </c>
      <c r="BX40" s="117">
        <f t="shared" si="52"/>
        <v>0</v>
      </c>
      <c r="BY40" s="117">
        <f t="shared" si="53"/>
        <v>0</v>
      </c>
      <c r="BZ40" s="117">
        <f t="shared" si="89"/>
        <v>0</v>
      </c>
      <c r="CA40" s="117">
        <f t="shared" si="54"/>
        <v>0</v>
      </c>
      <c r="CB40" s="117">
        <f t="shared" si="55"/>
        <v>0</v>
      </c>
      <c r="CC40" s="117">
        <f t="shared" si="90"/>
        <v>0</v>
      </c>
      <c r="CD40" s="117">
        <f t="shared" si="56"/>
        <v>0</v>
      </c>
      <c r="CE40" s="117">
        <f t="shared" si="57"/>
        <v>0</v>
      </c>
      <c r="CF40" s="117">
        <f t="shared" si="19"/>
        <v>0</v>
      </c>
      <c r="CG40" s="117">
        <f t="shared" si="20"/>
        <v>0</v>
      </c>
      <c r="CH40" s="117">
        <f t="shared" si="91"/>
        <v>0</v>
      </c>
      <c r="CI40" s="117">
        <f t="shared" si="58"/>
        <v>0</v>
      </c>
      <c r="CJ40" s="117">
        <f t="shared" si="59"/>
        <v>0</v>
      </c>
      <c r="CK40" s="117">
        <f t="shared" si="60"/>
        <v>0</v>
      </c>
      <c r="CL40" s="117">
        <f t="shared" si="92"/>
        <v>0</v>
      </c>
      <c r="CM40" s="117">
        <f t="shared" si="61"/>
        <v>0</v>
      </c>
      <c r="CN40" s="117">
        <f t="shared" si="62"/>
        <v>0</v>
      </c>
      <c r="CO40" s="117">
        <f t="shared" si="63"/>
        <v>0</v>
      </c>
      <c r="CP40" s="117">
        <f t="shared" si="64"/>
        <v>0</v>
      </c>
      <c r="CQ40" s="117">
        <f t="shared" si="23"/>
        <v>0</v>
      </c>
      <c r="CR40" s="117">
        <f t="shared" si="24"/>
        <v>0</v>
      </c>
      <c r="CS40" s="117">
        <f t="shared" si="93"/>
        <v>0</v>
      </c>
      <c r="CT40" s="117">
        <f t="shared" si="65"/>
        <v>0</v>
      </c>
      <c r="CU40" s="117">
        <f t="shared" si="66"/>
        <v>0</v>
      </c>
      <c r="CV40" s="117">
        <f t="shared" si="94"/>
        <v>0</v>
      </c>
      <c r="CW40" s="117">
        <f t="shared" si="27"/>
        <v>0</v>
      </c>
      <c r="CX40" s="117">
        <f t="shared" si="67"/>
        <v>0</v>
      </c>
      <c r="CY40" s="117">
        <f t="shared" si="68"/>
        <v>0</v>
      </c>
      <c r="CZ40" s="117">
        <f t="shared" si="69"/>
        <v>0</v>
      </c>
      <c r="DA40" s="117">
        <f t="shared" si="28"/>
        <v>0</v>
      </c>
      <c r="DB40" s="117">
        <f t="shared" si="70"/>
        <v>0</v>
      </c>
      <c r="DC40" s="117">
        <f t="shared" si="71"/>
        <v>0</v>
      </c>
      <c r="DD40" s="117">
        <f t="shared" si="29"/>
        <v>0</v>
      </c>
      <c r="DE40" s="117">
        <f t="shared" si="30"/>
        <v>0</v>
      </c>
      <c r="DF40" s="117">
        <f t="shared" si="95"/>
        <v>0</v>
      </c>
      <c r="DG40" s="117">
        <f t="shared" si="72"/>
        <v>0</v>
      </c>
      <c r="DH40" s="117">
        <f t="shared" si="73"/>
        <v>0</v>
      </c>
      <c r="DI40" s="117">
        <f t="shared" si="74"/>
        <v>0</v>
      </c>
      <c r="DJ40" s="117">
        <f t="shared" si="32"/>
        <v>0</v>
      </c>
      <c r="DK40" s="117">
        <f t="shared" si="33"/>
        <v>0</v>
      </c>
      <c r="DL40" s="117">
        <f t="shared" si="96"/>
        <v>0</v>
      </c>
      <c r="DM40" s="117">
        <f t="shared" si="75"/>
        <v>0</v>
      </c>
      <c r="DN40" s="117">
        <f t="shared" si="35"/>
        <v>0</v>
      </c>
      <c r="DO40" s="117">
        <f t="shared" si="36"/>
        <v>0</v>
      </c>
      <c r="DP40" s="117">
        <f t="shared" si="97"/>
        <v>0</v>
      </c>
      <c r="DQ40" s="117">
        <f t="shared" si="76"/>
        <v>0</v>
      </c>
      <c r="DR40" s="117">
        <f t="shared" si="77"/>
        <v>0</v>
      </c>
      <c r="DS40" s="117">
        <f t="shared" si="78"/>
        <v>0</v>
      </c>
      <c r="DT40" s="117">
        <f t="shared" si="38"/>
        <v>0</v>
      </c>
      <c r="DU40" s="117">
        <f t="shared" si="39"/>
        <v>0</v>
      </c>
      <c r="DV40" s="117">
        <f t="shared" si="98"/>
        <v>0</v>
      </c>
      <c r="DW40" s="117">
        <f t="shared" si="41"/>
        <v>0</v>
      </c>
      <c r="DX40" s="117">
        <f t="shared" si="42"/>
        <v>0</v>
      </c>
      <c r="DY40" s="117">
        <f t="shared" si="99"/>
        <v>0</v>
      </c>
      <c r="DZ40" s="118">
        <f t="shared" si="79"/>
        <v>0</v>
      </c>
      <c r="EA40" s="118">
        <f t="shared" si="80"/>
        <v>0</v>
      </c>
      <c r="EB40" s="7"/>
      <c r="EC40" s="7"/>
      <c r="ED40" s="7"/>
      <c r="EE40" s="7"/>
    </row>
    <row r="41" spans="1:135" ht="17.100000000000001" customHeight="1" x14ac:dyDescent="0.25">
      <c r="A41" s="774"/>
      <c r="B41" s="777"/>
      <c r="C41" s="172">
        <v>9</v>
      </c>
      <c r="D41" s="112"/>
      <c r="E41" s="76"/>
      <c r="F41" s="170"/>
      <c r="G41" s="171"/>
      <c r="H41" s="170"/>
      <c r="I41" s="148"/>
      <c r="J41" s="113"/>
      <c r="K41" s="112"/>
      <c r="L41" s="76"/>
      <c r="M41" s="170"/>
      <c r="N41" s="171"/>
      <c r="O41" s="170"/>
      <c r="P41" s="148"/>
      <c r="Q41" s="113"/>
      <c r="R41" s="130"/>
      <c r="S41" s="156"/>
      <c r="T41" s="170"/>
      <c r="U41" s="171"/>
      <c r="V41" s="170"/>
      <c r="W41" s="148"/>
      <c r="X41" s="113"/>
      <c r="Y41" s="42" t="s">
        <v>48</v>
      </c>
      <c r="Z41" s="10" t="s">
        <v>66</v>
      </c>
      <c r="AA41" s="6"/>
      <c r="AB41" s="266" t="s">
        <v>585</v>
      </c>
      <c r="AC41" s="266" t="s">
        <v>585</v>
      </c>
      <c r="AD41" s="266" t="s">
        <v>585</v>
      </c>
      <c r="AE41" s="266" t="s">
        <v>268</v>
      </c>
      <c r="AF41" s="266" t="s">
        <v>268</v>
      </c>
      <c r="AG41" s="266" t="s">
        <v>267</v>
      </c>
      <c r="AH41" s="266" t="s">
        <v>267</v>
      </c>
      <c r="AI41" s="266" t="s">
        <v>457</v>
      </c>
      <c r="AJ41" s="266" t="s">
        <v>457</v>
      </c>
      <c r="AK41" s="266" t="s">
        <v>457</v>
      </c>
      <c r="AL41" s="266" t="s">
        <v>519</v>
      </c>
      <c r="AM41" s="266" t="s">
        <v>519</v>
      </c>
      <c r="AN41" s="266" t="s">
        <v>583</v>
      </c>
      <c r="AO41" s="266" t="s">
        <v>583</v>
      </c>
      <c r="AP41" s="266" t="s">
        <v>515</v>
      </c>
      <c r="AQ41" s="266" t="s">
        <v>515</v>
      </c>
      <c r="AR41" s="266" t="s">
        <v>515</v>
      </c>
      <c r="AS41" s="266" t="s">
        <v>519</v>
      </c>
      <c r="AT41" s="266" t="s">
        <v>519</v>
      </c>
      <c r="AU41" s="266" t="s">
        <v>583</v>
      </c>
      <c r="AV41" s="266" t="s">
        <v>583</v>
      </c>
      <c r="AX41" s="118"/>
      <c r="AY41" s="118">
        <f t="shared" si="81"/>
        <v>0</v>
      </c>
      <c r="AZ41" s="118">
        <f t="shared" si="44"/>
        <v>0</v>
      </c>
      <c r="BA41" s="118">
        <f t="shared" si="45"/>
        <v>0</v>
      </c>
      <c r="BB41" s="118">
        <f t="shared" si="82"/>
        <v>0</v>
      </c>
      <c r="BC41" s="118">
        <f t="shared" si="46"/>
        <v>0</v>
      </c>
      <c r="BD41" s="118">
        <f t="shared" si="47"/>
        <v>0</v>
      </c>
      <c r="BE41" s="118">
        <f t="shared" si="2"/>
        <v>0</v>
      </c>
      <c r="BF41" s="117">
        <f t="shared" si="3"/>
        <v>0</v>
      </c>
      <c r="BG41" s="118">
        <f t="shared" si="83"/>
        <v>0</v>
      </c>
      <c r="BH41" s="118">
        <f t="shared" si="5"/>
        <v>0</v>
      </c>
      <c r="BI41" s="117">
        <f t="shared" si="6"/>
        <v>0</v>
      </c>
      <c r="BJ41" s="118">
        <f t="shared" si="84"/>
        <v>0</v>
      </c>
      <c r="BK41" s="118">
        <f t="shared" si="48"/>
        <v>0</v>
      </c>
      <c r="BL41" s="118">
        <f t="shared" si="49"/>
        <v>0</v>
      </c>
      <c r="BM41" s="118">
        <f t="shared" si="85"/>
        <v>0</v>
      </c>
      <c r="BN41" s="117">
        <f t="shared" si="9"/>
        <v>0</v>
      </c>
      <c r="BO41" s="117">
        <f t="shared" si="10"/>
        <v>0</v>
      </c>
      <c r="BP41" s="117">
        <f t="shared" si="86"/>
        <v>0</v>
      </c>
      <c r="BQ41" s="117">
        <f t="shared" si="50"/>
        <v>0</v>
      </c>
      <c r="BR41" s="117">
        <f t="shared" si="51"/>
        <v>0</v>
      </c>
      <c r="BS41" s="117">
        <f t="shared" si="87"/>
        <v>0</v>
      </c>
      <c r="BT41" s="117">
        <f t="shared" si="13"/>
        <v>0</v>
      </c>
      <c r="BU41" s="117">
        <f t="shared" si="14"/>
        <v>0</v>
      </c>
      <c r="BV41" s="117">
        <f t="shared" si="15"/>
        <v>0</v>
      </c>
      <c r="BW41" s="117">
        <f t="shared" si="88"/>
        <v>0</v>
      </c>
      <c r="BX41" s="117">
        <f t="shared" si="52"/>
        <v>0</v>
      </c>
      <c r="BY41" s="117">
        <f t="shared" si="53"/>
        <v>0</v>
      </c>
      <c r="BZ41" s="117">
        <f t="shared" si="89"/>
        <v>0</v>
      </c>
      <c r="CA41" s="117">
        <f t="shared" si="54"/>
        <v>0</v>
      </c>
      <c r="CB41" s="117">
        <f t="shared" si="55"/>
        <v>0</v>
      </c>
      <c r="CC41" s="117">
        <f t="shared" si="90"/>
        <v>0</v>
      </c>
      <c r="CD41" s="117">
        <f t="shared" si="56"/>
        <v>0</v>
      </c>
      <c r="CE41" s="117">
        <f t="shared" si="57"/>
        <v>0</v>
      </c>
      <c r="CF41" s="117">
        <f t="shared" si="19"/>
        <v>0</v>
      </c>
      <c r="CG41" s="117">
        <f t="shared" si="20"/>
        <v>0</v>
      </c>
      <c r="CH41" s="117">
        <f t="shared" si="91"/>
        <v>0</v>
      </c>
      <c r="CI41" s="117">
        <f t="shared" si="58"/>
        <v>0</v>
      </c>
      <c r="CJ41" s="117">
        <f t="shared" si="59"/>
        <v>0</v>
      </c>
      <c r="CK41" s="117">
        <f t="shared" si="60"/>
        <v>0</v>
      </c>
      <c r="CL41" s="117">
        <f t="shared" si="92"/>
        <v>0</v>
      </c>
      <c r="CM41" s="117">
        <f t="shared" si="61"/>
        <v>0</v>
      </c>
      <c r="CN41" s="117">
        <f t="shared" si="62"/>
        <v>0</v>
      </c>
      <c r="CO41" s="117">
        <f t="shared" si="63"/>
        <v>0</v>
      </c>
      <c r="CP41" s="117">
        <f t="shared" si="64"/>
        <v>0</v>
      </c>
      <c r="CQ41" s="117">
        <f t="shared" si="23"/>
        <v>0</v>
      </c>
      <c r="CR41" s="117">
        <f t="shared" si="24"/>
        <v>0</v>
      </c>
      <c r="CS41" s="117">
        <f t="shared" si="93"/>
        <v>0</v>
      </c>
      <c r="CT41" s="117">
        <f t="shared" si="65"/>
        <v>0</v>
      </c>
      <c r="CU41" s="117">
        <f t="shared" si="66"/>
        <v>0</v>
      </c>
      <c r="CV41" s="117">
        <f t="shared" si="94"/>
        <v>0</v>
      </c>
      <c r="CW41" s="117">
        <f t="shared" si="27"/>
        <v>0</v>
      </c>
      <c r="CX41" s="117">
        <f t="shared" si="67"/>
        <v>0</v>
      </c>
      <c r="CY41" s="117">
        <f t="shared" si="68"/>
        <v>0</v>
      </c>
      <c r="CZ41" s="117">
        <f t="shared" si="69"/>
        <v>0</v>
      </c>
      <c r="DA41" s="117">
        <f t="shared" si="28"/>
        <v>0</v>
      </c>
      <c r="DB41" s="117">
        <f t="shared" si="70"/>
        <v>0</v>
      </c>
      <c r="DC41" s="117">
        <f t="shared" si="71"/>
        <v>0</v>
      </c>
      <c r="DD41" s="117">
        <f t="shared" si="29"/>
        <v>0</v>
      </c>
      <c r="DE41" s="117">
        <f t="shared" si="30"/>
        <v>0</v>
      </c>
      <c r="DF41" s="117">
        <f t="shared" si="95"/>
        <v>0</v>
      </c>
      <c r="DG41" s="117">
        <f t="shared" si="72"/>
        <v>0</v>
      </c>
      <c r="DH41" s="117">
        <f t="shared" si="73"/>
        <v>0</v>
      </c>
      <c r="DI41" s="117">
        <f t="shared" si="74"/>
        <v>0</v>
      </c>
      <c r="DJ41" s="117">
        <f t="shared" si="32"/>
        <v>0</v>
      </c>
      <c r="DK41" s="117">
        <f t="shared" si="33"/>
        <v>0</v>
      </c>
      <c r="DL41" s="117">
        <f t="shared" si="96"/>
        <v>0</v>
      </c>
      <c r="DM41" s="117">
        <f t="shared" si="75"/>
        <v>0</v>
      </c>
      <c r="DN41" s="117">
        <f t="shared" si="35"/>
        <v>0</v>
      </c>
      <c r="DO41" s="117">
        <f t="shared" si="36"/>
        <v>0</v>
      </c>
      <c r="DP41" s="117">
        <f t="shared" si="97"/>
        <v>0</v>
      </c>
      <c r="DQ41" s="117">
        <f t="shared" si="76"/>
        <v>0</v>
      </c>
      <c r="DR41" s="117">
        <f t="shared" si="77"/>
        <v>0</v>
      </c>
      <c r="DS41" s="117">
        <f t="shared" si="78"/>
        <v>0</v>
      </c>
      <c r="DT41" s="117">
        <f t="shared" si="38"/>
        <v>0</v>
      </c>
      <c r="DU41" s="117">
        <f t="shared" si="39"/>
        <v>0</v>
      </c>
      <c r="DV41" s="117">
        <f t="shared" si="98"/>
        <v>0</v>
      </c>
      <c r="DW41" s="117">
        <f t="shared" si="41"/>
        <v>0</v>
      </c>
      <c r="DX41" s="117">
        <f t="shared" si="42"/>
        <v>0</v>
      </c>
      <c r="DY41" s="117">
        <f t="shared" si="99"/>
        <v>0</v>
      </c>
      <c r="DZ41" s="118">
        <f t="shared" si="79"/>
        <v>0</v>
      </c>
      <c r="EA41" s="118">
        <f t="shared" si="80"/>
        <v>0</v>
      </c>
      <c r="EB41" s="7"/>
      <c r="EC41" s="7"/>
      <c r="ED41" s="7"/>
      <c r="EE41" s="7"/>
    </row>
    <row r="42" spans="1:135" ht="17.100000000000001" customHeight="1" thickBot="1" x14ac:dyDescent="0.3">
      <c r="A42" s="775"/>
      <c r="B42" s="778"/>
      <c r="C42" s="173">
        <v>10</v>
      </c>
      <c r="D42" s="108"/>
      <c r="E42" s="73"/>
      <c r="F42" s="162"/>
      <c r="G42" s="165"/>
      <c r="H42" s="162"/>
      <c r="I42" s="147"/>
      <c r="J42" s="86"/>
      <c r="K42" s="108"/>
      <c r="L42" s="73"/>
      <c r="M42" s="162"/>
      <c r="N42" s="165"/>
      <c r="O42" s="162"/>
      <c r="P42" s="147"/>
      <c r="Q42" s="86"/>
      <c r="R42" s="129"/>
      <c r="S42" s="155"/>
      <c r="T42" s="162"/>
      <c r="U42" s="165"/>
      <c r="V42" s="162"/>
      <c r="W42" s="147"/>
      <c r="X42" s="86"/>
      <c r="Y42" s="42" t="s">
        <v>49</v>
      </c>
      <c r="Z42" s="10" t="s">
        <v>67</v>
      </c>
      <c r="AA42" s="6"/>
      <c r="AB42" s="266" t="s">
        <v>585</v>
      </c>
      <c r="AC42" s="266" t="s">
        <v>585</v>
      </c>
      <c r="AD42" s="266" t="s">
        <v>585</v>
      </c>
      <c r="AE42" s="266" t="s">
        <v>268</v>
      </c>
      <c r="AF42" s="266" t="s">
        <v>268</v>
      </c>
      <c r="AG42" s="266" t="s">
        <v>267</v>
      </c>
      <c r="AH42" s="266" t="s">
        <v>267</v>
      </c>
      <c r="AI42" s="266" t="s">
        <v>457</v>
      </c>
      <c r="AJ42" s="266" t="s">
        <v>457</v>
      </c>
      <c r="AK42" s="266" t="s">
        <v>457</v>
      </c>
      <c r="AL42" s="266" t="s">
        <v>519</v>
      </c>
      <c r="AM42" s="266" t="s">
        <v>519</v>
      </c>
      <c r="AN42" s="266" t="s">
        <v>583</v>
      </c>
      <c r="AO42" s="266" t="s">
        <v>583</v>
      </c>
      <c r="AP42" s="266" t="s">
        <v>515</v>
      </c>
      <c r="AQ42" s="266" t="s">
        <v>515</v>
      </c>
      <c r="AR42" s="266" t="s">
        <v>515</v>
      </c>
      <c r="AS42" s="266" t="s">
        <v>519</v>
      </c>
      <c r="AT42" s="266" t="s">
        <v>519</v>
      </c>
      <c r="AU42" s="266" t="s">
        <v>583</v>
      </c>
      <c r="AV42" s="266" t="s">
        <v>583</v>
      </c>
      <c r="AX42" s="118"/>
      <c r="AY42" s="118">
        <f t="shared" si="81"/>
        <v>0</v>
      </c>
      <c r="AZ42" s="118">
        <f t="shared" si="44"/>
        <v>0</v>
      </c>
      <c r="BA42" s="118">
        <f t="shared" si="45"/>
        <v>0</v>
      </c>
      <c r="BB42" s="118">
        <f t="shared" si="82"/>
        <v>0</v>
      </c>
      <c r="BC42" s="118">
        <f t="shared" si="46"/>
        <v>0</v>
      </c>
      <c r="BD42" s="118">
        <f t="shared" si="47"/>
        <v>0</v>
      </c>
      <c r="BE42" s="118">
        <f t="shared" si="2"/>
        <v>0</v>
      </c>
      <c r="BF42" s="117">
        <f t="shared" si="3"/>
        <v>0</v>
      </c>
      <c r="BG42" s="118">
        <f t="shared" si="83"/>
        <v>0</v>
      </c>
      <c r="BH42" s="118">
        <f t="shared" si="5"/>
        <v>0</v>
      </c>
      <c r="BI42" s="117">
        <f t="shared" si="6"/>
        <v>0</v>
      </c>
      <c r="BJ42" s="118">
        <f t="shared" si="84"/>
        <v>0</v>
      </c>
      <c r="BK42" s="118">
        <f t="shared" si="48"/>
        <v>0</v>
      </c>
      <c r="BL42" s="118">
        <f t="shared" si="49"/>
        <v>0</v>
      </c>
      <c r="BM42" s="118">
        <f t="shared" si="85"/>
        <v>0</v>
      </c>
      <c r="BN42" s="117">
        <f t="shared" si="9"/>
        <v>0</v>
      </c>
      <c r="BO42" s="117">
        <f t="shared" si="10"/>
        <v>0</v>
      </c>
      <c r="BP42" s="117">
        <f t="shared" si="86"/>
        <v>0</v>
      </c>
      <c r="BQ42" s="117">
        <f t="shared" si="50"/>
        <v>0</v>
      </c>
      <c r="BR42" s="117">
        <f t="shared" si="51"/>
        <v>0</v>
      </c>
      <c r="BS42" s="117">
        <f t="shared" si="87"/>
        <v>0</v>
      </c>
      <c r="BT42" s="117">
        <f t="shared" si="13"/>
        <v>0</v>
      </c>
      <c r="BU42" s="117">
        <f t="shared" si="14"/>
        <v>0</v>
      </c>
      <c r="BV42" s="117">
        <f t="shared" si="15"/>
        <v>0</v>
      </c>
      <c r="BW42" s="117">
        <f t="shared" si="88"/>
        <v>0</v>
      </c>
      <c r="BX42" s="117">
        <f t="shared" si="52"/>
        <v>0</v>
      </c>
      <c r="BY42" s="117">
        <f t="shared" si="53"/>
        <v>0</v>
      </c>
      <c r="BZ42" s="117">
        <f t="shared" si="89"/>
        <v>0</v>
      </c>
      <c r="CA42" s="117">
        <f t="shared" si="54"/>
        <v>0</v>
      </c>
      <c r="CB42" s="117">
        <f t="shared" si="55"/>
        <v>0</v>
      </c>
      <c r="CC42" s="117">
        <f t="shared" si="90"/>
        <v>0</v>
      </c>
      <c r="CD42" s="117">
        <f t="shared" si="56"/>
        <v>0</v>
      </c>
      <c r="CE42" s="117">
        <f t="shared" si="57"/>
        <v>0</v>
      </c>
      <c r="CF42" s="117">
        <f t="shared" si="19"/>
        <v>0</v>
      </c>
      <c r="CG42" s="117">
        <f t="shared" si="20"/>
        <v>0</v>
      </c>
      <c r="CH42" s="117">
        <f t="shared" si="91"/>
        <v>0</v>
      </c>
      <c r="CI42" s="117">
        <f t="shared" si="58"/>
        <v>0</v>
      </c>
      <c r="CJ42" s="117">
        <f t="shared" si="59"/>
        <v>0</v>
      </c>
      <c r="CK42" s="117">
        <f t="shared" si="60"/>
        <v>0</v>
      </c>
      <c r="CL42" s="117">
        <f t="shared" si="92"/>
        <v>0</v>
      </c>
      <c r="CM42" s="117">
        <f t="shared" si="61"/>
        <v>0</v>
      </c>
      <c r="CN42" s="117">
        <f t="shared" si="62"/>
        <v>0</v>
      </c>
      <c r="CO42" s="117">
        <f t="shared" si="63"/>
        <v>0</v>
      </c>
      <c r="CP42" s="117">
        <f t="shared" si="64"/>
        <v>0</v>
      </c>
      <c r="CQ42" s="117">
        <f t="shared" si="23"/>
        <v>0</v>
      </c>
      <c r="CR42" s="117">
        <f t="shared" si="24"/>
        <v>0</v>
      </c>
      <c r="CS42" s="117">
        <f t="shared" si="93"/>
        <v>0</v>
      </c>
      <c r="CT42" s="117">
        <f t="shared" si="65"/>
        <v>0</v>
      </c>
      <c r="CU42" s="117">
        <f t="shared" si="66"/>
        <v>0</v>
      </c>
      <c r="CV42" s="117">
        <f t="shared" si="94"/>
        <v>0</v>
      </c>
      <c r="CW42" s="117">
        <f t="shared" si="27"/>
        <v>0</v>
      </c>
      <c r="CX42" s="117">
        <f t="shared" si="67"/>
        <v>0</v>
      </c>
      <c r="CY42" s="117">
        <f t="shared" si="68"/>
        <v>0</v>
      </c>
      <c r="CZ42" s="117">
        <f t="shared" si="69"/>
        <v>0</v>
      </c>
      <c r="DA42" s="117">
        <f t="shared" si="28"/>
        <v>0</v>
      </c>
      <c r="DB42" s="117">
        <f t="shared" si="70"/>
        <v>0</v>
      </c>
      <c r="DC42" s="117">
        <f t="shared" si="71"/>
        <v>0</v>
      </c>
      <c r="DD42" s="117">
        <f t="shared" si="29"/>
        <v>0</v>
      </c>
      <c r="DE42" s="117">
        <f t="shared" si="30"/>
        <v>0</v>
      </c>
      <c r="DF42" s="117">
        <f t="shared" si="95"/>
        <v>0</v>
      </c>
      <c r="DG42" s="117">
        <f t="shared" si="72"/>
        <v>0</v>
      </c>
      <c r="DH42" s="117">
        <f t="shared" si="73"/>
        <v>0</v>
      </c>
      <c r="DI42" s="117">
        <f t="shared" si="74"/>
        <v>0</v>
      </c>
      <c r="DJ42" s="117">
        <f t="shared" si="32"/>
        <v>0</v>
      </c>
      <c r="DK42" s="117">
        <f t="shared" si="33"/>
        <v>0</v>
      </c>
      <c r="DL42" s="117">
        <f t="shared" si="96"/>
        <v>0</v>
      </c>
      <c r="DM42" s="117">
        <f t="shared" si="75"/>
        <v>0</v>
      </c>
      <c r="DN42" s="117">
        <f t="shared" si="35"/>
        <v>0</v>
      </c>
      <c r="DO42" s="117">
        <f t="shared" si="36"/>
        <v>0</v>
      </c>
      <c r="DP42" s="117">
        <f t="shared" si="97"/>
        <v>0</v>
      </c>
      <c r="DQ42" s="117">
        <f t="shared" si="76"/>
        <v>0</v>
      </c>
      <c r="DR42" s="117">
        <f t="shared" si="77"/>
        <v>0</v>
      </c>
      <c r="DS42" s="117">
        <f t="shared" si="78"/>
        <v>0</v>
      </c>
      <c r="DT42" s="117">
        <f t="shared" si="38"/>
        <v>0</v>
      </c>
      <c r="DU42" s="117">
        <f t="shared" si="39"/>
        <v>0</v>
      </c>
      <c r="DV42" s="117">
        <f t="shared" si="98"/>
        <v>0</v>
      </c>
      <c r="DW42" s="117">
        <f t="shared" si="41"/>
        <v>0</v>
      </c>
      <c r="DX42" s="117">
        <f t="shared" si="42"/>
        <v>0</v>
      </c>
      <c r="DY42" s="117">
        <f t="shared" si="99"/>
        <v>0</v>
      </c>
      <c r="DZ42" s="118">
        <f t="shared" si="79"/>
        <v>0</v>
      </c>
      <c r="EA42" s="118">
        <f t="shared" si="80"/>
        <v>0</v>
      </c>
      <c r="EB42" s="7"/>
      <c r="EC42" s="7"/>
      <c r="ED42" s="7"/>
      <c r="EE42" s="7"/>
    </row>
    <row r="43" spans="1:135" ht="17.100000000000001" customHeight="1" thickTop="1" x14ac:dyDescent="0.25">
      <c r="A43" s="773">
        <v>4</v>
      </c>
      <c r="B43" s="776" t="s">
        <v>19</v>
      </c>
      <c r="C43" s="221">
        <v>0</v>
      </c>
      <c r="D43" s="152"/>
      <c r="E43" s="71" t="s">
        <v>569</v>
      </c>
      <c r="F43" s="167" t="s">
        <v>569</v>
      </c>
      <c r="G43" s="168"/>
      <c r="H43" s="167"/>
      <c r="I43" s="213"/>
      <c r="J43" s="90"/>
      <c r="K43" s="152"/>
      <c r="L43" s="71"/>
      <c r="M43" s="215"/>
      <c r="N43" s="168" t="s">
        <v>562</v>
      </c>
      <c r="O43" s="167"/>
      <c r="P43" s="213" t="s">
        <v>562</v>
      </c>
      <c r="Q43" s="90"/>
      <c r="R43" s="214"/>
      <c r="S43" s="215"/>
      <c r="T43" s="216" t="s">
        <v>562</v>
      </c>
      <c r="U43" s="168"/>
      <c r="V43" s="167"/>
      <c r="W43" s="213"/>
      <c r="X43" s="90"/>
      <c r="Y43" s="42" t="s">
        <v>50</v>
      </c>
      <c r="Z43" s="10" t="s">
        <v>591</v>
      </c>
      <c r="AA43" s="6"/>
      <c r="AB43" s="266" t="s">
        <v>516</v>
      </c>
      <c r="AC43" s="266" t="s">
        <v>516</v>
      </c>
      <c r="AD43" s="266" t="s">
        <v>516</v>
      </c>
      <c r="AE43" s="266" t="s">
        <v>592</v>
      </c>
      <c r="AF43" s="266" t="s">
        <v>592</v>
      </c>
      <c r="AG43" s="266" t="s">
        <v>592</v>
      </c>
      <c r="AH43" s="266" t="s">
        <v>592</v>
      </c>
      <c r="AI43" s="266" t="s">
        <v>585</v>
      </c>
      <c r="AJ43" s="266" t="s">
        <v>585</v>
      </c>
      <c r="AK43" s="266" t="s">
        <v>585</v>
      </c>
      <c r="AL43" s="266" t="s">
        <v>268</v>
      </c>
      <c r="AM43" s="266" t="s">
        <v>268</v>
      </c>
      <c r="AN43" s="266" t="s">
        <v>592</v>
      </c>
      <c r="AO43" s="266" t="s">
        <v>592</v>
      </c>
      <c r="AP43" s="266" t="s">
        <v>516</v>
      </c>
      <c r="AQ43" s="266" t="s">
        <v>516</v>
      </c>
      <c r="AR43" s="266" t="s">
        <v>516</v>
      </c>
      <c r="AS43" s="266" t="s">
        <v>268</v>
      </c>
      <c r="AT43" s="266" t="s">
        <v>268</v>
      </c>
      <c r="AU43" s="266" t="s">
        <v>592</v>
      </c>
      <c r="AV43" s="266" t="s">
        <v>592</v>
      </c>
      <c r="AX43" s="118"/>
      <c r="AY43" s="118">
        <f t="shared" si="81"/>
        <v>0</v>
      </c>
      <c r="AZ43" s="118">
        <f t="shared" si="44"/>
        <v>0</v>
      </c>
      <c r="BA43" s="118">
        <f t="shared" si="45"/>
        <v>0</v>
      </c>
      <c r="BB43" s="118">
        <f t="shared" si="82"/>
        <v>0</v>
      </c>
      <c r="BC43" s="118">
        <f t="shared" si="46"/>
        <v>0</v>
      </c>
      <c r="BD43" s="118">
        <f t="shared" si="47"/>
        <v>0</v>
      </c>
      <c r="BE43" s="118">
        <f t="shared" si="2"/>
        <v>0</v>
      </c>
      <c r="BF43" s="117">
        <f t="shared" si="3"/>
        <v>0</v>
      </c>
      <c r="BG43" s="118">
        <f t="shared" si="83"/>
        <v>0</v>
      </c>
      <c r="BH43" s="118">
        <f t="shared" si="5"/>
        <v>0</v>
      </c>
      <c r="BI43" s="117">
        <f t="shared" si="6"/>
        <v>0</v>
      </c>
      <c r="BJ43" s="118">
        <f t="shared" si="84"/>
        <v>0</v>
      </c>
      <c r="BK43" s="118">
        <f t="shared" si="48"/>
        <v>0</v>
      </c>
      <c r="BL43" s="118">
        <f t="shared" si="49"/>
        <v>0</v>
      </c>
      <c r="BM43" s="118">
        <f t="shared" si="85"/>
        <v>0</v>
      </c>
      <c r="BN43" s="117">
        <f t="shared" si="9"/>
        <v>0</v>
      </c>
      <c r="BO43" s="117">
        <f t="shared" si="10"/>
        <v>0</v>
      </c>
      <c r="BP43" s="117">
        <f t="shared" si="86"/>
        <v>0</v>
      </c>
      <c r="BQ43" s="117">
        <f t="shared" si="50"/>
        <v>0</v>
      </c>
      <c r="BR43" s="117">
        <f t="shared" si="51"/>
        <v>0</v>
      </c>
      <c r="BS43" s="117">
        <f t="shared" si="87"/>
        <v>0</v>
      </c>
      <c r="BT43" s="117">
        <f t="shared" si="13"/>
        <v>0</v>
      </c>
      <c r="BU43" s="117">
        <f t="shared" si="14"/>
        <v>0</v>
      </c>
      <c r="BV43" s="117">
        <f t="shared" si="15"/>
        <v>0</v>
      </c>
      <c r="BW43" s="117">
        <f t="shared" si="88"/>
        <v>0</v>
      </c>
      <c r="BX43" s="117">
        <f t="shared" si="52"/>
        <v>0</v>
      </c>
      <c r="BY43" s="117">
        <f t="shared" si="53"/>
        <v>0</v>
      </c>
      <c r="BZ43" s="117">
        <f t="shared" si="89"/>
        <v>0</v>
      </c>
      <c r="CA43" s="117">
        <f t="shared" si="54"/>
        <v>0</v>
      </c>
      <c r="CB43" s="117">
        <f t="shared" si="55"/>
        <v>0</v>
      </c>
      <c r="CC43" s="117">
        <f t="shared" si="90"/>
        <v>0</v>
      </c>
      <c r="CD43" s="117">
        <f t="shared" si="56"/>
        <v>3</v>
      </c>
      <c r="CE43" s="117">
        <f t="shared" si="57"/>
        <v>2</v>
      </c>
      <c r="CF43" s="117">
        <f t="shared" si="19"/>
        <v>0</v>
      </c>
      <c r="CG43" s="117">
        <f t="shared" si="20"/>
        <v>0</v>
      </c>
      <c r="CH43" s="117">
        <f t="shared" si="91"/>
        <v>0</v>
      </c>
      <c r="CI43" s="117">
        <f t="shared" si="58"/>
        <v>0</v>
      </c>
      <c r="CJ43" s="117">
        <f t="shared" si="59"/>
        <v>0</v>
      </c>
      <c r="CK43" s="117">
        <f t="shared" si="60"/>
        <v>0</v>
      </c>
      <c r="CL43" s="117">
        <f t="shared" si="92"/>
        <v>0</v>
      </c>
      <c r="CM43" s="117">
        <f t="shared" si="61"/>
        <v>0</v>
      </c>
      <c r="CN43" s="117">
        <f t="shared" si="62"/>
        <v>0</v>
      </c>
      <c r="CO43" s="117">
        <f t="shared" si="63"/>
        <v>0</v>
      </c>
      <c r="CP43" s="117">
        <f t="shared" si="64"/>
        <v>0</v>
      </c>
      <c r="CQ43" s="117">
        <f t="shared" si="23"/>
        <v>0</v>
      </c>
      <c r="CR43" s="117">
        <f t="shared" si="24"/>
        <v>0</v>
      </c>
      <c r="CS43" s="117">
        <f t="shared" si="93"/>
        <v>0</v>
      </c>
      <c r="CT43" s="117">
        <f t="shared" si="65"/>
        <v>0</v>
      </c>
      <c r="CU43" s="117">
        <f t="shared" si="66"/>
        <v>0</v>
      </c>
      <c r="CV43" s="117">
        <f t="shared" si="94"/>
        <v>0</v>
      </c>
      <c r="CW43" s="117">
        <f t="shared" si="27"/>
        <v>0</v>
      </c>
      <c r="CX43" s="117">
        <f t="shared" si="67"/>
        <v>0</v>
      </c>
      <c r="CY43" s="117">
        <f t="shared" si="68"/>
        <v>0</v>
      </c>
      <c r="CZ43" s="117">
        <f t="shared" si="69"/>
        <v>0</v>
      </c>
      <c r="DA43" s="117">
        <f t="shared" si="28"/>
        <v>0</v>
      </c>
      <c r="DB43" s="117">
        <f t="shared" si="70"/>
        <v>0</v>
      </c>
      <c r="DC43" s="117">
        <f t="shared" si="71"/>
        <v>0</v>
      </c>
      <c r="DD43" s="117">
        <f t="shared" si="29"/>
        <v>0</v>
      </c>
      <c r="DE43" s="117">
        <f t="shared" si="30"/>
        <v>0</v>
      </c>
      <c r="DF43" s="117">
        <f t="shared" si="95"/>
        <v>0</v>
      </c>
      <c r="DG43" s="117">
        <f t="shared" si="72"/>
        <v>0</v>
      </c>
      <c r="DH43" s="117">
        <f t="shared" si="73"/>
        <v>0</v>
      </c>
      <c r="DI43" s="117">
        <f t="shared" si="74"/>
        <v>0</v>
      </c>
      <c r="DJ43" s="117">
        <f t="shared" si="32"/>
        <v>0</v>
      </c>
      <c r="DK43" s="117">
        <f t="shared" si="33"/>
        <v>0</v>
      </c>
      <c r="DL43" s="117">
        <f t="shared" si="96"/>
        <v>0</v>
      </c>
      <c r="DM43" s="117">
        <f t="shared" si="75"/>
        <v>0</v>
      </c>
      <c r="DN43" s="117">
        <f t="shared" si="35"/>
        <v>0</v>
      </c>
      <c r="DO43" s="117">
        <f t="shared" si="36"/>
        <v>0</v>
      </c>
      <c r="DP43" s="117">
        <f t="shared" si="97"/>
        <v>0</v>
      </c>
      <c r="DQ43" s="117">
        <f t="shared" si="76"/>
        <v>0</v>
      </c>
      <c r="DR43" s="117">
        <f t="shared" si="77"/>
        <v>0</v>
      </c>
      <c r="DS43" s="117">
        <f t="shared" si="78"/>
        <v>0</v>
      </c>
      <c r="DT43" s="117">
        <f t="shared" si="38"/>
        <v>0</v>
      </c>
      <c r="DU43" s="117">
        <f t="shared" si="39"/>
        <v>0</v>
      </c>
      <c r="DV43" s="117">
        <f t="shared" si="98"/>
        <v>0</v>
      </c>
      <c r="DW43" s="117">
        <f t="shared" si="41"/>
        <v>0</v>
      </c>
      <c r="DX43" s="117">
        <f t="shared" si="42"/>
        <v>0</v>
      </c>
      <c r="DY43" s="117">
        <f t="shared" si="99"/>
        <v>0</v>
      </c>
      <c r="DZ43" s="118">
        <f t="shared" si="79"/>
        <v>0</v>
      </c>
      <c r="EA43" s="118">
        <f t="shared" si="80"/>
        <v>0</v>
      </c>
      <c r="EB43" s="7"/>
      <c r="EC43" s="7"/>
      <c r="ED43" s="7"/>
      <c r="EE43" s="7"/>
    </row>
    <row r="44" spans="1:135" ht="17.100000000000001" customHeight="1" x14ac:dyDescent="0.25">
      <c r="A44" s="774"/>
      <c r="B44" s="777"/>
      <c r="C44" s="174">
        <v>1</v>
      </c>
      <c r="D44" s="61"/>
      <c r="E44" s="72" t="s">
        <v>569</v>
      </c>
      <c r="F44" s="201" t="s">
        <v>569</v>
      </c>
      <c r="G44" s="211"/>
      <c r="H44" s="201"/>
      <c r="I44" s="145"/>
      <c r="J44" s="91"/>
      <c r="K44" s="61"/>
      <c r="L44" s="72"/>
      <c r="M44" s="72"/>
      <c r="N44" s="211" t="s">
        <v>562</v>
      </c>
      <c r="O44" s="201"/>
      <c r="P44" s="145" t="s">
        <v>562</v>
      </c>
      <c r="Q44" s="91"/>
      <c r="R44" s="164"/>
      <c r="S44" s="153"/>
      <c r="T44" s="201" t="s">
        <v>562</v>
      </c>
      <c r="U44" s="211"/>
      <c r="V44" s="201"/>
      <c r="W44" s="145"/>
      <c r="X44" s="91"/>
      <c r="Y44" s="42" t="s">
        <v>51</v>
      </c>
      <c r="Z44" s="10" t="s">
        <v>69</v>
      </c>
      <c r="AA44" s="6"/>
      <c r="AB44" s="266" t="s">
        <v>516</v>
      </c>
      <c r="AC44" s="266" t="s">
        <v>516</v>
      </c>
      <c r="AD44" s="266" t="s">
        <v>516</v>
      </c>
      <c r="AE44" s="266" t="s">
        <v>592</v>
      </c>
      <c r="AF44" s="266" t="s">
        <v>592</v>
      </c>
      <c r="AG44" s="266" t="s">
        <v>592</v>
      </c>
      <c r="AH44" s="266" t="s">
        <v>592</v>
      </c>
      <c r="AI44" s="266" t="s">
        <v>585</v>
      </c>
      <c r="AJ44" s="266" t="s">
        <v>585</v>
      </c>
      <c r="AK44" s="266" t="s">
        <v>585</v>
      </c>
      <c r="AL44" s="266" t="s">
        <v>268</v>
      </c>
      <c r="AM44" s="266" t="s">
        <v>268</v>
      </c>
      <c r="AN44" s="266" t="s">
        <v>592</v>
      </c>
      <c r="AO44" s="266" t="s">
        <v>592</v>
      </c>
      <c r="AP44" s="266" t="s">
        <v>516</v>
      </c>
      <c r="AQ44" s="266" t="s">
        <v>516</v>
      </c>
      <c r="AR44" s="266" t="s">
        <v>516</v>
      </c>
      <c r="AS44" s="266" t="s">
        <v>268</v>
      </c>
      <c r="AT44" s="266" t="s">
        <v>268</v>
      </c>
      <c r="AU44" s="266" t="s">
        <v>592</v>
      </c>
      <c r="AV44" s="266" t="s">
        <v>592</v>
      </c>
      <c r="AX44" s="118"/>
      <c r="AY44" s="118">
        <f t="shared" si="81"/>
        <v>0</v>
      </c>
      <c r="AZ44" s="118">
        <f t="shared" si="44"/>
        <v>0</v>
      </c>
      <c r="BA44" s="118">
        <f t="shared" si="45"/>
        <v>0</v>
      </c>
      <c r="BB44" s="118">
        <f t="shared" si="82"/>
        <v>0</v>
      </c>
      <c r="BC44" s="118">
        <f t="shared" si="46"/>
        <v>0</v>
      </c>
      <c r="BD44" s="118">
        <f t="shared" si="47"/>
        <v>0</v>
      </c>
      <c r="BE44" s="118">
        <f t="shared" ref="BE44:BE64" si="100">COUNTIF(D44:X44,"C.7")</f>
        <v>0</v>
      </c>
      <c r="BF44" s="117">
        <f t="shared" ref="BF44:BF64" si="101">COUNTIF(D44:X44,"S.7")</f>
        <v>0</v>
      </c>
      <c r="BG44" s="118">
        <f t="shared" si="83"/>
        <v>0</v>
      </c>
      <c r="BH44" s="118">
        <f t="shared" ref="BH44:BH64" si="102">COUNTIF(D44:X44,"C.14")</f>
        <v>0</v>
      </c>
      <c r="BI44" s="117">
        <f t="shared" ref="BI44:BI64" si="103">COUNTIF(D44:X44,"CP.14")</f>
        <v>0</v>
      </c>
      <c r="BJ44" s="118">
        <f t="shared" si="84"/>
        <v>0</v>
      </c>
      <c r="BK44" s="118">
        <f t="shared" si="48"/>
        <v>0</v>
      </c>
      <c r="BL44" s="118">
        <f t="shared" si="49"/>
        <v>0</v>
      </c>
      <c r="BM44" s="118">
        <f t="shared" si="85"/>
        <v>0</v>
      </c>
      <c r="BN44" s="117">
        <f t="shared" ref="BN44:BN64" si="104">COUNTIF(D44:X44,"D.13")</f>
        <v>0</v>
      </c>
      <c r="BO44" s="117">
        <f t="shared" ref="BO44:BO64" si="105">COUNTIF(D44:X44,"DP.13")</f>
        <v>0</v>
      </c>
      <c r="BP44" s="117">
        <f t="shared" si="86"/>
        <v>0</v>
      </c>
      <c r="BQ44" s="117">
        <f t="shared" si="50"/>
        <v>0</v>
      </c>
      <c r="BR44" s="117">
        <f t="shared" si="51"/>
        <v>0</v>
      </c>
      <c r="BS44" s="117">
        <f t="shared" si="87"/>
        <v>0</v>
      </c>
      <c r="BT44" s="117">
        <f t="shared" ref="BT44:BT64" si="106">COUNTIF(D44:X44,"E.10")</f>
        <v>0</v>
      </c>
      <c r="BU44" s="117">
        <f t="shared" ref="BU44:BU64" si="107">COUNTIF(D44:X44,"EP.10")</f>
        <v>0</v>
      </c>
      <c r="BV44" s="117">
        <f t="shared" ref="BV44:BV64" si="108">COUNTIF(D44:X44,"EL.10")</f>
        <v>0</v>
      </c>
      <c r="BW44" s="117">
        <f t="shared" si="88"/>
        <v>0</v>
      </c>
      <c r="BX44" s="117">
        <f t="shared" si="52"/>
        <v>0</v>
      </c>
      <c r="BY44" s="117">
        <f t="shared" si="53"/>
        <v>0</v>
      </c>
      <c r="BZ44" s="117">
        <f t="shared" si="89"/>
        <v>0</v>
      </c>
      <c r="CA44" s="117">
        <f t="shared" si="54"/>
        <v>0</v>
      </c>
      <c r="CB44" s="117">
        <f t="shared" si="55"/>
        <v>0</v>
      </c>
      <c r="CC44" s="117">
        <f t="shared" si="90"/>
        <v>0</v>
      </c>
      <c r="CD44" s="117">
        <f t="shared" si="56"/>
        <v>3</v>
      </c>
      <c r="CE44" s="117">
        <f t="shared" si="57"/>
        <v>2</v>
      </c>
      <c r="CF44" s="117">
        <f t="shared" ref="CF44:CF64" si="109">COUNTIF(D44:X44,"G.3")</f>
        <v>0</v>
      </c>
      <c r="CG44" s="117">
        <f t="shared" ref="CG44:CG64" si="110">COUNTIF(D44:X44,"GP.3")</f>
        <v>0</v>
      </c>
      <c r="CH44" s="117">
        <f t="shared" si="91"/>
        <v>0</v>
      </c>
      <c r="CI44" s="117">
        <f t="shared" si="58"/>
        <v>0</v>
      </c>
      <c r="CJ44" s="117">
        <f t="shared" si="59"/>
        <v>0</v>
      </c>
      <c r="CK44" s="117">
        <f t="shared" si="60"/>
        <v>0</v>
      </c>
      <c r="CL44" s="117">
        <f t="shared" si="92"/>
        <v>0</v>
      </c>
      <c r="CM44" s="117">
        <f t="shared" si="61"/>
        <v>0</v>
      </c>
      <c r="CN44" s="117">
        <f t="shared" si="62"/>
        <v>0</v>
      </c>
      <c r="CO44" s="117">
        <f t="shared" si="63"/>
        <v>0</v>
      </c>
      <c r="CP44" s="117">
        <f t="shared" si="64"/>
        <v>0</v>
      </c>
      <c r="CQ44" s="117">
        <f t="shared" ref="CQ44:CQ64" si="111">COUNTIF(D44:X44,"H.6")</f>
        <v>0</v>
      </c>
      <c r="CR44" s="117">
        <f t="shared" ref="CR44:CR64" si="112">COUNTIF(D44:X44,"HL.6")</f>
        <v>0</v>
      </c>
      <c r="CS44" s="117">
        <f t="shared" si="93"/>
        <v>0</v>
      </c>
      <c r="CT44" s="117">
        <f t="shared" si="65"/>
        <v>0</v>
      </c>
      <c r="CU44" s="117">
        <f t="shared" si="66"/>
        <v>0</v>
      </c>
      <c r="CV44" s="117">
        <f t="shared" si="94"/>
        <v>0</v>
      </c>
      <c r="CW44" s="117">
        <f t="shared" ref="CW44:CW64" si="113">COUNTIF(D44:X44,"I.2")</f>
        <v>0</v>
      </c>
      <c r="CX44" s="117">
        <f t="shared" si="67"/>
        <v>0</v>
      </c>
      <c r="CY44" s="117">
        <f t="shared" si="68"/>
        <v>0</v>
      </c>
      <c r="CZ44" s="117">
        <f t="shared" si="69"/>
        <v>0</v>
      </c>
      <c r="DA44" s="117">
        <f t="shared" ref="DA44:DA64" si="114">COUNTIF(D44:X44,"J.4")</f>
        <v>0</v>
      </c>
      <c r="DB44" s="117">
        <f t="shared" si="70"/>
        <v>0</v>
      </c>
      <c r="DC44" s="117">
        <f t="shared" si="71"/>
        <v>0</v>
      </c>
      <c r="DD44" s="117">
        <f t="shared" ref="DD44:DD64" si="115">COUNTIF(D44:X44,"J.11")</f>
        <v>0</v>
      </c>
      <c r="DE44" s="117">
        <f t="shared" ref="DE44:DE64" si="116">COUNTIF(D44:X44,"JL.11")</f>
        <v>0</v>
      </c>
      <c r="DF44" s="117">
        <f t="shared" si="95"/>
        <v>0</v>
      </c>
      <c r="DG44" s="117">
        <f t="shared" si="72"/>
        <v>0</v>
      </c>
      <c r="DH44" s="117">
        <f t="shared" si="73"/>
        <v>0</v>
      </c>
      <c r="DI44" s="117">
        <f t="shared" si="74"/>
        <v>0</v>
      </c>
      <c r="DJ44" s="117">
        <f t="shared" ref="DJ44:DJ64" si="117">COUNTIF(D44:X44,"K.5")</f>
        <v>0</v>
      </c>
      <c r="DK44" s="117">
        <f t="shared" ref="DK44:DK64" si="118">COUNTIF(D44:X44,"KL.5")</f>
        <v>0</v>
      </c>
      <c r="DL44" s="117">
        <f t="shared" si="96"/>
        <v>0</v>
      </c>
      <c r="DM44" s="117">
        <f t="shared" si="75"/>
        <v>0</v>
      </c>
      <c r="DN44" s="117">
        <f t="shared" ref="DN44:DN64" si="119">COUNTIF(D44:X44,"L.9")</f>
        <v>0</v>
      </c>
      <c r="DO44" s="117">
        <f t="shared" ref="DO44:DO64" si="120">COUNTIF(D44:X44,"LL.9")</f>
        <v>0</v>
      </c>
      <c r="DP44" s="117">
        <f t="shared" si="97"/>
        <v>0</v>
      </c>
      <c r="DQ44" s="117">
        <f t="shared" si="76"/>
        <v>0</v>
      </c>
      <c r="DR44" s="117">
        <f t="shared" si="77"/>
        <v>0</v>
      </c>
      <c r="DS44" s="117">
        <f t="shared" si="78"/>
        <v>0</v>
      </c>
      <c r="DT44" s="117">
        <f t="shared" ref="DT44:DT64" si="121">COUNTIF(D44:X44,"P.16")</f>
        <v>0</v>
      </c>
      <c r="DU44" s="117">
        <f t="shared" ref="DU44:DU64" si="122">COUNTIF(D44:X44,"PL.16")</f>
        <v>0</v>
      </c>
      <c r="DV44" s="117">
        <f t="shared" si="98"/>
        <v>0</v>
      </c>
      <c r="DW44" s="117">
        <f t="shared" ref="DW44:DW64" si="123">COUNTIF(D44:X44,"R.15")</f>
        <v>0</v>
      </c>
      <c r="DX44" s="117">
        <f t="shared" ref="DX44:DX64" si="124">COUNTIF(D44:X44,"RL.15")</f>
        <v>0</v>
      </c>
      <c r="DY44" s="117">
        <f t="shared" si="99"/>
        <v>0</v>
      </c>
      <c r="DZ44" s="118">
        <f t="shared" si="79"/>
        <v>0</v>
      </c>
      <c r="EA44" s="118">
        <f t="shared" si="80"/>
        <v>0</v>
      </c>
      <c r="EB44" s="7"/>
      <c r="EC44" s="7"/>
      <c r="ED44" s="7"/>
      <c r="EE44" s="7"/>
    </row>
    <row r="45" spans="1:135" ht="17.100000000000001" customHeight="1" x14ac:dyDescent="0.25">
      <c r="A45" s="774"/>
      <c r="B45" s="777"/>
      <c r="C45" s="172">
        <v>2</v>
      </c>
      <c r="D45" s="63"/>
      <c r="E45" s="65" t="s">
        <v>569</v>
      </c>
      <c r="F45" s="161" t="s">
        <v>569</v>
      </c>
      <c r="G45" s="164"/>
      <c r="H45" s="161"/>
      <c r="I45" s="146"/>
      <c r="J45" s="85"/>
      <c r="K45" s="78"/>
      <c r="L45" s="65"/>
      <c r="M45" s="65"/>
      <c r="N45" s="164" t="s">
        <v>562</v>
      </c>
      <c r="O45" s="161"/>
      <c r="P45" s="146" t="s">
        <v>562</v>
      </c>
      <c r="Q45" s="85"/>
      <c r="R45" s="78"/>
      <c r="S45" s="154"/>
      <c r="T45" s="161" t="s">
        <v>562</v>
      </c>
      <c r="U45" s="164"/>
      <c r="V45" s="161"/>
      <c r="W45" s="146"/>
      <c r="X45" s="85"/>
      <c r="Y45" s="43" t="s">
        <v>52</v>
      </c>
      <c r="Z45" s="229" t="s">
        <v>70</v>
      </c>
      <c r="AA45" s="6"/>
      <c r="AB45" s="266" t="s">
        <v>516</v>
      </c>
      <c r="AC45" s="266" t="s">
        <v>516</v>
      </c>
      <c r="AD45" s="266" t="s">
        <v>516</v>
      </c>
      <c r="AE45" s="272" t="s">
        <v>604</v>
      </c>
      <c r="AF45" s="272" t="s">
        <v>604</v>
      </c>
      <c r="AG45" s="272" t="s">
        <v>604</v>
      </c>
      <c r="AH45" s="272" t="s">
        <v>604</v>
      </c>
      <c r="AI45" s="266" t="s">
        <v>585</v>
      </c>
      <c r="AJ45" s="266" t="s">
        <v>585</v>
      </c>
      <c r="AK45" s="266" t="s">
        <v>585</v>
      </c>
      <c r="AL45" s="266" t="s">
        <v>268</v>
      </c>
      <c r="AM45" s="266" t="s">
        <v>268</v>
      </c>
      <c r="AN45" s="266" t="s">
        <v>287</v>
      </c>
      <c r="AO45" s="266" t="s">
        <v>287</v>
      </c>
      <c r="AP45" s="266" t="s">
        <v>516</v>
      </c>
      <c r="AQ45" s="266" t="s">
        <v>516</v>
      </c>
      <c r="AR45" s="266" t="s">
        <v>516</v>
      </c>
      <c r="AS45" s="266" t="s">
        <v>268</v>
      </c>
      <c r="AT45" s="266" t="s">
        <v>268</v>
      </c>
      <c r="AU45" s="266" t="s">
        <v>287</v>
      </c>
      <c r="AV45" s="266" t="s">
        <v>287</v>
      </c>
      <c r="AX45" s="118"/>
      <c r="AY45" s="118">
        <f t="shared" si="81"/>
        <v>0</v>
      </c>
      <c r="AZ45" s="118">
        <f t="shared" si="44"/>
        <v>0</v>
      </c>
      <c r="BA45" s="118">
        <f t="shared" si="45"/>
        <v>0</v>
      </c>
      <c r="BB45" s="118">
        <f t="shared" si="82"/>
        <v>0</v>
      </c>
      <c r="BC45" s="118">
        <f t="shared" si="46"/>
        <v>0</v>
      </c>
      <c r="BD45" s="118">
        <f t="shared" si="47"/>
        <v>0</v>
      </c>
      <c r="BE45" s="118">
        <f t="shared" si="100"/>
        <v>0</v>
      </c>
      <c r="BF45" s="117">
        <f t="shared" si="101"/>
        <v>0</v>
      </c>
      <c r="BG45" s="118">
        <f t="shared" si="83"/>
        <v>0</v>
      </c>
      <c r="BH45" s="118">
        <f t="shared" si="102"/>
        <v>0</v>
      </c>
      <c r="BI45" s="117">
        <f t="shared" si="103"/>
        <v>0</v>
      </c>
      <c r="BJ45" s="118">
        <f t="shared" si="84"/>
        <v>0</v>
      </c>
      <c r="BK45" s="118">
        <f t="shared" si="48"/>
        <v>0</v>
      </c>
      <c r="BL45" s="118">
        <f t="shared" si="49"/>
        <v>0</v>
      </c>
      <c r="BM45" s="118">
        <f t="shared" si="85"/>
        <v>0</v>
      </c>
      <c r="BN45" s="117">
        <f t="shared" si="104"/>
        <v>0</v>
      </c>
      <c r="BO45" s="117">
        <f t="shared" si="105"/>
        <v>0</v>
      </c>
      <c r="BP45" s="117">
        <f t="shared" si="86"/>
        <v>0</v>
      </c>
      <c r="BQ45" s="117">
        <f t="shared" si="50"/>
        <v>0</v>
      </c>
      <c r="BR45" s="117">
        <f t="shared" si="51"/>
        <v>0</v>
      </c>
      <c r="BS45" s="117">
        <f t="shared" si="87"/>
        <v>0</v>
      </c>
      <c r="BT45" s="117">
        <f t="shared" si="106"/>
        <v>0</v>
      </c>
      <c r="BU45" s="117">
        <f t="shared" si="107"/>
        <v>0</v>
      </c>
      <c r="BV45" s="117">
        <f t="shared" si="108"/>
        <v>0</v>
      </c>
      <c r="BW45" s="117">
        <f t="shared" si="88"/>
        <v>0</v>
      </c>
      <c r="BX45" s="117">
        <f t="shared" si="52"/>
        <v>0</v>
      </c>
      <c r="BY45" s="117">
        <f t="shared" si="53"/>
        <v>0</v>
      </c>
      <c r="BZ45" s="117">
        <f t="shared" si="89"/>
        <v>0</v>
      </c>
      <c r="CA45" s="117">
        <f t="shared" si="54"/>
        <v>0</v>
      </c>
      <c r="CB45" s="117">
        <f t="shared" si="55"/>
        <v>0</v>
      </c>
      <c r="CC45" s="117">
        <f t="shared" si="90"/>
        <v>0</v>
      </c>
      <c r="CD45" s="117">
        <f t="shared" si="56"/>
        <v>3</v>
      </c>
      <c r="CE45" s="117">
        <f t="shared" si="57"/>
        <v>2</v>
      </c>
      <c r="CF45" s="117">
        <f t="shared" si="109"/>
        <v>0</v>
      </c>
      <c r="CG45" s="117">
        <f t="shared" si="110"/>
        <v>0</v>
      </c>
      <c r="CH45" s="117">
        <f t="shared" si="91"/>
        <v>0</v>
      </c>
      <c r="CI45" s="117">
        <f t="shared" ref="CI45:CI64" si="125">COUNTIF(D45:X45,"G.21")</f>
        <v>0</v>
      </c>
      <c r="CJ45" s="117">
        <f t="shared" si="59"/>
        <v>0</v>
      </c>
      <c r="CK45" s="117">
        <f t="shared" si="60"/>
        <v>0</v>
      </c>
      <c r="CL45" s="117">
        <f t="shared" si="92"/>
        <v>0</v>
      </c>
      <c r="CM45" s="117">
        <f t="shared" si="61"/>
        <v>0</v>
      </c>
      <c r="CN45" s="117">
        <f t="shared" si="62"/>
        <v>0</v>
      </c>
      <c r="CO45" s="117">
        <f t="shared" si="63"/>
        <v>0</v>
      </c>
      <c r="CP45" s="117">
        <f t="shared" si="64"/>
        <v>0</v>
      </c>
      <c r="CQ45" s="117">
        <f t="shared" si="111"/>
        <v>0</v>
      </c>
      <c r="CR45" s="117">
        <f t="shared" si="112"/>
        <v>0</v>
      </c>
      <c r="CS45" s="117">
        <f t="shared" si="93"/>
        <v>0</v>
      </c>
      <c r="CT45" s="117">
        <f t="shared" si="65"/>
        <v>0</v>
      </c>
      <c r="CU45" s="117">
        <f t="shared" si="66"/>
        <v>0</v>
      </c>
      <c r="CV45" s="117">
        <f t="shared" si="94"/>
        <v>0</v>
      </c>
      <c r="CW45" s="117">
        <f t="shared" si="113"/>
        <v>0</v>
      </c>
      <c r="CX45" s="117">
        <f t="shared" si="67"/>
        <v>0</v>
      </c>
      <c r="CY45" s="117">
        <f t="shared" si="68"/>
        <v>0</v>
      </c>
      <c r="CZ45" s="117">
        <f t="shared" si="69"/>
        <v>0</v>
      </c>
      <c r="DA45" s="117">
        <f t="shared" si="114"/>
        <v>0</v>
      </c>
      <c r="DB45" s="117">
        <f t="shared" si="70"/>
        <v>0</v>
      </c>
      <c r="DC45" s="117">
        <f t="shared" si="71"/>
        <v>0</v>
      </c>
      <c r="DD45" s="117">
        <f t="shared" si="115"/>
        <v>0</v>
      </c>
      <c r="DE45" s="117">
        <f t="shared" si="116"/>
        <v>0</v>
      </c>
      <c r="DF45" s="117">
        <f t="shared" si="95"/>
        <v>0</v>
      </c>
      <c r="DG45" s="117">
        <f t="shared" si="72"/>
        <v>0</v>
      </c>
      <c r="DH45" s="117">
        <f t="shared" si="73"/>
        <v>0</v>
      </c>
      <c r="DI45" s="117">
        <f t="shared" si="74"/>
        <v>0</v>
      </c>
      <c r="DJ45" s="117">
        <f t="shared" si="117"/>
        <v>0</v>
      </c>
      <c r="DK45" s="117">
        <f t="shared" si="118"/>
        <v>0</v>
      </c>
      <c r="DL45" s="117">
        <f t="shared" si="96"/>
        <v>0</v>
      </c>
      <c r="DM45" s="117">
        <f t="shared" si="75"/>
        <v>0</v>
      </c>
      <c r="DN45" s="117">
        <f t="shared" si="119"/>
        <v>0</v>
      </c>
      <c r="DO45" s="117">
        <f t="shared" si="120"/>
        <v>0</v>
      </c>
      <c r="DP45" s="117">
        <f t="shared" si="97"/>
        <v>0</v>
      </c>
      <c r="DQ45" s="117">
        <f t="shared" si="76"/>
        <v>0</v>
      </c>
      <c r="DR45" s="117">
        <f t="shared" si="77"/>
        <v>0</v>
      </c>
      <c r="DS45" s="117">
        <f t="shared" si="78"/>
        <v>0</v>
      </c>
      <c r="DT45" s="117">
        <f t="shared" si="121"/>
        <v>0</v>
      </c>
      <c r="DU45" s="117">
        <f t="shared" si="122"/>
        <v>0</v>
      </c>
      <c r="DV45" s="117">
        <f t="shared" si="98"/>
        <v>0</v>
      </c>
      <c r="DW45" s="117">
        <f t="shared" si="123"/>
        <v>0</v>
      </c>
      <c r="DX45" s="117">
        <f t="shared" si="124"/>
        <v>0</v>
      </c>
      <c r="DY45" s="117">
        <f t="shared" si="99"/>
        <v>0</v>
      </c>
      <c r="DZ45" s="118">
        <f t="shared" si="79"/>
        <v>0</v>
      </c>
      <c r="EA45" s="118">
        <f t="shared" si="80"/>
        <v>0</v>
      </c>
      <c r="EB45" s="7"/>
      <c r="EC45" s="7"/>
      <c r="ED45" s="7"/>
      <c r="EE45" s="7"/>
    </row>
    <row r="46" spans="1:135" ht="17.100000000000001" customHeight="1" x14ac:dyDescent="0.25">
      <c r="A46" s="774"/>
      <c r="B46" s="777"/>
      <c r="C46" s="172">
        <v>3</v>
      </c>
      <c r="D46" s="63"/>
      <c r="E46" s="65"/>
      <c r="F46" s="161"/>
      <c r="G46" s="164"/>
      <c r="H46" s="161"/>
      <c r="I46" s="146"/>
      <c r="J46" s="85"/>
      <c r="K46" s="78"/>
      <c r="L46" s="65"/>
      <c r="M46" s="65"/>
      <c r="N46" s="164"/>
      <c r="O46" s="161"/>
      <c r="P46" s="242"/>
      <c r="Q46" s="85"/>
      <c r="R46" s="259"/>
      <c r="S46" s="65"/>
      <c r="T46" s="161"/>
      <c r="U46" s="164"/>
      <c r="V46" s="161"/>
      <c r="W46" s="146"/>
      <c r="X46" s="85"/>
      <c r="Y46" s="264" t="s">
        <v>53</v>
      </c>
      <c r="Z46" s="10" t="s">
        <v>71</v>
      </c>
      <c r="AA46" s="6"/>
      <c r="AB46" s="272" t="s">
        <v>617</v>
      </c>
      <c r="AC46" s="272" t="s">
        <v>617</v>
      </c>
      <c r="AD46" s="272" t="s">
        <v>617</v>
      </c>
      <c r="AE46" s="272" t="s">
        <v>604</v>
      </c>
      <c r="AF46" s="272" t="s">
        <v>604</v>
      </c>
      <c r="AG46" s="272" t="s">
        <v>604</v>
      </c>
      <c r="AH46" s="272" t="s">
        <v>604</v>
      </c>
      <c r="AI46" s="266" t="s">
        <v>585</v>
      </c>
      <c r="AJ46" s="266" t="s">
        <v>585</v>
      </c>
      <c r="AK46" s="266" t="s">
        <v>585</v>
      </c>
      <c r="AL46" s="266" t="s">
        <v>268</v>
      </c>
      <c r="AM46" s="266" t="s">
        <v>268</v>
      </c>
      <c r="AN46" s="266" t="s">
        <v>287</v>
      </c>
      <c r="AO46" s="266" t="s">
        <v>287</v>
      </c>
      <c r="AP46" s="266" t="s">
        <v>516</v>
      </c>
      <c r="AQ46" s="266" t="s">
        <v>516</v>
      </c>
      <c r="AR46" s="266" t="s">
        <v>516</v>
      </c>
      <c r="AS46" s="266" t="s">
        <v>268</v>
      </c>
      <c r="AT46" s="266" t="s">
        <v>268</v>
      </c>
      <c r="AU46" s="266" t="s">
        <v>287</v>
      </c>
      <c r="AV46" s="266" t="s">
        <v>287</v>
      </c>
      <c r="AX46" s="118"/>
      <c r="AY46" s="118">
        <f t="shared" si="81"/>
        <v>0</v>
      </c>
      <c r="AZ46" s="118">
        <f t="shared" si="44"/>
        <v>0</v>
      </c>
      <c r="BA46" s="118">
        <f t="shared" si="45"/>
        <v>0</v>
      </c>
      <c r="BB46" s="118">
        <f t="shared" si="82"/>
        <v>0</v>
      </c>
      <c r="BC46" s="118">
        <f t="shared" si="46"/>
        <v>0</v>
      </c>
      <c r="BD46" s="118">
        <f t="shared" si="47"/>
        <v>0</v>
      </c>
      <c r="BE46" s="118">
        <f t="shared" si="100"/>
        <v>0</v>
      </c>
      <c r="BF46" s="117">
        <f t="shared" si="101"/>
        <v>0</v>
      </c>
      <c r="BG46" s="118">
        <f t="shared" si="83"/>
        <v>0</v>
      </c>
      <c r="BH46" s="118">
        <f t="shared" si="102"/>
        <v>0</v>
      </c>
      <c r="BI46" s="117">
        <f t="shared" si="103"/>
        <v>0</v>
      </c>
      <c r="BJ46" s="118">
        <f t="shared" si="84"/>
        <v>0</v>
      </c>
      <c r="BK46" s="118">
        <f t="shared" si="48"/>
        <v>0</v>
      </c>
      <c r="BL46" s="118">
        <f t="shared" si="49"/>
        <v>0</v>
      </c>
      <c r="BM46" s="118">
        <f t="shared" si="85"/>
        <v>0</v>
      </c>
      <c r="BN46" s="117">
        <f t="shared" si="104"/>
        <v>0</v>
      </c>
      <c r="BO46" s="117">
        <f t="shared" si="105"/>
        <v>0</v>
      </c>
      <c r="BP46" s="117">
        <f t="shared" si="86"/>
        <v>0</v>
      </c>
      <c r="BQ46" s="117">
        <f t="shared" si="50"/>
        <v>0</v>
      </c>
      <c r="BR46" s="117">
        <f t="shared" si="51"/>
        <v>0</v>
      </c>
      <c r="BS46" s="117">
        <f t="shared" si="87"/>
        <v>0</v>
      </c>
      <c r="BT46" s="117">
        <f t="shared" si="106"/>
        <v>0</v>
      </c>
      <c r="BU46" s="117">
        <f t="shared" si="107"/>
        <v>0</v>
      </c>
      <c r="BV46" s="117">
        <f t="shared" si="108"/>
        <v>0</v>
      </c>
      <c r="BW46" s="117">
        <f t="shared" si="88"/>
        <v>0</v>
      </c>
      <c r="BX46" s="117">
        <f t="shared" si="52"/>
        <v>0</v>
      </c>
      <c r="BY46" s="117">
        <f t="shared" si="53"/>
        <v>0</v>
      </c>
      <c r="BZ46" s="117">
        <f t="shared" si="89"/>
        <v>0</v>
      </c>
      <c r="CA46" s="117">
        <f t="shared" si="54"/>
        <v>0</v>
      </c>
      <c r="CB46" s="117">
        <f t="shared" si="55"/>
        <v>0</v>
      </c>
      <c r="CC46" s="117">
        <f t="shared" si="90"/>
        <v>0</v>
      </c>
      <c r="CD46" s="117">
        <f t="shared" si="56"/>
        <v>0</v>
      </c>
      <c r="CE46" s="117">
        <f t="shared" si="57"/>
        <v>0</v>
      </c>
      <c r="CF46" s="117">
        <f t="shared" si="109"/>
        <v>0</v>
      </c>
      <c r="CG46" s="117">
        <f t="shared" si="110"/>
        <v>0</v>
      </c>
      <c r="CH46" s="117">
        <f t="shared" si="91"/>
        <v>0</v>
      </c>
      <c r="CI46" s="117">
        <f t="shared" si="125"/>
        <v>0</v>
      </c>
      <c r="CJ46" s="117">
        <f t="shared" si="59"/>
        <v>0</v>
      </c>
      <c r="CK46" s="117">
        <f t="shared" si="60"/>
        <v>0</v>
      </c>
      <c r="CL46" s="117">
        <f t="shared" si="92"/>
        <v>0</v>
      </c>
      <c r="CM46" s="117">
        <f t="shared" si="61"/>
        <v>0</v>
      </c>
      <c r="CN46" s="117">
        <f t="shared" si="62"/>
        <v>0</v>
      </c>
      <c r="CO46" s="117">
        <f t="shared" si="63"/>
        <v>0</v>
      </c>
      <c r="CP46" s="117">
        <f t="shared" si="64"/>
        <v>0</v>
      </c>
      <c r="CQ46" s="117">
        <f t="shared" si="111"/>
        <v>0</v>
      </c>
      <c r="CR46" s="117">
        <f t="shared" si="112"/>
        <v>0</v>
      </c>
      <c r="CS46" s="117">
        <f t="shared" si="93"/>
        <v>0</v>
      </c>
      <c r="CT46" s="117">
        <f t="shared" si="65"/>
        <v>0</v>
      </c>
      <c r="CU46" s="117">
        <f t="shared" si="66"/>
        <v>0</v>
      </c>
      <c r="CV46" s="117">
        <f t="shared" si="94"/>
        <v>0</v>
      </c>
      <c r="CW46" s="117">
        <f t="shared" si="113"/>
        <v>0</v>
      </c>
      <c r="CX46" s="117">
        <f t="shared" si="67"/>
        <v>0</v>
      </c>
      <c r="CY46" s="117">
        <f t="shared" si="68"/>
        <v>0</v>
      </c>
      <c r="CZ46" s="117">
        <f t="shared" si="69"/>
        <v>0</v>
      </c>
      <c r="DA46" s="117">
        <f t="shared" si="114"/>
        <v>0</v>
      </c>
      <c r="DB46" s="117">
        <f t="shared" si="70"/>
        <v>0</v>
      </c>
      <c r="DC46" s="117">
        <f t="shared" si="71"/>
        <v>0</v>
      </c>
      <c r="DD46" s="117">
        <f t="shared" si="115"/>
        <v>0</v>
      </c>
      <c r="DE46" s="117">
        <f t="shared" si="116"/>
        <v>0</v>
      </c>
      <c r="DF46" s="117">
        <f t="shared" si="95"/>
        <v>0</v>
      </c>
      <c r="DG46" s="117">
        <f t="shared" si="72"/>
        <v>0</v>
      </c>
      <c r="DH46" s="117">
        <f t="shared" si="73"/>
        <v>0</v>
      </c>
      <c r="DI46" s="117">
        <f t="shared" si="74"/>
        <v>0</v>
      </c>
      <c r="DJ46" s="117">
        <f t="shared" si="117"/>
        <v>0</v>
      </c>
      <c r="DK46" s="117">
        <f t="shared" si="118"/>
        <v>0</v>
      </c>
      <c r="DL46" s="117">
        <f t="shared" si="96"/>
        <v>0</v>
      </c>
      <c r="DM46" s="117">
        <f t="shared" si="75"/>
        <v>0</v>
      </c>
      <c r="DN46" s="117">
        <f t="shared" si="119"/>
        <v>0</v>
      </c>
      <c r="DO46" s="117">
        <f t="shared" si="120"/>
        <v>0</v>
      </c>
      <c r="DP46" s="117">
        <f t="shared" si="97"/>
        <v>0</v>
      </c>
      <c r="DQ46" s="117">
        <f t="shared" si="76"/>
        <v>0</v>
      </c>
      <c r="DR46" s="117">
        <f t="shared" si="77"/>
        <v>0</v>
      </c>
      <c r="DS46" s="117">
        <f t="shared" si="78"/>
        <v>0</v>
      </c>
      <c r="DT46" s="117">
        <f t="shared" si="121"/>
        <v>0</v>
      </c>
      <c r="DU46" s="117">
        <f t="shared" si="122"/>
        <v>0</v>
      </c>
      <c r="DV46" s="117">
        <f t="shared" si="98"/>
        <v>0</v>
      </c>
      <c r="DW46" s="117">
        <f t="shared" si="123"/>
        <v>0</v>
      </c>
      <c r="DX46" s="117">
        <f t="shared" si="124"/>
        <v>0</v>
      </c>
      <c r="DY46" s="117">
        <f t="shared" si="99"/>
        <v>0</v>
      </c>
      <c r="DZ46" s="118">
        <f t="shared" si="79"/>
        <v>0</v>
      </c>
      <c r="EA46" s="118">
        <f t="shared" si="80"/>
        <v>0</v>
      </c>
      <c r="EB46" s="7"/>
      <c r="EC46" s="7"/>
      <c r="ED46" s="7"/>
      <c r="EE46" s="7"/>
    </row>
    <row r="47" spans="1:135" ht="17.100000000000001" customHeight="1" x14ac:dyDescent="0.25">
      <c r="A47" s="774"/>
      <c r="B47" s="777"/>
      <c r="C47" s="172">
        <v>4</v>
      </c>
      <c r="D47" s="61"/>
      <c r="E47" s="72"/>
      <c r="F47" s="201"/>
      <c r="G47" s="211"/>
      <c r="H47" s="201"/>
      <c r="I47" s="145"/>
      <c r="J47" s="91"/>
      <c r="K47" s="61"/>
      <c r="L47" s="72"/>
      <c r="M47" s="201"/>
      <c r="N47" s="211"/>
      <c r="O47" s="201"/>
      <c r="P47" s="145"/>
      <c r="Q47" s="91"/>
      <c r="R47" s="127"/>
      <c r="S47" s="153"/>
      <c r="T47" s="201"/>
      <c r="U47" s="211"/>
      <c r="V47" s="201"/>
      <c r="W47" s="145"/>
      <c r="X47" s="91"/>
      <c r="Y47" s="43" t="s">
        <v>54</v>
      </c>
      <c r="Z47" s="229" t="s">
        <v>72</v>
      </c>
      <c r="AA47" s="6"/>
      <c r="AB47" s="272" t="s">
        <v>617</v>
      </c>
      <c r="AC47" s="272" t="s">
        <v>617</v>
      </c>
      <c r="AD47" s="272" t="s">
        <v>617</v>
      </c>
      <c r="AE47" s="266" t="s">
        <v>387</v>
      </c>
      <c r="AF47" s="266" t="s">
        <v>387</v>
      </c>
      <c r="AG47" s="266" t="s">
        <v>521</v>
      </c>
      <c r="AH47" s="266" t="s">
        <v>521</v>
      </c>
      <c r="AI47" s="266" t="s">
        <v>517</v>
      </c>
      <c r="AJ47" s="266" t="s">
        <v>517</v>
      </c>
      <c r="AK47" s="266" t="s">
        <v>517</v>
      </c>
      <c r="AL47" s="266" t="s">
        <v>592</v>
      </c>
      <c r="AM47" s="266" t="s">
        <v>592</v>
      </c>
      <c r="AN47" s="266" t="s">
        <v>521</v>
      </c>
      <c r="AO47" s="266" t="s">
        <v>521</v>
      </c>
      <c r="AP47" s="266" t="s">
        <v>458</v>
      </c>
      <c r="AQ47" s="266" t="s">
        <v>458</v>
      </c>
      <c r="AR47" s="266" t="s">
        <v>458</v>
      </c>
      <c r="AS47" s="266" t="s">
        <v>592</v>
      </c>
      <c r="AT47" s="266" t="s">
        <v>592</v>
      </c>
      <c r="AU47" s="266" t="s">
        <v>521</v>
      </c>
      <c r="AV47" s="266" t="s">
        <v>521</v>
      </c>
      <c r="AX47" s="118"/>
      <c r="AY47" s="118">
        <f t="shared" si="81"/>
        <v>0</v>
      </c>
      <c r="AZ47" s="118">
        <f t="shared" si="44"/>
        <v>0</v>
      </c>
      <c r="BA47" s="118">
        <f t="shared" si="45"/>
        <v>0</v>
      </c>
      <c r="BB47" s="118">
        <f t="shared" si="82"/>
        <v>0</v>
      </c>
      <c r="BC47" s="118">
        <f t="shared" si="46"/>
        <v>0</v>
      </c>
      <c r="BD47" s="118">
        <f t="shared" si="47"/>
        <v>0</v>
      </c>
      <c r="BE47" s="118">
        <f t="shared" si="100"/>
        <v>0</v>
      </c>
      <c r="BF47" s="117">
        <f t="shared" si="101"/>
        <v>0</v>
      </c>
      <c r="BG47" s="118">
        <f t="shared" si="83"/>
        <v>0</v>
      </c>
      <c r="BH47" s="118">
        <f t="shared" si="102"/>
        <v>0</v>
      </c>
      <c r="BI47" s="117">
        <f t="shared" si="103"/>
        <v>0</v>
      </c>
      <c r="BJ47" s="118">
        <f t="shared" si="84"/>
        <v>0</v>
      </c>
      <c r="BK47" s="118">
        <f t="shared" si="48"/>
        <v>0</v>
      </c>
      <c r="BL47" s="118">
        <f t="shared" si="49"/>
        <v>0</v>
      </c>
      <c r="BM47" s="118">
        <f t="shared" si="85"/>
        <v>0</v>
      </c>
      <c r="BN47" s="117">
        <f t="shared" si="104"/>
        <v>0</v>
      </c>
      <c r="BO47" s="117">
        <f t="shared" si="105"/>
        <v>0</v>
      </c>
      <c r="BP47" s="117">
        <f t="shared" si="86"/>
        <v>0</v>
      </c>
      <c r="BQ47" s="117">
        <f t="shared" si="50"/>
        <v>0</v>
      </c>
      <c r="BR47" s="117">
        <f t="shared" si="51"/>
        <v>0</v>
      </c>
      <c r="BS47" s="117">
        <f t="shared" si="87"/>
        <v>0</v>
      </c>
      <c r="BT47" s="117">
        <f t="shared" si="106"/>
        <v>0</v>
      </c>
      <c r="BU47" s="117">
        <f t="shared" si="107"/>
        <v>0</v>
      </c>
      <c r="BV47" s="117">
        <f t="shared" si="108"/>
        <v>0</v>
      </c>
      <c r="BW47" s="117">
        <f t="shared" si="88"/>
        <v>0</v>
      </c>
      <c r="BX47" s="117">
        <f t="shared" si="52"/>
        <v>0</v>
      </c>
      <c r="BY47" s="117">
        <f t="shared" si="53"/>
        <v>0</v>
      </c>
      <c r="BZ47" s="117">
        <f t="shared" si="89"/>
        <v>0</v>
      </c>
      <c r="CA47" s="117">
        <f t="shared" si="54"/>
        <v>0</v>
      </c>
      <c r="CB47" s="117">
        <f t="shared" si="55"/>
        <v>0</v>
      </c>
      <c r="CC47" s="117">
        <f t="shared" si="90"/>
        <v>0</v>
      </c>
      <c r="CD47" s="117">
        <f t="shared" si="56"/>
        <v>0</v>
      </c>
      <c r="CE47" s="117">
        <f t="shared" si="57"/>
        <v>0</v>
      </c>
      <c r="CF47" s="117">
        <f t="shared" si="109"/>
        <v>0</v>
      </c>
      <c r="CG47" s="117">
        <f t="shared" si="110"/>
        <v>0</v>
      </c>
      <c r="CH47" s="117">
        <f t="shared" si="91"/>
        <v>0</v>
      </c>
      <c r="CI47" s="117">
        <f t="shared" si="125"/>
        <v>0</v>
      </c>
      <c r="CJ47" s="117">
        <f t="shared" si="59"/>
        <v>0</v>
      </c>
      <c r="CK47" s="117">
        <f t="shared" si="60"/>
        <v>0</v>
      </c>
      <c r="CL47" s="117">
        <f t="shared" si="92"/>
        <v>0</v>
      </c>
      <c r="CM47" s="117">
        <f t="shared" si="61"/>
        <v>0</v>
      </c>
      <c r="CN47" s="117">
        <f t="shared" si="62"/>
        <v>0</v>
      </c>
      <c r="CO47" s="117">
        <f t="shared" si="63"/>
        <v>0</v>
      </c>
      <c r="CP47" s="117">
        <f t="shared" si="64"/>
        <v>0</v>
      </c>
      <c r="CQ47" s="117">
        <f t="shared" si="111"/>
        <v>0</v>
      </c>
      <c r="CR47" s="117">
        <f t="shared" si="112"/>
        <v>0</v>
      </c>
      <c r="CS47" s="117">
        <f t="shared" si="93"/>
        <v>0</v>
      </c>
      <c r="CT47" s="117">
        <f t="shared" si="65"/>
        <v>0</v>
      </c>
      <c r="CU47" s="117">
        <f t="shared" si="66"/>
        <v>0</v>
      </c>
      <c r="CV47" s="117">
        <f t="shared" si="94"/>
        <v>0</v>
      </c>
      <c r="CW47" s="117">
        <f t="shared" si="113"/>
        <v>0</v>
      </c>
      <c r="CX47" s="117">
        <f t="shared" si="67"/>
        <v>0</v>
      </c>
      <c r="CY47" s="117">
        <f t="shared" si="68"/>
        <v>0</v>
      </c>
      <c r="CZ47" s="117">
        <f t="shared" si="69"/>
        <v>0</v>
      </c>
      <c r="DA47" s="117">
        <f t="shared" si="114"/>
        <v>0</v>
      </c>
      <c r="DB47" s="117">
        <f t="shared" si="70"/>
        <v>0</v>
      </c>
      <c r="DC47" s="117">
        <f t="shared" si="71"/>
        <v>0</v>
      </c>
      <c r="DD47" s="117">
        <f t="shared" si="115"/>
        <v>0</v>
      </c>
      <c r="DE47" s="117">
        <f t="shared" si="116"/>
        <v>0</v>
      </c>
      <c r="DF47" s="117">
        <f t="shared" si="95"/>
        <v>0</v>
      </c>
      <c r="DG47" s="117">
        <f t="shared" si="72"/>
        <v>0</v>
      </c>
      <c r="DH47" s="117">
        <f t="shared" si="73"/>
        <v>0</v>
      </c>
      <c r="DI47" s="117">
        <f t="shared" si="74"/>
        <v>0</v>
      </c>
      <c r="DJ47" s="117">
        <f t="shared" si="117"/>
        <v>0</v>
      </c>
      <c r="DK47" s="117">
        <f t="shared" si="118"/>
        <v>0</v>
      </c>
      <c r="DL47" s="117">
        <f t="shared" si="96"/>
        <v>0</v>
      </c>
      <c r="DM47" s="117">
        <f t="shared" si="75"/>
        <v>0</v>
      </c>
      <c r="DN47" s="117">
        <f t="shared" si="119"/>
        <v>0</v>
      </c>
      <c r="DO47" s="117">
        <f t="shared" si="120"/>
        <v>0</v>
      </c>
      <c r="DP47" s="117">
        <f t="shared" si="97"/>
        <v>0</v>
      </c>
      <c r="DQ47" s="117">
        <f t="shared" si="76"/>
        <v>0</v>
      </c>
      <c r="DR47" s="117">
        <f t="shared" si="77"/>
        <v>0</v>
      </c>
      <c r="DS47" s="117">
        <f t="shared" si="78"/>
        <v>0</v>
      </c>
      <c r="DT47" s="117">
        <f t="shared" si="121"/>
        <v>0</v>
      </c>
      <c r="DU47" s="117">
        <f t="shared" si="122"/>
        <v>0</v>
      </c>
      <c r="DV47" s="117">
        <f t="shared" si="98"/>
        <v>0</v>
      </c>
      <c r="DW47" s="117">
        <f t="shared" si="123"/>
        <v>0</v>
      </c>
      <c r="DX47" s="117">
        <f t="shared" si="124"/>
        <v>0</v>
      </c>
      <c r="DY47" s="117">
        <f t="shared" si="99"/>
        <v>0</v>
      </c>
      <c r="DZ47" s="118">
        <f t="shared" si="79"/>
        <v>0</v>
      </c>
      <c r="EA47" s="118">
        <f t="shared" si="80"/>
        <v>0</v>
      </c>
      <c r="EB47" s="7"/>
      <c r="EC47" s="7"/>
      <c r="ED47" s="7"/>
      <c r="EE47" s="7"/>
    </row>
    <row r="48" spans="1:135" ht="17.100000000000001" customHeight="1" x14ac:dyDescent="0.25">
      <c r="A48" s="774"/>
      <c r="B48" s="777"/>
      <c r="C48" s="172">
        <v>5</v>
      </c>
      <c r="D48" s="63"/>
      <c r="E48" s="65"/>
      <c r="F48" s="161"/>
      <c r="G48" s="164"/>
      <c r="H48" s="161"/>
      <c r="I48" s="146"/>
      <c r="J48" s="85"/>
      <c r="K48" s="63"/>
      <c r="L48" s="65"/>
      <c r="M48" s="161"/>
      <c r="N48" s="164"/>
      <c r="O48" s="161"/>
      <c r="P48" s="146"/>
      <c r="Q48" s="85"/>
      <c r="R48" s="78"/>
      <c r="S48" s="154"/>
      <c r="T48" s="161"/>
      <c r="U48" s="164"/>
      <c r="V48" s="161"/>
      <c r="W48" s="146"/>
      <c r="X48" s="85"/>
      <c r="Y48" s="42" t="s">
        <v>56</v>
      </c>
      <c r="Z48" s="10" t="s">
        <v>534</v>
      </c>
      <c r="AA48" s="6"/>
      <c r="AB48" s="272" t="s">
        <v>617</v>
      </c>
      <c r="AC48" s="272" t="s">
        <v>617</v>
      </c>
      <c r="AD48" s="272" t="s">
        <v>617</v>
      </c>
      <c r="AE48" s="266" t="s">
        <v>387</v>
      </c>
      <c r="AF48" s="266" t="s">
        <v>387</v>
      </c>
      <c r="AG48" s="266" t="s">
        <v>521</v>
      </c>
      <c r="AH48" s="266" t="s">
        <v>521</v>
      </c>
      <c r="AI48" s="266" t="s">
        <v>517</v>
      </c>
      <c r="AJ48" s="266" t="s">
        <v>517</v>
      </c>
      <c r="AK48" s="266" t="s">
        <v>517</v>
      </c>
      <c r="AL48" s="266" t="s">
        <v>592</v>
      </c>
      <c r="AM48" s="266" t="s">
        <v>592</v>
      </c>
      <c r="AN48" s="266" t="s">
        <v>521</v>
      </c>
      <c r="AO48" s="266" t="s">
        <v>521</v>
      </c>
      <c r="AP48" s="266" t="s">
        <v>458</v>
      </c>
      <c r="AQ48" s="266" t="s">
        <v>458</v>
      </c>
      <c r="AR48" s="266" t="s">
        <v>458</v>
      </c>
      <c r="AS48" s="266" t="s">
        <v>592</v>
      </c>
      <c r="AT48" s="266" t="s">
        <v>592</v>
      </c>
      <c r="AU48" s="266" t="s">
        <v>521</v>
      </c>
      <c r="AV48" s="266" t="s">
        <v>521</v>
      </c>
      <c r="AX48" s="118"/>
      <c r="AY48" s="118">
        <f t="shared" si="81"/>
        <v>0</v>
      </c>
      <c r="AZ48" s="118">
        <f t="shared" si="44"/>
        <v>0</v>
      </c>
      <c r="BA48" s="118">
        <f t="shared" si="45"/>
        <v>0</v>
      </c>
      <c r="BB48" s="118">
        <f t="shared" si="82"/>
        <v>0</v>
      </c>
      <c r="BC48" s="118">
        <f t="shared" si="46"/>
        <v>0</v>
      </c>
      <c r="BD48" s="118">
        <f t="shared" si="47"/>
        <v>0</v>
      </c>
      <c r="BE48" s="118">
        <f t="shared" si="100"/>
        <v>0</v>
      </c>
      <c r="BF48" s="117">
        <f t="shared" si="101"/>
        <v>0</v>
      </c>
      <c r="BG48" s="118">
        <f t="shared" si="83"/>
        <v>0</v>
      </c>
      <c r="BH48" s="118">
        <f t="shared" si="102"/>
        <v>0</v>
      </c>
      <c r="BI48" s="117">
        <f t="shared" si="103"/>
        <v>0</v>
      </c>
      <c r="BJ48" s="118">
        <f t="shared" si="84"/>
        <v>0</v>
      </c>
      <c r="BK48" s="118">
        <f t="shared" si="48"/>
        <v>0</v>
      </c>
      <c r="BL48" s="118">
        <f t="shared" si="49"/>
        <v>0</v>
      </c>
      <c r="BM48" s="118">
        <f t="shared" si="85"/>
        <v>0</v>
      </c>
      <c r="BN48" s="117">
        <f t="shared" si="104"/>
        <v>0</v>
      </c>
      <c r="BO48" s="117">
        <f t="shared" si="105"/>
        <v>0</v>
      </c>
      <c r="BP48" s="117">
        <f t="shared" si="86"/>
        <v>0</v>
      </c>
      <c r="BQ48" s="117">
        <f t="shared" si="50"/>
        <v>0</v>
      </c>
      <c r="BR48" s="117">
        <f t="shared" si="51"/>
        <v>0</v>
      </c>
      <c r="BS48" s="117">
        <f t="shared" si="87"/>
        <v>0</v>
      </c>
      <c r="BT48" s="117">
        <f t="shared" si="106"/>
        <v>0</v>
      </c>
      <c r="BU48" s="117">
        <f t="shared" si="107"/>
        <v>0</v>
      </c>
      <c r="BV48" s="117">
        <f t="shared" si="108"/>
        <v>0</v>
      </c>
      <c r="BW48" s="117">
        <f t="shared" si="88"/>
        <v>0</v>
      </c>
      <c r="BX48" s="117">
        <f t="shared" si="52"/>
        <v>0</v>
      </c>
      <c r="BY48" s="117">
        <f t="shared" si="53"/>
        <v>0</v>
      </c>
      <c r="BZ48" s="117">
        <f t="shared" si="89"/>
        <v>0</v>
      </c>
      <c r="CA48" s="117">
        <f t="shared" si="54"/>
        <v>0</v>
      </c>
      <c r="CB48" s="117">
        <f t="shared" si="55"/>
        <v>0</v>
      </c>
      <c r="CC48" s="117">
        <f t="shared" si="90"/>
        <v>0</v>
      </c>
      <c r="CD48" s="117">
        <f t="shared" si="56"/>
        <v>0</v>
      </c>
      <c r="CE48" s="117">
        <f t="shared" si="57"/>
        <v>0</v>
      </c>
      <c r="CF48" s="117">
        <f t="shared" si="109"/>
        <v>0</v>
      </c>
      <c r="CG48" s="117">
        <f t="shared" si="110"/>
        <v>0</v>
      </c>
      <c r="CH48" s="117">
        <f t="shared" si="91"/>
        <v>0</v>
      </c>
      <c r="CI48" s="117">
        <f t="shared" si="125"/>
        <v>0</v>
      </c>
      <c r="CJ48" s="117">
        <f t="shared" si="59"/>
        <v>0</v>
      </c>
      <c r="CK48" s="117">
        <f t="shared" si="60"/>
        <v>0</v>
      </c>
      <c r="CL48" s="117">
        <f t="shared" si="92"/>
        <v>0</v>
      </c>
      <c r="CM48" s="117">
        <f t="shared" si="61"/>
        <v>0</v>
      </c>
      <c r="CN48" s="117">
        <f t="shared" si="62"/>
        <v>0</v>
      </c>
      <c r="CO48" s="117">
        <f t="shared" si="63"/>
        <v>0</v>
      </c>
      <c r="CP48" s="117">
        <f t="shared" si="64"/>
        <v>0</v>
      </c>
      <c r="CQ48" s="117">
        <f t="shared" si="111"/>
        <v>0</v>
      </c>
      <c r="CR48" s="117">
        <f t="shared" si="112"/>
        <v>0</v>
      </c>
      <c r="CS48" s="117">
        <f t="shared" si="93"/>
        <v>0</v>
      </c>
      <c r="CT48" s="117">
        <f t="shared" si="65"/>
        <v>0</v>
      </c>
      <c r="CU48" s="117">
        <f t="shared" si="66"/>
        <v>0</v>
      </c>
      <c r="CV48" s="117">
        <f t="shared" si="94"/>
        <v>0</v>
      </c>
      <c r="CW48" s="117">
        <f t="shared" si="113"/>
        <v>0</v>
      </c>
      <c r="CX48" s="117">
        <f t="shared" si="67"/>
        <v>0</v>
      </c>
      <c r="CY48" s="117">
        <f t="shared" si="68"/>
        <v>0</v>
      </c>
      <c r="CZ48" s="117">
        <f t="shared" si="69"/>
        <v>0</v>
      </c>
      <c r="DA48" s="117">
        <f t="shared" si="114"/>
        <v>0</v>
      </c>
      <c r="DB48" s="117">
        <f t="shared" si="70"/>
        <v>0</v>
      </c>
      <c r="DC48" s="117">
        <f t="shared" si="71"/>
        <v>0</v>
      </c>
      <c r="DD48" s="117">
        <f t="shared" si="115"/>
        <v>0</v>
      </c>
      <c r="DE48" s="117">
        <f t="shared" si="116"/>
        <v>0</v>
      </c>
      <c r="DF48" s="117">
        <f t="shared" si="95"/>
        <v>0</v>
      </c>
      <c r="DG48" s="117">
        <f t="shared" si="72"/>
        <v>0</v>
      </c>
      <c r="DH48" s="117">
        <f t="shared" si="73"/>
        <v>0</v>
      </c>
      <c r="DI48" s="117">
        <f t="shared" si="74"/>
        <v>0</v>
      </c>
      <c r="DJ48" s="117">
        <f t="shared" si="117"/>
        <v>0</v>
      </c>
      <c r="DK48" s="117">
        <f t="shared" si="118"/>
        <v>0</v>
      </c>
      <c r="DL48" s="117">
        <f t="shared" si="96"/>
        <v>0</v>
      </c>
      <c r="DM48" s="117">
        <f t="shared" si="75"/>
        <v>0</v>
      </c>
      <c r="DN48" s="117">
        <f t="shared" si="119"/>
        <v>0</v>
      </c>
      <c r="DO48" s="117">
        <f t="shared" si="120"/>
        <v>0</v>
      </c>
      <c r="DP48" s="117">
        <f t="shared" si="97"/>
        <v>0</v>
      </c>
      <c r="DQ48" s="117">
        <f t="shared" si="76"/>
        <v>0</v>
      </c>
      <c r="DR48" s="117">
        <f t="shared" si="77"/>
        <v>0</v>
      </c>
      <c r="DS48" s="117">
        <f t="shared" si="78"/>
        <v>0</v>
      </c>
      <c r="DT48" s="117">
        <f t="shared" si="121"/>
        <v>0</v>
      </c>
      <c r="DU48" s="117">
        <f t="shared" si="122"/>
        <v>0</v>
      </c>
      <c r="DV48" s="117">
        <f t="shared" si="98"/>
        <v>0</v>
      </c>
      <c r="DW48" s="117">
        <f t="shared" si="123"/>
        <v>0</v>
      </c>
      <c r="DX48" s="117">
        <f t="shared" si="124"/>
        <v>0</v>
      </c>
      <c r="DY48" s="117">
        <f t="shared" si="99"/>
        <v>0</v>
      </c>
      <c r="DZ48" s="118">
        <f t="shared" si="79"/>
        <v>0</v>
      </c>
      <c r="EA48" s="118">
        <f t="shared" si="80"/>
        <v>0</v>
      </c>
      <c r="EB48" s="7"/>
      <c r="EC48" s="7"/>
      <c r="ED48" s="7"/>
      <c r="EE48" s="7"/>
    </row>
    <row r="49" spans="1:135" ht="17.100000000000001" customHeight="1" x14ac:dyDescent="0.25">
      <c r="A49" s="774"/>
      <c r="B49" s="777"/>
      <c r="C49" s="172">
        <v>6</v>
      </c>
      <c r="D49" s="261"/>
      <c r="E49" s="65"/>
      <c r="F49" s="201"/>
      <c r="G49" s="211"/>
      <c r="H49" s="201"/>
      <c r="I49" s="145"/>
      <c r="J49" s="91"/>
      <c r="K49" s="127"/>
      <c r="L49" s="72"/>
      <c r="M49" s="201"/>
      <c r="N49" s="211"/>
      <c r="O49" s="201"/>
      <c r="P49" s="145"/>
      <c r="Q49" s="91"/>
      <c r="R49" s="127"/>
      <c r="S49" s="153"/>
      <c r="T49" s="201"/>
      <c r="U49" s="211"/>
      <c r="V49" s="201"/>
      <c r="W49" s="145"/>
      <c r="X49" s="91"/>
      <c r="Y49" s="42" t="s">
        <v>431</v>
      </c>
      <c r="Z49" s="10" t="s">
        <v>441</v>
      </c>
      <c r="AA49" s="6"/>
      <c r="AB49" s="266" t="s">
        <v>592</v>
      </c>
      <c r="AC49" s="266" t="s">
        <v>592</v>
      </c>
      <c r="AD49" s="266" t="s">
        <v>592</v>
      </c>
      <c r="AE49" s="266" t="s">
        <v>387</v>
      </c>
      <c r="AF49" s="266" t="s">
        <v>387</v>
      </c>
      <c r="AG49" s="266" t="s">
        <v>521</v>
      </c>
      <c r="AH49" s="266" t="s">
        <v>521</v>
      </c>
      <c r="AI49" s="266" t="s">
        <v>517</v>
      </c>
      <c r="AJ49" s="266" t="s">
        <v>517</v>
      </c>
      <c r="AK49" s="266" t="s">
        <v>517</v>
      </c>
      <c r="AL49" s="266" t="s">
        <v>287</v>
      </c>
      <c r="AM49" s="266" t="s">
        <v>287</v>
      </c>
      <c r="AN49" s="266" t="s">
        <v>521</v>
      </c>
      <c r="AO49" s="266" t="s">
        <v>521</v>
      </c>
      <c r="AP49" s="266" t="s">
        <v>287</v>
      </c>
      <c r="AQ49" s="266" t="s">
        <v>287</v>
      </c>
      <c r="AR49" s="266" t="s">
        <v>287</v>
      </c>
      <c r="AS49" s="266" t="s">
        <v>287</v>
      </c>
      <c r="AT49" s="266" t="s">
        <v>287</v>
      </c>
      <c r="AU49" s="266" t="s">
        <v>521</v>
      </c>
      <c r="AV49" s="266" t="s">
        <v>521</v>
      </c>
      <c r="AX49" s="118"/>
      <c r="AY49" s="118">
        <f t="shared" si="81"/>
        <v>0</v>
      </c>
      <c r="AZ49" s="118">
        <f t="shared" si="44"/>
        <v>0</v>
      </c>
      <c r="BA49" s="118">
        <f t="shared" si="45"/>
        <v>0</v>
      </c>
      <c r="BB49" s="118">
        <f t="shared" si="82"/>
        <v>0</v>
      </c>
      <c r="BC49" s="118">
        <f t="shared" si="46"/>
        <v>0</v>
      </c>
      <c r="BD49" s="118">
        <f t="shared" si="47"/>
        <v>0</v>
      </c>
      <c r="BE49" s="118">
        <f t="shared" si="100"/>
        <v>0</v>
      </c>
      <c r="BF49" s="117">
        <f t="shared" si="101"/>
        <v>0</v>
      </c>
      <c r="BG49" s="118">
        <f t="shared" si="83"/>
        <v>0</v>
      </c>
      <c r="BH49" s="118">
        <f t="shared" si="102"/>
        <v>0</v>
      </c>
      <c r="BI49" s="117">
        <f t="shared" si="103"/>
        <v>0</v>
      </c>
      <c r="BJ49" s="118">
        <f t="shared" si="84"/>
        <v>0</v>
      </c>
      <c r="BK49" s="118">
        <f t="shared" si="48"/>
        <v>0</v>
      </c>
      <c r="BL49" s="118">
        <f t="shared" si="49"/>
        <v>0</v>
      </c>
      <c r="BM49" s="118">
        <f t="shared" si="85"/>
        <v>0</v>
      </c>
      <c r="BN49" s="117">
        <f t="shared" si="104"/>
        <v>0</v>
      </c>
      <c r="BO49" s="117">
        <f t="shared" si="105"/>
        <v>0</v>
      </c>
      <c r="BP49" s="117">
        <f t="shared" si="86"/>
        <v>0</v>
      </c>
      <c r="BQ49" s="117">
        <f t="shared" si="50"/>
        <v>0</v>
      </c>
      <c r="BR49" s="117">
        <f t="shared" si="51"/>
        <v>0</v>
      </c>
      <c r="BS49" s="117">
        <f t="shared" si="87"/>
        <v>0</v>
      </c>
      <c r="BT49" s="117">
        <f t="shared" si="106"/>
        <v>0</v>
      </c>
      <c r="BU49" s="117">
        <f t="shared" si="107"/>
        <v>0</v>
      </c>
      <c r="BV49" s="117">
        <f t="shared" si="108"/>
        <v>0</v>
      </c>
      <c r="BW49" s="117">
        <f t="shared" si="88"/>
        <v>0</v>
      </c>
      <c r="BX49" s="117">
        <f t="shared" si="52"/>
        <v>0</v>
      </c>
      <c r="BY49" s="117">
        <f t="shared" si="53"/>
        <v>0</v>
      </c>
      <c r="BZ49" s="117">
        <f t="shared" si="89"/>
        <v>0</v>
      </c>
      <c r="CA49" s="117">
        <f t="shared" si="54"/>
        <v>0</v>
      </c>
      <c r="CB49" s="117">
        <f t="shared" si="55"/>
        <v>0</v>
      </c>
      <c r="CC49" s="117">
        <f t="shared" si="90"/>
        <v>0</v>
      </c>
      <c r="CD49" s="117">
        <f t="shared" si="56"/>
        <v>0</v>
      </c>
      <c r="CE49" s="117">
        <f t="shared" si="57"/>
        <v>0</v>
      </c>
      <c r="CF49" s="117">
        <f t="shared" si="109"/>
        <v>0</v>
      </c>
      <c r="CG49" s="117">
        <f t="shared" si="110"/>
        <v>0</v>
      </c>
      <c r="CH49" s="117">
        <f t="shared" si="91"/>
        <v>0</v>
      </c>
      <c r="CI49" s="117">
        <f t="shared" si="125"/>
        <v>0</v>
      </c>
      <c r="CJ49" s="117">
        <f t="shared" si="59"/>
        <v>0</v>
      </c>
      <c r="CK49" s="117">
        <f t="shared" si="60"/>
        <v>0</v>
      </c>
      <c r="CL49" s="117">
        <f t="shared" si="92"/>
        <v>0</v>
      </c>
      <c r="CM49" s="117">
        <f t="shared" si="61"/>
        <v>0</v>
      </c>
      <c r="CN49" s="117">
        <f t="shared" si="62"/>
        <v>0</v>
      </c>
      <c r="CO49" s="117">
        <f t="shared" si="63"/>
        <v>0</v>
      </c>
      <c r="CP49" s="117">
        <f t="shared" si="64"/>
        <v>0</v>
      </c>
      <c r="CQ49" s="117">
        <f t="shared" si="111"/>
        <v>0</v>
      </c>
      <c r="CR49" s="117">
        <f t="shared" si="112"/>
        <v>0</v>
      </c>
      <c r="CS49" s="117">
        <f t="shared" si="93"/>
        <v>0</v>
      </c>
      <c r="CT49" s="117">
        <f t="shared" si="65"/>
        <v>0</v>
      </c>
      <c r="CU49" s="117">
        <f t="shared" si="66"/>
        <v>0</v>
      </c>
      <c r="CV49" s="117">
        <f t="shared" si="94"/>
        <v>0</v>
      </c>
      <c r="CW49" s="117">
        <f t="shared" si="113"/>
        <v>0</v>
      </c>
      <c r="CX49" s="117">
        <f t="shared" si="67"/>
        <v>0</v>
      </c>
      <c r="CY49" s="117">
        <f t="shared" si="68"/>
        <v>0</v>
      </c>
      <c r="CZ49" s="117">
        <f t="shared" si="69"/>
        <v>0</v>
      </c>
      <c r="DA49" s="117">
        <f t="shared" si="114"/>
        <v>0</v>
      </c>
      <c r="DB49" s="117">
        <f t="shared" si="70"/>
        <v>0</v>
      </c>
      <c r="DC49" s="117">
        <f t="shared" si="71"/>
        <v>0</v>
      </c>
      <c r="DD49" s="117">
        <f t="shared" si="115"/>
        <v>0</v>
      </c>
      <c r="DE49" s="117">
        <f t="shared" si="116"/>
        <v>0</v>
      </c>
      <c r="DF49" s="117">
        <f t="shared" si="95"/>
        <v>0</v>
      </c>
      <c r="DG49" s="117">
        <f t="shared" si="72"/>
        <v>0</v>
      </c>
      <c r="DH49" s="117">
        <f t="shared" si="73"/>
        <v>0</v>
      </c>
      <c r="DI49" s="117">
        <f t="shared" si="74"/>
        <v>0</v>
      </c>
      <c r="DJ49" s="117">
        <f t="shared" si="117"/>
        <v>0</v>
      </c>
      <c r="DK49" s="117">
        <f t="shared" si="118"/>
        <v>0</v>
      </c>
      <c r="DL49" s="117">
        <f t="shared" si="96"/>
        <v>0</v>
      </c>
      <c r="DM49" s="117">
        <f t="shared" si="75"/>
        <v>0</v>
      </c>
      <c r="DN49" s="117">
        <f t="shared" si="119"/>
        <v>0</v>
      </c>
      <c r="DO49" s="117">
        <f t="shared" si="120"/>
        <v>0</v>
      </c>
      <c r="DP49" s="117">
        <f t="shared" si="97"/>
        <v>0</v>
      </c>
      <c r="DQ49" s="117">
        <f t="shared" si="76"/>
        <v>0</v>
      </c>
      <c r="DR49" s="117">
        <f t="shared" si="77"/>
        <v>0</v>
      </c>
      <c r="DS49" s="117">
        <f t="shared" si="78"/>
        <v>0</v>
      </c>
      <c r="DT49" s="117">
        <f t="shared" si="121"/>
        <v>0</v>
      </c>
      <c r="DU49" s="117">
        <f t="shared" si="122"/>
        <v>0</v>
      </c>
      <c r="DV49" s="117">
        <f t="shared" si="98"/>
        <v>0</v>
      </c>
      <c r="DW49" s="117">
        <f t="shared" si="123"/>
        <v>0</v>
      </c>
      <c r="DX49" s="117">
        <f t="shared" si="124"/>
        <v>0</v>
      </c>
      <c r="DY49" s="117">
        <f t="shared" si="99"/>
        <v>0</v>
      </c>
      <c r="DZ49" s="118">
        <f t="shared" si="79"/>
        <v>0</v>
      </c>
      <c r="EA49" s="118">
        <f t="shared" si="80"/>
        <v>0</v>
      </c>
      <c r="EB49" s="7"/>
      <c r="EC49" s="7"/>
      <c r="ED49" s="7"/>
      <c r="EE49" s="7"/>
    </row>
    <row r="50" spans="1:135" ht="17.100000000000001" customHeight="1" x14ac:dyDescent="0.25">
      <c r="A50" s="774"/>
      <c r="B50" s="777"/>
      <c r="C50" s="172">
        <v>7</v>
      </c>
      <c r="D50" s="261"/>
      <c r="E50" s="72"/>
      <c r="F50" s="201"/>
      <c r="G50" s="211"/>
      <c r="H50" s="201"/>
      <c r="I50" s="145"/>
      <c r="J50" s="91"/>
      <c r="K50" s="127"/>
      <c r="L50" s="72"/>
      <c r="M50" s="201"/>
      <c r="N50" s="211"/>
      <c r="O50" s="201"/>
      <c r="P50" s="145"/>
      <c r="Q50" s="91"/>
      <c r="R50" s="127"/>
      <c r="S50" s="153"/>
      <c r="T50" s="201"/>
      <c r="U50" s="211"/>
      <c r="V50" s="228"/>
      <c r="W50" s="145"/>
      <c r="X50" s="91"/>
      <c r="Y50" s="42" t="s">
        <v>432</v>
      </c>
      <c r="Z50" s="10" t="s">
        <v>442</v>
      </c>
      <c r="AA50" s="6"/>
      <c r="AB50" s="266" t="s">
        <v>592</v>
      </c>
      <c r="AC50" s="266" t="s">
        <v>592</v>
      </c>
      <c r="AD50" s="266" t="s">
        <v>592</v>
      </c>
      <c r="AE50" s="266" t="s">
        <v>524</v>
      </c>
      <c r="AF50" s="266" t="s">
        <v>524</v>
      </c>
      <c r="AG50" s="266" t="s">
        <v>523</v>
      </c>
      <c r="AH50" s="266" t="s">
        <v>523</v>
      </c>
      <c r="AI50" s="266" t="s">
        <v>517</v>
      </c>
      <c r="AJ50" s="266" t="s">
        <v>517</v>
      </c>
      <c r="AK50" s="266" t="s">
        <v>517</v>
      </c>
      <c r="AL50" s="266" t="s">
        <v>287</v>
      </c>
      <c r="AM50" s="266" t="s">
        <v>287</v>
      </c>
      <c r="AN50" s="266" t="s">
        <v>521</v>
      </c>
      <c r="AO50" s="266" t="s">
        <v>521</v>
      </c>
      <c r="AP50" s="266" t="s">
        <v>287</v>
      </c>
      <c r="AQ50" s="266" t="s">
        <v>287</v>
      </c>
      <c r="AR50" s="266" t="s">
        <v>287</v>
      </c>
      <c r="AS50" s="266" t="s">
        <v>287</v>
      </c>
      <c r="AT50" s="266" t="s">
        <v>287</v>
      </c>
      <c r="AU50" s="266" t="s">
        <v>521</v>
      </c>
      <c r="AV50" s="266" t="s">
        <v>521</v>
      </c>
      <c r="AX50" s="118"/>
      <c r="AY50" s="118">
        <f t="shared" si="81"/>
        <v>0</v>
      </c>
      <c r="AZ50" s="118">
        <f t="shared" si="44"/>
        <v>0</v>
      </c>
      <c r="BA50" s="118">
        <f t="shared" si="45"/>
        <v>0</v>
      </c>
      <c r="BB50" s="118">
        <f t="shared" si="82"/>
        <v>0</v>
      </c>
      <c r="BC50" s="118">
        <f t="shared" si="46"/>
        <v>0</v>
      </c>
      <c r="BD50" s="118">
        <f t="shared" si="47"/>
        <v>0</v>
      </c>
      <c r="BE50" s="118">
        <f t="shared" si="100"/>
        <v>0</v>
      </c>
      <c r="BF50" s="117">
        <f t="shared" si="101"/>
        <v>0</v>
      </c>
      <c r="BG50" s="118">
        <f t="shared" si="83"/>
        <v>0</v>
      </c>
      <c r="BH50" s="118">
        <f t="shared" si="102"/>
        <v>0</v>
      </c>
      <c r="BI50" s="117">
        <f t="shared" si="103"/>
        <v>0</v>
      </c>
      <c r="BJ50" s="118">
        <f t="shared" si="84"/>
        <v>0</v>
      </c>
      <c r="BK50" s="118">
        <f t="shared" si="48"/>
        <v>0</v>
      </c>
      <c r="BL50" s="118">
        <f t="shared" si="49"/>
        <v>0</v>
      </c>
      <c r="BM50" s="118">
        <f t="shared" si="85"/>
        <v>0</v>
      </c>
      <c r="BN50" s="117">
        <f t="shared" si="104"/>
        <v>0</v>
      </c>
      <c r="BO50" s="117">
        <f t="shared" si="105"/>
        <v>0</v>
      </c>
      <c r="BP50" s="117">
        <f t="shared" si="86"/>
        <v>0</v>
      </c>
      <c r="BQ50" s="117">
        <f t="shared" si="50"/>
        <v>0</v>
      </c>
      <c r="BR50" s="117">
        <f t="shared" si="51"/>
        <v>0</v>
      </c>
      <c r="BS50" s="117">
        <f t="shared" si="87"/>
        <v>0</v>
      </c>
      <c r="BT50" s="117">
        <f t="shared" si="106"/>
        <v>0</v>
      </c>
      <c r="BU50" s="117">
        <f t="shared" si="107"/>
        <v>0</v>
      </c>
      <c r="BV50" s="117">
        <f t="shared" si="108"/>
        <v>0</v>
      </c>
      <c r="BW50" s="117">
        <f t="shared" si="88"/>
        <v>0</v>
      </c>
      <c r="BX50" s="117">
        <f t="shared" si="52"/>
        <v>0</v>
      </c>
      <c r="BY50" s="117">
        <f t="shared" si="53"/>
        <v>0</v>
      </c>
      <c r="BZ50" s="117">
        <f t="shared" si="89"/>
        <v>0</v>
      </c>
      <c r="CA50" s="117">
        <f t="shared" si="54"/>
        <v>0</v>
      </c>
      <c r="CB50" s="117">
        <f t="shared" si="55"/>
        <v>0</v>
      </c>
      <c r="CC50" s="117">
        <f t="shared" si="90"/>
        <v>0</v>
      </c>
      <c r="CD50" s="117">
        <f t="shared" si="56"/>
        <v>0</v>
      </c>
      <c r="CE50" s="117">
        <f t="shared" si="57"/>
        <v>0</v>
      </c>
      <c r="CF50" s="117">
        <f t="shared" si="109"/>
        <v>0</v>
      </c>
      <c r="CG50" s="117">
        <f t="shared" si="110"/>
        <v>0</v>
      </c>
      <c r="CH50" s="117">
        <f t="shared" si="91"/>
        <v>0</v>
      </c>
      <c r="CI50" s="117">
        <f t="shared" si="125"/>
        <v>0</v>
      </c>
      <c r="CJ50" s="117">
        <f t="shared" si="59"/>
        <v>0</v>
      </c>
      <c r="CK50" s="117">
        <f t="shared" si="60"/>
        <v>0</v>
      </c>
      <c r="CL50" s="117">
        <f t="shared" si="92"/>
        <v>0</v>
      </c>
      <c r="CM50" s="117">
        <f t="shared" si="61"/>
        <v>0</v>
      </c>
      <c r="CN50" s="117">
        <f t="shared" si="62"/>
        <v>0</v>
      </c>
      <c r="CO50" s="117">
        <f t="shared" si="63"/>
        <v>0</v>
      </c>
      <c r="CP50" s="117">
        <f t="shared" si="64"/>
        <v>0</v>
      </c>
      <c r="CQ50" s="117">
        <f t="shared" si="111"/>
        <v>0</v>
      </c>
      <c r="CR50" s="117">
        <f t="shared" si="112"/>
        <v>0</v>
      </c>
      <c r="CS50" s="117">
        <f t="shared" si="93"/>
        <v>0</v>
      </c>
      <c r="CT50" s="117">
        <f t="shared" si="65"/>
        <v>0</v>
      </c>
      <c r="CU50" s="117">
        <f t="shared" si="66"/>
        <v>0</v>
      </c>
      <c r="CV50" s="117">
        <f t="shared" si="94"/>
        <v>0</v>
      </c>
      <c r="CW50" s="117">
        <f t="shared" si="113"/>
        <v>0</v>
      </c>
      <c r="CX50" s="117">
        <f t="shared" si="67"/>
        <v>0</v>
      </c>
      <c r="CY50" s="117">
        <f t="shared" si="68"/>
        <v>0</v>
      </c>
      <c r="CZ50" s="117">
        <f t="shared" si="69"/>
        <v>0</v>
      </c>
      <c r="DA50" s="117">
        <f t="shared" si="114"/>
        <v>0</v>
      </c>
      <c r="DB50" s="117">
        <f t="shared" si="70"/>
        <v>0</v>
      </c>
      <c r="DC50" s="117">
        <f t="shared" si="71"/>
        <v>0</v>
      </c>
      <c r="DD50" s="117">
        <f t="shared" si="115"/>
        <v>0</v>
      </c>
      <c r="DE50" s="117">
        <f t="shared" si="116"/>
        <v>0</v>
      </c>
      <c r="DF50" s="117">
        <f t="shared" si="95"/>
        <v>0</v>
      </c>
      <c r="DG50" s="117">
        <f t="shared" si="72"/>
        <v>0</v>
      </c>
      <c r="DH50" s="117">
        <f t="shared" si="73"/>
        <v>0</v>
      </c>
      <c r="DI50" s="117">
        <f t="shared" si="74"/>
        <v>0</v>
      </c>
      <c r="DJ50" s="117">
        <f t="shared" si="117"/>
        <v>0</v>
      </c>
      <c r="DK50" s="117">
        <f t="shared" si="118"/>
        <v>0</v>
      </c>
      <c r="DL50" s="117">
        <f t="shared" si="96"/>
        <v>0</v>
      </c>
      <c r="DM50" s="117">
        <f t="shared" si="75"/>
        <v>0</v>
      </c>
      <c r="DN50" s="117">
        <f t="shared" si="119"/>
        <v>0</v>
      </c>
      <c r="DO50" s="117">
        <f t="shared" si="120"/>
        <v>0</v>
      </c>
      <c r="DP50" s="117">
        <f t="shared" si="97"/>
        <v>0</v>
      </c>
      <c r="DQ50" s="117">
        <f t="shared" si="76"/>
        <v>0</v>
      </c>
      <c r="DR50" s="117">
        <f t="shared" si="77"/>
        <v>0</v>
      </c>
      <c r="DS50" s="117">
        <f t="shared" si="78"/>
        <v>0</v>
      </c>
      <c r="DT50" s="117">
        <f t="shared" si="121"/>
        <v>0</v>
      </c>
      <c r="DU50" s="117">
        <f t="shared" si="122"/>
        <v>0</v>
      </c>
      <c r="DV50" s="117">
        <f t="shared" si="98"/>
        <v>0</v>
      </c>
      <c r="DW50" s="117">
        <f t="shared" si="123"/>
        <v>0</v>
      </c>
      <c r="DX50" s="117">
        <f t="shared" si="124"/>
        <v>0</v>
      </c>
      <c r="DY50" s="117">
        <f t="shared" si="99"/>
        <v>0</v>
      </c>
      <c r="DZ50" s="118">
        <f t="shared" si="79"/>
        <v>0</v>
      </c>
      <c r="EA50" s="118">
        <f t="shared" si="80"/>
        <v>0</v>
      </c>
      <c r="EB50" s="7"/>
      <c r="EC50" s="7"/>
      <c r="ED50" s="7"/>
      <c r="EE50" s="7"/>
    </row>
    <row r="51" spans="1:135" ht="17.100000000000001" customHeight="1" x14ac:dyDescent="0.25">
      <c r="A51" s="774"/>
      <c r="B51" s="777"/>
      <c r="C51" s="172">
        <v>8</v>
      </c>
      <c r="D51" s="259"/>
      <c r="E51" s="65"/>
      <c r="F51" s="161"/>
      <c r="G51" s="164"/>
      <c r="H51" s="161"/>
      <c r="I51" s="146"/>
      <c r="J51" s="85"/>
      <c r="K51" s="78"/>
      <c r="L51" s="65"/>
      <c r="M51" s="161"/>
      <c r="N51" s="164"/>
      <c r="O51" s="161"/>
      <c r="P51" s="146"/>
      <c r="Q51" s="85"/>
      <c r="R51" s="78"/>
      <c r="S51" s="154"/>
      <c r="T51" s="161"/>
      <c r="U51" s="164"/>
      <c r="V51" s="202"/>
      <c r="W51" s="146"/>
      <c r="X51" s="85"/>
      <c r="Y51" s="42" t="s">
        <v>433</v>
      </c>
      <c r="Z51" s="10" t="s">
        <v>443</v>
      </c>
      <c r="AA51" s="6"/>
      <c r="AB51" s="272" t="s">
        <v>604</v>
      </c>
      <c r="AC51" s="272" t="s">
        <v>604</v>
      </c>
      <c r="AD51" s="272" t="s">
        <v>604</v>
      </c>
      <c r="AE51" s="266" t="s">
        <v>524</v>
      </c>
      <c r="AF51" s="266" t="s">
        <v>524</v>
      </c>
      <c r="AG51" s="266" t="s">
        <v>523</v>
      </c>
      <c r="AH51" s="266" t="s">
        <v>523</v>
      </c>
      <c r="AI51" s="266" t="s">
        <v>458</v>
      </c>
      <c r="AJ51" s="266" t="s">
        <v>458</v>
      </c>
      <c r="AK51" s="266" t="s">
        <v>458</v>
      </c>
      <c r="AL51" s="266" t="s">
        <v>387</v>
      </c>
      <c r="AM51" s="266" t="s">
        <v>387</v>
      </c>
      <c r="AN51" s="266" t="s">
        <v>523</v>
      </c>
      <c r="AO51" s="266" t="s">
        <v>523</v>
      </c>
      <c r="AP51" s="266" t="s">
        <v>522</v>
      </c>
      <c r="AQ51" s="266" t="s">
        <v>522</v>
      </c>
      <c r="AR51" s="266" t="s">
        <v>522</v>
      </c>
      <c r="AS51" s="266" t="s">
        <v>387</v>
      </c>
      <c r="AT51" s="266" t="s">
        <v>387</v>
      </c>
      <c r="AU51" s="266" t="s">
        <v>523</v>
      </c>
      <c r="AV51" s="266" t="s">
        <v>523</v>
      </c>
      <c r="AX51" s="118"/>
      <c r="AY51" s="118">
        <f t="shared" si="81"/>
        <v>0</v>
      </c>
      <c r="AZ51" s="118">
        <f t="shared" si="44"/>
        <v>0</v>
      </c>
      <c r="BA51" s="118">
        <f t="shared" si="45"/>
        <v>0</v>
      </c>
      <c r="BB51" s="118">
        <f t="shared" si="82"/>
        <v>0</v>
      </c>
      <c r="BC51" s="118">
        <f t="shared" si="46"/>
        <v>0</v>
      </c>
      <c r="BD51" s="118">
        <f t="shared" si="47"/>
        <v>0</v>
      </c>
      <c r="BE51" s="118">
        <f t="shared" si="100"/>
        <v>0</v>
      </c>
      <c r="BF51" s="117">
        <f t="shared" si="101"/>
        <v>0</v>
      </c>
      <c r="BG51" s="118">
        <f t="shared" si="83"/>
        <v>0</v>
      </c>
      <c r="BH51" s="118">
        <f t="shared" si="102"/>
        <v>0</v>
      </c>
      <c r="BI51" s="117">
        <f t="shared" si="103"/>
        <v>0</v>
      </c>
      <c r="BJ51" s="118">
        <f t="shared" si="84"/>
        <v>0</v>
      </c>
      <c r="BK51" s="118">
        <f t="shared" si="48"/>
        <v>0</v>
      </c>
      <c r="BL51" s="118">
        <f t="shared" si="49"/>
        <v>0</v>
      </c>
      <c r="BM51" s="118">
        <f t="shared" si="85"/>
        <v>0</v>
      </c>
      <c r="BN51" s="117">
        <f t="shared" si="104"/>
        <v>0</v>
      </c>
      <c r="BO51" s="117">
        <f t="shared" si="105"/>
        <v>0</v>
      </c>
      <c r="BP51" s="117">
        <f t="shared" si="86"/>
        <v>0</v>
      </c>
      <c r="BQ51" s="117">
        <f t="shared" si="50"/>
        <v>0</v>
      </c>
      <c r="BR51" s="117">
        <f t="shared" si="51"/>
        <v>0</v>
      </c>
      <c r="BS51" s="117">
        <f t="shared" si="87"/>
        <v>0</v>
      </c>
      <c r="BT51" s="117">
        <f t="shared" si="106"/>
        <v>0</v>
      </c>
      <c r="BU51" s="117">
        <f t="shared" si="107"/>
        <v>0</v>
      </c>
      <c r="BV51" s="117">
        <f t="shared" si="108"/>
        <v>0</v>
      </c>
      <c r="BW51" s="117">
        <f t="shared" si="88"/>
        <v>0</v>
      </c>
      <c r="BX51" s="117">
        <f t="shared" si="52"/>
        <v>0</v>
      </c>
      <c r="BY51" s="117">
        <f t="shared" si="53"/>
        <v>0</v>
      </c>
      <c r="BZ51" s="117">
        <f t="shared" si="89"/>
        <v>0</v>
      </c>
      <c r="CA51" s="117">
        <f t="shared" si="54"/>
        <v>0</v>
      </c>
      <c r="CB51" s="117">
        <f t="shared" si="55"/>
        <v>0</v>
      </c>
      <c r="CC51" s="117">
        <f t="shared" si="90"/>
        <v>0</v>
      </c>
      <c r="CD51" s="117">
        <f t="shared" si="56"/>
        <v>0</v>
      </c>
      <c r="CE51" s="117">
        <f t="shared" si="57"/>
        <v>0</v>
      </c>
      <c r="CF51" s="117">
        <f t="shared" si="109"/>
        <v>0</v>
      </c>
      <c r="CG51" s="117">
        <f t="shared" si="110"/>
        <v>0</v>
      </c>
      <c r="CH51" s="117">
        <f t="shared" si="91"/>
        <v>0</v>
      </c>
      <c r="CI51" s="117">
        <f t="shared" si="125"/>
        <v>0</v>
      </c>
      <c r="CJ51" s="117">
        <f t="shared" si="59"/>
        <v>0</v>
      </c>
      <c r="CK51" s="117">
        <f t="shared" si="60"/>
        <v>0</v>
      </c>
      <c r="CL51" s="117">
        <f t="shared" si="92"/>
        <v>0</v>
      </c>
      <c r="CM51" s="117">
        <f t="shared" si="61"/>
        <v>0</v>
      </c>
      <c r="CN51" s="117">
        <f t="shared" si="62"/>
        <v>0</v>
      </c>
      <c r="CO51" s="117">
        <f t="shared" si="63"/>
        <v>0</v>
      </c>
      <c r="CP51" s="117">
        <f t="shared" si="64"/>
        <v>0</v>
      </c>
      <c r="CQ51" s="117">
        <f t="shared" si="111"/>
        <v>0</v>
      </c>
      <c r="CR51" s="117">
        <f t="shared" si="112"/>
        <v>0</v>
      </c>
      <c r="CS51" s="117">
        <f t="shared" si="93"/>
        <v>0</v>
      </c>
      <c r="CT51" s="117">
        <f t="shared" si="65"/>
        <v>0</v>
      </c>
      <c r="CU51" s="117">
        <f t="shared" si="66"/>
        <v>0</v>
      </c>
      <c r="CV51" s="117">
        <f t="shared" si="94"/>
        <v>0</v>
      </c>
      <c r="CW51" s="117">
        <f t="shared" si="113"/>
        <v>0</v>
      </c>
      <c r="CX51" s="117">
        <f t="shared" si="67"/>
        <v>0</v>
      </c>
      <c r="CY51" s="117">
        <f t="shared" si="68"/>
        <v>0</v>
      </c>
      <c r="CZ51" s="117">
        <f t="shared" si="69"/>
        <v>0</v>
      </c>
      <c r="DA51" s="117">
        <f t="shared" si="114"/>
        <v>0</v>
      </c>
      <c r="DB51" s="117">
        <f t="shared" si="70"/>
        <v>0</v>
      </c>
      <c r="DC51" s="117">
        <f t="shared" si="71"/>
        <v>0</v>
      </c>
      <c r="DD51" s="117">
        <f t="shared" si="115"/>
        <v>0</v>
      </c>
      <c r="DE51" s="117">
        <f t="shared" si="116"/>
        <v>0</v>
      </c>
      <c r="DF51" s="117">
        <f t="shared" si="95"/>
        <v>0</v>
      </c>
      <c r="DG51" s="117">
        <f t="shared" si="72"/>
        <v>0</v>
      </c>
      <c r="DH51" s="117">
        <f t="shared" si="73"/>
        <v>0</v>
      </c>
      <c r="DI51" s="117">
        <f t="shared" si="74"/>
        <v>0</v>
      </c>
      <c r="DJ51" s="117">
        <f t="shared" si="117"/>
        <v>0</v>
      </c>
      <c r="DK51" s="117">
        <f t="shared" si="118"/>
        <v>0</v>
      </c>
      <c r="DL51" s="117">
        <f t="shared" si="96"/>
        <v>0</v>
      </c>
      <c r="DM51" s="117">
        <f t="shared" si="75"/>
        <v>0</v>
      </c>
      <c r="DN51" s="117">
        <f t="shared" si="119"/>
        <v>0</v>
      </c>
      <c r="DO51" s="117">
        <f t="shared" si="120"/>
        <v>0</v>
      </c>
      <c r="DP51" s="117">
        <f t="shared" si="97"/>
        <v>0</v>
      </c>
      <c r="DQ51" s="117">
        <f t="shared" si="76"/>
        <v>0</v>
      </c>
      <c r="DR51" s="117">
        <f t="shared" si="77"/>
        <v>0</v>
      </c>
      <c r="DS51" s="117">
        <f t="shared" si="78"/>
        <v>0</v>
      </c>
      <c r="DT51" s="117">
        <f t="shared" si="121"/>
        <v>0</v>
      </c>
      <c r="DU51" s="117">
        <f t="shared" si="122"/>
        <v>0</v>
      </c>
      <c r="DV51" s="117">
        <f t="shared" si="98"/>
        <v>0</v>
      </c>
      <c r="DW51" s="117">
        <f t="shared" si="123"/>
        <v>0</v>
      </c>
      <c r="DX51" s="117">
        <f t="shared" si="124"/>
        <v>0</v>
      </c>
      <c r="DY51" s="117">
        <f t="shared" si="99"/>
        <v>0</v>
      </c>
      <c r="DZ51" s="118">
        <f t="shared" si="79"/>
        <v>0</v>
      </c>
      <c r="EA51" s="118">
        <f t="shared" si="80"/>
        <v>0</v>
      </c>
      <c r="EB51" s="7"/>
      <c r="EC51" s="7"/>
      <c r="ED51" s="7"/>
      <c r="EE51" s="7"/>
    </row>
    <row r="52" spans="1:135" ht="17.100000000000001" customHeight="1" x14ac:dyDescent="0.25">
      <c r="A52" s="774"/>
      <c r="B52" s="777"/>
      <c r="C52" s="172">
        <v>9</v>
      </c>
      <c r="D52" s="262"/>
      <c r="E52" s="250"/>
      <c r="F52" s="251"/>
      <c r="G52" s="252"/>
      <c r="H52" s="251"/>
      <c r="I52" s="253"/>
      <c r="J52" s="254"/>
      <c r="K52" s="255"/>
      <c r="L52" s="250"/>
      <c r="M52" s="251"/>
      <c r="N52" s="252"/>
      <c r="O52" s="251"/>
      <c r="P52" s="253"/>
      <c r="Q52" s="254"/>
      <c r="R52" s="255"/>
      <c r="S52" s="256"/>
      <c r="T52" s="251"/>
      <c r="U52" s="252"/>
      <c r="V52" s="257"/>
      <c r="W52" s="253"/>
      <c r="X52" s="254"/>
      <c r="Y52" s="42" t="s">
        <v>526</v>
      </c>
      <c r="Z52" s="10" t="s">
        <v>527</v>
      </c>
      <c r="AA52" s="6"/>
      <c r="AB52" s="272" t="s">
        <v>604</v>
      </c>
      <c r="AC52" s="272" t="s">
        <v>604</v>
      </c>
      <c r="AD52" s="272" t="s">
        <v>604</v>
      </c>
      <c r="AE52" s="266" t="s">
        <v>524</v>
      </c>
      <c r="AF52" s="266" t="s">
        <v>524</v>
      </c>
      <c r="AG52" s="266" t="s">
        <v>523</v>
      </c>
      <c r="AH52" s="266" t="s">
        <v>523</v>
      </c>
      <c r="AI52" s="266" t="s">
        <v>458</v>
      </c>
      <c r="AJ52" s="266" t="s">
        <v>458</v>
      </c>
      <c r="AK52" s="266" t="s">
        <v>458</v>
      </c>
      <c r="AL52" s="266" t="s">
        <v>387</v>
      </c>
      <c r="AM52" s="266" t="s">
        <v>387</v>
      </c>
      <c r="AN52" s="266" t="s">
        <v>523</v>
      </c>
      <c r="AO52" s="266" t="s">
        <v>523</v>
      </c>
      <c r="AP52" s="266" t="s">
        <v>522</v>
      </c>
      <c r="AQ52" s="266" t="s">
        <v>522</v>
      </c>
      <c r="AR52" s="266" t="s">
        <v>522</v>
      </c>
      <c r="AS52" s="266" t="s">
        <v>387</v>
      </c>
      <c r="AT52" s="266" t="s">
        <v>387</v>
      </c>
      <c r="AU52" s="266" t="s">
        <v>523</v>
      </c>
      <c r="AV52" s="266" t="s">
        <v>523</v>
      </c>
      <c r="AX52" s="118"/>
      <c r="AY52" s="118">
        <f t="shared" si="81"/>
        <v>0</v>
      </c>
      <c r="AZ52" s="118">
        <f t="shared" si="44"/>
        <v>0</v>
      </c>
      <c r="BA52" s="118">
        <f t="shared" si="45"/>
        <v>0</v>
      </c>
      <c r="BB52" s="118">
        <f t="shared" si="82"/>
        <v>0</v>
      </c>
      <c r="BC52" s="118">
        <f t="shared" si="46"/>
        <v>0</v>
      </c>
      <c r="BD52" s="118">
        <f t="shared" si="47"/>
        <v>0</v>
      </c>
      <c r="BE52" s="118">
        <f t="shared" si="100"/>
        <v>0</v>
      </c>
      <c r="BF52" s="117">
        <f t="shared" si="101"/>
        <v>0</v>
      </c>
      <c r="BG52" s="118">
        <f t="shared" si="83"/>
        <v>0</v>
      </c>
      <c r="BH52" s="118">
        <f t="shared" si="102"/>
        <v>0</v>
      </c>
      <c r="BI52" s="117">
        <f t="shared" si="103"/>
        <v>0</v>
      </c>
      <c r="BJ52" s="118">
        <f t="shared" si="84"/>
        <v>0</v>
      </c>
      <c r="BK52" s="118">
        <f t="shared" si="48"/>
        <v>0</v>
      </c>
      <c r="BL52" s="118">
        <f t="shared" si="49"/>
        <v>0</v>
      </c>
      <c r="BM52" s="118">
        <f t="shared" si="85"/>
        <v>0</v>
      </c>
      <c r="BN52" s="117">
        <f t="shared" si="104"/>
        <v>0</v>
      </c>
      <c r="BO52" s="117">
        <f t="shared" si="105"/>
        <v>0</v>
      </c>
      <c r="BP52" s="117">
        <f t="shared" si="86"/>
        <v>0</v>
      </c>
      <c r="BQ52" s="117">
        <f t="shared" si="50"/>
        <v>0</v>
      </c>
      <c r="BR52" s="117">
        <f t="shared" si="51"/>
        <v>0</v>
      </c>
      <c r="BS52" s="117">
        <f t="shared" si="87"/>
        <v>0</v>
      </c>
      <c r="BT52" s="117">
        <f t="shared" si="106"/>
        <v>0</v>
      </c>
      <c r="BU52" s="117">
        <f t="shared" si="107"/>
        <v>0</v>
      </c>
      <c r="BV52" s="117">
        <f t="shared" si="108"/>
        <v>0</v>
      </c>
      <c r="BW52" s="117">
        <f t="shared" si="88"/>
        <v>0</v>
      </c>
      <c r="BX52" s="117">
        <f t="shared" si="52"/>
        <v>0</v>
      </c>
      <c r="BY52" s="117">
        <f t="shared" si="53"/>
        <v>0</v>
      </c>
      <c r="BZ52" s="117">
        <f t="shared" si="89"/>
        <v>0</v>
      </c>
      <c r="CA52" s="117">
        <f t="shared" si="54"/>
        <v>0</v>
      </c>
      <c r="CB52" s="117">
        <f t="shared" si="55"/>
        <v>0</v>
      </c>
      <c r="CC52" s="117">
        <f t="shared" si="90"/>
        <v>0</v>
      </c>
      <c r="CD52" s="117">
        <f t="shared" si="56"/>
        <v>0</v>
      </c>
      <c r="CE52" s="117">
        <f t="shared" si="57"/>
        <v>0</v>
      </c>
      <c r="CF52" s="117">
        <f t="shared" si="109"/>
        <v>0</v>
      </c>
      <c r="CG52" s="117">
        <f t="shared" si="110"/>
        <v>0</v>
      </c>
      <c r="CH52" s="117">
        <f t="shared" si="91"/>
        <v>0</v>
      </c>
      <c r="CI52" s="117">
        <f t="shared" si="125"/>
        <v>0</v>
      </c>
      <c r="CJ52" s="117">
        <f t="shared" si="59"/>
        <v>0</v>
      </c>
      <c r="CK52" s="117">
        <f t="shared" si="60"/>
        <v>0</v>
      </c>
      <c r="CL52" s="117">
        <f t="shared" si="92"/>
        <v>0</v>
      </c>
      <c r="CM52" s="117">
        <f t="shared" si="61"/>
        <v>0</v>
      </c>
      <c r="CN52" s="117">
        <f t="shared" si="62"/>
        <v>0</v>
      </c>
      <c r="CO52" s="117">
        <f t="shared" si="63"/>
        <v>0</v>
      </c>
      <c r="CP52" s="117">
        <f t="shared" si="64"/>
        <v>0</v>
      </c>
      <c r="CQ52" s="117">
        <f t="shared" si="111"/>
        <v>0</v>
      </c>
      <c r="CR52" s="117">
        <f t="shared" si="112"/>
        <v>0</v>
      </c>
      <c r="CS52" s="117">
        <f t="shared" si="93"/>
        <v>0</v>
      </c>
      <c r="CT52" s="117">
        <f t="shared" si="65"/>
        <v>0</v>
      </c>
      <c r="CU52" s="117">
        <f t="shared" si="66"/>
        <v>0</v>
      </c>
      <c r="CV52" s="117">
        <f t="shared" si="94"/>
        <v>0</v>
      </c>
      <c r="CW52" s="117">
        <f t="shared" si="113"/>
        <v>0</v>
      </c>
      <c r="CX52" s="117">
        <f t="shared" si="67"/>
        <v>0</v>
      </c>
      <c r="CY52" s="117">
        <f t="shared" si="68"/>
        <v>0</v>
      </c>
      <c r="CZ52" s="117">
        <f t="shared" si="69"/>
        <v>0</v>
      </c>
      <c r="DA52" s="117">
        <f t="shared" si="114"/>
        <v>0</v>
      </c>
      <c r="DB52" s="117">
        <f t="shared" si="70"/>
        <v>0</v>
      </c>
      <c r="DC52" s="117">
        <f t="shared" si="71"/>
        <v>0</v>
      </c>
      <c r="DD52" s="117">
        <f t="shared" si="115"/>
        <v>0</v>
      </c>
      <c r="DE52" s="117">
        <f t="shared" si="116"/>
        <v>0</v>
      </c>
      <c r="DF52" s="117">
        <f t="shared" si="95"/>
        <v>0</v>
      </c>
      <c r="DG52" s="117">
        <f t="shared" si="72"/>
        <v>0</v>
      </c>
      <c r="DH52" s="117">
        <f t="shared" si="73"/>
        <v>0</v>
      </c>
      <c r="DI52" s="117">
        <f t="shared" si="74"/>
        <v>0</v>
      </c>
      <c r="DJ52" s="117">
        <f t="shared" si="117"/>
        <v>0</v>
      </c>
      <c r="DK52" s="117">
        <f t="shared" si="118"/>
        <v>0</v>
      </c>
      <c r="DL52" s="117">
        <f t="shared" si="96"/>
        <v>0</v>
      </c>
      <c r="DM52" s="117">
        <f t="shared" si="75"/>
        <v>0</v>
      </c>
      <c r="DN52" s="117">
        <f t="shared" si="119"/>
        <v>0</v>
      </c>
      <c r="DO52" s="117">
        <f t="shared" si="120"/>
        <v>0</v>
      </c>
      <c r="DP52" s="117">
        <f t="shared" si="97"/>
        <v>0</v>
      </c>
      <c r="DQ52" s="117">
        <f t="shared" si="76"/>
        <v>0</v>
      </c>
      <c r="DR52" s="117">
        <f t="shared" si="77"/>
        <v>0</v>
      </c>
      <c r="DS52" s="117">
        <f t="shared" si="78"/>
        <v>0</v>
      </c>
      <c r="DT52" s="117">
        <f t="shared" si="121"/>
        <v>0</v>
      </c>
      <c r="DU52" s="117">
        <f t="shared" si="122"/>
        <v>0</v>
      </c>
      <c r="DV52" s="117">
        <f t="shared" si="98"/>
        <v>0</v>
      </c>
      <c r="DW52" s="117">
        <f t="shared" si="123"/>
        <v>0</v>
      </c>
      <c r="DX52" s="117">
        <f t="shared" si="124"/>
        <v>0</v>
      </c>
      <c r="DY52" s="117">
        <f t="shared" si="99"/>
        <v>0</v>
      </c>
      <c r="DZ52" s="118">
        <f t="shared" si="79"/>
        <v>0</v>
      </c>
      <c r="EA52" s="118">
        <f t="shared" si="80"/>
        <v>0</v>
      </c>
      <c r="EB52" s="7"/>
      <c r="EC52" s="7"/>
      <c r="ED52" s="7"/>
      <c r="EE52" s="7"/>
    </row>
    <row r="53" spans="1:135" ht="17.100000000000001" customHeight="1" thickBot="1" x14ac:dyDescent="0.3">
      <c r="A53" s="775"/>
      <c r="B53" s="778"/>
      <c r="C53" s="173">
        <v>10</v>
      </c>
      <c r="D53" s="263"/>
      <c r="E53" s="73"/>
      <c r="F53" s="162"/>
      <c r="G53" s="165"/>
      <c r="H53" s="162"/>
      <c r="I53" s="147"/>
      <c r="J53" s="86"/>
      <c r="K53" s="129"/>
      <c r="L53" s="73"/>
      <c r="M53" s="162"/>
      <c r="N53" s="165"/>
      <c r="O53" s="162"/>
      <c r="P53" s="147"/>
      <c r="Q53" s="86"/>
      <c r="R53" s="129"/>
      <c r="S53" s="155"/>
      <c r="T53" s="162"/>
      <c r="U53" s="165"/>
      <c r="V53" s="203"/>
      <c r="W53" s="147"/>
      <c r="X53" s="86"/>
      <c r="Y53" s="42" t="s">
        <v>434</v>
      </c>
      <c r="Z53" s="10" t="s">
        <v>444</v>
      </c>
      <c r="AA53" s="6"/>
      <c r="AB53" s="266" t="s">
        <v>391</v>
      </c>
      <c r="AC53" s="266" t="s">
        <v>391</v>
      </c>
      <c r="AD53" s="266" t="s">
        <v>391</v>
      </c>
      <c r="AE53" s="266" t="s">
        <v>391</v>
      </c>
      <c r="AF53" s="266" t="s">
        <v>391</v>
      </c>
      <c r="AG53" s="266" t="s">
        <v>391</v>
      </c>
      <c r="AH53" s="266" t="s">
        <v>391</v>
      </c>
      <c r="AI53" s="266" t="s">
        <v>287</v>
      </c>
      <c r="AJ53" s="266" t="s">
        <v>287</v>
      </c>
      <c r="AK53" s="266" t="s">
        <v>287</v>
      </c>
      <c r="AL53" s="266" t="s">
        <v>387</v>
      </c>
      <c r="AM53" s="266" t="s">
        <v>387</v>
      </c>
      <c r="AN53" s="266" t="s">
        <v>523</v>
      </c>
      <c r="AO53" s="266" t="s">
        <v>523</v>
      </c>
      <c r="AP53" s="266" t="s">
        <v>522</v>
      </c>
      <c r="AQ53" s="266" t="s">
        <v>522</v>
      </c>
      <c r="AR53" s="266" t="s">
        <v>522</v>
      </c>
      <c r="AS53" s="266" t="s">
        <v>387</v>
      </c>
      <c r="AT53" s="266" t="s">
        <v>387</v>
      </c>
      <c r="AU53" s="266" t="s">
        <v>523</v>
      </c>
      <c r="AV53" s="266" t="s">
        <v>523</v>
      </c>
      <c r="AX53" s="118"/>
      <c r="AY53" s="118">
        <f t="shared" si="81"/>
        <v>0</v>
      </c>
      <c r="AZ53" s="118">
        <f t="shared" si="44"/>
        <v>0</v>
      </c>
      <c r="BA53" s="118">
        <f t="shared" si="45"/>
        <v>0</v>
      </c>
      <c r="BB53" s="118">
        <f t="shared" si="82"/>
        <v>0</v>
      </c>
      <c r="BC53" s="118">
        <f t="shared" si="46"/>
        <v>0</v>
      </c>
      <c r="BD53" s="118">
        <f t="shared" si="47"/>
        <v>0</v>
      </c>
      <c r="BE53" s="118">
        <f t="shared" si="100"/>
        <v>0</v>
      </c>
      <c r="BF53" s="117">
        <f t="shared" si="101"/>
        <v>0</v>
      </c>
      <c r="BG53" s="118">
        <f t="shared" si="83"/>
        <v>0</v>
      </c>
      <c r="BH53" s="118">
        <f t="shared" si="102"/>
        <v>0</v>
      </c>
      <c r="BI53" s="117">
        <f t="shared" si="103"/>
        <v>0</v>
      </c>
      <c r="BJ53" s="118">
        <f t="shared" si="84"/>
        <v>0</v>
      </c>
      <c r="BK53" s="118">
        <f t="shared" si="48"/>
        <v>0</v>
      </c>
      <c r="BL53" s="118">
        <f t="shared" si="49"/>
        <v>0</v>
      </c>
      <c r="BM53" s="118">
        <f t="shared" si="85"/>
        <v>0</v>
      </c>
      <c r="BN53" s="117">
        <f t="shared" si="104"/>
        <v>0</v>
      </c>
      <c r="BO53" s="117">
        <f t="shared" si="105"/>
        <v>0</v>
      </c>
      <c r="BP53" s="117">
        <f t="shared" si="86"/>
        <v>0</v>
      </c>
      <c r="BQ53" s="117">
        <f t="shared" si="50"/>
        <v>0</v>
      </c>
      <c r="BR53" s="117">
        <f t="shared" si="51"/>
        <v>0</v>
      </c>
      <c r="BS53" s="117">
        <f t="shared" si="87"/>
        <v>0</v>
      </c>
      <c r="BT53" s="117">
        <f t="shared" si="106"/>
        <v>0</v>
      </c>
      <c r="BU53" s="117">
        <f t="shared" si="107"/>
        <v>0</v>
      </c>
      <c r="BV53" s="117">
        <f t="shared" si="108"/>
        <v>0</v>
      </c>
      <c r="BW53" s="117">
        <f t="shared" si="88"/>
        <v>0</v>
      </c>
      <c r="BX53" s="117">
        <f t="shared" si="52"/>
        <v>0</v>
      </c>
      <c r="BY53" s="117">
        <f t="shared" si="53"/>
        <v>0</v>
      </c>
      <c r="BZ53" s="117">
        <f t="shared" si="89"/>
        <v>0</v>
      </c>
      <c r="CA53" s="117">
        <f t="shared" si="54"/>
        <v>0</v>
      </c>
      <c r="CB53" s="117">
        <f t="shared" si="55"/>
        <v>0</v>
      </c>
      <c r="CC53" s="117">
        <f t="shared" si="90"/>
        <v>0</v>
      </c>
      <c r="CD53" s="117">
        <f t="shared" si="56"/>
        <v>0</v>
      </c>
      <c r="CE53" s="117">
        <f t="shared" si="57"/>
        <v>0</v>
      </c>
      <c r="CF53" s="117">
        <f t="shared" si="109"/>
        <v>0</v>
      </c>
      <c r="CG53" s="117">
        <f t="shared" si="110"/>
        <v>0</v>
      </c>
      <c r="CH53" s="117">
        <f t="shared" si="91"/>
        <v>0</v>
      </c>
      <c r="CI53" s="117">
        <f t="shared" si="125"/>
        <v>0</v>
      </c>
      <c r="CJ53" s="117">
        <f t="shared" si="59"/>
        <v>0</v>
      </c>
      <c r="CK53" s="117">
        <f t="shared" si="60"/>
        <v>0</v>
      </c>
      <c r="CL53" s="117">
        <f t="shared" si="92"/>
        <v>0</v>
      </c>
      <c r="CM53" s="117">
        <f t="shared" si="61"/>
        <v>0</v>
      </c>
      <c r="CN53" s="117">
        <f t="shared" si="62"/>
        <v>0</v>
      </c>
      <c r="CO53" s="117">
        <f t="shared" si="63"/>
        <v>0</v>
      </c>
      <c r="CP53" s="117">
        <f t="shared" si="64"/>
        <v>0</v>
      </c>
      <c r="CQ53" s="117">
        <f t="shared" si="111"/>
        <v>0</v>
      </c>
      <c r="CR53" s="117">
        <f t="shared" si="112"/>
        <v>0</v>
      </c>
      <c r="CS53" s="117">
        <f t="shared" si="93"/>
        <v>0</v>
      </c>
      <c r="CT53" s="117">
        <f t="shared" si="65"/>
        <v>0</v>
      </c>
      <c r="CU53" s="117">
        <f t="shared" si="66"/>
        <v>0</v>
      </c>
      <c r="CV53" s="117">
        <f t="shared" si="94"/>
        <v>0</v>
      </c>
      <c r="CW53" s="117">
        <f t="shared" si="113"/>
        <v>0</v>
      </c>
      <c r="CX53" s="117">
        <f t="shared" si="67"/>
        <v>0</v>
      </c>
      <c r="CY53" s="117">
        <f t="shared" si="68"/>
        <v>0</v>
      </c>
      <c r="CZ53" s="117">
        <f t="shared" si="69"/>
        <v>0</v>
      </c>
      <c r="DA53" s="117">
        <f t="shared" si="114"/>
        <v>0</v>
      </c>
      <c r="DB53" s="117">
        <f t="shared" si="70"/>
        <v>0</v>
      </c>
      <c r="DC53" s="117">
        <f t="shared" si="71"/>
        <v>0</v>
      </c>
      <c r="DD53" s="117">
        <f t="shared" si="115"/>
        <v>0</v>
      </c>
      <c r="DE53" s="117">
        <f t="shared" si="116"/>
        <v>0</v>
      </c>
      <c r="DF53" s="117">
        <f t="shared" si="95"/>
        <v>0</v>
      </c>
      <c r="DG53" s="117">
        <f t="shared" si="72"/>
        <v>0</v>
      </c>
      <c r="DH53" s="117">
        <f t="shared" si="73"/>
        <v>0</v>
      </c>
      <c r="DI53" s="117">
        <f t="shared" si="74"/>
        <v>0</v>
      </c>
      <c r="DJ53" s="117">
        <f t="shared" si="117"/>
        <v>0</v>
      </c>
      <c r="DK53" s="117">
        <f t="shared" si="118"/>
        <v>0</v>
      </c>
      <c r="DL53" s="117">
        <f t="shared" si="96"/>
        <v>0</v>
      </c>
      <c r="DM53" s="117">
        <f t="shared" si="75"/>
        <v>0</v>
      </c>
      <c r="DN53" s="117">
        <f t="shared" si="119"/>
        <v>0</v>
      </c>
      <c r="DO53" s="117">
        <f t="shared" si="120"/>
        <v>0</v>
      </c>
      <c r="DP53" s="117">
        <f t="shared" si="97"/>
        <v>0</v>
      </c>
      <c r="DQ53" s="117">
        <f t="shared" si="76"/>
        <v>0</v>
      </c>
      <c r="DR53" s="117">
        <f t="shared" si="77"/>
        <v>0</v>
      </c>
      <c r="DS53" s="117">
        <f t="shared" si="78"/>
        <v>0</v>
      </c>
      <c r="DT53" s="117">
        <f t="shared" si="121"/>
        <v>0</v>
      </c>
      <c r="DU53" s="117">
        <f t="shared" si="122"/>
        <v>0</v>
      </c>
      <c r="DV53" s="117">
        <f t="shared" si="98"/>
        <v>0</v>
      </c>
      <c r="DW53" s="117">
        <f t="shared" si="123"/>
        <v>0</v>
      </c>
      <c r="DX53" s="117">
        <f t="shared" si="124"/>
        <v>0</v>
      </c>
      <c r="DY53" s="117">
        <f t="shared" si="99"/>
        <v>0</v>
      </c>
      <c r="DZ53" s="118">
        <f t="shared" si="79"/>
        <v>0</v>
      </c>
      <c r="EA53" s="118">
        <f t="shared" si="80"/>
        <v>0</v>
      </c>
      <c r="EB53" s="7"/>
      <c r="EC53" s="7"/>
      <c r="ED53" s="7"/>
      <c r="EE53" s="7"/>
    </row>
    <row r="54" spans="1:135" ht="17.100000000000001" customHeight="1" thickTop="1" x14ac:dyDescent="0.25">
      <c r="A54" s="773">
        <v>5</v>
      </c>
      <c r="B54" s="776" t="s">
        <v>20</v>
      </c>
      <c r="C54" s="221">
        <v>0</v>
      </c>
      <c r="D54" s="152"/>
      <c r="E54" s="71"/>
      <c r="F54" s="167"/>
      <c r="G54" s="168"/>
      <c r="H54" s="167" t="s">
        <v>569</v>
      </c>
      <c r="I54" s="213"/>
      <c r="J54" s="90" t="s">
        <v>569</v>
      </c>
      <c r="K54" s="214"/>
      <c r="L54" s="71"/>
      <c r="M54" s="167"/>
      <c r="N54" s="168"/>
      <c r="O54" s="167" t="s">
        <v>562</v>
      </c>
      <c r="P54" s="213"/>
      <c r="Q54" s="90" t="s">
        <v>562</v>
      </c>
      <c r="R54" s="214"/>
      <c r="S54" s="215"/>
      <c r="T54" s="216"/>
      <c r="U54" s="168"/>
      <c r="V54" s="217"/>
      <c r="W54" s="213"/>
      <c r="X54" s="90"/>
      <c r="Y54" s="42" t="s">
        <v>435</v>
      </c>
      <c r="Z54" s="10" t="s">
        <v>445</v>
      </c>
      <c r="AA54" s="6"/>
      <c r="AB54" s="266" t="s">
        <v>391</v>
      </c>
      <c r="AC54" s="266" t="s">
        <v>391</v>
      </c>
      <c r="AD54" s="266" t="s">
        <v>391</v>
      </c>
      <c r="AE54" s="266" t="s">
        <v>391</v>
      </c>
      <c r="AF54" s="266" t="s">
        <v>391</v>
      </c>
      <c r="AG54" s="266" t="s">
        <v>391</v>
      </c>
      <c r="AH54" s="266" t="s">
        <v>391</v>
      </c>
      <c r="AI54" s="266" t="s">
        <v>287</v>
      </c>
      <c r="AJ54" s="266" t="s">
        <v>287</v>
      </c>
      <c r="AK54" s="266" t="s">
        <v>287</v>
      </c>
      <c r="AL54" s="266" t="s">
        <v>387</v>
      </c>
      <c r="AM54" s="266" t="s">
        <v>387</v>
      </c>
      <c r="AN54" s="266" t="s">
        <v>523</v>
      </c>
      <c r="AO54" s="266" t="s">
        <v>523</v>
      </c>
      <c r="AP54" s="266" t="s">
        <v>522</v>
      </c>
      <c r="AQ54" s="266" t="s">
        <v>522</v>
      </c>
      <c r="AR54" s="266" t="s">
        <v>522</v>
      </c>
      <c r="AS54" s="266" t="s">
        <v>387</v>
      </c>
      <c r="AT54" s="266" t="s">
        <v>387</v>
      </c>
      <c r="AU54" s="266" t="s">
        <v>523</v>
      </c>
      <c r="AV54" s="266" t="s">
        <v>523</v>
      </c>
      <c r="AX54" s="118"/>
      <c r="AY54" s="118">
        <f t="shared" si="81"/>
        <v>0</v>
      </c>
      <c r="AZ54" s="118">
        <f t="shared" si="44"/>
        <v>0</v>
      </c>
      <c r="BA54" s="118">
        <f t="shared" si="45"/>
        <v>0</v>
      </c>
      <c r="BB54" s="118">
        <f t="shared" si="82"/>
        <v>0</v>
      </c>
      <c r="BC54" s="118">
        <f t="shared" si="46"/>
        <v>0</v>
      </c>
      <c r="BD54" s="118">
        <f t="shared" si="47"/>
        <v>0</v>
      </c>
      <c r="BE54" s="118">
        <f t="shared" si="100"/>
        <v>0</v>
      </c>
      <c r="BF54" s="117">
        <f t="shared" si="101"/>
        <v>0</v>
      </c>
      <c r="BG54" s="118">
        <f t="shared" si="83"/>
        <v>0</v>
      </c>
      <c r="BH54" s="118">
        <f t="shared" si="102"/>
        <v>0</v>
      </c>
      <c r="BI54" s="117">
        <f t="shared" si="103"/>
        <v>0</v>
      </c>
      <c r="BJ54" s="118">
        <f t="shared" si="84"/>
        <v>0</v>
      </c>
      <c r="BK54" s="118">
        <f t="shared" si="48"/>
        <v>0</v>
      </c>
      <c r="BL54" s="118">
        <f t="shared" si="49"/>
        <v>0</v>
      </c>
      <c r="BM54" s="118">
        <f t="shared" si="85"/>
        <v>0</v>
      </c>
      <c r="BN54" s="117">
        <f t="shared" si="104"/>
        <v>0</v>
      </c>
      <c r="BO54" s="117">
        <f t="shared" si="105"/>
        <v>0</v>
      </c>
      <c r="BP54" s="117">
        <f t="shared" si="86"/>
        <v>0</v>
      </c>
      <c r="BQ54" s="117">
        <f t="shared" si="50"/>
        <v>0</v>
      </c>
      <c r="BR54" s="117">
        <f t="shared" si="51"/>
        <v>0</v>
      </c>
      <c r="BS54" s="117">
        <f t="shared" si="87"/>
        <v>0</v>
      </c>
      <c r="BT54" s="117">
        <f t="shared" si="106"/>
        <v>0</v>
      </c>
      <c r="BU54" s="117">
        <f t="shared" si="107"/>
        <v>0</v>
      </c>
      <c r="BV54" s="117">
        <f t="shared" si="108"/>
        <v>0</v>
      </c>
      <c r="BW54" s="117">
        <f t="shared" si="88"/>
        <v>0</v>
      </c>
      <c r="BX54" s="117">
        <f t="shared" si="52"/>
        <v>0</v>
      </c>
      <c r="BY54" s="117">
        <f t="shared" si="53"/>
        <v>0</v>
      </c>
      <c r="BZ54" s="117">
        <f t="shared" si="89"/>
        <v>0</v>
      </c>
      <c r="CA54" s="117">
        <f t="shared" si="54"/>
        <v>0</v>
      </c>
      <c r="CB54" s="117">
        <f t="shared" si="55"/>
        <v>0</v>
      </c>
      <c r="CC54" s="117">
        <f t="shared" si="90"/>
        <v>0</v>
      </c>
      <c r="CD54" s="117">
        <f t="shared" si="56"/>
        <v>2</v>
      </c>
      <c r="CE54" s="117">
        <f t="shared" si="57"/>
        <v>2</v>
      </c>
      <c r="CF54" s="117">
        <f t="shared" si="109"/>
        <v>0</v>
      </c>
      <c r="CG54" s="117">
        <f t="shared" si="110"/>
        <v>0</v>
      </c>
      <c r="CH54" s="117">
        <f t="shared" si="91"/>
        <v>0</v>
      </c>
      <c r="CI54" s="117">
        <f t="shared" si="125"/>
        <v>0</v>
      </c>
      <c r="CJ54" s="117">
        <f t="shared" si="59"/>
        <v>0</v>
      </c>
      <c r="CK54" s="117">
        <f t="shared" si="60"/>
        <v>0</v>
      </c>
      <c r="CL54" s="117">
        <f t="shared" si="92"/>
        <v>0</v>
      </c>
      <c r="CM54" s="117">
        <f t="shared" si="61"/>
        <v>0</v>
      </c>
      <c r="CN54" s="117">
        <f t="shared" si="62"/>
        <v>0</v>
      </c>
      <c r="CO54" s="117">
        <f t="shared" si="63"/>
        <v>0</v>
      </c>
      <c r="CP54" s="117">
        <f t="shared" si="64"/>
        <v>0</v>
      </c>
      <c r="CQ54" s="117">
        <f t="shared" si="111"/>
        <v>0</v>
      </c>
      <c r="CR54" s="117">
        <f t="shared" si="112"/>
        <v>0</v>
      </c>
      <c r="CS54" s="117">
        <f t="shared" si="93"/>
        <v>0</v>
      </c>
      <c r="CT54" s="117">
        <f t="shared" si="65"/>
        <v>0</v>
      </c>
      <c r="CU54" s="117">
        <f t="shared" si="66"/>
        <v>0</v>
      </c>
      <c r="CV54" s="117">
        <f t="shared" si="94"/>
        <v>0</v>
      </c>
      <c r="CW54" s="117">
        <f t="shared" si="113"/>
        <v>0</v>
      </c>
      <c r="CX54" s="117">
        <f t="shared" si="67"/>
        <v>0</v>
      </c>
      <c r="CY54" s="117">
        <f t="shared" si="68"/>
        <v>0</v>
      </c>
      <c r="CZ54" s="117">
        <f t="shared" si="69"/>
        <v>0</v>
      </c>
      <c r="DA54" s="117">
        <f t="shared" si="114"/>
        <v>0</v>
      </c>
      <c r="DB54" s="117">
        <f t="shared" si="70"/>
        <v>0</v>
      </c>
      <c r="DC54" s="117">
        <f t="shared" si="71"/>
        <v>0</v>
      </c>
      <c r="DD54" s="117">
        <f t="shared" si="115"/>
        <v>0</v>
      </c>
      <c r="DE54" s="117">
        <f t="shared" si="116"/>
        <v>0</v>
      </c>
      <c r="DF54" s="117">
        <f t="shared" si="95"/>
        <v>0</v>
      </c>
      <c r="DG54" s="117">
        <f t="shared" si="72"/>
        <v>0</v>
      </c>
      <c r="DH54" s="117">
        <f t="shared" si="73"/>
        <v>0</v>
      </c>
      <c r="DI54" s="117">
        <f t="shared" si="74"/>
        <v>0</v>
      </c>
      <c r="DJ54" s="117">
        <f t="shared" si="117"/>
        <v>0</v>
      </c>
      <c r="DK54" s="117">
        <f t="shared" si="118"/>
        <v>0</v>
      </c>
      <c r="DL54" s="117">
        <f t="shared" si="96"/>
        <v>0</v>
      </c>
      <c r="DM54" s="117">
        <f t="shared" si="75"/>
        <v>0</v>
      </c>
      <c r="DN54" s="117">
        <f t="shared" si="119"/>
        <v>0</v>
      </c>
      <c r="DO54" s="117">
        <f t="shared" si="120"/>
        <v>0</v>
      </c>
      <c r="DP54" s="117">
        <f t="shared" si="97"/>
        <v>0</v>
      </c>
      <c r="DQ54" s="117">
        <f t="shared" si="76"/>
        <v>0</v>
      </c>
      <c r="DR54" s="117">
        <f t="shared" si="77"/>
        <v>0</v>
      </c>
      <c r="DS54" s="117">
        <f t="shared" si="78"/>
        <v>0</v>
      </c>
      <c r="DT54" s="117">
        <f t="shared" si="121"/>
        <v>0</v>
      </c>
      <c r="DU54" s="117">
        <f t="shared" si="122"/>
        <v>0</v>
      </c>
      <c r="DV54" s="117">
        <f t="shared" si="98"/>
        <v>0</v>
      </c>
      <c r="DW54" s="117">
        <f t="shared" si="123"/>
        <v>0</v>
      </c>
      <c r="DX54" s="117">
        <f t="shared" si="124"/>
        <v>0</v>
      </c>
      <c r="DY54" s="117">
        <f t="shared" si="99"/>
        <v>0</v>
      </c>
      <c r="DZ54" s="118">
        <f t="shared" si="79"/>
        <v>0</v>
      </c>
      <c r="EA54" s="118">
        <f t="shared" si="80"/>
        <v>0</v>
      </c>
      <c r="EB54" s="7"/>
      <c r="EC54" s="7"/>
      <c r="ED54" s="7"/>
      <c r="EE54" s="7"/>
    </row>
    <row r="55" spans="1:135" ht="18" customHeight="1" x14ac:dyDescent="0.25">
      <c r="A55" s="774"/>
      <c r="B55" s="777"/>
      <c r="C55" s="174">
        <v>1</v>
      </c>
      <c r="D55" s="61"/>
      <c r="E55" s="72"/>
      <c r="F55" s="201"/>
      <c r="G55" s="211"/>
      <c r="H55" s="201" t="s">
        <v>569</v>
      </c>
      <c r="I55" s="145"/>
      <c r="J55" s="91" t="s">
        <v>569</v>
      </c>
      <c r="K55" s="61"/>
      <c r="L55" s="72"/>
      <c r="M55" s="201"/>
      <c r="N55" s="211"/>
      <c r="O55" s="201" t="s">
        <v>562</v>
      </c>
      <c r="P55" s="145"/>
      <c r="Q55" s="91" t="s">
        <v>562</v>
      </c>
      <c r="R55" s="127"/>
      <c r="S55" s="153"/>
      <c r="T55" s="201"/>
      <c r="U55" s="211"/>
      <c r="V55" s="201"/>
      <c r="W55" s="145"/>
      <c r="X55" s="91"/>
      <c r="Y55" s="42" t="s">
        <v>436</v>
      </c>
      <c r="Z55" s="10" t="s">
        <v>446</v>
      </c>
      <c r="AA55" s="6"/>
      <c r="AB55" s="266" t="s">
        <v>596</v>
      </c>
      <c r="AC55" s="266" t="s">
        <v>596</v>
      </c>
      <c r="AD55" s="266" t="s">
        <v>596</v>
      </c>
      <c r="AE55" s="266" t="s">
        <v>596</v>
      </c>
      <c r="AF55" s="266" t="s">
        <v>596</v>
      </c>
      <c r="AG55" s="266" t="s">
        <v>596</v>
      </c>
      <c r="AH55" s="266" t="s">
        <v>596</v>
      </c>
      <c r="AI55" s="266" t="s">
        <v>391</v>
      </c>
      <c r="AJ55" s="266" t="s">
        <v>391</v>
      </c>
      <c r="AK55" s="266" t="s">
        <v>391</v>
      </c>
      <c r="AL55" s="266" t="s">
        <v>391</v>
      </c>
      <c r="AM55" s="266" t="s">
        <v>391</v>
      </c>
      <c r="AN55" s="266" t="s">
        <v>391</v>
      </c>
      <c r="AO55" s="266" t="s">
        <v>391</v>
      </c>
      <c r="AP55" s="266" t="s">
        <v>589</v>
      </c>
      <c r="AQ55" s="266" t="s">
        <v>589</v>
      </c>
      <c r="AR55" s="266" t="s">
        <v>589</v>
      </c>
      <c r="AS55" s="266" t="s">
        <v>589</v>
      </c>
      <c r="AT55" s="266" t="s">
        <v>586</v>
      </c>
      <c r="AU55" s="266" t="s">
        <v>586</v>
      </c>
      <c r="AV55" s="18" t="s">
        <v>586</v>
      </c>
      <c r="AX55" s="118"/>
      <c r="AY55" s="118">
        <f t="shared" si="81"/>
        <v>0</v>
      </c>
      <c r="AZ55" s="118">
        <f t="shared" si="44"/>
        <v>0</v>
      </c>
      <c r="BA55" s="118">
        <f t="shared" si="45"/>
        <v>0</v>
      </c>
      <c r="BB55" s="118">
        <f t="shared" si="82"/>
        <v>0</v>
      </c>
      <c r="BC55" s="118">
        <f t="shared" si="46"/>
        <v>0</v>
      </c>
      <c r="BD55" s="118">
        <f t="shared" si="47"/>
        <v>0</v>
      </c>
      <c r="BE55" s="118">
        <f t="shared" si="100"/>
        <v>0</v>
      </c>
      <c r="BF55" s="117">
        <f t="shared" si="101"/>
        <v>0</v>
      </c>
      <c r="BG55" s="118">
        <f t="shared" si="83"/>
        <v>0</v>
      </c>
      <c r="BH55" s="118">
        <f t="shared" si="102"/>
        <v>0</v>
      </c>
      <c r="BI55" s="117">
        <f t="shared" si="103"/>
        <v>0</v>
      </c>
      <c r="BJ55" s="118">
        <f t="shared" si="84"/>
        <v>0</v>
      </c>
      <c r="BK55" s="118">
        <f t="shared" si="48"/>
        <v>0</v>
      </c>
      <c r="BL55" s="118">
        <f t="shared" si="49"/>
        <v>0</v>
      </c>
      <c r="BM55" s="118">
        <f t="shared" si="85"/>
        <v>0</v>
      </c>
      <c r="BN55" s="117">
        <f t="shared" si="104"/>
        <v>0</v>
      </c>
      <c r="BO55" s="117">
        <f t="shared" si="105"/>
        <v>0</v>
      </c>
      <c r="BP55" s="117">
        <f t="shared" si="86"/>
        <v>0</v>
      </c>
      <c r="BQ55" s="117">
        <f t="shared" si="50"/>
        <v>0</v>
      </c>
      <c r="BR55" s="117">
        <f t="shared" si="51"/>
        <v>0</v>
      </c>
      <c r="BS55" s="117">
        <f t="shared" si="87"/>
        <v>0</v>
      </c>
      <c r="BT55" s="117">
        <f t="shared" si="106"/>
        <v>0</v>
      </c>
      <c r="BU55" s="117">
        <f t="shared" si="107"/>
        <v>0</v>
      </c>
      <c r="BV55" s="117">
        <f t="shared" si="108"/>
        <v>0</v>
      </c>
      <c r="BW55" s="117">
        <f t="shared" si="88"/>
        <v>0</v>
      </c>
      <c r="BX55" s="117">
        <f t="shared" si="52"/>
        <v>0</v>
      </c>
      <c r="BY55" s="117">
        <f t="shared" si="53"/>
        <v>0</v>
      </c>
      <c r="BZ55" s="117">
        <f t="shared" si="89"/>
        <v>0</v>
      </c>
      <c r="CA55" s="117">
        <f t="shared" si="54"/>
        <v>0</v>
      </c>
      <c r="CB55" s="117">
        <f t="shared" si="55"/>
        <v>0</v>
      </c>
      <c r="CC55" s="117">
        <f t="shared" si="90"/>
        <v>0</v>
      </c>
      <c r="CD55" s="117">
        <f t="shared" si="56"/>
        <v>2</v>
      </c>
      <c r="CE55" s="117">
        <f t="shared" si="57"/>
        <v>2</v>
      </c>
      <c r="CF55" s="117">
        <f t="shared" si="109"/>
        <v>0</v>
      </c>
      <c r="CG55" s="117">
        <f t="shared" si="110"/>
        <v>0</v>
      </c>
      <c r="CH55" s="117">
        <f t="shared" si="91"/>
        <v>0</v>
      </c>
      <c r="CI55" s="117">
        <f t="shared" si="125"/>
        <v>0</v>
      </c>
      <c r="CJ55" s="117">
        <f t="shared" si="59"/>
        <v>0</v>
      </c>
      <c r="CK55" s="117">
        <f t="shared" si="60"/>
        <v>0</v>
      </c>
      <c r="CL55" s="117">
        <f t="shared" si="92"/>
        <v>0</v>
      </c>
      <c r="CM55" s="117">
        <f t="shared" si="61"/>
        <v>0</v>
      </c>
      <c r="CN55" s="117">
        <f t="shared" si="62"/>
        <v>0</v>
      </c>
      <c r="CO55" s="117">
        <f t="shared" si="63"/>
        <v>0</v>
      </c>
      <c r="CP55" s="117">
        <f t="shared" si="64"/>
        <v>0</v>
      </c>
      <c r="CQ55" s="117">
        <f t="shared" si="111"/>
        <v>0</v>
      </c>
      <c r="CR55" s="117">
        <f t="shared" si="112"/>
        <v>0</v>
      </c>
      <c r="CS55" s="117">
        <f t="shared" si="93"/>
        <v>0</v>
      </c>
      <c r="CT55" s="117">
        <f t="shared" si="65"/>
        <v>0</v>
      </c>
      <c r="CU55" s="117">
        <f t="shared" si="66"/>
        <v>0</v>
      </c>
      <c r="CV55" s="117">
        <f t="shared" si="94"/>
        <v>0</v>
      </c>
      <c r="CW55" s="117">
        <f t="shared" si="113"/>
        <v>0</v>
      </c>
      <c r="CX55" s="117">
        <f t="shared" si="67"/>
        <v>0</v>
      </c>
      <c r="CY55" s="117">
        <f t="shared" si="68"/>
        <v>0</v>
      </c>
      <c r="CZ55" s="117">
        <f t="shared" si="69"/>
        <v>0</v>
      </c>
      <c r="DA55" s="117">
        <f t="shared" si="114"/>
        <v>0</v>
      </c>
      <c r="DB55" s="117">
        <f t="shared" si="70"/>
        <v>0</v>
      </c>
      <c r="DC55" s="117">
        <f t="shared" si="71"/>
        <v>0</v>
      </c>
      <c r="DD55" s="117">
        <f t="shared" si="115"/>
        <v>0</v>
      </c>
      <c r="DE55" s="117">
        <f t="shared" si="116"/>
        <v>0</v>
      </c>
      <c r="DF55" s="117">
        <f t="shared" si="95"/>
        <v>0</v>
      </c>
      <c r="DG55" s="117">
        <f t="shared" si="72"/>
        <v>0</v>
      </c>
      <c r="DH55" s="117">
        <f t="shared" si="73"/>
        <v>0</v>
      </c>
      <c r="DI55" s="117">
        <f t="shared" si="74"/>
        <v>0</v>
      </c>
      <c r="DJ55" s="117">
        <f t="shared" si="117"/>
        <v>0</v>
      </c>
      <c r="DK55" s="117">
        <f t="shared" si="118"/>
        <v>0</v>
      </c>
      <c r="DL55" s="117">
        <f t="shared" si="96"/>
        <v>0</v>
      </c>
      <c r="DM55" s="117">
        <f t="shared" si="75"/>
        <v>0</v>
      </c>
      <c r="DN55" s="117">
        <f t="shared" si="119"/>
        <v>0</v>
      </c>
      <c r="DO55" s="117">
        <f t="shared" si="120"/>
        <v>0</v>
      </c>
      <c r="DP55" s="117">
        <f t="shared" si="97"/>
        <v>0</v>
      </c>
      <c r="DQ55" s="117">
        <f t="shared" si="76"/>
        <v>0</v>
      </c>
      <c r="DR55" s="117">
        <f t="shared" si="77"/>
        <v>0</v>
      </c>
      <c r="DS55" s="117">
        <f t="shared" si="78"/>
        <v>0</v>
      </c>
      <c r="DT55" s="117">
        <f t="shared" si="121"/>
        <v>0</v>
      </c>
      <c r="DU55" s="117">
        <f t="shared" si="122"/>
        <v>0</v>
      </c>
      <c r="DV55" s="117">
        <f t="shared" si="98"/>
        <v>0</v>
      </c>
      <c r="DW55" s="117">
        <f t="shared" si="123"/>
        <v>0</v>
      </c>
      <c r="DX55" s="117">
        <f t="shared" si="124"/>
        <v>0</v>
      </c>
      <c r="DY55" s="117">
        <f t="shared" si="99"/>
        <v>0</v>
      </c>
      <c r="DZ55" s="118">
        <f t="shared" si="79"/>
        <v>0</v>
      </c>
      <c r="EA55" s="118">
        <f t="shared" si="80"/>
        <v>0</v>
      </c>
      <c r="EB55" s="7"/>
      <c r="EC55" s="7"/>
      <c r="ED55" s="7"/>
      <c r="EE55" s="7"/>
    </row>
    <row r="56" spans="1:135" ht="18" customHeight="1" x14ac:dyDescent="0.25">
      <c r="A56" s="774"/>
      <c r="B56" s="777"/>
      <c r="C56" s="172">
        <v>2</v>
      </c>
      <c r="D56" s="63"/>
      <c r="E56" s="65"/>
      <c r="F56" s="161"/>
      <c r="G56" s="164"/>
      <c r="H56" s="161" t="s">
        <v>569</v>
      </c>
      <c r="I56" s="146"/>
      <c r="J56" s="85" t="s">
        <v>569</v>
      </c>
      <c r="K56" s="63"/>
      <c r="L56" s="65"/>
      <c r="M56" s="161"/>
      <c r="N56" s="164"/>
      <c r="O56" s="161" t="s">
        <v>562</v>
      </c>
      <c r="P56" s="146"/>
      <c r="Q56" s="85" t="s">
        <v>562</v>
      </c>
      <c r="R56" s="78"/>
      <c r="S56" s="154"/>
      <c r="T56" s="161"/>
      <c r="U56" s="164"/>
      <c r="V56" s="161"/>
      <c r="W56" s="146"/>
      <c r="X56" s="85"/>
      <c r="Y56" s="42" t="s">
        <v>437</v>
      </c>
      <c r="Z56" s="10" t="s">
        <v>447</v>
      </c>
      <c r="AA56" s="6"/>
      <c r="AB56" s="266" t="s">
        <v>596</v>
      </c>
      <c r="AC56" s="266" t="s">
        <v>596</v>
      </c>
      <c r="AD56" s="266" t="s">
        <v>596</v>
      </c>
      <c r="AE56" s="266" t="s">
        <v>596</v>
      </c>
      <c r="AF56" s="266" t="s">
        <v>596</v>
      </c>
      <c r="AG56" s="266" t="s">
        <v>596</v>
      </c>
      <c r="AH56" s="266" t="s">
        <v>596</v>
      </c>
      <c r="AI56" s="266" t="s">
        <v>391</v>
      </c>
      <c r="AJ56" s="266" t="s">
        <v>391</v>
      </c>
      <c r="AK56" s="266" t="s">
        <v>391</v>
      </c>
      <c r="AL56" s="266" t="s">
        <v>391</v>
      </c>
      <c r="AM56" s="266" t="s">
        <v>391</v>
      </c>
      <c r="AN56" s="266" t="s">
        <v>391</v>
      </c>
      <c r="AO56" s="266" t="s">
        <v>391</v>
      </c>
      <c r="AP56" s="266" t="s">
        <v>589</v>
      </c>
      <c r="AQ56" s="266" t="s">
        <v>589</v>
      </c>
      <c r="AR56" s="266" t="s">
        <v>589</v>
      </c>
      <c r="AS56" s="266" t="s">
        <v>589</v>
      </c>
      <c r="AT56" s="266" t="s">
        <v>586</v>
      </c>
      <c r="AU56" s="266" t="s">
        <v>586</v>
      </c>
      <c r="AV56" s="18" t="s">
        <v>586</v>
      </c>
      <c r="AX56" s="118"/>
      <c r="AY56" s="118">
        <f t="shared" si="81"/>
        <v>0</v>
      </c>
      <c r="AZ56" s="118">
        <f t="shared" si="44"/>
        <v>0</v>
      </c>
      <c r="BA56" s="118">
        <f t="shared" si="45"/>
        <v>0</v>
      </c>
      <c r="BB56" s="118">
        <f t="shared" si="82"/>
        <v>0</v>
      </c>
      <c r="BC56" s="118">
        <f t="shared" si="46"/>
        <v>0</v>
      </c>
      <c r="BD56" s="118">
        <f t="shared" si="47"/>
        <v>0</v>
      </c>
      <c r="BE56" s="118">
        <f t="shared" si="100"/>
        <v>0</v>
      </c>
      <c r="BF56" s="117">
        <f t="shared" si="101"/>
        <v>0</v>
      </c>
      <c r="BG56" s="118">
        <f t="shared" si="83"/>
        <v>0</v>
      </c>
      <c r="BH56" s="118">
        <f t="shared" si="102"/>
        <v>0</v>
      </c>
      <c r="BI56" s="117">
        <f t="shared" si="103"/>
        <v>0</v>
      </c>
      <c r="BJ56" s="118">
        <f t="shared" si="84"/>
        <v>0</v>
      </c>
      <c r="BK56" s="118">
        <f t="shared" si="48"/>
        <v>0</v>
      </c>
      <c r="BL56" s="118">
        <f t="shared" si="49"/>
        <v>0</v>
      </c>
      <c r="BM56" s="118">
        <f t="shared" si="85"/>
        <v>0</v>
      </c>
      <c r="BN56" s="117">
        <f t="shared" si="104"/>
        <v>0</v>
      </c>
      <c r="BO56" s="117">
        <f t="shared" si="105"/>
        <v>0</v>
      </c>
      <c r="BP56" s="117">
        <f t="shared" si="86"/>
        <v>0</v>
      </c>
      <c r="BQ56" s="117">
        <f t="shared" si="50"/>
        <v>0</v>
      </c>
      <c r="BR56" s="117">
        <f t="shared" si="51"/>
        <v>0</v>
      </c>
      <c r="BS56" s="117">
        <f t="shared" si="87"/>
        <v>0</v>
      </c>
      <c r="BT56" s="117">
        <f t="shared" si="106"/>
        <v>0</v>
      </c>
      <c r="BU56" s="117">
        <f t="shared" si="107"/>
        <v>0</v>
      </c>
      <c r="BV56" s="117">
        <f t="shared" si="108"/>
        <v>0</v>
      </c>
      <c r="BW56" s="117">
        <f t="shared" si="88"/>
        <v>0</v>
      </c>
      <c r="BX56" s="117">
        <f t="shared" si="52"/>
        <v>0</v>
      </c>
      <c r="BY56" s="117">
        <f t="shared" si="53"/>
        <v>0</v>
      </c>
      <c r="BZ56" s="117">
        <f t="shared" si="89"/>
        <v>0</v>
      </c>
      <c r="CA56" s="117">
        <f t="shared" si="54"/>
        <v>0</v>
      </c>
      <c r="CB56" s="117">
        <f t="shared" si="55"/>
        <v>0</v>
      </c>
      <c r="CC56" s="117">
        <f t="shared" si="90"/>
        <v>0</v>
      </c>
      <c r="CD56" s="117">
        <f t="shared" si="56"/>
        <v>2</v>
      </c>
      <c r="CE56" s="117">
        <f t="shared" si="57"/>
        <v>2</v>
      </c>
      <c r="CF56" s="117">
        <f t="shared" si="109"/>
        <v>0</v>
      </c>
      <c r="CG56" s="117">
        <f t="shared" si="110"/>
        <v>0</v>
      </c>
      <c r="CH56" s="117">
        <f t="shared" si="91"/>
        <v>0</v>
      </c>
      <c r="CI56" s="117">
        <f t="shared" si="125"/>
        <v>0</v>
      </c>
      <c r="CJ56" s="117">
        <f t="shared" si="59"/>
        <v>0</v>
      </c>
      <c r="CK56" s="117">
        <f t="shared" si="60"/>
        <v>0</v>
      </c>
      <c r="CL56" s="117">
        <f t="shared" si="92"/>
        <v>0</v>
      </c>
      <c r="CM56" s="117">
        <f t="shared" si="61"/>
        <v>0</v>
      </c>
      <c r="CN56" s="117">
        <f t="shared" si="62"/>
        <v>0</v>
      </c>
      <c r="CO56" s="117">
        <f t="shared" si="63"/>
        <v>0</v>
      </c>
      <c r="CP56" s="117">
        <f t="shared" si="64"/>
        <v>0</v>
      </c>
      <c r="CQ56" s="117">
        <f t="shared" si="111"/>
        <v>0</v>
      </c>
      <c r="CR56" s="117">
        <f t="shared" si="112"/>
        <v>0</v>
      </c>
      <c r="CS56" s="117">
        <f t="shared" si="93"/>
        <v>0</v>
      </c>
      <c r="CT56" s="117">
        <f t="shared" si="65"/>
        <v>0</v>
      </c>
      <c r="CU56" s="117">
        <f t="shared" si="66"/>
        <v>0</v>
      </c>
      <c r="CV56" s="117">
        <f t="shared" si="94"/>
        <v>0</v>
      </c>
      <c r="CW56" s="117">
        <f t="shared" si="113"/>
        <v>0</v>
      </c>
      <c r="CX56" s="117">
        <f t="shared" si="67"/>
        <v>0</v>
      </c>
      <c r="CY56" s="117">
        <f t="shared" si="68"/>
        <v>0</v>
      </c>
      <c r="CZ56" s="117">
        <f t="shared" si="69"/>
        <v>0</v>
      </c>
      <c r="DA56" s="117">
        <f t="shared" si="114"/>
        <v>0</v>
      </c>
      <c r="DB56" s="117">
        <f t="shared" si="70"/>
        <v>0</v>
      </c>
      <c r="DC56" s="117">
        <f t="shared" si="71"/>
        <v>0</v>
      </c>
      <c r="DD56" s="117">
        <f t="shared" si="115"/>
        <v>0</v>
      </c>
      <c r="DE56" s="117">
        <f t="shared" si="116"/>
        <v>0</v>
      </c>
      <c r="DF56" s="117">
        <f t="shared" si="95"/>
        <v>0</v>
      </c>
      <c r="DG56" s="117">
        <f t="shared" si="72"/>
        <v>0</v>
      </c>
      <c r="DH56" s="117">
        <f t="shared" si="73"/>
        <v>0</v>
      </c>
      <c r="DI56" s="117">
        <f t="shared" si="74"/>
        <v>0</v>
      </c>
      <c r="DJ56" s="117">
        <f t="shared" si="117"/>
        <v>0</v>
      </c>
      <c r="DK56" s="117">
        <f t="shared" si="118"/>
        <v>0</v>
      </c>
      <c r="DL56" s="117">
        <f t="shared" si="96"/>
        <v>0</v>
      </c>
      <c r="DM56" s="117">
        <f t="shared" si="75"/>
        <v>0</v>
      </c>
      <c r="DN56" s="117">
        <f t="shared" si="119"/>
        <v>0</v>
      </c>
      <c r="DO56" s="117">
        <f t="shared" si="120"/>
        <v>0</v>
      </c>
      <c r="DP56" s="117">
        <f t="shared" si="97"/>
        <v>0</v>
      </c>
      <c r="DQ56" s="117">
        <f t="shared" si="76"/>
        <v>0</v>
      </c>
      <c r="DR56" s="117">
        <f t="shared" si="77"/>
        <v>0</v>
      </c>
      <c r="DS56" s="117">
        <f t="shared" si="78"/>
        <v>0</v>
      </c>
      <c r="DT56" s="117">
        <f t="shared" si="121"/>
        <v>0</v>
      </c>
      <c r="DU56" s="117">
        <f t="shared" si="122"/>
        <v>0</v>
      </c>
      <c r="DV56" s="117">
        <f t="shared" si="98"/>
        <v>0</v>
      </c>
      <c r="DW56" s="117">
        <f t="shared" si="123"/>
        <v>0</v>
      </c>
      <c r="DX56" s="117">
        <f t="shared" si="124"/>
        <v>0</v>
      </c>
      <c r="DY56" s="117">
        <f t="shared" si="99"/>
        <v>0</v>
      </c>
      <c r="DZ56" s="118">
        <f t="shared" si="79"/>
        <v>0</v>
      </c>
      <c r="EA56" s="118">
        <f t="shared" si="80"/>
        <v>0</v>
      </c>
      <c r="EB56" s="7"/>
      <c r="EC56" s="7"/>
      <c r="ED56" s="7"/>
      <c r="EE56" s="7"/>
    </row>
    <row r="57" spans="1:135" ht="18" customHeight="1" x14ac:dyDescent="0.25">
      <c r="A57" s="774"/>
      <c r="B57" s="777"/>
      <c r="C57" s="172">
        <v>3</v>
      </c>
      <c r="D57" s="63"/>
      <c r="E57" s="65"/>
      <c r="F57" s="161"/>
      <c r="G57" s="164"/>
      <c r="H57" s="201"/>
      <c r="I57" s="146"/>
      <c r="J57" s="85"/>
      <c r="K57" s="63"/>
      <c r="L57" s="65"/>
      <c r="M57" s="161"/>
      <c r="N57" s="164"/>
      <c r="O57" s="161"/>
      <c r="P57" s="146"/>
      <c r="Q57" s="85"/>
      <c r="R57" s="78"/>
      <c r="S57" s="154"/>
      <c r="T57" s="161"/>
      <c r="U57" s="164"/>
      <c r="V57" s="161"/>
      <c r="W57" s="146"/>
      <c r="X57" s="85"/>
      <c r="Y57" s="42" t="s">
        <v>438</v>
      </c>
      <c r="Z57" s="10" t="s">
        <v>535</v>
      </c>
      <c r="AA57" s="192"/>
      <c r="AB57" s="266"/>
      <c r="AC57" s="266"/>
      <c r="AD57" s="266"/>
      <c r="AE57" s="266"/>
      <c r="AF57" s="266"/>
      <c r="AG57" s="266"/>
      <c r="AH57" s="266"/>
      <c r="AI57" s="266"/>
      <c r="AJ57" s="266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X57" s="118"/>
      <c r="AY57" s="118">
        <f t="shared" si="81"/>
        <v>0</v>
      </c>
      <c r="AZ57" s="118">
        <f t="shared" si="44"/>
        <v>0</v>
      </c>
      <c r="BA57" s="118">
        <f t="shared" si="45"/>
        <v>0</v>
      </c>
      <c r="BB57" s="118">
        <f t="shared" si="82"/>
        <v>0</v>
      </c>
      <c r="BC57" s="118">
        <f t="shared" si="46"/>
        <v>0</v>
      </c>
      <c r="BD57" s="118">
        <f t="shared" si="47"/>
        <v>0</v>
      </c>
      <c r="BE57" s="118">
        <f t="shared" si="100"/>
        <v>0</v>
      </c>
      <c r="BF57" s="117">
        <f t="shared" si="101"/>
        <v>0</v>
      </c>
      <c r="BG57" s="118">
        <f t="shared" si="83"/>
        <v>0</v>
      </c>
      <c r="BH57" s="118">
        <f t="shared" si="102"/>
        <v>0</v>
      </c>
      <c r="BI57" s="117">
        <f t="shared" si="103"/>
        <v>0</v>
      </c>
      <c r="BJ57" s="118">
        <f t="shared" si="84"/>
        <v>0</v>
      </c>
      <c r="BK57" s="118">
        <f t="shared" si="48"/>
        <v>0</v>
      </c>
      <c r="BL57" s="118">
        <f t="shared" si="49"/>
        <v>0</v>
      </c>
      <c r="BM57" s="118">
        <f t="shared" si="85"/>
        <v>0</v>
      </c>
      <c r="BN57" s="117">
        <f t="shared" si="104"/>
        <v>0</v>
      </c>
      <c r="BO57" s="117">
        <f t="shared" si="105"/>
        <v>0</v>
      </c>
      <c r="BP57" s="117">
        <f t="shared" si="86"/>
        <v>0</v>
      </c>
      <c r="BQ57" s="117">
        <f t="shared" si="50"/>
        <v>0</v>
      </c>
      <c r="BR57" s="117">
        <f t="shared" si="51"/>
        <v>0</v>
      </c>
      <c r="BS57" s="117">
        <f t="shared" si="87"/>
        <v>0</v>
      </c>
      <c r="BT57" s="117">
        <f t="shared" si="106"/>
        <v>0</v>
      </c>
      <c r="BU57" s="117">
        <f t="shared" si="107"/>
        <v>0</v>
      </c>
      <c r="BV57" s="117">
        <f t="shared" si="108"/>
        <v>0</v>
      </c>
      <c r="BW57" s="117">
        <f t="shared" si="88"/>
        <v>0</v>
      </c>
      <c r="BX57" s="117">
        <f t="shared" si="52"/>
        <v>0</v>
      </c>
      <c r="BY57" s="117">
        <f t="shared" si="53"/>
        <v>0</v>
      </c>
      <c r="BZ57" s="117">
        <f t="shared" si="89"/>
        <v>0</v>
      </c>
      <c r="CA57" s="117">
        <f t="shared" si="54"/>
        <v>0</v>
      </c>
      <c r="CB57" s="117">
        <f t="shared" si="55"/>
        <v>0</v>
      </c>
      <c r="CC57" s="117">
        <f t="shared" si="90"/>
        <v>0</v>
      </c>
      <c r="CD57" s="117">
        <f t="shared" si="56"/>
        <v>0</v>
      </c>
      <c r="CE57" s="117">
        <f t="shared" si="57"/>
        <v>0</v>
      </c>
      <c r="CF57" s="117">
        <f t="shared" si="109"/>
        <v>0</v>
      </c>
      <c r="CG57" s="117">
        <f t="shared" si="110"/>
        <v>0</v>
      </c>
      <c r="CH57" s="117">
        <f t="shared" si="91"/>
        <v>0</v>
      </c>
      <c r="CI57" s="117">
        <f t="shared" si="125"/>
        <v>0</v>
      </c>
      <c r="CJ57" s="117">
        <f t="shared" si="59"/>
        <v>0</v>
      </c>
      <c r="CK57" s="117">
        <f t="shared" si="60"/>
        <v>0</v>
      </c>
      <c r="CL57" s="117">
        <f t="shared" si="92"/>
        <v>0</v>
      </c>
      <c r="CM57" s="117">
        <f t="shared" si="61"/>
        <v>0</v>
      </c>
      <c r="CN57" s="117">
        <f t="shared" si="62"/>
        <v>0</v>
      </c>
      <c r="CO57" s="117">
        <f t="shared" si="63"/>
        <v>0</v>
      </c>
      <c r="CP57" s="117">
        <f t="shared" si="64"/>
        <v>0</v>
      </c>
      <c r="CQ57" s="117">
        <f t="shared" si="111"/>
        <v>0</v>
      </c>
      <c r="CR57" s="117">
        <f t="shared" si="112"/>
        <v>0</v>
      </c>
      <c r="CS57" s="117">
        <f t="shared" si="93"/>
        <v>0</v>
      </c>
      <c r="CT57" s="117">
        <f t="shared" si="65"/>
        <v>0</v>
      </c>
      <c r="CU57" s="117">
        <f t="shared" si="66"/>
        <v>0</v>
      </c>
      <c r="CV57" s="117">
        <f t="shared" si="94"/>
        <v>0</v>
      </c>
      <c r="CW57" s="117">
        <f t="shared" si="113"/>
        <v>0</v>
      </c>
      <c r="CX57" s="117">
        <f t="shared" si="67"/>
        <v>0</v>
      </c>
      <c r="CY57" s="117">
        <f t="shared" si="68"/>
        <v>0</v>
      </c>
      <c r="CZ57" s="117">
        <f t="shared" si="69"/>
        <v>0</v>
      </c>
      <c r="DA57" s="117">
        <f t="shared" si="114"/>
        <v>0</v>
      </c>
      <c r="DB57" s="117">
        <f t="shared" si="70"/>
        <v>0</v>
      </c>
      <c r="DC57" s="117">
        <f t="shared" si="71"/>
        <v>0</v>
      </c>
      <c r="DD57" s="117">
        <f t="shared" si="115"/>
        <v>0</v>
      </c>
      <c r="DE57" s="117">
        <f t="shared" si="116"/>
        <v>0</v>
      </c>
      <c r="DF57" s="117">
        <f t="shared" si="95"/>
        <v>0</v>
      </c>
      <c r="DG57" s="117">
        <f t="shared" si="72"/>
        <v>0</v>
      </c>
      <c r="DH57" s="117">
        <f t="shared" si="73"/>
        <v>0</v>
      </c>
      <c r="DI57" s="117">
        <f t="shared" si="74"/>
        <v>0</v>
      </c>
      <c r="DJ57" s="117">
        <f t="shared" si="117"/>
        <v>0</v>
      </c>
      <c r="DK57" s="117">
        <f t="shared" si="118"/>
        <v>0</v>
      </c>
      <c r="DL57" s="117">
        <f t="shared" si="96"/>
        <v>0</v>
      </c>
      <c r="DM57" s="117">
        <f t="shared" si="75"/>
        <v>0</v>
      </c>
      <c r="DN57" s="117">
        <f t="shared" si="119"/>
        <v>0</v>
      </c>
      <c r="DO57" s="117">
        <f t="shared" si="120"/>
        <v>0</v>
      </c>
      <c r="DP57" s="117">
        <f t="shared" si="97"/>
        <v>0</v>
      </c>
      <c r="DQ57" s="117">
        <f t="shared" si="76"/>
        <v>0</v>
      </c>
      <c r="DR57" s="117">
        <f t="shared" si="77"/>
        <v>0</v>
      </c>
      <c r="DS57" s="117">
        <f t="shared" si="78"/>
        <v>0</v>
      </c>
      <c r="DT57" s="117">
        <f t="shared" si="121"/>
        <v>0</v>
      </c>
      <c r="DU57" s="117">
        <f t="shared" si="122"/>
        <v>0</v>
      </c>
      <c r="DV57" s="117">
        <f t="shared" si="98"/>
        <v>0</v>
      </c>
      <c r="DW57" s="117">
        <f t="shared" si="123"/>
        <v>0</v>
      </c>
      <c r="DX57" s="117">
        <f t="shared" si="124"/>
        <v>0</v>
      </c>
      <c r="DY57" s="117">
        <f t="shared" si="99"/>
        <v>0</v>
      </c>
      <c r="DZ57" s="118">
        <f t="shared" si="79"/>
        <v>0</v>
      </c>
      <c r="EA57" s="118">
        <f t="shared" si="80"/>
        <v>0</v>
      </c>
      <c r="EB57" s="7"/>
      <c r="EC57" s="7"/>
      <c r="ED57" s="7"/>
      <c r="EE57" s="7"/>
    </row>
    <row r="58" spans="1:135" ht="18" customHeight="1" x14ac:dyDescent="0.25">
      <c r="A58" s="774"/>
      <c r="B58" s="777"/>
      <c r="C58" s="172">
        <v>4</v>
      </c>
      <c r="D58" s="63"/>
      <c r="E58" s="65"/>
      <c r="F58" s="161"/>
      <c r="G58" s="164"/>
      <c r="H58" s="161"/>
      <c r="I58" s="146"/>
      <c r="J58" s="85"/>
      <c r="K58" s="63"/>
      <c r="L58" s="65"/>
      <c r="M58" s="161"/>
      <c r="N58" s="164"/>
      <c r="O58" s="161"/>
      <c r="P58" s="146"/>
      <c r="Q58" s="85"/>
      <c r="R58" s="78"/>
      <c r="S58" s="154"/>
      <c r="T58" s="161"/>
      <c r="U58" s="164"/>
      <c r="V58" s="161"/>
      <c r="W58" s="146"/>
      <c r="X58" s="85"/>
      <c r="Y58" s="42" t="s">
        <v>439</v>
      </c>
      <c r="Z58" s="10" t="s">
        <v>539</v>
      </c>
      <c r="AA58" s="6"/>
      <c r="AB58" s="266"/>
      <c r="AC58" s="266"/>
      <c r="AD58" s="266"/>
      <c r="AE58" s="266"/>
      <c r="AF58" s="266"/>
      <c r="AG58" s="266"/>
      <c r="AH58" s="266"/>
      <c r="AI58" s="266"/>
      <c r="AJ58" s="266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X58" s="118"/>
      <c r="AY58" s="118">
        <f t="shared" si="81"/>
        <v>0</v>
      </c>
      <c r="AZ58" s="118">
        <f t="shared" si="44"/>
        <v>0</v>
      </c>
      <c r="BA58" s="118">
        <f t="shared" si="45"/>
        <v>0</v>
      </c>
      <c r="BB58" s="118">
        <f t="shared" si="82"/>
        <v>0</v>
      </c>
      <c r="BC58" s="118">
        <f t="shared" si="46"/>
        <v>0</v>
      </c>
      <c r="BD58" s="118">
        <f t="shared" si="47"/>
        <v>0</v>
      </c>
      <c r="BE58" s="118">
        <f t="shared" si="100"/>
        <v>0</v>
      </c>
      <c r="BF58" s="117">
        <f t="shared" si="101"/>
        <v>0</v>
      </c>
      <c r="BG58" s="118">
        <f t="shared" si="83"/>
        <v>0</v>
      </c>
      <c r="BH58" s="118">
        <f t="shared" si="102"/>
        <v>0</v>
      </c>
      <c r="BI58" s="117">
        <f t="shared" si="103"/>
        <v>0</v>
      </c>
      <c r="BJ58" s="118">
        <f t="shared" si="84"/>
        <v>0</v>
      </c>
      <c r="BK58" s="118">
        <f t="shared" si="48"/>
        <v>0</v>
      </c>
      <c r="BL58" s="118">
        <f t="shared" si="49"/>
        <v>0</v>
      </c>
      <c r="BM58" s="118">
        <f t="shared" si="85"/>
        <v>0</v>
      </c>
      <c r="BN58" s="117">
        <f t="shared" si="104"/>
        <v>0</v>
      </c>
      <c r="BO58" s="117">
        <f t="shared" si="105"/>
        <v>0</v>
      </c>
      <c r="BP58" s="117">
        <f t="shared" si="86"/>
        <v>0</v>
      </c>
      <c r="BQ58" s="117">
        <f t="shared" si="50"/>
        <v>0</v>
      </c>
      <c r="BR58" s="117">
        <f t="shared" si="51"/>
        <v>0</v>
      </c>
      <c r="BS58" s="117">
        <f t="shared" si="87"/>
        <v>0</v>
      </c>
      <c r="BT58" s="117">
        <f t="shared" si="106"/>
        <v>0</v>
      </c>
      <c r="BU58" s="117">
        <f t="shared" si="107"/>
        <v>0</v>
      </c>
      <c r="BV58" s="117">
        <f t="shared" si="108"/>
        <v>0</v>
      </c>
      <c r="BW58" s="117">
        <f t="shared" si="88"/>
        <v>0</v>
      </c>
      <c r="BX58" s="117">
        <f t="shared" si="52"/>
        <v>0</v>
      </c>
      <c r="BY58" s="117">
        <f t="shared" si="53"/>
        <v>0</v>
      </c>
      <c r="BZ58" s="117">
        <f t="shared" si="89"/>
        <v>0</v>
      </c>
      <c r="CA58" s="117">
        <f t="shared" si="54"/>
        <v>0</v>
      </c>
      <c r="CB58" s="117">
        <f t="shared" si="55"/>
        <v>0</v>
      </c>
      <c r="CC58" s="117">
        <f t="shared" si="90"/>
        <v>0</v>
      </c>
      <c r="CD58" s="117">
        <f t="shared" si="56"/>
        <v>0</v>
      </c>
      <c r="CE58" s="117">
        <f t="shared" si="57"/>
        <v>0</v>
      </c>
      <c r="CF58" s="117">
        <f t="shared" si="109"/>
        <v>0</v>
      </c>
      <c r="CG58" s="117">
        <f t="shared" si="110"/>
        <v>0</v>
      </c>
      <c r="CH58" s="117">
        <f t="shared" si="91"/>
        <v>0</v>
      </c>
      <c r="CI58" s="117">
        <f t="shared" si="125"/>
        <v>0</v>
      </c>
      <c r="CJ58" s="117">
        <f t="shared" si="59"/>
        <v>0</v>
      </c>
      <c r="CK58" s="117">
        <f t="shared" si="60"/>
        <v>0</v>
      </c>
      <c r="CL58" s="117">
        <f t="shared" si="92"/>
        <v>0</v>
      </c>
      <c r="CM58" s="117">
        <f t="shared" si="61"/>
        <v>0</v>
      </c>
      <c r="CN58" s="117">
        <f t="shared" si="62"/>
        <v>0</v>
      </c>
      <c r="CO58" s="117">
        <f t="shared" si="63"/>
        <v>0</v>
      </c>
      <c r="CP58" s="117">
        <f t="shared" si="64"/>
        <v>0</v>
      </c>
      <c r="CQ58" s="117">
        <f t="shared" si="111"/>
        <v>0</v>
      </c>
      <c r="CR58" s="117">
        <f t="shared" si="112"/>
        <v>0</v>
      </c>
      <c r="CS58" s="117">
        <f t="shared" si="93"/>
        <v>0</v>
      </c>
      <c r="CT58" s="117">
        <f t="shared" si="65"/>
        <v>0</v>
      </c>
      <c r="CU58" s="117">
        <f t="shared" si="66"/>
        <v>0</v>
      </c>
      <c r="CV58" s="117">
        <f t="shared" si="94"/>
        <v>0</v>
      </c>
      <c r="CW58" s="117">
        <f t="shared" si="113"/>
        <v>0</v>
      </c>
      <c r="CX58" s="117">
        <f t="shared" si="67"/>
        <v>0</v>
      </c>
      <c r="CY58" s="117">
        <f t="shared" si="68"/>
        <v>0</v>
      </c>
      <c r="CZ58" s="117">
        <f t="shared" si="69"/>
        <v>0</v>
      </c>
      <c r="DA58" s="117">
        <f t="shared" si="114"/>
        <v>0</v>
      </c>
      <c r="DB58" s="117">
        <f t="shared" si="70"/>
        <v>0</v>
      </c>
      <c r="DC58" s="117">
        <f t="shared" si="71"/>
        <v>0</v>
      </c>
      <c r="DD58" s="117">
        <f t="shared" si="115"/>
        <v>0</v>
      </c>
      <c r="DE58" s="117">
        <f t="shared" si="116"/>
        <v>0</v>
      </c>
      <c r="DF58" s="117">
        <f t="shared" si="95"/>
        <v>0</v>
      </c>
      <c r="DG58" s="117">
        <f t="shared" si="72"/>
        <v>0</v>
      </c>
      <c r="DH58" s="117">
        <f t="shared" si="73"/>
        <v>0</v>
      </c>
      <c r="DI58" s="117">
        <f t="shared" si="74"/>
        <v>0</v>
      </c>
      <c r="DJ58" s="117">
        <f t="shared" si="117"/>
        <v>0</v>
      </c>
      <c r="DK58" s="117">
        <f t="shared" si="118"/>
        <v>0</v>
      </c>
      <c r="DL58" s="117">
        <f t="shared" si="96"/>
        <v>0</v>
      </c>
      <c r="DM58" s="117">
        <f t="shared" si="75"/>
        <v>0</v>
      </c>
      <c r="DN58" s="117">
        <f t="shared" si="119"/>
        <v>0</v>
      </c>
      <c r="DO58" s="117">
        <f t="shared" si="120"/>
        <v>0</v>
      </c>
      <c r="DP58" s="117">
        <f t="shared" si="97"/>
        <v>0</v>
      </c>
      <c r="DQ58" s="117">
        <f t="shared" si="76"/>
        <v>0</v>
      </c>
      <c r="DR58" s="117">
        <f t="shared" si="77"/>
        <v>0</v>
      </c>
      <c r="DS58" s="117">
        <f t="shared" si="78"/>
        <v>0</v>
      </c>
      <c r="DT58" s="117">
        <f t="shared" si="121"/>
        <v>0</v>
      </c>
      <c r="DU58" s="117">
        <f t="shared" si="122"/>
        <v>0</v>
      </c>
      <c r="DV58" s="117">
        <f t="shared" si="98"/>
        <v>0</v>
      </c>
      <c r="DW58" s="117">
        <f t="shared" si="123"/>
        <v>0</v>
      </c>
      <c r="DX58" s="117">
        <f t="shared" si="124"/>
        <v>0</v>
      </c>
      <c r="DY58" s="117">
        <f t="shared" si="99"/>
        <v>0</v>
      </c>
      <c r="DZ58" s="118">
        <f t="shared" si="79"/>
        <v>0</v>
      </c>
      <c r="EA58" s="118">
        <f t="shared" si="80"/>
        <v>0</v>
      </c>
      <c r="EB58" s="7"/>
      <c r="EC58" s="7"/>
      <c r="ED58" s="7"/>
      <c r="EE58" s="7"/>
    </row>
    <row r="59" spans="1:135" ht="18" customHeight="1" x14ac:dyDescent="0.25">
      <c r="A59" s="774"/>
      <c r="B59" s="777"/>
      <c r="C59" s="172">
        <v>5</v>
      </c>
      <c r="D59" s="63"/>
      <c r="E59" s="65"/>
      <c r="F59" s="161"/>
      <c r="G59" s="164"/>
      <c r="H59" s="161"/>
      <c r="I59" s="146"/>
      <c r="J59" s="85"/>
      <c r="K59" s="63"/>
      <c r="L59" s="65"/>
      <c r="M59" s="161"/>
      <c r="N59" s="164"/>
      <c r="O59" s="161"/>
      <c r="P59" s="146"/>
      <c r="Q59" s="85"/>
      <c r="R59" s="78"/>
      <c r="S59" s="154"/>
      <c r="T59" s="161"/>
      <c r="U59" s="260"/>
      <c r="V59" s="161"/>
      <c r="W59" s="146"/>
      <c r="X59" s="85"/>
      <c r="Y59" s="42" t="s">
        <v>440</v>
      </c>
      <c r="Z59" s="10" t="s">
        <v>448</v>
      </c>
      <c r="AA59" s="6"/>
      <c r="AB59" s="266"/>
      <c r="AC59" s="266"/>
      <c r="AD59" s="266"/>
      <c r="AE59" s="266"/>
      <c r="AF59" s="266"/>
      <c r="AG59" s="266"/>
      <c r="AH59" s="266"/>
      <c r="AI59" s="266"/>
      <c r="AJ59" s="266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X59" s="118"/>
      <c r="AY59" s="118">
        <f t="shared" si="81"/>
        <v>0</v>
      </c>
      <c r="AZ59" s="118">
        <f t="shared" si="44"/>
        <v>0</v>
      </c>
      <c r="BA59" s="118">
        <f t="shared" si="45"/>
        <v>0</v>
      </c>
      <c r="BB59" s="118">
        <f t="shared" si="82"/>
        <v>0</v>
      </c>
      <c r="BC59" s="118">
        <f t="shared" si="46"/>
        <v>0</v>
      </c>
      <c r="BD59" s="118">
        <f t="shared" si="47"/>
        <v>0</v>
      </c>
      <c r="BE59" s="118">
        <f t="shared" si="100"/>
        <v>0</v>
      </c>
      <c r="BF59" s="117">
        <f t="shared" si="101"/>
        <v>0</v>
      </c>
      <c r="BG59" s="118">
        <f t="shared" si="83"/>
        <v>0</v>
      </c>
      <c r="BH59" s="118">
        <f t="shared" si="102"/>
        <v>0</v>
      </c>
      <c r="BI59" s="117">
        <f t="shared" si="103"/>
        <v>0</v>
      </c>
      <c r="BJ59" s="118">
        <f t="shared" si="84"/>
        <v>0</v>
      </c>
      <c r="BK59" s="118">
        <f t="shared" si="48"/>
        <v>0</v>
      </c>
      <c r="BL59" s="118">
        <f t="shared" si="49"/>
        <v>0</v>
      </c>
      <c r="BM59" s="118">
        <f t="shared" si="85"/>
        <v>0</v>
      </c>
      <c r="BN59" s="117">
        <f t="shared" si="104"/>
        <v>0</v>
      </c>
      <c r="BO59" s="117">
        <f t="shared" si="105"/>
        <v>0</v>
      </c>
      <c r="BP59" s="117">
        <f t="shared" si="86"/>
        <v>0</v>
      </c>
      <c r="BQ59" s="117">
        <f t="shared" si="50"/>
        <v>0</v>
      </c>
      <c r="BR59" s="117">
        <f t="shared" si="51"/>
        <v>0</v>
      </c>
      <c r="BS59" s="117">
        <f t="shared" si="87"/>
        <v>0</v>
      </c>
      <c r="BT59" s="117">
        <f t="shared" si="106"/>
        <v>0</v>
      </c>
      <c r="BU59" s="117">
        <f t="shared" si="107"/>
        <v>0</v>
      </c>
      <c r="BV59" s="117">
        <f t="shared" si="108"/>
        <v>0</v>
      </c>
      <c r="BW59" s="117">
        <f t="shared" si="88"/>
        <v>0</v>
      </c>
      <c r="BX59" s="117">
        <f t="shared" si="52"/>
        <v>0</v>
      </c>
      <c r="BY59" s="117">
        <f t="shared" si="53"/>
        <v>0</v>
      </c>
      <c r="BZ59" s="117">
        <f t="shared" si="89"/>
        <v>0</v>
      </c>
      <c r="CA59" s="117">
        <f t="shared" si="54"/>
        <v>0</v>
      </c>
      <c r="CB59" s="117">
        <f t="shared" si="55"/>
        <v>0</v>
      </c>
      <c r="CC59" s="117">
        <f t="shared" si="90"/>
        <v>0</v>
      </c>
      <c r="CD59" s="117">
        <f t="shared" si="56"/>
        <v>0</v>
      </c>
      <c r="CE59" s="117">
        <f t="shared" si="57"/>
        <v>0</v>
      </c>
      <c r="CF59" s="117">
        <f t="shared" si="109"/>
        <v>0</v>
      </c>
      <c r="CG59" s="117">
        <f t="shared" si="110"/>
        <v>0</v>
      </c>
      <c r="CH59" s="117">
        <f t="shared" si="91"/>
        <v>0</v>
      </c>
      <c r="CI59" s="117">
        <f t="shared" si="125"/>
        <v>0</v>
      </c>
      <c r="CJ59" s="117">
        <f t="shared" si="59"/>
        <v>0</v>
      </c>
      <c r="CK59" s="117">
        <f t="shared" si="60"/>
        <v>0</v>
      </c>
      <c r="CL59" s="117">
        <f t="shared" si="92"/>
        <v>0</v>
      </c>
      <c r="CM59" s="117">
        <f t="shared" si="61"/>
        <v>0</v>
      </c>
      <c r="CN59" s="117">
        <f t="shared" si="62"/>
        <v>0</v>
      </c>
      <c r="CO59" s="117">
        <f t="shared" si="63"/>
        <v>0</v>
      </c>
      <c r="CP59" s="117">
        <f t="shared" si="64"/>
        <v>0</v>
      </c>
      <c r="CQ59" s="117">
        <f t="shared" si="111"/>
        <v>0</v>
      </c>
      <c r="CR59" s="117">
        <f t="shared" si="112"/>
        <v>0</v>
      </c>
      <c r="CS59" s="117">
        <f t="shared" si="93"/>
        <v>0</v>
      </c>
      <c r="CT59" s="117">
        <f t="shared" si="65"/>
        <v>0</v>
      </c>
      <c r="CU59" s="117">
        <f t="shared" si="66"/>
        <v>0</v>
      </c>
      <c r="CV59" s="117">
        <f t="shared" si="94"/>
        <v>0</v>
      </c>
      <c r="CW59" s="117">
        <f t="shared" si="113"/>
        <v>0</v>
      </c>
      <c r="CX59" s="117">
        <f t="shared" si="67"/>
        <v>0</v>
      </c>
      <c r="CY59" s="117">
        <f t="shared" si="68"/>
        <v>0</v>
      </c>
      <c r="CZ59" s="117">
        <f t="shared" si="69"/>
        <v>0</v>
      </c>
      <c r="DA59" s="117">
        <f t="shared" si="114"/>
        <v>0</v>
      </c>
      <c r="DB59" s="117">
        <f t="shared" si="70"/>
        <v>0</v>
      </c>
      <c r="DC59" s="117">
        <f t="shared" si="71"/>
        <v>0</v>
      </c>
      <c r="DD59" s="117">
        <f t="shared" si="115"/>
        <v>0</v>
      </c>
      <c r="DE59" s="117">
        <f t="shared" si="116"/>
        <v>0</v>
      </c>
      <c r="DF59" s="117">
        <f t="shared" si="95"/>
        <v>0</v>
      </c>
      <c r="DG59" s="117">
        <f t="shared" si="72"/>
        <v>0</v>
      </c>
      <c r="DH59" s="117">
        <f t="shared" si="73"/>
        <v>0</v>
      </c>
      <c r="DI59" s="117">
        <f t="shared" si="74"/>
        <v>0</v>
      </c>
      <c r="DJ59" s="117">
        <f t="shared" si="117"/>
        <v>0</v>
      </c>
      <c r="DK59" s="117">
        <f t="shared" si="118"/>
        <v>0</v>
      </c>
      <c r="DL59" s="117">
        <f t="shared" si="96"/>
        <v>0</v>
      </c>
      <c r="DM59" s="117">
        <f t="shared" si="75"/>
        <v>0</v>
      </c>
      <c r="DN59" s="117">
        <f t="shared" si="119"/>
        <v>0</v>
      </c>
      <c r="DO59" s="117">
        <f t="shared" si="120"/>
        <v>0</v>
      </c>
      <c r="DP59" s="117">
        <f t="shared" si="97"/>
        <v>0</v>
      </c>
      <c r="DQ59" s="117">
        <f t="shared" si="76"/>
        <v>0</v>
      </c>
      <c r="DR59" s="117">
        <f t="shared" si="77"/>
        <v>0</v>
      </c>
      <c r="DS59" s="117">
        <f t="shared" si="78"/>
        <v>0</v>
      </c>
      <c r="DT59" s="117">
        <f t="shared" si="121"/>
        <v>0</v>
      </c>
      <c r="DU59" s="117">
        <f t="shared" si="122"/>
        <v>0</v>
      </c>
      <c r="DV59" s="117">
        <f t="shared" si="98"/>
        <v>0</v>
      </c>
      <c r="DW59" s="117">
        <f t="shared" si="123"/>
        <v>0</v>
      </c>
      <c r="DX59" s="117">
        <f t="shared" si="124"/>
        <v>0</v>
      </c>
      <c r="DY59" s="117">
        <f t="shared" si="99"/>
        <v>0</v>
      </c>
      <c r="DZ59" s="118">
        <f t="shared" si="79"/>
        <v>0</v>
      </c>
      <c r="EA59" s="118">
        <f t="shared" si="80"/>
        <v>0</v>
      </c>
      <c r="EB59" s="7"/>
      <c r="EC59" s="7"/>
      <c r="ED59" s="7"/>
      <c r="EE59" s="7"/>
    </row>
    <row r="60" spans="1:135" ht="18" customHeight="1" x14ac:dyDescent="0.25">
      <c r="A60" s="774"/>
      <c r="B60" s="777"/>
      <c r="C60" s="172">
        <v>6</v>
      </c>
      <c r="D60" s="63"/>
      <c r="E60" s="65"/>
      <c r="F60" s="161"/>
      <c r="G60" s="164"/>
      <c r="H60" s="161"/>
      <c r="I60" s="146"/>
      <c r="J60" s="85"/>
      <c r="K60" s="63"/>
      <c r="L60" s="65"/>
      <c r="M60" s="161"/>
      <c r="N60" s="164"/>
      <c r="O60" s="161"/>
      <c r="P60" s="146"/>
      <c r="Q60" s="85"/>
      <c r="R60" s="78"/>
      <c r="S60" s="154"/>
      <c r="T60" s="161"/>
      <c r="U60" s="260"/>
      <c r="V60" s="161"/>
      <c r="W60" s="146"/>
      <c r="X60" s="85"/>
      <c r="Y60" s="42" t="s">
        <v>597</v>
      </c>
      <c r="Z60" s="10" t="s">
        <v>428</v>
      </c>
      <c r="AA60" s="6"/>
      <c r="AB60" s="266"/>
      <c r="AC60" s="266"/>
      <c r="AD60" s="266"/>
      <c r="AE60" s="266"/>
      <c r="AF60" s="266"/>
      <c r="AG60" s="266"/>
      <c r="AH60" s="266"/>
      <c r="AI60" s="266"/>
      <c r="AJ60" s="266"/>
      <c r="AK60" s="266"/>
      <c r="AL60" s="266"/>
      <c r="AM60" s="266"/>
      <c r="AN60" s="266"/>
      <c r="AO60" s="266"/>
      <c r="AP60" s="266"/>
      <c r="AQ60" s="266"/>
      <c r="AR60" s="266"/>
      <c r="AS60" s="266"/>
      <c r="AT60" s="266"/>
      <c r="AU60" s="266"/>
      <c r="AX60" s="118"/>
      <c r="AY60" s="118">
        <f t="shared" si="81"/>
        <v>0</v>
      </c>
      <c r="AZ60" s="118">
        <f t="shared" si="44"/>
        <v>0</v>
      </c>
      <c r="BA60" s="118">
        <f t="shared" si="45"/>
        <v>0</v>
      </c>
      <c r="BB60" s="118">
        <f t="shared" si="82"/>
        <v>0</v>
      </c>
      <c r="BC60" s="118">
        <f t="shared" si="46"/>
        <v>0</v>
      </c>
      <c r="BD60" s="118">
        <f t="shared" si="47"/>
        <v>0</v>
      </c>
      <c r="BE60" s="118">
        <f t="shared" si="100"/>
        <v>0</v>
      </c>
      <c r="BF60" s="117">
        <f t="shared" si="101"/>
        <v>0</v>
      </c>
      <c r="BG60" s="118">
        <f t="shared" si="83"/>
        <v>0</v>
      </c>
      <c r="BH60" s="118">
        <f t="shared" si="102"/>
        <v>0</v>
      </c>
      <c r="BI60" s="117">
        <f t="shared" si="103"/>
        <v>0</v>
      </c>
      <c r="BJ60" s="118">
        <f t="shared" si="84"/>
        <v>0</v>
      </c>
      <c r="BK60" s="118">
        <f t="shared" si="48"/>
        <v>0</v>
      </c>
      <c r="BL60" s="118">
        <f t="shared" si="49"/>
        <v>0</v>
      </c>
      <c r="BM60" s="118">
        <f t="shared" si="85"/>
        <v>0</v>
      </c>
      <c r="BN60" s="117">
        <f t="shared" si="104"/>
        <v>0</v>
      </c>
      <c r="BO60" s="117">
        <f t="shared" si="105"/>
        <v>0</v>
      </c>
      <c r="BP60" s="117">
        <f t="shared" si="86"/>
        <v>0</v>
      </c>
      <c r="BQ60" s="117">
        <f t="shared" si="50"/>
        <v>0</v>
      </c>
      <c r="BR60" s="117">
        <f t="shared" si="51"/>
        <v>0</v>
      </c>
      <c r="BS60" s="117">
        <f t="shared" si="87"/>
        <v>0</v>
      </c>
      <c r="BT60" s="117">
        <f t="shared" si="106"/>
        <v>0</v>
      </c>
      <c r="BU60" s="117">
        <f t="shared" si="107"/>
        <v>0</v>
      </c>
      <c r="BV60" s="117">
        <f t="shared" si="108"/>
        <v>0</v>
      </c>
      <c r="BW60" s="117">
        <f t="shared" si="88"/>
        <v>0</v>
      </c>
      <c r="BX60" s="117">
        <f t="shared" si="52"/>
        <v>0</v>
      </c>
      <c r="BY60" s="117">
        <f t="shared" si="53"/>
        <v>0</v>
      </c>
      <c r="BZ60" s="117">
        <f t="shared" si="89"/>
        <v>0</v>
      </c>
      <c r="CA60" s="117">
        <f t="shared" si="54"/>
        <v>0</v>
      </c>
      <c r="CB60" s="117">
        <f t="shared" si="55"/>
        <v>0</v>
      </c>
      <c r="CC60" s="117">
        <f t="shared" si="90"/>
        <v>0</v>
      </c>
      <c r="CD60" s="117">
        <f t="shared" si="56"/>
        <v>0</v>
      </c>
      <c r="CE60" s="117">
        <f t="shared" si="57"/>
        <v>0</v>
      </c>
      <c r="CF60" s="117">
        <f t="shared" si="109"/>
        <v>0</v>
      </c>
      <c r="CG60" s="117">
        <f t="shared" si="110"/>
        <v>0</v>
      </c>
      <c r="CH60" s="117">
        <f t="shared" si="91"/>
        <v>0</v>
      </c>
      <c r="CI60" s="117">
        <f t="shared" si="125"/>
        <v>0</v>
      </c>
      <c r="CJ60" s="117">
        <f t="shared" si="59"/>
        <v>0</v>
      </c>
      <c r="CK60" s="117">
        <f t="shared" si="60"/>
        <v>0</v>
      </c>
      <c r="CL60" s="117">
        <f t="shared" si="92"/>
        <v>0</v>
      </c>
      <c r="CM60" s="117">
        <f t="shared" si="61"/>
        <v>0</v>
      </c>
      <c r="CN60" s="117">
        <f t="shared" si="62"/>
        <v>0</v>
      </c>
      <c r="CO60" s="117">
        <f t="shared" si="63"/>
        <v>0</v>
      </c>
      <c r="CP60" s="117">
        <f t="shared" si="64"/>
        <v>0</v>
      </c>
      <c r="CQ60" s="117">
        <f t="shared" si="111"/>
        <v>0</v>
      </c>
      <c r="CR60" s="117">
        <f t="shared" si="112"/>
        <v>0</v>
      </c>
      <c r="CS60" s="117">
        <f t="shared" si="93"/>
        <v>0</v>
      </c>
      <c r="CT60" s="117">
        <f t="shared" si="65"/>
        <v>0</v>
      </c>
      <c r="CU60" s="117">
        <f t="shared" si="66"/>
        <v>0</v>
      </c>
      <c r="CV60" s="117">
        <f t="shared" si="94"/>
        <v>0</v>
      </c>
      <c r="CW60" s="117">
        <f t="shared" si="113"/>
        <v>0</v>
      </c>
      <c r="CX60" s="117">
        <f t="shared" si="67"/>
        <v>0</v>
      </c>
      <c r="CY60" s="117">
        <f t="shared" si="68"/>
        <v>0</v>
      </c>
      <c r="CZ60" s="117">
        <f t="shared" si="69"/>
        <v>0</v>
      </c>
      <c r="DA60" s="117">
        <f t="shared" si="114"/>
        <v>0</v>
      </c>
      <c r="DB60" s="117">
        <f t="shared" si="70"/>
        <v>0</v>
      </c>
      <c r="DC60" s="117">
        <f t="shared" si="71"/>
        <v>0</v>
      </c>
      <c r="DD60" s="117">
        <f t="shared" si="115"/>
        <v>0</v>
      </c>
      <c r="DE60" s="117">
        <f t="shared" si="116"/>
        <v>0</v>
      </c>
      <c r="DF60" s="117">
        <f t="shared" si="95"/>
        <v>0</v>
      </c>
      <c r="DG60" s="117">
        <f t="shared" si="72"/>
        <v>0</v>
      </c>
      <c r="DH60" s="117">
        <f t="shared" si="73"/>
        <v>0</v>
      </c>
      <c r="DI60" s="117">
        <f t="shared" si="74"/>
        <v>0</v>
      </c>
      <c r="DJ60" s="117">
        <f t="shared" si="117"/>
        <v>0</v>
      </c>
      <c r="DK60" s="117">
        <f t="shared" si="118"/>
        <v>0</v>
      </c>
      <c r="DL60" s="117">
        <f t="shared" si="96"/>
        <v>0</v>
      </c>
      <c r="DM60" s="117">
        <f t="shared" si="75"/>
        <v>0</v>
      </c>
      <c r="DN60" s="117">
        <f t="shared" si="119"/>
        <v>0</v>
      </c>
      <c r="DO60" s="117">
        <f t="shared" si="120"/>
        <v>0</v>
      </c>
      <c r="DP60" s="117">
        <f t="shared" si="97"/>
        <v>0</v>
      </c>
      <c r="DQ60" s="117">
        <f t="shared" si="76"/>
        <v>0</v>
      </c>
      <c r="DR60" s="117">
        <f t="shared" si="77"/>
        <v>0</v>
      </c>
      <c r="DS60" s="117">
        <f t="shared" si="78"/>
        <v>0</v>
      </c>
      <c r="DT60" s="117">
        <f t="shared" si="121"/>
        <v>0</v>
      </c>
      <c r="DU60" s="117">
        <f t="shared" si="122"/>
        <v>0</v>
      </c>
      <c r="DV60" s="117">
        <f t="shared" si="98"/>
        <v>0</v>
      </c>
      <c r="DW60" s="117">
        <f t="shared" si="123"/>
        <v>0</v>
      </c>
      <c r="DX60" s="117">
        <f t="shared" si="124"/>
        <v>0</v>
      </c>
      <c r="DY60" s="117">
        <f t="shared" si="99"/>
        <v>0</v>
      </c>
      <c r="DZ60" s="118">
        <f t="shared" si="79"/>
        <v>0</v>
      </c>
      <c r="EA60" s="118">
        <f t="shared" si="80"/>
        <v>0</v>
      </c>
      <c r="EB60" s="7"/>
      <c r="EC60" s="7"/>
      <c r="ED60" s="7"/>
      <c r="EE60" s="7"/>
    </row>
    <row r="61" spans="1:135" ht="18" customHeight="1" x14ac:dyDescent="0.25">
      <c r="A61" s="774"/>
      <c r="B61" s="777"/>
      <c r="C61" s="172">
        <v>7</v>
      </c>
      <c r="D61" s="63"/>
      <c r="E61" s="65"/>
      <c r="F61" s="161"/>
      <c r="G61" s="164"/>
      <c r="H61" s="161"/>
      <c r="I61" s="146"/>
      <c r="J61" s="85"/>
      <c r="K61" s="63"/>
      <c r="L61" s="65"/>
      <c r="M61" s="161"/>
      <c r="N61" s="164"/>
      <c r="O61" s="161"/>
      <c r="P61" s="146"/>
      <c r="Q61" s="85"/>
      <c r="R61" s="78"/>
      <c r="S61" s="154"/>
      <c r="T61" s="161"/>
      <c r="U61" s="164"/>
      <c r="V61" s="161"/>
      <c r="W61" s="146"/>
      <c r="X61" s="85"/>
      <c r="Y61" s="42"/>
      <c r="Z61" s="10"/>
      <c r="AA61" s="6"/>
      <c r="AB61" s="266"/>
      <c r="AC61" s="266"/>
      <c r="AD61" s="266"/>
      <c r="AE61" s="266"/>
      <c r="AF61" s="266"/>
      <c r="AG61" s="266"/>
      <c r="AH61" s="266"/>
      <c r="AI61" s="266"/>
      <c r="AJ61" s="266"/>
      <c r="AK61" s="266"/>
      <c r="AL61" s="266"/>
      <c r="AM61" s="266"/>
      <c r="AN61" s="266"/>
      <c r="AO61" s="266"/>
      <c r="AP61" s="266"/>
      <c r="AQ61" s="266"/>
      <c r="AR61" s="266"/>
      <c r="AS61" s="266"/>
      <c r="AT61" s="266"/>
      <c r="AU61" s="266"/>
      <c r="AX61" s="118"/>
      <c r="AY61" s="118">
        <f t="shared" si="81"/>
        <v>0</v>
      </c>
      <c r="AZ61" s="118">
        <f t="shared" si="44"/>
        <v>0</v>
      </c>
      <c r="BA61" s="118">
        <f t="shared" si="45"/>
        <v>0</v>
      </c>
      <c r="BB61" s="118">
        <f t="shared" si="82"/>
        <v>0</v>
      </c>
      <c r="BC61" s="118">
        <f t="shared" si="46"/>
        <v>0</v>
      </c>
      <c r="BD61" s="118">
        <f t="shared" si="47"/>
        <v>0</v>
      </c>
      <c r="BE61" s="118">
        <f t="shared" si="100"/>
        <v>0</v>
      </c>
      <c r="BF61" s="117">
        <f t="shared" si="101"/>
        <v>0</v>
      </c>
      <c r="BG61" s="118">
        <f t="shared" si="83"/>
        <v>0</v>
      </c>
      <c r="BH61" s="118">
        <f t="shared" si="102"/>
        <v>0</v>
      </c>
      <c r="BI61" s="117">
        <f t="shared" si="103"/>
        <v>0</v>
      </c>
      <c r="BJ61" s="118">
        <f t="shared" si="84"/>
        <v>0</v>
      </c>
      <c r="BK61" s="118">
        <f t="shared" si="48"/>
        <v>0</v>
      </c>
      <c r="BL61" s="118">
        <f t="shared" si="49"/>
        <v>0</v>
      </c>
      <c r="BM61" s="118">
        <f t="shared" si="85"/>
        <v>0</v>
      </c>
      <c r="BN61" s="117">
        <f t="shared" si="104"/>
        <v>0</v>
      </c>
      <c r="BO61" s="117">
        <f t="shared" si="105"/>
        <v>0</v>
      </c>
      <c r="BP61" s="117">
        <f t="shared" si="86"/>
        <v>0</v>
      </c>
      <c r="BQ61" s="117">
        <f t="shared" si="50"/>
        <v>0</v>
      </c>
      <c r="BR61" s="117">
        <f t="shared" si="51"/>
        <v>0</v>
      </c>
      <c r="BS61" s="117">
        <f t="shared" si="87"/>
        <v>0</v>
      </c>
      <c r="BT61" s="117">
        <f t="shared" si="106"/>
        <v>0</v>
      </c>
      <c r="BU61" s="117">
        <f t="shared" si="107"/>
        <v>0</v>
      </c>
      <c r="BV61" s="117">
        <f t="shared" si="108"/>
        <v>0</v>
      </c>
      <c r="BW61" s="117">
        <f t="shared" si="88"/>
        <v>0</v>
      </c>
      <c r="BX61" s="117">
        <f t="shared" si="52"/>
        <v>0</v>
      </c>
      <c r="BY61" s="117">
        <f t="shared" si="53"/>
        <v>0</v>
      </c>
      <c r="BZ61" s="117">
        <f t="shared" si="89"/>
        <v>0</v>
      </c>
      <c r="CA61" s="117">
        <f t="shared" si="54"/>
        <v>0</v>
      </c>
      <c r="CB61" s="117">
        <f t="shared" si="55"/>
        <v>0</v>
      </c>
      <c r="CC61" s="117">
        <f t="shared" si="90"/>
        <v>0</v>
      </c>
      <c r="CD61" s="117">
        <f t="shared" si="56"/>
        <v>0</v>
      </c>
      <c r="CE61" s="117">
        <f t="shared" si="57"/>
        <v>0</v>
      </c>
      <c r="CF61" s="117">
        <f t="shared" si="109"/>
        <v>0</v>
      </c>
      <c r="CG61" s="117">
        <f t="shared" si="110"/>
        <v>0</v>
      </c>
      <c r="CH61" s="117">
        <f t="shared" si="91"/>
        <v>0</v>
      </c>
      <c r="CI61" s="117">
        <f t="shared" si="125"/>
        <v>0</v>
      </c>
      <c r="CJ61" s="117">
        <f t="shared" si="59"/>
        <v>0</v>
      </c>
      <c r="CK61" s="117">
        <f t="shared" si="60"/>
        <v>0</v>
      </c>
      <c r="CL61" s="117">
        <f t="shared" si="92"/>
        <v>0</v>
      </c>
      <c r="CM61" s="117">
        <f t="shared" si="61"/>
        <v>0</v>
      </c>
      <c r="CN61" s="117">
        <f t="shared" si="62"/>
        <v>0</v>
      </c>
      <c r="CO61" s="117">
        <f t="shared" si="63"/>
        <v>0</v>
      </c>
      <c r="CP61" s="117">
        <f t="shared" si="64"/>
        <v>0</v>
      </c>
      <c r="CQ61" s="117">
        <f t="shared" si="111"/>
        <v>0</v>
      </c>
      <c r="CR61" s="117">
        <f t="shared" si="112"/>
        <v>0</v>
      </c>
      <c r="CS61" s="117">
        <f t="shared" si="93"/>
        <v>0</v>
      </c>
      <c r="CT61" s="117">
        <f t="shared" si="65"/>
        <v>0</v>
      </c>
      <c r="CU61" s="117">
        <f t="shared" si="66"/>
        <v>0</v>
      </c>
      <c r="CV61" s="117">
        <f t="shared" si="94"/>
        <v>0</v>
      </c>
      <c r="CW61" s="117">
        <f t="shared" si="113"/>
        <v>0</v>
      </c>
      <c r="CX61" s="117">
        <f t="shared" si="67"/>
        <v>0</v>
      </c>
      <c r="CY61" s="117">
        <f t="shared" si="68"/>
        <v>0</v>
      </c>
      <c r="CZ61" s="117">
        <f t="shared" si="69"/>
        <v>0</v>
      </c>
      <c r="DA61" s="117">
        <f t="shared" si="114"/>
        <v>0</v>
      </c>
      <c r="DB61" s="117">
        <f t="shared" si="70"/>
        <v>0</v>
      </c>
      <c r="DC61" s="117">
        <f t="shared" si="71"/>
        <v>0</v>
      </c>
      <c r="DD61" s="117">
        <f t="shared" si="115"/>
        <v>0</v>
      </c>
      <c r="DE61" s="117">
        <f t="shared" si="116"/>
        <v>0</v>
      </c>
      <c r="DF61" s="117">
        <f t="shared" si="95"/>
        <v>0</v>
      </c>
      <c r="DG61" s="117">
        <f t="shared" si="72"/>
        <v>0</v>
      </c>
      <c r="DH61" s="117">
        <f t="shared" si="73"/>
        <v>0</v>
      </c>
      <c r="DI61" s="117">
        <f t="shared" si="74"/>
        <v>0</v>
      </c>
      <c r="DJ61" s="117">
        <f t="shared" si="117"/>
        <v>0</v>
      </c>
      <c r="DK61" s="117">
        <f t="shared" si="118"/>
        <v>0</v>
      </c>
      <c r="DL61" s="117">
        <f t="shared" si="96"/>
        <v>0</v>
      </c>
      <c r="DM61" s="117">
        <f t="shared" si="75"/>
        <v>0</v>
      </c>
      <c r="DN61" s="117">
        <f t="shared" si="119"/>
        <v>0</v>
      </c>
      <c r="DO61" s="117">
        <f t="shared" si="120"/>
        <v>0</v>
      </c>
      <c r="DP61" s="117">
        <f t="shared" si="97"/>
        <v>0</v>
      </c>
      <c r="DQ61" s="117">
        <f t="shared" si="76"/>
        <v>0</v>
      </c>
      <c r="DR61" s="117">
        <f t="shared" si="77"/>
        <v>0</v>
      </c>
      <c r="DS61" s="117">
        <f t="shared" si="78"/>
        <v>0</v>
      </c>
      <c r="DT61" s="117">
        <f t="shared" si="121"/>
        <v>0</v>
      </c>
      <c r="DU61" s="117">
        <f t="shared" si="122"/>
        <v>0</v>
      </c>
      <c r="DV61" s="117">
        <f t="shared" si="98"/>
        <v>0</v>
      </c>
      <c r="DW61" s="117">
        <f t="shared" si="123"/>
        <v>0</v>
      </c>
      <c r="DX61" s="117">
        <f t="shared" si="124"/>
        <v>0</v>
      </c>
      <c r="DY61" s="117">
        <f t="shared" si="99"/>
        <v>0</v>
      </c>
      <c r="DZ61" s="118">
        <f t="shared" si="79"/>
        <v>0</v>
      </c>
      <c r="EA61" s="118">
        <f t="shared" si="80"/>
        <v>0</v>
      </c>
      <c r="EB61" s="7"/>
      <c r="EC61" s="7"/>
      <c r="ED61" s="7"/>
      <c r="EE61" s="7"/>
    </row>
    <row r="62" spans="1:135" ht="18" customHeight="1" x14ac:dyDescent="0.25">
      <c r="A62" s="774"/>
      <c r="B62" s="777"/>
      <c r="C62" s="172">
        <v>8</v>
      </c>
      <c r="D62" s="112"/>
      <c r="E62" s="76"/>
      <c r="F62" s="170"/>
      <c r="G62" s="171"/>
      <c r="H62" s="170"/>
      <c r="I62" s="148"/>
      <c r="J62" s="113"/>
      <c r="K62" s="112"/>
      <c r="L62" s="76"/>
      <c r="M62" s="170"/>
      <c r="N62" s="171"/>
      <c r="O62" s="170"/>
      <c r="P62" s="148"/>
      <c r="Q62" s="113"/>
      <c r="R62" s="130"/>
      <c r="S62" s="156"/>
      <c r="T62" s="170"/>
      <c r="U62" s="171"/>
      <c r="V62" s="170"/>
      <c r="W62" s="148"/>
      <c r="X62" s="113"/>
      <c r="Y62" s="42"/>
      <c r="Z62" s="10"/>
      <c r="AA62" s="6"/>
      <c r="AB62" s="266"/>
      <c r="AC62" s="266"/>
      <c r="AD62" s="266"/>
      <c r="AE62" s="266"/>
      <c r="AF62" s="266"/>
      <c r="AG62" s="266"/>
      <c r="AH62" s="266"/>
      <c r="AI62" s="266"/>
      <c r="AJ62" s="266"/>
      <c r="AK62" s="266"/>
      <c r="AL62" s="266"/>
      <c r="AM62" s="266"/>
      <c r="AN62" s="266"/>
      <c r="AO62" s="266"/>
      <c r="AP62" s="266"/>
      <c r="AQ62" s="266"/>
      <c r="AR62" s="266"/>
      <c r="AS62" s="266"/>
      <c r="AT62" s="266"/>
      <c r="AU62" s="266"/>
      <c r="AX62" s="118"/>
      <c r="AY62" s="118">
        <f t="shared" si="81"/>
        <v>0</v>
      </c>
      <c r="AZ62" s="118">
        <f t="shared" si="44"/>
        <v>0</v>
      </c>
      <c r="BA62" s="118">
        <f t="shared" si="45"/>
        <v>0</v>
      </c>
      <c r="BB62" s="118">
        <f t="shared" si="82"/>
        <v>0</v>
      </c>
      <c r="BC62" s="118">
        <f t="shared" si="46"/>
        <v>0</v>
      </c>
      <c r="BD62" s="118">
        <f t="shared" si="47"/>
        <v>0</v>
      </c>
      <c r="BE62" s="118">
        <f t="shared" si="100"/>
        <v>0</v>
      </c>
      <c r="BF62" s="117">
        <f t="shared" si="101"/>
        <v>0</v>
      </c>
      <c r="BG62" s="118">
        <f t="shared" si="83"/>
        <v>0</v>
      </c>
      <c r="BH62" s="118">
        <f t="shared" si="102"/>
        <v>0</v>
      </c>
      <c r="BI62" s="117">
        <f t="shared" si="103"/>
        <v>0</v>
      </c>
      <c r="BJ62" s="118">
        <f t="shared" si="84"/>
        <v>0</v>
      </c>
      <c r="BK62" s="118">
        <f t="shared" si="48"/>
        <v>0</v>
      </c>
      <c r="BL62" s="118">
        <f t="shared" si="49"/>
        <v>0</v>
      </c>
      <c r="BM62" s="118">
        <f t="shared" si="85"/>
        <v>0</v>
      </c>
      <c r="BN62" s="117">
        <f t="shared" si="104"/>
        <v>0</v>
      </c>
      <c r="BO62" s="117">
        <f t="shared" si="105"/>
        <v>0</v>
      </c>
      <c r="BP62" s="117">
        <f t="shared" si="86"/>
        <v>0</v>
      </c>
      <c r="BQ62" s="117">
        <f t="shared" si="50"/>
        <v>0</v>
      </c>
      <c r="BR62" s="117">
        <f t="shared" si="51"/>
        <v>0</v>
      </c>
      <c r="BS62" s="117">
        <f t="shared" si="87"/>
        <v>0</v>
      </c>
      <c r="BT62" s="117">
        <f t="shared" si="106"/>
        <v>0</v>
      </c>
      <c r="BU62" s="117">
        <f t="shared" si="107"/>
        <v>0</v>
      </c>
      <c r="BV62" s="117">
        <f t="shared" si="108"/>
        <v>0</v>
      </c>
      <c r="BW62" s="117">
        <f t="shared" si="88"/>
        <v>0</v>
      </c>
      <c r="BX62" s="117">
        <f t="shared" si="52"/>
        <v>0</v>
      </c>
      <c r="BY62" s="117">
        <f t="shared" si="53"/>
        <v>0</v>
      </c>
      <c r="BZ62" s="117">
        <f t="shared" si="89"/>
        <v>0</v>
      </c>
      <c r="CA62" s="117">
        <f t="shared" si="54"/>
        <v>0</v>
      </c>
      <c r="CB62" s="117">
        <f t="shared" si="55"/>
        <v>0</v>
      </c>
      <c r="CC62" s="117">
        <f t="shared" si="90"/>
        <v>0</v>
      </c>
      <c r="CD62" s="117">
        <f t="shared" si="56"/>
        <v>0</v>
      </c>
      <c r="CE62" s="117">
        <f t="shared" si="57"/>
        <v>0</v>
      </c>
      <c r="CF62" s="117">
        <f t="shared" si="109"/>
        <v>0</v>
      </c>
      <c r="CG62" s="117">
        <f t="shared" si="110"/>
        <v>0</v>
      </c>
      <c r="CH62" s="117">
        <f t="shared" si="91"/>
        <v>0</v>
      </c>
      <c r="CI62" s="117">
        <f t="shared" si="125"/>
        <v>0</v>
      </c>
      <c r="CJ62" s="117">
        <f t="shared" si="59"/>
        <v>0</v>
      </c>
      <c r="CK62" s="117">
        <f t="shared" si="60"/>
        <v>0</v>
      </c>
      <c r="CL62" s="117">
        <f t="shared" si="92"/>
        <v>0</v>
      </c>
      <c r="CM62" s="117">
        <f t="shared" si="61"/>
        <v>0</v>
      </c>
      <c r="CN62" s="117">
        <f t="shared" si="62"/>
        <v>0</v>
      </c>
      <c r="CO62" s="117">
        <f t="shared" si="63"/>
        <v>0</v>
      </c>
      <c r="CP62" s="117">
        <f t="shared" si="64"/>
        <v>0</v>
      </c>
      <c r="CQ62" s="117">
        <f t="shared" si="111"/>
        <v>0</v>
      </c>
      <c r="CR62" s="117">
        <f t="shared" si="112"/>
        <v>0</v>
      </c>
      <c r="CS62" s="117">
        <f t="shared" si="93"/>
        <v>0</v>
      </c>
      <c r="CT62" s="117">
        <f t="shared" si="65"/>
        <v>0</v>
      </c>
      <c r="CU62" s="117">
        <f t="shared" si="66"/>
        <v>0</v>
      </c>
      <c r="CV62" s="117">
        <f t="shared" si="94"/>
        <v>0</v>
      </c>
      <c r="CW62" s="117">
        <f t="shared" si="113"/>
        <v>0</v>
      </c>
      <c r="CX62" s="117">
        <f t="shared" si="67"/>
        <v>0</v>
      </c>
      <c r="CY62" s="117">
        <f t="shared" si="68"/>
        <v>0</v>
      </c>
      <c r="CZ62" s="117">
        <f t="shared" si="69"/>
        <v>0</v>
      </c>
      <c r="DA62" s="117">
        <f t="shared" si="114"/>
        <v>0</v>
      </c>
      <c r="DB62" s="117">
        <f t="shared" si="70"/>
        <v>0</v>
      </c>
      <c r="DC62" s="117">
        <f t="shared" si="71"/>
        <v>0</v>
      </c>
      <c r="DD62" s="117">
        <f t="shared" si="115"/>
        <v>0</v>
      </c>
      <c r="DE62" s="117">
        <f t="shared" si="116"/>
        <v>0</v>
      </c>
      <c r="DF62" s="117">
        <f t="shared" si="95"/>
        <v>0</v>
      </c>
      <c r="DG62" s="117">
        <f t="shared" si="72"/>
        <v>0</v>
      </c>
      <c r="DH62" s="117">
        <f t="shared" si="73"/>
        <v>0</v>
      </c>
      <c r="DI62" s="117">
        <f t="shared" si="74"/>
        <v>0</v>
      </c>
      <c r="DJ62" s="117">
        <f t="shared" si="117"/>
        <v>0</v>
      </c>
      <c r="DK62" s="117">
        <f t="shared" si="118"/>
        <v>0</v>
      </c>
      <c r="DL62" s="117">
        <f t="shared" si="96"/>
        <v>0</v>
      </c>
      <c r="DM62" s="117">
        <f t="shared" si="75"/>
        <v>0</v>
      </c>
      <c r="DN62" s="117">
        <f t="shared" si="119"/>
        <v>0</v>
      </c>
      <c r="DO62" s="117">
        <f t="shared" si="120"/>
        <v>0</v>
      </c>
      <c r="DP62" s="117">
        <f t="shared" si="97"/>
        <v>0</v>
      </c>
      <c r="DQ62" s="117">
        <f t="shared" si="76"/>
        <v>0</v>
      </c>
      <c r="DR62" s="117">
        <f t="shared" si="77"/>
        <v>0</v>
      </c>
      <c r="DS62" s="117">
        <f t="shared" si="78"/>
        <v>0</v>
      </c>
      <c r="DT62" s="117">
        <f t="shared" si="121"/>
        <v>0</v>
      </c>
      <c r="DU62" s="117">
        <f t="shared" si="122"/>
        <v>0</v>
      </c>
      <c r="DV62" s="117">
        <f t="shared" si="98"/>
        <v>0</v>
      </c>
      <c r="DW62" s="117">
        <f t="shared" si="123"/>
        <v>0</v>
      </c>
      <c r="DX62" s="117">
        <f t="shared" si="124"/>
        <v>0</v>
      </c>
      <c r="DY62" s="117">
        <f t="shared" si="99"/>
        <v>0</v>
      </c>
      <c r="DZ62" s="118">
        <f t="shared" si="79"/>
        <v>0</v>
      </c>
      <c r="EA62" s="118">
        <f t="shared" si="80"/>
        <v>0</v>
      </c>
      <c r="EB62" s="7"/>
      <c r="EC62" s="7"/>
      <c r="ED62" s="7"/>
      <c r="EE62" s="7"/>
    </row>
    <row r="63" spans="1:135" ht="18" customHeight="1" x14ac:dyDescent="0.25">
      <c r="A63" s="774"/>
      <c r="B63" s="777"/>
      <c r="C63" s="172">
        <v>9</v>
      </c>
      <c r="D63" s="112"/>
      <c r="E63" s="76"/>
      <c r="F63" s="170"/>
      <c r="G63" s="171"/>
      <c r="H63" s="170"/>
      <c r="I63" s="148"/>
      <c r="J63" s="113"/>
      <c r="K63" s="112"/>
      <c r="L63" s="76"/>
      <c r="M63" s="170"/>
      <c r="N63" s="171"/>
      <c r="O63" s="170"/>
      <c r="P63" s="148"/>
      <c r="Q63" s="113"/>
      <c r="R63" s="130"/>
      <c r="S63" s="156"/>
      <c r="T63" s="170"/>
      <c r="U63" s="171"/>
      <c r="V63" s="170"/>
      <c r="W63" s="148"/>
      <c r="X63" s="113"/>
      <c r="Y63" s="42"/>
      <c r="Z63" s="10"/>
      <c r="AA63" s="6"/>
      <c r="AB63" s="266"/>
      <c r="AC63" s="266"/>
      <c r="AD63" s="266"/>
      <c r="AE63" s="266"/>
      <c r="AF63" s="266"/>
      <c r="AG63" s="266"/>
      <c r="AH63" s="266"/>
      <c r="AI63" s="266"/>
      <c r="AJ63" s="266"/>
      <c r="AK63" s="266"/>
      <c r="AL63" s="266"/>
      <c r="AM63" s="266"/>
      <c r="AN63" s="266"/>
      <c r="AO63" s="266"/>
      <c r="AP63" s="266"/>
      <c r="AQ63" s="266"/>
      <c r="AR63" s="266"/>
      <c r="AS63" s="266"/>
      <c r="AT63" s="266"/>
      <c r="AU63" s="266"/>
      <c r="AX63" s="118"/>
      <c r="AY63" s="118">
        <f t="shared" si="81"/>
        <v>0</v>
      </c>
      <c r="AZ63" s="118">
        <f t="shared" si="44"/>
        <v>0</v>
      </c>
      <c r="BA63" s="118">
        <f t="shared" si="45"/>
        <v>0</v>
      </c>
      <c r="BB63" s="118">
        <f t="shared" si="82"/>
        <v>0</v>
      </c>
      <c r="BC63" s="118">
        <f t="shared" si="46"/>
        <v>0</v>
      </c>
      <c r="BD63" s="118">
        <f t="shared" si="47"/>
        <v>0</v>
      </c>
      <c r="BE63" s="118">
        <f t="shared" si="100"/>
        <v>0</v>
      </c>
      <c r="BF63" s="117">
        <f t="shared" si="101"/>
        <v>0</v>
      </c>
      <c r="BG63" s="118">
        <f t="shared" si="83"/>
        <v>0</v>
      </c>
      <c r="BH63" s="118">
        <f t="shared" si="102"/>
        <v>0</v>
      </c>
      <c r="BI63" s="117">
        <f t="shared" si="103"/>
        <v>0</v>
      </c>
      <c r="BJ63" s="118">
        <f t="shared" si="84"/>
        <v>0</v>
      </c>
      <c r="BK63" s="118">
        <f t="shared" si="48"/>
        <v>0</v>
      </c>
      <c r="BL63" s="118">
        <f t="shared" si="49"/>
        <v>0</v>
      </c>
      <c r="BM63" s="118">
        <f t="shared" si="85"/>
        <v>0</v>
      </c>
      <c r="BN63" s="117">
        <f t="shared" si="104"/>
        <v>0</v>
      </c>
      <c r="BO63" s="117">
        <f t="shared" si="105"/>
        <v>0</v>
      </c>
      <c r="BP63" s="117">
        <f t="shared" si="86"/>
        <v>0</v>
      </c>
      <c r="BQ63" s="117">
        <f t="shared" si="50"/>
        <v>0</v>
      </c>
      <c r="BR63" s="117">
        <f t="shared" si="51"/>
        <v>0</v>
      </c>
      <c r="BS63" s="117">
        <f t="shared" si="87"/>
        <v>0</v>
      </c>
      <c r="BT63" s="117">
        <f t="shared" si="106"/>
        <v>0</v>
      </c>
      <c r="BU63" s="117">
        <f t="shared" si="107"/>
        <v>0</v>
      </c>
      <c r="BV63" s="117">
        <f t="shared" si="108"/>
        <v>0</v>
      </c>
      <c r="BW63" s="117">
        <f t="shared" si="88"/>
        <v>0</v>
      </c>
      <c r="BX63" s="117">
        <f t="shared" si="52"/>
        <v>0</v>
      </c>
      <c r="BY63" s="117">
        <f t="shared" si="53"/>
        <v>0</v>
      </c>
      <c r="BZ63" s="117">
        <f t="shared" si="89"/>
        <v>0</v>
      </c>
      <c r="CA63" s="117">
        <f t="shared" si="54"/>
        <v>0</v>
      </c>
      <c r="CB63" s="117">
        <f t="shared" si="55"/>
        <v>0</v>
      </c>
      <c r="CC63" s="117">
        <f t="shared" si="90"/>
        <v>0</v>
      </c>
      <c r="CD63" s="117">
        <f t="shared" si="56"/>
        <v>0</v>
      </c>
      <c r="CE63" s="117">
        <f t="shared" si="57"/>
        <v>0</v>
      </c>
      <c r="CF63" s="117">
        <f t="shared" si="109"/>
        <v>0</v>
      </c>
      <c r="CG63" s="117">
        <f t="shared" si="110"/>
        <v>0</v>
      </c>
      <c r="CH63" s="117">
        <f t="shared" si="91"/>
        <v>0</v>
      </c>
      <c r="CI63" s="117">
        <f t="shared" si="125"/>
        <v>0</v>
      </c>
      <c r="CJ63" s="117">
        <f t="shared" si="59"/>
        <v>0</v>
      </c>
      <c r="CK63" s="117">
        <f t="shared" si="60"/>
        <v>0</v>
      </c>
      <c r="CL63" s="117">
        <f t="shared" si="92"/>
        <v>0</v>
      </c>
      <c r="CM63" s="117">
        <f t="shared" si="61"/>
        <v>0</v>
      </c>
      <c r="CN63" s="117">
        <f t="shared" si="62"/>
        <v>0</v>
      </c>
      <c r="CO63" s="117">
        <f t="shared" si="63"/>
        <v>0</v>
      </c>
      <c r="CP63" s="117">
        <f t="shared" si="64"/>
        <v>0</v>
      </c>
      <c r="CQ63" s="117">
        <f t="shared" si="111"/>
        <v>0</v>
      </c>
      <c r="CR63" s="117">
        <f t="shared" si="112"/>
        <v>0</v>
      </c>
      <c r="CS63" s="117">
        <f t="shared" si="93"/>
        <v>0</v>
      </c>
      <c r="CT63" s="117">
        <f t="shared" si="65"/>
        <v>0</v>
      </c>
      <c r="CU63" s="117">
        <f t="shared" si="66"/>
        <v>0</v>
      </c>
      <c r="CV63" s="117">
        <f t="shared" si="94"/>
        <v>0</v>
      </c>
      <c r="CW63" s="117">
        <f t="shared" si="113"/>
        <v>0</v>
      </c>
      <c r="CX63" s="117">
        <f t="shared" si="67"/>
        <v>0</v>
      </c>
      <c r="CY63" s="117">
        <f t="shared" si="68"/>
        <v>0</v>
      </c>
      <c r="CZ63" s="117">
        <f t="shared" si="69"/>
        <v>0</v>
      </c>
      <c r="DA63" s="117">
        <f t="shared" si="114"/>
        <v>0</v>
      </c>
      <c r="DB63" s="117">
        <f t="shared" si="70"/>
        <v>0</v>
      </c>
      <c r="DC63" s="117">
        <f t="shared" si="71"/>
        <v>0</v>
      </c>
      <c r="DD63" s="117">
        <f t="shared" si="115"/>
        <v>0</v>
      </c>
      <c r="DE63" s="117">
        <f t="shared" si="116"/>
        <v>0</v>
      </c>
      <c r="DF63" s="117">
        <f t="shared" si="95"/>
        <v>0</v>
      </c>
      <c r="DG63" s="117">
        <f t="shared" si="72"/>
        <v>0</v>
      </c>
      <c r="DH63" s="117">
        <f t="shared" si="73"/>
        <v>0</v>
      </c>
      <c r="DI63" s="117">
        <f t="shared" si="74"/>
        <v>0</v>
      </c>
      <c r="DJ63" s="117">
        <f t="shared" si="117"/>
        <v>0</v>
      </c>
      <c r="DK63" s="117">
        <f t="shared" si="118"/>
        <v>0</v>
      </c>
      <c r="DL63" s="117">
        <f t="shared" si="96"/>
        <v>0</v>
      </c>
      <c r="DM63" s="117">
        <f t="shared" si="75"/>
        <v>0</v>
      </c>
      <c r="DN63" s="117">
        <f t="shared" si="119"/>
        <v>0</v>
      </c>
      <c r="DO63" s="117">
        <f t="shared" si="120"/>
        <v>0</v>
      </c>
      <c r="DP63" s="117">
        <f t="shared" si="97"/>
        <v>0</v>
      </c>
      <c r="DQ63" s="117">
        <f t="shared" si="76"/>
        <v>0</v>
      </c>
      <c r="DR63" s="117">
        <f t="shared" si="77"/>
        <v>0</v>
      </c>
      <c r="DS63" s="117">
        <f t="shared" si="78"/>
        <v>0</v>
      </c>
      <c r="DT63" s="117">
        <f t="shared" si="121"/>
        <v>0</v>
      </c>
      <c r="DU63" s="117">
        <f t="shared" si="122"/>
        <v>0</v>
      </c>
      <c r="DV63" s="117">
        <f t="shared" si="98"/>
        <v>0</v>
      </c>
      <c r="DW63" s="117">
        <f t="shared" si="123"/>
        <v>0</v>
      </c>
      <c r="DX63" s="117">
        <f t="shared" si="124"/>
        <v>0</v>
      </c>
      <c r="DY63" s="117">
        <f t="shared" si="99"/>
        <v>0</v>
      </c>
      <c r="DZ63" s="118">
        <f t="shared" si="79"/>
        <v>0</v>
      </c>
      <c r="EA63" s="118">
        <f t="shared" si="80"/>
        <v>0</v>
      </c>
      <c r="EB63" s="7"/>
      <c r="EC63" s="7"/>
      <c r="ED63" s="7"/>
      <c r="EE63" s="7"/>
    </row>
    <row r="64" spans="1:135" ht="18" customHeight="1" thickBot="1" x14ac:dyDescent="0.3">
      <c r="A64" s="775"/>
      <c r="B64" s="778"/>
      <c r="C64" s="173">
        <v>10</v>
      </c>
      <c r="D64" s="108"/>
      <c r="E64" s="73"/>
      <c r="F64" s="162"/>
      <c r="G64" s="165"/>
      <c r="H64" s="162"/>
      <c r="I64" s="147"/>
      <c r="J64" s="86"/>
      <c r="K64" s="108"/>
      <c r="L64" s="73"/>
      <c r="M64" s="162"/>
      <c r="N64" s="165"/>
      <c r="O64" s="162"/>
      <c r="P64" s="147"/>
      <c r="Q64" s="86"/>
      <c r="R64" s="129"/>
      <c r="S64" s="155"/>
      <c r="T64" s="162"/>
      <c r="U64" s="165"/>
      <c r="V64" s="162"/>
      <c r="W64" s="147"/>
      <c r="X64" s="86"/>
      <c r="Y64" s="42"/>
      <c r="Z64" s="10"/>
      <c r="AA64" s="6"/>
      <c r="AB64" s="266"/>
      <c r="AC64" s="266"/>
      <c r="AD64" s="266"/>
      <c r="AE64" s="266"/>
      <c r="AF64" s="266"/>
      <c r="AG64" s="266"/>
      <c r="AH64" s="266"/>
      <c r="AI64" s="266"/>
      <c r="AJ64" s="266"/>
      <c r="AK64" s="266"/>
      <c r="AL64" s="266"/>
      <c r="AM64" s="266"/>
      <c r="AN64" s="266"/>
      <c r="AO64" s="266"/>
      <c r="AP64" s="266"/>
      <c r="AQ64" s="266"/>
      <c r="AR64" s="266"/>
      <c r="AS64" s="266"/>
      <c r="AT64" s="266"/>
      <c r="AU64" s="266"/>
      <c r="AX64" s="118"/>
      <c r="AY64" s="118">
        <f t="shared" si="81"/>
        <v>0</v>
      </c>
      <c r="AZ64" s="118">
        <f t="shared" si="44"/>
        <v>0</v>
      </c>
      <c r="BA64" s="118">
        <f t="shared" si="45"/>
        <v>0</v>
      </c>
      <c r="BB64" s="118">
        <f t="shared" si="82"/>
        <v>0</v>
      </c>
      <c r="BC64" s="118">
        <f t="shared" si="46"/>
        <v>0</v>
      </c>
      <c r="BD64" s="118">
        <f t="shared" si="47"/>
        <v>0</v>
      </c>
      <c r="BE64" s="118">
        <f t="shared" si="100"/>
        <v>0</v>
      </c>
      <c r="BF64" s="117">
        <f t="shared" si="101"/>
        <v>0</v>
      </c>
      <c r="BG64" s="118">
        <f t="shared" si="83"/>
        <v>0</v>
      </c>
      <c r="BH64" s="118">
        <f t="shared" si="102"/>
        <v>0</v>
      </c>
      <c r="BI64" s="117">
        <f t="shared" si="103"/>
        <v>0</v>
      </c>
      <c r="BJ64" s="118">
        <f t="shared" si="84"/>
        <v>0</v>
      </c>
      <c r="BK64" s="118">
        <f t="shared" si="48"/>
        <v>0</v>
      </c>
      <c r="BL64" s="118">
        <f t="shared" si="49"/>
        <v>0</v>
      </c>
      <c r="BM64" s="118">
        <f t="shared" si="85"/>
        <v>0</v>
      </c>
      <c r="BN64" s="117">
        <f t="shared" si="104"/>
        <v>0</v>
      </c>
      <c r="BO64" s="117">
        <f t="shared" si="105"/>
        <v>0</v>
      </c>
      <c r="BP64" s="117">
        <f t="shared" si="86"/>
        <v>0</v>
      </c>
      <c r="BQ64" s="117">
        <f>COUNTIF(D64:X64,"DP.34")</f>
        <v>0</v>
      </c>
      <c r="BR64" s="117">
        <f>COUNTIF(D64:X64,"O.34")</f>
        <v>0</v>
      </c>
      <c r="BS64" s="117">
        <f t="shared" si="87"/>
        <v>0</v>
      </c>
      <c r="BT64" s="117">
        <f t="shared" si="106"/>
        <v>0</v>
      </c>
      <c r="BU64" s="117">
        <f t="shared" si="107"/>
        <v>0</v>
      </c>
      <c r="BV64" s="117">
        <f t="shared" si="108"/>
        <v>0</v>
      </c>
      <c r="BW64" s="117">
        <f t="shared" si="88"/>
        <v>0</v>
      </c>
      <c r="BX64" s="117">
        <f t="shared" si="52"/>
        <v>0</v>
      </c>
      <c r="BY64" s="117">
        <f t="shared" si="53"/>
        <v>0</v>
      </c>
      <c r="BZ64" s="117">
        <f t="shared" si="89"/>
        <v>0</v>
      </c>
      <c r="CA64" s="117">
        <f t="shared" si="54"/>
        <v>0</v>
      </c>
      <c r="CB64" s="117">
        <f t="shared" si="55"/>
        <v>0</v>
      </c>
      <c r="CC64" s="117">
        <f t="shared" si="90"/>
        <v>0</v>
      </c>
      <c r="CD64" s="117">
        <f t="shared" si="56"/>
        <v>0</v>
      </c>
      <c r="CE64" s="117">
        <f t="shared" si="57"/>
        <v>0</v>
      </c>
      <c r="CF64" s="117">
        <f t="shared" si="109"/>
        <v>0</v>
      </c>
      <c r="CG64" s="117">
        <f t="shared" si="110"/>
        <v>0</v>
      </c>
      <c r="CH64" s="117">
        <f t="shared" si="91"/>
        <v>0</v>
      </c>
      <c r="CI64" s="117">
        <f t="shared" si="125"/>
        <v>0</v>
      </c>
      <c r="CJ64" s="117">
        <f t="shared" si="59"/>
        <v>0</v>
      </c>
      <c r="CK64" s="117">
        <f t="shared" si="60"/>
        <v>0</v>
      </c>
      <c r="CL64" s="117">
        <f t="shared" si="92"/>
        <v>0</v>
      </c>
      <c r="CM64" s="117">
        <f t="shared" si="61"/>
        <v>0</v>
      </c>
      <c r="CN64" s="117">
        <f t="shared" si="62"/>
        <v>0</v>
      </c>
      <c r="CO64" s="117">
        <f t="shared" si="63"/>
        <v>0</v>
      </c>
      <c r="CP64" s="117">
        <f t="shared" si="64"/>
        <v>0</v>
      </c>
      <c r="CQ64" s="117">
        <f t="shared" si="111"/>
        <v>0</v>
      </c>
      <c r="CR64" s="117">
        <f t="shared" si="112"/>
        <v>0</v>
      </c>
      <c r="CS64" s="117">
        <f t="shared" si="93"/>
        <v>0</v>
      </c>
      <c r="CT64" s="117">
        <f t="shared" si="65"/>
        <v>0</v>
      </c>
      <c r="CU64" s="117">
        <f t="shared" si="66"/>
        <v>0</v>
      </c>
      <c r="CV64" s="117">
        <f t="shared" si="94"/>
        <v>0</v>
      </c>
      <c r="CW64" s="117">
        <f t="shared" si="113"/>
        <v>0</v>
      </c>
      <c r="CX64" s="117">
        <f t="shared" si="67"/>
        <v>0</v>
      </c>
      <c r="CY64" s="117">
        <f t="shared" si="68"/>
        <v>0</v>
      </c>
      <c r="CZ64" s="117">
        <f t="shared" si="69"/>
        <v>0</v>
      </c>
      <c r="DA64" s="117">
        <f t="shared" si="114"/>
        <v>0</v>
      </c>
      <c r="DB64" s="117">
        <f t="shared" si="70"/>
        <v>0</v>
      </c>
      <c r="DC64" s="117">
        <f t="shared" si="71"/>
        <v>0</v>
      </c>
      <c r="DD64" s="117">
        <f t="shared" si="115"/>
        <v>0</v>
      </c>
      <c r="DE64" s="117">
        <f t="shared" si="116"/>
        <v>0</v>
      </c>
      <c r="DF64" s="117">
        <f t="shared" si="95"/>
        <v>0</v>
      </c>
      <c r="DG64" s="117">
        <f t="shared" si="72"/>
        <v>0</v>
      </c>
      <c r="DH64" s="117">
        <f t="shared" si="73"/>
        <v>0</v>
      </c>
      <c r="DI64" s="117">
        <f t="shared" si="74"/>
        <v>0</v>
      </c>
      <c r="DJ64" s="117">
        <f t="shared" si="117"/>
        <v>0</v>
      </c>
      <c r="DK64" s="117">
        <f t="shared" si="118"/>
        <v>0</v>
      </c>
      <c r="DL64" s="117">
        <f t="shared" si="96"/>
        <v>0</v>
      </c>
      <c r="DM64" s="117">
        <f t="shared" si="75"/>
        <v>0</v>
      </c>
      <c r="DN64" s="117">
        <f t="shared" si="119"/>
        <v>0</v>
      </c>
      <c r="DO64" s="117">
        <f t="shared" si="120"/>
        <v>0</v>
      </c>
      <c r="DP64" s="117">
        <f t="shared" si="97"/>
        <v>0</v>
      </c>
      <c r="DQ64" s="117">
        <f t="shared" si="76"/>
        <v>0</v>
      </c>
      <c r="DR64" s="117">
        <f t="shared" si="77"/>
        <v>0</v>
      </c>
      <c r="DS64" s="117">
        <f t="shared" si="78"/>
        <v>0</v>
      </c>
      <c r="DT64" s="117">
        <f t="shared" si="121"/>
        <v>0</v>
      </c>
      <c r="DU64" s="117">
        <f t="shared" si="122"/>
        <v>0</v>
      </c>
      <c r="DV64" s="117">
        <f t="shared" si="98"/>
        <v>0</v>
      </c>
      <c r="DW64" s="117">
        <f t="shared" si="123"/>
        <v>0</v>
      </c>
      <c r="DX64" s="117">
        <f t="shared" si="124"/>
        <v>0</v>
      </c>
      <c r="DY64" s="117">
        <f t="shared" si="99"/>
        <v>0</v>
      </c>
      <c r="DZ64" s="118">
        <f t="shared" si="79"/>
        <v>0</v>
      </c>
      <c r="EA64" s="118">
        <f t="shared" si="80"/>
        <v>0</v>
      </c>
      <c r="EB64" s="7"/>
      <c r="EC64" s="7"/>
      <c r="ED64" s="7"/>
      <c r="EE64" s="7"/>
    </row>
    <row r="65" spans="1:135" ht="24" customHeight="1" thickTop="1" thickBot="1" x14ac:dyDescent="0.3">
      <c r="A65" s="659" t="s">
        <v>79</v>
      </c>
      <c r="B65" s="660"/>
      <c r="C65" s="660"/>
      <c r="D65" s="198">
        <v>12</v>
      </c>
      <c r="E65" s="199">
        <v>21</v>
      </c>
      <c r="F65" s="199">
        <v>24</v>
      </c>
      <c r="G65" s="199">
        <v>22</v>
      </c>
      <c r="H65" s="199">
        <v>20</v>
      </c>
      <c r="I65" s="199">
        <v>14</v>
      </c>
      <c r="J65" s="199">
        <v>30</v>
      </c>
      <c r="K65" s="199">
        <v>3</v>
      </c>
      <c r="L65" s="199">
        <v>17</v>
      </c>
      <c r="M65" s="199">
        <v>25</v>
      </c>
      <c r="N65" s="199">
        <v>31</v>
      </c>
      <c r="O65" s="199">
        <v>28</v>
      </c>
      <c r="P65" s="199">
        <v>26</v>
      </c>
      <c r="Q65" s="199">
        <v>19</v>
      </c>
      <c r="R65" s="199">
        <v>4</v>
      </c>
      <c r="S65" s="199">
        <v>10</v>
      </c>
      <c r="T65" s="199">
        <v>27</v>
      </c>
      <c r="U65" s="199">
        <v>13</v>
      </c>
      <c r="V65" s="199">
        <v>9</v>
      </c>
      <c r="W65" s="199">
        <v>15</v>
      </c>
      <c r="X65" s="200">
        <v>16</v>
      </c>
      <c r="Y65" s="781" t="s">
        <v>536</v>
      </c>
      <c r="Z65" s="782"/>
      <c r="AA65" s="193"/>
      <c r="AB65" s="266">
        <f t="shared" ref="AB65:AV65" si="126">COUNTA(AB10:AB62)</f>
        <v>46</v>
      </c>
      <c r="AC65" s="266">
        <f t="shared" si="126"/>
        <v>46</v>
      </c>
      <c r="AD65" s="266">
        <f t="shared" si="126"/>
        <v>46</v>
      </c>
      <c r="AE65" s="266">
        <f t="shared" si="126"/>
        <v>46</v>
      </c>
      <c r="AF65" s="266">
        <f t="shared" si="126"/>
        <v>46</v>
      </c>
      <c r="AG65" s="266">
        <f t="shared" si="126"/>
        <v>46</v>
      </c>
      <c r="AH65" s="266">
        <f t="shared" si="126"/>
        <v>46</v>
      </c>
      <c r="AI65" s="266">
        <f t="shared" si="126"/>
        <v>46</v>
      </c>
      <c r="AJ65" s="266">
        <f t="shared" si="126"/>
        <v>46</v>
      </c>
      <c r="AK65" s="266">
        <f t="shared" si="126"/>
        <v>46</v>
      </c>
      <c r="AL65" s="266">
        <f t="shared" si="126"/>
        <v>46</v>
      </c>
      <c r="AM65" s="266">
        <f t="shared" si="126"/>
        <v>46</v>
      </c>
      <c r="AN65" s="266">
        <f t="shared" si="126"/>
        <v>46</v>
      </c>
      <c r="AO65" s="266">
        <f t="shared" si="126"/>
        <v>46</v>
      </c>
      <c r="AP65" s="266">
        <f t="shared" si="126"/>
        <v>46</v>
      </c>
      <c r="AQ65" s="266">
        <f t="shared" si="126"/>
        <v>46</v>
      </c>
      <c r="AR65" s="266">
        <f t="shared" si="126"/>
        <v>46</v>
      </c>
      <c r="AS65" s="266">
        <f t="shared" si="126"/>
        <v>46</v>
      </c>
      <c r="AT65" s="266">
        <f t="shared" si="126"/>
        <v>46</v>
      </c>
      <c r="AU65" s="266">
        <f t="shared" si="126"/>
        <v>46</v>
      </c>
      <c r="AV65" s="18">
        <f t="shared" si="126"/>
        <v>46</v>
      </c>
      <c r="AW65" s="18">
        <f>SUM(AA65:AV65)</f>
        <v>966</v>
      </c>
      <c r="AX65" s="194"/>
      <c r="AY65" s="118"/>
      <c r="AZ65" s="118"/>
      <c r="BA65" s="118"/>
      <c r="BB65" s="118"/>
      <c r="BC65" s="118"/>
      <c r="BD65" s="118"/>
      <c r="BE65" s="118"/>
      <c r="BF65" s="117"/>
      <c r="BG65" s="118"/>
      <c r="BH65" s="118"/>
      <c r="BI65" s="117"/>
      <c r="BJ65" s="118"/>
      <c r="BK65" s="118"/>
      <c r="BL65" s="118"/>
      <c r="BM65" s="118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8"/>
      <c r="EA65" s="7"/>
      <c r="EB65" s="7"/>
      <c r="EC65" s="7"/>
      <c r="ED65" s="7"/>
      <c r="EE65" s="7"/>
    </row>
    <row r="66" spans="1:135" ht="14.1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6"/>
      <c r="AO66" s="266"/>
      <c r="AP66" s="266"/>
      <c r="AQ66" s="266"/>
      <c r="AR66" s="266"/>
      <c r="AS66" s="266"/>
      <c r="AT66" s="266"/>
      <c r="AU66" s="266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82"/>
      <c r="DY66" s="182"/>
      <c r="DZ66" s="7"/>
      <c r="EA66" s="7"/>
      <c r="EB66" s="7"/>
      <c r="EC66" s="7"/>
      <c r="ED66" s="7"/>
      <c r="EE66" s="7"/>
    </row>
    <row r="67" spans="1:135" ht="14.1" customHeight="1" x14ac:dyDescent="0.25">
      <c r="A67" s="770" t="s">
        <v>500</v>
      </c>
      <c r="B67" s="770"/>
      <c r="C67" s="770"/>
      <c r="D67" s="234">
        <f t="shared" ref="D67:X67" si="127">COUNTA(D12:D64)</f>
        <v>3</v>
      </c>
      <c r="E67" s="234">
        <f t="shared" si="127"/>
        <v>3</v>
      </c>
      <c r="F67" s="234">
        <f t="shared" si="127"/>
        <v>3</v>
      </c>
      <c r="G67" s="234">
        <f t="shared" si="127"/>
        <v>3</v>
      </c>
      <c r="H67" s="234">
        <f t="shared" si="127"/>
        <v>3</v>
      </c>
      <c r="I67" s="234">
        <f t="shared" si="127"/>
        <v>3</v>
      </c>
      <c r="J67" s="234">
        <f t="shared" si="127"/>
        <v>3</v>
      </c>
      <c r="K67" s="234">
        <f t="shared" si="127"/>
        <v>3</v>
      </c>
      <c r="L67" s="234">
        <f t="shared" si="127"/>
        <v>3</v>
      </c>
      <c r="M67" s="234">
        <f t="shared" si="127"/>
        <v>3</v>
      </c>
      <c r="N67" s="234">
        <f t="shared" si="127"/>
        <v>3</v>
      </c>
      <c r="O67" s="234">
        <f t="shared" si="127"/>
        <v>3</v>
      </c>
      <c r="P67" s="234">
        <f t="shared" si="127"/>
        <v>3</v>
      </c>
      <c r="Q67" s="234">
        <f t="shared" si="127"/>
        <v>3</v>
      </c>
      <c r="R67" s="234">
        <f t="shared" si="127"/>
        <v>3</v>
      </c>
      <c r="S67" s="234">
        <f t="shared" si="127"/>
        <v>3</v>
      </c>
      <c r="T67" s="234">
        <f t="shared" si="127"/>
        <v>3</v>
      </c>
      <c r="U67" s="234">
        <f t="shared" si="127"/>
        <v>3</v>
      </c>
      <c r="V67" s="234">
        <f t="shared" si="127"/>
        <v>3</v>
      </c>
      <c r="W67" s="234">
        <f t="shared" si="127"/>
        <v>3</v>
      </c>
      <c r="X67" s="234">
        <f t="shared" si="127"/>
        <v>3</v>
      </c>
      <c r="Y67" s="2"/>
      <c r="Z67" s="234">
        <f t="shared" ref="Z67:Z122" si="128">SUM(D67:Y67)</f>
        <v>63</v>
      </c>
      <c r="AA67" s="2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82"/>
      <c r="DY67" s="182"/>
      <c r="DZ67" s="7"/>
      <c r="EA67" s="7"/>
      <c r="EB67" s="7"/>
      <c r="EC67" s="7"/>
      <c r="ED67" s="7"/>
      <c r="EE67" s="7"/>
    </row>
    <row r="68" spans="1:135" ht="14.1" customHeight="1" x14ac:dyDescent="0.25">
      <c r="A68" s="770" t="s">
        <v>459</v>
      </c>
      <c r="B68" s="770"/>
      <c r="C68" s="770"/>
      <c r="D68" s="234">
        <f t="shared" ref="D68:X68" si="129">COUNTIF(D12:D64,"A.12")</f>
        <v>0</v>
      </c>
      <c r="E68" s="234">
        <f t="shared" si="129"/>
        <v>0</v>
      </c>
      <c r="F68" s="234">
        <f t="shared" si="129"/>
        <v>0</v>
      </c>
      <c r="G68" s="234">
        <f t="shared" si="129"/>
        <v>0</v>
      </c>
      <c r="H68" s="234">
        <f t="shared" si="129"/>
        <v>0</v>
      </c>
      <c r="I68" s="234">
        <f t="shared" si="129"/>
        <v>0</v>
      </c>
      <c r="J68" s="234">
        <f t="shared" si="129"/>
        <v>0</v>
      </c>
      <c r="K68" s="234">
        <f t="shared" si="129"/>
        <v>0</v>
      </c>
      <c r="L68" s="234">
        <f t="shared" si="129"/>
        <v>0</v>
      </c>
      <c r="M68" s="234">
        <f t="shared" si="129"/>
        <v>0</v>
      </c>
      <c r="N68" s="222">
        <f t="shared" si="129"/>
        <v>0</v>
      </c>
      <c r="O68" s="222">
        <f t="shared" si="129"/>
        <v>0</v>
      </c>
      <c r="P68" s="234">
        <f t="shared" si="129"/>
        <v>0</v>
      </c>
      <c r="Q68" s="234">
        <f t="shared" si="129"/>
        <v>0</v>
      </c>
      <c r="R68" s="234">
        <f t="shared" si="129"/>
        <v>0</v>
      </c>
      <c r="S68" s="234">
        <f t="shared" si="129"/>
        <v>0</v>
      </c>
      <c r="T68" s="234">
        <f t="shared" si="129"/>
        <v>0</v>
      </c>
      <c r="U68" s="234">
        <f t="shared" si="129"/>
        <v>0</v>
      </c>
      <c r="V68" s="234">
        <f t="shared" si="129"/>
        <v>0</v>
      </c>
      <c r="W68" s="234">
        <f t="shared" si="129"/>
        <v>0</v>
      </c>
      <c r="X68" s="234">
        <f t="shared" si="129"/>
        <v>0</v>
      </c>
      <c r="Y68" s="2"/>
      <c r="Z68" s="234">
        <f t="shared" si="128"/>
        <v>0</v>
      </c>
      <c r="AA68" s="245">
        <f>Z68+Z69</f>
        <v>0</v>
      </c>
      <c r="AB68" s="266">
        <f t="shared" ref="AB68:AV68" si="130">COUNTIF(AB11:AB63,"A.12")</f>
        <v>3</v>
      </c>
      <c r="AC68" s="266">
        <f t="shared" si="130"/>
        <v>3</v>
      </c>
      <c r="AD68" s="266">
        <f t="shared" si="130"/>
        <v>3</v>
      </c>
      <c r="AE68" s="266">
        <f t="shared" si="130"/>
        <v>3</v>
      </c>
      <c r="AF68" s="266">
        <f t="shared" si="130"/>
        <v>3</v>
      </c>
      <c r="AG68" s="266">
        <f t="shared" si="130"/>
        <v>3</v>
      </c>
      <c r="AH68" s="266">
        <f t="shared" si="130"/>
        <v>3</v>
      </c>
      <c r="AI68" s="266">
        <f t="shared" si="130"/>
        <v>0</v>
      </c>
      <c r="AJ68" s="266">
        <f t="shared" si="130"/>
        <v>0</v>
      </c>
      <c r="AK68" s="266">
        <f t="shared" si="130"/>
        <v>0</v>
      </c>
      <c r="AL68" s="266">
        <f t="shared" si="130"/>
        <v>3</v>
      </c>
      <c r="AM68" s="266">
        <f t="shared" si="130"/>
        <v>0</v>
      </c>
      <c r="AN68" s="266">
        <f t="shared" si="130"/>
        <v>0</v>
      </c>
      <c r="AO68" s="266">
        <f t="shared" si="130"/>
        <v>0</v>
      </c>
      <c r="AP68" s="266">
        <f t="shared" si="130"/>
        <v>0</v>
      </c>
      <c r="AQ68" s="266">
        <f t="shared" si="130"/>
        <v>0</v>
      </c>
      <c r="AR68" s="266">
        <f t="shared" si="130"/>
        <v>0</v>
      </c>
      <c r="AS68" s="266">
        <f t="shared" si="130"/>
        <v>0</v>
      </c>
      <c r="AT68" s="266">
        <f t="shared" si="130"/>
        <v>0</v>
      </c>
      <c r="AU68" s="266">
        <f t="shared" si="130"/>
        <v>0</v>
      </c>
      <c r="AV68" s="18">
        <f t="shared" si="130"/>
        <v>0</v>
      </c>
      <c r="AW68" s="18">
        <f>SUM(AB68:AV68)</f>
        <v>24</v>
      </c>
      <c r="AX68" s="18">
        <f>AW68</f>
        <v>24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82"/>
      <c r="DY68" s="182"/>
      <c r="DZ68" s="7"/>
      <c r="EA68" s="7"/>
      <c r="EB68" s="7"/>
      <c r="EC68" s="7"/>
      <c r="ED68" s="7"/>
      <c r="EE68" s="7"/>
    </row>
    <row r="69" spans="1:135" ht="14.1" customHeight="1" x14ac:dyDescent="0.25">
      <c r="A69" s="770" t="s">
        <v>460</v>
      </c>
      <c r="B69" s="770"/>
      <c r="C69" s="770"/>
      <c r="D69" s="234">
        <f>COUNTIF(D12:D64,"A.36")</f>
        <v>0</v>
      </c>
      <c r="E69" s="244">
        <f t="shared" ref="E69:X69" si="131">COUNTIF(E12:E64,"A.36")</f>
        <v>0</v>
      </c>
      <c r="F69" s="244">
        <f t="shared" si="131"/>
        <v>0</v>
      </c>
      <c r="G69" s="244">
        <f t="shared" si="131"/>
        <v>0</v>
      </c>
      <c r="H69" s="244">
        <f t="shared" si="131"/>
        <v>0</v>
      </c>
      <c r="I69" s="244">
        <f t="shared" si="131"/>
        <v>0</v>
      </c>
      <c r="J69" s="244">
        <f t="shared" si="131"/>
        <v>0</v>
      </c>
      <c r="K69" s="244">
        <f t="shared" si="131"/>
        <v>0</v>
      </c>
      <c r="L69" s="244">
        <f t="shared" si="131"/>
        <v>0</v>
      </c>
      <c r="M69" s="244">
        <f t="shared" si="131"/>
        <v>0</v>
      </c>
      <c r="N69" s="244">
        <f t="shared" si="131"/>
        <v>0</v>
      </c>
      <c r="O69" s="244">
        <f t="shared" si="131"/>
        <v>0</v>
      </c>
      <c r="P69" s="244">
        <f t="shared" si="131"/>
        <v>0</v>
      </c>
      <c r="Q69" s="244">
        <f t="shared" si="131"/>
        <v>0</v>
      </c>
      <c r="R69" s="244">
        <f t="shared" si="131"/>
        <v>0</v>
      </c>
      <c r="S69" s="244">
        <f t="shared" si="131"/>
        <v>0</v>
      </c>
      <c r="T69" s="244">
        <f t="shared" si="131"/>
        <v>0</v>
      </c>
      <c r="U69" s="244">
        <f t="shared" si="131"/>
        <v>0</v>
      </c>
      <c r="V69" s="244">
        <f t="shared" si="131"/>
        <v>0</v>
      </c>
      <c r="W69" s="244">
        <f t="shared" si="131"/>
        <v>0</v>
      </c>
      <c r="X69" s="244">
        <f t="shared" si="131"/>
        <v>0</v>
      </c>
      <c r="Y69" s="2"/>
      <c r="Z69" s="234">
        <f t="shared" si="128"/>
        <v>0</v>
      </c>
      <c r="AA69" s="235">
        <f>Z69</f>
        <v>0</v>
      </c>
      <c r="AB69" s="266">
        <f t="shared" ref="AB69:AV69" si="132">COUNTIF(AB11:AB63,"A.36")</f>
        <v>0</v>
      </c>
      <c r="AC69" s="266">
        <f t="shared" si="132"/>
        <v>0</v>
      </c>
      <c r="AD69" s="266">
        <f t="shared" si="132"/>
        <v>0</v>
      </c>
      <c r="AE69" s="266">
        <f t="shared" si="132"/>
        <v>0</v>
      </c>
      <c r="AF69" s="266">
        <f t="shared" si="132"/>
        <v>0</v>
      </c>
      <c r="AG69" s="266">
        <f t="shared" si="132"/>
        <v>0</v>
      </c>
      <c r="AH69" s="266">
        <f t="shared" si="132"/>
        <v>0</v>
      </c>
      <c r="AI69" s="266">
        <f t="shared" si="132"/>
        <v>0</v>
      </c>
      <c r="AJ69" s="266">
        <f t="shared" si="132"/>
        <v>0</v>
      </c>
      <c r="AK69" s="266">
        <f t="shared" si="132"/>
        <v>0</v>
      </c>
      <c r="AL69" s="266">
        <f t="shared" si="132"/>
        <v>0</v>
      </c>
      <c r="AM69" s="266">
        <f t="shared" si="132"/>
        <v>3</v>
      </c>
      <c r="AN69" s="266">
        <f t="shared" si="132"/>
        <v>3</v>
      </c>
      <c r="AO69" s="266">
        <f t="shared" si="132"/>
        <v>3</v>
      </c>
      <c r="AP69" s="266">
        <f t="shared" si="132"/>
        <v>3</v>
      </c>
      <c r="AQ69" s="266">
        <f t="shared" si="132"/>
        <v>3</v>
      </c>
      <c r="AR69" s="266">
        <f t="shared" si="132"/>
        <v>3</v>
      </c>
      <c r="AS69" s="266">
        <f t="shared" si="132"/>
        <v>3</v>
      </c>
      <c r="AT69" s="266">
        <f t="shared" si="132"/>
        <v>3</v>
      </c>
      <c r="AU69" s="266">
        <f t="shared" si="132"/>
        <v>3</v>
      </c>
      <c r="AV69" s="18">
        <f t="shared" si="132"/>
        <v>3</v>
      </c>
      <c r="AW69" s="18">
        <f t="shared" ref="AW69:AW123" si="133">SUM(AB69:AV69)</f>
        <v>30</v>
      </c>
      <c r="AX69" s="18">
        <f>AW69</f>
        <v>30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82"/>
      <c r="DY69" s="182"/>
      <c r="DZ69" s="7"/>
      <c r="EA69" s="7"/>
      <c r="EB69" s="7"/>
      <c r="EC69" s="7"/>
      <c r="ED69" s="7"/>
      <c r="EE69" s="7"/>
    </row>
    <row r="70" spans="1:135" ht="14.1" customHeight="1" x14ac:dyDescent="0.25">
      <c r="A70" s="770" t="s">
        <v>461</v>
      </c>
      <c r="B70" s="770"/>
      <c r="C70" s="770"/>
      <c r="D70" s="234">
        <f>COUNTIF(D12:D64,"B.24")</f>
        <v>0</v>
      </c>
      <c r="E70" s="244">
        <f t="shared" ref="E70:X70" si="134">COUNTIF(E12:E64,"B.24")</f>
        <v>0</v>
      </c>
      <c r="F70" s="244">
        <f t="shared" si="134"/>
        <v>0</v>
      </c>
      <c r="G70" s="244">
        <f t="shared" si="134"/>
        <v>0</v>
      </c>
      <c r="H70" s="244">
        <f t="shared" si="134"/>
        <v>0</v>
      </c>
      <c r="I70" s="244">
        <f t="shared" si="134"/>
        <v>0</v>
      </c>
      <c r="J70" s="244">
        <f t="shared" si="134"/>
        <v>0</v>
      </c>
      <c r="K70" s="244">
        <f t="shared" si="134"/>
        <v>0</v>
      </c>
      <c r="L70" s="244">
        <f t="shared" si="134"/>
        <v>0</v>
      </c>
      <c r="M70" s="244">
        <f t="shared" si="134"/>
        <v>0</v>
      </c>
      <c r="N70" s="244">
        <f t="shared" si="134"/>
        <v>0</v>
      </c>
      <c r="O70" s="244">
        <f t="shared" si="134"/>
        <v>0</v>
      </c>
      <c r="P70" s="244">
        <f t="shared" si="134"/>
        <v>0</v>
      </c>
      <c r="Q70" s="244">
        <f t="shared" si="134"/>
        <v>0</v>
      </c>
      <c r="R70" s="244">
        <f t="shared" si="134"/>
        <v>0</v>
      </c>
      <c r="S70" s="244">
        <f t="shared" si="134"/>
        <v>0</v>
      </c>
      <c r="T70" s="244">
        <f t="shared" si="134"/>
        <v>0</v>
      </c>
      <c r="U70" s="244">
        <f t="shared" si="134"/>
        <v>0</v>
      </c>
      <c r="V70" s="244">
        <f t="shared" si="134"/>
        <v>0</v>
      </c>
      <c r="W70" s="244">
        <f t="shared" si="134"/>
        <v>0</v>
      </c>
      <c r="X70" s="244">
        <f t="shared" si="134"/>
        <v>0</v>
      </c>
      <c r="Y70" s="2"/>
      <c r="Z70" s="234">
        <f t="shared" si="128"/>
        <v>0</v>
      </c>
      <c r="AA70" s="235">
        <f>Z70</f>
        <v>0</v>
      </c>
      <c r="AB70" s="266">
        <f t="shared" ref="AB70:AV70" si="135">COUNTIF(AB11:AB63,"B.24")</f>
        <v>0</v>
      </c>
      <c r="AC70" s="266">
        <f t="shared" si="135"/>
        <v>0</v>
      </c>
      <c r="AD70" s="266">
        <f t="shared" si="135"/>
        <v>0</v>
      </c>
      <c r="AE70" s="266">
        <f t="shared" si="135"/>
        <v>0</v>
      </c>
      <c r="AF70" s="266">
        <f t="shared" si="135"/>
        <v>0</v>
      </c>
      <c r="AG70" s="266">
        <f t="shared" si="135"/>
        <v>0</v>
      </c>
      <c r="AH70" s="266">
        <f t="shared" si="135"/>
        <v>0</v>
      </c>
      <c r="AI70" s="266">
        <f t="shared" si="135"/>
        <v>2</v>
      </c>
      <c r="AJ70" s="266">
        <f t="shared" si="135"/>
        <v>2</v>
      </c>
      <c r="AK70" s="266">
        <f t="shared" si="135"/>
        <v>2</v>
      </c>
      <c r="AL70" s="266">
        <f t="shared" si="135"/>
        <v>2</v>
      </c>
      <c r="AM70" s="266">
        <f t="shared" si="135"/>
        <v>2</v>
      </c>
      <c r="AN70" s="266">
        <f t="shared" si="135"/>
        <v>0</v>
      </c>
      <c r="AO70" s="266">
        <f t="shared" si="135"/>
        <v>0</v>
      </c>
      <c r="AP70" s="266">
        <f t="shared" si="135"/>
        <v>2</v>
      </c>
      <c r="AQ70" s="266">
        <f t="shared" si="135"/>
        <v>2</v>
      </c>
      <c r="AR70" s="266">
        <f t="shared" si="135"/>
        <v>2</v>
      </c>
      <c r="AS70" s="266">
        <f t="shared" si="135"/>
        <v>2</v>
      </c>
      <c r="AT70" s="266">
        <f t="shared" si="135"/>
        <v>2</v>
      </c>
      <c r="AU70" s="266">
        <f t="shared" si="135"/>
        <v>2</v>
      </c>
      <c r="AV70" s="18">
        <f t="shared" si="135"/>
        <v>2</v>
      </c>
      <c r="AW70" s="18">
        <f t="shared" si="133"/>
        <v>24</v>
      </c>
      <c r="AX70" s="18">
        <f>AW70</f>
        <v>24</v>
      </c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82"/>
      <c r="DY70" s="182"/>
      <c r="DZ70" s="7"/>
      <c r="EA70" s="7"/>
      <c r="EB70" s="7"/>
      <c r="EC70" s="7"/>
      <c r="ED70" s="7"/>
      <c r="EE70" s="7"/>
    </row>
    <row r="71" spans="1:135" ht="14.1" customHeight="1" x14ac:dyDescent="0.25">
      <c r="A71" s="772" t="s">
        <v>563</v>
      </c>
      <c r="B71" s="772"/>
      <c r="C71" s="772"/>
      <c r="D71" s="234">
        <f>COUNTIF(D12:D64,"B.27")</f>
        <v>0</v>
      </c>
      <c r="E71" s="244">
        <f t="shared" ref="E71:X71" si="136">COUNTIF(E12:E64,"B.27")</f>
        <v>0</v>
      </c>
      <c r="F71" s="244">
        <f t="shared" si="136"/>
        <v>0</v>
      </c>
      <c r="G71" s="244">
        <f t="shared" si="136"/>
        <v>0</v>
      </c>
      <c r="H71" s="244">
        <f t="shared" si="136"/>
        <v>0</v>
      </c>
      <c r="I71" s="244">
        <f t="shared" si="136"/>
        <v>0</v>
      </c>
      <c r="J71" s="244">
        <f t="shared" si="136"/>
        <v>0</v>
      </c>
      <c r="K71" s="244">
        <f t="shared" si="136"/>
        <v>0</v>
      </c>
      <c r="L71" s="244">
        <f t="shared" si="136"/>
        <v>0</v>
      </c>
      <c r="M71" s="244">
        <f t="shared" si="136"/>
        <v>0</v>
      </c>
      <c r="N71" s="244">
        <f t="shared" si="136"/>
        <v>0</v>
      </c>
      <c r="O71" s="244">
        <f t="shared" si="136"/>
        <v>0</v>
      </c>
      <c r="P71" s="244">
        <f t="shared" si="136"/>
        <v>0</v>
      </c>
      <c r="Q71" s="244">
        <f t="shared" si="136"/>
        <v>0</v>
      </c>
      <c r="R71" s="244">
        <f t="shared" si="136"/>
        <v>0</v>
      </c>
      <c r="S71" s="244">
        <f t="shared" si="136"/>
        <v>0</v>
      </c>
      <c r="T71" s="244">
        <f t="shared" si="136"/>
        <v>0</v>
      </c>
      <c r="U71" s="244">
        <f t="shared" si="136"/>
        <v>0</v>
      </c>
      <c r="V71" s="244">
        <f t="shared" si="136"/>
        <v>0</v>
      </c>
      <c r="W71" s="244">
        <f t="shared" si="136"/>
        <v>0</v>
      </c>
      <c r="X71" s="244">
        <f t="shared" si="136"/>
        <v>0</v>
      </c>
      <c r="Y71" s="2"/>
      <c r="Z71" s="234">
        <f t="shared" si="128"/>
        <v>0</v>
      </c>
      <c r="AA71" s="235">
        <f>Z71</f>
        <v>0</v>
      </c>
      <c r="AB71" s="266">
        <f t="shared" ref="AB71:AV71" si="137">COUNTIF(AB11:AB63,"B.27")</f>
        <v>2</v>
      </c>
      <c r="AC71" s="266">
        <f t="shared" si="137"/>
        <v>2</v>
      </c>
      <c r="AD71" s="266">
        <f t="shared" si="137"/>
        <v>2</v>
      </c>
      <c r="AE71" s="266">
        <f t="shared" si="137"/>
        <v>2</v>
      </c>
      <c r="AF71" s="266">
        <f t="shared" si="137"/>
        <v>2</v>
      </c>
      <c r="AG71" s="266">
        <f t="shared" si="137"/>
        <v>2</v>
      </c>
      <c r="AH71" s="266">
        <f t="shared" si="137"/>
        <v>2</v>
      </c>
      <c r="AI71" s="266">
        <f t="shared" si="137"/>
        <v>0</v>
      </c>
      <c r="AJ71" s="266">
        <f t="shared" si="137"/>
        <v>0</v>
      </c>
      <c r="AK71" s="266">
        <f t="shared" si="137"/>
        <v>0</v>
      </c>
      <c r="AL71" s="266">
        <f t="shared" si="137"/>
        <v>0</v>
      </c>
      <c r="AM71" s="266">
        <f t="shared" si="137"/>
        <v>0</v>
      </c>
      <c r="AN71" s="266">
        <f t="shared" si="137"/>
        <v>2</v>
      </c>
      <c r="AO71" s="266">
        <f t="shared" si="137"/>
        <v>2</v>
      </c>
      <c r="AP71" s="266">
        <f t="shared" si="137"/>
        <v>0</v>
      </c>
      <c r="AQ71" s="266">
        <f t="shared" si="137"/>
        <v>0</v>
      </c>
      <c r="AR71" s="266">
        <f t="shared" si="137"/>
        <v>0</v>
      </c>
      <c r="AS71" s="266">
        <f t="shared" si="137"/>
        <v>0</v>
      </c>
      <c r="AT71" s="266">
        <f t="shared" si="137"/>
        <v>0</v>
      </c>
      <c r="AU71" s="266">
        <f t="shared" si="137"/>
        <v>0</v>
      </c>
      <c r="AV71" s="18">
        <f t="shared" si="137"/>
        <v>0</v>
      </c>
      <c r="AW71" s="18">
        <f t="shared" si="133"/>
        <v>18</v>
      </c>
      <c r="AX71" s="18">
        <f>AW71</f>
        <v>18</v>
      </c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82"/>
      <c r="DY71" s="182"/>
      <c r="DZ71" s="7"/>
      <c r="EA71" s="7"/>
      <c r="EB71" s="7"/>
      <c r="EC71" s="7"/>
      <c r="ED71" s="7"/>
      <c r="EE71" s="7"/>
    </row>
    <row r="72" spans="1:135" ht="14.1" customHeight="1" x14ac:dyDescent="0.25">
      <c r="A72" s="770" t="s">
        <v>462</v>
      </c>
      <c r="B72" s="770"/>
      <c r="C72" s="770"/>
      <c r="D72" s="234">
        <f>COUNTIF(D12:D64,"C.21")</f>
        <v>0</v>
      </c>
      <c r="E72" s="234">
        <f t="shared" ref="E72:X72" si="138">COUNTIF(E12:E64,"C.20")</f>
        <v>0</v>
      </c>
      <c r="F72" s="234">
        <f t="shared" si="138"/>
        <v>0</v>
      </c>
      <c r="G72" s="234">
        <f t="shared" si="138"/>
        <v>0</v>
      </c>
      <c r="H72" s="234">
        <f t="shared" si="138"/>
        <v>0</v>
      </c>
      <c r="I72" s="234">
        <f t="shared" si="138"/>
        <v>0</v>
      </c>
      <c r="J72" s="234">
        <f t="shared" si="138"/>
        <v>0</v>
      </c>
      <c r="K72" s="234">
        <f t="shared" si="138"/>
        <v>0</v>
      </c>
      <c r="L72" s="234">
        <f t="shared" si="138"/>
        <v>0</v>
      </c>
      <c r="M72" s="234">
        <f t="shared" si="138"/>
        <v>0</v>
      </c>
      <c r="N72" s="222">
        <f t="shared" si="138"/>
        <v>0</v>
      </c>
      <c r="O72" s="222">
        <f t="shared" si="138"/>
        <v>0</v>
      </c>
      <c r="P72" s="234">
        <f t="shared" si="138"/>
        <v>0</v>
      </c>
      <c r="Q72" s="234">
        <f t="shared" si="138"/>
        <v>0</v>
      </c>
      <c r="R72" s="234">
        <f t="shared" si="138"/>
        <v>0</v>
      </c>
      <c r="S72" s="234">
        <f t="shared" si="138"/>
        <v>0</v>
      </c>
      <c r="T72" s="234">
        <f t="shared" si="138"/>
        <v>0</v>
      </c>
      <c r="U72" s="234">
        <f t="shared" si="138"/>
        <v>0</v>
      </c>
      <c r="V72" s="234">
        <f t="shared" si="138"/>
        <v>0</v>
      </c>
      <c r="W72" s="234">
        <f t="shared" si="138"/>
        <v>0</v>
      </c>
      <c r="X72" s="234">
        <f t="shared" si="138"/>
        <v>0</v>
      </c>
      <c r="Y72" s="2"/>
      <c r="Z72" s="234">
        <f t="shared" si="128"/>
        <v>0</v>
      </c>
      <c r="AA72" s="767">
        <f>Z72+Z73</f>
        <v>0</v>
      </c>
      <c r="AB72" s="266">
        <f>COUNTIF(AB11:AB63,"C.21")</f>
        <v>4</v>
      </c>
      <c r="AC72" s="266">
        <f t="shared" ref="AC72:AV72" si="139">COUNTIF(AC11:AC63,"C.21")</f>
        <v>4</v>
      </c>
      <c r="AD72" s="266">
        <f t="shared" si="139"/>
        <v>4</v>
      </c>
      <c r="AE72" s="266">
        <f t="shared" si="139"/>
        <v>4</v>
      </c>
      <c r="AF72" s="266">
        <f t="shared" si="139"/>
        <v>4</v>
      </c>
      <c r="AG72" s="266">
        <f t="shared" si="139"/>
        <v>4</v>
      </c>
      <c r="AH72" s="266">
        <f t="shared" si="139"/>
        <v>4</v>
      </c>
      <c r="AI72" s="266">
        <f t="shared" si="139"/>
        <v>0</v>
      </c>
      <c r="AJ72" s="266">
        <f t="shared" si="139"/>
        <v>0</v>
      </c>
      <c r="AK72" s="266">
        <f t="shared" si="139"/>
        <v>0</v>
      </c>
      <c r="AL72" s="266">
        <f t="shared" si="139"/>
        <v>0</v>
      </c>
      <c r="AM72" s="266">
        <f t="shared" si="139"/>
        <v>0</v>
      </c>
      <c r="AN72" s="266">
        <f t="shared" si="139"/>
        <v>0</v>
      </c>
      <c r="AO72" s="266">
        <f t="shared" si="139"/>
        <v>0</v>
      </c>
      <c r="AP72" s="266">
        <f t="shared" si="139"/>
        <v>0</v>
      </c>
      <c r="AQ72" s="266">
        <f t="shared" si="139"/>
        <v>0</v>
      </c>
      <c r="AR72" s="266">
        <f t="shared" si="139"/>
        <v>0</v>
      </c>
      <c r="AS72" s="266">
        <f t="shared" si="139"/>
        <v>0</v>
      </c>
      <c r="AT72" s="266">
        <f t="shared" si="139"/>
        <v>0</v>
      </c>
      <c r="AU72" s="266">
        <f t="shared" si="139"/>
        <v>0</v>
      </c>
      <c r="AV72" s="266">
        <f t="shared" si="139"/>
        <v>0</v>
      </c>
      <c r="AW72" s="18">
        <f t="shared" si="133"/>
        <v>28</v>
      </c>
      <c r="AX72" s="766">
        <f>AW72+AW73</f>
        <v>36</v>
      </c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82"/>
      <c r="DY72" s="182"/>
      <c r="DZ72" s="7"/>
      <c r="EA72" s="7"/>
      <c r="EB72" s="7"/>
      <c r="EC72" s="7"/>
      <c r="ED72" s="7"/>
      <c r="EE72" s="7"/>
    </row>
    <row r="73" spans="1:135" ht="14.1" customHeight="1" x14ac:dyDescent="0.25">
      <c r="A73" s="770" t="s">
        <v>528</v>
      </c>
      <c r="B73" s="770"/>
      <c r="C73" s="770"/>
      <c r="D73" s="234">
        <f>COUNTIF(D12:D64,"CP.21")</f>
        <v>0</v>
      </c>
      <c r="E73" s="244">
        <f t="shared" ref="E73:X73" si="140">COUNTIF(E12:E64,"CP.21")</f>
        <v>0</v>
      </c>
      <c r="F73" s="244">
        <f t="shared" si="140"/>
        <v>0</v>
      </c>
      <c r="G73" s="244">
        <f t="shared" si="140"/>
        <v>0</v>
      </c>
      <c r="H73" s="244">
        <f t="shared" si="140"/>
        <v>0</v>
      </c>
      <c r="I73" s="244">
        <f t="shared" si="140"/>
        <v>0</v>
      </c>
      <c r="J73" s="244">
        <f t="shared" si="140"/>
        <v>0</v>
      </c>
      <c r="K73" s="244">
        <f t="shared" si="140"/>
        <v>0</v>
      </c>
      <c r="L73" s="244">
        <f t="shared" si="140"/>
        <v>0</v>
      </c>
      <c r="M73" s="244">
        <f t="shared" si="140"/>
        <v>0</v>
      </c>
      <c r="N73" s="244">
        <f t="shared" si="140"/>
        <v>0</v>
      </c>
      <c r="O73" s="244">
        <f t="shared" si="140"/>
        <v>0</v>
      </c>
      <c r="P73" s="244">
        <f t="shared" si="140"/>
        <v>0</v>
      </c>
      <c r="Q73" s="244">
        <f t="shared" si="140"/>
        <v>0</v>
      </c>
      <c r="R73" s="244">
        <f t="shared" si="140"/>
        <v>0</v>
      </c>
      <c r="S73" s="244">
        <f t="shared" si="140"/>
        <v>0</v>
      </c>
      <c r="T73" s="244">
        <f t="shared" si="140"/>
        <v>0</v>
      </c>
      <c r="U73" s="244">
        <f t="shared" si="140"/>
        <v>0</v>
      </c>
      <c r="V73" s="244">
        <f t="shared" si="140"/>
        <v>0</v>
      </c>
      <c r="W73" s="244">
        <f t="shared" si="140"/>
        <v>0</v>
      </c>
      <c r="X73" s="244">
        <f t="shared" si="140"/>
        <v>0</v>
      </c>
      <c r="Y73" s="2"/>
      <c r="Z73" s="234">
        <f t="shared" si="128"/>
        <v>0</v>
      </c>
      <c r="AA73" s="767"/>
      <c r="AB73" s="266">
        <f>COUNTIF(AB11:AB63,"CP.21")</f>
        <v>0</v>
      </c>
      <c r="AC73" s="266">
        <f t="shared" ref="AC73:AV73" si="141">COUNTIF(AC11:AC63,"CP.21")</f>
        <v>0</v>
      </c>
      <c r="AD73" s="266">
        <f t="shared" si="141"/>
        <v>0</v>
      </c>
      <c r="AE73" s="266">
        <f t="shared" si="141"/>
        <v>0</v>
      </c>
      <c r="AF73" s="266">
        <f t="shared" si="141"/>
        <v>0</v>
      </c>
      <c r="AG73" s="266">
        <f t="shared" si="141"/>
        <v>0</v>
      </c>
      <c r="AH73" s="266">
        <f t="shared" si="141"/>
        <v>0</v>
      </c>
      <c r="AI73" s="266">
        <f t="shared" si="141"/>
        <v>0</v>
      </c>
      <c r="AJ73" s="266">
        <f t="shared" si="141"/>
        <v>0</v>
      </c>
      <c r="AK73" s="266">
        <f t="shared" si="141"/>
        <v>0</v>
      </c>
      <c r="AL73" s="266">
        <f t="shared" si="141"/>
        <v>0</v>
      </c>
      <c r="AM73" s="266">
        <f t="shared" si="141"/>
        <v>0</v>
      </c>
      <c r="AN73" s="266">
        <f t="shared" si="141"/>
        <v>4</v>
      </c>
      <c r="AO73" s="266">
        <f t="shared" si="141"/>
        <v>4</v>
      </c>
      <c r="AP73" s="266">
        <f t="shared" si="141"/>
        <v>0</v>
      </c>
      <c r="AQ73" s="266">
        <f t="shared" si="141"/>
        <v>0</v>
      </c>
      <c r="AR73" s="266">
        <f t="shared" si="141"/>
        <v>0</v>
      </c>
      <c r="AS73" s="266">
        <f t="shared" si="141"/>
        <v>0</v>
      </c>
      <c r="AT73" s="266">
        <f t="shared" si="141"/>
        <v>0</v>
      </c>
      <c r="AU73" s="266">
        <f t="shared" si="141"/>
        <v>0</v>
      </c>
      <c r="AV73" s="266">
        <f t="shared" si="141"/>
        <v>0</v>
      </c>
      <c r="AW73" s="18">
        <f t="shared" si="133"/>
        <v>8</v>
      </c>
      <c r="AX73" s="766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82"/>
      <c r="DY73" s="182"/>
      <c r="DZ73" s="7"/>
      <c r="EA73" s="7"/>
      <c r="EB73" s="7"/>
      <c r="EC73" s="7"/>
      <c r="ED73" s="7"/>
      <c r="EE73" s="7"/>
    </row>
    <row r="74" spans="1:135" ht="14.1" customHeight="1" x14ac:dyDescent="0.25">
      <c r="A74" s="770" t="s">
        <v>463</v>
      </c>
      <c r="B74" s="770"/>
      <c r="C74" s="770"/>
      <c r="D74" s="234">
        <f>COUNTIF(D12:D64,"C.14")</f>
        <v>0</v>
      </c>
      <c r="E74" s="244">
        <f t="shared" ref="E74:X74" si="142">COUNTIF(E12:E64,"C.14")</f>
        <v>0</v>
      </c>
      <c r="F74" s="244">
        <f t="shared" si="142"/>
        <v>0</v>
      </c>
      <c r="G74" s="244">
        <f t="shared" si="142"/>
        <v>0</v>
      </c>
      <c r="H74" s="244">
        <f t="shared" si="142"/>
        <v>0</v>
      </c>
      <c r="I74" s="244">
        <f t="shared" si="142"/>
        <v>0</v>
      </c>
      <c r="J74" s="244">
        <f t="shared" si="142"/>
        <v>0</v>
      </c>
      <c r="K74" s="244">
        <f t="shared" si="142"/>
        <v>0</v>
      </c>
      <c r="L74" s="244">
        <f t="shared" si="142"/>
        <v>0</v>
      </c>
      <c r="M74" s="244">
        <f t="shared" si="142"/>
        <v>0</v>
      </c>
      <c r="N74" s="244">
        <f t="shared" si="142"/>
        <v>0</v>
      </c>
      <c r="O74" s="244">
        <f t="shared" si="142"/>
        <v>0</v>
      </c>
      <c r="P74" s="244">
        <f t="shared" si="142"/>
        <v>0</v>
      </c>
      <c r="Q74" s="244">
        <f t="shared" si="142"/>
        <v>0</v>
      </c>
      <c r="R74" s="244">
        <f t="shared" si="142"/>
        <v>0</v>
      </c>
      <c r="S74" s="244">
        <f t="shared" si="142"/>
        <v>0</v>
      </c>
      <c r="T74" s="244">
        <f t="shared" si="142"/>
        <v>0</v>
      </c>
      <c r="U74" s="244">
        <f t="shared" si="142"/>
        <v>0</v>
      </c>
      <c r="V74" s="244">
        <f t="shared" si="142"/>
        <v>0</v>
      </c>
      <c r="W74" s="244">
        <f t="shared" si="142"/>
        <v>0</v>
      </c>
      <c r="X74" s="244">
        <f t="shared" si="142"/>
        <v>0</v>
      </c>
      <c r="Y74" s="2"/>
      <c r="Z74" s="234">
        <f t="shared" si="128"/>
        <v>0</v>
      </c>
      <c r="AA74" s="767">
        <f>Z74+Z75</f>
        <v>0</v>
      </c>
      <c r="AB74" s="266">
        <f t="shared" ref="AB74:AV74" si="143">COUNTIF(AB11:AB63,"C.14")</f>
        <v>0</v>
      </c>
      <c r="AC74" s="266">
        <f t="shared" si="143"/>
        <v>0</v>
      </c>
      <c r="AD74" s="266">
        <f t="shared" si="143"/>
        <v>0</v>
      </c>
      <c r="AE74" s="266">
        <f t="shared" si="143"/>
        <v>0</v>
      </c>
      <c r="AF74" s="266">
        <f t="shared" si="143"/>
        <v>0</v>
      </c>
      <c r="AG74" s="266">
        <f t="shared" si="143"/>
        <v>0</v>
      </c>
      <c r="AH74" s="266">
        <f t="shared" si="143"/>
        <v>0</v>
      </c>
      <c r="AI74" s="266">
        <f t="shared" si="143"/>
        <v>0</v>
      </c>
      <c r="AJ74" s="266">
        <f t="shared" si="143"/>
        <v>0</v>
      </c>
      <c r="AK74" s="266">
        <f t="shared" si="143"/>
        <v>0</v>
      </c>
      <c r="AL74" s="266">
        <f t="shared" si="143"/>
        <v>0</v>
      </c>
      <c r="AM74" s="266">
        <f t="shared" si="143"/>
        <v>0</v>
      </c>
      <c r="AN74" s="266">
        <f t="shared" si="143"/>
        <v>0</v>
      </c>
      <c r="AO74" s="266">
        <f t="shared" si="143"/>
        <v>0</v>
      </c>
      <c r="AP74" s="266">
        <f t="shared" si="143"/>
        <v>4</v>
      </c>
      <c r="AQ74" s="266">
        <f t="shared" si="143"/>
        <v>4</v>
      </c>
      <c r="AR74" s="266">
        <f t="shared" si="143"/>
        <v>4</v>
      </c>
      <c r="AS74" s="266">
        <f t="shared" si="143"/>
        <v>4</v>
      </c>
      <c r="AT74" s="266">
        <f t="shared" si="143"/>
        <v>4</v>
      </c>
      <c r="AU74" s="266">
        <f t="shared" si="143"/>
        <v>4</v>
      </c>
      <c r="AV74" s="18">
        <f t="shared" si="143"/>
        <v>4</v>
      </c>
      <c r="AW74" s="18">
        <f t="shared" si="133"/>
        <v>28</v>
      </c>
      <c r="AX74" s="766">
        <f>AW74+AW75</f>
        <v>34</v>
      </c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82"/>
      <c r="DY74" s="182"/>
      <c r="DZ74" s="7"/>
      <c r="EA74" s="7"/>
      <c r="EB74" s="7"/>
      <c r="EC74" s="7"/>
      <c r="ED74" s="7"/>
      <c r="EE74" s="7"/>
    </row>
    <row r="75" spans="1:135" ht="14.1" customHeight="1" x14ac:dyDescent="0.25">
      <c r="A75" s="770" t="s">
        <v>487</v>
      </c>
      <c r="B75" s="770"/>
      <c r="C75" s="770"/>
      <c r="D75" s="234">
        <f t="shared" ref="D75:X75" si="144">COUNTIF(D12:D64,"CP.14")</f>
        <v>0</v>
      </c>
      <c r="E75" s="234">
        <f t="shared" si="144"/>
        <v>0</v>
      </c>
      <c r="F75" s="234">
        <f t="shared" si="144"/>
        <v>0</v>
      </c>
      <c r="G75" s="234">
        <f t="shared" si="144"/>
        <v>0</v>
      </c>
      <c r="H75" s="234">
        <f t="shared" si="144"/>
        <v>0</v>
      </c>
      <c r="I75" s="234">
        <f t="shared" si="144"/>
        <v>0</v>
      </c>
      <c r="J75" s="234">
        <f t="shared" si="144"/>
        <v>0</v>
      </c>
      <c r="K75" s="234">
        <f t="shared" si="144"/>
        <v>0</v>
      </c>
      <c r="L75" s="234">
        <f t="shared" si="144"/>
        <v>0</v>
      </c>
      <c r="M75" s="234">
        <f t="shared" si="144"/>
        <v>0</v>
      </c>
      <c r="N75" s="222">
        <f t="shared" si="144"/>
        <v>0</v>
      </c>
      <c r="O75" s="222">
        <f t="shared" si="144"/>
        <v>0</v>
      </c>
      <c r="P75" s="234">
        <f t="shared" si="144"/>
        <v>0</v>
      </c>
      <c r="Q75" s="234">
        <f t="shared" si="144"/>
        <v>0</v>
      </c>
      <c r="R75" s="234">
        <f t="shared" si="144"/>
        <v>0</v>
      </c>
      <c r="S75" s="234">
        <f t="shared" si="144"/>
        <v>0</v>
      </c>
      <c r="T75" s="234">
        <f t="shared" si="144"/>
        <v>0</v>
      </c>
      <c r="U75" s="234">
        <f t="shared" si="144"/>
        <v>0</v>
      </c>
      <c r="V75" s="234">
        <f t="shared" si="144"/>
        <v>0</v>
      </c>
      <c r="W75" s="234">
        <f t="shared" si="144"/>
        <v>0</v>
      </c>
      <c r="X75" s="234">
        <f t="shared" si="144"/>
        <v>0</v>
      </c>
      <c r="Y75" s="2"/>
      <c r="Z75" s="234">
        <f t="shared" si="128"/>
        <v>0</v>
      </c>
      <c r="AA75" s="767"/>
      <c r="AB75" s="266">
        <f>COUNTIF(AB11:AB63,"CP.14")</f>
        <v>0</v>
      </c>
      <c r="AC75" s="266">
        <f t="shared" ref="AC75:AV75" si="145">COUNTIF(AC11:AC63,"CP.14")</f>
        <v>0</v>
      </c>
      <c r="AD75" s="266">
        <f t="shared" si="145"/>
        <v>0</v>
      </c>
      <c r="AE75" s="266">
        <f t="shared" si="145"/>
        <v>0</v>
      </c>
      <c r="AF75" s="266">
        <f t="shared" si="145"/>
        <v>0</v>
      </c>
      <c r="AG75" s="266">
        <f t="shared" si="145"/>
        <v>3</v>
      </c>
      <c r="AH75" s="266">
        <f t="shared" si="145"/>
        <v>3</v>
      </c>
      <c r="AI75" s="266">
        <f t="shared" si="145"/>
        <v>0</v>
      </c>
      <c r="AJ75" s="266">
        <f t="shared" si="145"/>
        <v>0</v>
      </c>
      <c r="AK75" s="266">
        <f t="shared" si="145"/>
        <v>0</v>
      </c>
      <c r="AL75" s="266">
        <f t="shared" si="145"/>
        <v>0</v>
      </c>
      <c r="AM75" s="266">
        <f t="shared" si="145"/>
        <v>0</v>
      </c>
      <c r="AN75" s="266">
        <f t="shared" si="145"/>
        <v>0</v>
      </c>
      <c r="AO75" s="266">
        <f t="shared" si="145"/>
        <v>0</v>
      </c>
      <c r="AP75" s="266">
        <f t="shared" si="145"/>
        <v>0</v>
      </c>
      <c r="AQ75" s="266">
        <f t="shared" si="145"/>
        <v>0</v>
      </c>
      <c r="AR75" s="266">
        <f t="shared" si="145"/>
        <v>0</v>
      </c>
      <c r="AS75" s="266">
        <f t="shared" si="145"/>
        <v>0</v>
      </c>
      <c r="AT75" s="266">
        <f t="shared" si="145"/>
        <v>0</v>
      </c>
      <c r="AU75" s="266">
        <f t="shared" si="145"/>
        <v>0</v>
      </c>
      <c r="AV75" s="266">
        <f t="shared" si="145"/>
        <v>0</v>
      </c>
      <c r="AW75" s="18">
        <f t="shared" si="133"/>
        <v>6</v>
      </c>
      <c r="AX75" s="766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82"/>
      <c r="DY75" s="182"/>
      <c r="DZ75" s="7"/>
      <c r="EA75" s="7"/>
      <c r="EB75" s="7"/>
      <c r="EC75" s="7"/>
      <c r="ED75" s="7"/>
      <c r="EE75" s="7"/>
    </row>
    <row r="76" spans="1:135" ht="14.1" customHeight="1" x14ac:dyDescent="0.25">
      <c r="A76" s="770" t="s">
        <v>464</v>
      </c>
      <c r="B76" s="770"/>
      <c r="C76" s="770"/>
      <c r="D76" s="234">
        <f t="shared" ref="D76:X76" si="146">COUNTIF(D12:D64,"C.7")</f>
        <v>0</v>
      </c>
      <c r="E76" s="234">
        <f t="shared" si="146"/>
        <v>0</v>
      </c>
      <c r="F76" s="234">
        <f t="shared" si="146"/>
        <v>0</v>
      </c>
      <c r="G76" s="234">
        <f t="shared" si="146"/>
        <v>0</v>
      </c>
      <c r="H76" s="234">
        <f t="shared" si="146"/>
        <v>0</v>
      </c>
      <c r="I76" s="234">
        <f t="shared" si="146"/>
        <v>0</v>
      </c>
      <c r="J76" s="234">
        <f t="shared" si="146"/>
        <v>0</v>
      </c>
      <c r="K76" s="234">
        <f t="shared" si="146"/>
        <v>0</v>
      </c>
      <c r="L76" s="234">
        <f t="shared" si="146"/>
        <v>0</v>
      </c>
      <c r="M76" s="234">
        <f t="shared" si="146"/>
        <v>0</v>
      </c>
      <c r="N76" s="222">
        <f t="shared" si="146"/>
        <v>0</v>
      </c>
      <c r="O76" s="222">
        <f t="shared" si="146"/>
        <v>0</v>
      </c>
      <c r="P76" s="234">
        <f t="shared" si="146"/>
        <v>0</v>
      </c>
      <c r="Q76" s="234">
        <f t="shared" si="146"/>
        <v>0</v>
      </c>
      <c r="R76" s="234">
        <f t="shared" si="146"/>
        <v>0</v>
      </c>
      <c r="S76" s="234">
        <f t="shared" si="146"/>
        <v>0</v>
      </c>
      <c r="T76" s="234">
        <f t="shared" si="146"/>
        <v>0</v>
      </c>
      <c r="U76" s="234">
        <f t="shared" si="146"/>
        <v>0</v>
      </c>
      <c r="V76" s="234">
        <f t="shared" si="146"/>
        <v>0</v>
      </c>
      <c r="W76" s="234">
        <f t="shared" si="146"/>
        <v>0</v>
      </c>
      <c r="X76" s="234">
        <f t="shared" si="146"/>
        <v>0</v>
      </c>
      <c r="Y76" s="2"/>
      <c r="Z76" s="234">
        <f t="shared" si="128"/>
        <v>0</v>
      </c>
      <c r="AA76" s="767">
        <f>Z76+Z77</f>
        <v>0</v>
      </c>
      <c r="AB76" s="266">
        <f t="shared" ref="AB76:AV76" si="147">COUNTIF(AB11:AB63,"C.7")</f>
        <v>0</v>
      </c>
      <c r="AC76" s="266">
        <f t="shared" si="147"/>
        <v>0</v>
      </c>
      <c r="AD76" s="266">
        <f t="shared" si="147"/>
        <v>0</v>
      </c>
      <c r="AE76" s="266">
        <f t="shared" si="147"/>
        <v>0</v>
      </c>
      <c r="AF76" s="266">
        <f t="shared" si="147"/>
        <v>0</v>
      </c>
      <c r="AG76" s="266">
        <f t="shared" si="147"/>
        <v>0</v>
      </c>
      <c r="AH76" s="266">
        <f t="shared" si="147"/>
        <v>0</v>
      </c>
      <c r="AI76" s="266">
        <f t="shared" si="147"/>
        <v>4</v>
      </c>
      <c r="AJ76" s="266">
        <f t="shared" si="147"/>
        <v>4</v>
      </c>
      <c r="AK76" s="266">
        <f t="shared" si="147"/>
        <v>4</v>
      </c>
      <c r="AL76" s="266">
        <f t="shared" si="147"/>
        <v>4</v>
      </c>
      <c r="AM76" s="266">
        <f t="shared" si="147"/>
        <v>4</v>
      </c>
      <c r="AN76" s="266">
        <f t="shared" si="147"/>
        <v>4</v>
      </c>
      <c r="AO76" s="266">
        <f t="shared" si="147"/>
        <v>4</v>
      </c>
      <c r="AP76" s="266">
        <f t="shared" si="147"/>
        <v>0</v>
      </c>
      <c r="AQ76" s="266">
        <f t="shared" si="147"/>
        <v>0</v>
      </c>
      <c r="AR76" s="266">
        <f t="shared" si="147"/>
        <v>0</v>
      </c>
      <c r="AS76" s="266">
        <f t="shared" si="147"/>
        <v>0</v>
      </c>
      <c r="AT76" s="266">
        <f t="shared" si="147"/>
        <v>0</v>
      </c>
      <c r="AU76" s="266">
        <f t="shared" si="147"/>
        <v>0</v>
      </c>
      <c r="AV76" s="18">
        <f t="shared" si="147"/>
        <v>0</v>
      </c>
      <c r="AW76" s="18">
        <f t="shared" si="133"/>
        <v>28</v>
      </c>
      <c r="AX76" s="766">
        <f>AW76+AW77</f>
        <v>36</v>
      </c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82"/>
      <c r="DY76" s="182"/>
      <c r="DZ76" s="7"/>
      <c r="EA76" s="7"/>
      <c r="EB76" s="7"/>
      <c r="EC76" s="7"/>
      <c r="ED76" s="7"/>
      <c r="EE76" s="7"/>
    </row>
    <row r="77" spans="1:135" ht="14.1" customHeight="1" x14ac:dyDescent="0.25">
      <c r="A77" s="770" t="s">
        <v>488</v>
      </c>
      <c r="B77" s="770"/>
      <c r="C77" s="770"/>
      <c r="D77" s="234">
        <f>COUNTIF(D12:D64,"CP.7")</f>
        <v>0</v>
      </c>
      <c r="E77" s="266">
        <f t="shared" ref="E77:X77" si="148">COUNTIF(E12:E64,"CP.7")</f>
        <v>0</v>
      </c>
      <c r="F77" s="266">
        <f t="shared" si="148"/>
        <v>0</v>
      </c>
      <c r="G77" s="266">
        <f t="shared" si="148"/>
        <v>0</v>
      </c>
      <c r="H77" s="266">
        <f t="shared" si="148"/>
        <v>0</v>
      </c>
      <c r="I77" s="266">
        <f t="shared" si="148"/>
        <v>0</v>
      </c>
      <c r="J77" s="266">
        <f t="shared" si="148"/>
        <v>0</v>
      </c>
      <c r="K77" s="266">
        <f t="shared" si="148"/>
        <v>0</v>
      </c>
      <c r="L77" s="266">
        <f t="shared" si="148"/>
        <v>0</v>
      </c>
      <c r="M77" s="266">
        <f t="shared" si="148"/>
        <v>0</v>
      </c>
      <c r="N77" s="266">
        <f t="shared" si="148"/>
        <v>0</v>
      </c>
      <c r="O77" s="266">
        <f t="shared" si="148"/>
        <v>0</v>
      </c>
      <c r="P77" s="266">
        <f t="shared" si="148"/>
        <v>0</v>
      </c>
      <c r="Q77" s="266">
        <f t="shared" si="148"/>
        <v>0</v>
      </c>
      <c r="R77" s="266">
        <f t="shared" si="148"/>
        <v>0</v>
      </c>
      <c r="S77" s="266">
        <f t="shared" si="148"/>
        <v>0</v>
      </c>
      <c r="T77" s="266">
        <f t="shared" si="148"/>
        <v>0</v>
      </c>
      <c r="U77" s="266">
        <f t="shared" si="148"/>
        <v>0</v>
      </c>
      <c r="V77" s="266">
        <f t="shared" si="148"/>
        <v>0</v>
      </c>
      <c r="W77" s="266">
        <f t="shared" si="148"/>
        <v>0</v>
      </c>
      <c r="X77" s="266">
        <f t="shared" si="148"/>
        <v>0</v>
      </c>
      <c r="Y77" s="2"/>
      <c r="Z77" s="234">
        <f t="shared" si="128"/>
        <v>0</v>
      </c>
      <c r="AA77" s="767"/>
      <c r="AB77" s="266">
        <f>COUNTIF(AB11:AB63,"CP.7")</f>
        <v>0</v>
      </c>
      <c r="AC77" s="266">
        <f t="shared" ref="AC77:AV77" si="149">COUNTIF(AC11:AC63,"CP.7")</f>
        <v>0</v>
      </c>
      <c r="AD77" s="266">
        <f t="shared" si="149"/>
        <v>0</v>
      </c>
      <c r="AE77" s="266">
        <f t="shared" si="149"/>
        <v>0</v>
      </c>
      <c r="AF77" s="266">
        <f t="shared" si="149"/>
        <v>0</v>
      </c>
      <c r="AG77" s="266">
        <f t="shared" si="149"/>
        <v>0</v>
      </c>
      <c r="AH77" s="266">
        <f t="shared" si="149"/>
        <v>0</v>
      </c>
      <c r="AI77" s="266">
        <f t="shared" si="149"/>
        <v>0</v>
      </c>
      <c r="AJ77" s="266">
        <f t="shared" si="149"/>
        <v>0</v>
      </c>
      <c r="AK77" s="266">
        <f t="shared" si="149"/>
        <v>0</v>
      </c>
      <c r="AL77" s="266">
        <f t="shared" si="149"/>
        <v>0</v>
      </c>
      <c r="AM77" s="266">
        <f t="shared" si="149"/>
        <v>0</v>
      </c>
      <c r="AN77" s="266">
        <f t="shared" si="149"/>
        <v>0</v>
      </c>
      <c r="AO77" s="266">
        <f t="shared" si="149"/>
        <v>0</v>
      </c>
      <c r="AP77" s="266">
        <f t="shared" si="149"/>
        <v>0</v>
      </c>
      <c r="AQ77" s="266">
        <f t="shared" si="149"/>
        <v>0</v>
      </c>
      <c r="AR77" s="266">
        <f t="shared" si="149"/>
        <v>0</v>
      </c>
      <c r="AS77" s="266">
        <f t="shared" si="149"/>
        <v>0</v>
      </c>
      <c r="AT77" s="266">
        <f t="shared" si="149"/>
        <v>0</v>
      </c>
      <c r="AU77" s="266">
        <f t="shared" si="149"/>
        <v>4</v>
      </c>
      <c r="AV77" s="266">
        <f t="shared" si="149"/>
        <v>4</v>
      </c>
      <c r="AW77" s="18">
        <f t="shared" si="133"/>
        <v>8</v>
      </c>
      <c r="AX77" s="766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82"/>
      <c r="DY77" s="182"/>
      <c r="DZ77" s="7"/>
      <c r="EA77" s="7"/>
      <c r="EB77" s="7"/>
      <c r="EC77" s="7"/>
      <c r="ED77" s="7"/>
      <c r="EE77" s="7"/>
    </row>
    <row r="78" spans="1:135" ht="14.1" customHeight="1" x14ac:dyDescent="0.25">
      <c r="A78" s="770" t="s">
        <v>465</v>
      </c>
      <c r="B78" s="770"/>
      <c r="C78" s="770"/>
      <c r="D78" s="234">
        <f>COUNTIF(D12:D64,"E.29")</f>
        <v>0</v>
      </c>
      <c r="E78" s="244">
        <f t="shared" ref="E78:X78" si="150">COUNTIF(E12:E64,"E.29")</f>
        <v>0</v>
      </c>
      <c r="F78" s="244">
        <f t="shared" si="150"/>
        <v>0</v>
      </c>
      <c r="G78" s="244">
        <f t="shared" si="150"/>
        <v>0</v>
      </c>
      <c r="H78" s="244">
        <f t="shared" si="150"/>
        <v>0</v>
      </c>
      <c r="I78" s="244">
        <f t="shared" si="150"/>
        <v>0</v>
      </c>
      <c r="J78" s="244">
        <f t="shared" si="150"/>
        <v>0</v>
      </c>
      <c r="K78" s="244">
        <f t="shared" si="150"/>
        <v>0</v>
      </c>
      <c r="L78" s="244">
        <f t="shared" si="150"/>
        <v>0</v>
      </c>
      <c r="M78" s="244">
        <f t="shared" si="150"/>
        <v>0</v>
      </c>
      <c r="N78" s="244">
        <f t="shared" si="150"/>
        <v>0</v>
      </c>
      <c r="O78" s="244">
        <f t="shared" si="150"/>
        <v>0</v>
      </c>
      <c r="P78" s="244">
        <f t="shared" si="150"/>
        <v>0</v>
      </c>
      <c r="Q78" s="244">
        <f t="shared" si="150"/>
        <v>0</v>
      </c>
      <c r="R78" s="244">
        <f t="shared" si="150"/>
        <v>0</v>
      </c>
      <c r="S78" s="244">
        <f t="shared" si="150"/>
        <v>0</v>
      </c>
      <c r="T78" s="244">
        <f t="shared" si="150"/>
        <v>0</v>
      </c>
      <c r="U78" s="244">
        <f t="shared" si="150"/>
        <v>0</v>
      </c>
      <c r="V78" s="244">
        <f t="shared" si="150"/>
        <v>0</v>
      </c>
      <c r="W78" s="244">
        <f t="shared" si="150"/>
        <v>0</v>
      </c>
      <c r="X78" s="244">
        <f t="shared" si="150"/>
        <v>0</v>
      </c>
      <c r="Y78" s="2"/>
      <c r="Z78" s="234">
        <f t="shared" si="128"/>
        <v>0</v>
      </c>
      <c r="AA78" s="767">
        <f>Z78+Z79</f>
        <v>0</v>
      </c>
      <c r="AB78" s="266">
        <f t="shared" ref="AB78:AV78" si="151">COUNTIF(AB11:AB63,"E.29")</f>
        <v>2</v>
      </c>
      <c r="AC78" s="266">
        <f t="shared" si="151"/>
        <v>2</v>
      </c>
      <c r="AD78" s="266">
        <f t="shared" si="151"/>
        <v>2</v>
      </c>
      <c r="AE78" s="266">
        <f t="shared" si="151"/>
        <v>2</v>
      </c>
      <c r="AF78" s="266">
        <f t="shared" si="151"/>
        <v>2</v>
      </c>
      <c r="AG78" s="266">
        <f t="shared" si="151"/>
        <v>2</v>
      </c>
      <c r="AH78" s="266">
        <f t="shared" si="151"/>
        <v>2</v>
      </c>
      <c r="AI78" s="266">
        <f t="shared" si="151"/>
        <v>0</v>
      </c>
      <c r="AJ78" s="266">
        <f t="shared" si="151"/>
        <v>0</v>
      </c>
      <c r="AK78" s="266">
        <f t="shared" si="151"/>
        <v>0</v>
      </c>
      <c r="AL78" s="266">
        <f t="shared" si="151"/>
        <v>0</v>
      </c>
      <c r="AM78" s="266">
        <f t="shared" si="151"/>
        <v>0</v>
      </c>
      <c r="AN78" s="266">
        <f t="shared" si="151"/>
        <v>0</v>
      </c>
      <c r="AO78" s="266">
        <f t="shared" si="151"/>
        <v>0</v>
      </c>
      <c r="AP78" s="266">
        <f t="shared" si="151"/>
        <v>0</v>
      </c>
      <c r="AQ78" s="266">
        <f t="shared" si="151"/>
        <v>0</v>
      </c>
      <c r="AR78" s="266">
        <f t="shared" si="151"/>
        <v>0</v>
      </c>
      <c r="AS78" s="266">
        <f t="shared" si="151"/>
        <v>0</v>
      </c>
      <c r="AT78" s="266">
        <f t="shared" si="151"/>
        <v>0</v>
      </c>
      <c r="AU78" s="266">
        <f t="shared" si="151"/>
        <v>0</v>
      </c>
      <c r="AV78" s="18">
        <f t="shared" si="151"/>
        <v>0</v>
      </c>
      <c r="AW78" s="18">
        <f t="shared" si="133"/>
        <v>14</v>
      </c>
      <c r="AX78" s="766">
        <f>AW78+AW79</f>
        <v>26</v>
      </c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82"/>
      <c r="DY78" s="182"/>
      <c r="DZ78" s="7"/>
      <c r="EA78" s="7"/>
      <c r="EB78" s="7"/>
      <c r="EC78" s="7"/>
      <c r="ED78" s="7"/>
      <c r="EE78" s="7"/>
    </row>
    <row r="79" spans="1:135" ht="14.1" customHeight="1" x14ac:dyDescent="0.25">
      <c r="A79" s="267" t="s">
        <v>598</v>
      </c>
      <c r="B79" s="267"/>
      <c r="C79" s="267"/>
      <c r="D79" s="266">
        <f>COUNTIF(D12:D64,"EL.29")</f>
        <v>0</v>
      </c>
      <c r="E79" s="266">
        <f t="shared" ref="E79:X79" si="152">COUNTIF(E12:E64,"EL.29")</f>
        <v>0</v>
      </c>
      <c r="F79" s="266">
        <f t="shared" si="152"/>
        <v>0</v>
      </c>
      <c r="G79" s="266">
        <f t="shared" si="152"/>
        <v>0</v>
      </c>
      <c r="H79" s="266">
        <f t="shared" si="152"/>
        <v>0</v>
      </c>
      <c r="I79" s="266">
        <f t="shared" si="152"/>
        <v>0</v>
      </c>
      <c r="J79" s="266">
        <f t="shared" si="152"/>
        <v>0</v>
      </c>
      <c r="K79" s="266">
        <f t="shared" si="152"/>
        <v>0</v>
      </c>
      <c r="L79" s="266">
        <f t="shared" si="152"/>
        <v>0</v>
      </c>
      <c r="M79" s="266">
        <f t="shared" si="152"/>
        <v>0</v>
      </c>
      <c r="N79" s="266">
        <f t="shared" si="152"/>
        <v>0</v>
      </c>
      <c r="O79" s="266">
        <f t="shared" si="152"/>
        <v>0</v>
      </c>
      <c r="P79" s="266">
        <f t="shared" si="152"/>
        <v>0</v>
      </c>
      <c r="Q79" s="266">
        <f t="shared" si="152"/>
        <v>0</v>
      </c>
      <c r="R79" s="266">
        <f t="shared" si="152"/>
        <v>0</v>
      </c>
      <c r="S79" s="266">
        <f t="shared" si="152"/>
        <v>0</v>
      </c>
      <c r="T79" s="266">
        <f t="shared" si="152"/>
        <v>0</v>
      </c>
      <c r="U79" s="266">
        <f t="shared" si="152"/>
        <v>0</v>
      </c>
      <c r="V79" s="266">
        <f t="shared" si="152"/>
        <v>0</v>
      </c>
      <c r="W79" s="266">
        <f t="shared" si="152"/>
        <v>0</v>
      </c>
      <c r="X79" s="266">
        <f t="shared" si="152"/>
        <v>0</v>
      </c>
      <c r="Y79" s="2"/>
      <c r="Z79" s="266">
        <f t="shared" si="128"/>
        <v>0</v>
      </c>
      <c r="AA79" s="767"/>
      <c r="AB79" s="266">
        <f>COUNTIF(AB12:AB64,"EL.29")</f>
        <v>0</v>
      </c>
      <c r="AC79" s="266">
        <f t="shared" ref="AC79:AV79" si="153">COUNTIF(AC12:AC64,"EL.29")</f>
        <v>0</v>
      </c>
      <c r="AD79" s="266">
        <f t="shared" si="153"/>
        <v>0</v>
      </c>
      <c r="AE79" s="266">
        <f t="shared" si="153"/>
        <v>0</v>
      </c>
      <c r="AF79" s="266">
        <f t="shared" si="153"/>
        <v>0</v>
      </c>
      <c r="AG79" s="266">
        <f t="shared" si="153"/>
        <v>0</v>
      </c>
      <c r="AH79" s="266">
        <f t="shared" si="153"/>
        <v>0</v>
      </c>
      <c r="AI79" s="266">
        <f t="shared" si="153"/>
        <v>4</v>
      </c>
      <c r="AJ79" s="266">
        <f t="shared" si="153"/>
        <v>4</v>
      </c>
      <c r="AK79" s="266">
        <f t="shared" si="153"/>
        <v>4</v>
      </c>
      <c r="AL79" s="266">
        <f t="shared" si="153"/>
        <v>0</v>
      </c>
      <c r="AM79" s="266">
        <f t="shared" si="153"/>
        <v>0</v>
      </c>
      <c r="AN79" s="266">
        <f t="shared" si="153"/>
        <v>0</v>
      </c>
      <c r="AO79" s="266">
        <f t="shared" si="153"/>
        <v>0</v>
      </c>
      <c r="AP79" s="266">
        <f t="shared" si="153"/>
        <v>0</v>
      </c>
      <c r="AQ79" s="266">
        <f t="shared" si="153"/>
        <v>0</v>
      </c>
      <c r="AR79" s="266">
        <f t="shared" si="153"/>
        <v>0</v>
      </c>
      <c r="AS79" s="266">
        <f t="shared" si="153"/>
        <v>0</v>
      </c>
      <c r="AT79" s="266">
        <f t="shared" si="153"/>
        <v>0</v>
      </c>
      <c r="AU79" s="266">
        <f t="shared" si="153"/>
        <v>0</v>
      </c>
      <c r="AV79" s="18">
        <f t="shared" si="153"/>
        <v>0</v>
      </c>
      <c r="AW79" s="18">
        <f t="shared" si="133"/>
        <v>12</v>
      </c>
      <c r="AX79" s="766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82"/>
      <c r="DY79" s="182"/>
      <c r="DZ79" s="7"/>
      <c r="EA79" s="7"/>
      <c r="EB79" s="7"/>
      <c r="EC79" s="7"/>
      <c r="ED79" s="7"/>
      <c r="EE79" s="7"/>
    </row>
    <row r="80" spans="1:135" ht="14.1" customHeight="1" x14ac:dyDescent="0.25">
      <c r="A80" s="770" t="s">
        <v>466</v>
      </c>
      <c r="B80" s="770"/>
      <c r="C80" s="770"/>
      <c r="D80" s="234">
        <f>COUNTIF(D12:D64,"E.20")</f>
        <v>0</v>
      </c>
      <c r="E80" s="244">
        <f t="shared" ref="E80:X80" si="154">COUNTIF(E12:E64,"E.20")</f>
        <v>0</v>
      </c>
      <c r="F80" s="244">
        <f t="shared" si="154"/>
        <v>0</v>
      </c>
      <c r="G80" s="244">
        <f t="shared" si="154"/>
        <v>0</v>
      </c>
      <c r="H80" s="244">
        <f t="shared" si="154"/>
        <v>0</v>
      </c>
      <c r="I80" s="244">
        <f t="shared" si="154"/>
        <v>0</v>
      </c>
      <c r="J80" s="244">
        <f t="shared" si="154"/>
        <v>0</v>
      </c>
      <c r="K80" s="244">
        <f t="shared" si="154"/>
        <v>0</v>
      </c>
      <c r="L80" s="244">
        <f t="shared" si="154"/>
        <v>0</v>
      </c>
      <c r="M80" s="244">
        <f t="shared" si="154"/>
        <v>0</v>
      </c>
      <c r="N80" s="244">
        <f t="shared" si="154"/>
        <v>0</v>
      </c>
      <c r="O80" s="244">
        <f t="shared" si="154"/>
        <v>0</v>
      </c>
      <c r="P80" s="244">
        <f t="shared" si="154"/>
        <v>0</v>
      </c>
      <c r="Q80" s="244">
        <f t="shared" si="154"/>
        <v>0</v>
      </c>
      <c r="R80" s="244">
        <f t="shared" si="154"/>
        <v>0</v>
      </c>
      <c r="S80" s="244">
        <f t="shared" si="154"/>
        <v>0</v>
      </c>
      <c r="T80" s="244">
        <f t="shared" si="154"/>
        <v>0</v>
      </c>
      <c r="U80" s="244">
        <f t="shared" si="154"/>
        <v>0</v>
      </c>
      <c r="V80" s="244">
        <f t="shared" si="154"/>
        <v>0</v>
      </c>
      <c r="W80" s="244">
        <f t="shared" si="154"/>
        <v>0</v>
      </c>
      <c r="X80" s="244">
        <f t="shared" si="154"/>
        <v>0</v>
      </c>
      <c r="Y80" s="2"/>
      <c r="Z80" s="234">
        <f t="shared" si="128"/>
        <v>0</v>
      </c>
      <c r="AA80" s="767">
        <f>Z80+Z81</f>
        <v>0</v>
      </c>
      <c r="AB80" s="266">
        <f t="shared" ref="AB80:AV80" si="155">COUNTIF(AB11:AB63,"E.20")</f>
        <v>0</v>
      </c>
      <c r="AC80" s="266">
        <f t="shared" si="155"/>
        <v>0</v>
      </c>
      <c r="AD80" s="266">
        <f t="shared" si="155"/>
        <v>0</v>
      </c>
      <c r="AE80" s="266">
        <f t="shared" si="155"/>
        <v>0</v>
      </c>
      <c r="AF80" s="266">
        <f t="shared" si="155"/>
        <v>0</v>
      </c>
      <c r="AG80" s="266">
        <f t="shared" si="155"/>
        <v>0</v>
      </c>
      <c r="AH80" s="266">
        <f t="shared" si="155"/>
        <v>0</v>
      </c>
      <c r="AI80" s="266">
        <f t="shared" si="155"/>
        <v>2</v>
      </c>
      <c r="AJ80" s="266">
        <f t="shared" si="155"/>
        <v>2</v>
      </c>
      <c r="AK80" s="266">
        <f t="shared" si="155"/>
        <v>2</v>
      </c>
      <c r="AL80" s="266">
        <f t="shared" si="155"/>
        <v>2</v>
      </c>
      <c r="AM80" s="266">
        <f t="shared" si="155"/>
        <v>2</v>
      </c>
      <c r="AN80" s="266">
        <f t="shared" si="155"/>
        <v>2</v>
      </c>
      <c r="AO80" s="266">
        <f t="shared" si="155"/>
        <v>2</v>
      </c>
      <c r="AP80" s="266">
        <f t="shared" si="155"/>
        <v>0</v>
      </c>
      <c r="AQ80" s="266">
        <f t="shared" si="155"/>
        <v>0</v>
      </c>
      <c r="AR80" s="266">
        <f t="shared" si="155"/>
        <v>0</v>
      </c>
      <c r="AS80" s="266">
        <f t="shared" si="155"/>
        <v>0</v>
      </c>
      <c r="AT80" s="266">
        <f t="shared" si="155"/>
        <v>0</v>
      </c>
      <c r="AU80" s="266">
        <f t="shared" si="155"/>
        <v>0</v>
      </c>
      <c r="AV80" s="18">
        <f t="shared" si="155"/>
        <v>0</v>
      </c>
      <c r="AW80" s="18">
        <f t="shared" si="133"/>
        <v>14</v>
      </c>
      <c r="AX80" s="766">
        <f>AW80+AW81</f>
        <v>31</v>
      </c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82"/>
      <c r="DY80" s="182"/>
      <c r="DZ80" s="7"/>
      <c r="EA80" s="7"/>
      <c r="EB80" s="7"/>
      <c r="EC80" s="7"/>
      <c r="ED80" s="7"/>
      <c r="EE80" s="7"/>
    </row>
    <row r="81" spans="1:135" ht="14.1" customHeight="1" x14ac:dyDescent="0.25">
      <c r="A81" s="239" t="s">
        <v>532</v>
      </c>
      <c r="B81" s="239"/>
      <c r="C81" s="239"/>
      <c r="D81" s="234">
        <f>COUNTIF(D12:D64,"EP.20")</f>
        <v>0</v>
      </c>
      <c r="E81" s="244">
        <f t="shared" ref="E81:X81" si="156">COUNTIF(E12:E64,"EP.20")</f>
        <v>0</v>
      </c>
      <c r="F81" s="244">
        <f t="shared" si="156"/>
        <v>0</v>
      </c>
      <c r="G81" s="244">
        <f t="shared" si="156"/>
        <v>0</v>
      </c>
      <c r="H81" s="244">
        <f t="shared" si="156"/>
        <v>0</v>
      </c>
      <c r="I81" s="244">
        <f t="shared" si="156"/>
        <v>0</v>
      </c>
      <c r="J81" s="244">
        <f t="shared" si="156"/>
        <v>0</v>
      </c>
      <c r="K81" s="244">
        <f t="shared" si="156"/>
        <v>0</v>
      </c>
      <c r="L81" s="244">
        <f t="shared" si="156"/>
        <v>0</v>
      </c>
      <c r="M81" s="244">
        <f t="shared" si="156"/>
        <v>0</v>
      </c>
      <c r="N81" s="244">
        <f t="shared" si="156"/>
        <v>0</v>
      </c>
      <c r="O81" s="244">
        <f t="shared" si="156"/>
        <v>0</v>
      </c>
      <c r="P81" s="244">
        <f t="shared" si="156"/>
        <v>0</v>
      </c>
      <c r="Q81" s="244">
        <f t="shared" si="156"/>
        <v>0</v>
      </c>
      <c r="R81" s="244">
        <f t="shared" si="156"/>
        <v>0</v>
      </c>
      <c r="S81" s="244">
        <f t="shared" si="156"/>
        <v>0</v>
      </c>
      <c r="T81" s="244">
        <f t="shared" si="156"/>
        <v>0</v>
      </c>
      <c r="U81" s="244">
        <f t="shared" si="156"/>
        <v>0</v>
      </c>
      <c r="V81" s="244">
        <f t="shared" si="156"/>
        <v>0</v>
      </c>
      <c r="W81" s="244">
        <f t="shared" si="156"/>
        <v>0</v>
      </c>
      <c r="X81" s="244">
        <f t="shared" si="156"/>
        <v>0</v>
      </c>
      <c r="Y81" s="2"/>
      <c r="Z81" s="234">
        <f t="shared" si="128"/>
        <v>0</v>
      </c>
      <c r="AA81" s="767"/>
      <c r="AB81" s="266">
        <f>COUNTIF(AB11:AB63,"EL.20")</f>
        <v>3</v>
      </c>
      <c r="AC81" s="266">
        <f t="shared" ref="AC81:AM81" si="157">COUNTIF(AC11:AC63,"EL.20")</f>
        <v>3</v>
      </c>
      <c r="AD81" s="266">
        <f t="shared" si="157"/>
        <v>3</v>
      </c>
      <c r="AE81" s="266">
        <f t="shared" si="157"/>
        <v>0</v>
      </c>
      <c r="AF81" s="266">
        <f t="shared" si="157"/>
        <v>0</v>
      </c>
      <c r="AG81" s="266">
        <f t="shared" si="157"/>
        <v>0</v>
      </c>
      <c r="AH81" s="266">
        <f t="shared" si="157"/>
        <v>0</v>
      </c>
      <c r="AI81" s="266">
        <f t="shared" si="157"/>
        <v>0</v>
      </c>
      <c r="AJ81" s="266">
        <f t="shared" si="157"/>
        <v>0</v>
      </c>
      <c r="AK81" s="266">
        <f t="shared" si="157"/>
        <v>0</v>
      </c>
      <c r="AL81" s="266">
        <f t="shared" si="157"/>
        <v>0</v>
      </c>
      <c r="AM81" s="266">
        <f t="shared" si="157"/>
        <v>0</v>
      </c>
      <c r="AN81" s="266">
        <f t="shared" ref="AN81:AV81" si="158">COUNTIF(AN11:AN63,"EP.20")</f>
        <v>4</v>
      </c>
      <c r="AO81" s="266">
        <f t="shared" si="158"/>
        <v>4</v>
      </c>
      <c r="AP81" s="266">
        <f t="shared" si="158"/>
        <v>0</v>
      </c>
      <c r="AQ81" s="266">
        <f t="shared" si="158"/>
        <v>0</v>
      </c>
      <c r="AR81" s="266">
        <f t="shared" si="158"/>
        <v>0</v>
      </c>
      <c r="AS81" s="266">
        <f t="shared" si="158"/>
        <v>0</v>
      </c>
      <c r="AT81" s="266">
        <f t="shared" si="158"/>
        <v>0</v>
      </c>
      <c r="AU81" s="266">
        <f t="shared" si="158"/>
        <v>0</v>
      </c>
      <c r="AV81" s="18">
        <f t="shared" si="158"/>
        <v>0</v>
      </c>
      <c r="AW81" s="18">
        <f t="shared" si="133"/>
        <v>17</v>
      </c>
      <c r="AX81" s="766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82"/>
      <c r="DY81" s="182"/>
      <c r="DZ81" s="7"/>
      <c r="EA81" s="7"/>
      <c r="EB81" s="7"/>
      <c r="EC81" s="7"/>
      <c r="ED81" s="7"/>
      <c r="EE81" s="7"/>
    </row>
    <row r="82" spans="1:135" ht="14.1" customHeight="1" x14ac:dyDescent="0.25">
      <c r="A82" s="770" t="s">
        <v>467</v>
      </c>
      <c r="B82" s="770"/>
      <c r="C82" s="770"/>
      <c r="D82" s="234">
        <f t="shared" ref="D82:X82" si="159">COUNTIF(D12:D64,"E.10")</f>
        <v>0</v>
      </c>
      <c r="E82" s="234">
        <f t="shared" si="159"/>
        <v>0</v>
      </c>
      <c r="F82" s="234">
        <f t="shared" si="159"/>
        <v>0</v>
      </c>
      <c r="G82" s="234">
        <f t="shared" si="159"/>
        <v>0</v>
      </c>
      <c r="H82" s="234">
        <f t="shared" si="159"/>
        <v>0</v>
      </c>
      <c r="I82" s="234">
        <f t="shared" si="159"/>
        <v>0</v>
      </c>
      <c r="J82" s="234">
        <f t="shared" si="159"/>
        <v>0</v>
      </c>
      <c r="K82" s="234">
        <f t="shared" si="159"/>
        <v>0</v>
      </c>
      <c r="L82" s="234">
        <f t="shared" si="159"/>
        <v>0</v>
      </c>
      <c r="M82" s="234">
        <f t="shared" si="159"/>
        <v>0</v>
      </c>
      <c r="N82" s="222">
        <f t="shared" si="159"/>
        <v>0</v>
      </c>
      <c r="O82" s="222">
        <f t="shared" si="159"/>
        <v>0</v>
      </c>
      <c r="P82" s="234">
        <f t="shared" si="159"/>
        <v>0</v>
      </c>
      <c r="Q82" s="234">
        <f t="shared" si="159"/>
        <v>0</v>
      </c>
      <c r="R82" s="234">
        <f t="shared" si="159"/>
        <v>0</v>
      </c>
      <c r="S82" s="234">
        <f t="shared" si="159"/>
        <v>0</v>
      </c>
      <c r="T82" s="234">
        <f t="shared" si="159"/>
        <v>0</v>
      </c>
      <c r="U82" s="234">
        <f t="shared" si="159"/>
        <v>0</v>
      </c>
      <c r="V82" s="234">
        <f t="shared" si="159"/>
        <v>0</v>
      </c>
      <c r="W82" s="234">
        <f t="shared" si="159"/>
        <v>0</v>
      </c>
      <c r="X82" s="234">
        <f t="shared" si="159"/>
        <v>0</v>
      </c>
      <c r="Y82" s="2"/>
      <c r="Z82" s="234">
        <f t="shared" si="128"/>
        <v>0</v>
      </c>
      <c r="AA82" s="767">
        <f>Z82+Z83</f>
        <v>0</v>
      </c>
      <c r="AB82" s="266">
        <f t="shared" ref="AB82:AV82" si="160">COUNTIF(AB11:AB63,"E.10")</f>
        <v>0</v>
      </c>
      <c r="AC82" s="266">
        <f t="shared" si="160"/>
        <v>0</v>
      </c>
      <c r="AD82" s="266">
        <f t="shared" si="160"/>
        <v>0</v>
      </c>
      <c r="AE82" s="266">
        <f t="shared" si="160"/>
        <v>0</v>
      </c>
      <c r="AF82" s="266">
        <f t="shared" si="160"/>
        <v>0</v>
      </c>
      <c r="AG82" s="266">
        <f t="shared" si="160"/>
        <v>0</v>
      </c>
      <c r="AH82" s="266">
        <f t="shared" si="160"/>
        <v>0</v>
      </c>
      <c r="AI82" s="266">
        <f t="shared" si="160"/>
        <v>0</v>
      </c>
      <c r="AJ82" s="266">
        <f t="shared" si="160"/>
        <v>0</v>
      </c>
      <c r="AK82" s="266">
        <f t="shared" si="160"/>
        <v>0</v>
      </c>
      <c r="AL82" s="266">
        <f t="shared" si="160"/>
        <v>0</v>
      </c>
      <c r="AM82" s="266">
        <f t="shared" si="160"/>
        <v>0</v>
      </c>
      <c r="AN82" s="266">
        <f t="shared" si="160"/>
        <v>0</v>
      </c>
      <c r="AO82" s="266">
        <f t="shared" si="160"/>
        <v>0</v>
      </c>
      <c r="AP82" s="266">
        <f t="shared" si="160"/>
        <v>2</v>
      </c>
      <c r="AQ82" s="266">
        <f t="shared" si="160"/>
        <v>2</v>
      </c>
      <c r="AR82" s="266">
        <f t="shared" si="160"/>
        <v>2</v>
      </c>
      <c r="AS82" s="266">
        <f t="shared" si="160"/>
        <v>2</v>
      </c>
      <c r="AT82" s="266">
        <f t="shared" si="160"/>
        <v>2</v>
      </c>
      <c r="AU82" s="266">
        <f t="shared" si="160"/>
        <v>2</v>
      </c>
      <c r="AV82" s="18">
        <f t="shared" si="160"/>
        <v>2</v>
      </c>
      <c r="AW82" s="18">
        <f t="shared" si="133"/>
        <v>14</v>
      </c>
      <c r="AX82" s="766">
        <f>AW82+AW83</f>
        <v>28</v>
      </c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82"/>
      <c r="DY82" s="182"/>
      <c r="DZ82" s="7"/>
      <c r="EA82" s="7"/>
      <c r="EB82" s="7"/>
      <c r="EC82" s="7"/>
      <c r="ED82" s="7"/>
      <c r="EE82" s="7"/>
    </row>
    <row r="83" spans="1:135" ht="14.1" customHeight="1" x14ac:dyDescent="0.25">
      <c r="A83" s="770" t="s">
        <v>486</v>
      </c>
      <c r="B83" s="770"/>
      <c r="C83" s="770"/>
      <c r="D83" s="234">
        <f t="shared" ref="D83:X83" si="161">COUNTIF(D12:D64,"EL.10")</f>
        <v>0</v>
      </c>
      <c r="E83" s="234">
        <f t="shared" si="161"/>
        <v>0</v>
      </c>
      <c r="F83" s="234">
        <f t="shared" si="161"/>
        <v>0</v>
      </c>
      <c r="G83" s="234">
        <f t="shared" si="161"/>
        <v>0</v>
      </c>
      <c r="H83" s="234">
        <f t="shared" si="161"/>
        <v>0</v>
      </c>
      <c r="I83" s="234">
        <f t="shared" si="161"/>
        <v>0</v>
      </c>
      <c r="J83" s="234">
        <f t="shared" si="161"/>
        <v>0</v>
      </c>
      <c r="K83" s="234">
        <f t="shared" si="161"/>
        <v>0</v>
      </c>
      <c r="L83" s="234">
        <f t="shared" si="161"/>
        <v>0</v>
      </c>
      <c r="M83" s="234">
        <f t="shared" si="161"/>
        <v>0</v>
      </c>
      <c r="N83" s="222">
        <f t="shared" si="161"/>
        <v>0</v>
      </c>
      <c r="O83" s="222">
        <f t="shared" si="161"/>
        <v>0</v>
      </c>
      <c r="P83" s="234">
        <f t="shared" si="161"/>
        <v>0</v>
      </c>
      <c r="Q83" s="234">
        <f t="shared" si="161"/>
        <v>0</v>
      </c>
      <c r="R83" s="234">
        <f t="shared" si="161"/>
        <v>0</v>
      </c>
      <c r="S83" s="234">
        <f t="shared" si="161"/>
        <v>0</v>
      </c>
      <c r="T83" s="234">
        <f t="shared" si="161"/>
        <v>0</v>
      </c>
      <c r="U83" s="234">
        <f t="shared" si="161"/>
        <v>0</v>
      </c>
      <c r="V83" s="234">
        <f t="shared" si="161"/>
        <v>0</v>
      </c>
      <c r="W83" s="234">
        <f t="shared" si="161"/>
        <v>0</v>
      </c>
      <c r="X83" s="234">
        <f t="shared" si="161"/>
        <v>0</v>
      </c>
      <c r="Y83" s="2"/>
      <c r="Z83" s="234">
        <f t="shared" si="128"/>
        <v>0</v>
      </c>
      <c r="AA83" s="767"/>
      <c r="AB83" s="266">
        <f>COUNTIF(AB11:AB63,"EP.10")</f>
        <v>0</v>
      </c>
      <c r="AC83" s="266">
        <f t="shared" ref="AC83:AV83" si="162">COUNTIF(AC11:AC63,"EP.10")</f>
        <v>0</v>
      </c>
      <c r="AD83" s="266">
        <f t="shared" si="162"/>
        <v>0</v>
      </c>
      <c r="AE83" s="266">
        <f t="shared" si="162"/>
        <v>0</v>
      </c>
      <c r="AF83" s="266">
        <f t="shared" si="162"/>
        <v>0</v>
      </c>
      <c r="AG83" s="266">
        <f t="shared" si="162"/>
        <v>3</v>
      </c>
      <c r="AH83" s="266">
        <f t="shared" si="162"/>
        <v>3</v>
      </c>
      <c r="AI83" s="266">
        <f t="shared" si="162"/>
        <v>0</v>
      </c>
      <c r="AJ83" s="266">
        <f t="shared" si="162"/>
        <v>0</v>
      </c>
      <c r="AK83" s="266">
        <f t="shared" si="162"/>
        <v>0</v>
      </c>
      <c r="AL83" s="266">
        <f t="shared" si="162"/>
        <v>0</v>
      </c>
      <c r="AM83" s="266">
        <f t="shared" si="162"/>
        <v>0</v>
      </c>
      <c r="AN83" s="266">
        <f t="shared" si="162"/>
        <v>0</v>
      </c>
      <c r="AO83" s="266">
        <f t="shared" si="162"/>
        <v>0</v>
      </c>
      <c r="AP83" s="266">
        <f t="shared" si="162"/>
        <v>0</v>
      </c>
      <c r="AQ83" s="266">
        <f t="shared" si="162"/>
        <v>0</v>
      </c>
      <c r="AR83" s="266">
        <f t="shared" si="162"/>
        <v>0</v>
      </c>
      <c r="AS83" s="266">
        <f t="shared" si="162"/>
        <v>0</v>
      </c>
      <c r="AT83" s="266">
        <f t="shared" si="162"/>
        <v>0</v>
      </c>
      <c r="AU83" s="266">
        <f t="shared" si="162"/>
        <v>4</v>
      </c>
      <c r="AV83" s="266">
        <f t="shared" si="162"/>
        <v>4</v>
      </c>
      <c r="AW83" s="18">
        <f t="shared" si="133"/>
        <v>14</v>
      </c>
      <c r="AX83" s="766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82"/>
      <c r="DY83" s="182"/>
      <c r="DZ83" s="7"/>
      <c r="EA83" s="7"/>
      <c r="EB83" s="7"/>
      <c r="EC83" s="7"/>
      <c r="ED83" s="7"/>
      <c r="EE83" s="7"/>
    </row>
    <row r="84" spans="1:135" ht="14.1" customHeight="1" x14ac:dyDescent="0.25">
      <c r="A84" s="770" t="s">
        <v>468</v>
      </c>
      <c r="B84" s="770"/>
      <c r="C84" s="770"/>
      <c r="D84" s="234">
        <f t="shared" ref="D84:X84" si="163">COUNTIF(D12:D64,"G.3")</f>
        <v>0</v>
      </c>
      <c r="E84" s="234">
        <f t="shared" si="163"/>
        <v>0</v>
      </c>
      <c r="F84" s="234">
        <f t="shared" si="163"/>
        <v>0</v>
      </c>
      <c r="G84" s="234">
        <f t="shared" si="163"/>
        <v>0</v>
      </c>
      <c r="H84" s="234">
        <f t="shared" si="163"/>
        <v>0</v>
      </c>
      <c r="I84" s="234">
        <f t="shared" si="163"/>
        <v>0</v>
      </c>
      <c r="J84" s="234">
        <f t="shared" si="163"/>
        <v>0</v>
      </c>
      <c r="K84" s="234">
        <f t="shared" si="163"/>
        <v>0</v>
      </c>
      <c r="L84" s="234">
        <f t="shared" si="163"/>
        <v>0</v>
      </c>
      <c r="M84" s="234">
        <f t="shared" si="163"/>
        <v>0</v>
      </c>
      <c r="N84" s="222">
        <f t="shared" si="163"/>
        <v>0</v>
      </c>
      <c r="O84" s="222">
        <f t="shared" si="163"/>
        <v>0</v>
      </c>
      <c r="P84" s="234">
        <f t="shared" si="163"/>
        <v>0</v>
      </c>
      <c r="Q84" s="234">
        <f t="shared" si="163"/>
        <v>0</v>
      </c>
      <c r="R84" s="234">
        <f t="shared" si="163"/>
        <v>0</v>
      </c>
      <c r="S84" s="234">
        <f t="shared" si="163"/>
        <v>0</v>
      </c>
      <c r="T84" s="234">
        <f t="shared" si="163"/>
        <v>0</v>
      </c>
      <c r="U84" s="234">
        <f t="shared" si="163"/>
        <v>0</v>
      </c>
      <c r="V84" s="234">
        <f t="shared" si="163"/>
        <v>0</v>
      </c>
      <c r="W84" s="234">
        <f t="shared" si="163"/>
        <v>0</v>
      </c>
      <c r="X84" s="234">
        <f t="shared" si="163"/>
        <v>0</v>
      </c>
      <c r="Y84" s="2"/>
      <c r="Z84" s="234">
        <f t="shared" si="128"/>
        <v>0</v>
      </c>
      <c r="AA84" s="767">
        <f>Z84+Z85</f>
        <v>0</v>
      </c>
      <c r="AB84" s="266">
        <f t="shared" ref="AB84:AV84" si="164">COUNTIF(AB11:AB63,"G.3")</f>
        <v>0</v>
      </c>
      <c r="AC84" s="266">
        <f t="shared" si="164"/>
        <v>0</v>
      </c>
      <c r="AD84" s="266">
        <f t="shared" si="164"/>
        <v>0</v>
      </c>
      <c r="AE84" s="266">
        <f t="shared" si="164"/>
        <v>0</v>
      </c>
      <c r="AF84" s="266">
        <f t="shared" si="164"/>
        <v>0</v>
      </c>
      <c r="AG84" s="266">
        <f t="shared" si="164"/>
        <v>0</v>
      </c>
      <c r="AH84" s="266">
        <f t="shared" si="164"/>
        <v>0</v>
      </c>
      <c r="AI84" s="266">
        <f t="shared" si="164"/>
        <v>0</v>
      </c>
      <c r="AJ84" s="266">
        <f t="shared" si="164"/>
        <v>0</v>
      </c>
      <c r="AK84" s="266">
        <f t="shared" si="164"/>
        <v>0</v>
      </c>
      <c r="AL84" s="266">
        <f t="shared" si="164"/>
        <v>0</v>
      </c>
      <c r="AM84" s="266">
        <f t="shared" si="164"/>
        <v>0</v>
      </c>
      <c r="AN84" s="266">
        <f t="shared" si="164"/>
        <v>0</v>
      </c>
      <c r="AO84" s="266">
        <f t="shared" si="164"/>
        <v>0</v>
      </c>
      <c r="AP84" s="266">
        <f t="shared" si="164"/>
        <v>0</v>
      </c>
      <c r="AQ84" s="266">
        <f t="shared" si="164"/>
        <v>0</v>
      </c>
      <c r="AR84" s="266">
        <f t="shared" si="164"/>
        <v>0</v>
      </c>
      <c r="AS84" s="266">
        <f t="shared" si="164"/>
        <v>4</v>
      </c>
      <c r="AT84" s="266">
        <f t="shared" si="164"/>
        <v>0</v>
      </c>
      <c r="AU84" s="266">
        <f t="shared" si="164"/>
        <v>4</v>
      </c>
      <c r="AV84" s="18">
        <f t="shared" si="164"/>
        <v>4</v>
      </c>
      <c r="AW84" s="18">
        <f t="shared" si="133"/>
        <v>12</v>
      </c>
      <c r="AX84" s="766">
        <f>AW84+AW85</f>
        <v>36</v>
      </c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82"/>
      <c r="DY84" s="182"/>
      <c r="DZ84" s="7"/>
      <c r="EA84" s="7"/>
      <c r="EB84" s="7"/>
      <c r="EC84" s="7"/>
      <c r="ED84" s="7"/>
      <c r="EE84" s="7"/>
    </row>
    <row r="85" spans="1:135" ht="14.1" customHeight="1" x14ac:dyDescent="0.25">
      <c r="A85" s="770" t="s">
        <v>483</v>
      </c>
      <c r="B85" s="770"/>
      <c r="C85" s="770"/>
      <c r="D85" s="234">
        <f t="shared" ref="D85:X85" si="165">COUNTIF(D12:D64,"GP.3")</f>
        <v>0</v>
      </c>
      <c r="E85" s="234">
        <f t="shared" si="165"/>
        <v>0</v>
      </c>
      <c r="F85" s="234">
        <f t="shared" si="165"/>
        <v>0</v>
      </c>
      <c r="G85" s="234">
        <f t="shared" si="165"/>
        <v>0</v>
      </c>
      <c r="H85" s="234">
        <f t="shared" si="165"/>
        <v>0</v>
      </c>
      <c r="I85" s="234">
        <f t="shared" si="165"/>
        <v>0</v>
      </c>
      <c r="J85" s="234">
        <f t="shared" si="165"/>
        <v>0</v>
      </c>
      <c r="K85" s="234">
        <f t="shared" si="165"/>
        <v>0</v>
      </c>
      <c r="L85" s="234">
        <f t="shared" si="165"/>
        <v>0</v>
      </c>
      <c r="M85" s="234">
        <f t="shared" si="165"/>
        <v>0</v>
      </c>
      <c r="N85" s="222">
        <f t="shared" si="165"/>
        <v>0</v>
      </c>
      <c r="O85" s="222">
        <f t="shared" si="165"/>
        <v>0</v>
      </c>
      <c r="P85" s="234">
        <f t="shared" si="165"/>
        <v>0</v>
      </c>
      <c r="Q85" s="234">
        <f t="shared" si="165"/>
        <v>0</v>
      </c>
      <c r="R85" s="234">
        <f t="shared" si="165"/>
        <v>0</v>
      </c>
      <c r="S85" s="234">
        <f t="shared" si="165"/>
        <v>0</v>
      </c>
      <c r="T85" s="234">
        <f t="shared" si="165"/>
        <v>0</v>
      </c>
      <c r="U85" s="234">
        <f t="shared" si="165"/>
        <v>0</v>
      </c>
      <c r="V85" s="234">
        <f t="shared" si="165"/>
        <v>0</v>
      </c>
      <c r="W85" s="234">
        <f t="shared" si="165"/>
        <v>0</v>
      </c>
      <c r="X85" s="234">
        <f t="shared" si="165"/>
        <v>0</v>
      </c>
      <c r="Y85" s="2"/>
      <c r="Z85" s="234">
        <f t="shared" si="128"/>
        <v>0</v>
      </c>
      <c r="AA85" s="767"/>
      <c r="AB85" s="266">
        <f t="shared" ref="AB85:AV85" si="166">COUNTIF(AB11:AB63,"GP.3")</f>
        <v>0</v>
      </c>
      <c r="AC85" s="266">
        <f t="shared" si="166"/>
        <v>0</v>
      </c>
      <c r="AD85" s="266">
        <f t="shared" si="166"/>
        <v>0</v>
      </c>
      <c r="AE85" s="266">
        <f t="shared" si="166"/>
        <v>0</v>
      </c>
      <c r="AF85" s="266">
        <f t="shared" si="166"/>
        <v>0</v>
      </c>
      <c r="AG85" s="266">
        <f t="shared" si="166"/>
        <v>0</v>
      </c>
      <c r="AH85" s="266">
        <f t="shared" si="166"/>
        <v>0</v>
      </c>
      <c r="AI85" s="266">
        <f t="shared" si="166"/>
        <v>4</v>
      </c>
      <c r="AJ85" s="266">
        <f t="shared" si="166"/>
        <v>4</v>
      </c>
      <c r="AK85" s="266">
        <f t="shared" si="166"/>
        <v>4</v>
      </c>
      <c r="AL85" s="266">
        <f t="shared" si="166"/>
        <v>0</v>
      </c>
      <c r="AM85" s="266">
        <f t="shared" si="166"/>
        <v>0</v>
      </c>
      <c r="AN85" s="266">
        <f t="shared" si="166"/>
        <v>0</v>
      </c>
      <c r="AO85" s="266">
        <f t="shared" si="166"/>
        <v>0</v>
      </c>
      <c r="AP85" s="266">
        <f t="shared" si="166"/>
        <v>4</v>
      </c>
      <c r="AQ85" s="266">
        <f t="shared" si="166"/>
        <v>4</v>
      </c>
      <c r="AR85" s="266">
        <f t="shared" si="166"/>
        <v>4</v>
      </c>
      <c r="AS85" s="266">
        <f t="shared" si="166"/>
        <v>0</v>
      </c>
      <c r="AT85" s="266">
        <f t="shared" si="166"/>
        <v>0</v>
      </c>
      <c r="AU85" s="266">
        <f t="shared" si="166"/>
        <v>0</v>
      </c>
      <c r="AV85" s="18">
        <f t="shared" si="166"/>
        <v>0</v>
      </c>
      <c r="AW85" s="18">
        <f t="shared" si="133"/>
        <v>24</v>
      </c>
      <c r="AX85" s="766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82"/>
      <c r="DY85" s="182"/>
      <c r="DZ85" s="7"/>
      <c r="EA85" s="7"/>
      <c r="EB85" s="7"/>
      <c r="EC85" s="7"/>
      <c r="ED85" s="7"/>
      <c r="EE85" s="7"/>
    </row>
    <row r="86" spans="1:135" ht="14.1" customHeight="1" x14ac:dyDescent="0.25">
      <c r="A86" s="770" t="s">
        <v>469</v>
      </c>
      <c r="B86" s="770"/>
      <c r="C86" s="770"/>
      <c r="D86" s="234">
        <f>COUNTIF(D12:D64,"G.22")</f>
        <v>0</v>
      </c>
      <c r="E86" s="244">
        <f t="shared" ref="E86:X86" si="167">COUNTIF(E12:E64,"G.22")</f>
        <v>0</v>
      </c>
      <c r="F86" s="244">
        <f t="shared" si="167"/>
        <v>0</v>
      </c>
      <c r="G86" s="244">
        <f t="shared" si="167"/>
        <v>0</v>
      </c>
      <c r="H86" s="244">
        <f t="shared" si="167"/>
        <v>0</v>
      </c>
      <c r="I86" s="244">
        <f t="shared" si="167"/>
        <v>0</v>
      </c>
      <c r="J86" s="244">
        <f t="shared" si="167"/>
        <v>0</v>
      </c>
      <c r="K86" s="244">
        <f t="shared" si="167"/>
        <v>0</v>
      </c>
      <c r="L86" s="244">
        <f t="shared" si="167"/>
        <v>0</v>
      </c>
      <c r="M86" s="244">
        <f t="shared" si="167"/>
        <v>0</v>
      </c>
      <c r="N86" s="244">
        <f t="shared" si="167"/>
        <v>0</v>
      </c>
      <c r="O86" s="244">
        <f t="shared" si="167"/>
        <v>0</v>
      </c>
      <c r="P86" s="244">
        <f t="shared" si="167"/>
        <v>0</v>
      </c>
      <c r="Q86" s="244">
        <f t="shared" si="167"/>
        <v>0</v>
      </c>
      <c r="R86" s="244">
        <f t="shared" si="167"/>
        <v>0</v>
      </c>
      <c r="S86" s="244">
        <f t="shared" si="167"/>
        <v>0</v>
      </c>
      <c r="T86" s="244">
        <f t="shared" si="167"/>
        <v>0</v>
      </c>
      <c r="U86" s="244">
        <f t="shared" si="167"/>
        <v>0</v>
      </c>
      <c r="V86" s="244">
        <f t="shared" si="167"/>
        <v>0</v>
      </c>
      <c r="W86" s="244">
        <f t="shared" si="167"/>
        <v>0</v>
      </c>
      <c r="X86" s="244">
        <f t="shared" si="167"/>
        <v>0</v>
      </c>
      <c r="Y86" s="2"/>
      <c r="Z86" s="234">
        <f t="shared" si="128"/>
        <v>0</v>
      </c>
      <c r="AA86" s="235">
        <f>Z86</f>
        <v>0</v>
      </c>
      <c r="AB86" s="266">
        <f t="shared" ref="AB86:AV86" si="168">COUNTIF(AB11:AB63,"G.22")</f>
        <v>4</v>
      </c>
      <c r="AC86" s="266">
        <f t="shared" si="168"/>
        <v>4</v>
      </c>
      <c r="AD86" s="266">
        <f t="shared" si="168"/>
        <v>4</v>
      </c>
      <c r="AE86" s="266">
        <f t="shared" si="168"/>
        <v>4</v>
      </c>
      <c r="AF86" s="266">
        <f t="shared" si="168"/>
        <v>4</v>
      </c>
      <c r="AG86" s="266">
        <f t="shared" si="168"/>
        <v>4</v>
      </c>
      <c r="AH86" s="266">
        <f t="shared" si="168"/>
        <v>4</v>
      </c>
      <c r="AI86" s="266">
        <f t="shared" si="168"/>
        <v>0</v>
      </c>
      <c r="AJ86" s="266">
        <f t="shared" si="168"/>
        <v>0</v>
      </c>
      <c r="AK86" s="266">
        <f t="shared" si="168"/>
        <v>0</v>
      </c>
      <c r="AL86" s="266">
        <f t="shared" si="168"/>
        <v>0</v>
      </c>
      <c r="AM86" s="266">
        <f t="shared" si="168"/>
        <v>0</v>
      </c>
      <c r="AN86" s="266">
        <f t="shared" si="168"/>
        <v>4</v>
      </c>
      <c r="AO86" s="266">
        <f t="shared" si="168"/>
        <v>4</v>
      </c>
      <c r="AP86" s="266">
        <f t="shared" si="168"/>
        <v>0</v>
      </c>
      <c r="AQ86" s="266">
        <f t="shared" si="168"/>
        <v>0</v>
      </c>
      <c r="AR86" s="266">
        <f t="shared" si="168"/>
        <v>0</v>
      </c>
      <c r="AS86" s="266">
        <f t="shared" si="168"/>
        <v>0</v>
      </c>
      <c r="AT86" s="266">
        <f t="shared" si="168"/>
        <v>0</v>
      </c>
      <c r="AU86" s="266">
        <f t="shared" si="168"/>
        <v>0</v>
      </c>
      <c r="AV86" s="18">
        <f t="shared" si="168"/>
        <v>0</v>
      </c>
      <c r="AW86" s="18">
        <f t="shared" si="133"/>
        <v>36</v>
      </c>
      <c r="AX86" s="18">
        <f>AW86</f>
        <v>36</v>
      </c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82"/>
      <c r="DY86" s="182"/>
      <c r="DZ86" s="7"/>
      <c r="EA86" s="7"/>
      <c r="EB86" s="7"/>
      <c r="EC86" s="7"/>
      <c r="ED86" s="7"/>
      <c r="EE86" s="7"/>
    </row>
    <row r="87" spans="1:135" ht="14.1" customHeight="1" x14ac:dyDescent="0.25">
      <c r="A87" s="246" t="s">
        <v>564</v>
      </c>
      <c r="B87" s="239"/>
      <c r="C87" s="239"/>
      <c r="D87" s="234">
        <f>COUNTIF(D12:D64,"G.38")</f>
        <v>0</v>
      </c>
      <c r="E87" s="266">
        <f t="shared" ref="E87:X87" si="169">COUNTIF(E12:E64,"G.38")</f>
        <v>0</v>
      </c>
      <c r="F87" s="266">
        <f t="shared" si="169"/>
        <v>0</v>
      </c>
      <c r="G87" s="266">
        <f t="shared" si="169"/>
        <v>0</v>
      </c>
      <c r="H87" s="266">
        <f t="shared" si="169"/>
        <v>0</v>
      </c>
      <c r="I87" s="266">
        <f t="shared" si="169"/>
        <v>0</v>
      </c>
      <c r="J87" s="266">
        <f t="shared" si="169"/>
        <v>0</v>
      </c>
      <c r="K87" s="266">
        <f t="shared" si="169"/>
        <v>0</v>
      </c>
      <c r="L87" s="266">
        <f t="shared" si="169"/>
        <v>0</v>
      </c>
      <c r="M87" s="266">
        <f t="shared" si="169"/>
        <v>0</v>
      </c>
      <c r="N87" s="266">
        <f t="shared" si="169"/>
        <v>0</v>
      </c>
      <c r="O87" s="266">
        <f t="shared" si="169"/>
        <v>0</v>
      </c>
      <c r="P87" s="266">
        <f t="shared" si="169"/>
        <v>0</v>
      </c>
      <c r="Q87" s="266">
        <f t="shared" si="169"/>
        <v>0</v>
      </c>
      <c r="R87" s="266">
        <f t="shared" si="169"/>
        <v>0</v>
      </c>
      <c r="S87" s="266">
        <f t="shared" si="169"/>
        <v>0</v>
      </c>
      <c r="T87" s="266">
        <f t="shared" si="169"/>
        <v>0</v>
      </c>
      <c r="U87" s="266">
        <f t="shared" si="169"/>
        <v>0</v>
      </c>
      <c r="V87" s="266">
        <f t="shared" si="169"/>
        <v>0</v>
      </c>
      <c r="W87" s="266">
        <f t="shared" si="169"/>
        <v>0</v>
      </c>
      <c r="X87" s="266">
        <f t="shared" si="169"/>
        <v>0</v>
      </c>
      <c r="Y87" s="2"/>
      <c r="Z87" s="234">
        <f t="shared" si="128"/>
        <v>0</v>
      </c>
      <c r="AA87" s="767">
        <f>Z87+Z88</f>
        <v>0</v>
      </c>
      <c r="AB87" s="266">
        <f>COUNTIF(AB12:AB64,"G.38")</f>
        <v>0</v>
      </c>
      <c r="AC87" s="266">
        <f t="shared" ref="AC87:AV87" si="170">COUNTIF(AC12:AC64,"G.38")</f>
        <v>0</v>
      </c>
      <c r="AD87" s="266">
        <f t="shared" si="170"/>
        <v>0</v>
      </c>
      <c r="AE87" s="266">
        <f t="shared" si="170"/>
        <v>0</v>
      </c>
      <c r="AF87" s="266">
        <f t="shared" si="170"/>
        <v>0</v>
      </c>
      <c r="AG87" s="266">
        <f t="shared" si="170"/>
        <v>0</v>
      </c>
      <c r="AH87" s="266">
        <f t="shared" si="170"/>
        <v>0</v>
      </c>
      <c r="AI87" s="266">
        <f t="shared" si="170"/>
        <v>4</v>
      </c>
      <c r="AJ87" s="266">
        <f t="shared" si="170"/>
        <v>4</v>
      </c>
      <c r="AK87" s="266">
        <f t="shared" si="170"/>
        <v>4</v>
      </c>
      <c r="AL87" s="266">
        <f t="shared" si="170"/>
        <v>4</v>
      </c>
      <c r="AM87" s="266">
        <f t="shared" si="170"/>
        <v>4</v>
      </c>
      <c r="AN87" s="266">
        <f t="shared" si="170"/>
        <v>0</v>
      </c>
      <c r="AO87" s="266">
        <f t="shared" si="170"/>
        <v>0</v>
      </c>
      <c r="AP87" s="266">
        <f t="shared" si="170"/>
        <v>0</v>
      </c>
      <c r="AQ87" s="266">
        <f t="shared" si="170"/>
        <v>0</v>
      </c>
      <c r="AR87" s="266">
        <f t="shared" si="170"/>
        <v>0</v>
      </c>
      <c r="AS87" s="266">
        <f t="shared" si="170"/>
        <v>0</v>
      </c>
      <c r="AT87" s="266">
        <f t="shared" si="170"/>
        <v>0</v>
      </c>
      <c r="AU87" s="266">
        <f t="shared" si="170"/>
        <v>0</v>
      </c>
      <c r="AV87" s="18">
        <f t="shared" si="170"/>
        <v>0</v>
      </c>
      <c r="AW87" s="18">
        <f t="shared" si="133"/>
        <v>20</v>
      </c>
      <c r="AX87" s="766">
        <f>AW87+AW88</f>
        <v>29</v>
      </c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82"/>
      <c r="DY87" s="182"/>
      <c r="DZ87" s="7"/>
      <c r="EA87" s="7"/>
      <c r="EB87" s="7"/>
      <c r="EC87" s="7"/>
      <c r="ED87" s="7"/>
      <c r="EE87" s="7"/>
    </row>
    <row r="88" spans="1:135" ht="14.1" customHeight="1" x14ac:dyDescent="0.25">
      <c r="A88" s="246" t="s">
        <v>565</v>
      </c>
      <c r="B88" s="239"/>
      <c r="C88" s="239"/>
      <c r="D88" s="234">
        <f>COUNTIF(D12:D64,"GP.38")</f>
        <v>0</v>
      </c>
      <c r="E88" s="266">
        <f t="shared" ref="E88:X88" si="171">COUNTIF(E12:E64,"GP.38")</f>
        <v>0</v>
      </c>
      <c r="F88" s="266">
        <f t="shared" si="171"/>
        <v>0</v>
      </c>
      <c r="G88" s="266">
        <f t="shared" si="171"/>
        <v>0</v>
      </c>
      <c r="H88" s="266">
        <f t="shared" si="171"/>
        <v>0</v>
      </c>
      <c r="I88" s="266">
        <f t="shared" si="171"/>
        <v>0</v>
      </c>
      <c r="J88" s="266">
        <f t="shared" si="171"/>
        <v>0</v>
      </c>
      <c r="K88" s="266">
        <f t="shared" si="171"/>
        <v>0</v>
      </c>
      <c r="L88" s="266">
        <f t="shared" si="171"/>
        <v>0</v>
      </c>
      <c r="M88" s="266">
        <f t="shared" si="171"/>
        <v>0</v>
      </c>
      <c r="N88" s="266">
        <f t="shared" si="171"/>
        <v>0</v>
      </c>
      <c r="O88" s="266">
        <f t="shared" si="171"/>
        <v>0</v>
      </c>
      <c r="P88" s="266">
        <f t="shared" si="171"/>
        <v>0</v>
      </c>
      <c r="Q88" s="266">
        <f t="shared" si="171"/>
        <v>0</v>
      </c>
      <c r="R88" s="266">
        <f t="shared" si="171"/>
        <v>0</v>
      </c>
      <c r="S88" s="266">
        <f t="shared" si="171"/>
        <v>0</v>
      </c>
      <c r="T88" s="266">
        <f t="shared" si="171"/>
        <v>0</v>
      </c>
      <c r="U88" s="266">
        <f t="shared" si="171"/>
        <v>0</v>
      </c>
      <c r="V88" s="266">
        <f t="shared" si="171"/>
        <v>0</v>
      </c>
      <c r="W88" s="266">
        <f t="shared" si="171"/>
        <v>0</v>
      </c>
      <c r="X88" s="266">
        <f t="shared" si="171"/>
        <v>0</v>
      </c>
      <c r="Y88" s="2"/>
      <c r="Z88" s="234">
        <f t="shared" si="128"/>
        <v>0</v>
      </c>
      <c r="AA88" s="767"/>
      <c r="AB88" s="266">
        <f>COUNTIF(AB12:AB64,"GP.38")</f>
        <v>3</v>
      </c>
      <c r="AC88" s="266">
        <f t="shared" ref="AC88:AV88" si="172">COUNTIF(AC12:AC64,"GP.38")</f>
        <v>3</v>
      </c>
      <c r="AD88" s="266">
        <f t="shared" si="172"/>
        <v>3</v>
      </c>
      <c r="AE88" s="266">
        <f t="shared" si="172"/>
        <v>0</v>
      </c>
      <c r="AF88" s="266">
        <f t="shared" si="172"/>
        <v>0</v>
      </c>
      <c r="AG88" s="266">
        <f t="shared" si="172"/>
        <v>0</v>
      </c>
      <c r="AH88" s="266">
        <f t="shared" si="172"/>
        <v>0</v>
      </c>
      <c r="AI88" s="266">
        <f t="shared" si="172"/>
        <v>0</v>
      </c>
      <c r="AJ88" s="266">
        <f t="shared" si="172"/>
        <v>0</v>
      </c>
      <c r="AK88" s="266">
        <f t="shared" si="172"/>
        <v>0</v>
      </c>
      <c r="AL88" s="266">
        <f t="shared" si="172"/>
        <v>0</v>
      </c>
      <c r="AM88" s="266">
        <f t="shared" si="172"/>
        <v>0</v>
      </c>
      <c r="AN88" s="266">
        <f t="shared" si="172"/>
        <v>0</v>
      </c>
      <c r="AO88" s="266">
        <f t="shared" si="172"/>
        <v>0</v>
      </c>
      <c r="AP88" s="266">
        <f t="shared" si="172"/>
        <v>0</v>
      </c>
      <c r="AQ88" s="266">
        <f t="shared" si="172"/>
        <v>0</v>
      </c>
      <c r="AR88" s="266">
        <f t="shared" si="172"/>
        <v>0</v>
      </c>
      <c r="AS88" s="266">
        <f t="shared" si="172"/>
        <v>0</v>
      </c>
      <c r="AT88" s="266">
        <f t="shared" si="172"/>
        <v>0</v>
      </c>
      <c r="AU88" s="266">
        <f t="shared" si="172"/>
        <v>0</v>
      </c>
      <c r="AV88" s="18">
        <f t="shared" si="172"/>
        <v>0</v>
      </c>
      <c r="AW88" s="18">
        <f t="shared" si="133"/>
        <v>9</v>
      </c>
      <c r="AX88" s="766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82"/>
      <c r="DY88" s="182"/>
      <c r="DZ88" s="7"/>
      <c r="EA88" s="7"/>
      <c r="EB88" s="7"/>
      <c r="EC88" s="7"/>
      <c r="ED88" s="7"/>
      <c r="EE88" s="7"/>
    </row>
    <row r="89" spans="1:135" ht="14.1" customHeight="1" x14ac:dyDescent="0.25">
      <c r="A89" s="770" t="s">
        <v>470</v>
      </c>
      <c r="B89" s="770"/>
      <c r="C89" s="770"/>
      <c r="D89" s="234">
        <f>COUNTIF(D12:D64,"G.31")</f>
        <v>0</v>
      </c>
      <c r="E89" s="266">
        <f t="shared" ref="E89:X89" si="173">COUNTIF(E12:E64,"G.31")</f>
        <v>0</v>
      </c>
      <c r="F89" s="266">
        <f t="shared" si="173"/>
        <v>0</v>
      </c>
      <c r="G89" s="266">
        <f t="shared" si="173"/>
        <v>0</v>
      </c>
      <c r="H89" s="266">
        <f t="shared" si="173"/>
        <v>0</v>
      </c>
      <c r="I89" s="266">
        <f t="shared" si="173"/>
        <v>0</v>
      </c>
      <c r="J89" s="266">
        <f t="shared" si="173"/>
        <v>0</v>
      </c>
      <c r="K89" s="266">
        <f t="shared" si="173"/>
        <v>0</v>
      </c>
      <c r="L89" s="266">
        <f t="shared" si="173"/>
        <v>0</v>
      </c>
      <c r="M89" s="266">
        <f t="shared" si="173"/>
        <v>0</v>
      </c>
      <c r="N89" s="266">
        <f t="shared" si="173"/>
        <v>0</v>
      </c>
      <c r="O89" s="266">
        <f t="shared" si="173"/>
        <v>0</v>
      </c>
      <c r="P89" s="266">
        <f t="shared" si="173"/>
        <v>0</v>
      </c>
      <c r="Q89" s="266">
        <f t="shared" si="173"/>
        <v>0</v>
      </c>
      <c r="R89" s="266">
        <f t="shared" si="173"/>
        <v>0</v>
      </c>
      <c r="S89" s="266">
        <f t="shared" si="173"/>
        <v>0</v>
      </c>
      <c r="T89" s="266">
        <f t="shared" si="173"/>
        <v>0</v>
      </c>
      <c r="U89" s="266">
        <f t="shared" si="173"/>
        <v>0</v>
      </c>
      <c r="V89" s="266">
        <f t="shared" si="173"/>
        <v>0</v>
      </c>
      <c r="W89" s="266">
        <f t="shared" si="173"/>
        <v>0</v>
      </c>
      <c r="X89" s="266">
        <f t="shared" si="173"/>
        <v>0</v>
      </c>
      <c r="Y89" s="2"/>
      <c r="Z89" s="234">
        <f t="shared" si="128"/>
        <v>0</v>
      </c>
      <c r="AA89" s="767">
        <f>Z89+Z90</f>
        <v>0</v>
      </c>
      <c r="AB89" s="266">
        <f>COUNTIF(AB12:AB64,"G.31")</f>
        <v>0</v>
      </c>
      <c r="AC89" s="266">
        <f t="shared" ref="AC89:AV89" si="174">COUNTIF(AC12:AC64,"G.31")</f>
        <v>0</v>
      </c>
      <c r="AD89" s="266">
        <f t="shared" si="174"/>
        <v>0</v>
      </c>
      <c r="AE89" s="266">
        <f t="shared" si="174"/>
        <v>0</v>
      </c>
      <c r="AF89" s="266">
        <f t="shared" si="174"/>
        <v>0</v>
      </c>
      <c r="AG89" s="266">
        <f t="shared" si="174"/>
        <v>0</v>
      </c>
      <c r="AH89" s="266">
        <f t="shared" si="174"/>
        <v>0</v>
      </c>
      <c r="AI89" s="266">
        <f t="shared" si="174"/>
        <v>0</v>
      </c>
      <c r="AJ89" s="266">
        <f t="shared" si="174"/>
        <v>0</v>
      </c>
      <c r="AK89" s="266">
        <f t="shared" si="174"/>
        <v>0</v>
      </c>
      <c r="AL89" s="266">
        <f t="shared" si="174"/>
        <v>0</v>
      </c>
      <c r="AM89" s="266">
        <f t="shared" si="174"/>
        <v>0</v>
      </c>
      <c r="AN89" s="266">
        <f t="shared" si="174"/>
        <v>0</v>
      </c>
      <c r="AO89" s="266">
        <f t="shared" si="174"/>
        <v>0</v>
      </c>
      <c r="AP89" s="266">
        <f t="shared" si="174"/>
        <v>4</v>
      </c>
      <c r="AQ89" s="266">
        <f t="shared" si="174"/>
        <v>4</v>
      </c>
      <c r="AR89" s="266">
        <f t="shared" si="174"/>
        <v>4</v>
      </c>
      <c r="AS89" s="266">
        <f t="shared" si="174"/>
        <v>0</v>
      </c>
      <c r="AT89" s="266">
        <f t="shared" si="174"/>
        <v>4</v>
      </c>
      <c r="AU89" s="266">
        <f t="shared" si="174"/>
        <v>0</v>
      </c>
      <c r="AV89" s="18">
        <f t="shared" si="174"/>
        <v>0</v>
      </c>
      <c r="AW89" s="18">
        <f t="shared" si="133"/>
        <v>16</v>
      </c>
      <c r="AX89" s="766">
        <f>AW89+AW90</f>
        <v>32</v>
      </c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82"/>
      <c r="DY89" s="182"/>
      <c r="DZ89" s="7"/>
      <c r="EA89" s="7"/>
      <c r="EB89" s="7"/>
      <c r="EC89" s="7"/>
      <c r="ED89" s="7"/>
      <c r="EE89" s="7"/>
    </row>
    <row r="90" spans="1:135" ht="14.1" customHeight="1" x14ac:dyDescent="0.25">
      <c r="A90" s="239" t="s">
        <v>529</v>
      </c>
      <c r="B90" s="239"/>
      <c r="C90" s="239"/>
      <c r="D90" s="234">
        <f>COUNTIF(D12:D64,"HL.31")</f>
        <v>0</v>
      </c>
      <c r="E90" s="266">
        <f t="shared" ref="E90:X90" si="175">COUNTIF(E12:E64,"HL.31")</f>
        <v>0</v>
      </c>
      <c r="F90" s="266">
        <f t="shared" si="175"/>
        <v>0</v>
      </c>
      <c r="G90" s="266">
        <f t="shared" si="175"/>
        <v>0</v>
      </c>
      <c r="H90" s="266">
        <f t="shared" si="175"/>
        <v>0</v>
      </c>
      <c r="I90" s="266">
        <f t="shared" si="175"/>
        <v>0</v>
      </c>
      <c r="J90" s="266">
        <f t="shared" si="175"/>
        <v>0</v>
      </c>
      <c r="K90" s="266">
        <f t="shared" si="175"/>
        <v>0</v>
      </c>
      <c r="L90" s="266">
        <f t="shared" si="175"/>
        <v>0</v>
      </c>
      <c r="M90" s="266">
        <f t="shared" si="175"/>
        <v>0</v>
      </c>
      <c r="N90" s="266">
        <f t="shared" si="175"/>
        <v>0</v>
      </c>
      <c r="O90" s="266">
        <f t="shared" si="175"/>
        <v>0</v>
      </c>
      <c r="P90" s="266">
        <f t="shared" si="175"/>
        <v>0</v>
      </c>
      <c r="Q90" s="266">
        <f t="shared" si="175"/>
        <v>0</v>
      </c>
      <c r="R90" s="266">
        <f t="shared" si="175"/>
        <v>0</v>
      </c>
      <c r="S90" s="266">
        <f t="shared" si="175"/>
        <v>0</v>
      </c>
      <c r="T90" s="266">
        <f t="shared" si="175"/>
        <v>0</v>
      </c>
      <c r="U90" s="266">
        <f t="shared" si="175"/>
        <v>0</v>
      </c>
      <c r="V90" s="266">
        <f t="shared" si="175"/>
        <v>0</v>
      </c>
      <c r="W90" s="266">
        <f t="shared" si="175"/>
        <v>0</v>
      </c>
      <c r="X90" s="266">
        <f t="shared" si="175"/>
        <v>0</v>
      </c>
      <c r="Y90" s="2"/>
      <c r="Z90" s="234">
        <f t="shared" si="128"/>
        <v>0</v>
      </c>
      <c r="AA90" s="767"/>
      <c r="AB90" s="266">
        <f>COUNTIF(AB12:AB64,"HL.31")</f>
        <v>0</v>
      </c>
      <c r="AC90" s="266">
        <f t="shared" ref="AC90:AV90" si="176">COUNTIF(AC12:AC64,"HL.31")</f>
        <v>0</v>
      </c>
      <c r="AD90" s="266">
        <f t="shared" si="176"/>
        <v>0</v>
      </c>
      <c r="AE90" s="266">
        <f t="shared" si="176"/>
        <v>0</v>
      </c>
      <c r="AF90" s="266">
        <f t="shared" si="176"/>
        <v>0</v>
      </c>
      <c r="AG90" s="266">
        <f t="shared" si="176"/>
        <v>0</v>
      </c>
      <c r="AH90" s="266">
        <f t="shared" si="176"/>
        <v>0</v>
      </c>
      <c r="AI90" s="266">
        <f t="shared" si="176"/>
        <v>0</v>
      </c>
      <c r="AJ90" s="266">
        <f t="shared" si="176"/>
        <v>0</v>
      </c>
      <c r="AK90" s="266">
        <f t="shared" si="176"/>
        <v>0</v>
      </c>
      <c r="AL90" s="266">
        <f t="shared" si="176"/>
        <v>0</v>
      </c>
      <c r="AM90" s="266">
        <f t="shared" si="176"/>
        <v>0</v>
      </c>
      <c r="AN90" s="266">
        <f t="shared" si="176"/>
        <v>4</v>
      </c>
      <c r="AO90" s="266">
        <f t="shared" si="176"/>
        <v>4</v>
      </c>
      <c r="AP90" s="266">
        <f t="shared" si="176"/>
        <v>0</v>
      </c>
      <c r="AQ90" s="266">
        <f t="shared" si="176"/>
        <v>0</v>
      </c>
      <c r="AR90" s="266">
        <f t="shared" si="176"/>
        <v>0</v>
      </c>
      <c r="AS90" s="266">
        <f t="shared" si="176"/>
        <v>0</v>
      </c>
      <c r="AT90" s="266">
        <f t="shared" si="176"/>
        <v>0</v>
      </c>
      <c r="AU90" s="266">
        <f t="shared" si="176"/>
        <v>4</v>
      </c>
      <c r="AV90" s="18">
        <f t="shared" si="176"/>
        <v>4</v>
      </c>
      <c r="AW90" s="18">
        <f t="shared" si="133"/>
        <v>16</v>
      </c>
      <c r="AX90" s="766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82"/>
      <c r="DY90" s="182"/>
      <c r="DZ90" s="7"/>
      <c r="EA90" s="7"/>
      <c r="EB90" s="7"/>
      <c r="EC90" s="7"/>
      <c r="ED90" s="7"/>
      <c r="EE90" s="7"/>
    </row>
    <row r="91" spans="1:135" ht="14.1" customHeight="1" x14ac:dyDescent="0.25">
      <c r="A91" s="770" t="s">
        <v>471</v>
      </c>
      <c r="B91" s="770"/>
      <c r="C91" s="770"/>
      <c r="D91" s="234">
        <f t="shared" ref="D91:X91" si="177">COUNTIF(D12:D64,"D.13")</f>
        <v>0</v>
      </c>
      <c r="E91" s="234">
        <f t="shared" si="177"/>
        <v>0</v>
      </c>
      <c r="F91" s="234">
        <f t="shared" si="177"/>
        <v>0</v>
      </c>
      <c r="G91" s="234">
        <f t="shared" si="177"/>
        <v>0</v>
      </c>
      <c r="H91" s="234">
        <f t="shared" si="177"/>
        <v>0</v>
      </c>
      <c r="I91" s="234">
        <f t="shared" si="177"/>
        <v>0</v>
      </c>
      <c r="J91" s="234">
        <f t="shared" si="177"/>
        <v>0</v>
      </c>
      <c r="K91" s="234">
        <f t="shared" si="177"/>
        <v>0</v>
      </c>
      <c r="L91" s="234">
        <f t="shared" si="177"/>
        <v>0</v>
      </c>
      <c r="M91" s="234">
        <f t="shared" si="177"/>
        <v>0</v>
      </c>
      <c r="N91" s="222">
        <f t="shared" si="177"/>
        <v>0</v>
      </c>
      <c r="O91" s="222">
        <f t="shared" si="177"/>
        <v>0</v>
      </c>
      <c r="P91" s="234">
        <f t="shared" si="177"/>
        <v>0</v>
      </c>
      <c r="Q91" s="234">
        <f t="shared" si="177"/>
        <v>0</v>
      </c>
      <c r="R91" s="234">
        <f t="shared" si="177"/>
        <v>0</v>
      </c>
      <c r="S91" s="234">
        <f t="shared" si="177"/>
        <v>0</v>
      </c>
      <c r="T91" s="234">
        <f t="shared" si="177"/>
        <v>0</v>
      </c>
      <c r="U91" s="234">
        <f t="shared" si="177"/>
        <v>0</v>
      </c>
      <c r="V91" s="234">
        <f t="shared" si="177"/>
        <v>0</v>
      </c>
      <c r="W91" s="234">
        <f t="shared" si="177"/>
        <v>0</v>
      </c>
      <c r="X91" s="234">
        <f t="shared" si="177"/>
        <v>0</v>
      </c>
      <c r="Y91" s="2"/>
      <c r="Z91" s="234">
        <f t="shared" si="128"/>
        <v>0</v>
      </c>
      <c r="AA91" s="767">
        <f>Z91+Z92</f>
        <v>0</v>
      </c>
      <c r="AB91" s="266">
        <f t="shared" ref="AB91:AV91" si="178">COUNTIF(AB11:AB63,"D.13")</f>
        <v>2</v>
      </c>
      <c r="AC91" s="266">
        <f t="shared" si="178"/>
        <v>2</v>
      </c>
      <c r="AD91" s="266">
        <f t="shared" si="178"/>
        <v>2</v>
      </c>
      <c r="AE91" s="266">
        <f t="shared" si="178"/>
        <v>2</v>
      </c>
      <c r="AF91" s="266">
        <f t="shared" si="178"/>
        <v>2</v>
      </c>
      <c r="AG91" s="266">
        <f t="shared" si="178"/>
        <v>2</v>
      </c>
      <c r="AH91" s="266">
        <f t="shared" si="178"/>
        <v>2</v>
      </c>
      <c r="AI91" s="266">
        <f t="shared" si="178"/>
        <v>2</v>
      </c>
      <c r="AJ91" s="266">
        <f t="shared" si="178"/>
        <v>2</v>
      </c>
      <c r="AK91" s="266">
        <f t="shared" si="178"/>
        <v>2</v>
      </c>
      <c r="AL91" s="266">
        <f t="shared" si="178"/>
        <v>2</v>
      </c>
      <c r="AM91" s="266">
        <f t="shared" si="178"/>
        <v>2</v>
      </c>
      <c r="AN91" s="266">
        <f t="shared" si="178"/>
        <v>2</v>
      </c>
      <c r="AO91" s="266">
        <f t="shared" si="178"/>
        <v>2</v>
      </c>
      <c r="AP91" s="266">
        <f t="shared" si="178"/>
        <v>2</v>
      </c>
      <c r="AQ91" s="266">
        <f t="shared" si="178"/>
        <v>2</v>
      </c>
      <c r="AR91" s="266">
        <f t="shared" si="178"/>
        <v>2</v>
      </c>
      <c r="AS91" s="266">
        <f t="shared" si="178"/>
        <v>2</v>
      </c>
      <c r="AT91" s="266">
        <f t="shared" si="178"/>
        <v>2</v>
      </c>
      <c r="AU91" s="266">
        <f t="shared" si="178"/>
        <v>2</v>
      </c>
      <c r="AV91" s="18">
        <f t="shared" si="178"/>
        <v>2</v>
      </c>
      <c r="AW91" s="18">
        <f t="shared" si="133"/>
        <v>42</v>
      </c>
      <c r="AX91" s="766">
        <f>AW91+AW92</f>
        <v>42</v>
      </c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82"/>
      <c r="DY91" s="182"/>
      <c r="DZ91" s="7"/>
      <c r="EA91" s="7"/>
      <c r="EB91" s="7"/>
      <c r="EC91" s="7"/>
      <c r="ED91" s="7"/>
      <c r="EE91" s="7"/>
    </row>
    <row r="92" spans="1:135" ht="14.1" customHeight="1" x14ac:dyDescent="0.25">
      <c r="A92" s="770" t="s">
        <v>489</v>
      </c>
      <c r="B92" s="770"/>
      <c r="C92" s="770"/>
      <c r="D92" s="234">
        <f t="shared" ref="D92:X92" si="179">COUNTIF(D12:D64,"DP.13")</f>
        <v>0</v>
      </c>
      <c r="E92" s="234">
        <f t="shared" si="179"/>
        <v>0</v>
      </c>
      <c r="F92" s="234">
        <f t="shared" si="179"/>
        <v>0</v>
      </c>
      <c r="G92" s="234">
        <f t="shared" si="179"/>
        <v>0</v>
      </c>
      <c r="H92" s="234">
        <f t="shared" si="179"/>
        <v>0</v>
      </c>
      <c r="I92" s="234">
        <f t="shared" si="179"/>
        <v>0</v>
      </c>
      <c r="J92" s="234">
        <f t="shared" si="179"/>
        <v>0</v>
      </c>
      <c r="K92" s="234">
        <f t="shared" si="179"/>
        <v>0</v>
      </c>
      <c r="L92" s="234">
        <f t="shared" si="179"/>
        <v>0</v>
      </c>
      <c r="M92" s="234">
        <f t="shared" si="179"/>
        <v>0</v>
      </c>
      <c r="N92" s="222">
        <f t="shared" si="179"/>
        <v>0</v>
      </c>
      <c r="O92" s="222">
        <f t="shared" si="179"/>
        <v>0</v>
      </c>
      <c r="P92" s="234">
        <f t="shared" si="179"/>
        <v>0</v>
      </c>
      <c r="Q92" s="234">
        <f t="shared" si="179"/>
        <v>0</v>
      </c>
      <c r="R92" s="234">
        <f t="shared" si="179"/>
        <v>0</v>
      </c>
      <c r="S92" s="234">
        <f t="shared" si="179"/>
        <v>0</v>
      </c>
      <c r="T92" s="234">
        <f t="shared" si="179"/>
        <v>0</v>
      </c>
      <c r="U92" s="234">
        <f t="shared" si="179"/>
        <v>0</v>
      </c>
      <c r="V92" s="234">
        <f t="shared" si="179"/>
        <v>0</v>
      </c>
      <c r="W92" s="234">
        <f t="shared" si="179"/>
        <v>0</v>
      </c>
      <c r="X92" s="234">
        <f t="shared" si="179"/>
        <v>0</v>
      </c>
      <c r="Y92" s="2"/>
      <c r="Z92" s="234">
        <f t="shared" si="128"/>
        <v>0</v>
      </c>
      <c r="AA92" s="767"/>
      <c r="AB92" s="266">
        <f t="shared" ref="AB92:AV92" si="180">COUNTIF(AB11:AB63,"DP.13")</f>
        <v>0</v>
      </c>
      <c r="AC92" s="266">
        <f t="shared" si="180"/>
        <v>0</v>
      </c>
      <c r="AD92" s="266">
        <f t="shared" si="180"/>
        <v>0</v>
      </c>
      <c r="AE92" s="266">
        <f t="shared" si="180"/>
        <v>0</v>
      </c>
      <c r="AF92" s="266">
        <f t="shared" si="180"/>
        <v>0</v>
      </c>
      <c r="AG92" s="266">
        <f t="shared" si="180"/>
        <v>0</v>
      </c>
      <c r="AH92" s="266">
        <f t="shared" si="180"/>
        <v>0</v>
      </c>
      <c r="AI92" s="266">
        <f t="shared" si="180"/>
        <v>0</v>
      </c>
      <c r="AJ92" s="266">
        <f t="shared" si="180"/>
        <v>0</v>
      </c>
      <c r="AK92" s="266">
        <f t="shared" si="180"/>
        <v>0</v>
      </c>
      <c r="AL92" s="266">
        <f t="shared" si="180"/>
        <v>0</v>
      </c>
      <c r="AM92" s="266">
        <f t="shared" si="180"/>
        <v>0</v>
      </c>
      <c r="AN92" s="266">
        <f t="shared" si="180"/>
        <v>0</v>
      </c>
      <c r="AO92" s="266">
        <f t="shared" si="180"/>
        <v>0</v>
      </c>
      <c r="AP92" s="266">
        <f t="shared" si="180"/>
        <v>0</v>
      </c>
      <c r="AQ92" s="266">
        <f t="shared" si="180"/>
        <v>0</v>
      </c>
      <c r="AR92" s="266">
        <f t="shared" si="180"/>
        <v>0</v>
      </c>
      <c r="AS92" s="266">
        <f t="shared" si="180"/>
        <v>0</v>
      </c>
      <c r="AT92" s="266">
        <f t="shared" si="180"/>
        <v>0</v>
      </c>
      <c r="AU92" s="266">
        <f t="shared" si="180"/>
        <v>0</v>
      </c>
      <c r="AV92" s="18">
        <f t="shared" si="180"/>
        <v>0</v>
      </c>
      <c r="AW92" s="18">
        <f t="shared" si="133"/>
        <v>0</v>
      </c>
      <c r="AX92" s="766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82"/>
      <c r="DY92" s="182"/>
      <c r="DZ92" s="7"/>
      <c r="EA92" s="7"/>
      <c r="EB92" s="7"/>
      <c r="EC92" s="7"/>
      <c r="ED92" s="7"/>
      <c r="EE92" s="7"/>
    </row>
    <row r="93" spans="1:135" ht="14.1" customHeight="1" x14ac:dyDescent="0.25">
      <c r="A93" s="770" t="s">
        <v>472</v>
      </c>
      <c r="B93" s="770"/>
      <c r="C93" s="770"/>
      <c r="D93" s="234">
        <f>COUNTIF(D12:D64,"DP.34")</f>
        <v>0</v>
      </c>
      <c r="E93" s="234">
        <f t="shared" ref="E93:X93" si="181">COUNTIF(E12:E64,"DP.31")</f>
        <v>0</v>
      </c>
      <c r="F93" s="234">
        <f t="shared" si="181"/>
        <v>0</v>
      </c>
      <c r="G93" s="234">
        <f t="shared" si="181"/>
        <v>0</v>
      </c>
      <c r="H93" s="234">
        <f t="shared" si="181"/>
        <v>0</v>
      </c>
      <c r="I93" s="234">
        <f t="shared" si="181"/>
        <v>0</v>
      </c>
      <c r="J93" s="234">
        <f t="shared" si="181"/>
        <v>0</v>
      </c>
      <c r="K93" s="234">
        <f t="shared" si="181"/>
        <v>0</v>
      </c>
      <c r="L93" s="234">
        <f t="shared" si="181"/>
        <v>0</v>
      </c>
      <c r="M93" s="234">
        <f t="shared" si="181"/>
        <v>0</v>
      </c>
      <c r="N93" s="222">
        <f t="shared" si="181"/>
        <v>0</v>
      </c>
      <c r="O93" s="222">
        <f t="shared" si="181"/>
        <v>0</v>
      </c>
      <c r="P93" s="234">
        <f t="shared" si="181"/>
        <v>0</v>
      </c>
      <c r="Q93" s="234">
        <f t="shared" si="181"/>
        <v>0</v>
      </c>
      <c r="R93" s="234">
        <f t="shared" si="181"/>
        <v>0</v>
      </c>
      <c r="S93" s="234">
        <f t="shared" si="181"/>
        <v>0</v>
      </c>
      <c r="T93" s="234">
        <f t="shared" si="181"/>
        <v>0</v>
      </c>
      <c r="U93" s="234">
        <f t="shared" si="181"/>
        <v>0</v>
      </c>
      <c r="V93" s="234">
        <f t="shared" si="181"/>
        <v>0</v>
      </c>
      <c r="W93" s="234">
        <f t="shared" si="181"/>
        <v>0</v>
      </c>
      <c r="X93" s="234">
        <f t="shared" si="181"/>
        <v>0</v>
      </c>
      <c r="Y93" s="2"/>
      <c r="Z93" s="234">
        <f t="shared" si="128"/>
        <v>0</v>
      </c>
      <c r="AA93" s="767">
        <f>Z93+Z94</f>
        <v>0</v>
      </c>
      <c r="AB93" s="266">
        <f>COUNTIF(AB11:AB63,"DP.34")</f>
        <v>0</v>
      </c>
      <c r="AC93" s="266">
        <f t="shared" ref="AC93:AV93" si="182">COUNTIF(AC11:AC63,"DP.34")</f>
        <v>0</v>
      </c>
      <c r="AD93" s="266">
        <f t="shared" si="182"/>
        <v>0</v>
      </c>
      <c r="AE93" s="266">
        <f t="shared" si="182"/>
        <v>3</v>
      </c>
      <c r="AF93" s="266">
        <f t="shared" si="182"/>
        <v>3</v>
      </c>
      <c r="AG93" s="266">
        <f t="shared" si="182"/>
        <v>0</v>
      </c>
      <c r="AH93" s="266">
        <f t="shared" si="182"/>
        <v>0</v>
      </c>
      <c r="AI93" s="266">
        <f t="shared" si="182"/>
        <v>0</v>
      </c>
      <c r="AJ93" s="266">
        <f t="shared" si="182"/>
        <v>0</v>
      </c>
      <c r="AK93" s="266">
        <f t="shared" si="182"/>
        <v>0</v>
      </c>
      <c r="AL93" s="266">
        <f t="shared" si="182"/>
        <v>4</v>
      </c>
      <c r="AM93" s="266">
        <f t="shared" si="182"/>
        <v>4</v>
      </c>
      <c r="AN93" s="266">
        <f t="shared" si="182"/>
        <v>0</v>
      </c>
      <c r="AO93" s="266">
        <f t="shared" si="182"/>
        <v>0</v>
      </c>
      <c r="AP93" s="266">
        <f t="shared" si="182"/>
        <v>0</v>
      </c>
      <c r="AQ93" s="266">
        <f t="shared" si="182"/>
        <v>0</v>
      </c>
      <c r="AR93" s="266">
        <f t="shared" si="182"/>
        <v>0</v>
      </c>
      <c r="AS93" s="266">
        <f t="shared" si="182"/>
        <v>4</v>
      </c>
      <c r="AT93" s="266">
        <f t="shared" si="182"/>
        <v>4</v>
      </c>
      <c r="AU93" s="266">
        <f t="shared" si="182"/>
        <v>0</v>
      </c>
      <c r="AV93" s="266">
        <f t="shared" si="182"/>
        <v>0</v>
      </c>
      <c r="AW93" s="18">
        <f t="shared" si="133"/>
        <v>22</v>
      </c>
      <c r="AX93" s="766">
        <f>AW93+AW94</f>
        <v>44</v>
      </c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82"/>
      <c r="DY93" s="182"/>
      <c r="DZ93" s="7"/>
      <c r="EA93" s="7"/>
      <c r="EB93" s="7"/>
      <c r="EC93" s="7"/>
      <c r="ED93" s="7"/>
      <c r="EE93" s="7"/>
    </row>
    <row r="94" spans="1:135" ht="14.1" customHeight="1" x14ac:dyDescent="0.25">
      <c r="A94" s="770" t="s">
        <v>490</v>
      </c>
      <c r="B94" s="770"/>
      <c r="C94" s="770"/>
      <c r="D94" s="234">
        <f>COUNTIF(D12:D64,"O.34")</f>
        <v>0</v>
      </c>
      <c r="E94" s="234">
        <f t="shared" ref="E94:X94" si="183">COUNTIF(E12:E64,"O.31")</f>
        <v>0</v>
      </c>
      <c r="F94" s="234">
        <f t="shared" si="183"/>
        <v>0</v>
      </c>
      <c r="G94" s="234">
        <f t="shared" si="183"/>
        <v>0</v>
      </c>
      <c r="H94" s="234">
        <f t="shared" si="183"/>
        <v>0</v>
      </c>
      <c r="I94" s="234">
        <f t="shared" si="183"/>
        <v>0</v>
      </c>
      <c r="J94" s="234">
        <f t="shared" si="183"/>
        <v>0</v>
      </c>
      <c r="K94" s="234">
        <f t="shared" si="183"/>
        <v>0</v>
      </c>
      <c r="L94" s="234">
        <f t="shared" si="183"/>
        <v>0</v>
      </c>
      <c r="M94" s="234">
        <f t="shared" si="183"/>
        <v>0</v>
      </c>
      <c r="N94" s="222">
        <f t="shared" si="183"/>
        <v>0</v>
      </c>
      <c r="O94" s="222">
        <f t="shared" si="183"/>
        <v>0</v>
      </c>
      <c r="P94" s="234">
        <f t="shared" si="183"/>
        <v>0</v>
      </c>
      <c r="Q94" s="234">
        <f t="shared" si="183"/>
        <v>0</v>
      </c>
      <c r="R94" s="234">
        <f t="shared" si="183"/>
        <v>0</v>
      </c>
      <c r="S94" s="234">
        <f t="shared" si="183"/>
        <v>0</v>
      </c>
      <c r="T94" s="234">
        <f t="shared" si="183"/>
        <v>0</v>
      </c>
      <c r="U94" s="234">
        <f t="shared" si="183"/>
        <v>0</v>
      </c>
      <c r="V94" s="234">
        <f t="shared" si="183"/>
        <v>0</v>
      </c>
      <c r="W94" s="234">
        <f t="shared" si="183"/>
        <v>0</v>
      </c>
      <c r="X94" s="234">
        <f t="shared" si="183"/>
        <v>0</v>
      </c>
      <c r="Y94" s="2"/>
      <c r="Z94" s="234">
        <f t="shared" si="128"/>
        <v>0</v>
      </c>
      <c r="AA94" s="767"/>
      <c r="AB94" s="266">
        <f>COUNTIF(AB11:AB63,"O.34")</f>
        <v>0</v>
      </c>
      <c r="AC94" s="266">
        <f t="shared" ref="AC94:AV94" si="184">COUNTIF(AC11:AC63,"O.34")</f>
        <v>0</v>
      </c>
      <c r="AD94" s="266">
        <f t="shared" si="184"/>
        <v>0</v>
      </c>
      <c r="AE94" s="266">
        <f t="shared" si="184"/>
        <v>3</v>
      </c>
      <c r="AF94" s="266">
        <f t="shared" si="184"/>
        <v>3</v>
      </c>
      <c r="AG94" s="266">
        <f t="shared" si="184"/>
        <v>0</v>
      </c>
      <c r="AH94" s="266">
        <f t="shared" si="184"/>
        <v>0</v>
      </c>
      <c r="AI94" s="266">
        <f t="shared" si="184"/>
        <v>0</v>
      </c>
      <c r="AJ94" s="266">
        <f t="shared" si="184"/>
        <v>0</v>
      </c>
      <c r="AK94" s="266">
        <f t="shared" si="184"/>
        <v>0</v>
      </c>
      <c r="AL94" s="266">
        <f t="shared" si="184"/>
        <v>4</v>
      </c>
      <c r="AM94" s="266">
        <f t="shared" si="184"/>
        <v>4</v>
      </c>
      <c r="AN94" s="266">
        <f t="shared" si="184"/>
        <v>0</v>
      </c>
      <c r="AO94" s="266">
        <f t="shared" si="184"/>
        <v>0</v>
      </c>
      <c r="AP94" s="266">
        <f t="shared" si="184"/>
        <v>0</v>
      </c>
      <c r="AQ94" s="266">
        <f t="shared" si="184"/>
        <v>0</v>
      </c>
      <c r="AR94" s="266">
        <f t="shared" si="184"/>
        <v>0</v>
      </c>
      <c r="AS94" s="266">
        <f t="shared" si="184"/>
        <v>4</v>
      </c>
      <c r="AT94" s="266">
        <f t="shared" si="184"/>
        <v>4</v>
      </c>
      <c r="AU94" s="266">
        <f t="shared" si="184"/>
        <v>0</v>
      </c>
      <c r="AV94" s="266">
        <f t="shared" si="184"/>
        <v>0</v>
      </c>
      <c r="AW94" s="18">
        <f t="shared" si="133"/>
        <v>22</v>
      </c>
      <c r="AX94" s="766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82"/>
      <c r="DY94" s="182"/>
      <c r="DZ94" s="7"/>
      <c r="EA94" s="7"/>
      <c r="EB94" s="7"/>
      <c r="EC94" s="7"/>
      <c r="ED94" s="7"/>
      <c r="EE94" s="7"/>
    </row>
    <row r="95" spans="1:135" ht="14.1" customHeight="1" x14ac:dyDescent="0.25">
      <c r="A95" s="770" t="s">
        <v>473</v>
      </c>
      <c r="B95" s="770"/>
      <c r="C95" s="770"/>
      <c r="D95" s="234">
        <f t="shared" ref="D95:X95" si="185">COUNTIF(D12:D64,"H.6")</f>
        <v>0</v>
      </c>
      <c r="E95" s="234">
        <f t="shared" si="185"/>
        <v>0</v>
      </c>
      <c r="F95" s="234">
        <f t="shared" si="185"/>
        <v>0</v>
      </c>
      <c r="G95" s="234">
        <f t="shared" si="185"/>
        <v>0</v>
      </c>
      <c r="H95" s="234">
        <f t="shared" si="185"/>
        <v>0</v>
      </c>
      <c r="I95" s="234">
        <f t="shared" si="185"/>
        <v>0</v>
      </c>
      <c r="J95" s="234">
        <f t="shared" si="185"/>
        <v>0</v>
      </c>
      <c r="K95" s="234">
        <f t="shared" si="185"/>
        <v>0</v>
      </c>
      <c r="L95" s="234">
        <f t="shared" si="185"/>
        <v>0</v>
      </c>
      <c r="M95" s="234">
        <f t="shared" si="185"/>
        <v>0</v>
      </c>
      <c r="N95" s="222">
        <f t="shared" si="185"/>
        <v>0</v>
      </c>
      <c r="O95" s="222">
        <f t="shared" si="185"/>
        <v>0</v>
      </c>
      <c r="P95" s="234">
        <f t="shared" si="185"/>
        <v>0</v>
      </c>
      <c r="Q95" s="234">
        <f t="shared" si="185"/>
        <v>0</v>
      </c>
      <c r="R95" s="234">
        <f t="shared" si="185"/>
        <v>0</v>
      </c>
      <c r="S95" s="234">
        <f t="shared" si="185"/>
        <v>0</v>
      </c>
      <c r="T95" s="234">
        <f t="shared" si="185"/>
        <v>0</v>
      </c>
      <c r="U95" s="234">
        <f t="shared" si="185"/>
        <v>0</v>
      </c>
      <c r="V95" s="234">
        <f t="shared" si="185"/>
        <v>0</v>
      </c>
      <c r="W95" s="234">
        <f t="shared" si="185"/>
        <v>0</v>
      </c>
      <c r="X95" s="234">
        <f t="shared" si="185"/>
        <v>0</v>
      </c>
      <c r="Y95" s="2"/>
      <c r="Z95" s="234">
        <f t="shared" si="128"/>
        <v>0</v>
      </c>
      <c r="AA95" s="235">
        <f>Z95</f>
        <v>0</v>
      </c>
      <c r="AB95" s="266">
        <f t="shared" ref="AB95:AV95" si="186">COUNTIF(AB11:AB63,"H.6")</f>
        <v>0</v>
      </c>
      <c r="AC95" s="266">
        <f t="shared" si="186"/>
        <v>0</v>
      </c>
      <c r="AD95" s="266">
        <f t="shared" si="186"/>
        <v>0</v>
      </c>
      <c r="AE95" s="266">
        <f t="shared" si="186"/>
        <v>0</v>
      </c>
      <c r="AF95" s="266">
        <f t="shared" si="186"/>
        <v>0</v>
      </c>
      <c r="AG95" s="266">
        <f t="shared" si="186"/>
        <v>0</v>
      </c>
      <c r="AH95" s="266">
        <f t="shared" si="186"/>
        <v>0</v>
      </c>
      <c r="AI95" s="266">
        <f t="shared" si="186"/>
        <v>0</v>
      </c>
      <c r="AJ95" s="266">
        <f t="shared" si="186"/>
        <v>0</v>
      </c>
      <c r="AK95" s="266">
        <f t="shared" si="186"/>
        <v>0</v>
      </c>
      <c r="AL95" s="266">
        <f t="shared" si="186"/>
        <v>0</v>
      </c>
      <c r="AM95" s="266">
        <f t="shared" si="186"/>
        <v>0</v>
      </c>
      <c r="AN95" s="266">
        <f t="shared" si="186"/>
        <v>0</v>
      </c>
      <c r="AO95" s="266">
        <f t="shared" si="186"/>
        <v>0</v>
      </c>
      <c r="AP95" s="266">
        <f t="shared" si="186"/>
        <v>4</v>
      </c>
      <c r="AQ95" s="266">
        <f t="shared" si="186"/>
        <v>4</v>
      </c>
      <c r="AR95" s="266">
        <f t="shared" si="186"/>
        <v>4</v>
      </c>
      <c r="AS95" s="266">
        <f t="shared" si="186"/>
        <v>0</v>
      </c>
      <c r="AT95" s="266">
        <f t="shared" si="186"/>
        <v>0</v>
      </c>
      <c r="AU95" s="266">
        <f t="shared" si="186"/>
        <v>0</v>
      </c>
      <c r="AV95" s="18">
        <f t="shared" si="186"/>
        <v>0</v>
      </c>
      <c r="AW95" s="18">
        <f t="shared" si="133"/>
        <v>12</v>
      </c>
      <c r="AX95" s="18">
        <f>AW95</f>
        <v>12</v>
      </c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82"/>
      <c r="DY95" s="182"/>
      <c r="DZ95" s="7"/>
      <c r="EA95" s="7"/>
      <c r="EB95" s="7"/>
      <c r="EC95" s="7"/>
      <c r="ED95" s="7"/>
      <c r="EE95" s="7"/>
    </row>
    <row r="96" spans="1:135" ht="14.1" customHeight="1" x14ac:dyDescent="0.25">
      <c r="A96" s="770" t="s">
        <v>531</v>
      </c>
      <c r="B96" s="770"/>
      <c r="C96" s="770"/>
      <c r="D96" s="234">
        <f>COUNTIF(D12:D64,"HL.18")</f>
        <v>0</v>
      </c>
      <c r="E96" s="266">
        <f t="shared" ref="E96:X96" si="187">COUNTIF(E12:E64,"HL.18")</f>
        <v>0</v>
      </c>
      <c r="F96" s="266">
        <f t="shared" si="187"/>
        <v>0</v>
      </c>
      <c r="G96" s="266">
        <f t="shared" si="187"/>
        <v>0</v>
      </c>
      <c r="H96" s="266">
        <f t="shared" si="187"/>
        <v>0</v>
      </c>
      <c r="I96" s="266">
        <f t="shared" si="187"/>
        <v>0</v>
      </c>
      <c r="J96" s="266">
        <f t="shared" si="187"/>
        <v>0</v>
      </c>
      <c r="K96" s="266">
        <f t="shared" si="187"/>
        <v>0</v>
      </c>
      <c r="L96" s="266">
        <f t="shared" si="187"/>
        <v>0</v>
      </c>
      <c r="M96" s="266">
        <f t="shared" si="187"/>
        <v>0</v>
      </c>
      <c r="N96" s="266">
        <f t="shared" si="187"/>
        <v>0</v>
      </c>
      <c r="O96" s="266">
        <f t="shared" si="187"/>
        <v>0</v>
      </c>
      <c r="P96" s="266">
        <f t="shared" si="187"/>
        <v>0</v>
      </c>
      <c r="Q96" s="266">
        <f t="shared" si="187"/>
        <v>0</v>
      </c>
      <c r="R96" s="266">
        <f t="shared" si="187"/>
        <v>0</v>
      </c>
      <c r="S96" s="266">
        <f t="shared" si="187"/>
        <v>0</v>
      </c>
      <c r="T96" s="266">
        <f t="shared" si="187"/>
        <v>0</v>
      </c>
      <c r="U96" s="266">
        <f t="shared" si="187"/>
        <v>0</v>
      </c>
      <c r="V96" s="266">
        <f t="shared" si="187"/>
        <v>0</v>
      </c>
      <c r="W96" s="266">
        <f t="shared" si="187"/>
        <v>0</v>
      </c>
      <c r="X96" s="266">
        <f t="shared" si="187"/>
        <v>0</v>
      </c>
      <c r="Y96" s="2"/>
      <c r="Z96" s="234">
        <f t="shared" si="128"/>
        <v>0</v>
      </c>
      <c r="AA96" s="767">
        <f>Z97+Z96</f>
        <v>0</v>
      </c>
      <c r="AB96" s="266">
        <f>COUNTIF(AB12:AB64,"HL.18")</f>
        <v>0</v>
      </c>
      <c r="AC96" s="266">
        <f t="shared" ref="AC96:AV96" si="188">COUNTIF(AC12:AC64,"HL.18")</f>
        <v>0</v>
      </c>
      <c r="AD96" s="266">
        <f t="shared" si="188"/>
        <v>0</v>
      </c>
      <c r="AE96" s="266">
        <f t="shared" si="188"/>
        <v>0</v>
      </c>
      <c r="AF96" s="266">
        <f t="shared" si="188"/>
        <v>0</v>
      </c>
      <c r="AG96" s="266">
        <f t="shared" si="188"/>
        <v>0</v>
      </c>
      <c r="AH96" s="266">
        <f t="shared" si="188"/>
        <v>0</v>
      </c>
      <c r="AI96" s="266">
        <f t="shared" si="188"/>
        <v>0</v>
      </c>
      <c r="AJ96" s="266">
        <f t="shared" si="188"/>
        <v>0</v>
      </c>
      <c r="AK96" s="266">
        <f t="shared" si="188"/>
        <v>0</v>
      </c>
      <c r="AL96" s="266">
        <f t="shared" si="188"/>
        <v>0</v>
      </c>
      <c r="AM96" s="266">
        <f t="shared" si="188"/>
        <v>0</v>
      </c>
      <c r="AN96" s="266">
        <f t="shared" si="188"/>
        <v>0</v>
      </c>
      <c r="AO96" s="266">
        <f t="shared" si="188"/>
        <v>0</v>
      </c>
      <c r="AP96" s="266">
        <f t="shared" si="188"/>
        <v>0</v>
      </c>
      <c r="AQ96" s="266">
        <f t="shared" si="188"/>
        <v>0</v>
      </c>
      <c r="AR96" s="266">
        <f t="shared" si="188"/>
        <v>0</v>
      </c>
      <c r="AS96" s="266">
        <f t="shared" si="188"/>
        <v>0</v>
      </c>
      <c r="AT96" s="266">
        <f t="shared" si="188"/>
        <v>0</v>
      </c>
      <c r="AU96" s="266">
        <f t="shared" si="188"/>
        <v>0</v>
      </c>
      <c r="AV96" s="18">
        <f t="shared" si="188"/>
        <v>0</v>
      </c>
      <c r="AW96" s="18">
        <f t="shared" si="133"/>
        <v>0</v>
      </c>
      <c r="AX96" s="766">
        <f>AW96+AW97</f>
        <v>27</v>
      </c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82"/>
      <c r="DY96" s="182"/>
      <c r="DZ96" s="7"/>
      <c r="EA96" s="7"/>
      <c r="EB96" s="7"/>
      <c r="EC96" s="7"/>
      <c r="ED96" s="7"/>
      <c r="EE96" s="7"/>
    </row>
    <row r="97" spans="1:135" ht="14.1" customHeight="1" x14ac:dyDescent="0.25">
      <c r="A97" s="770" t="s">
        <v>530</v>
      </c>
      <c r="B97" s="770"/>
      <c r="C97" s="770"/>
      <c r="D97" s="234">
        <f>COUNTIF(D12:D64,"H.18")</f>
        <v>0</v>
      </c>
      <c r="E97" s="266">
        <f t="shared" ref="E97:X97" si="189">COUNTIF(E12:E64,"H.18")</f>
        <v>0</v>
      </c>
      <c r="F97" s="266">
        <f t="shared" si="189"/>
        <v>0</v>
      </c>
      <c r="G97" s="266">
        <f t="shared" si="189"/>
        <v>0</v>
      </c>
      <c r="H97" s="266">
        <f t="shared" si="189"/>
        <v>0</v>
      </c>
      <c r="I97" s="266">
        <f t="shared" si="189"/>
        <v>0</v>
      </c>
      <c r="J97" s="266">
        <f t="shared" si="189"/>
        <v>0</v>
      </c>
      <c r="K97" s="266">
        <f t="shared" si="189"/>
        <v>0</v>
      </c>
      <c r="L97" s="266">
        <f t="shared" si="189"/>
        <v>0</v>
      </c>
      <c r="M97" s="266">
        <f t="shared" si="189"/>
        <v>0</v>
      </c>
      <c r="N97" s="266">
        <f t="shared" si="189"/>
        <v>0</v>
      </c>
      <c r="O97" s="266">
        <f t="shared" si="189"/>
        <v>0</v>
      </c>
      <c r="P97" s="266">
        <f t="shared" si="189"/>
        <v>0</v>
      </c>
      <c r="Q97" s="266">
        <f t="shared" si="189"/>
        <v>0</v>
      </c>
      <c r="R97" s="266">
        <f t="shared" si="189"/>
        <v>0</v>
      </c>
      <c r="S97" s="266">
        <f t="shared" si="189"/>
        <v>0</v>
      </c>
      <c r="T97" s="266">
        <f t="shared" si="189"/>
        <v>0</v>
      </c>
      <c r="U97" s="266">
        <f t="shared" si="189"/>
        <v>0</v>
      </c>
      <c r="V97" s="266">
        <f t="shared" si="189"/>
        <v>0</v>
      </c>
      <c r="W97" s="266">
        <f t="shared" si="189"/>
        <v>0</v>
      </c>
      <c r="X97" s="266">
        <f t="shared" si="189"/>
        <v>0</v>
      </c>
      <c r="Y97" s="2"/>
      <c r="Z97" s="234">
        <f t="shared" si="128"/>
        <v>0</v>
      </c>
      <c r="AA97" s="767"/>
      <c r="AB97" s="266">
        <f>COUNTIF(AB12:AB64,"H.18")</f>
        <v>3</v>
      </c>
      <c r="AC97" s="266">
        <f t="shared" ref="AC97:AV97" si="190">COUNTIF(AC12:AC64,"H.18")</f>
        <v>3</v>
      </c>
      <c r="AD97" s="266">
        <f t="shared" si="190"/>
        <v>3</v>
      </c>
      <c r="AE97" s="266">
        <f t="shared" si="190"/>
        <v>0</v>
      </c>
      <c r="AF97" s="266">
        <f t="shared" si="190"/>
        <v>0</v>
      </c>
      <c r="AG97" s="266">
        <f t="shared" si="190"/>
        <v>3</v>
      </c>
      <c r="AH97" s="266">
        <f t="shared" si="190"/>
        <v>3</v>
      </c>
      <c r="AI97" s="266">
        <f t="shared" si="190"/>
        <v>4</v>
      </c>
      <c r="AJ97" s="266">
        <f t="shared" si="190"/>
        <v>4</v>
      </c>
      <c r="AK97" s="266">
        <f t="shared" si="190"/>
        <v>4</v>
      </c>
      <c r="AL97" s="266">
        <f t="shared" si="190"/>
        <v>0</v>
      </c>
      <c r="AM97" s="266">
        <f t="shared" si="190"/>
        <v>0</v>
      </c>
      <c r="AN97" s="266">
        <f t="shared" si="190"/>
        <v>0</v>
      </c>
      <c r="AO97" s="266">
        <f t="shared" si="190"/>
        <v>0</v>
      </c>
      <c r="AP97" s="266">
        <f t="shared" si="190"/>
        <v>0</v>
      </c>
      <c r="AQ97" s="266">
        <f t="shared" si="190"/>
        <v>0</v>
      </c>
      <c r="AR97" s="266">
        <f t="shared" si="190"/>
        <v>0</v>
      </c>
      <c r="AS97" s="266">
        <f t="shared" si="190"/>
        <v>0</v>
      </c>
      <c r="AT97" s="266">
        <f t="shared" si="190"/>
        <v>0</v>
      </c>
      <c r="AU97" s="266">
        <f t="shared" si="190"/>
        <v>0</v>
      </c>
      <c r="AV97" s="18">
        <f t="shared" si="190"/>
        <v>0</v>
      </c>
      <c r="AW97" s="18">
        <f t="shared" si="133"/>
        <v>27</v>
      </c>
      <c r="AX97" s="766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82"/>
      <c r="DY97" s="182"/>
      <c r="DZ97" s="7"/>
      <c r="EA97" s="7"/>
      <c r="EB97" s="7"/>
      <c r="EC97" s="7"/>
      <c r="ED97" s="7"/>
      <c r="EE97" s="7"/>
    </row>
    <row r="98" spans="1:135" ht="14.1" customHeight="1" x14ac:dyDescent="0.25">
      <c r="A98" s="770" t="s">
        <v>474</v>
      </c>
      <c r="B98" s="770"/>
      <c r="C98" s="770"/>
      <c r="D98" s="234">
        <f t="shared" ref="D98:X98" si="191">COUNTIF(D12:D64,"I.2")</f>
        <v>0</v>
      </c>
      <c r="E98" s="234">
        <f t="shared" si="191"/>
        <v>0</v>
      </c>
      <c r="F98" s="234">
        <f t="shared" si="191"/>
        <v>0</v>
      </c>
      <c r="G98" s="234">
        <f t="shared" si="191"/>
        <v>0</v>
      </c>
      <c r="H98" s="234">
        <f t="shared" si="191"/>
        <v>0</v>
      </c>
      <c r="I98" s="234">
        <f t="shared" si="191"/>
        <v>0</v>
      </c>
      <c r="J98" s="234">
        <f t="shared" si="191"/>
        <v>0</v>
      </c>
      <c r="K98" s="234">
        <f t="shared" si="191"/>
        <v>0</v>
      </c>
      <c r="L98" s="234">
        <f t="shared" si="191"/>
        <v>0</v>
      </c>
      <c r="M98" s="234">
        <f t="shared" si="191"/>
        <v>0</v>
      </c>
      <c r="N98" s="222">
        <f t="shared" si="191"/>
        <v>0</v>
      </c>
      <c r="O98" s="222">
        <f t="shared" si="191"/>
        <v>0</v>
      </c>
      <c r="P98" s="234">
        <f t="shared" si="191"/>
        <v>0</v>
      </c>
      <c r="Q98" s="234">
        <f t="shared" si="191"/>
        <v>0</v>
      </c>
      <c r="R98" s="234">
        <f t="shared" si="191"/>
        <v>0</v>
      </c>
      <c r="S98" s="234">
        <f t="shared" si="191"/>
        <v>0</v>
      </c>
      <c r="T98" s="234">
        <f t="shared" si="191"/>
        <v>0</v>
      </c>
      <c r="U98" s="234">
        <f t="shared" si="191"/>
        <v>0</v>
      </c>
      <c r="V98" s="234">
        <f t="shared" si="191"/>
        <v>0</v>
      </c>
      <c r="W98" s="234">
        <f t="shared" si="191"/>
        <v>0</v>
      </c>
      <c r="X98" s="234">
        <f t="shared" si="191"/>
        <v>0</v>
      </c>
      <c r="Y98" s="2"/>
      <c r="Z98" s="234">
        <f t="shared" si="128"/>
        <v>0</v>
      </c>
      <c r="AA98" s="235">
        <f>Z98</f>
        <v>0</v>
      </c>
      <c r="AB98" s="266">
        <f t="shared" ref="AB98:AV98" si="192">COUNTIF(AB11:AB63,"I.2")</f>
        <v>0</v>
      </c>
      <c r="AC98" s="266">
        <f t="shared" si="192"/>
        <v>0</v>
      </c>
      <c r="AD98" s="266">
        <f t="shared" si="192"/>
        <v>0</v>
      </c>
      <c r="AE98" s="266">
        <f t="shared" si="192"/>
        <v>0</v>
      </c>
      <c r="AF98" s="266">
        <f t="shared" si="192"/>
        <v>0</v>
      </c>
      <c r="AG98" s="266">
        <f t="shared" si="192"/>
        <v>0</v>
      </c>
      <c r="AH98" s="266">
        <f t="shared" si="192"/>
        <v>0</v>
      </c>
      <c r="AI98" s="266">
        <f t="shared" si="192"/>
        <v>0</v>
      </c>
      <c r="AJ98" s="266">
        <f t="shared" si="192"/>
        <v>0</v>
      </c>
      <c r="AK98" s="266">
        <f t="shared" si="192"/>
        <v>0</v>
      </c>
      <c r="AL98" s="266">
        <f t="shared" si="192"/>
        <v>0</v>
      </c>
      <c r="AM98" s="266">
        <f t="shared" si="192"/>
        <v>0</v>
      </c>
      <c r="AN98" s="266">
        <f t="shared" si="192"/>
        <v>0</v>
      </c>
      <c r="AO98" s="266">
        <f t="shared" si="192"/>
        <v>0</v>
      </c>
      <c r="AP98" s="266">
        <f t="shared" si="192"/>
        <v>4</v>
      </c>
      <c r="AQ98" s="266">
        <f t="shared" si="192"/>
        <v>4</v>
      </c>
      <c r="AR98" s="266">
        <f t="shared" si="192"/>
        <v>4</v>
      </c>
      <c r="AS98" s="266">
        <f t="shared" si="192"/>
        <v>0</v>
      </c>
      <c r="AT98" s="266">
        <f t="shared" si="192"/>
        <v>0</v>
      </c>
      <c r="AU98" s="266">
        <f t="shared" si="192"/>
        <v>0</v>
      </c>
      <c r="AV98" s="18">
        <f t="shared" si="192"/>
        <v>0</v>
      </c>
      <c r="AW98" s="18">
        <f t="shared" si="133"/>
        <v>12</v>
      </c>
      <c r="AX98" s="18">
        <f>AW98</f>
        <v>12</v>
      </c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82"/>
      <c r="DY98" s="182"/>
      <c r="DZ98" s="7"/>
      <c r="EA98" s="7"/>
      <c r="EB98" s="7"/>
      <c r="EC98" s="7"/>
      <c r="ED98" s="7"/>
      <c r="EE98" s="7"/>
    </row>
    <row r="99" spans="1:135" ht="14.1" customHeight="1" x14ac:dyDescent="0.25">
      <c r="A99" s="770" t="s">
        <v>568</v>
      </c>
      <c r="B99" s="770"/>
      <c r="C99" s="770"/>
      <c r="D99" s="234">
        <f>COUNTIF(D12:D64,"I.23")</f>
        <v>0</v>
      </c>
      <c r="E99" s="266">
        <f t="shared" ref="E99:X99" si="193">COUNTIF(E12:E64,"I.23")</f>
        <v>0</v>
      </c>
      <c r="F99" s="266">
        <f t="shared" si="193"/>
        <v>0</v>
      </c>
      <c r="G99" s="266">
        <f t="shared" si="193"/>
        <v>0</v>
      </c>
      <c r="H99" s="266">
        <f t="shared" si="193"/>
        <v>0</v>
      </c>
      <c r="I99" s="266">
        <f t="shared" si="193"/>
        <v>0</v>
      </c>
      <c r="J99" s="266">
        <f t="shared" si="193"/>
        <v>0</v>
      </c>
      <c r="K99" s="266">
        <f t="shared" si="193"/>
        <v>0</v>
      </c>
      <c r="L99" s="266">
        <f t="shared" si="193"/>
        <v>0</v>
      </c>
      <c r="M99" s="266">
        <f t="shared" si="193"/>
        <v>0</v>
      </c>
      <c r="N99" s="266">
        <f t="shared" si="193"/>
        <v>0</v>
      </c>
      <c r="O99" s="266">
        <f t="shared" si="193"/>
        <v>0</v>
      </c>
      <c r="P99" s="266">
        <f t="shared" si="193"/>
        <v>0</v>
      </c>
      <c r="Q99" s="266">
        <f t="shared" si="193"/>
        <v>0</v>
      </c>
      <c r="R99" s="266">
        <f t="shared" si="193"/>
        <v>0</v>
      </c>
      <c r="S99" s="266">
        <f t="shared" si="193"/>
        <v>0</v>
      </c>
      <c r="T99" s="266">
        <f t="shared" si="193"/>
        <v>0</v>
      </c>
      <c r="U99" s="266">
        <f t="shared" si="193"/>
        <v>0</v>
      </c>
      <c r="V99" s="266">
        <f t="shared" si="193"/>
        <v>0</v>
      </c>
      <c r="W99" s="266">
        <f t="shared" si="193"/>
        <v>0</v>
      </c>
      <c r="X99" s="266">
        <f t="shared" si="193"/>
        <v>0</v>
      </c>
      <c r="Y99" s="2"/>
      <c r="Z99" s="234">
        <f t="shared" si="128"/>
        <v>0</v>
      </c>
      <c r="AA99" s="767">
        <f>Z99+Z100</f>
        <v>0</v>
      </c>
      <c r="AB99" s="266">
        <f>COUNTIF(AB12:AB64,"I.23")</f>
        <v>3</v>
      </c>
      <c r="AC99" s="266">
        <f t="shared" ref="AC99:AV99" si="194">COUNTIF(AC12:AC64,"I.23")</f>
        <v>3</v>
      </c>
      <c r="AD99" s="266">
        <f t="shared" si="194"/>
        <v>3</v>
      </c>
      <c r="AE99" s="266">
        <f t="shared" si="194"/>
        <v>0</v>
      </c>
      <c r="AF99" s="266">
        <f t="shared" si="194"/>
        <v>0</v>
      </c>
      <c r="AG99" s="266">
        <f t="shared" si="194"/>
        <v>0</v>
      </c>
      <c r="AH99" s="266">
        <f t="shared" si="194"/>
        <v>0</v>
      </c>
      <c r="AI99" s="266">
        <f t="shared" si="194"/>
        <v>4</v>
      </c>
      <c r="AJ99" s="266">
        <f t="shared" si="194"/>
        <v>4</v>
      </c>
      <c r="AK99" s="266">
        <f t="shared" si="194"/>
        <v>4</v>
      </c>
      <c r="AL99" s="266">
        <f t="shared" si="194"/>
        <v>0</v>
      </c>
      <c r="AM99" s="266">
        <f t="shared" si="194"/>
        <v>0</v>
      </c>
      <c r="AN99" s="266">
        <f t="shared" si="194"/>
        <v>0</v>
      </c>
      <c r="AO99" s="266">
        <f t="shared" si="194"/>
        <v>0</v>
      </c>
      <c r="AP99" s="266">
        <f t="shared" si="194"/>
        <v>0</v>
      </c>
      <c r="AQ99" s="266">
        <f t="shared" si="194"/>
        <v>0</v>
      </c>
      <c r="AR99" s="266">
        <f t="shared" si="194"/>
        <v>0</v>
      </c>
      <c r="AS99" s="266">
        <f t="shared" si="194"/>
        <v>0</v>
      </c>
      <c r="AT99" s="266">
        <f t="shared" si="194"/>
        <v>0</v>
      </c>
      <c r="AU99" s="266">
        <f t="shared" si="194"/>
        <v>0</v>
      </c>
      <c r="AV99" s="18">
        <f t="shared" si="194"/>
        <v>0</v>
      </c>
      <c r="AW99" s="18">
        <f t="shared" si="133"/>
        <v>21</v>
      </c>
      <c r="AX99" s="766">
        <f>AW99+AW100</f>
        <v>27</v>
      </c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82"/>
      <c r="DY99" s="182"/>
      <c r="DZ99" s="7"/>
      <c r="EA99" s="7"/>
      <c r="EB99" s="7"/>
      <c r="EC99" s="7"/>
      <c r="ED99" s="7"/>
      <c r="EE99" s="7"/>
    </row>
    <row r="100" spans="1:135" ht="14.1" customHeight="1" x14ac:dyDescent="0.25">
      <c r="A100" s="267" t="s">
        <v>568</v>
      </c>
      <c r="B100" s="267"/>
      <c r="C100" s="267"/>
      <c r="D100" s="266">
        <f>COUNTIF(D12:D64,"T.23")</f>
        <v>0</v>
      </c>
      <c r="E100" s="266">
        <f t="shared" ref="E100:X100" si="195">COUNTIF(E12:E64,"T.23")</f>
        <v>0</v>
      </c>
      <c r="F100" s="266">
        <f t="shared" si="195"/>
        <v>0</v>
      </c>
      <c r="G100" s="266">
        <f t="shared" si="195"/>
        <v>0</v>
      </c>
      <c r="H100" s="266">
        <f t="shared" si="195"/>
        <v>0</v>
      </c>
      <c r="I100" s="266">
        <f t="shared" si="195"/>
        <v>0</v>
      </c>
      <c r="J100" s="266">
        <f t="shared" si="195"/>
        <v>0</v>
      </c>
      <c r="K100" s="266">
        <f t="shared" si="195"/>
        <v>0</v>
      </c>
      <c r="L100" s="266">
        <f t="shared" si="195"/>
        <v>0</v>
      </c>
      <c r="M100" s="266">
        <f t="shared" si="195"/>
        <v>0</v>
      </c>
      <c r="N100" s="266">
        <f t="shared" si="195"/>
        <v>0</v>
      </c>
      <c r="O100" s="266">
        <f t="shared" si="195"/>
        <v>0</v>
      </c>
      <c r="P100" s="266">
        <f t="shared" si="195"/>
        <v>0</v>
      </c>
      <c r="Q100" s="266">
        <f t="shared" si="195"/>
        <v>0</v>
      </c>
      <c r="R100" s="266">
        <f t="shared" si="195"/>
        <v>0</v>
      </c>
      <c r="S100" s="266">
        <f t="shared" si="195"/>
        <v>0</v>
      </c>
      <c r="T100" s="266">
        <f t="shared" si="195"/>
        <v>0</v>
      </c>
      <c r="U100" s="266">
        <f t="shared" si="195"/>
        <v>0</v>
      </c>
      <c r="V100" s="266">
        <f t="shared" si="195"/>
        <v>0</v>
      </c>
      <c r="W100" s="266">
        <f t="shared" si="195"/>
        <v>0</v>
      </c>
      <c r="X100" s="266">
        <f t="shared" si="195"/>
        <v>0</v>
      </c>
      <c r="Y100" s="2"/>
      <c r="Z100" s="266">
        <f t="shared" si="128"/>
        <v>0</v>
      </c>
      <c r="AA100" s="767"/>
      <c r="AB100" s="266">
        <f>COUNTIF(AB12:AB64,"T.23")</f>
        <v>0</v>
      </c>
      <c r="AC100" s="266">
        <f t="shared" ref="AC100:AV100" si="196">COUNTIF(AC12:AC64,"T.23")</f>
        <v>0</v>
      </c>
      <c r="AD100" s="266">
        <f t="shared" si="196"/>
        <v>0</v>
      </c>
      <c r="AE100" s="266">
        <f t="shared" si="196"/>
        <v>0</v>
      </c>
      <c r="AF100" s="266">
        <f t="shared" si="196"/>
        <v>0</v>
      </c>
      <c r="AG100" s="266">
        <f t="shared" si="196"/>
        <v>0</v>
      </c>
      <c r="AH100" s="266">
        <f t="shared" si="196"/>
        <v>0</v>
      </c>
      <c r="AI100" s="266">
        <f t="shared" si="196"/>
        <v>0</v>
      </c>
      <c r="AJ100" s="266">
        <f t="shared" si="196"/>
        <v>0</v>
      </c>
      <c r="AK100" s="266">
        <f t="shared" si="196"/>
        <v>0</v>
      </c>
      <c r="AL100" s="266">
        <f t="shared" si="196"/>
        <v>0</v>
      </c>
      <c r="AM100" s="266">
        <f t="shared" si="196"/>
        <v>0</v>
      </c>
      <c r="AN100" s="266">
        <f t="shared" si="196"/>
        <v>0</v>
      </c>
      <c r="AO100" s="266">
        <f t="shared" si="196"/>
        <v>0</v>
      </c>
      <c r="AP100" s="266">
        <f t="shared" si="196"/>
        <v>0</v>
      </c>
      <c r="AQ100" s="266">
        <f t="shared" si="196"/>
        <v>0</v>
      </c>
      <c r="AR100" s="266">
        <f t="shared" si="196"/>
        <v>0</v>
      </c>
      <c r="AS100" s="266">
        <f t="shared" si="196"/>
        <v>0</v>
      </c>
      <c r="AT100" s="266">
        <f t="shared" si="196"/>
        <v>2</v>
      </c>
      <c r="AU100" s="266">
        <f t="shared" si="196"/>
        <v>2</v>
      </c>
      <c r="AV100" s="18">
        <f t="shared" si="196"/>
        <v>2</v>
      </c>
      <c r="AW100" s="18">
        <f t="shared" si="133"/>
        <v>6</v>
      </c>
      <c r="AX100" s="766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82"/>
      <c r="DY100" s="182"/>
      <c r="DZ100" s="7"/>
      <c r="EA100" s="7"/>
      <c r="EB100" s="7"/>
      <c r="EC100" s="7"/>
      <c r="ED100" s="7"/>
      <c r="EE100" s="7"/>
    </row>
    <row r="101" spans="1:135" ht="14.1" customHeight="1" x14ac:dyDescent="0.25">
      <c r="A101" s="770" t="s">
        <v>475</v>
      </c>
      <c r="B101" s="770"/>
      <c r="C101" s="770"/>
      <c r="D101" s="234">
        <f t="shared" ref="D101:X101" si="197">COUNTIF(D12:D64,"J.4")</f>
        <v>0</v>
      </c>
      <c r="E101" s="234">
        <f t="shared" si="197"/>
        <v>0</v>
      </c>
      <c r="F101" s="234">
        <f t="shared" si="197"/>
        <v>0</v>
      </c>
      <c r="G101" s="234">
        <f t="shared" si="197"/>
        <v>0</v>
      </c>
      <c r="H101" s="234">
        <f t="shared" si="197"/>
        <v>0</v>
      </c>
      <c r="I101" s="234">
        <f t="shared" si="197"/>
        <v>0</v>
      </c>
      <c r="J101" s="234">
        <f t="shared" si="197"/>
        <v>0</v>
      </c>
      <c r="K101" s="234">
        <f t="shared" si="197"/>
        <v>0</v>
      </c>
      <c r="L101" s="234">
        <f t="shared" si="197"/>
        <v>0</v>
      </c>
      <c r="M101" s="234">
        <f t="shared" si="197"/>
        <v>0</v>
      </c>
      <c r="N101" s="222">
        <f t="shared" si="197"/>
        <v>0</v>
      </c>
      <c r="O101" s="222">
        <f t="shared" si="197"/>
        <v>0</v>
      </c>
      <c r="P101" s="234">
        <f t="shared" si="197"/>
        <v>0</v>
      </c>
      <c r="Q101" s="234">
        <f t="shared" si="197"/>
        <v>0</v>
      </c>
      <c r="R101" s="234">
        <f t="shared" si="197"/>
        <v>0</v>
      </c>
      <c r="S101" s="234">
        <f t="shared" si="197"/>
        <v>0</v>
      </c>
      <c r="T101" s="234">
        <f t="shared" si="197"/>
        <v>0</v>
      </c>
      <c r="U101" s="234">
        <f t="shared" si="197"/>
        <v>0</v>
      </c>
      <c r="V101" s="234">
        <f t="shared" si="197"/>
        <v>0</v>
      </c>
      <c r="W101" s="234">
        <f t="shared" si="197"/>
        <v>0</v>
      </c>
      <c r="X101" s="234">
        <f t="shared" si="197"/>
        <v>0</v>
      </c>
      <c r="Y101" s="2"/>
      <c r="Z101" s="234">
        <f t="shared" si="128"/>
        <v>0</v>
      </c>
      <c r="AA101" s="767">
        <f>Z101+Z102</f>
        <v>0</v>
      </c>
      <c r="AB101" s="266">
        <f t="shared" ref="AB101:AV101" si="198">COUNTIF(AB11:AB63,"J.4")</f>
        <v>3</v>
      </c>
      <c r="AC101" s="266">
        <f t="shared" si="198"/>
        <v>3</v>
      </c>
      <c r="AD101" s="266">
        <f t="shared" si="198"/>
        <v>3</v>
      </c>
      <c r="AE101" s="266">
        <f t="shared" si="198"/>
        <v>0</v>
      </c>
      <c r="AF101" s="266">
        <f t="shared" si="198"/>
        <v>0</v>
      </c>
      <c r="AG101" s="266">
        <f t="shared" si="198"/>
        <v>0</v>
      </c>
      <c r="AH101" s="266">
        <f t="shared" si="198"/>
        <v>0</v>
      </c>
      <c r="AI101" s="266">
        <f t="shared" si="198"/>
        <v>0</v>
      </c>
      <c r="AJ101" s="266">
        <f t="shared" si="198"/>
        <v>0</v>
      </c>
      <c r="AK101" s="266">
        <f t="shared" si="198"/>
        <v>0</v>
      </c>
      <c r="AL101" s="266">
        <f t="shared" si="198"/>
        <v>0</v>
      </c>
      <c r="AM101" s="266">
        <f t="shared" si="198"/>
        <v>0</v>
      </c>
      <c r="AN101" s="266">
        <f t="shared" si="198"/>
        <v>0</v>
      </c>
      <c r="AO101" s="266">
        <f t="shared" si="198"/>
        <v>0</v>
      </c>
      <c r="AP101" s="266">
        <f t="shared" si="198"/>
        <v>4</v>
      </c>
      <c r="AQ101" s="266">
        <f t="shared" si="198"/>
        <v>4</v>
      </c>
      <c r="AR101" s="266">
        <f t="shared" si="198"/>
        <v>4</v>
      </c>
      <c r="AS101" s="266">
        <f t="shared" si="198"/>
        <v>0</v>
      </c>
      <c r="AT101" s="266">
        <f t="shared" si="198"/>
        <v>0</v>
      </c>
      <c r="AU101" s="266">
        <f t="shared" si="198"/>
        <v>0</v>
      </c>
      <c r="AV101" s="18">
        <f t="shared" si="198"/>
        <v>0</v>
      </c>
      <c r="AW101" s="18">
        <f t="shared" si="133"/>
        <v>21</v>
      </c>
      <c r="AX101" s="766">
        <f>AW101+AW102</f>
        <v>24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82"/>
      <c r="DY101" s="182"/>
      <c r="DZ101" s="7"/>
      <c r="EA101" s="7"/>
      <c r="EB101" s="7"/>
      <c r="EC101" s="7"/>
      <c r="ED101" s="7"/>
      <c r="EE101" s="7"/>
    </row>
    <row r="102" spans="1:135" ht="14.1" customHeight="1" x14ac:dyDescent="0.25">
      <c r="A102" s="267" t="s">
        <v>599</v>
      </c>
      <c r="B102" s="267"/>
      <c r="C102" s="267"/>
      <c r="D102" s="266">
        <f>COUNTIF(D12:D64,"JL.4")</f>
        <v>0</v>
      </c>
      <c r="E102" s="266">
        <f t="shared" ref="E102:X102" si="199">COUNTIF(E12:E64,"JL.4")</f>
        <v>0</v>
      </c>
      <c r="F102" s="266">
        <f t="shared" si="199"/>
        <v>0</v>
      </c>
      <c r="G102" s="266">
        <f t="shared" si="199"/>
        <v>0</v>
      </c>
      <c r="H102" s="266">
        <f t="shared" si="199"/>
        <v>0</v>
      </c>
      <c r="I102" s="266">
        <f t="shared" si="199"/>
        <v>0</v>
      </c>
      <c r="J102" s="266">
        <f t="shared" si="199"/>
        <v>0</v>
      </c>
      <c r="K102" s="266">
        <f t="shared" si="199"/>
        <v>0</v>
      </c>
      <c r="L102" s="266">
        <f t="shared" si="199"/>
        <v>0</v>
      </c>
      <c r="M102" s="266">
        <f t="shared" si="199"/>
        <v>0</v>
      </c>
      <c r="N102" s="266">
        <f t="shared" si="199"/>
        <v>0</v>
      </c>
      <c r="O102" s="266">
        <f t="shared" si="199"/>
        <v>0</v>
      </c>
      <c r="P102" s="266">
        <f t="shared" si="199"/>
        <v>0</v>
      </c>
      <c r="Q102" s="266">
        <f t="shared" si="199"/>
        <v>0</v>
      </c>
      <c r="R102" s="266">
        <f t="shared" si="199"/>
        <v>0</v>
      </c>
      <c r="S102" s="266">
        <f t="shared" si="199"/>
        <v>0</v>
      </c>
      <c r="T102" s="266">
        <f t="shared" si="199"/>
        <v>0</v>
      </c>
      <c r="U102" s="266">
        <f t="shared" si="199"/>
        <v>0</v>
      </c>
      <c r="V102" s="266">
        <f t="shared" si="199"/>
        <v>0</v>
      </c>
      <c r="W102" s="266">
        <f t="shared" si="199"/>
        <v>0</v>
      </c>
      <c r="X102" s="266">
        <f t="shared" si="199"/>
        <v>0</v>
      </c>
      <c r="Y102" s="2"/>
      <c r="Z102" s="266">
        <f t="shared" si="128"/>
        <v>0</v>
      </c>
      <c r="AA102" s="767"/>
      <c r="AB102" s="266">
        <f>COUNTIF(AB12:AB64,"JL.4")</f>
        <v>0</v>
      </c>
      <c r="AC102" s="266">
        <f t="shared" ref="AC102:AV102" si="200">COUNTIF(AC12:AC64,"JL.4")</f>
        <v>0</v>
      </c>
      <c r="AD102" s="266">
        <f t="shared" si="200"/>
        <v>0</v>
      </c>
      <c r="AE102" s="266">
        <f t="shared" si="200"/>
        <v>3</v>
      </c>
      <c r="AF102" s="266">
        <f t="shared" si="200"/>
        <v>0</v>
      </c>
      <c r="AG102" s="266">
        <f t="shared" si="200"/>
        <v>0</v>
      </c>
      <c r="AH102" s="266">
        <f t="shared" si="200"/>
        <v>0</v>
      </c>
      <c r="AI102" s="266">
        <f t="shared" si="200"/>
        <v>0</v>
      </c>
      <c r="AJ102" s="266">
        <f t="shared" si="200"/>
        <v>0</v>
      </c>
      <c r="AK102" s="266">
        <f t="shared" si="200"/>
        <v>0</v>
      </c>
      <c r="AL102" s="266">
        <f t="shared" si="200"/>
        <v>0</v>
      </c>
      <c r="AM102" s="266">
        <f t="shared" si="200"/>
        <v>0</v>
      </c>
      <c r="AN102" s="266">
        <f t="shared" si="200"/>
        <v>0</v>
      </c>
      <c r="AO102" s="266">
        <f t="shared" si="200"/>
        <v>0</v>
      </c>
      <c r="AP102" s="266">
        <f t="shared" si="200"/>
        <v>0</v>
      </c>
      <c r="AQ102" s="266">
        <f t="shared" si="200"/>
        <v>0</v>
      </c>
      <c r="AR102" s="266">
        <f t="shared" si="200"/>
        <v>0</v>
      </c>
      <c r="AS102" s="266">
        <f t="shared" si="200"/>
        <v>0</v>
      </c>
      <c r="AT102" s="266">
        <f t="shared" si="200"/>
        <v>0</v>
      </c>
      <c r="AU102" s="266">
        <f t="shared" si="200"/>
        <v>0</v>
      </c>
      <c r="AV102" s="18">
        <f t="shared" si="200"/>
        <v>0</v>
      </c>
      <c r="AW102" s="18">
        <f t="shared" si="133"/>
        <v>3</v>
      </c>
      <c r="AX102" s="766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82"/>
      <c r="DY102" s="182"/>
      <c r="DZ102" s="7"/>
      <c r="EA102" s="7"/>
      <c r="EB102" s="7"/>
      <c r="EC102" s="7"/>
      <c r="ED102" s="7"/>
      <c r="EE102" s="7"/>
    </row>
    <row r="103" spans="1:135" ht="14.1" customHeight="1" x14ac:dyDescent="0.25">
      <c r="A103" s="770" t="s">
        <v>476</v>
      </c>
      <c r="B103" s="770"/>
      <c r="C103" s="770"/>
      <c r="D103" s="234">
        <f t="shared" ref="D103:X103" si="201">COUNTIF(D12:D64,"J.11")</f>
        <v>0</v>
      </c>
      <c r="E103" s="234">
        <f t="shared" si="201"/>
        <v>0</v>
      </c>
      <c r="F103" s="234">
        <f t="shared" si="201"/>
        <v>0</v>
      </c>
      <c r="G103" s="234">
        <f t="shared" si="201"/>
        <v>0</v>
      </c>
      <c r="H103" s="234">
        <f t="shared" si="201"/>
        <v>0</v>
      </c>
      <c r="I103" s="234">
        <f t="shared" si="201"/>
        <v>0</v>
      </c>
      <c r="J103" s="234">
        <f t="shared" si="201"/>
        <v>0</v>
      </c>
      <c r="K103" s="234">
        <f t="shared" si="201"/>
        <v>0</v>
      </c>
      <c r="L103" s="234">
        <f t="shared" si="201"/>
        <v>0</v>
      </c>
      <c r="M103" s="234">
        <f t="shared" si="201"/>
        <v>0</v>
      </c>
      <c r="N103" s="234">
        <f t="shared" si="201"/>
        <v>0</v>
      </c>
      <c r="O103" s="234">
        <f t="shared" si="201"/>
        <v>0</v>
      </c>
      <c r="P103" s="234">
        <f t="shared" si="201"/>
        <v>0</v>
      </c>
      <c r="Q103" s="234">
        <f t="shared" si="201"/>
        <v>0</v>
      </c>
      <c r="R103" s="234">
        <f t="shared" si="201"/>
        <v>0</v>
      </c>
      <c r="S103" s="234">
        <f t="shared" si="201"/>
        <v>0</v>
      </c>
      <c r="T103" s="234">
        <f t="shared" si="201"/>
        <v>0</v>
      </c>
      <c r="U103" s="234">
        <f t="shared" si="201"/>
        <v>0</v>
      </c>
      <c r="V103" s="234">
        <f t="shared" si="201"/>
        <v>0</v>
      </c>
      <c r="W103" s="234">
        <f t="shared" si="201"/>
        <v>0</v>
      </c>
      <c r="X103" s="234">
        <f t="shared" si="201"/>
        <v>0</v>
      </c>
      <c r="Y103" s="2"/>
      <c r="Z103" s="234">
        <f t="shared" si="128"/>
        <v>0</v>
      </c>
      <c r="AA103" s="767">
        <f>Z103+Z104</f>
        <v>0</v>
      </c>
      <c r="AB103" s="266">
        <f t="shared" ref="AB103:AV103" si="202">COUNTIF(AB11:AB63,"J.11")</f>
        <v>0</v>
      </c>
      <c r="AC103" s="266">
        <f t="shared" si="202"/>
        <v>0</v>
      </c>
      <c r="AD103" s="266">
        <f t="shared" si="202"/>
        <v>0</v>
      </c>
      <c r="AE103" s="266">
        <f t="shared" si="202"/>
        <v>0</v>
      </c>
      <c r="AF103" s="266">
        <f t="shared" si="202"/>
        <v>0</v>
      </c>
      <c r="AG103" s="266">
        <f t="shared" si="202"/>
        <v>0</v>
      </c>
      <c r="AH103" s="266">
        <f t="shared" si="202"/>
        <v>0</v>
      </c>
      <c r="AI103" s="266">
        <f t="shared" si="202"/>
        <v>4</v>
      </c>
      <c r="AJ103" s="266">
        <f t="shared" si="202"/>
        <v>4</v>
      </c>
      <c r="AK103" s="266">
        <f t="shared" si="202"/>
        <v>4</v>
      </c>
      <c r="AL103" s="266">
        <f t="shared" si="202"/>
        <v>0</v>
      </c>
      <c r="AM103" s="266">
        <f t="shared" si="202"/>
        <v>0</v>
      </c>
      <c r="AN103" s="266">
        <f t="shared" si="202"/>
        <v>0</v>
      </c>
      <c r="AO103" s="266">
        <f t="shared" si="202"/>
        <v>0</v>
      </c>
      <c r="AP103" s="266">
        <f t="shared" si="202"/>
        <v>0</v>
      </c>
      <c r="AQ103" s="266">
        <f t="shared" si="202"/>
        <v>0</v>
      </c>
      <c r="AR103" s="266">
        <f t="shared" si="202"/>
        <v>0</v>
      </c>
      <c r="AS103" s="266">
        <f t="shared" si="202"/>
        <v>0</v>
      </c>
      <c r="AT103" s="266">
        <f t="shared" si="202"/>
        <v>0</v>
      </c>
      <c r="AU103" s="266">
        <f t="shared" si="202"/>
        <v>0</v>
      </c>
      <c r="AV103" s="18">
        <f t="shared" si="202"/>
        <v>0</v>
      </c>
      <c r="AW103" s="18">
        <f t="shared" si="133"/>
        <v>12</v>
      </c>
      <c r="AX103" s="766">
        <f>AW103+AW104</f>
        <v>12</v>
      </c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82"/>
      <c r="DY103" s="182"/>
      <c r="DZ103" s="7"/>
      <c r="EA103" s="7"/>
      <c r="EB103" s="7"/>
      <c r="EC103" s="7"/>
      <c r="ED103" s="7"/>
      <c r="EE103" s="7"/>
    </row>
    <row r="104" spans="1:135" ht="14.1" customHeight="1" x14ac:dyDescent="0.25">
      <c r="A104" s="770" t="s">
        <v>482</v>
      </c>
      <c r="B104" s="770"/>
      <c r="C104" s="770"/>
      <c r="D104" s="234">
        <f t="shared" ref="D104:X104" si="203">COUNTIF(D12:D64,"JL.11")</f>
        <v>0</v>
      </c>
      <c r="E104" s="234">
        <f t="shared" si="203"/>
        <v>0</v>
      </c>
      <c r="F104" s="234">
        <f t="shared" si="203"/>
        <v>0</v>
      </c>
      <c r="G104" s="234">
        <f t="shared" si="203"/>
        <v>0</v>
      </c>
      <c r="H104" s="234">
        <f t="shared" si="203"/>
        <v>0</v>
      </c>
      <c r="I104" s="234">
        <f t="shared" si="203"/>
        <v>0</v>
      </c>
      <c r="J104" s="234">
        <f t="shared" si="203"/>
        <v>0</v>
      </c>
      <c r="K104" s="234">
        <f t="shared" si="203"/>
        <v>0</v>
      </c>
      <c r="L104" s="234">
        <f t="shared" si="203"/>
        <v>0</v>
      </c>
      <c r="M104" s="234">
        <f t="shared" si="203"/>
        <v>0</v>
      </c>
      <c r="N104" s="234">
        <f t="shared" si="203"/>
        <v>0</v>
      </c>
      <c r="O104" s="234">
        <f t="shared" si="203"/>
        <v>0</v>
      </c>
      <c r="P104" s="234">
        <f t="shared" si="203"/>
        <v>0</v>
      </c>
      <c r="Q104" s="234">
        <f t="shared" si="203"/>
        <v>0</v>
      </c>
      <c r="R104" s="234">
        <f t="shared" si="203"/>
        <v>0</v>
      </c>
      <c r="S104" s="234">
        <f t="shared" si="203"/>
        <v>0</v>
      </c>
      <c r="T104" s="234">
        <f t="shared" si="203"/>
        <v>0</v>
      </c>
      <c r="U104" s="234">
        <f t="shared" si="203"/>
        <v>0</v>
      </c>
      <c r="V104" s="234">
        <f t="shared" si="203"/>
        <v>0</v>
      </c>
      <c r="W104" s="234">
        <f t="shared" si="203"/>
        <v>0</v>
      </c>
      <c r="X104" s="234">
        <f t="shared" si="203"/>
        <v>0</v>
      </c>
      <c r="Y104" s="2"/>
      <c r="Z104" s="234">
        <f t="shared" si="128"/>
        <v>0</v>
      </c>
      <c r="AA104" s="767"/>
      <c r="AB104" s="266">
        <f t="shared" ref="AB104:AV104" si="204">COUNTIF(AB11:AB63,"JL.11")</f>
        <v>0</v>
      </c>
      <c r="AC104" s="266">
        <f t="shared" si="204"/>
        <v>0</v>
      </c>
      <c r="AD104" s="266">
        <f t="shared" si="204"/>
        <v>0</v>
      </c>
      <c r="AE104" s="266">
        <f t="shared" si="204"/>
        <v>0</v>
      </c>
      <c r="AF104" s="266">
        <f t="shared" si="204"/>
        <v>0</v>
      </c>
      <c r="AG104" s="266">
        <f t="shared" si="204"/>
        <v>0</v>
      </c>
      <c r="AH104" s="266">
        <f t="shared" si="204"/>
        <v>0</v>
      </c>
      <c r="AI104" s="266">
        <f t="shared" si="204"/>
        <v>0</v>
      </c>
      <c r="AJ104" s="266">
        <f t="shared" si="204"/>
        <v>0</v>
      </c>
      <c r="AK104" s="266">
        <f t="shared" si="204"/>
        <v>0</v>
      </c>
      <c r="AL104" s="266">
        <f t="shared" si="204"/>
        <v>0</v>
      </c>
      <c r="AM104" s="266">
        <f t="shared" si="204"/>
        <v>0</v>
      </c>
      <c r="AN104" s="266">
        <f t="shared" si="204"/>
        <v>0</v>
      </c>
      <c r="AO104" s="266">
        <f t="shared" si="204"/>
        <v>0</v>
      </c>
      <c r="AP104" s="266">
        <f t="shared" si="204"/>
        <v>0</v>
      </c>
      <c r="AQ104" s="266">
        <f t="shared" si="204"/>
        <v>0</v>
      </c>
      <c r="AR104" s="266">
        <f t="shared" si="204"/>
        <v>0</v>
      </c>
      <c r="AS104" s="266">
        <f t="shared" si="204"/>
        <v>0</v>
      </c>
      <c r="AT104" s="266">
        <f t="shared" si="204"/>
        <v>0</v>
      </c>
      <c r="AU104" s="266">
        <f t="shared" si="204"/>
        <v>0</v>
      </c>
      <c r="AV104" s="18">
        <f t="shared" si="204"/>
        <v>0</v>
      </c>
      <c r="AW104" s="18">
        <f t="shared" si="133"/>
        <v>0</v>
      </c>
      <c r="AX104" s="766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82"/>
      <c r="DY104" s="182"/>
      <c r="DZ104" s="7"/>
      <c r="EA104" s="7"/>
      <c r="EB104" s="7"/>
      <c r="EC104" s="7"/>
      <c r="ED104" s="7"/>
      <c r="EE104" s="7"/>
    </row>
    <row r="105" spans="1:135" ht="14.1" customHeight="1" x14ac:dyDescent="0.25">
      <c r="A105" s="246" t="s">
        <v>566</v>
      </c>
      <c r="B105" s="239"/>
      <c r="C105" s="239"/>
      <c r="D105" s="234">
        <f>COUNTIF(D12:D64,"JL.17")</f>
        <v>0</v>
      </c>
      <c r="E105" s="266">
        <f t="shared" ref="E105:X105" si="205">COUNTIF(E12:E64,"JL.17")</f>
        <v>0</v>
      </c>
      <c r="F105" s="266">
        <f t="shared" si="205"/>
        <v>0</v>
      </c>
      <c r="G105" s="266">
        <f t="shared" si="205"/>
        <v>0</v>
      </c>
      <c r="H105" s="266">
        <f t="shared" si="205"/>
        <v>0</v>
      </c>
      <c r="I105" s="266">
        <f t="shared" si="205"/>
        <v>0</v>
      </c>
      <c r="J105" s="266">
        <f t="shared" si="205"/>
        <v>0</v>
      </c>
      <c r="K105" s="266">
        <f t="shared" si="205"/>
        <v>0</v>
      </c>
      <c r="L105" s="266">
        <f t="shared" si="205"/>
        <v>0</v>
      </c>
      <c r="M105" s="266">
        <f t="shared" si="205"/>
        <v>0</v>
      </c>
      <c r="N105" s="266">
        <f t="shared" si="205"/>
        <v>0</v>
      </c>
      <c r="O105" s="266">
        <f t="shared" si="205"/>
        <v>0</v>
      </c>
      <c r="P105" s="266">
        <f t="shared" si="205"/>
        <v>0</v>
      </c>
      <c r="Q105" s="266">
        <f t="shared" si="205"/>
        <v>0</v>
      </c>
      <c r="R105" s="266">
        <f t="shared" si="205"/>
        <v>0</v>
      </c>
      <c r="S105" s="266">
        <f t="shared" si="205"/>
        <v>0</v>
      </c>
      <c r="T105" s="266">
        <f t="shared" si="205"/>
        <v>0</v>
      </c>
      <c r="U105" s="266">
        <f t="shared" si="205"/>
        <v>0</v>
      </c>
      <c r="V105" s="266">
        <f t="shared" si="205"/>
        <v>0</v>
      </c>
      <c r="W105" s="266">
        <f t="shared" si="205"/>
        <v>0</v>
      </c>
      <c r="X105" s="266">
        <f t="shared" si="205"/>
        <v>0</v>
      </c>
      <c r="Y105" s="2"/>
      <c r="Z105" s="234">
        <f t="shared" si="128"/>
        <v>0</v>
      </c>
      <c r="AA105" s="235">
        <f>Z105</f>
        <v>0</v>
      </c>
      <c r="AB105" s="266">
        <f>COUNTIF(AB12:AB64,"JL.17")</f>
        <v>0</v>
      </c>
      <c r="AC105" s="266">
        <f t="shared" ref="AC105:AV105" si="206">COUNTIF(AC12:AC64,"JL.17")</f>
        <v>0</v>
      </c>
      <c r="AD105" s="266">
        <f t="shared" si="206"/>
        <v>0</v>
      </c>
      <c r="AE105" s="266">
        <f t="shared" si="206"/>
        <v>0</v>
      </c>
      <c r="AF105" s="266">
        <f t="shared" si="206"/>
        <v>3</v>
      </c>
      <c r="AG105" s="266">
        <f t="shared" si="206"/>
        <v>0</v>
      </c>
      <c r="AH105" s="266">
        <f t="shared" si="206"/>
        <v>0</v>
      </c>
      <c r="AI105" s="266">
        <f t="shared" si="206"/>
        <v>0</v>
      </c>
      <c r="AJ105" s="266">
        <f t="shared" si="206"/>
        <v>0</v>
      </c>
      <c r="AK105" s="266">
        <f t="shared" si="206"/>
        <v>0</v>
      </c>
      <c r="AL105" s="266">
        <f t="shared" si="206"/>
        <v>4</v>
      </c>
      <c r="AM105" s="266">
        <f t="shared" si="206"/>
        <v>4</v>
      </c>
      <c r="AN105" s="266">
        <f t="shared" si="206"/>
        <v>0</v>
      </c>
      <c r="AO105" s="266">
        <f t="shared" si="206"/>
        <v>0</v>
      </c>
      <c r="AP105" s="266">
        <f t="shared" si="206"/>
        <v>0</v>
      </c>
      <c r="AQ105" s="266">
        <f t="shared" si="206"/>
        <v>0</v>
      </c>
      <c r="AR105" s="266">
        <f t="shared" si="206"/>
        <v>0</v>
      </c>
      <c r="AS105" s="266">
        <f t="shared" si="206"/>
        <v>4</v>
      </c>
      <c r="AT105" s="266">
        <f t="shared" si="206"/>
        <v>4</v>
      </c>
      <c r="AU105" s="266">
        <f t="shared" si="206"/>
        <v>0</v>
      </c>
      <c r="AV105" s="18">
        <f t="shared" si="206"/>
        <v>0</v>
      </c>
      <c r="AW105" s="18">
        <f t="shared" si="133"/>
        <v>19</v>
      </c>
      <c r="AX105" s="766">
        <f>AW105+AW106</f>
        <v>27</v>
      </c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82"/>
      <c r="DY105" s="182"/>
      <c r="DZ105" s="7"/>
      <c r="EA105" s="7"/>
      <c r="EB105" s="7"/>
      <c r="EC105" s="7"/>
      <c r="ED105" s="7"/>
      <c r="EE105" s="7"/>
    </row>
    <row r="106" spans="1:135" ht="14.1" customHeight="1" x14ac:dyDescent="0.25">
      <c r="A106" s="246" t="s">
        <v>567</v>
      </c>
      <c r="B106" s="239"/>
      <c r="C106" s="239"/>
      <c r="D106" s="234">
        <f>COUNTIF(D12:D64,"T.17")</f>
        <v>0</v>
      </c>
      <c r="E106" s="266">
        <f t="shared" ref="E106:X106" si="207">COUNTIF(E12:E64,"T.17")</f>
        <v>0</v>
      </c>
      <c r="F106" s="266">
        <f t="shared" si="207"/>
        <v>0</v>
      </c>
      <c r="G106" s="266">
        <f t="shared" si="207"/>
        <v>0</v>
      </c>
      <c r="H106" s="266">
        <f t="shared" si="207"/>
        <v>0</v>
      </c>
      <c r="I106" s="266">
        <f t="shared" si="207"/>
        <v>0</v>
      </c>
      <c r="J106" s="266">
        <f t="shared" si="207"/>
        <v>0</v>
      </c>
      <c r="K106" s="266">
        <f t="shared" si="207"/>
        <v>0</v>
      </c>
      <c r="L106" s="266">
        <f t="shared" si="207"/>
        <v>0</v>
      </c>
      <c r="M106" s="266">
        <f t="shared" si="207"/>
        <v>0</v>
      </c>
      <c r="N106" s="266">
        <f t="shared" si="207"/>
        <v>0</v>
      </c>
      <c r="O106" s="266">
        <f t="shared" si="207"/>
        <v>0</v>
      </c>
      <c r="P106" s="266">
        <f t="shared" si="207"/>
        <v>0</v>
      </c>
      <c r="Q106" s="266">
        <f t="shared" si="207"/>
        <v>0</v>
      </c>
      <c r="R106" s="266">
        <f t="shared" si="207"/>
        <v>0</v>
      </c>
      <c r="S106" s="266">
        <f t="shared" si="207"/>
        <v>0</v>
      </c>
      <c r="T106" s="266">
        <f t="shared" si="207"/>
        <v>0</v>
      </c>
      <c r="U106" s="266">
        <f t="shared" si="207"/>
        <v>0</v>
      </c>
      <c r="V106" s="266">
        <f t="shared" si="207"/>
        <v>0</v>
      </c>
      <c r="W106" s="266">
        <f t="shared" si="207"/>
        <v>0</v>
      </c>
      <c r="X106" s="266">
        <f t="shared" si="207"/>
        <v>0</v>
      </c>
      <c r="Y106" s="2"/>
      <c r="Z106" s="234">
        <f>SUM(D106:Y106)</f>
        <v>0</v>
      </c>
      <c r="AA106" s="235">
        <f>Z106</f>
        <v>0</v>
      </c>
      <c r="AB106" s="266">
        <f>COUNTIF(AB12:AB64,"T.17")</f>
        <v>0</v>
      </c>
      <c r="AC106" s="266">
        <f t="shared" ref="AC106:AV106" si="208">COUNTIF(AC12:AC64,"T.17")</f>
        <v>0</v>
      </c>
      <c r="AD106" s="266">
        <f t="shared" si="208"/>
        <v>0</v>
      </c>
      <c r="AE106" s="266">
        <f t="shared" si="208"/>
        <v>0</v>
      </c>
      <c r="AF106" s="266">
        <f t="shared" si="208"/>
        <v>0</v>
      </c>
      <c r="AG106" s="266">
        <f t="shared" si="208"/>
        <v>0</v>
      </c>
      <c r="AH106" s="266">
        <f t="shared" si="208"/>
        <v>0</v>
      </c>
      <c r="AI106" s="266">
        <f t="shared" si="208"/>
        <v>0</v>
      </c>
      <c r="AJ106" s="266">
        <f t="shared" si="208"/>
        <v>0</v>
      </c>
      <c r="AK106" s="266">
        <f t="shared" si="208"/>
        <v>0</v>
      </c>
      <c r="AL106" s="266">
        <f t="shared" si="208"/>
        <v>0</v>
      </c>
      <c r="AM106" s="266">
        <f t="shared" si="208"/>
        <v>0</v>
      </c>
      <c r="AN106" s="266">
        <f t="shared" si="208"/>
        <v>0</v>
      </c>
      <c r="AO106" s="266">
        <f t="shared" si="208"/>
        <v>0</v>
      </c>
      <c r="AP106" s="266">
        <f t="shared" si="208"/>
        <v>2</v>
      </c>
      <c r="AQ106" s="266">
        <f t="shared" si="208"/>
        <v>2</v>
      </c>
      <c r="AR106" s="266">
        <f t="shared" si="208"/>
        <v>2</v>
      </c>
      <c r="AS106" s="266">
        <f t="shared" si="208"/>
        <v>2</v>
      </c>
      <c r="AT106" s="266">
        <f t="shared" si="208"/>
        <v>0</v>
      </c>
      <c r="AU106" s="266">
        <f t="shared" si="208"/>
        <v>0</v>
      </c>
      <c r="AV106" s="18">
        <f t="shared" si="208"/>
        <v>0</v>
      </c>
      <c r="AW106" s="18">
        <f t="shared" si="133"/>
        <v>8</v>
      </c>
      <c r="AX106" s="766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82"/>
      <c r="DY106" s="182"/>
      <c r="DZ106" s="7"/>
      <c r="EA106" s="7"/>
      <c r="EB106" s="7"/>
      <c r="EC106" s="7"/>
      <c r="ED106" s="7"/>
      <c r="EE106" s="7"/>
    </row>
    <row r="107" spans="1:135" ht="14.1" customHeight="1" x14ac:dyDescent="0.25">
      <c r="A107" s="770" t="s">
        <v>478</v>
      </c>
      <c r="B107" s="770"/>
      <c r="C107" s="770"/>
      <c r="D107" s="234">
        <f t="shared" ref="D107:X107" si="209">COUNTIF(D12:D64,"K.5")</f>
        <v>0</v>
      </c>
      <c r="E107" s="234">
        <f t="shared" si="209"/>
        <v>0</v>
      </c>
      <c r="F107" s="234">
        <f t="shared" si="209"/>
        <v>0</v>
      </c>
      <c r="G107" s="234">
        <f t="shared" si="209"/>
        <v>0</v>
      </c>
      <c r="H107" s="234">
        <f t="shared" si="209"/>
        <v>0</v>
      </c>
      <c r="I107" s="234">
        <f t="shared" si="209"/>
        <v>0</v>
      </c>
      <c r="J107" s="234">
        <f t="shared" si="209"/>
        <v>0</v>
      </c>
      <c r="K107" s="234">
        <f t="shared" si="209"/>
        <v>0</v>
      </c>
      <c r="L107" s="234">
        <f t="shared" si="209"/>
        <v>0</v>
      </c>
      <c r="M107" s="234">
        <f t="shared" si="209"/>
        <v>0</v>
      </c>
      <c r="N107" s="222">
        <f t="shared" si="209"/>
        <v>0</v>
      </c>
      <c r="O107" s="222">
        <f t="shared" si="209"/>
        <v>0</v>
      </c>
      <c r="P107" s="234">
        <f t="shared" si="209"/>
        <v>0</v>
      </c>
      <c r="Q107" s="234">
        <f t="shared" si="209"/>
        <v>0</v>
      </c>
      <c r="R107" s="234">
        <f t="shared" si="209"/>
        <v>0</v>
      </c>
      <c r="S107" s="234">
        <f t="shared" si="209"/>
        <v>0</v>
      </c>
      <c r="T107" s="234">
        <f t="shared" si="209"/>
        <v>0</v>
      </c>
      <c r="U107" s="234">
        <f t="shared" si="209"/>
        <v>0</v>
      </c>
      <c r="V107" s="234">
        <f t="shared" si="209"/>
        <v>0</v>
      </c>
      <c r="W107" s="234">
        <f t="shared" si="209"/>
        <v>0</v>
      </c>
      <c r="X107" s="234">
        <f t="shared" si="209"/>
        <v>0</v>
      </c>
      <c r="Y107" s="2"/>
      <c r="Z107" s="234">
        <f t="shared" si="128"/>
        <v>0</v>
      </c>
      <c r="AA107" s="767">
        <f>Z107+Z108</f>
        <v>0</v>
      </c>
      <c r="AB107" s="266">
        <f t="shared" ref="AB107:AV107" si="210">COUNTIF(AB11:AB63,"K.5")</f>
        <v>0</v>
      </c>
      <c r="AC107" s="266">
        <f t="shared" si="210"/>
        <v>0</v>
      </c>
      <c r="AD107" s="266">
        <f t="shared" si="210"/>
        <v>0</v>
      </c>
      <c r="AE107" s="266">
        <f t="shared" si="210"/>
        <v>0</v>
      </c>
      <c r="AF107" s="266">
        <f t="shared" si="210"/>
        <v>0</v>
      </c>
      <c r="AG107" s="266">
        <f t="shared" si="210"/>
        <v>0</v>
      </c>
      <c r="AH107" s="266">
        <f t="shared" si="210"/>
        <v>0</v>
      </c>
      <c r="AI107" s="266">
        <f t="shared" si="210"/>
        <v>0</v>
      </c>
      <c r="AJ107" s="266">
        <f t="shared" si="210"/>
        <v>0</v>
      </c>
      <c r="AK107" s="266">
        <f t="shared" si="210"/>
        <v>0</v>
      </c>
      <c r="AL107" s="266">
        <f t="shared" si="210"/>
        <v>4</v>
      </c>
      <c r="AM107" s="266">
        <f t="shared" si="210"/>
        <v>4</v>
      </c>
      <c r="AN107" s="266">
        <f t="shared" si="210"/>
        <v>0</v>
      </c>
      <c r="AO107" s="266">
        <f t="shared" si="210"/>
        <v>0</v>
      </c>
      <c r="AP107" s="266">
        <f t="shared" si="210"/>
        <v>0</v>
      </c>
      <c r="AQ107" s="266">
        <f t="shared" si="210"/>
        <v>0</v>
      </c>
      <c r="AR107" s="266">
        <f t="shared" si="210"/>
        <v>0</v>
      </c>
      <c r="AS107" s="266">
        <f t="shared" si="210"/>
        <v>4</v>
      </c>
      <c r="AT107" s="266">
        <f t="shared" si="210"/>
        <v>4</v>
      </c>
      <c r="AU107" s="266">
        <f t="shared" si="210"/>
        <v>0</v>
      </c>
      <c r="AV107" s="18">
        <f t="shared" si="210"/>
        <v>0</v>
      </c>
      <c r="AW107" s="18">
        <f t="shared" si="133"/>
        <v>16</v>
      </c>
      <c r="AX107" s="766">
        <f>AW107+AW108</f>
        <v>16</v>
      </c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82"/>
      <c r="DY107" s="182"/>
      <c r="DZ107" s="7"/>
      <c r="EA107" s="7"/>
      <c r="EB107" s="7"/>
      <c r="EC107" s="7"/>
      <c r="ED107" s="7"/>
      <c r="EE107" s="7"/>
    </row>
    <row r="108" spans="1:135" ht="14.1" customHeight="1" x14ac:dyDescent="0.25">
      <c r="A108" s="770" t="s">
        <v>485</v>
      </c>
      <c r="B108" s="770"/>
      <c r="C108" s="770"/>
      <c r="D108" s="234">
        <f t="shared" ref="D108:X108" si="211">COUNTIF(D12:D64,"KL.5")</f>
        <v>0</v>
      </c>
      <c r="E108" s="234">
        <f t="shared" si="211"/>
        <v>0</v>
      </c>
      <c r="F108" s="234">
        <f t="shared" si="211"/>
        <v>0</v>
      </c>
      <c r="G108" s="234">
        <f t="shared" si="211"/>
        <v>0</v>
      </c>
      <c r="H108" s="234">
        <f t="shared" si="211"/>
        <v>0</v>
      </c>
      <c r="I108" s="234">
        <f t="shared" si="211"/>
        <v>0</v>
      </c>
      <c r="J108" s="234">
        <f t="shared" si="211"/>
        <v>0</v>
      </c>
      <c r="K108" s="234">
        <f t="shared" si="211"/>
        <v>0</v>
      </c>
      <c r="L108" s="234">
        <f t="shared" si="211"/>
        <v>0</v>
      </c>
      <c r="M108" s="234">
        <f t="shared" si="211"/>
        <v>0</v>
      </c>
      <c r="N108" s="222">
        <f t="shared" si="211"/>
        <v>0</v>
      </c>
      <c r="O108" s="222">
        <f t="shared" si="211"/>
        <v>0</v>
      </c>
      <c r="P108" s="234">
        <f t="shared" si="211"/>
        <v>0</v>
      </c>
      <c r="Q108" s="234">
        <f t="shared" si="211"/>
        <v>0</v>
      </c>
      <c r="R108" s="234">
        <f t="shared" si="211"/>
        <v>0</v>
      </c>
      <c r="S108" s="234">
        <f t="shared" si="211"/>
        <v>0</v>
      </c>
      <c r="T108" s="234">
        <f t="shared" si="211"/>
        <v>0</v>
      </c>
      <c r="U108" s="234">
        <f t="shared" si="211"/>
        <v>0</v>
      </c>
      <c r="V108" s="234">
        <f t="shared" si="211"/>
        <v>0</v>
      </c>
      <c r="W108" s="234">
        <f t="shared" si="211"/>
        <v>0</v>
      </c>
      <c r="X108" s="234">
        <f t="shared" si="211"/>
        <v>0</v>
      </c>
      <c r="Y108" s="2"/>
      <c r="Z108" s="234">
        <f t="shared" si="128"/>
        <v>0</v>
      </c>
      <c r="AA108" s="767"/>
      <c r="AB108" s="266">
        <f t="shared" ref="AB108:AV108" si="212">COUNTIF(AB11:AB63,"KL.5")</f>
        <v>0</v>
      </c>
      <c r="AC108" s="266">
        <f t="shared" si="212"/>
        <v>0</v>
      </c>
      <c r="AD108" s="266">
        <f t="shared" si="212"/>
        <v>0</v>
      </c>
      <c r="AE108" s="266">
        <f t="shared" si="212"/>
        <v>0</v>
      </c>
      <c r="AF108" s="266">
        <f t="shared" si="212"/>
        <v>0</v>
      </c>
      <c r="AG108" s="266">
        <f t="shared" si="212"/>
        <v>0</v>
      </c>
      <c r="AH108" s="266">
        <f t="shared" si="212"/>
        <v>0</v>
      </c>
      <c r="AI108" s="266">
        <f t="shared" si="212"/>
        <v>0</v>
      </c>
      <c r="AJ108" s="266">
        <f t="shared" si="212"/>
        <v>0</v>
      </c>
      <c r="AK108" s="266">
        <f t="shared" si="212"/>
        <v>0</v>
      </c>
      <c r="AL108" s="266">
        <f t="shared" si="212"/>
        <v>0</v>
      </c>
      <c r="AM108" s="266">
        <f t="shared" si="212"/>
        <v>0</v>
      </c>
      <c r="AN108" s="266">
        <f t="shared" si="212"/>
        <v>0</v>
      </c>
      <c r="AO108" s="266">
        <f t="shared" si="212"/>
        <v>0</v>
      </c>
      <c r="AP108" s="266">
        <f t="shared" si="212"/>
        <v>0</v>
      </c>
      <c r="AQ108" s="266">
        <f t="shared" si="212"/>
        <v>0</v>
      </c>
      <c r="AR108" s="266">
        <f t="shared" si="212"/>
        <v>0</v>
      </c>
      <c r="AS108" s="266">
        <f t="shared" si="212"/>
        <v>0</v>
      </c>
      <c r="AT108" s="266">
        <f t="shared" si="212"/>
        <v>0</v>
      </c>
      <c r="AU108" s="266">
        <f t="shared" si="212"/>
        <v>0</v>
      </c>
      <c r="AV108" s="18">
        <f t="shared" si="212"/>
        <v>0</v>
      </c>
      <c r="AW108" s="18">
        <f t="shared" si="133"/>
        <v>0</v>
      </c>
      <c r="AX108" s="766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82"/>
      <c r="DY108" s="182"/>
      <c r="DZ108" s="7"/>
      <c r="EA108" s="7"/>
      <c r="EB108" s="7"/>
      <c r="EC108" s="7"/>
      <c r="ED108" s="7"/>
      <c r="EE108" s="7"/>
    </row>
    <row r="109" spans="1:135" ht="14.1" customHeight="1" x14ac:dyDescent="0.25">
      <c r="A109" s="770" t="s">
        <v>479</v>
      </c>
      <c r="B109" s="770"/>
      <c r="C109" s="770"/>
      <c r="D109" s="234">
        <f>COUNTIF(D12:D64,"K.39")</f>
        <v>0</v>
      </c>
      <c r="E109" s="244">
        <f t="shared" ref="E109:X109" si="213">COUNTIF(E12:E64,"K.39")</f>
        <v>0</v>
      </c>
      <c r="F109" s="244">
        <f t="shared" si="213"/>
        <v>0</v>
      </c>
      <c r="G109" s="244">
        <f t="shared" si="213"/>
        <v>0</v>
      </c>
      <c r="H109" s="244">
        <f t="shared" si="213"/>
        <v>0</v>
      </c>
      <c r="I109" s="244">
        <f t="shared" si="213"/>
        <v>0</v>
      </c>
      <c r="J109" s="244">
        <f t="shared" si="213"/>
        <v>0</v>
      </c>
      <c r="K109" s="244">
        <f t="shared" si="213"/>
        <v>0</v>
      </c>
      <c r="L109" s="244">
        <f t="shared" si="213"/>
        <v>0</v>
      </c>
      <c r="M109" s="244">
        <f t="shared" si="213"/>
        <v>0</v>
      </c>
      <c r="N109" s="244">
        <f t="shared" si="213"/>
        <v>0</v>
      </c>
      <c r="O109" s="244">
        <f t="shared" si="213"/>
        <v>0</v>
      </c>
      <c r="P109" s="244">
        <f t="shared" si="213"/>
        <v>0</v>
      </c>
      <c r="Q109" s="244">
        <f t="shared" si="213"/>
        <v>0</v>
      </c>
      <c r="R109" s="244">
        <f t="shared" si="213"/>
        <v>0</v>
      </c>
      <c r="S109" s="244">
        <f t="shared" si="213"/>
        <v>0</v>
      </c>
      <c r="T109" s="244">
        <f t="shared" si="213"/>
        <v>0</v>
      </c>
      <c r="U109" s="244">
        <f t="shared" si="213"/>
        <v>0</v>
      </c>
      <c r="V109" s="244">
        <f t="shared" si="213"/>
        <v>0</v>
      </c>
      <c r="W109" s="244">
        <f t="shared" si="213"/>
        <v>0</v>
      </c>
      <c r="X109" s="244">
        <f t="shared" si="213"/>
        <v>0</v>
      </c>
      <c r="Y109" s="2"/>
      <c r="Z109" s="234">
        <f t="shared" si="128"/>
        <v>0</v>
      </c>
      <c r="AA109" s="235">
        <f>Z109</f>
        <v>0</v>
      </c>
      <c r="AB109" s="266">
        <f t="shared" ref="AB109:AV109" si="214">COUNTIF(AB11:AB63,"K.39")</f>
        <v>0</v>
      </c>
      <c r="AC109" s="266">
        <f t="shared" si="214"/>
        <v>0</v>
      </c>
      <c r="AD109" s="266">
        <f t="shared" si="214"/>
        <v>0</v>
      </c>
      <c r="AE109" s="266">
        <f t="shared" si="214"/>
        <v>3</v>
      </c>
      <c r="AF109" s="266">
        <f t="shared" si="214"/>
        <v>3</v>
      </c>
      <c r="AG109" s="266">
        <f t="shared" si="214"/>
        <v>0</v>
      </c>
      <c r="AH109" s="266">
        <f t="shared" si="214"/>
        <v>0</v>
      </c>
      <c r="AI109" s="266">
        <f t="shared" si="214"/>
        <v>0</v>
      </c>
      <c r="AJ109" s="266">
        <f t="shared" si="214"/>
        <v>0</v>
      </c>
      <c r="AK109" s="266">
        <f t="shared" si="214"/>
        <v>0</v>
      </c>
      <c r="AL109" s="266">
        <f t="shared" si="214"/>
        <v>0</v>
      </c>
      <c r="AM109" s="266">
        <f t="shared" si="214"/>
        <v>0</v>
      </c>
      <c r="AN109" s="266">
        <f t="shared" si="214"/>
        <v>0</v>
      </c>
      <c r="AO109" s="266">
        <f t="shared" si="214"/>
        <v>0</v>
      </c>
      <c r="AP109" s="266">
        <f t="shared" si="214"/>
        <v>0</v>
      </c>
      <c r="AQ109" s="266">
        <f t="shared" si="214"/>
        <v>0</v>
      </c>
      <c r="AR109" s="266">
        <f t="shared" si="214"/>
        <v>0</v>
      </c>
      <c r="AS109" s="266">
        <f t="shared" si="214"/>
        <v>0</v>
      </c>
      <c r="AT109" s="266">
        <f t="shared" si="214"/>
        <v>0</v>
      </c>
      <c r="AU109" s="266">
        <f t="shared" si="214"/>
        <v>0</v>
      </c>
      <c r="AV109" s="18">
        <f t="shared" si="214"/>
        <v>0</v>
      </c>
      <c r="AW109" s="18">
        <f t="shared" si="133"/>
        <v>6</v>
      </c>
      <c r="AX109" s="18">
        <f>AW109</f>
        <v>6</v>
      </c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82"/>
      <c r="DY109" s="182"/>
      <c r="DZ109" s="7"/>
      <c r="EA109" s="7"/>
      <c r="EB109" s="7"/>
      <c r="EC109" s="7"/>
      <c r="ED109" s="7"/>
      <c r="EE109" s="7"/>
    </row>
    <row r="110" spans="1:135" ht="14.1" customHeight="1" x14ac:dyDescent="0.25">
      <c r="A110" s="770" t="s">
        <v>484</v>
      </c>
      <c r="B110" s="770"/>
      <c r="C110" s="770"/>
      <c r="D110" s="234">
        <f>COUNTIF(D12:D64,"L.9")</f>
        <v>0</v>
      </c>
      <c r="E110" s="244">
        <f t="shared" ref="E110:X110" si="215">COUNTIF(E12:E64,"L.9")</f>
        <v>0</v>
      </c>
      <c r="F110" s="244">
        <f t="shared" si="215"/>
        <v>0</v>
      </c>
      <c r="G110" s="244">
        <f t="shared" si="215"/>
        <v>0</v>
      </c>
      <c r="H110" s="244">
        <f t="shared" si="215"/>
        <v>0</v>
      </c>
      <c r="I110" s="244">
        <f t="shared" si="215"/>
        <v>0</v>
      </c>
      <c r="J110" s="244">
        <f t="shared" si="215"/>
        <v>0</v>
      </c>
      <c r="K110" s="244">
        <f t="shared" si="215"/>
        <v>0</v>
      </c>
      <c r="L110" s="244">
        <f t="shared" si="215"/>
        <v>0</v>
      </c>
      <c r="M110" s="244">
        <f t="shared" si="215"/>
        <v>0</v>
      </c>
      <c r="N110" s="244">
        <f t="shared" si="215"/>
        <v>0</v>
      </c>
      <c r="O110" s="244">
        <f t="shared" si="215"/>
        <v>0</v>
      </c>
      <c r="P110" s="244">
        <f t="shared" si="215"/>
        <v>0</v>
      </c>
      <c r="Q110" s="244">
        <f t="shared" si="215"/>
        <v>0</v>
      </c>
      <c r="R110" s="244">
        <f t="shared" si="215"/>
        <v>0</v>
      </c>
      <c r="S110" s="244">
        <f t="shared" si="215"/>
        <v>0</v>
      </c>
      <c r="T110" s="244">
        <f t="shared" si="215"/>
        <v>0</v>
      </c>
      <c r="U110" s="244">
        <f t="shared" si="215"/>
        <v>0</v>
      </c>
      <c r="V110" s="244">
        <f t="shared" si="215"/>
        <v>0</v>
      </c>
      <c r="W110" s="244">
        <f t="shared" si="215"/>
        <v>0</v>
      </c>
      <c r="X110" s="244">
        <f t="shared" si="215"/>
        <v>0</v>
      </c>
      <c r="Y110" s="2"/>
      <c r="Z110" s="234">
        <f t="shared" si="128"/>
        <v>0</v>
      </c>
      <c r="AA110" s="235">
        <f>Z110</f>
        <v>0</v>
      </c>
      <c r="AB110" s="266">
        <f t="shared" ref="AB110:AV110" si="216">COUNTIF(AB11:AB63,"L.9")</f>
        <v>0</v>
      </c>
      <c r="AC110" s="266">
        <f t="shared" si="216"/>
        <v>0</v>
      </c>
      <c r="AD110" s="266">
        <f t="shared" si="216"/>
        <v>0</v>
      </c>
      <c r="AE110" s="266">
        <f t="shared" si="216"/>
        <v>3</v>
      </c>
      <c r="AF110" s="266">
        <f t="shared" si="216"/>
        <v>3</v>
      </c>
      <c r="AG110" s="266">
        <f t="shared" si="216"/>
        <v>0</v>
      </c>
      <c r="AH110" s="266">
        <f t="shared" si="216"/>
        <v>0</v>
      </c>
      <c r="AI110" s="266">
        <f t="shared" si="216"/>
        <v>0</v>
      </c>
      <c r="AJ110" s="266">
        <f t="shared" si="216"/>
        <v>0</v>
      </c>
      <c r="AK110" s="266">
        <f t="shared" si="216"/>
        <v>0</v>
      </c>
      <c r="AL110" s="266">
        <f t="shared" si="216"/>
        <v>4</v>
      </c>
      <c r="AM110" s="266">
        <f t="shared" si="216"/>
        <v>4</v>
      </c>
      <c r="AN110" s="266">
        <f t="shared" si="216"/>
        <v>0</v>
      </c>
      <c r="AO110" s="266">
        <f t="shared" si="216"/>
        <v>0</v>
      </c>
      <c r="AP110" s="266">
        <f t="shared" si="216"/>
        <v>0</v>
      </c>
      <c r="AQ110" s="266">
        <f t="shared" si="216"/>
        <v>0</v>
      </c>
      <c r="AR110" s="266">
        <f t="shared" si="216"/>
        <v>0</v>
      </c>
      <c r="AS110" s="266">
        <f t="shared" si="216"/>
        <v>4</v>
      </c>
      <c r="AT110" s="266">
        <f t="shared" si="216"/>
        <v>4</v>
      </c>
      <c r="AU110" s="266">
        <f t="shared" si="216"/>
        <v>0</v>
      </c>
      <c r="AV110" s="18">
        <f t="shared" si="216"/>
        <v>0</v>
      </c>
      <c r="AW110" s="18">
        <f t="shared" si="133"/>
        <v>22</v>
      </c>
      <c r="AX110" s="766">
        <f>AW110+AW111</f>
        <v>28</v>
      </c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82"/>
      <c r="DY110" s="182"/>
      <c r="DZ110" s="7"/>
      <c r="EA110" s="7"/>
      <c r="EB110" s="7"/>
      <c r="EC110" s="7"/>
      <c r="ED110" s="7"/>
      <c r="EE110" s="7"/>
    </row>
    <row r="111" spans="1:135" ht="14.1" customHeight="1" x14ac:dyDescent="0.25">
      <c r="A111" s="770" t="s">
        <v>477</v>
      </c>
      <c r="B111" s="770"/>
      <c r="C111" s="770"/>
      <c r="D111" s="244">
        <f>COUNTIF(D12:D64,"LL.9")</f>
        <v>0</v>
      </c>
      <c r="E111" s="244">
        <f t="shared" ref="E111:X111" si="217">COUNTIF(E12:E64,"LL.9")</f>
        <v>0</v>
      </c>
      <c r="F111" s="244">
        <f t="shared" si="217"/>
        <v>0</v>
      </c>
      <c r="G111" s="244">
        <f t="shared" si="217"/>
        <v>0</v>
      </c>
      <c r="H111" s="244">
        <f t="shared" si="217"/>
        <v>0</v>
      </c>
      <c r="I111" s="244">
        <f t="shared" si="217"/>
        <v>0</v>
      </c>
      <c r="J111" s="244">
        <f t="shared" si="217"/>
        <v>0</v>
      </c>
      <c r="K111" s="244">
        <f t="shared" si="217"/>
        <v>0</v>
      </c>
      <c r="L111" s="244">
        <f t="shared" si="217"/>
        <v>0</v>
      </c>
      <c r="M111" s="244">
        <f t="shared" si="217"/>
        <v>0</v>
      </c>
      <c r="N111" s="244">
        <f t="shared" si="217"/>
        <v>0</v>
      </c>
      <c r="O111" s="244">
        <f t="shared" si="217"/>
        <v>0</v>
      </c>
      <c r="P111" s="244">
        <f t="shared" si="217"/>
        <v>0</v>
      </c>
      <c r="Q111" s="244">
        <f t="shared" si="217"/>
        <v>0</v>
      </c>
      <c r="R111" s="244">
        <f t="shared" si="217"/>
        <v>0</v>
      </c>
      <c r="S111" s="244">
        <f t="shared" si="217"/>
        <v>0</v>
      </c>
      <c r="T111" s="244">
        <f t="shared" si="217"/>
        <v>0</v>
      </c>
      <c r="U111" s="244">
        <f t="shared" si="217"/>
        <v>0</v>
      </c>
      <c r="V111" s="244">
        <f t="shared" si="217"/>
        <v>0</v>
      </c>
      <c r="W111" s="244">
        <f t="shared" si="217"/>
        <v>0</v>
      </c>
      <c r="X111" s="244">
        <f t="shared" si="217"/>
        <v>0</v>
      </c>
      <c r="Y111" s="2"/>
      <c r="Z111" s="244">
        <f>SUM(D111:Y111)</f>
        <v>0</v>
      </c>
      <c r="AA111" s="245">
        <f>Z111</f>
        <v>0</v>
      </c>
      <c r="AB111" s="266">
        <f t="shared" ref="AB111:AV111" si="218">COUNTIF(AB11:AB63,"LL.9")</f>
        <v>0</v>
      </c>
      <c r="AC111" s="266">
        <f t="shared" si="218"/>
        <v>0</v>
      </c>
      <c r="AD111" s="266">
        <f t="shared" si="218"/>
        <v>0</v>
      </c>
      <c r="AE111" s="266">
        <f t="shared" si="218"/>
        <v>0</v>
      </c>
      <c r="AF111" s="266">
        <f t="shared" si="218"/>
        <v>0</v>
      </c>
      <c r="AG111" s="266">
        <f t="shared" si="218"/>
        <v>3</v>
      </c>
      <c r="AH111" s="266">
        <f t="shared" si="218"/>
        <v>3</v>
      </c>
      <c r="AI111" s="266">
        <f t="shared" si="218"/>
        <v>0</v>
      </c>
      <c r="AJ111" s="266">
        <f t="shared" si="218"/>
        <v>0</v>
      </c>
      <c r="AK111" s="266">
        <f t="shared" si="218"/>
        <v>0</v>
      </c>
      <c r="AL111" s="266">
        <f t="shared" si="218"/>
        <v>0</v>
      </c>
      <c r="AM111" s="266">
        <f t="shared" si="218"/>
        <v>0</v>
      </c>
      <c r="AN111" s="266">
        <f t="shared" si="218"/>
        <v>0</v>
      </c>
      <c r="AO111" s="266">
        <f t="shared" si="218"/>
        <v>0</v>
      </c>
      <c r="AP111" s="266">
        <f t="shared" si="218"/>
        <v>0</v>
      </c>
      <c r="AQ111" s="266">
        <f t="shared" si="218"/>
        <v>0</v>
      </c>
      <c r="AR111" s="266">
        <f t="shared" si="218"/>
        <v>0</v>
      </c>
      <c r="AS111" s="266">
        <f t="shared" si="218"/>
        <v>0</v>
      </c>
      <c r="AT111" s="266">
        <f t="shared" si="218"/>
        <v>0</v>
      </c>
      <c r="AU111" s="266">
        <f t="shared" si="218"/>
        <v>0</v>
      </c>
      <c r="AV111" s="18">
        <f t="shared" si="218"/>
        <v>0</v>
      </c>
      <c r="AW111" s="18">
        <f t="shared" si="133"/>
        <v>6</v>
      </c>
      <c r="AX111" s="766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82"/>
      <c r="DY111" s="182"/>
      <c r="DZ111" s="7"/>
      <c r="EA111" s="7"/>
      <c r="EB111" s="7"/>
      <c r="EC111" s="7"/>
      <c r="ED111" s="7"/>
      <c r="EE111" s="7"/>
    </row>
    <row r="112" spans="1:135" ht="14.1" customHeight="1" x14ac:dyDescent="0.25">
      <c r="A112" s="770" t="s">
        <v>480</v>
      </c>
      <c r="B112" s="770"/>
      <c r="C112" s="770"/>
      <c r="D112" s="234">
        <f t="shared" ref="D112:X112" si="219">COUNTIF(D12:D64,"P.16")</f>
        <v>0</v>
      </c>
      <c r="E112" s="234">
        <f t="shared" si="219"/>
        <v>0</v>
      </c>
      <c r="F112" s="234">
        <f t="shared" si="219"/>
        <v>0</v>
      </c>
      <c r="G112" s="234">
        <f t="shared" si="219"/>
        <v>0</v>
      </c>
      <c r="H112" s="234">
        <f t="shared" si="219"/>
        <v>0</v>
      </c>
      <c r="I112" s="234">
        <f t="shared" si="219"/>
        <v>0</v>
      </c>
      <c r="J112" s="234">
        <f t="shared" si="219"/>
        <v>0</v>
      </c>
      <c r="K112" s="234">
        <f t="shared" si="219"/>
        <v>0</v>
      </c>
      <c r="L112" s="234">
        <f t="shared" si="219"/>
        <v>0</v>
      </c>
      <c r="M112" s="234">
        <f t="shared" si="219"/>
        <v>0</v>
      </c>
      <c r="N112" s="222">
        <f t="shared" si="219"/>
        <v>0</v>
      </c>
      <c r="O112" s="222">
        <f t="shared" si="219"/>
        <v>0</v>
      </c>
      <c r="P112" s="234">
        <f t="shared" si="219"/>
        <v>0</v>
      </c>
      <c r="Q112" s="234">
        <f t="shared" si="219"/>
        <v>0</v>
      </c>
      <c r="R112" s="234">
        <f t="shared" si="219"/>
        <v>0</v>
      </c>
      <c r="S112" s="234">
        <f t="shared" si="219"/>
        <v>0</v>
      </c>
      <c r="T112" s="234">
        <f t="shared" si="219"/>
        <v>0</v>
      </c>
      <c r="U112" s="234">
        <f t="shared" si="219"/>
        <v>0</v>
      </c>
      <c r="V112" s="234">
        <f t="shared" si="219"/>
        <v>0</v>
      </c>
      <c r="W112" s="234">
        <f t="shared" si="219"/>
        <v>0</v>
      </c>
      <c r="X112" s="234">
        <f t="shared" si="219"/>
        <v>0</v>
      </c>
      <c r="Y112" s="2"/>
      <c r="Z112" s="234">
        <f t="shared" si="128"/>
        <v>0</v>
      </c>
      <c r="AA112" s="767">
        <f>Z112+Z113</f>
        <v>0</v>
      </c>
      <c r="AB112" s="266">
        <f t="shared" ref="AB112:AV112" si="220">COUNTIF(AB11:AB63,"P.16")</f>
        <v>0</v>
      </c>
      <c r="AC112" s="266">
        <f t="shared" si="220"/>
        <v>0</v>
      </c>
      <c r="AD112" s="266">
        <f t="shared" si="220"/>
        <v>0</v>
      </c>
      <c r="AE112" s="266">
        <f t="shared" si="220"/>
        <v>0</v>
      </c>
      <c r="AF112" s="266">
        <f t="shared" si="220"/>
        <v>0</v>
      </c>
      <c r="AG112" s="266">
        <f t="shared" si="220"/>
        <v>3</v>
      </c>
      <c r="AH112" s="266">
        <f t="shared" si="220"/>
        <v>3</v>
      </c>
      <c r="AI112" s="266">
        <f t="shared" si="220"/>
        <v>0</v>
      </c>
      <c r="AJ112" s="266">
        <f t="shared" si="220"/>
        <v>0</v>
      </c>
      <c r="AK112" s="266">
        <f t="shared" si="220"/>
        <v>0</v>
      </c>
      <c r="AL112" s="266">
        <f t="shared" si="220"/>
        <v>0</v>
      </c>
      <c r="AM112" s="266">
        <f t="shared" si="220"/>
        <v>0</v>
      </c>
      <c r="AN112" s="266">
        <f t="shared" si="220"/>
        <v>4</v>
      </c>
      <c r="AO112" s="266">
        <f t="shared" si="220"/>
        <v>4</v>
      </c>
      <c r="AP112" s="266">
        <f t="shared" si="220"/>
        <v>0</v>
      </c>
      <c r="AQ112" s="266">
        <f t="shared" si="220"/>
        <v>0</v>
      </c>
      <c r="AR112" s="266">
        <f t="shared" si="220"/>
        <v>0</v>
      </c>
      <c r="AS112" s="266">
        <f t="shared" si="220"/>
        <v>0</v>
      </c>
      <c r="AT112" s="266">
        <f t="shared" si="220"/>
        <v>0</v>
      </c>
      <c r="AU112" s="266">
        <f t="shared" si="220"/>
        <v>4</v>
      </c>
      <c r="AV112" s="18">
        <f t="shared" si="220"/>
        <v>4</v>
      </c>
      <c r="AW112" s="18">
        <f t="shared" si="133"/>
        <v>22</v>
      </c>
      <c r="AX112" s="766">
        <f>AW112+AW113</f>
        <v>34</v>
      </c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82"/>
      <c r="DY112" s="182"/>
      <c r="DZ112" s="7"/>
      <c r="EA112" s="7"/>
      <c r="EB112" s="7"/>
      <c r="EC112" s="7"/>
      <c r="ED112" s="7"/>
      <c r="EE112" s="7"/>
    </row>
    <row r="113" spans="1:135" ht="14.1" customHeight="1" x14ac:dyDescent="0.25">
      <c r="A113" s="770" t="s">
        <v>491</v>
      </c>
      <c r="B113" s="770"/>
      <c r="C113" s="770"/>
      <c r="D113" s="234">
        <f t="shared" ref="D113:X113" si="221">COUNTIF(D12:D64,"PL.16")</f>
        <v>0</v>
      </c>
      <c r="E113" s="234">
        <f t="shared" si="221"/>
        <v>0</v>
      </c>
      <c r="F113" s="234">
        <f t="shared" si="221"/>
        <v>0</v>
      </c>
      <c r="G113" s="234">
        <f t="shared" si="221"/>
        <v>0</v>
      </c>
      <c r="H113" s="234">
        <f t="shared" si="221"/>
        <v>0</v>
      </c>
      <c r="I113" s="234">
        <f t="shared" si="221"/>
        <v>0</v>
      </c>
      <c r="J113" s="234">
        <f t="shared" si="221"/>
        <v>0</v>
      </c>
      <c r="K113" s="234">
        <f t="shared" si="221"/>
        <v>0</v>
      </c>
      <c r="L113" s="234">
        <f t="shared" si="221"/>
        <v>0</v>
      </c>
      <c r="M113" s="234">
        <f t="shared" si="221"/>
        <v>0</v>
      </c>
      <c r="N113" s="222">
        <f t="shared" si="221"/>
        <v>0</v>
      </c>
      <c r="O113" s="222">
        <f t="shared" si="221"/>
        <v>0</v>
      </c>
      <c r="P113" s="234">
        <f t="shared" si="221"/>
        <v>0</v>
      </c>
      <c r="Q113" s="234">
        <f t="shared" si="221"/>
        <v>0</v>
      </c>
      <c r="R113" s="234">
        <f t="shared" si="221"/>
        <v>0</v>
      </c>
      <c r="S113" s="234">
        <f t="shared" si="221"/>
        <v>0</v>
      </c>
      <c r="T113" s="234">
        <f t="shared" si="221"/>
        <v>0</v>
      </c>
      <c r="U113" s="234">
        <f t="shared" si="221"/>
        <v>0</v>
      </c>
      <c r="V113" s="234">
        <f t="shared" si="221"/>
        <v>0</v>
      </c>
      <c r="W113" s="234">
        <f t="shared" si="221"/>
        <v>0</v>
      </c>
      <c r="X113" s="234">
        <f t="shared" si="221"/>
        <v>0</v>
      </c>
      <c r="Y113" s="2"/>
      <c r="Z113" s="234">
        <f t="shared" si="128"/>
        <v>0</v>
      </c>
      <c r="AA113" s="767"/>
      <c r="AB113" s="266">
        <f t="shared" ref="AB113:AV113" si="222">COUNTIF(AB11:AB63,"PL.16")</f>
        <v>0</v>
      </c>
      <c r="AC113" s="266">
        <f t="shared" si="222"/>
        <v>0</v>
      </c>
      <c r="AD113" s="266">
        <f t="shared" si="222"/>
        <v>0</v>
      </c>
      <c r="AE113" s="266">
        <f t="shared" si="222"/>
        <v>0</v>
      </c>
      <c r="AF113" s="266">
        <f t="shared" si="222"/>
        <v>0</v>
      </c>
      <c r="AG113" s="266">
        <f t="shared" si="222"/>
        <v>0</v>
      </c>
      <c r="AH113" s="266">
        <f t="shared" si="222"/>
        <v>0</v>
      </c>
      <c r="AI113" s="266">
        <f t="shared" si="222"/>
        <v>0</v>
      </c>
      <c r="AJ113" s="266">
        <f t="shared" si="222"/>
        <v>0</v>
      </c>
      <c r="AK113" s="266">
        <f t="shared" si="222"/>
        <v>0</v>
      </c>
      <c r="AL113" s="266">
        <f t="shared" si="222"/>
        <v>0</v>
      </c>
      <c r="AM113" s="266">
        <f t="shared" si="222"/>
        <v>0</v>
      </c>
      <c r="AN113" s="266">
        <f t="shared" si="222"/>
        <v>0</v>
      </c>
      <c r="AO113" s="266">
        <f t="shared" si="222"/>
        <v>0</v>
      </c>
      <c r="AP113" s="266">
        <f t="shared" si="222"/>
        <v>4</v>
      </c>
      <c r="AQ113" s="266">
        <f t="shared" si="222"/>
        <v>4</v>
      </c>
      <c r="AR113" s="266">
        <f t="shared" si="222"/>
        <v>4</v>
      </c>
      <c r="AS113" s="266">
        <f t="shared" si="222"/>
        <v>0</v>
      </c>
      <c r="AT113" s="266">
        <f t="shared" si="222"/>
        <v>0</v>
      </c>
      <c r="AU113" s="266">
        <f t="shared" si="222"/>
        <v>0</v>
      </c>
      <c r="AV113" s="18">
        <f t="shared" si="222"/>
        <v>0</v>
      </c>
      <c r="AW113" s="18">
        <f t="shared" si="133"/>
        <v>12</v>
      </c>
      <c r="AX113" s="766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82"/>
      <c r="DY113" s="182"/>
      <c r="DZ113" s="7"/>
      <c r="EA113" s="7"/>
      <c r="EB113" s="7"/>
      <c r="EC113" s="7"/>
      <c r="ED113" s="7"/>
      <c r="EE113" s="7"/>
    </row>
    <row r="114" spans="1:135" ht="14.1" customHeight="1" x14ac:dyDescent="0.25">
      <c r="A114" s="770" t="s">
        <v>481</v>
      </c>
      <c r="B114" s="770"/>
      <c r="C114" s="770"/>
      <c r="D114" s="234">
        <f t="shared" ref="D114:X114" si="223">COUNTIF(D12:D64,"R.15")</f>
        <v>0</v>
      </c>
      <c r="E114" s="234">
        <f t="shared" si="223"/>
        <v>0</v>
      </c>
      <c r="F114" s="234">
        <f t="shared" si="223"/>
        <v>0</v>
      </c>
      <c r="G114" s="234">
        <f t="shared" si="223"/>
        <v>0</v>
      </c>
      <c r="H114" s="234">
        <f t="shared" si="223"/>
        <v>0</v>
      </c>
      <c r="I114" s="234">
        <f t="shared" si="223"/>
        <v>0</v>
      </c>
      <c r="J114" s="234">
        <f t="shared" si="223"/>
        <v>0</v>
      </c>
      <c r="K114" s="234">
        <f t="shared" si="223"/>
        <v>0</v>
      </c>
      <c r="L114" s="234">
        <f t="shared" si="223"/>
        <v>0</v>
      </c>
      <c r="M114" s="234">
        <f t="shared" si="223"/>
        <v>0</v>
      </c>
      <c r="N114" s="222">
        <f t="shared" si="223"/>
        <v>0</v>
      </c>
      <c r="O114" s="222">
        <f t="shared" si="223"/>
        <v>0</v>
      </c>
      <c r="P114" s="234">
        <f t="shared" si="223"/>
        <v>0</v>
      </c>
      <c r="Q114" s="234">
        <f t="shared" si="223"/>
        <v>0</v>
      </c>
      <c r="R114" s="234">
        <f t="shared" si="223"/>
        <v>0</v>
      </c>
      <c r="S114" s="234">
        <f t="shared" si="223"/>
        <v>0</v>
      </c>
      <c r="T114" s="234">
        <f t="shared" si="223"/>
        <v>0</v>
      </c>
      <c r="U114" s="234">
        <f t="shared" si="223"/>
        <v>0</v>
      </c>
      <c r="V114" s="234">
        <f t="shared" si="223"/>
        <v>0</v>
      </c>
      <c r="W114" s="234">
        <f t="shared" si="223"/>
        <v>0</v>
      </c>
      <c r="X114" s="234">
        <f t="shared" si="223"/>
        <v>0</v>
      </c>
      <c r="Y114" s="2"/>
      <c r="Z114" s="234">
        <f t="shared" si="128"/>
        <v>0</v>
      </c>
      <c r="AA114" s="767">
        <f>Z114+Z115</f>
        <v>0</v>
      </c>
      <c r="AB114" s="266">
        <f t="shared" ref="AB114:AV114" si="224">COUNTIF(AB11:AB63,"R.15")</f>
        <v>0</v>
      </c>
      <c r="AC114" s="266">
        <f t="shared" si="224"/>
        <v>0</v>
      </c>
      <c r="AD114" s="266">
        <f t="shared" si="224"/>
        <v>0</v>
      </c>
      <c r="AE114" s="266">
        <f t="shared" si="224"/>
        <v>0</v>
      </c>
      <c r="AF114" s="266">
        <f t="shared" si="224"/>
        <v>0</v>
      </c>
      <c r="AG114" s="266">
        <f t="shared" si="224"/>
        <v>3</v>
      </c>
      <c r="AH114" s="266">
        <f t="shared" si="224"/>
        <v>3</v>
      </c>
      <c r="AI114" s="266">
        <f t="shared" si="224"/>
        <v>0</v>
      </c>
      <c r="AJ114" s="266">
        <f t="shared" si="224"/>
        <v>0</v>
      </c>
      <c r="AK114" s="266">
        <f t="shared" si="224"/>
        <v>0</v>
      </c>
      <c r="AL114" s="266">
        <f t="shared" si="224"/>
        <v>0</v>
      </c>
      <c r="AM114" s="266">
        <f t="shared" si="224"/>
        <v>0</v>
      </c>
      <c r="AN114" s="266">
        <f t="shared" si="224"/>
        <v>4</v>
      </c>
      <c r="AO114" s="266">
        <f t="shared" si="224"/>
        <v>4</v>
      </c>
      <c r="AP114" s="266">
        <f t="shared" si="224"/>
        <v>0</v>
      </c>
      <c r="AQ114" s="266">
        <f t="shared" si="224"/>
        <v>0</v>
      </c>
      <c r="AR114" s="266">
        <f t="shared" si="224"/>
        <v>0</v>
      </c>
      <c r="AS114" s="266">
        <f t="shared" si="224"/>
        <v>0</v>
      </c>
      <c r="AT114" s="266">
        <f t="shared" si="224"/>
        <v>0</v>
      </c>
      <c r="AU114" s="266">
        <f t="shared" si="224"/>
        <v>4</v>
      </c>
      <c r="AV114" s="18">
        <f t="shared" si="224"/>
        <v>4</v>
      </c>
      <c r="AW114" s="18">
        <f t="shared" si="133"/>
        <v>22</v>
      </c>
      <c r="AX114" s="766">
        <f>AW114+AW115</f>
        <v>28</v>
      </c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82"/>
      <c r="DY114" s="182"/>
      <c r="DZ114" s="7"/>
      <c r="EA114" s="7"/>
      <c r="EB114" s="7"/>
      <c r="EC114" s="7"/>
      <c r="ED114" s="7"/>
      <c r="EE114" s="7"/>
    </row>
    <row r="115" spans="1:135" ht="14.1" customHeight="1" x14ac:dyDescent="0.25">
      <c r="A115" s="770" t="s">
        <v>492</v>
      </c>
      <c r="B115" s="770"/>
      <c r="C115" s="770"/>
      <c r="D115" s="234">
        <f t="shared" ref="D115:X115" si="225">COUNTIF(D12:D64,"RL.15")</f>
        <v>0</v>
      </c>
      <c r="E115" s="234">
        <f t="shared" si="225"/>
        <v>0</v>
      </c>
      <c r="F115" s="234">
        <f t="shared" si="225"/>
        <v>0</v>
      </c>
      <c r="G115" s="234">
        <f t="shared" si="225"/>
        <v>0</v>
      </c>
      <c r="H115" s="234">
        <f t="shared" si="225"/>
        <v>0</v>
      </c>
      <c r="I115" s="234">
        <f t="shared" si="225"/>
        <v>0</v>
      </c>
      <c r="J115" s="234">
        <f t="shared" si="225"/>
        <v>0</v>
      </c>
      <c r="K115" s="234">
        <f t="shared" si="225"/>
        <v>0</v>
      </c>
      <c r="L115" s="234">
        <f t="shared" si="225"/>
        <v>0</v>
      </c>
      <c r="M115" s="234">
        <f t="shared" si="225"/>
        <v>0</v>
      </c>
      <c r="N115" s="222">
        <f t="shared" si="225"/>
        <v>0</v>
      </c>
      <c r="O115" s="222">
        <f t="shared" si="225"/>
        <v>0</v>
      </c>
      <c r="P115" s="234">
        <f t="shared" si="225"/>
        <v>0</v>
      </c>
      <c r="Q115" s="234">
        <f t="shared" si="225"/>
        <v>0</v>
      </c>
      <c r="R115" s="234">
        <f t="shared" si="225"/>
        <v>0</v>
      </c>
      <c r="S115" s="234">
        <f t="shared" si="225"/>
        <v>0</v>
      </c>
      <c r="T115" s="234">
        <f t="shared" si="225"/>
        <v>0</v>
      </c>
      <c r="U115" s="234">
        <f t="shared" si="225"/>
        <v>0</v>
      </c>
      <c r="V115" s="234">
        <f t="shared" si="225"/>
        <v>0</v>
      </c>
      <c r="W115" s="234">
        <f t="shared" si="225"/>
        <v>0</v>
      </c>
      <c r="X115" s="234">
        <f t="shared" si="225"/>
        <v>0</v>
      </c>
      <c r="Y115" s="2"/>
      <c r="Z115" s="234">
        <f t="shared" si="128"/>
        <v>0</v>
      </c>
      <c r="AA115" s="767"/>
      <c r="AB115" s="266">
        <f t="shared" ref="AB115:AV115" si="226">COUNTIF(AB11:AB63,"RL.15")</f>
        <v>0</v>
      </c>
      <c r="AC115" s="266">
        <f t="shared" si="226"/>
        <v>0</v>
      </c>
      <c r="AD115" s="266">
        <f t="shared" si="226"/>
        <v>0</v>
      </c>
      <c r="AE115" s="266">
        <f t="shared" si="226"/>
        <v>3</v>
      </c>
      <c r="AF115" s="266">
        <f t="shared" si="226"/>
        <v>3</v>
      </c>
      <c r="AG115" s="266">
        <f t="shared" si="226"/>
        <v>0</v>
      </c>
      <c r="AH115" s="266">
        <f t="shared" si="226"/>
        <v>0</v>
      </c>
      <c r="AI115" s="266">
        <f t="shared" si="226"/>
        <v>0</v>
      </c>
      <c r="AJ115" s="266">
        <f t="shared" si="226"/>
        <v>0</v>
      </c>
      <c r="AK115" s="266">
        <f t="shared" si="226"/>
        <v>0</v>
      </c>
      <c r="AL115" s="266">
        <f t="shared" si="226"/>
        <v>0</v>
      </c>
      <c r="AM115" s="266">
        <f t="shared" si="226"/>
        <v>0</v>
      </c>
      <c r="AN115" s="266">
        <f t="shared" si="226"/>
        <v>0</v>
      </c>
      <c r="AO115" s="266">
        <f t="shared" si="226"/>
        <v>0</v>
      </c>
      <c r="AP115" s="266">
        <f t="shared" si="226"/>
        <v>0</v>
      </c>
      <c r="AQ115" s="266">
        <f t="shared" si="226"/>
        <v>0</v>
      </c>
      <c r="AR115" s="266">
        <f t="shared" si="226"/>
        <v>0</v>
      </c>
      <c r="AS115" s="266">
        <f t="shared" si="226"/>
        <v>0</v>
      </c>
      <c r="AT115" s="266">
        <f t="shared" si="226"/>
        <v>0</v>
      </c>
      <c r="AU115" s="266">
        <f t="shared" si="226"/>
        <v>0</v>
      </c>
      <c r="AV115" s="18">
        <f t="shared" si="226"/>
        <v>0</v>
      </c>
      <c r="AW115" s="18">
        <f t="shared" si="133"/>
        <v>6</v>
      </c>
      <c r="AX115" s="766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82"/>
      <c r="DY115" s="182"/>
      <c r="DZ115" s="7"/>
      <c r="EA115" s="7"/>
      <c r="EB115" s="7"/>
      <c r="EC115" s="7"/>
      <c r="ED115" s="7"/>
      <c r="EE115" s="7"/>
    </row>
    <row r="116" spans="1:135" ht="14.1" customHeight="1" x14ac:dyDescent="0.25">
      <c r="A116" s="770" t="s">
        <v>493</v>
      </c>
      <c r="B116" s="770"/>
      <c r="C116" s="770"/>
      <c r="D116" s="234">
        <f>COUNTIF(D12:D64,"F.28")</f>
        <v>0</v>
      </c>
      <c r="E116" s="244">
        <f t="shared" ref="E116:X116" si="227">COUNTIF(E12:E64,"F.28")</f>
        <v>0</v>
      </c>
      <c r="F116" s="244">
        <f t="shared" si="227"/>
        <v>0</v>
      </c>
      <c r="G116" s="244">
        <f t="shared" si="227"/>
        <v>0</v>
      </c>
      <c r="H116" s="244">
        <f t="shared" si="227"/>
        <v>0</v>
      </c>
      <c r="I116" s="244">
        <f t="shared" si="227"/>
        <v>0</v>
      </c>
      <c r="J116" s="244">
        <f t="shared" si="227"/>
        <v>0</v>
      </c>
      <c r="K116" s="244">
        <f t="shared" si="227"/>
        <v>0</v>
      </c>
      <c r="L116" s="244">
        <f t="shared" si="227"/>
        <v>0</v>
      </c>
      <c r="M116" s="244">
        <f t="shared" si="227"/>
        <v>0</v>
      </c>
      <c r="N116" s="244">
        <f t="shared" si="227"/>
        <v>3</v>
      </c>
      <c r="O116" s="244">
        <f t="shared" si="227"/>
        <v>3</v>
      </c>
      <c r="P116" s="244">
        <f t="shared" si="227"/>
        <v>3</v>
      </c>
      <c r="Q116" s="244">
        <f t="shared" si="227"/>
        <v>3</v>
      </c>
      <c r="R116" s="244">
        <f t="shared" si="227"/>
        <v>3</v>
      </c>
      <c r="S116" s="244">
        <f t="shared" si="227"/>
        <v>3</v>
      </c>
      <c r="T116" s="244">
        <f t="shared" si="227"/>
        <v>3</v>
      </c>
      <c r="U116" s="244">
        <f t="shared" si="227"/>
        <v>3</v>
      </c>
      <c r="V116" s="244">
        <f t="shared" si="227"/>
        <v>3</v>
      </c>
      <c r="W116" s="244">
        <f t="shared" si="227"/>
        <v>3</v>
      </c>
      <c r="X116" s="244">
        <f t="shared" si="227"/>
        <v>3</v>
      </c>
      <c r="Y116" s="2"/>
      <c r="Z116" s="234">
        <f t="shared" si="128"/>
        <v>33</v>
      </c>
      <c r="AA116" s="235">
        <f t="shared" ref="AA116:AA123" si="228">Z116</f>
        <v>33</v>
      </c>
      <c r="AB116" s="266">
        <f t="shared" ref="AB116:AV116" si="229">COUNTIF(AB11:AB63,"F.28")</f>
        <v>0</v>
      </c>
      <c r="AC116" s="266">
        <f t="shared" si="229"/>
        <v>0</v>
      </c>
      <c r="AD116" s="266">
        <f t="shared" si="229"/>
        <v>0</v>
      </c>
      <c r="AE116" s="266">
        <f t="shared" si="229"/>
        <v>0</v>
      </c>
      <c r="AF116" s="266">
        <f t="shared" si="229"/>
        <v>0</v>
      </c>
      <c r="AG116" s="266">
        <f t="shared" si="229"/>
        <v>0</v>
      </c>
      <c r="AH116" s="266">
        <f t="shared" si="229"/>
        <v>0</v>
      </c>
      <c r="AI116" s="266">
        <f t="shared" si="229"/>
        <v>0</v>
      </c>
      <c r="AJ116" s="266">
        <f t="shared" si="229"/>
        <v>0</v>
      </c>
      <c r="AK116" s="266">
        <f t="shared" si="229"/>
        <v>0</v>
      </c>
      <c r="AL116" s="266">
        <f t="shared" si="229"/>
        <v>3</v>
      </c>
      <c r="AM116" s="266">
        <f t="shared" si="229"/>
        <v>3</v>
      </c>
      <c r="AN116" s="266">
        <f t="shared" si="229"/>
        <v>3</v>
      </c>
      <c r="AO116" s="266">
        <f t="shared" si="229"/>
        <v>3</v>
      </c>
      <c r="AP116" s="266">
        <f t="shared" si="229"/>
        <v>3</v>
      </c>
      <c r="AQ116" s="266">
        <f t="shared" si="229"/>
        <v>3</v>
      </c>
      <c r="AR116" s="266">
        <f t="shared" si="229"/>
        <v>3</v>
      </c>
      <c r="AS116" s="266">
        <f t="shared" si="229"/>
        <v>3</v>
      </c>
      <c r="AT116" s="266">
        <f t="shared" si="229"/>
        <v>3</v>
      </c>
      <c r="AU116" s="266">
        <f t="shared" si="229"/>
        <v>3</v>
      </c>
      <c r="AV116" s="18">
        <f t="shared" si="229"/>
        <v>3</v>
      </c>
      <c r="AW116" s="18">
        <f t="shared" si="133"/>
        <v>33</v>
      </c>
      <c r="AX116" s="18">
        <f t="shared" ref="AX116:AX122" si="230">AW116</f>
        <v>33</v>
      </c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82"/>
      <c r="DY116" s="182"/>
      <c r="DZ116" s="7"/>
      <c r="EA116" s="7"/>
      <c r="EB116" s="7"/>
      <c r="EC116" s="7"/>
      <c r="ED116" s="7"/>
      <c r="EE116" s="7"/>
    </row>
    <row r="117" spans="1:135" ht="14.1" customHeight="1" x14ac:dyDescent="0.25">
      <c r="A117" s="770" t="s">
        <v>494</v>
      </c>
      <c r="B117" s="770"/>
      <c r="C117" s="770"/>
      <c r="D117" s="234">
        <f>COUNTIF(D12:D64,"F.33")</f>
        <v>3</v>
      </c>
      <c r="E117" s="244">
        <f t="shared" ref="E117:X117" si="231">COUNTIF(E12:E64,"F.33")</f>
        <v>3</v>
      </c>
      <c r="F117" s="244">
        <f t="shared" si="231"/>
        <v>3</v>
      </c>
      <c r="G117" s="244">
        <f t="shared" si="231"/>
        <v>3</v>
      </c>
      <c r="H117" s="244">
        <f t="shared" si="231"/>
        <v>3</v>
      </c>
      <c r="I117" s="244">
        <f t="shared" si="231"/>
        <v>3</v>
      </c>
      <c r="J117" s="244">
        <f t="shared" si="231"/>
        <v>3</v>
      </c>
      <c r="K117" s="244">
        <f t="shared" si="231"/>
        <v>3</v>
      </c>
      <c r="L117" s="244">
        <f t="shared" si="231"/>
        <v>3</v>
      </c>
      <c r="M117" s="244">
        <f t="shared" si="231"/>
        <v>3</v>
      </c>
      <c r="N117" s="244">
        <f t="shared" si="231"/>
        <v>0</v>
      </c>
      <c r="O117" s="244">
        <f t="shared" si="231"/>
        <v>0</v>
      </c>
      <c r="P117" s="244">
        <f t="shared" si="231"/>
        <v>0</v>
      </c>
      <c r="Q117" s="244">
        <f t="shared" si="231"/>
        <v>0</v>
      </c>
      <c r="R117" s="244">
        <f t="shared" si="231"/>
        <v>0</v>
      </c>
      <c r="S117" s="244">
        <f t="shared" si="231"/>
        <v>0</v>
      </c>
      <c r="T117" s="244">
        <f t="shared" si="231"/>
        <v>0</v>
      </c>
      <c r="U117" s="244">
        <f t="shared" si="231"/>
        <v>0</v>
      </c>
      <c r="V117" s="244">
        <f t="shared" si="231"/>
        <v>0</v>
      </c>
      <c r="W117" s="244">
        <f t="shared" si="231"/>
        <v>0</v>
      </c>
      <c r="X117" s="244">
        <f t="shared" si="231"/>
        <v>0</v>
      </c>
      <c r="Y117" s="2"/>
      <c r="Z117" s="234">
        <f t="shared" si="128"/>
        <v>30</v>
      </c>
      <c r="AA117" s="235">
        <f t="shared" si="228"/>
        <v>30</v>
      </c>
      <c r="AB117" s="266">
        <f t="shared" ref="AB117:AV117" si="232">COUNTIF(AB11:AB63,"F.33")</f>
        <v>3</v>
      </c>
      <c r="AC117" s="266">
        <f t="shared" si="232"/>
        <v>3</v>
      </c>
      <c r="AD117" s="266">
        <f t="shared" si="232"/>
        <v>3</v>
      </c>
      <c r="AE117" s="266">
        <f t="shared" si="232"/>
        <v>3</v>
      </c>
      <c r="AF117" s="266">
        <f t="shared" si="232"/>
        <v>3</v>
      </c>
      <c r="AG117" s="266">
        <f t="shared" si="232"/>
        <v>3</v>
      </c>
      <c r="AH117" s="266">
        <f t="shared" si="232"/>
        <v>3</v>
      </c>
      <c r="AI117" s="266">
        <f t="shared" si="232"/>
        <v>3</v>
      </c>
      <c r="AJ117" s="266">
        <f t="shared" si="232"/>
        <v>3</v>
      </c>
      <c r="AK117" s="266">
        <f t="shared" si="232"/>
        <v>3</v>
      </c>
      <c r="AL117" s="266">
        <f t="shared" si="232"/>
        <v>0</v>
      </c>
      <c r="AM117" s="266">
        <f t="shared" si="232"/>
        <v>0</v>
      </c>
      <c r="AN117" s="266">
        <f t="shared" si="232"/>
        <v>0</v>
      </c>
      <c r="AO117" s="266">
        <f t="shared" si="232"/>
        <v>0</v>
      </c>
      <c r="AP117" s="266">
        <f t="shared" si="232"/>
        <v>0</v>
      </c>
      <c r="AQ117" s="266">
        <f t="shared" si="232"/>
        <v>0</v>
      </c>
      <c r="AR117" s="266">
        <f t="shared" si="232"/>
        <v>0</v>
      </c>
      <c r="AS117" s="266">
        <f t="shared" si="232"/>
        <v>0</v>
      </c>
      <c r="AT117" s="266">
        <f t="shared" si="232"/>
        <v>0</v>
      </c>
      <c r="AU117" s="266">
        <f t="shared" si="232"/>
        <v>0</v>
      </c>
      <c r="AV117" s="18">
        <f t="shared" si="232"/>
        <v>0</v>
      </c>
      <c r="AW117" s="18">
        <f t="shared" si="133"/>
        <v>30</v>
      </c>
      <c r="AX117" s="18">
        <f t="shared" si="230"/>
        <v>30</v>
      </c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82"/>
      <c r="DY117" s="182"/>
      <c r="DZ117" s="7"/>
      <c r="EA117" s="7"/>
      <c r="EB117" s="7"/>
      <c r="EC117" s="7"/>
      <c r="ED117" s="7"/>
      <c r="EE117" s="7"/>
    </row>
    <row r="118" spans="1:135" ht="14.1" customHeight="1" x14ac:dyDescent="0.25">
      <c r="A118" s="770" t="s">
        <v>495</v>
      </c>
      <c r="B118" s="770"/>
      <c r="C118" s="770"/>
      <c r="D118" s="234">
        <f>COUNTIF(D12:D64,"M.19")</f>
        <v>0</v>
      </c>
      <c r="E118" s="244">
        <f t="shared" ref="E118:X118" si="233">COUNTIF(E12:E64,"M.19")</f>
        <v>0</v>
      </c>
      <c r="F118" s="244">
        <f t="shared" si="233"/>
        <v>0</v>
      </c>
      <c r="G118" s="244">
        <f t="shared" si="233"/>
        <v>0</v>
      </c>
      <c r="H118" s="244">
        <f t="shared" si="233"/>
        <v>0</v>
      </c>
      <c r="I118" s="244">
        <f t="shared" si="233"/>
        <v>0</v>
      </c>
      <c r="J118" s="244">
        <f t="shared" si="233"/>
        <v>0</v>
      </c>
      <c r="K118" s="244">
        <f t="shared" si="233"/>
        <v>0</v>
      </c>
      <c r="L118" s="244">
        <f t="shared" si="233"/>
        <v>0</v>
      </c>
      <c r="M118" s="244">
        <f t="shared" si="233"/>
        <v>0</v>
      </c>
      <c r="N118" s="244">
        <f t="shared" si="233"/>
        <v>0</v>
      </c>
      <c r="O118" s="244">
        <f t="shared" si="233"/>
        <v>0</v>
      </c>
      <c r="P118" s="244">
        <f t="shared" si="233"/>
        <v>0</v>
      </c>
      <c r="Q118" s="244">
        <f t="shared" si="233"/>
        <v>0</v>
      </c>
      <c r="R118" s="244">
        <f t="shared" si="233"/>
        <v>0</v>
      </c>
      <c r="S118" s="244">
        <f t="shared" si="233"/>
        <v>0</v>
      </c>
      <c r="T118" s="244">
        <f t="shared" si="233"/>
        <v>0</v>
      </c>
      <c r="U118" s="244">
        <f t="shared" si="233"/>
        <v>0</v>
      </c>
      <c r="V118" s="244">
        <f t="shared" si="233"/>
        <v>0</v>
      </c>
      <c r="W118" s="244">
        <f t="shared" si="233"/>
        <v>0</v>
      </c>
      <c r="X118" s="244">
        <f t="shared" si="233"/>
        <v>0</v>
      </c>
      <c r="Y118" s="2"/>
      <c r="Z118" s="234">
        <f t="shared" si="128"/>
        <v>0</v>
      </c>
      <c r="AA118" s="235">
        <f t="shared" si="228"/>
        <v>0</v>
      </c>
      <c r="AB118" s="266">
        <f t="shared" ref="AB118:AV118" si="234">COUNTIF(AB11:AB63,"M.19")</f>
        <v>0</v>
      </c>
      <c r="AC118" s="266">
        <f t="shared" si="234"/>
        <v>0</v>
      </c>
      <c r="AD118" s="266">
        <f t="shared" si="234"/>
        <v>0</v>
      </c>
      <c r="AE118" s="266">
        <f t="shared" si="234"/>
        <v>0</v>
      </c>
      <c r="AF118" s="266">
        <f t="shared" si="234"/>
        <v>0</v>
      </c>
      <c r="AG118" s="266">
        <f t="shared" si="234"/>
        <v>0</v>
      </c>
      <c r="AH118" s="266">
        <f t="shared" si="234"/>
        <v>0</v>
      </c>
      <c r="AI118" s="266">
        <f t="shared" si="234"/>
        <v>2</v>
      </c>
      <c r="AJ118" s="266">
        <f t="shared" si="234"/>
        <v>2</v>
      </c>
      <c r="AK118" s="266">
        <f t="shared" si="234"/>
        <v>2</v>
      </c>
      <c r="AL118" s="266">
        <f t="shared" si="234"/>
        <v>0</v>
      </c>
      <c r="AM118" s="266">
        <f t="shared" si="234"/>
        <v>0</v>
      </c>
      <c r="AN118" s="266">
        <f t="shared" si="234"/>
        <v>0</v>
      </c>
      <c r="AO118" s="266">
        <f t="shared" si="234"/>
        <v>0</v>
      </c>
      <c r="AP118" s="266">
        <f t="shared" si="234"/>
        <v>2</v>
      </c>
      <c r="AQ118" s="266">
        <f t="shared" si="234"/>
        <v>2</v>
      </c>
      <c r="AR118" s="266">
        <f t="shared" si="234"/>
        <v>2</v>
      </c>
      <c r="AS118" s="266">
        <f t="shared" si="234"/>
        <v>0</v>
      </c>
      <c r="AT118" s="266">
        <f t="shared" si="234"/>
        <v>0</v>
      </c>
      <c r="AU118" s="266">
        <f t="shared" si="234"/>
        <v>0</v>
      </c>
      <c r="AV118" s="18">
        <f t="shared" si="234"/>
        <v>0</v>
      </c>
      <c r="AW118" s="18">
        <f t="shared" si="133"/>
        <v>12</v>
      </c>
      <c r="AX118" s="18">
        <f t="shared" si="230"/>
        <v>12</v>
      </c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82"/>
      <c r="DY118" s="182"/>
      <c r="DZ118" s="7"/>
      <c r="EA118" s="7"/>
      <c r="EB118" s="7"/>
      <c r="EC118" s="7"/>
      <c r="ED118" s="7"/>
      <c r="EE118" s="7"/>
    </row>
    <row r="119" spans="1:135" ht="14.1" customHeight="1" x14ac:dyDescent="0.25">
      <c r="A119" s="770" t="s">
        <v>496</v>
      </c>
      <c r="B119" s="770"/>
      <c r="C119" s="770"/>
      <c r="D119" s="234">
        <f>COUNTIF(D12:D64,"M.26")</f>
        <v>0</v>
      </c>
      <c r="E119" s="244">
        <f t="shared" ref="E119:X119" si="235">COUNTIF(E12:E64,"M.26")</f>
        <v>0</v>
      </c>
      <c r="F119" s="244">
        <f t="shared" si="235"/>
        <v>0</v>
      </c>
      <c r="G119" s="244">
        <f t="shared" si="235"/>
        <v>0</v>
      </c>
      <c r="H119" s="244">
        <f t="shared" si="235"/>
        <v>0</v>
      </c>
      <c r="I119" s="244">
        <f t="shared" si="235"/>
        <v>0</v>
      </c>
      <c r="J119" s="244">
        <f t="shared" si="235"/>
        <v>0</v>
      </c>
      <c r="K119" s="244">
        <f t="shared" si="235"/>
        <v>0</v>
      </c>
      <c r="L119" s="244">
        <f t="shared" si="235"/>
        <v>0</v>
      </c>
      <c r="M119" s="244">
        <f t="shared" si="235"/>
        <v>0</v>
      </c>
      <c r="N119" s="244">
        <f t="shared" si="235"/>
        <v>0</v>
      </c>
      <c r="O119" s="244">
        <f t="shared" si="235"/>
        <v>0</v>
      </c>
      <c r="P119" s="244">
        <f t="shared" si="235"/>
        <v>0</v>
      </c>
      <c r="Q119" s="244">
        <f t="shared" si="235"/>
        <v>0</v>
      </c>
      <c r="R119" s="244">
        <f t="shared" si="235"/>
        <v>0</v>
      </c>
      <c r="S119" s="244">
        <f t="shared" si="235"/>
        <v>0</v>
      </c>
      <c r="T119" s="244">
        <f t="shared" si="235"/>
        <v>0</v>
      </c>
      <c r="U119" s="244">
        <f t="shared" si="235"/>
        <v>0</v>
      </c>
      <c r="V119" s="244">
        <f t="shared" si="235"/>
        <v>0</v>
      </c>
      <c r="W119" s="244">
        <f t="shared" si="235"/>
        <v>0</v>
      </c>
      <c r="X119" s="244">
        <f t="shared" si="235"/>
        <v>0</v>
      </c>
      <c r="Y119" s="2"/>
      <c r="Z119" s="234">
        <f t="shared" si="128"/>
        <v>0</v>
      </c>
      <c r="AA119" s="245">
        <f t="shared" si="228"/>
        <v>0</v>
      </c>
      <c r="AB119" s="266">
        <f t="shared" ref="AB119:AV119" si="236">COUNTIF(AB11:AB63,"M.26")</f>
        <v>2</v>
      </c>
      <c r="AC119" s="266">
        <f t="shared" si="236"/>
        <v>2</v>
      </c>
      <c r="AD119" s="266">
        <f t="shared" si="236"/>
        <v>2</v>
      </c>
      <c r="AE119" s="266">
        <f t="shared" si="236"/>
        <v>2</v>
      </c>
      <c r="AF119" s="266">
        <f t="shared" si="236"/>
        <v>2</v>
      </c>
      <c r="AG119" s="266">
        <f t="shared" si="236"/>
        <v>2</v>
      </c>
      <c r="AH119" s="266">
        <f t="shared" si="236"/>
        <v>2</v>
      </c>
      <c r="AI119" s="266">
        <f t="shared" si="236"/>
        <v>0</v>
      </c>
      <c r="AJ119" s="266">
        <f t="shared" si="236"/>
        <v>0</v>
      </c>
      <c r="AK119" s="266">
        <f t="shared" si="236"/>
        <v>0</v>
      </c>
      <c r="AL119" s="266">
        <f t="shared" si="236"/>
        <v>2</v>
      </c>
      <c r="AM119" s="266">
        <f t="shared" si="236"/>
        <v>2</v>
      </c>
      <c r="AN119" s="266">
        <f t="shared" si="236"/>
        <v>2</v>
      </c>
      <c r="AO119" s="266">
        <f t="shared" si="236"/>
        <v>2</v>
      </c>
      <c r="AP119" s="266">
        <f t="shared" si="236"/>
        <v>0</v>
      </c>
      <c r="AQ119" s="266">
        <f t="shared" si="236"/>
        <v>0</v>
      </c>
      <c r="AR119" s="266">
        <f t="shared" si="236"/>
        <v>0</v>
      </c>
      <c r="AS119" s="266">
        <f t="shared" si="236"/>
        <v>2</v>
      </c>
      <c r="AT119" s="266">
        <f t="shared" si="236"/>
        <v>2</v>
      </c>
      <c r="AU119" s="266">
        <f t="shared" si="236"/>
        <v>2</v>
      </c>
      <c r="AV119" s="18">
        <f t="shared" si="236"/>
        <v>2</v>
      </c>
      <c r="AW119" s="18">
        <f t="shared" si="133"/>
        <v>30</v>
      </c>
      <c r="AX119" s="18">
        <f t="shared" si="230"/>
        <v>30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82"/>
      <c r="DY119" s="182"/>
      <c r="DZ119" s="7"/>
      <c r="EA119" s="7"/>
      <c r="EB119" s="7"/>
      <c r="EC119" s="7"/>
      <c r="ED119" s="7"/>
      <c r="EE119" s="7"/>
    </row>
    <row r="120" spans="1:135" ht="14.1" customHeight="1" x14ac:dyDescent="0.25">
      <c r="A120" s="770" t="s">
        <v>498</v>
      </c>
      <c r="B120" s="770"/>
      <c r="C120" s="770"/>
      <c r="D120" s="234">
        <f>COUNTIF(D12:D64,"T.32")</f>
        <v>0</v>
      </c>
      <c r="E120" s="244">
        <f t="shared" ref="E120:X120" si="237">COUNTIF(E12:E64,"T.32")</f>
        <v>0</v>
      </c>
      <c r="F120" s="244">
        <f t="shared" si="237"/>
        <v>0</v>
      </c>
      <c r="G120" s="244">
        <f t="shared" si="237"/>
        <v>0</v>
      </c>
      <c r="H120" s="244">
        <f t="shared" si="237"/>
        <v>0</v>
      </c>
      <c r="I120" s="244">
        <f t="shared" si="237"/>
        <v>0</v>
      </c>
      <c r="J120" s="244">
        <f t="shared" si="237"/>
        <v>0</v>
      </c>
      <c r="K120" s="244">
        <f t="shared" si="237"/>
        <v>0</v>
      </c>
      <c r="L120" s="244">
        <f t="shared" si="237"/>
        <v>0</v>
      </c>
      <c r="M120" s="244">
        <f t="shared" si="237"/>
        <v>0</v>
      </c>
      <c r="N120" s="244">
        <f t="shared" si="237"/>
        <v>0</v>
      </c>
      <c r="O120" s="244">
        <f t="shared" si="237"/>
        <v>0</v>
      </c>
      <c r="P120" s="244">
        <f t="shared" si="237"/>
        <v>0</v>
      </c>
      <c r="Q120" s="244">
        <f t="shared" si="237"/>
        <v>0</v>
      </c>
      <c r="R120" s="244">
        <f t="shared" si="237"/>
        <v>0</v>
      </c>
      <c r="S120" s="244">
        <f t="shared" si="237"/>
        <v>0</v>
      </c>
      <c r="T120" s="244">
        <f t="shared" si="237"/>
        <v>0</v>
      </c>
      <c r="U120" s="244">
        <f t="shared" si="237"/>
        <v>0</v>
      </c>
      <c r="V120" s="244">
        <f t="shared" si="237"/>
        <v>0</v>
      </c>
      <c r="W120" s="244">
        <f t="shared" si="237"/>
        <v>0</v>
      </c>
      <c r="X120" s="244">
        <f t="shared" si="237"/>
        <v>0</v>
      </c>
      <c r="Y120" s="2"/>
      <c r="Z120" s="234">
        <f t="shared" si="128"/>
        <v>0</v>
      </c>
      <c r="AA120" s="235">
        <f t="shared" si="228"/>
        <v>0</v>
      </c>
      <c r="AB120" s="266">
        <f t="shared" ref="AB120:AV120" si="238">COUNTIF(AB11:AB63,"T.32")</f>
        <v>2</v>
      </c>
      <c r="AC120" s="266">
        <f t="shared" si="238"/>
        <v>2</v>
      </c>
      <c r="AD120" s="266">
        <f t="shared" si="238"/>
        <v>2</v>
      </c>
      <c r="AE120" s="266">
        <f t="shared" si="238"/>
        <v>2</v>
      </c>
      <c r="AF120" s="266">
        <f t="shared" si="238"/>
        <v>2</v>
      </c>
      <c r="AG120" s="266">
        <f t="shared" si="238"/>
        <v>2</v>
      </c>
      <c r="AH120" s="266">
        <f t="shared" si="238"/>
        <v>2</v>
      </c>
      <c r="AI120" s="266">
        <f t="shared" si="238"/>
        <v>2</v>
      </c>
      <c r="AJ120" s="266">
        <f t="shared" si="238"/>
        <v>2</v>
      </c>
      <c r="AK120" s="266">
        <f t="shared" si="238"/>
        <v>2</v>
      </c>
      <c r="AL120" s="266">
        <f t="shared" si="238"/>
        <v>2</v>
      </c>
      <c r="AM120" s="266">
        <f t="shared" si="238"/>
        <v>2</v>
      </c>
      <c r="AN120" s="266">
        <f t="shared" si="238"/>
        <v>2</v>
      </c>
      <c r="AO120" s="266">
        <f t="shared" si="238"/>
        <v>2</v>
      </c>
      <c r="AP120" s="266">
        <f t="shared" si="238"/>
        <v>0</v>
      </c>
      <c r="AQ120" s="266">
        <f t="shared" si="238"/>
        <v>0</v>
      </c>
      <c r="AR120" s="266">
        <f t="shared" si="238"/>
        <v>0</v>
      </c>
      <c r="AS120" s="266">
        <f t="shared" si="238"/>
        <v>0</v>
      </c>
      <c r="AT120" s="266">
        <f t="shared" si="238"/>
        <v>0</v>
      </c>
      <c r="AU120" s="266">
        <f t="shared" si="238"/>
        <v>0</v>
      </c>
      <c r="AV120" s="18">
        <f t="shared" si="238"/>
        <v>0</v>
      </c>
      <c r="AW120" s="18">
        <f t="shared" si="133"/>
        <v>28</v>
      </c>
      <c r="AX120" s="18">
        <f t="shared" si="230"/>
        <v>28</v>
      </c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82"/>
      <c r="DY120" s="182"/>
      <c r="DZ120" s="7"/>
      <c r="EA120" s="7"/>
      <c r="EB120" s="7"/>
      <c r="EC120" s="7"/>
      <c r="ED120" s="7"/>
      <c r="EE120" s="7"/>
    </row>
    <row r="121" spans="1:135" ht="14.1" customHeight="1" x14ac:dyDescent="0.25">
      <c r="A121" s="770" t="s">
        <v>497</v>
      </c>
      <c r="B121" s="770"/>
      <c r="C121" s="770"/>
      <c r="D121" s="234">
        <f>COUNTIF(D12:D64,"X.37")</f>
        <v>0</v>
      </c>
      <c r="E121" s="244">
        <f t="shared" ref="E121:X121" si="239">COUNTIF(E12:E64,"X.37")</f>
        <v>0</v>
      </c>
      <c r="F121" s="244">
        <f t="shared" si="239"/>
        <v>0</v>
      </c>
      <c r="G121" s="244">
        <f t="shared" si="239"/>
        <v>0</v>
      </c>
      <c r="H121" s="244">
        <f t="shared" si="239"/>
        <v>0</v>
      </c>
      <c r="I121" s="244">
        <f t="shared" si="239"/>
        <v>0</v>
      </c>
      <c r="J121" s="244">
        <f t="shared" si="239"/>
        <v>0</v>
      </c>
      <c r="K121" s="244">
        <f t="shared" si="239"/>
        <v>0</v>
      </c>
      <c r="L121" s="244">
        <f t="shared" si="239"/>
        <v>0</v>
      </c>
      <c r="M121" s="244">
        <f t="shared" si="239"/>
        <v>0</v>
      </c>
      <c r="N121" s="244">
        <f t="shared" si="239"/>
        <v>0</v>
      </c>
      <c r="O121" s="244">
        <f t="shared" si="239"/>
        <v>0</v>
      </c>
      <c r="P121" s="244">
        <f t="shared" si="239"/>
        <v>0</v>
      </c>
      <c r="Q121" s="244">
        <f t="shared" si="239"/>
        <v>0</v>
      </c>
      <c r="R121" s="244">
        <f t="shared" si="239"/>
        <v>0</v>
      </c>
      <c r="S121" s="244">
        <f t="shared" si="239"/>
        <v>0</v>
      </c>
      <c r="T121" s="244">
        <f t="shared" si="239"/>
        <v>0</v>
      </c>
      <c r="U121" s="244">
        <f t="shared" si="239"/>
        <v>0</v>
      </c>
      <c r="V121" s="244">
        <f t="shared" si="239"/>
        <v>0</v>
      </c>
      <c r="W121" s="244">
        <f t="shared" si="239"/>
        <v>0</v>
      </c>
      <c r="X121" s="244">
        <f t="shared" si="239"/>
        <v>0</v>
      </c>
      <c r="Y121" s="2"/>
      <c r="Z121" s="234">
        <f t="shared" si="128"/>
        <v>0</v>
      </c>
      <c r="AA121" s="235">
        <f t="shared" si="228"/>
        <v>0</v>
      </c>
      <c r="AB121" s="266">
        <f t="shared" ref="AB121:AV121" si="240">COUNTIF(AB11:AB63,"X.37")</f>
        <v>2</v>
      </c>
      <c r="AC121" s="266">
        <f t="shared" si="240"/>
        <v>2</v>
      </c>
      <c r="AD121" s="266">
        <f t="shared" si="240"/>
        <v>2</v>
      </c>
      <c r="AE121" s="266">
        <f t="shared" si="240"/>
        <v>2</v>
      </c>
      <c r="AF121" s="266">
        <f t="shared" si="240"/>
        <v>2</v>
      </c>
      <c r="AG121" s="266">
        <f t="shared" si="240"/>
        <v>2</v>
      </c>
      <c r="AH121" s="266">
        <f t="shared" si="240"/>
        <v>2</v>
      </c>
      <c r="AI121" s="266">
        <f t="shared" si="240"/>
        <v>0</v>
      </c>
      <c r="AJ121" s="266">
        <f t="shared" si="240"/>
        <v>0</v>
      </c>
      <c r="AK121" s="266">
        <f t="shared" si="240"/>
        <v>0</v>
      </c>
      <c r="AL121" s="266">
        <f t="shared" si="240"/>
        <v>0</v>
      </c>
      <c r="AM121" s="266">
        <f t="shared" si="240"/>
        <v>0</v>
      </c>
      <c r="AN121" s="266">
        <f t="shared" si="240"/>
        <v>0</v>
      </c>
      <c r="AO121" s="266">
        <f t="shared" si="240"/>
        <v>0</v>
      </c>
      <c r="AP121" s="266">
        <f t="shared" si="240"/>
        <v>0</v>
      </c>
      <c r="AQ121" s="266">
        <f t="shared" si="240"/>
        <v>0</v>
      </c>
      <c r="AR121" s="266">
        <f t="shared" si="240"/>
        <v>0</v>
      </c>
      <c r="AS121" s="266">
        <f t="shared" si="240"/>
        <v>0</v>
      </c>
      <c r="AT121" s="266">
        <f t="shared" si="240"/>
        <v>0</v>
      </c>
      <c r="AU121" s="266">
        <f t="shared" si="240"/>
        <v>0</v>
      </c>
      <c r="AV121" s="18">
        <f t="shared" si="240"/>
        <v>0</v>
      </c>
      <c r="AW121" s="18">
        <f t="shared" si="133"/>
        <v>14</v>
      </c>
      <c r="AX121" s="18">
        <f t="shared" si="230"/>
        <v>14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82"/>
      <c r="DY121" s="182"/>
      <c r="DZ121" s="7"/>
      <c r="EA121" s="7"/>
      <c r="EB121" s="7"/>
      <c r="EC121" s="7"/>
      <c r="ED121" s="7"/>
      <c r="EE121" s="7"/>
    </row>
    <row r="122" spans="1:135" ht="14.1" customHeight="1" x14ac:dyDescent="0.25">
      <c r="A122" s="770" t="s">
        <v>499</v>
      </c>
      <c r="B122" s="770"/>
      <c r="C122" s="770"/>
      <c r="D122" s="234">
        <f>COUNTIF(D12:D64,"N.30")</f>
        <v>0</v>
      </c>
      <c r="E122" s="244">
        <f t="shared" ref="E122:X122" si="241">COUNTIF(E12:E64,"N.30")</f>
        <v>0</v>
      </c>
      <c r="F122" s="244">
        <f t="shared" si="241"/>
        <v>0</v>
      </c>
      <c r="G122" s="244">
        <f t="shared" si="241"/>
        <v>0</v>
      </c>
      <c r="H122" s="244">
        <f t="shared" si="241"/>
        <v>0</v>
      </c>
      <c r="I122" s="244">
        <f t="shared" si="241"/>
        <v>0</v>
      </c>
      <c r="J122" s="244">
        <f t="shared" si="241"/>
        <v>0</v>
      </c>
      <c r="K122" s="244">
        <f t="shared" si="241"/>
        <v>0</v>
      </c>
      <c r="L122" s="244">
        <f t="shared" si="241"/>
        <v>0</v>
      </c>
      <c r="M122" s="244">
        <f t="shared" si="241"/>
        <v>0</v>
      </c>
      <c r="N122" s="244">
        <f t="shared" si="241"/>
        <v>0</v>
      </c>
      <c r="O122" s="244">
        <f t="shared" si="241"/>
        <v>0</v>
      </c>
      <c r="P122" s="244">
        <f t="shared" si="241"/>
        <v>0</v>
      </c>
      <c r="Q122" s="244">
        <f t="shared" si="241"/>
        <v>0</v>
      </c>
      <c r="R122" s="244">
        <f t="shared" si="241"/>
        <v>0</v>
      </c>
      <c r="S122" s="244">
        <f t="shared" si="241"/>
        <v>0</v>
      </c>
      <c r="T122" s="244">
        <f t="shared" si="241"/>
        <v>0</v>
      </c>
      <c r="U122" s="244">
        <f t="shared" si="241"/>
        <v>0</v>
      </c>
      <c r="V122" s="244">
        <f t="shared" si="241"/>
        <v>0</v>
      </c>
      <c r="W122" s="244">
        <f t="shared" si="241"/>
        <v>0</v>
      </c>
      <c r="X122" s="244">
        <f t="shared" si="241"/>
        <v>0</v>
      </c>
      <c r="Y122" s="2"/>
      <c r="Z122" s="234">
        <f t="shared" si="128"/>
        <v>0</v>
      </c>
      <c r="AA122" s="235">
        <f t="shared" si="228"/>
        <v>0</v>
      </c>
      <c r="AB122" s="266">
        <f t="shared" ref="AB122:AV122" si="242">COUNTIF(AB11:AB63,"N.30")</f>
        <v>0</v>
      </c>
      <c r="AC122" s="266">
        <f t="shared" si="242"/>
        <v>0</v>
      </c>
      <c r="AD122" s="266">
        <f t="shared" si="242"/>
        <v>0</v>
      </c>
      <c r="AE122" s="266">
        <f t="shared" si="242"/>
        <v>0</v>
      </c>
      <c r="AF122" s="266">
        <f t="shared" si="242"/>
        <v>0</v>
      </c>
      <c r="AG122" s="266">
        <f t="shared" si="242"/>
        <v>0</v>
      </c>
      <c r="AH122" s="266">
        <f t="shared" si="242"/>
        <v>0</v>
      </c>
      <c r="AI122" s="266">
        <f t="shared" si="242"/>
        <v>2</v>
      </c>
      <c r="AJ122" s="266">
        <f t="shared" si="242"/>
        <v>2</v>
      </c>
      <c r="AK122" s="266">
        <f t="shared" si="242"/>
        <v>2</v>
      </c>
      <c r="AL122" s="266">
        <f t="shared" si="242"/>
        <v>2</v>
      </c>
      <c r="AM122" s="266">
        <f t="shared" si="242"/>
        <v>2</v>
      </c>
      <c r="AN122" s="266">
        <f t="shared" si="242"/>
        <v>2</v>
      </c>
      <c r="AO122" s="266">
        <f t="shared" si="242"/>
        <v>2</v>
      </c>
      <c r="AP122" s="266">
        <f t="shared" si="242"/>
        <v>2</v>
      </c>
      <c r="AQ122" s="266">
        <f t="shared" si="242"/>
        <v>2</v>
      </c>
      <c r="AR122" s="266">
        <f t="shared" si="242"/>
        <v>2</v>
      </c>
      <c r="AS122" s="266">
        <f t="shared" si="242"/>
        <v>2</v>
      </c>
      <c r="AT122" s="266">
        <f t="shared" si="242"/>
        <v>2</v>
      </c>
      <c r="AU122" s="266">
        <f t="shared" si="242"/>
        <v>2</v>
      </c>
      <c r="AV122" s="18">
        <f t="shared" si="242"/>
        <v>2</v>
      </c>
      <c r="AW122" s="18">
        <f t="shared" si="133"/>
        <v>28</v>
      </c>
      <c r="AX122" s="18">
        <f t="shared" si="230"/>
        <v>28</v>
      </c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82"/>
      <c r="DY122" s="182"/>
      <c r="DZ122" s="7"/>
      <c r="EA122" s="7"/>
      <c r="EB122" s="7"/>
      <c r="EC122" s="7"/>
      <c r="ED122" s="7"/>
      <c r="EE122" s="7"/>
    </row>
    <row r="123" spans="1:135" ht="14.1" customHeight="1" x14ac:dyDescent="0.25">
      <c r="A123" s="770" t="s">
        <v>403</v>
      </c>
      <c r="B123" s="770"/>
      <c r="C123" s="770"/>
      <c r="D123" s="234">
        <f t="shared" ref="D123:X123" si="243">COUNTIF(D12:D64,"Y")</f>
        <v>0</v>
      </c>
      <c r="E123" s="234">
        <f t="shared" si="243"/>
        <v>0</v>
      </c>
      <c r="F123" s="234">
        <f t="shared" si="243"/>
        <v>0</v>
      </c>
      <c r="G123" s="234">
        <f t="shared" si="243"/>
        <v>0</v>
      </c>
      <c r="H123" s="234">
        <f t="shared" si="243"/>
        <v>0</v>
      </c>
      <c r="I123" s="234">
        <f t="shared" si="243"/>
        <v>0</v>
      </c>
      <c r="J123" s="234">
        <f t="shared" si="243"/>
        <v>0</v>
      </c>
      <c r="K123" s="234">
        <f t="shared" si="243"/>
        <v>0</v>
      </c>
      <c r="L123" s="234">
        <f t="shared" si="243"/>
        <v>0</v>
      </c>
      <c r="M123" s="234">
        <f t="shared" si="243"/>
        <v>0</v>
      </c>
      <c r="N123" s="222">
        <f t="shared" si="243"/>
        <v>0</v>
      </c>
      <c r="O123" s="222">
        <f t="shared" si="243"/>
        <v>0</v>
      </c>
      <c r="P123" s="234">
        <f t="shared" si="243"/>
        <v>0</v>
      </c>
      <c r="Q123" s="234">
        <f t="shared" si="243"/>
        <v>0</v>
      </c>
      <c r="R123" s="234">
        <f t="shared" si="243"/>
        <v>0</v>
      </c>
      <c r="S123" s="234">
        <f t="shared" si="243"/>
        <v>0</v>
      </c>
      <c r="T123" s="234">
        <f t="shared" si="243"/>
        <v>0</v>
      </c>
      <c r="U123" s="234">
        <f t="shared" si="243"/>
        <v>0</v>
      </c>
      <c r="V123" s="234">
        <f t="shared" si="243"/>
        <v>0</v>
      </c>
      <c r="W123" s="234">
        <f t="shared" si="243"/>
        <v>0</v>
      </c>
      <c r="X123" s="234">
        <f t="shared" si="243"/>
        <v>0</v>
      </c>
      <c r="Y123" s="2"/>
      <c r="Z123" s="234">
        <f>SUM(D123:Y123)</f>
        <v>0</v>
      </c>
      <c r="AA123" s="235">
        <f t="shared" si="228"/>
        <v>0</v>
      </c>
      <c r="AB123" s="266">
        <f t="shared" ref="AB123:AV123" si="244">COUNTIF(AB11:AB63,"Y")</f>
        <v>0</v>
      </c>
      <c r="AC123" s="266">
        <f t="shared" si="244"/>
        <v>0</v>
      </c>
      <c r="AD123" s="266">
        <f t="shared" si="244"/>
        <v>0</v>
      </c>
      <c r="AE123" s="266">
        <f t="shared" si="244"/>
        <v>0</v>
      </c>
      <c r="AF123" s="266">
        <f t="shared" si="244"/>
        <v>0</v>
      </c>
      <c r="AG123" s="266">
        <f t="shared" si="244"/>
        <v>0</v>
      </c>
      <c r="AH123" s="266">
        <f t="shared" si="244"/>
        <v>0</v>
      </c>
      <c r="AI123" s="266">
        <f t="shared" si="244"/>
        <v>0</v>
      </c>
      <c r="AJ123" s="266">
        <f t="shared" si="244"/>
        <v>0</v>
      </c>
      <c r="AK123" s="266">
        <f t="shared" si="244"/>
        <v>0</v>
      </c>
      <c r="AL123" s="266">
        <f t="shared" si="244"/>
        <v>0</v>
      </c>
      <c r="AM123" s="266">
        <f t="shared" si="244"/>
        <v>0</v>
      </c>
      <c r="AN123" s="266">
        <f t="shared" si="244"/>
        <v>0</v>
      </c>
      <c r="AO123" s="266">
        <f t="shared" si="244"/>
        <v>0</v>
      </c>
      <c r="AP123" s="266">
        <f t="shared" si="244"/>
        <v>0</v>
      </c>
      <c r="AQ123" s="266">
        <f t="shared" si="244"/>
        <v>0</v>
      </c>
      <c r="AR123" s="266">
        <f t="shared" si="244"/>
        <v>0</v>
      </c>
      <c r="AS123" s="266">
        <f t="shared" si="244"/>
        <v>0</v>
      </c>
      <c r="AT123" s="266">
        <f t="shared" si="244"/>
        <v>0</v>
      </c>
      <c r="AU123" s="266">
        <f t="shared" si="244"/>
        <v>0</v>
      </c>
      <c r="AV123" s="18">
        <f t="shared" si="244"/>
        <v>0</v>
      </c>
      <c r="AW123" s="18">
        <f t="shared" si="133"/>
        <v>0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82"/>
      <c r="DY123" s="182"/>
      <c r="DZ123" s="7"/>
      <c r="EA123" s="7"/>
      <c r="EB123" s="7"/>
      <c r="EC123" s="7"/>
      <c r="ED123" s="7"/>
      <c r="EE123" s="7"/>
    </row>
    <row r="124" spans="1:135" ht="14.1" customHeight="1" x14ac:dyDescent="0.25">
      <c r="A124" s="770" t="s">
        <v>500</v>
      </c>
      <c r="B124" s="770"/>
      <c r="C124" s="770"/>
      <c r="D124" s="234">
        <f t="shared" ref="D124:N124" si="245">SUM(D68:D123)</f>
        <v>3</v>
      </c>
      <c r="E124" s="234">
        <f t="shared" si="245"/>
        <v>3</v>
      </c>
      <c r="F124" s="234">
        <f t="shared" si="245"/>
        <v>3</v>
      </c>
      <c r="G124" s="234">
        <f t="shared" si="245"/>
        <v>3</v>
      </c>
      <c r="H124" s="234">
        <f t="shared" si="245"/>
        <v>3</v>
      </c>
      <c r="I124" s="234">
        <f t="shared" si="245"/>
        <v>3</v>
      </c>
      <c r="J124" s="234">
        <f t="shared" si="245"/>
        <v>3</v>
      </c>
      <c r="K124" s="234">
        <f t="shared" si="245"/>
        <v>3</v>
      </c>
      <c r="L124" s="234">
        <f t="shared" si="245"/>
        <v>3</v>
      </c>
      <c r="M124" s="234">
        <f t="shared" si="245"/>
        <v>3</v>
      </c>
      <c r="N124" s="234">
        <f t="shared" si="245"/>
        <v>3</v>
      </c>
      <c r="O124" s="234">
        <f>SUM(O68:O123)</f>
        <v>3</v>
      </c>
      <c r="P124" s="234">
        <f t="shared" ref="P124:X124" si="246">SUM(P68:P123)</f>
        <v>3</v>
      </c>
      <c r="Q124" s="234">
        <f t="shared" si="246"/>
        <v>3</v>
      </c>
      <c r="R124" s="234">
        <f t="shared" si="246"/>
        <v>3</v>
      </c>
      <c r="S124" s="234">
        <f t="shared" si="246"/>
        <v>3</v>
      </c>
      <c r="T124" s="234">
        <f t="shared" si="246"/>
        <v>3</v>
      </c>
      <c r="U124" s="234">
        <f t="shared" si="246"/>
        <v>3</v>
      </c>
      <c r="V124" s="234">
        <f t="shared" si="246"/>
        <v>3</v>
      </c>
      <c r="W124" s="234">
        <f t="shared" si="246"/>
        <v>3</v>
      </c>
      <c r="X124" s="234">
        <f t="shared" si="246"/>
        <v>3</v>
      </c>
      <c r="Y124" s="234"/>
      <c r="Z124" s="234">
        <f>SUM(D124:X124)</f>
        <v>63</v>
      </c>
      <c r="AA124" s="2"/>
      <c r="AB124" s="272">
        <f>SUM(AB68:AB123)</f>
        <v>41</v>
      </c>
      <c r="AC124" s="272">
        <f t="shared" ref="AC124:AV124" si="247">SUM(AC68:AC123)</f>
        <v>41</v>
      </c>
      <c r="AD124" s="272">
        <f t="shared" si="247"/>
        <v>41</v>
      </c>
      <c r="AE124" s="272">
        <f t="shared" si="247"/>
        <v>44</v>
      </c>
      <c r="AF124" s="272">
        <f t="shared" si="247"/>
        <v>44</v>
      </c>
      <c r="AG124" s="272">
        <f t="shared" si="247"/>
        <v>44</v>
      </c>
      <c r="AH124" s="272">
        <f t="shared" si="247"/>
        <v>44</v>
      </c>
      <c r="AI124" s="272">
        <f t="shared" si="247"/>
        <v>43</v>
      </c>
      <c r="AJ124" s="272">
        <f t="shared" si="247"/>
        <v>43</v>
      </c>
      <c r="AK124" s="272">
        <f t="shared" si="247"/>
        <v>43</v>
      </c>
      <c r="AL124" s="272">
        <f t="shared" si="247"/>
        <v>46</v>
      </c>
      <c r="AM124" s="272">
        <f t="shared" si="247"/>
        <v>46</v>
      </c>
      <c r="AN124" s="272">
        <f t="shared" si="247"/>
        <v>46</v>
      </c>
      <c r="AO124" s="272">
        <f t="shared" si="247"/>
        <v>46</v>
      </c>
      <c r="AP124" s="272">
        <f t="shared" si="247"/>
        <v>46</v>
      </c>
      <c r="AQ124" s="272">
        <f t="shared" si="247"/>
        <v>46</v>
      </c>
      <c r="AR124" s="272">
        <f t="shared" si="247"/>
        <v>46</v>
      </c>
      <c r="AS124" s="272">
        <f t="shared" si="247"/>
        <v>46</v>
      </c>
      <c r="AT124" s="272">
        <f t="shared" si="247"/>
        <v>46</v>
      </c>
      <c r="AU124" s="272">
        <f t="shared" si="247"/>
        <v>46</v>
      </c>
      <c r="AV124" s="272">
        <f t="shared" si="247"/>
        <v>46</v>
      </c>
      <c r="AW124" s="272">
        <f>SUM(AW68:AW123)</f>
        <v>934</v>
      </c>
      <c r="AX124" s="272">
        <f>SUM(AX68:AX123)</f>
        <v>934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82"/>
      <c r="DY124" s="182"/>
      <c r="DZ124" s="7"/>
      <c r="EA124" s="7"/>
      <c r="EB124" s="7"/>
      <c r="EC124" s="7"/>
      <c r="ED124" s="7"/>
      <c r="EE124" s="7"/>
    </row>
    <row r="125" spans="1:135" ht="14.1" customHeight="1" thickBot="1" x14ac:dyDescent="0.3">
      <c r="A125" s="25" t="s">
        <v>78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S125" s="771" t="s">
        <v>544</v>
      </c>
      <c r="T125" s="771"/>
      <c r="U125" s="771"/>
      <c r="V125" s="771"/>
      <c r="W125" s="771"/>
      <c r="X125" s="771"/>
      <c r="Y125" s="771"/>
      <c r="Z125" s="265" t="s">
        <v>422</v>
      </c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82"/>
      <c r="DY125" s="182"/>
      <c r="DZ125" s="7"/>
      <c r="EA125" s="7"/>
      <c r="EB125" s="7"/>
      <c r="EC125" s="7"/>
      <c r="ED125" s="7"/>
      <c r="EE125" s="7"/>
    </row>
    <row r="126" spans="1:135" ht="17.100000000000001" customHeight="1" thickTop="1" x14ac:dyDescent="0.25">
      <c r="A126" s="22">
        <v>1</v>
      </c>
      <c r="B126" s="21" t="s">
        <v>235</v>
      </c>
      <c r="C126" s="23"/>
      <c r="D126" s="23"/>
      <c r="E126" s="23"/>
      <c r="F126" s="22">
        <v>16</v>
      </c>
      <c r="G126" s="21" t="s">
        <v>92</v>
      </c>
      <c r="L126" s="6"/>
      <c r="M126" s="6"/>
      <c r="Q126" s="227"/>
      <c r="R126" s="227"/>
      <c r="T126" s="37"/>
      <c r="U126" s="779" t="s">
        <v>14</v>
      </c>
      <c r="V126" s="779"/>
      <c r="W126" s="779" t="s">
        <v>129</v>
      </c>
      <c r="X126" s="779"/>
      <c r="Y126" s="779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82"/>
      <c r="DY126" s="182"/>
      <c r="DZ126" s="7"/>
      <c r="EA126" s="7"/>
      <c r="EB126" s="7"/>
      <c r="EC126" s="7"/>
      <c r="ED126" s="7"/>
      <c r="EE126" s="7"/>
    </row>
    <row r="127" spans="1:135" ht="17.100000000000001" customHeight="1" thickBot="1" x14ac:dyDescent="0.3">
      <c r="A127" s="22">
        <v>2</v>
      </c>
      <c r="B127" s="21" t="s">
        <v>87</v>
      </c>
      <c r="C127" s="23"/>
      <c r="D127" s="23"/>
      <c r="E127" s="23"/>
      <c r="F127" s="22">
        <v>17</v>
      </c>
      <c r="G127" s="1" t="s">
        <v>545</v>
      </c>
      <c r="I127" s="23"/>
      <c r="K127" s="23"/>
      <c r="L127" s="6"/>
      <c r="M127" s="22">
        <v>31</v>
      </c>
      <c r="N127" s="21" t="s">
        <v>184</v>
      </c>
      <c r="Q127" s="37"/>
      <c r="R127" s="37"/>
      <c r="S127" s="37"/>
      <c r="U127" s="780"/>
      <c r="V127" s="780"/>
      <c r="W127" s="780"/>
      <c r="X127" s="780"/>
      <c r="Y127" s="780"/>
      <c r="Z127" s="226" t="s">
        <v>542</v>
      </c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82"/>
      <c r="DY127" s="182"/>
      <c r="DZ127" s="7"/>
      <c r="EA127" s="7"/>
      <c r="EB127" s="7"/>
      <c r="EC127" s="7"/>
      <c r="ED127" s="7"/>
      <c r="EE127" s="7"/>
    </row>
    <row r="128" spans="1:135" ht="17.100000000000001" customHeight="1" thickTop="1" x14ac:dyDescent="0.25">
      <c r="A128" s="22">
        <v>3</v>
      </c>
      <c r="B128" s="1" t="s">
        <v>80</v>
      </c>
      <c r="C128" s="23"/>
      <c r="D128" s="23"/>
      <c r="E128" s="23"/>
      <c r="F128" s="22">
        <v>18</v>
      </c>
      <c r="G128" s="21" t="s">
        <v>124</v>
      </c>
      <c r="I128" s="23"/>
      <c r="J128" s="23"/>
      <c r="K128" s="23"/>
      <c r="L128" s="6"/>
      <c r="M128" s="22">
        <v>32</v>
      </c>
      <c r="N128" s="21" t="s">
        <v>185</v>
      </c>
      <c r="U128" s="768">
        <v>0</v>
      </c>
      <c r="V128" s="768"/>
      <c r="W128" s="768" t="s">
        <v>550</v>
      </c>
      <c r="X128" s="768"/>
      <c r="Y128" s="768"/>
      <c r="Z128" s="231" t="s">
        <v>103</v>
      </c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82"/>
      <c r="DX128" s="182"/>
      <c r="DY128" s="7"/>
      <c r="DZ128" s="7"/>
      <c r="EA128" s="7"/>
      <c r="EB128" s="7"/>
      <c r="EC128" s="7"/>
      <c r="ED128" s="7"/>
    </row>
    <row r="129" spans="1:135" ht="17.100000000000001" customHeight="1" x14ac:dyDescent="0.25">
      <c r="A129" s="22">
        <v>4</v>
      </c>
      <c r="B129" s="23" t="s">
        <v>81</v>
      </c>
      <c r="C129" s="23"/>
      <c r="D129" s="23"/>
      <c r="E129" s="23"/>
      <c r="F129" s="22">
        <v>19</v>
      </c>
      <c r="G129" s="21" t="s">
        <v>93</v>
      </c>
      <c r="I129" s="23"/>
      <c r="J129" s="23"/>
      <c r="K129" s="23"/>
      <c r="L129" s="6"/>
      <c r="M129" s="22">
        <v>33</v>
      </c>
      <c r="N129" s="21" t="s">
        <v>186</v>
      </c>
      <c r="U129" s="769">
        <v>1</v>
      </c>
      <c r="V129" s="769"/>
      <c r="W129" s="769" t="s">
        <v>553</v>
      </c>
      <c r="X129" s="769"/>
      <c r="Y129" s="769"/>
      <c r="Z129" s="225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18"/>
      <c r="AX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82"/>
      <c r="DX129" s="182"/>
      <c r="DY129" s="7"/>
      <c r="DZ129" s="7"/>
      <c r="EA129" s="7"/>
      <c r="EB129" s="7"/>
      <c r="EC129" s="7"/>
      <c r="ED129" s="7"/>
    </row>
    <row r="130" spans="1:135" ht="17.100000000000001" customHeight="1" x14ac:dyDescent="0.25">
      <c r="A130" s="22">
        <v>5</v>
      </c>
      <c r="B130" s="23" t="s">
        <v>82</v>
      </c>
      <c r="C130" s="23"/>
      <c r="D130" s="23"/>
      <c r="E130" s="23"/>
      <c r="F130" s="22">
        <v>20</v>
      </c>
      <c r="G130" s="23" t="s">
        <v>94</v>
      </c>
      <c r="I130" s="23"/>
      <c r="J130" s="23"/>
      <c r="K130" s="23"/>
      <c r="L130" s="6"/>
      <c r="M130" s="22">
        <v>34</v>
      </c>
      <c r="N130" s="21" t="s">
        <v>170</v>
      </c>
      <c r="U130" s="769">
        <v>2</v>
      </c>
      <c r="V130" s="769"/>
      <c r="W130" s="769" t="s">
        <v>554</v>
      </c>
      <c r="X130" s="769"/>
      <c r="Y130" s="769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18"/>
      <c r="AU130" s="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82"/>
      <c r="DW130" s="182"/>
      <c r="DX130" s="7"/>
      <c r="DY130" s="7"/>
      <c r="DZ130" s="7"/>
      <c r="EA130" s="7"/>
      <c r="EB130" s="7"/>
      <c r="EC130" s="7"/>
    </row>
    <row r="131" spans="1:135" ht="17.100000000000001" customHeight="1" x14ac:dyDescent="0.25">
      <c r="A131" s="22">
        <v>6</v>
      </c>
      <c r="B131" s="23" t="s">
        <v>84</v>
      </c>
      <c r="C131" s="23"/>
      <c r="D131" s="23"/>
      <c r="E131" s="23"/>
      <c r="F131" s="22">
        <v>21</v>
      </c>
      <c r="G131" s="21" t="s">
        <v>114</v>
      </c>
      <c r="J131" s="23"/>
      <c r="K131" s="23"/>
      <c r="L131" s="6"/>
      <c r="M131" s="22">
        <v>35</v>
      </c>
      <c r="N131" s="21" t="s">
        <v>353</v>
      </c>
      <c r="U131" s="769">
        <v>3</v>
      </c>
      <c r="V131" s="769"/>
      <c r="W131" s="769" t="s">
        <v>555</v>
      </c>
      <c r="X131" s="769"/>
      <c r="Y131" s="769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18"/>
      <c r="AU131" s="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82"/>
      <c r="DW131" s="182"/>
      <c r="DX131" s="7"/>
      <c r="DY131" s="7"/>
      <c r="DZ131" s="7"/>
      <c r="EA131" s="7"/>
      <c r="EB131" s="7"/>
      <c r="EC131" s="7"/>
    </row>
    <row r="132" spans="1:135" ht="17.100000000000001" customHeight="1" x14ac:dyDescent="0.25">
      <c r="A132" s="22">
        <v>7</v>
      </c>
      <c r="B132" s="23" t="s">
        <v>85</v>
      </c>
      <c r="C132" s="23"/>
      <c r="D132" s="23"/>
      <c r="E132" s="23"/>
      <c r="F132" s="22">
        <v>22</v>
      </c>
      <c r="G132" s="21" t="s">
        <v>95</v>
      </c>
      <c r="I132" s="23"/>
      <c r="J132" s="23"/>
      <c r="K132" s="23"/>
      <c r="L132" s="6"/>
      <c r="M132" s="22">
        <v>36</v>
      </c>
      <c r="N132" s="21" t="s">
        <v>449</v>
      </c>
      <c r="U132" s="769">
        <v>4</v>
      </c>
      <c r="V132" s="769"/>
      <c r="W132" s="769" t="s">
        <v>556</v>
      </c>
      <c r="X132" s="769"/>
      <c r="Y132" s="769"/>
      <c r="Z132" s="226" t="s">
        <v>235</v>
      </c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18"/>
      <c r="AU132" s="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82"/>
      <c r="DW132" s="182"/>
      <c r="DX132" s="7"/>
      <c r="DY132" s="7"/>
      <c r="DZ132" s="7"/>
      <c r="EA132" s="7"/>
      <c r="EB132" s="7"/>
      <c r="EC132" s="7"/>
    </row>
    <row r="133" spans="1:135" ht="17.100000000000001" customHeight="1" x14ac:dyDescent="0.25">
      <c r="A133" s="22">
        <v>8</v>
      </c>
      <c r="B133" s="23" t="s">
        <v>86</v>
      </c>
      <c r="C133" s="21"/>
      <c r="D133" s="23"/>
      <c r="E133" s="23"/>
      <c r="F133" s="22">
        <v>23</v>
      </c>
      <c r="G133" s="21" t="s">
        <v>452</v>
      </c>
      <c r="I133" s="23"/>
      <c r="J133" s="23"/>
      <c r="K133" s="23"/>
      <c r="L133" s="6"/>
      <c r="M133" s="22">
        <v>37</v>
      </c>
      <c r="N133" s="21" t="s">
        <v>421</v>
      </c>
      <c r="U133" s="697" t="s">
        <v>27</v>
      </c>
      <c r="V133" s="698"/>
      <c r="W133" s="698"/>
      <c r="X133" s="698"/>
      <c r="Y133" s="699"/>
      <c r="Z133" s="226" t="s">
        <v>302</v>
      </c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18"/>
      <c r="AU133" s="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82"/>
      <c r="DW133" s="182"/>
      <c r="DX133" s="7"/>
      <c r="DY133" s="7"/>
      <c r="DZ133" s="7"/>
      <c r="EA133" s="7"/>
      <c r="EB133" s="7"/>
      <c r="EC133" s="7"/>
    </row>
    <row r="134" spans="1:135" ht="17.100000000000001" customHeight="1" x14ac:dyDescent="0.25">
      <c r="A134" s="22">
        <v>9</v>
      </c>
      <c r="B134" s="21" t="s">
        <v>125</v>
      </c>
      <c r="C134" s="21"/>
      <c r="D134" s="23"/>
      <c r="E134" s="23"/>
      <c r="F134" s="22">
        <v>24</v>
      </c>
      <c r="G134" s="21" t="s">
        <v>107</v>
      </c>
      <c r="I134" s="23"/>
      <c r="J134" s="23"/>
      <c r="K134" s="23"/>
      <c r="L134" s="6"/>
      <c r="M134" s="22">
        <v>38</v>
      </c>
      <c r="N134" s="1" t="s">
        <v>543</v>
      </c>
      <c r="U134" s="769">
        <v>5</v>
      </c>
      <c r="V134" s="769"/>
      <c r="W134" s="769" t="s">
        <v>557</v>
      </c>
      <c r="X134" s="769"/>
      <c r="Y134" s="769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18"/>
      <c r="AU134" s="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82"/>
      <c r="DW134" s="182"/>
      <c r="DX134" s="7"/>
      <c r="DY134" s="7"/>
      <c r="DZ134" s="7"/>
      <c r="EA134" s="7"/>
      <c r="EB134" s="7"/>
      <c r="EC134" s="7"/>
    </row>
    <row r="135" spans="1:135" ht="17.100000000000001" customHeight="1" x14ac:dyDescent="0.25">
      <c r="A135" s="22">
        <v>10</v>
      </c>
      <c r="B135" s="21" t="s">
        <v>128</v>
      </c>
      <c r="C135" s="21"/>
      <c r="D135" s="21"/>
      <c r="E135" s="21"/>
      <c r="F135" s="22">
        <v>25</v>
      </c>
      <c r="G135" s="21" t="s">
        <v>109</v>
      </c>
      <c r="I135" s="23"/>
      <c r="J135" s="23"/>
      <c r="K135" s="21"/>
      <c r="L135" s="7"/>
      <c r="M135" s="22">
        <v>39</v>
      </c>
      <c r="N135" s="21" t="s">
        <v>334</v>
      </c>
      <c r="U135" s="769">
        <v>6</v>
      </c>
      <c r="V135" s="769"/>
      <c r="W135" s="769" t="s">
        <v>558</v>
      </c>
      <c r="X135" s="769"/>
      <c r="Y135" s="769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18"/>
      <c r="AU135" s="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82"/>
      <c r="DW135" s="182"/>
      <c r="DX135" s="7"/>
      <c r="DY135" s="7"/>
      <c r="DZ135" s="7"/>
      <c r="EA135" s="7"/>
      <c r="EB135" s="7"/>
      <c r="EC135" s="7"/>
    </row>
    <row r="136" spans="1:135" ht="17.100000000000001" customHeight="1" x14ac:dyDescent="0.25">
      <c r="A136" s="22">
        <v>11</v>
      </c>
      <c r="B136" s="21" t="s">
        <v>90</v>
      </c>
      <c r="C136" s="21"/>
      <c r="D136" s="21"/>
      <c r="E136" s="21"/>
      <c r="F136" s="22">
        <v>26</v>
      </c>
      <c r="G136" s="21" t="s">
        <v>97</v>
      </c>
      <c r="I136" s="21"/>
      <c r="J136" s="21"/>
      <c r="K136" s="21"/>
      <c r="L136" s="7"/>
      <c r="M136" s="22">
        <v>40</v>
      </c>
      <c r="U136" s="769">
        <v>7</v>
      </c>
      <c r="V136" s="769"/>
      <c r="W136" s="769" t="s">
        <v>559</v>
      </c>
      <c r="X136" s="769"/>
      <c r="Y136" s="769"/>
      <c r="AT136" s="18"/>
      <c r="AU136" s="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82"/>
      <c r="DW136" s="182"/>
      <c r="DX136" s="7"/>
      <c r="DY136" s="7"/>
      <c r="DZ136" s="7"/>
      <c r="EA136" s="7"/>
      <c r="EB136" s="7"/>
      <c r="EC136" s="7"/>
    </row>
    <row r="137" spans="1:135" ht="17.100000000000001" customHeight="1" x14ac:dyDescent="0.25">
      <c r="A137" s="22">
        <v>12</v>
      </c>
      <c r="B137" s="21" t="s">
        <v>91</v>
      </c>
      <c r="C137" s="21"/>
      <c r="D137" s="21"/>
      <c r="E137" s="21"/>
      <c r="F137" s="22">
        <v>27</v>
      </c>
      <c r="G137" s="1" t="s">
        <v>533</v>
      </c>
      <c r="I137" s="21"/>
      <c r="J137" s="21"/>
      <c r="K137" s="21"/>
      <c r="L137" s="7"/>
      <c r="M137" s="22">
        <v>41</v>
      </c>
      <c r="N137" s="21"/>
      <c r="U137" s="769">
        <v>8</v>
      </c>
      <c r="V137" s="769"/>
      <c r="W137" s="769" t="s">
        <v>560</v>
      </c>
      <c r="X137" s="769"/>
      <c r="Y137" s="769"/>
      <c r="AT137" s="18"/>
      <c r="AU137" s="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82"/>
      <c r="DW137" s="182"/>
      <c r="DX137" s="7"/>
      <c r="DY137" s="7"/>
      <c r="DZ137" s="7"/>
      <c r="EA137" s="7"/>
      <c r="EB137" s="7"/>
      <c r="EC137" s="7"/>
    </row>
    <row r="138" spans="1:135" ht="17.100000000000001" customHeight="1" x14ac:dyDescent="0.25">
      <c r="A138" s="22">
        <v>13</v>
      </c>
      <c r="B138" s="21" t="s">
        <v>126</v>
      </c>
      <c r="C138" s="21"/>
      <c r="D138" s="21"/>
      <c r="E138" s="21"/>
      <c r="F138" s="22">
        <v>28</v>
      </c>
      <c r="G138" s="21" t="s">
        <v>427</v>
      </c>
      <c r="I138" s="21"/>
      <c r="J138" s="21"/>
      <c r="K138" s="21"/>
      <c r="M138" s="18">
        <v>42</v>
      </c>
      <c r="N138" s="21"/>
      <c r="U138" s="697" t="s">
        <v>27</v>
      </c>
      <c r="V138" s="698"/>
      <c r="W138" s="698"/>
      <c r="X138" s="698"/>
      <c r="Y138" s="699"/>
      <c r="AT138" s="18"/>
      <c r="AU138" s="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</row>
    <row r="139" spans="1:135" ht="17.100000000000001" customHeight="1" x14ac:dyDescent="0.25">
      <c r="A139" s="22">
        <v>14</v>
      </c>
      <c r="B139" s="21" t="s">
        <v>106</v>
      </c>
      <c r="C139" s="21"/>
      <c r="D139" s="21"/>
      <c r="E139" s="21"/>
      <c r="F139" s="22">
        <v>29</v>
      </c>
      <c r="G139" s="21" t="s">
        <v>142</v>
      </c>
      <c r="I139" s="21"/>
      <c r="J139" s="21"/>
      <c r="K139" s="21"/>
      <c r="M139" s="18"/>
      <c r="U139" s="769">
        <v>9</v>
      </c>
      <c r="V139" s="769"/>
      <c r="W139" s="769" t="s">
        <v>552</v>
      </c>
      <c r="X139" s="769"/>
      <c r="Y139" s="769"/>
      <c r="AT139" s="18"/>
      <c r="AU139" s="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</row>
    <row r="140" spans="1:135" ht="17.100000000000001" customHeight="1" thickBot="1" x14ac:dyDescent="0.3">
      <c r="A140" s="22">
        <v>15</v>
      </c>
      <c r="B140" s="21" t="s">
        <v>96</v>
      </c>
      <c r="C140" s="21"/>
      <c r="D140" s="21"/>
      <c r="E140" s="21"/>
      <c r="F140" s="22">
        <v>30</v>
      </c>
      <c r="G140" s="23" t="s">
        <v>501</v>
      </c>
      <c r="I140" s="21"/>
      <c r="J140" s="21"/>
      <c r="K140" s="21"/>
      <c r="U140" s="821">
        <v>10</v>
      </c>
      <c r="V140" s="821"/>
      <c r="W140" s="821" t="s">
        <v>551</v>
      </c>
      <c r="X140" s="821"/>
      <c r="Y140" s="821"/>
      <c r="AT140" s="18"/>
      <c r="AU140" s="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</row>
    <row r="141" spans="1:135" ht="17.100000000000001" customHeight="1" thickTop="1" x14ac:dyDescent="0.25">
      <c r="C141" s="21"/>
      <c r="D141" s="21"/>
      <c r="E141" s="21"/>
      <c r="I141" s="21"/>
      <c r="J141" s="21"/>
      <c r="K141" s="21"/>
      <c r="P141" s="631"/>
      <c r="Q141" s="631"/>
      <c r="R141" s="223"/>
      <c r="S141" s="223"/>
      <c r="U141" s="223"/>
      <c r="V141" s="223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</row>
    <row r="142" spans="1:135" ht="17.100000000000001" customHeight="1" x14ac:dyDescent="0.25">
      <c r="C142" s="21"/>
      <c r="D142" s="21"/>
      <c r="E142" s="21"/>
      <c r="I142" s="21"/>
      <c r="J142" s="21"/>
      <c r="K142" s="21"/>
      <c r="P142" s="631"/>
      <c r="Q142" s="631"/>
      <c r="R142" s="223"/>
      <c r="S142" s="223"/>
      <c r="T142" s="223"/>
      <c r="U142" s="223"/>
      <c r="V142" s="223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</row>
    <row r="143" spans="1:135" ht="17.100000000000001" customHeight="1" x14ac:dyDescent="0.25">
      <c r="C143" s="21"/>
      <c r="D143" s="21"/>
      <c r="E143" s="21"/>
      <c r="I143" s="21"/>
      <c r="J143" s="21"/>
      <c r="K143" s="21"/>
      <c r="P143" s="631"/>
      <c r="Q143" s="631"/>
      <c r="R143" s="223"/>
      <c r="S143" s="223"/>
      <c r="T143" s="223"/>
      <c r="U143" s="223"/>
      <c r="V143" s="223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</row>
    <row r="144" spans="1:135" ht="17.100000000000001" customHeight="1" x14ac:dyDescent="0.25">
      <c r="C144" s="21"/>
      <c r="D144" s="21"/>
      <c r="E144" s="21"/>
      <c r="I144" s="21"/>
      <c r="J144" s="21"/>
      <c r="K144" s="21"/>
      <c r="P144" s="631"/>
      <c r="Q144" s="631"/>
      <c r="R144" s="223"/>
      <c r="S144" s="223"/>
      <c r="T144" s="223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</row>
    <row r="145" spans="1:135" ht="17.100000000000001" customHeight="1" x14ac:dyDescent="0.25">
      <c r="C145" s="23"/>
      <c r="D145" s="21"/>
      <c r="E145" s="21"/>
      <c r="I145" s="21"/>
      <c r="J145" s="21"/>
      <c r="K145" s="21"/>
      <c r="P145" s="631"/>
      <c r="Q145" s="631"/>
      <c r="R145" s="223"/>
      <c r="S145" s="223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83"/>
      <c r="BO145" s="183"/>
      <c r="BP145" s="183"/>
      <c r="BQ145" s="183"/>
      <c r="BR145" s="183"/>
      <c r="BS145" s="183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5"/>
      <c r="CE145" s="185"/>
      <c r="CF145" s="7"/>
      <c r="CG145" s="7"/>
      <c r="CH145" s="7"/>
      <c r="CI145" s="7"/>
      <c r="CJ145" s="185"/>
      <c r="CK145" s="185"/>
      <c r="CL145" s="185"/>
      <c r="CM145" s="185"/>
      <c r="CN145" s="185"/>
      <c r="CO145" s="185"/>
      <c r="CP145" s="185"/>
      <c r="CQ145" s="185" t="s">
        <v>349</v>
      </c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</row>
    <row r="146" spans="1:135" ht="17.100000000000001" customHeight="1" x14ac:dyDescent="0.25">
      <c r="D146" s="21"/>
      <c r="E146" s="21"/>
      <c r="I146" s="21"/>
      <c r="J146" s="21"/>
      <c r="K146" s="21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 t="s">
        <v>134</v>
      </c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</row>
    <row r="147" spans="1:135" ht="17.100000000000001" customHeight="1" x14ac:dyDescent="0.25">
      <c r="A147" s="22"/>
      <c r="B147" s="21"/>
      <c r="D147" s="23"/>
      <c r="E147" s="21"/>
      <c r="F147" s="21"/>
      <c r="G147" s="22"/>
      <c r="K147" s="21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7"/>
      <c r="CP147" s="240"/>
      <c r="CQ147" s="240" t="s">
        <v>451</v>
      </c>
      <c r="CR147" s="240"/>
      <c r="CS147" s="240"/>
      <c r="CT147" s="240"/>
      <c r="CU147" s="240"/>
      <c r="CV147" s="240"/>
      <c r="CW147" s="240"/>
      <c r="CX147" s="240"/>
      <c r="CY147" s="240"/>
      <c r="CZ147" s="247"/>
      <c r="DA147" s="240"/>
      <c r="DB147" s="247"/>
      <c r="DC147" s="247"/>
      <c r="DD147" s="240"/>
      <c r="DE147" s="240"/>
      <c r="DF147" s="240"/>
      <c r="DG147" s="240"/>
      <c r="DH147" s="247"/>
      <c r="DI147" s="24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</row>
    <row r="148" spans="1:135" ht="17.100000000000001" customHeight="1" x14ac:dyDescent="0.25">
      <c r="A148" s="24"/>
      <c r="G148" s="24"/>
      <c r="H148" s="21"/>
      <c r="I148" s="21"/>
      <c r="J148" s="21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 t="s">
        <v>450</v>
      </c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</row>
    <row r="149" spans="1:135" ht="15.95" customHeight="1" x14ac:dyDescent="0.25"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</row>
    <row r="150" spans="1:135" ht="15.95" customHeight="1" x14ac:dyDescent="0.25"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18"/>
      <c r="CE150" s="118"/>
      <c r="CF150" s="118"/>
      <c r="CG150" s="118"/>
      <c r="CH150" s="118"/>
      <c r="CI150" s="118"/>
      <c r="CJ150" s="118"/>
      <c r="CK150" s="118"/>
      <c r="CL150" s="118"/>
      <c r="CM150" s="118"/>
      <c r="CN150" s="118"/>
      <c r="CO150" s="118"/>
      <c r="CP150" s="118"/>
      <c r="CQ150" s="187" t="s">
        <v>140</v>
      </c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18"/>
      <c r="DF150" s="118"/>
      <c r="DG150" s="118"/>
      <c r="DH150" s="118"/>
      <c r="DI150" s="118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</row>
    <row r="151" spans="1:135" ht="15.95" customHeight="1" x14ac:dyDescent="0.25"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18"/>
      <c r="CE151" s="118"/>
      <c r="CF151" s="118"/>
      <c r="CG151" s="118"/>
      <c r="CH151" s="118"/>
      <c r="CI151" s="118"/>
      <c r="CJ151" s="118"/>
      <c r="CK151" s="118"/>
      <c r="CL151" s="118"/>
      <c r="CM151" s="118"/>
      <c r="CN151" s="118"/>
      <c r="CO151" s="118"/>
      <c r="CP151" s="118"/>
      <c r="CQ151" s="185" t="s">
        <v>134</v>
      </c>
      <c r="CR151" s="185"/>
      <c r="CS151" s="185"/>
      <c r="CT151" s="185"/>
      <c r="CU151" s="185"/>
      <c r="CV151" s="185"/>
      <c r="CW151" s="187"/>
      <c r="CX151" s="187"/>
      <c r="CY151" s="187"/>
      <c r="CZ151" s="187"/>
      <c r="DA151" s="187"/>
      <c r="DB151" s="187"/>
      <c r="DC151" s="187"/>
      <c r="DD151" s="187"/>
      <c r="DE151" s="118"/>
      <c r="DF151" s="118"/>
      <c r="DG151" s="118"/>
      <c r="DH151" s="118"/>
      <c r="DI151" s="118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</row>
    <row r="152" spans="1:135" ht="15.95" customHeight="1" x14ac:dyDescent="0.25"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18"/>
      <c r="CE152" s="118"/>
      <c r="CF152" s="118"/>
      <c r="CG152" s="118"/>
      <c r="CH152" s="118"/>
      <c r="CI152" s="118"/>
      <c r="CJ152" s="118"/>
      <c r="CK152" s="118"/>
      <c r="CL152" s="118"/>
      <c r="CM152" s="118"/>
      <c r="CN152" s="118"/>
      <c r="CO152" s="118"/>
      <c r="CP152" s="118"/>
      <c r="CQ152" s="118"/>
      <c r="CR152" s="118"/>
      <c r="CS152" s="118"/>
      <c r="CT152" s="118"/>
      <c r="CU152" s="118"/>
      <c r="CV152" s="118"/>
      <c r="CW152" s="118"/>
      <c r="CX152" s="118"/>
      <c r="CY152" s="118"/>
      <c r="CZ152" s="118"/>
      <c r="DA152" s="118"/>
      <c r="DB152" s="118"/>
      <c r="DC152" s="118"/>
      <c r="DD152" s="118"/>
      <c r="DE152" s="118"/>
      <c r="DF152" s="118"/>
      <c r="DG152" s="118"/>
      <c r="DH152" s="118"/>
      <c r="DI152" s="118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</row>
    <row r="153" spans="1:135" ht="15.95" customHeight="1" x14ac:dyDescent="0.25"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18"/>
      <c r="CE153" s="118"/>
      <c r="CF153" s="118"/>
      <c r="CG153" s="118"/>
      <c r="CH153" s="118"/>
      <c r="CI153" s="118"/>
      <c r="CJ153" s="118"/>
      <c r="CK153" s="118"/>
      <c r="CL153" s="118"/>
      <c r="CM153" s="118"/>
      <c r="CN153" s="118"/>
      <c r="CO153" s="118"/>
      <c r="CP153" s="118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18"/>
      <c r="DF153" s="118"/>
      <c r="DG153" s="118"/>
      <c r="DH153" s="118"/>
      <c r="DI153" s="118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</row>
    <row r="154" spans="1:135" ht="15.95" customHeight="1" x14ac:dyDescent="0.25"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18"/>
      <c r="CE154" s="118"/>
      <c r="CF154" s="118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87" t="s">
        <v>144</v>
      </c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18"/>
      <c r="DF154" s="118"/>
      <c r="DG154" s="118"/>
      <c r="DH154" s="118"/>
      <c r="DI154" s="118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</row>
    <row r="155" spans="1:135" ht="15.95" customHeight="1" x14ac:dyDescent="0.25"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18"/>
      <c r="DF155" s="118"/>
      <c r="DG155" s="118"/>
      <c r="DH155" s="118"/>
      <c r="DI155" s="118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</row>
    <row r="156" spans="1:135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187"/>
      <c r="DF156" s="187"/>
      <c r="DG156" s="187"/>
      <c r="DH156" s="187"/>
      <c r="DI156" s="18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</row>
    <row r="157" spans="1:135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</row>
    <row r="158" spans="1:135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18"/>
      <c r="CE158" s="118"/>
      <c r="CF158" s="118"/>
      <c r="CG158" s="118"/>
      <c r="CH158" s="118"/>
      <c r="CI158" s="118"/>
      <c r="CJ158" s="118"/>
      <c r="CK158" s="118"/>
      <c r="CL158" s="118"/>
      <c r="CM158" s="118"/>
      <c r="CN158" s="118"/>
      <c r="CO158" s="118"/>
      <c r="CP158" s="118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18"/>
      <c r="DF158" s="118"/>
      <c r="DG158" s="118"/>
      <c r="DH158" s="118"/>
      <c r="DI158" s="118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</row>
    <row r="159" spans="1:135" ht="15.95" customHeight="1" x14ac:dyDescent="0.25">
      <c r="B159" s="105"/>
      <c r="C159" s="105"/>
      <c r="D159" s="105"/>
      <c r="E159" s="105"/>
      <c r="F159" s="105"/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</row>
    <row r="160" spans="1:135" ht="15.95" customHeight="1" x14ac:dyDescent="0.25">
      <c r="B160" s="105"/>
      <c r="C160" s="105"/>
      <c r="E160" s="105"/>
      <c r="F160" s="105"/>
      <c r="G160" s="105"/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</row>
    <row r="161" spans="2:135" ht="15.95" customHeight="1" x14ac:dyDescent="0.25">
      <c r="B161" s="105"/>
      <c r="C161" s="105"/>
      <c r="E161" s="105"/>
      <c r="F161" s="105"/>
      <c r="G161" s="105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</row>
    <row r="162" spans="2:135" ht="15.95" customHeight="1" x14ac:dyDescent="0.25">
      <c r="B162" s="105"/>
      <c r="C162" s="105"/>
      <c r="E162" s="105"/>
      <c r="F162" s="105"/>
      <c r="G162" s="105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</row>
    <row r="163" spans="2:135" ht="15.95" customHeight="1" x14ac:dyDescent="0.25">
      <c r="B163" s="105"/>
      <c r="C163" s="105"/>
      <c r="E163" s="105"/>
      <c r="F163" s="105"/>
      <c r="G163" s="105"/>
    </row>
    <row r="164" spans="2:135" ht="15.95" customHeight="1" x14ac:dyDescent="0.25">
      <c r="B164" s="105"/>
      <c r="C164" s="105"/>
      <c r="E164" s="105"/>
      <c r="F164" s="105"/>
      <c r="G164" s="105"/>
    </row>
    <row r="165" spans="2:135" ht="15.95" customHeight="1" x14ac:dyDescent="0.25">
      <c r="B165" s="105"/>
      <c r="C165" s="105"/>
      <c r="E165" s="105"/>
      <c r="F165" s="105"/>
      <c r="G165" s="105"/>
    </row>
    <row r="166" spans="2:135" ht="15.95" customHeight="1" x14ac:dyDescent="0.25">
      <c r="B166" s="105"/>
      <c r="C166" s="105"/>
      <c r="D166" s="105"/>
      <c r="E166" s="105"/>
      <c r="F166" s="105"/>
    </row>
    <row r="167" spans="2:135" ht="15.95" customHeight="1" x14ac:dyDescent="0.25">
      <c r="B167" s="105"/>
      <c r="C167" s="105"/>
      <c r="D167" s="105"/>
      <c r="E167" s="105"/>
      <c r="F167" s="105"/>
    </row>
    <row r="168" spans="2:135" ht="15.95" customHeight="1" x14ac:dyDescent="0.25">
      <c r="B168" s="105"/>
      <c r="C168" s="105"/>
      <c r="E168" s="105"/>
      <c r="F168" s="105"/>
    </row>
    <row r="169" spans="2:135" ht="15.95" customHeight="1" x14ac:dyDescent="0.25">
      <c r="B169" s="105"/>
      <c r="C169" s="105"/>
      <c r="E169" s="105"/>
      <c r="F169" s="105"/>
    </row>
    <row r="170" spans="2:135" ht="15.95" customHeight="1" x14ac:dyDescent="0.25">
      <c r="B170" s="105"/>
      <c r="C170" s="105"/>
      <c r="E170" s="105"/>
      <c r="F170" s="105"/>
    </row>
  </sheetData>
  <mergeCells count="164">
    <mergeCell ref="W137:Y137"/>
    <mergeCell ref="W139:Y139"/>
    <mergeCell ref="W140:Y140"/>
    <mergeCell ref="U133:Y133"/>
    <mergeCell ref="U138:Y138"/>
    <mergeCell ref="A111:C111"/>
    <mergeCell ref="U140:V140"/>
    <mergeCell ref="W128:Y128"/>
    <mergeCell ref="W129:Y129"/>
    <mergeCell ref="W130:Y130"/>
    <mergeCell ref="W131:Y131"/>
    <mergeCell ref="W132:Y132"/>
    <mergeCell ref="W134:Y134"/>
    <mergeCell ref="W135:Y135"/>
    <mergeCell ref="W136:Y136"/>
    <mergeCell ref="U134:V134"/>
    <mergeCell ref="U135:V135"/>
    <mergeCell ref="U136:V136"/>
    <mergeCell ref="U137:V137"/>
    <mergeCell ref="U139:V139"/>
    <mergeCell ref="D7:J7"/>
    <mergeCell ref="K7:Q7"/>
    <mergeCell ref="R7:X7"/>
    <mergeCell ref="U8:V8"/>
    <mergeCell ref="D8:F8"/>
    <mergeCell ref="G8:H8"/>
    <mergeCell ref="I8:J8"/>
    <mergeCell ref="K8:M8"/>
    <mergeCell ref="Y18:Z18"/>
    <mergeCell ref="P8:Q8"/>
    <mergeCell ref="R8:T8"/>
    <mergeCell ref="AE8:AF8"/>
    <mergeCell ref="AG8:AH8"/>
    <mergeCell ref="A1:Z1"/>
    <mergeCell ref="A6:A9"/>
    <mergeCell ref="B6:B9"/>
    <mergeCell ref="C6:C9"/>
    <mergeCell ref="D6:X6"/>
    <mergeCell ref="Y6:Z9"/>
    <mergeCell ref="AB7:AH7"/>
    <mergeCell ref="AI7:AO7"/>
    <mergeCell ref="AN8:AO8"/>
    <mergeCell ref="AP8:AR8"/>
    <mergeCell ref="AP7:AV7"/>
    <mergeCell ref="N8:O8"/>
    <mergeCell ref="AS8:AT8"/>
    <mergeCell ref="AU8:AV8"/>
    <mergeCell ref="A10:A20"/>
    <mergeCell ref="B10:B20"/>
    <mergeCell ref="D10:X11"/>
    <mergeCell ref="W8:X8"/>
    <mergeCell ref="AB8:AD8"/>
    <mergeCell ref="AI8:AK8"/>
    <mergeCell ref="AL8:AM8"/>
    <mergeCell ref="A21:A31"/>
    <mergeCell ref="B21:B31"/>
    <mergeCell ref="Y23:Z23"/>
    <mergeCell ref="A33:A42"/>
    <mergeCell ref="B33:B42"/>
    <mergeCell ref="A43:A53"/>
    <mergeCell ref="B43:B53"/>
    <mergeCell ref="A54:A64"/>
    <mergeCell ref="B54:B64"/>
    <mergeCell ref="U126:V127"/>
    <mergeCell ref="W126:Y127"/>
    <mergeCell ref="A65:C65"/>
    <mergeCell ref="Y65:Z65"/>
    <mergeCell ref="A67:C67"/>
    <mergeCell ref="A80:C80"/>
    <mergeCell ref="A86:C86"/>
    <mergeCell ref="A93:C93"/>
    <mergeCell ref="U130:V130"/>
    <mergeCell ref="A68:C68"/>
    <mergeCell ref="A69:C69"/>
    <mergeCell ref="A70:C70"/>
    <mergeCell ref="A71:C71"/>
    <mergeCell ref="A72:C72"/>
    <mergeCell ref="A78:C78"/>
    <mergeCell ref="A98:C98"/>
    <mergeCell ref="A99:C99"/>
    <mergeCell ref="A101:C101"/>
    <mergeCell ref="AA72:AA73"/>
    <mergeCell ref="A73:C73"/>
    <mergeCell ref="A74:C74"/>
    <mergeCell ref="AA74:AA75"/>
    <mergeCell ref="A75:C75"/>
    <mergeCell ref="A76:C76"/>
    <mergeCell ref="AA76:AA77"/>
    <mergeCell ref="A77:C77"/>
    <mergeCell ref="AA80:AA81"/>
    <mergeCell ref="A82:C82"/>
    <mergeCell ref="AA82:AA83"/>
    <mergeCell ref="A83:C83"/>
    <mergeCell ref="A84:C84"/>
    <mergeCell ref="AA84:AA85"/>
    <mergeCell ref="A85:C85"/>
    <mergeCell ref="AA87:AA88"/>
    <mergeCell ref="A89:C89"/>
    <mergeCell ref="AA89:AA90"/>
    <mergeCell ref="A91:C91"/>
    <mergeCell ref="AA91:AA92"/>
    <mergeCell ref="A92:C92"/>
    <mergeCell ref="AA93:AA94"/>
    <mergeCell ref="A94:C94"/>
    <mergeCell ref="A95:C95"/>
    <mergeCell ref="A96:C96"/>
    <mergeCell ref="AA96:AA97"/>
    <mergeCell ref="A97:C97"/>
    <mergeCell ref="A103:C103"/>
    <mergeCell ref="AA103:AA104"/>
    <mergeCell ref="A104:C104"/>
    <mergeCell ref="A107:C107"/>
    <mergeCell ref="AA107:AA108"/>
    <mergeCell ref="A108:C108"/>
    <mergeCell ref="A109:C109"/>
    <mergeCell ref="A110:C110"/>
    <mergeCell ref="A112:C112"/>
    <mergeCell ref="AA112:AA113"/>
    <mergeCell ref="A113:C113"/>
    <mergeCell ref="A114:C114"/>
    <mergeCell ref="AA114:AA115"/>
    <mergeCell ref="A115:C115"/>
    <mergeCell ref="A116:C116"/>
    <mergeCell ref="A117:C117"/>
    <mergeCell ref="A118:C118"/>
    <mergeCell ref="A119:C119"/>
    <mergeCell ref="A120:C120"/>
    <mergeCell ref="A121:C121"/>
    <mergeCell ref="A122:C122"/>
    <mergeCell ref="A123:C123"/>
    <mergeCell ref="A124:C124"/>
    <mergeCell ref="P144:Q144"/>
    <mergeCell ref="P145:Q145"/>
    <mergeCell ref="S125:Y125"/>
    <mergeCell ref="U131:V131"/>
    <mergeCell ref="U132:V132"/>
    <mergeCell ref="P141:Q141"/>
    <mergeCell ref="P142:Q142"/>
    <mergeCell ref="P143:Q143"/>
    <mergeCell ref="U128:V128"/>
    <mergeCell ref="U129:V129"/>
    <mergeCell ref="AX72:AX73"/>
    <mergeCell ref="AX74:AX75"/>
    <mergeCell ref="AX76:AX77"/>
    <mergeCell ref="AX78:AX79"/>
    <mergeCell ref="AX80:AX81"/>
    <mergeCell ref="AX82:AX83"/>
    <mergeCell ref="AX84:AX85"/>
    <mergeCell ref="AX87:AX88"/>
    <mergeCell ref="AX89:AX90"/>
    <mergeCell ref="AX93:AX94"/>
    <mergeCell ref="AX91:AX92"/>
    <mergeCell ref="AX96:AX97"/>
    <mergeCell ref="AX99:AX100"/>
    <mergeCell ref="AX114:AX115"/>
    <mergeCell ref="AA78:AA79"/>
    <mergeCell ref="AA99:AA100"/>
    <mergeCell ref="AA101:AA102"/>
    <mergeCell ref="AX101:AX102"/>
    <mergeCell ref="AX103:AX104"/>
    <mergeCell ref="AX105:AX106"/>
    <mergeCell ref="AX107:AX108"/>
    <mergeCell ref="AX110:AX111"/>
    <mergeCell ref="AX112:AX113"/>
  </mergeCells>
  <conditionalFormatting sqref="AY12:DZ65 EA12:EA64">
    <cfRule type="cellIs" dxfId="12" priority="1" stopIfTrue="1" operator="greaterThan">
      <formula>1</formula>
    </cfRule>
  </conditionalFormatting>
  <pageMargins left="0.39370078740157483" right="0.19685039370078741" top="0.36" bottom="0.28999999999999998" header="0.31496062992125984" footer="0.25"/>
  <pageSetup paperSize="9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PBrush" shapeId="51201" r:id="rId4">
          <objectPr defaultSize="0" autoPict="0" r:id="rId5">
            <anchor moveWithCells="1" sizeWithCells="1">
              <from>
                <xdr:col>25</xdr:col>
                <xdr:colOff>161925</xdr:colOff>
                <xdr:row>128</xdr:row>
                <xdr:rowOff>104775</xdr:rowOff>
              </from>
              <to>
                <xdr:col>25</xdr:col>
                <xdr:colOff>1238250</xdr:colOff>
                <xdr:row>131</xdr:row>
                <xdr:rowOff>19050</xdr:rowOff>
              </to>
            </anchor>
          </objectPr>
        </oleObject>
      </mc:Choice>
      <mc:Fallback>
        <oleObject progId="PBrush" shapeId="5120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K172"/>
  <sheetViews>
    <sheetView topLeftCell="A7" zoomScale="60" zoomScaleNormal="60" workbookViewId="0">
      <pane xSplit="3" ySplit="5" topLeftCell="D12" activePane="bottomRight" state="frozen"/>
      <selection activeCell="A7" sqref="A7"/>
      <selection pane="topRight" activeCell="D7" sqref="D7"/>
      <selection pane="bottomLeft" activeCell="A12" sqref="A12"/>
      <selection pane="bottomRight" activeCell="Z36" sqref="Z36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4" width="5.7109375" style="1" customWidth="1"/>
    <col min="25" max="25" width="5.140625" style="1" customWidth="1"/>
    <col min="26" max="26" width="29.5703125" style="1" customWidth="1"/>
    <col min="27" max="27" width="8.42578125" style="1" hidden="1" customWidth="1"/>
    <col min="28" max="47" width="6.7109375" style="1" hidden="1" customWidth="1"/>
    <col min="48" max="49" width="6.7109375" style="278" hidden="1" customWidth="1"/>
    <col min="50" max="50" width="2.85546875" style="278" hidden="1" customWidth="1"/>
    <col min="51" max="53" width="4.7109375" style="278" hidden="1" customWidth="1"/>
    <col min="54" max="54" width="4.7109375" style="280" hidden="1" customWidth="1"/>
    <col min="55" max="66" width="4.7109375" style="278" hidden="1" customWidth="1"/>
    <col min="67" max="133" width="4.7109375" style="1" hidden="1" customWidth="1"/>
    <col min="134" max="155" width="5.28515625" style="1" customWidth="1"/>
    <col min="156" max="16384" width="9.140625" style="1"/>
  </cols>
  <sheetData>
    <row r="1" spans="1:167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</row>
    <row r="2" spans="1:167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</row>
    <row r="3" spans="1:167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</row>
    <row r="4" spans="1:167" ht="18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</row>
    <row r="5" spans="1:167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67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00" t="s">
        <v>15</v>
      </c>
      <c r="Z6" s="801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67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02"/>
      <c r="Z7" s="803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77"/>
      <c r="AX7" s="277"/>
    </row>
    <row r="8" spans="1:167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02"/>
      <c r="Z8" s="803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77"/>
      <c r="AX8" s="277"/>
    </row>
    <row r="9" spans="1:167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04"/>
      <c r="Z9" s="805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508</v>
      </c>
      <c r="AZ9" s="118" t="s">
        <v>570</v>
      </c>
      <c r="BA9" s="118" t="s">
        <v>604</v>
      </c>
      <c r="BB9" s="118" t="s">
        <v>603</v>
      </c>
      <c r="BC9" s="197" t="s">
        <v>453</v>
      </c>
      <c r="BD9" s="118" t="s">
        <v>572</v>
      </c>
      <c r="BE9" s="118" t="s">
        <v>573</v>
      </c>
      <c r="BF9" s="118" t="s">
        <v>341</v>
      </c>
      <c r="BG9" s="118" t="s">
        <v>301</v>
      </c>
      <c r="BH9" s="197" t="s">
        <v>453</v>
      </c>
      <c r="BI9" s="118" t="s">
        <v>509</v>
      </c>
      <c r="BJ9" s="118" t="s">
        <v>510</v>
      </c>
      <c r="BK9" s="197" t="s">
        <v>453</v>
      </c>
      <c r="BL9" s="118" t="s">
        <v>454</v>
      </c>
      <c r="BM9" s="196" t="s">
        <v>574</v>
      </c>
      <c r="BN9" s="197" t="s">
        <v>453</v>
      </c>
      <c r="BO9" s="118" t="s">
        <v>511</v>
      </c>
      <c r="BP9" s="118" t="s">
        <v>512</v>
      </c>
      <c r="BQ9" s="197" t="s">
        <v>453</v>
      </c>
      <c r="BR9" s="118" t="s">
        <v>575</v>
      </c>
      <c r="BS9" s="118" t="s">
        <v>387</v>
      </c>
      <c r="BT9" s="197" t="s">
        <v>453</v>
      </c>
      <c r="BU9" s="118" t="s">
        <v>255</v>
      </c>
      <c r="BV9" s="118" t="s">
        <v>513</v>
      </c>
      <c r="BW9" s="118" t="s">
        <v>256</v>
      </c>
      <c r="BX9" s="197" t="s">
        <v>453</v>
      </c>
      <c r="BY9" s="118" t="s">
        <v>455</v>
      </c>
      <c r="BZ9" s="118" t="s">
        <v>593</v>
      </c>
      <c r="CA9" s="118" t="s">
        <v>576</v>
      </c>
      <c r="CB9" s="197" t="s">
        <v>453</v>
      </c>
      <c r="CC9" s="118" t="s">
        <v>577</v>
      </c>
      <c r="CD9" s="118" t="s">
        <v>578</v>
      </c>
      <c r="CE9" s="197" t="s">
        <v>453</v>
      </c>
      <c r="CF9" s="118" t="s">
        <v>562</v>
      </c>
      <c r="CG9" s="118" t="s">
        <v>569</v>
      </c>
      <c r="CH9" s="118" t="s">
        <v>237</v>
      </c>
      <c r="CI9" s="118" t="s">
        <v>514</v>
      </c>
      <c r="CJ9" s="197" t="s">
        <v>453</v>
      </c>
      <c r="CK9" s="118" t="s">
        <v>456</v>
      </c>
      <c r="CL9" s="118" t="s">
        <v>579</v>
      </c>
      <c r="CM9" s="118" t="s">
        <v>580</v>
      </c>
      <c r="CN9" s="197" t="s">
        <v>453</v>
      </c>
      <c r="CO9" s="118" t="s">
        <v>581</v>
      </c>
      <c r="CP9" s="118" t="s">
        <v>582</v>
      </c>
      <c r="CQ9" s="118" t="s">
        <v>583</v>
      </c>
      <c r="CR9" s="197" t="s">
        <v>453</v>
      </c>
      <c r="CS9" s="118" t="s">
        <v>241</v>
      </c>
      <c r="CT9" s="118" t="s">
        <v>244</v>
      </c>
      <c r="CU9" s="197" t="s">
        <v>453</v>
      </c>
      <c r="CV9" s="118" t="s">
        <v>457</v>
      </c>
      <c r="CW9" s="118" t="s">
        <v>584</v>
      </c>
      <c r="CX9" s="197" t="s">
        <v>453</v>
      </c>
      <c r="CY9" s="118" t="s">
        <v>515</v>
      </c>
      <c r="CZ9" s="118" t="s">
        <v>585</v>
      </c>
      <c r="DA9" s="118" t="s">
        <v>586</v>
      </c>
      <c r="DB9" s="197" t="s">
        <v>453</v>
      </c>
      <c r="DC9" s="118" t="s">
        <v>516</v>
      </c>
      <c r="DD9" s="118" t="s">
        <v>587</v>
      </c>
      <c r="DE9" s="197" t="s">
        <v>453</v>
      </c>
      <c r="DF9" s="118" t="s">
        <v>517</v>
      </c>
      <c r="DG9" s="118" t="s">
        <v>518</v>
      </c>
      <c r="DH9" s="197" t="s">
        <v>453</v>
      </c>
      <c r="DI9" s="24" t="s">
        <v>588</v>
      </c>
      <c r="DJ9" s="24" t="s">
        <v>589</v>
      </c>
      <c r="DK9" s="197" t="s">
        <v>453</v>
      </c>
      <c r="DL9" s="118" t="s">
        <v>519</v>
      </c>
      <c r="DM9" s="118" t="s">
        <v>520</v>
      </c>
      <c r="DN9" s="197" t="s">
        <v>453</v>
      </c>
      <c r="DO9" s="118" t="s">
        <v>590</v>
      </c>
      <c r="DP9" s="118" t="s">
        <v>268</v>
      </c>
      <c r="DQ9" s="118" t="s">
        <v>267</v>
      </c>
      <c r="DR9" s="197" t="s">
        <v>453</v>
      </c>
      <c r="DS9" s="118" t="s">
        <v>458</v>
      </c>
      <c r="DT9" s="118" t="s">
        <v>592</v>
      </c>
      <c r="DU9" s="118" t="s">
        <v>287</v>
      </c>
      <c r="DV9" s="118" t="s">
        <v>521</v>
      </c>
      <c r="DW9" s="118" t="s">
        <v>522</v>
      </c>
      <c r="DX9" s="197" t="s">
        <v>453</v>
      </c>
      <c r="DY9" s="118" t="s">
        <v>523</v>
      </c>
      <c r="DZ9" s="118" t="s">
        <v>524</v>
      </c>
      <c r="EA9" s="197" t="s">
        <v>453</v>
      </c>
      <c r="EB9" s="118" t="s">
        <v>391</v>
      </c>
      <c r="EC9" s="118" t="s">
        <v>596</v>
      </c>
      <c r="ED9" s="118"/>
      <c r="EE9" s="118"/>
      <c r="EF9" s="118"/>
      <c r="EG9" s="118"/>
      <c r="EH9" s="278"/>
      <c r="EI9" s="278"/>
      <c r="EJ9" s="278"/>
      <c r="EK9" s="278"/>
      <c r="EL9" s="278"/>
      <c r="EM9" s="278"/>
      <c r="EN9" s="278"/>
      <c r="EO9" s="278"/>
      <c r="EP9" s="278"/>
      <c r="EQ9" s="278"/>
      <c r="ER9" s="278"/>
      <c r="ES9" s="278"/>
      <c r="ET9" s="278"/>
      <c r="EU9" s="278"/>
      <c r="EV9" s="278"/>
      <c r="EW9" s="278"/>
      <c r="EX9" s="278"/>
      <c r="EY9" s="278"/>
      <c r="EZ9" s="278"/>
      <c r="FA9" s="278"/>
      <c r="FB9" s="278"/>
      <c r="FC9" s="278"/>
      <c r="FD9" s="278"/>
      <c r="FE9" s="278"/>
      <c r="FF9" s="278"/>
      <c r="FG9" s="278"/>
      <c r="FH9" s="278"/>
      <c r="FI9" s="278"/>
      <c r="FJ9" s="278"/>
      <c r="FK9" s="278"/>
    </row>
    <row r="10" spans="1:167" ht="21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4"/>
      <c r="Y10" s="189"/>
      <c r="Z10" s="212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18"/>
      <c r="BG10" s="118"/>
      <c r="BH10" s="197"/>
      <c r="BI10" s="118"/>
      <c r="BJ10" s="118"/>
      <c r="BK10" s="197"/>
      <c r="BL10" s="118"/>
      <c r="BM10" s="196"/>
      <c r="BN10" s="197"/>
      <c r="BO10" s="118"/>
      <c r="BP10" s="118"/>
      <c r="BQ10" s="197"/>
      <c r="BR10" s="118"/>
      <c r="BS10" s="118"/>
      <c r="BT10" s="197"/>
      <c r="BU10" s="118"/>
      <c r="BV10" s="118"/>
      <c r="BW10" s="118"/>
      <c r="BX10" s="197"/>
      <c r="BY10" s="118"/>
      <c r="BZ10" s="118"/>
      <c r="CA10" s="118"/>
      <c r="CB10" s="197"/>
      <c r="CC10" s="118"/>
      <c r="CD10" s="118"/>
      <c r="CE10" s="197"/>
      <c r="CF10" s="118"/>
      <c r="CG10" s="118"/>
      <c r="CH10" s="118"/>
      <c r="CI10" s="118"/>
      <c r="CJ10" s="197"/>
      <c r="CK10" s="118"/>
      <c r="CL10" s="118"/>
      <c r="CM10" s="118"/>
      <c r="CN10" s="197"/>
      <c r="CO10" s="118"/>
      <c r="CP10" s="118"/>
      <c r="CQ10" s="118"/>
      <c r="CR10" s="197"/>
      <c r="CS10" s="118"/>
      <c r="CT10" s="118"/>
      <c r="CU10" s="197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97"/>
      <c r="DI10" s="24"/>
      <c r="DJ10" s="24"/>
      <c r="DK10" s="24"/>
      <c r="DL10" s="118"/>
      <c r="DM10" s="118"/>
      <c r="DN10" s="197"/>
      <c r="DO10" s="118"/>
      <c r="DP10" s="118"/>
      <c r="DQ10" s="118"/>
      <c r="DR10" s="197"/>
      <c r="DS10" s="118"/>
      <c r="DT10" s="118"/>
      <c r="DU10" s="118"/>
      <c r="DV10" s="118"/>
      <c r="DW10" s="118"/>
      <c r="DX10" s="197"/>
      <c r="DY10" s="118"/>
      <c r="DZ10" s="118"/>
      <c r="EA10" s="197"/>
      <c r="EB10" s="118"/>
      <c r="EC10" s="118"/>
      <c r="ED10" s="118"/>
      <c r="EE10" s="118"/>
      <c r="EF10" s="118"/>
      <c r="EG10" s="118"/>
      <c r="EH10" s="278"/>
      <c r="EI10" s="278"/>
      <c r="EJ10" s="278"/>
      <c r="EK10" s="278"/>
      <c r="EL10" s="278"/>
      <c r="EM10" s="278"/>
      <c r="EN10" s="278"/>
      <c r="EO10" s="278"/>
      <c r="EP10" s="278"/>
      <c r="EQ10" s="278"/>
      <c r="ER10" s="278"/>
      <c r="ES10" s="278"/>
      <c r="ET10" s="278"/>
      <c r="EU10" s="278"/>
      <c r="EV10" s="278"/>
      <c r="EW10" s="278"/>
      <c r="EX10" s="278"/>
      <c r="EY10" s="278"/>
      <c r="EZ10" s="278"/>
      <c r="FA10" s="278"/>
      <c r="FB10" s="278"/>
      <c r="FC10" s="278"/>
      <c r="FD10" s="278"/>
      <c r="FE10" s="278"/>
      <c r="FF10" s="278"/>
      <c r="FG10" s="278"/>
      <c r="FH10" s="278"/>
      <c r="FI10" s="278"/>
      <c r="FJ10" s="278"/>
      <c r="FK10" s="278"/>
    </row>
    <row r="11" spans="1:167" ht="21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7"/>
      <c r="Y11" s="47" t="s">
        <v>127</v>
      </c>
      <c r="Z11" s="32"/>
      <c r="AA11" s="2"/>
      <c r="AB11" s="279" t="s">
        <v>508</v>
      </c>
      <c r="AC11" s="279" t="s">
        <v>508</v>
      </c>
      <c r="AD11" s="279" t="s">
        <v>508</v>
      </c>
      <c r="AE11" s="279" t="s">
        <v>508</v>
      </c>
      <c r="AF11" s="279" t="s">
        <v>508</v>
      </c>
      <c r="AG11" s="279" t="s">
        <v>508</v>
      </c>
      <c r="AH11" s="279" t="s">
        <v>508</v>
      </c>
      <c r="AI11" s="279" t="s">
        <v>603</v>
      </c>
      <c r="AJ11" s="279" t="s">
        <v>603</v>
      </c>
      <c r="AK11" s="279" t="s">
        <v>603</v>
      </c>
      <c r="AL11" s="279" t="s">
        <v>508</v>
      </c>
      <c r="AM11" s="279" t="s">
        <v>570</v>
      </c>
      <c r="AN11" s="279" t="s">
        <v>570</v>
      </c>
      <c r="AO11" s="279" t="s">
        <v>570</v>
      </c>
      <c r="AP11" s="279" t="s">
        <v>570</v>
      </c>
      <c r="AQ11" s="279" t="s">
        <v>570</v>
      </c>
      <c r="AR11" s="279" t="s">
        <v>570</v>
      </c>
      <c r="AS11" s="279" t="s">
        <v>570</v>
      </c>
      <c r="AT11" s="279" t="s">
        <v>570</v>
      </c>
      <c r="AU11" s="279" t="s">
        <v>570</v>
      </c>
      <c r="AV11" s="279" t="s">
        <v>570</v>
      </c>
      <c r="AY11" s="118"/>
      <c r="AZ11" s="118"/>
      <c r="BA11" s="118"/>
      <c r="BB11" s="118"/>
      <c r="BC11" s="118"/>
      <c r="BD11" s="118"/>
      <c r="BE11" s="118"/>
      <c r="BF11" s="118"/>
      <c r="BG11" s="7"/>
      <c r="BH11" s="118"/>
      <c r="BI11" s="118"/>
      <c r="BJ11" s="7"/>
      <c r="BK11" s="118"/>
      <c r="BL11" s="118"/>
      <c r="BM11" s="118"/>
      <c r="BN11" s="118"/>
      <c r="BO11" s="118"/>
      <c r="BP11" s="118"/>
      <c r="BQ11" s="118"/>
      <c r="BR11" s="118"/>
      <c r="BS11" s="27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27"/>
      <c r="DT11" s="118"/>
      <c r="DU11" s="27"/>
      <c r="DV11" s="27"/>
      <c r="DW11" s="27"/>
      <c r="DX11" s="27"/>
      <c r="DY11" s="27"/>
      <c r="DZ11" s="27"/>
      <c r="EA11" s="27"/>
      <c r="EB11" s="7"/>
      <c r="EC11" s="7"/>
      <c r="ED11" s="7"/>
      <c r="EE11" s="7"/>
      <c r="EF11" s="7"/>
      <c r="EG11" s="7"/>
    </row>
    <row r="12" spans="1:167" ht="17.100000000000001" customHeight="1" x14ac:dyDescent="0.25">
      <c r="A12" s="774"/>
      <c r="B12" s="777"/>
      <c r="C12" s="172">
        <v>2</v>
      </c>
      <c r="D12" s="149" t="s">
        <v>604</v>
      </c>
      <c r="E12" s="150" t="s">
        <v>595</v>
      </c>
      <c r="F12" s="161" t="s">
        <v>454</v>
      </c>
      <c r="G12" s="163" t="s">
        <v>577</v>
      </c>
      <c r="H12" s="160" t="s">
        <v>592</v>
      </c>
      <c r="I12" s="159" t="s">
        <v>391</v>
      </c>
      <c r="J12" s="151" t="s">
        <v>523</v>
      </c>
      <c r="K12" s="149" t="s">
        <v>514</v>
      </c>
      <c r="L12" s="150" t="s">
        <v>457</v>
      </c>
      <c r="M12" s="160" t="s">
        <v>341</v>
      </c>
      <c r="N12" s="163" t="s">
        <v>575</v>
      </c>
      <c r="O12" s="160" t="s">
        <v>455</v>
      </c>
      <c r="P12" s="159" t="s">
        <v>573</v>
      </c>
      <c r="Q12" s="151" t="s">
        <v>521</v>
      </c>
      <c r="R12" s="157" t="s">
        <v>511</v>
      </c>
      <c r="S12" s="166" t="s">
        <v>516</v>
      </c>
      <c r="T12" s="160" t="s">
        <v>255</v>
      </c>
      <c r="U12" s="163" t="s">
        <v>268</v>
      </c>
      <c r="V12" s="160" t="s">
        <v>588</v>
      </c>
      <c r="W12" s="159" t="s">
        <v>583</v>
      </c>
      <c r="X12" s="151" t="s">
        <v>509</v>
      </c>
      <c r="Y12" s="26" t="s">
        <v>541</v>
      </c>
      <c r="Z12" s="8"/>
      <c r="AA12" s="2"/>
      <c r="AB12" s="279" t="s">
        <v>508</v>
      </c>
      <c r="AC12" s="279" t="s">
        <v>508</v>
      </c>
      <c r="AD12" s="279" t="s">
        <v>508</v>
      </c>
      <c r="AE12" s="279" t="s">
        <v>508</v>
      </c>
      <c r="AF12" s="279" t="s">
        <v>508</v>
      </c>
      <c r="AG12" s="279" t="s">
        <v>508</v>
      </c>
      <c r="AH12" s="279" t="s">
        <v>508</v>
      </c>
      <c r="AI12" s="279" t="s">
        <v>603</v>
      </c>
      <c r="AJ12" s="279" t="s">
        <v>603</v>
      </c>
      <c r="AK12" s="279" t="s">
        <v>603</v>
      </c>
      <c r="AL12" s="279" t="s">
        <v>508</v>
      </c>
      <c r="AM12" s="279" t="s">
        <v>570</v>
      </c>
      <c r="AN12" s="279" t="s">
        <v>570</v>
      </c>
      <c r="AO12" s="279" t="s">
        <v>570</v>
      </c>
      <c r="AP12" s="279" t="s">
        <v>570</v>
      </c>
      <c r="AQ12" s="279" t="s">
        <v>570</v>
      </c>
      <c r="AR12" s="279" t="s">
        <v>570</v>
      </c>
      <c r="AS12" s="279" t="s">
        <v>570</v>
      </c>
      <c r="AT12" s="279" t="s">
        <v>570</v>
      </c>
      <c r="AU12" s="279" t="s">
        <v>570</v>
      </c>
      <c r="AV12" s="279" t="s">
        <v>570</v>
      </c>
      <c r="AY12" s="118">
        <f t="shared" ref="AY12:AY64" si="0">COUNTIF(D12:X12,"A.12")</f>
        <v>0</v>
      </c>
      <c r="AZ12" s="118">
        <f>COUNTIF(D12:X12,"A.36")</f>
        <v>0</v>
      </c>
      <c r="BA12" s="118">
        <f>COUNTIF(D12:X12,"N.40")</f>
        <v>1</v>
      </c>
      <c r="BB12" s="118">
        <f>COUNTIF(D12:X12,"A.40")</f>
        <v>0</v>
      </c>
      <c r="BC12" s="118">
        <f>SUM(BA12:BB12)</f>
        <v>1</v>
      </c>
      <c r="BD12" s="118">
        <f>COUNTIF(D12:X12,"B.24")</f>
        <v>0</v>
      </c>
      <c r="BE12" s="118">
        <f>COUNTIF(D12:X12,"B.27")</f>
        <v>1</v>
      </c>
      <c r="BF12" s="118">
        <f t="shared" ref="BF12:BF64" si="1">COUNTIF(D12:X12,"C.7")</f>
        <v>1</v>
      </c>
      <c r="BG12" s="117">
        <f>COUNTIF(D12:X12,"CP.7")</f>
        <v>0</v>
      </c>
      <c r="BH12" s="118">
        <f t="shared" ref="BH12:BH64" si="2">SUM(BF12:BG12)</f>
        <v>1</v>
      </c>
      <c r="BI12" s="118">
        <f t="shared" ref="BI12:BI64" si="3">COUNTIF(D12:X12,"C.14")</f>
        <v>1</v>
      </c>
      <c r="BJ12" s="117">
        <f t="shared" ref="BJ12:BJ64" si="4">COUNTIF(D12:X12,"CP.14")</f>
        <v>0</v>
      </c>
      <c r="BK12" s="118">
        <f t="shared" ref="BK12:BK64" si="5">SUM(BI12:BJ12)</f>
        <v>1</v>
      </c>
      <c r="BL12" s="118">
        <f>COUNTIF(D12:X12,"C.21")</f>
        <v>1</v>
      </c>
      <c r="BM12" s="118">
        <f>COUNTIF(D12:X12,"CP.21")</f>
        <v>0</v>
      </c>
      <c r="BN12" s="118">
        <f t="shared" ref="BN12:BN64" si="6">SUM(BL12:BM12)</f>
        <v>1</v>
      </c>
      <c r="BO12" s="117">
        <f t="shared" ref="BO12:BO64" si="7">COUNTIF(D12:X12,"D.13")</f>
        <v>1</v>
      </c>
      <c r="BP12" s="117">
        <f t="shared" ref="BP12:BP64" si="8">COUNTIF(D12:X12,"DP.13")</f>
        <v>0</v>
      </c>
      <c r="BQ12" s="117">
        <f t="shared" ref="BQ12:BQ64" si="9">SUM(BO12:BP12)</f>
        <v>1</v>
      </c>
      <c r="BR12" s="117">
        <f>COUNTIF(D12:X12,"DP.34")</f>
        <v>1</v>
      </c>
      <c r="BS12" s="117">
        <f>COUNTIF(D12:X12,"O.34")</f>
        <v>0</v>
      </c>
      <c r="BT12" s="117">
        <f t="shared" ref="BT12:BT64" si="10">SUM(BR12:BS12)</f>
        <v>1</v>
      </c>
      <c r="BU12" s="117">
        <f t="shared" ref="BU12:BU64" si="11">COUNTIF(D12:X12,"E.10")</f>
        <v>1</v>
      </c>
      <c r="BV12" s="117">
        <f t="shared" ref="BV12:BV64" si="12">COUNTIF(D12:X12,"EP.10")</f>
        <v>0</v>
      </c>
      <c r="BW12" s="117">
        <f t="shared" ref="BW12:BW64" si="13">COUNTIF(D12:X12,"EL.10")</f>
        <v>0</v>
      </c>
      <c r="BX12" s="117">
        <f t="shared" ref="BX12:BX64" si="14">SUM(BU12:BW12)</f>
        <v>1</v>
      </c>
      <c r="BY12" s="117">
        <f>COUNTIF(D12:X12,"E.20")</f>
        <v>1</v>
      </c>
      <c r="BZ12" s="117">
        <f>COUNTIF(D12:X12,"EL.20")</f>
        <v>0</v>
      </c>
      <c r="CA12" s="117">
        <f>COUNTIF(D12:X12,"EP.20")</f>
        <v>0</v>
      </c>
      <c r="CB12" s="117">
        <f t="shared" ref="CB12:CB64" si="15">SUM(BY12:CA12)</f>
        <v>1</v>
      </c>
      <c r="CC12" s="117">
        <f t="shared" ref="CC12:CC43" si="16">COUNTIF(D12:X12,"E.29")</f>
        <v>1</v>
      </c>
      <c r="CD12" s="117">
        <f>COUNTIF(D12:X12,"EL.29")</f>
        <v>0</v>
      </c>
      <c r="CE12" s="117">
        <f t="shared" ref="CE12:CE64" si="17">SUM(CC12:CD12)</f>
        <v>1</v>
      </c>
      <c r="CF12" s="117">
        <f>COUNTIF(D12:X12,"F.28")</f>
        <v>0</v>
      </c>
      <c r="CG12" s="117">
        <f>COUNTIF(D12:X12,"F.33")</f>
        <v>0</v>
      </c>
      <c r="CH12" s="117">
        <f t="shared" ref="CH12:CH64" si="18">COUNTIF(D12:X12,"G.3")</f>
        <v>0</v>
      </c>
      <c r="CI12" s="117">
        <f t="shared" ref="CI12:CI64" si="19">COUNTIF(D12:X12,"GP.3")</f>
        <v>1</v>
      </c>
      <c r="CJ12" s="117">
        <f t="shared" ref="CJ12:CJ64" si="20">SUM(CH12:CI12)</f>
        <v>1</v>
      </c>
      <c r="CK12" s="117">
        <f>COUNTIF(D12:X12,"G.22")</f>
        <v>0</v>
      </c>
      <c r="CL12" s="117">
        <f>COUNTIF(D12:X12,"G.28")</f>
        <v>0</v>
      </c>
      <c r="CM12" s="117">
        <f>COUNTIF(D12:X12,"GP.38")</f>
        <v>1</v>
      </c>
      <c r="CN12" s="117">
        <f t="shared" ref="CN12:CN64" si="21">SUM(CL12:CM12)</f>
        <v>1</v>
      </c>
      <c r="CO12" s="117">
        <f>COUNTIF(D12:X12,"G.31")</f>
        <v>0</v>
      </c>
      <c r="CP12" s="117">
        <f>COUNTIF(D12:X12,"GP.31")</f>
        <v>0</v>
      </c>
      <c r="CQ12" s="117">
        <f>COUNTIF(D12:X12,"HL.31")</f>
        <v>1</v>
      </c>
      <c r="CR12" s="117">
        <f>SUM(CO12:CQ12)</f>
        <v>1</v>
      </c>
      <c r="CS12" s="117">
        <f t="shared" ref="CS12:CS64" si="22">COUNTIF(D12:X12,"H.6")</f>
        <v>0</v>
      </c>
      <c r="CT12" s="117">
        <f t="shared" ref="CT12:CT64" si="23">COUNTIF(D12:X12,"HL.6")</f>
        <v>0</v>
      </c>
      <c r="CU12" s="117">
        <f t="shared" ref="CU12:CU64" si="24">SUM(CS12:CT12)</f>
        <v>0</v>
      </c>
      <c r="CV12" s="117">
        <f>COUNTIF(D12:X12,"H.18")</f>
        <v>1</v>
      </c>
      <c r="CW12" s="117">
        <f>COUNTIF(D12:X12,"HL.18")</f>
        <v>0</v>
      </c>
      <c r="CX12" s="117">
        <f t="shared" ref="CX12:CX64" si="25">SUM(CV12:CW12)</f>
        <v>1</v>
      </c>
      <c r="CY12" s="117">
        <f t="shared" ref="CY12:CY64" si="26">COUNTIF(D12:X12,"I.2")</f>
        <v>0</v>
      </c>
      <c r="CZ12" s="117">
        <f>COUNTIF(D12:X12,"I.23")</f>
        <v>0</v>
      </c>
      <c r="DA12" s="117">
        <f>COUNTIF(D12:X12,"T.23")</f>
        <v>0</v>
      </c>
      <c r="DB12" s="117">
        <f>SUM(CY12:DA12)</f>
        <v>0</v>
      </c>
      <c r="DC12" s="117">
        <f t="shared" ref="DC12:DC64" si="27">COUNTIF(D12:X12,"J.4")</f>
        <v>1</v>
      </c>
      <c r="DD12" s="117">
        <f>COUNTIF(D12:X12,"JL.4")</f>
        <v>0</v>
      </c>
      <c r="DE12" s="117">
        <f>SUM(DC12:DD12)</f>
        <v>1</v>
      </c>
      <c r="DF12" s="117">
        <f t="shared" ref="DF12:DF64" si="28">COUNTIF(D12:X12,"J.11")</f>
        <v>0</v>
      </c>
      <c r="DG12" s="117">
        <f t="shared" ref="DG12:DG64" si="29">COUNTIF(D12:X12,"JL.11")</f>
        <v>0</v>
      </c>
      <c r="DH12" s="117">
        <f t="shared" ref="DH12:DH64" si="30">SUM(DF12:DG12)</f>
        <v>0</v>
      </c>
      <c r="DI12" s="117">
        <f>COUNTIF(D12:X12,"JL.17")</f>
        <v>1</v>
      </c>
      <c r="DJ12" s="117">
        <f>COUNTIF(D12:X12,"T.17")</f>
        <v>0</v>
      </c>
      <c r="DK12" s="117">
        <f>SUM(DI12:DJ12)</f>
        <v>1</v>
      </c>
      <c r="DL12" s="117">
        <f t="shared" ref="DL12:DL64" si="31">COUNTIF(D12:X12,"K.5")</f>
        <v>0</v>
      </c>
      <c r="DM12" s="117">
        <f t="shared" ref="DM12:DM64" si="32">COUNTIF(D12:X12,"KL.5")</f>
        <v>0</v>
      </c>
      <c r="DN12" s="117">
        <f t="shared" ref="DN12:DN64" si="33">SUM(DL12:DM12)</f>
        <v>0</v>
      </c>
      <c r="DO12" s="117">
        <f>COUNTIF(D12:X12,"K.39")</f>
        <v>0</v>
      </c>
      <c r="DP12" s="117">
        <f t="shared" ref="DP12:DP64" si="34">COUNTIF(D12:X12,"L.9")</f>
        <v>1</v>
      </c>
      <c r="DQ12" s="117">
        <f t="shared" ref="DQ12:DQ64" si="35">COUNTIF(D12:X12,"LL.9")</f>
        <v>0</v>
      </c>
      <c r="DR12" s="117">
        <f t="shared" ref="DR12:DR64" si="36">SUM(DP12:DQ12)</f>
        <v>1</v>
      </c>
      <c r="DS12" s="117">
        <f>COUNTIF(D12:X12,"M.19")</f>
        <v>0</v>
      </c>
      <c r="DT12" s="117">
        <f>COUNTIF(D12:X12,"M.26")</f>
        <v>1</v>
      </c>
      <c r="DU12" s="117">
        <f>COUNTIF(D12:X12,"N.30")</f>
        <v>0</v>
      </c>
      <c r="DV12" s="117">
        <f t="shared" ref="DV12:DV64" si="37">COUNTIF(D12:X12,"P.16")</f>
        <v>1</v>
      </c>
      <c r="DW12" s="117">
        <f t="shared" ref="DW12:DW64" si="38">COUNTIF(D12:X12,"PL.16")</f>
        <v>0</v>
      </c>
      <c r="DX12" s="117">
        <f t="shared" ref="DX12:DX64" si="39">SUM(DV12:DW12)</f>
        <v>1</v>
      </c>
      <c r="DY12" s="117">
        <f t="shared" ref="DY12:DY64" si="40">COUNTIF(D12:X12,"R.15")</f>
        <v>1</v>
      </c>
      <c r="DZ12" s="117">
        <f t="shared" ref="DZ12:DZ64" si="41">COUNTIF(D12:X12,"RL.15")</f>
        <v>0</v>
      </c>
      <c r="EA12" s="117">
        <f t="shared" ref="EA12:EA64" si="42">SUM(DY12:DZ12)</f>
        <v>1</v>
      </c>
      <c r="EB12" s="118">
        <f>COUNTIF(D12:X12,"T.32")</f>
        <v>1</v>
      </c>
      <c r="EC12" s="118">
        <f>COUNTIF(D12:X12,"X.37")</f>
        <v>0</v>
      </c>
      <c r="ED12" s="7"/>
      <c r="EE12" s="7"/>
      <c r="EF12" s="7"/>
      <c r="EG12" s="7"/>
    </row>
    <row r="13" spans="1:167" ht="17.100000000000001" customHeight="1" x14ac:dyDescent="0.25">
      <c r="A13" s="774"/>
      <c r="B13" s="777"/>
      <c r="C13" s="172">
        <v>3</v>
      </c>
      <c r="D13" s="61" t="s">
        <v>604</v>
      </c>
      <c r="E13" s="72" t="s">
        <v>595</v>
      </c>
      <c r="F13" s="161" t="s">
        <v>454</v>
      </c>
      <c r="G13" s="211" t="s">
        <v>577</v>
      </c>
      <c r="H13" s="201" t="s">
        <v>592</v>
      </c>
      <c r="I13" s="145" t="s">
        <v>391</v>
      </c>
      <c r="J13" s="91" t="s">
        <v>523</v>
      </c>
      <c r="K13" s="61" t="s">
        <v>514</v>
      </c>
      <c r="L13" s="72" t="s">
        <v>457</v>
      </c>
      <c r="M13" s="201" t="s">
        <v>341</v>
      </c>
      <c r="N13" s="211" t="s">
        <v>575</v>
      </c>
      <c r="O13" s="201" t="s">
        <v>455</v>
      </c>
      <c r="P13" s="145" t="s">
        <v>573</v>
      </c>
      <c r="Q13" s="91" t="s">
        <v>521</v>
      </c>
      <c r="R13" s="127" t="s">
        <v>511</v>
      </c>
      <c r="S13" s="153" t="s">
        <v>516</v>
      </c>
      <c r="T13" s="201" t="s">
        <v>255</v>
      </c>
      <c r="U13" s="211" t="s">
        <v>268</v>
      </c>
      <c r="V13" s="201" t="s">
        <v>588</v>
      </c>
      <c r="W13" s="145" t="s">
        <v>583</v>
      </c>
      <c r="X13" s="91" t="s">
        <v>509</v>
      </c>
      <c r="Y13" s="269" t="s">
        <v>118</v>
      </c>
      <c r="Z13" s="20" t="s">
        <v>561</v>
      </c>
      <c r="AA13" s="23"/>
      <c r="AB13" s="279" t="s">
        <v>508</v>
      </c>
      <c r="AC13" s="279" t="s">
        <v>508</v>
      </c>
      <c r="AD13" s="279" t="s">
        <v>508</v>
      </c>
      <c r="AE13" s="279" t="s">
        <v>508</v>
      </c>
      <c r="AF13" s="279" t="s">
        <v>508</v>
      </c>
      <c r="AG13" s="279" t="s">
        <v>508</v>
      </c>
      <c r="AH13" s="279" t="s">
        <v>508</v>
      </c>
      <c r="AI13" s="279" t="s">
        <v>603</v>
      </c>
      <c r="AJ13" s="279" t="s">
        <v>603</v>
      </c>
      <c r="AK13" s="279" t="s">
        <v>603</v>
      </c>
      <c r="AL13" s="279" t="s">
        <v>508</v>
      </c>
      <c r="AM13" s="279" t="s">
        <v>570</v>
      </c>
      <c r="AN13" s="279" t="s">
        <v>570</v>
      </c>
      <c r="AO13" s="279" t="s">
        <v>570</v>
      </c>
      <c r="AP13" s="279" t="s">
        <v>570</v>
      </c>
      <c r="AQ13" s="279" t="s">
        <v>570</v>
      </c>
      <c r="AR13" s="279" t="s">
        <v>570</v>
      </c>
      <c r="AS13" s="279" t="s">
        <v>570</v>
      </c>
      <c r="AT13" s="279" t="s">
        <v>570</v>
      </c>
      <c r="AU13" s="279" t="s">
        <v>570</v>
      </c>
      <c r="AV13" s="279" t="s">
        <v>570</v>
      </c>
      <c r="AX13" s="273"/>
      <c r="AY13" s="118">
        <f t="shared" si="0"/>
        <v>0</v>
      </c>
      <c r="AZ13" s="118">
        <f t="shared" ref="AZ13:AZ64" si="43">COUNTIF(D13:X13,"A.36")</f>
        <v>0</v>
      </c>
      <c r="BA13" s="118">
        <f t="shared" ref="BA13:BA64" si="44">COUNTIF(D13:X13,"N.40")</f>
        <v>1</v>
      </c>
      <c r="BB13" s="118">
        <f t="shared" ref="BB13:BB64" si="45">COUNTIF(D13:X13,"A.40")</f>
        <v>0</v>
      </c>
      <c r="BC13" s="118">
        <f t="shared" ref="BC13:BC64" si="46">SUM(BA13:BB13)</f>
        <v>1</v>
      </c>
      <c r="BD13" s="118">
        <f t="shared" ref="BD13:BD64" si="47">COUNTIF(D13:X13,"B.24")</f>
        <v>0</v>
      </c>
      <c r="BE13" s="118">
        <f t="shared" ref="BE13:BE64" si="48">COUNTIF(D13:X13,"B.27")</f>
        <v>1</v>
      </c>
      <c r="BF13" s="118">
        <f t="shared" si="1"/>
        <v>1</v>
      </c>
      <c r="BG13" s="117">
        <f t="shared" ref="BG13:BG64" si="49">COUNTIF(D13:X13,"CP.7")</f>
        <v>0</v>
      </c>
      <c r="BH13" s="118">
        <f t="shared" si="2"/>
        <v>1</v>
      </c>
      <c r="BI13" s="118">
        <f t="shared" si="3"/>
        <v>1</v>
      </c>
      <c r="BJ13" s="117">
        <f t="shared" si="4"/>
        <v>0</v>
      </c>
      <c r="BK13" s="118">
        <f t="shared" si="5"/>
        <v>1</v>
      </c>
      <c r="BL13" s="118">
        <f t="shared" ref="BL13:BL64" si="50">COUNTIF(D13:X13,"C.21")</f>
        <v>1</v>
      </c>
      <c r="BM13" s="118">
        <f t="shared" ref="BM13:BM64" si="51">COUNTIF(D13:X13,"CP.21")</f>
        <v>0</v>
      </c>
      <c r="BN13" s="118">
        <f t="shared" si="6"/>
        <v>1</v>
      </c>
      <c r="BO13" s="117">
        <f t="shared" si="7"/>
        <v>1</v>
      </c>
      <c r="BP13" s="117">
        <f t="shared" si="8"/>
        <v>0</v>
      </c>
      <c r="BQ13" s="117">
        <f t="shared" si="9"/>
        <v>1</v>
      </c>
      <c r="BR13" s="117">
        <f t="shared" ref="BR13:BR63" si="52">COUNTIF(D13:X13,"DP.34")</f>
        <v>1</v>
      </c>
      <c r="BS13" s="117">
        <f t="shared" ref="BS13:BS63" si="53">COUNTIF(D13:X13,"O.34")</f>
        <v>0</v>
      </c>
      <c r="BT13" s="117">
        <f t="shared" si="10"/>
        <v>1</v>
      </c>
      <c r="BU13" s="117">
        <f t="shared" si="11"/>
        <v>1</v>
      </c>
      <c r="BV13" s="117">
        <f t="shared" si="12"/>
        <v>0</v>
      </c>
      <c r="BW13" s="117">
        <f t="shared" si="13"/>
        <v>0</v>
      </c>
      <c r="BX13" s="117">
        <f t="shared" si="14"/>
        <v>1</v>
      </c>
      <c r="BY13" s="117">
        <f t="shared" ref="BY13:BY64" si="54">COUNTIF(D13:X13,"E.20")</f>
        <v>1</v>
      </c>
      <c r="BZ13" s="117">
        <f t="shared" ref="BZ13:BZ64" si="55">COUNTIF(D13:X13,"EL.20")</f>
        <v>0</v>
      </c>
      <c r="CA13" s="117">
        <f t="shared" ref="CA13:CA64" si="56">COUNTIF(D13:X13,"EP.20")</f>
        <v>0</v>
      </c>
      <c r="CB13" s="117">
        <f t="shared" si="15"/>
        <v>1</v>
      </c>
      <c r="CC13" s="117">
        <f t="shared" si="16"/>
        <v>1</v>
      </c>
      <c r="CD13" s="117">
        <f t="shared" ref="CD13:CD64" si="57">COUNTIF(D13:X13,"EL.29")</f>
        <v>0</v>
      </c>
      <c r="CE13" s="117">
        <f t="shared" si="17"/>
        <v>1</v>
      </c>
      <c r="CF13" s="117">
        <f t="shared" ref="CF13:CF64" si="58">COUNTIF(D13:X13,"F.28")</f>
        <v>0</v>
      </c>
      <c r="CG13" s="117">
        <f t="shared" ref="CG13:CG64" si="59">COUNTIF(D13:X13,"F.33")</f>
        <v>0</v>
      </c>
      <c r="CH13" s="117">
        <f t="shared" si="18"/>
        <v>0</v>
      </c>
      <c r="CI13" s="117">
        <f t="shared" si="19"/>
        <v>1</v>
      </c>
      <c r="CJ13" s="117">
        <f t="shared" si="20"/>
        <v>1</v>
      </c>
      <c r="CK13" s="117">
        <f t="shared" ref="CK13:CK64" si="60">COUNTIF(D13:X13,"G.21")</f>
        <v>0</v>
      </c>
      <c r="CL13" s="117">
        <f t="shared" ref="CL13:CL64" si="61">COUNTIF(D13:X13,"G.28")</f>
        <v>0</v>
      </c>
      <c r="CM13" s="117">
        <f t="shared" ref="CM13:CM64" si="62">COUNTIF(D13:X13,"GP.38")</f>
        <v>1</v>
      </c>
      <c r="CN13" s="117">
        <f t="shared" si="21"/>
        <v>1</v>
      </c>
      <c r="CO13" s="117">
        <f t="shared" ref="CO13:CO64" si="63">COUNTIF(D13:X13,"G.31")</f>
        <v>0</v>
      </c>
      <c r="CP13" s="117">
        <f t="shared" ref="CP13:CP64" si="64">COUNTIF(D13:X13,"GP.31")</f>
        <v>0</v>
      </c>
      <c r="CQ13" s="117">
        <f t="shared" ref="CQ13:CQ64" si="65">COUNTIF(D13:X13,"HL.31")</f>
        <v>1</v>
      </c>
      <c r="CR13" s="117">
        <f t="shared" ref="CR13:CR64" si="66">SUM(CO13:CQ13)</f>
        <v>1</v>
      </c>
      <c r="CS13" s="117">
        <f t="shared" si="22"/>
        <v>0</v>
      </c>
      <c r="CT13" s="117">
        <f t="shared" si="23"/>
        <v>0</v>
      </c>
      <c r="CU13" s="117">
        <f t="shared" si="24"/>
        <v>0</v>
      </c>
      <c r="CV13" s="117">
        <f t="shared" ref="CV13:CV64" si="67">COUNTIF(D13:X13,"H.18")</f>
        <v>1</v>
      </c>
      <c r="CW13" s="117">
        <f t="shared" ref="CW13:CW64" si="68">COUNTIF(D13:X13,"HL.18")</f>
        <v>0</v>
      </c>
      <c r="CX13" s="117">
        <f t="shared" si="25"/>
        <v>1</v>
      </c>
      <c r="CY13" s="117">
        <f t="shared" si="26"/>
        <v>0</v>
      </c>
      <c r="CZ13" s="117">
        <f t="shared" ref="CZ13:CZ64" si="69">COUNTIF(D13:X13,"I.23")</f>
        <v>0</v>
      </c>
      <c r="DA13" s="117">
        <f t="shared" ref="DA13:DA64" si="70">COUNTIF(D13:X13,"T.23")</f>
        <v>0</v>
      </c>
      <c r="DB13" s="117">
        <f>SUM(CY13:DA13)</f>
        <v>0</v>
      </c>
      <c r="DC13" s="117">
        <f t="shared" si="27"/>
        <v>1</v>
      </c>
      <c r="DD13" s="117">
        <f t="shared" ref="DD13:DD64" si="71">COUNTIF(D13:X13,"JL.4")</f>
        <v>0</v>
      </c>
      <c r="DE13" s="117">
        <f t="shared" ref="DE13:DE64" si="72">SUM(DC13:DD13)</f>
        <v>1</v>
      </c>
      <c r="DF13" s="117">
        <f t="shared" si="28"/>
        <v>0</v>
      </c>
      <c r="DG13" s="117">
        <f t="shared" si="29"/>
        <v>0</v>
      </c>
      <c r="DH13" s="117">
        <f t="shared" si="30"/>
        <v>0</v>
      </c>
      <c r="DI13" s="117">
        <f t="shared" ref="DI13:DI64" si="73">COUNTIF(D13:X13,"JL.17")</f>
        <v>1</v>
      </c>
      <c r="DJ13" s="117">
        <f t="shared" ref="DJ13:DJ64" si="74">COUNTIF(D13:X13,"T.17")</f>
        <v>0</v>
      </c>
      <c r="DK13" s="117">
        <f t="shared" ref="DK13:DK64" si="75">SUM(DI13:DJ13)</f>
        <v>1</v>
      </c>
      <c r="DL13" s="117">
        <f t="shared" si="31"/>
        <v>0</v>
      </c>
      <c r="DM13" s="117">
        <f t="shared" si="32"/>
        <v>0</v>
      </c>
      <c r="DN13" s="117">
        <f t="shared" si="33"/>
        <v>0</v>
      </c>
      <c r="DO13" s="117">
        <f t="shared" ref="DO13:DO64" si="76">COUNTIF(D13:X13,"K.39")</f>
        <v>0</v>
      </c>
      <c r="DP13" s="117">
        <f t="shared" si="34"/>
        <v>1</v>
      </c>
      <c r="DQ13" s="117">
        <f t="shared" si="35"/>
        <v>0</v>
      </c>
      <c r="DR13" s="117">
        <f t="shared" si="36"/>
        <v>1</v>
      </c>
      <c r="DS13" s="117">
        <f t="shared" ref="DS13:DS64" si="77">COUNTIF(D13:X13,"M.19")</f>
        <v>0</v>
      </c>
      <c r="DT13" s="117">
        <f t="shared" ref="DT13:DT64" si="78">COUNTIF(D13:X13,"M.26")</f>
        <v>1</v>
      </c>
      <c r="DU13" s="117">
        <f t="shared" ref="DU13:DU64" si="79">COUNTIF(D13:X13,"N.30")</f>
        <v>0</v>
      </c>
      <c r="DV13" s="117">
        <f t="shared" si="37"/>
        <v>1</v>
      </c>
      <c r="DW13" s="117">
        <f t="shared" si="38"/>
        <v>0</v>
      </c>
      <c r="DX13" s="117">
        <f t="shared" si="39"/>
        <v>1</v>
      </c>
      <c r="DY13" s="117">
        <f t="shared" si="40"/>
        <v>1</v>
      </c>
      <c r="DZ13" s="117">
        <f t="shared" si="41"/>
        <v>0</v>
      </c>
      <c r="EA13" s="117">
        <f t="shared" si="42"/>
        <v>1</v>
      </c>
      <c r="EB13" s="118">
        <f t="shared" ref="EB13:EB64" si="80">COUNTIF(D13:X13,"T.32")</f>
        <v>1</v>
      </c>
      <c r="EC13" s="118">
        <f t="shared" ref="EC13:EC64" si="81">COUNTIF(D13:X13,"X.37")</f>
        <v>0</v>
      </c>
      <c r="ED13" s="7"/>
      <c r="EE13" s="7"/>
      <c r="EF13" s="7"/>
      <c r="EG13" s="7"/>
    </row>
    <row r="14" spans="1:167" ht="17.100000000000001" customHeight="1" x14ac:dyDescent="0.25">
      <c r="A14" s="774"/>
      <c r="B14" s="777"/>
      <c r="C14" s="172">
        <v>4</v>
      </c>
      <c r="D14" s="63" t="s">
        <v>577</v>
      </c>
      <c r="E14" s="65" t="s">
        <v>595</v>
      </c>
      <c r="F14" s="161" t="s">
        <v>520</v>
      </c>
      <c r="G14" s="164" t="s">
        <v>268</v>
      </c>
      <c r="H14" s="161" t="s">
        <v>391</v>
      </c>
      <c r="I14" s="146" t="s">
        <v>456</v>
      </c>
      <c r="J14" s="85" t="s">
        <v>523</v>
      </c>
      <c r="K14" s="63" t="s">
        <v>517</v>
      </c>
      <c r="L14" s="65" t="s">
        <v>514</v>
      </c>
      <c r="M14" s="161" t="s">
        <v>457</v>
      </c>
      <c r="N14" s="164" t="s">
        <v>455</v>
      </c>
      <c r="O14" s="161" t="s">
        <v>575</v>
      </c>
      <c r="P14" s="146" t="s">
        <v>341</v>
      </c>
      <c r="Q14" s="288" t="s">
        <v>354</v>
      </c>
      <c r="R14" s="78" t="s">
        <v>255</v>
      </c>
      <c r="S14" s="154" t="s">
        <v>511</v>
      </c>
      <c r="T14" s="161" t="s">
        <v>516</v>
      </c>
      <c r="U14" s="164" t="s">
        <v>589</v>
      </c>
      <c r="V14" s="161" t="s">
        <v>586</v>
      </c>
      <c r="W14" s="146" t="s">
        <v>509</v>
      </c>
      <c r="X14" s="85" t="s">
        <v>570</v>
      </c>
      <c r="Y14" s="269" t="s">
        <v>22</v>
      </c>
      <c r="Z14" s="20" t="s">
        <v>502</v>
      </c>
      <c r="AA14" s="23"/>
      <c r="AB14" s="279" t="s">
        <v>573</v>
      </c>
      <c r="AC14" s="279" t="s">
        <v>573</v>
      </c>
      <c r="AD14" s="279" t="s">
        <v>573</v>
      </c>
      <c r="AE14" s="279" t="s">
        <v>573</v>
      </c>
      <c r="AF14" s="279" t="s">
        <v>573</v>
      </c>
      <c r="AG14" s="279" t="s">
        <v>573</v>
      </c>
      <c r="AH14" s="279" t="s">
        <v>573</v>
      </c>
      <c r="AI14" s="279" t="s">
        <v>572</v>
      </c>
      <c r="AJ14" s="279" t="s">
        <v>572</v>
      </c>
      <c r="AK14" s="279" t="s">
        <v>572</v>
      </c>
      <c r="AL14" s="279" t="s">
        <v>572</v>
      </c>
      <c r="AM14" s="279" t="s">
        <v>572</v>
      </c>
      <c r="AN14" s="279" t="s">
        <v>573</v>
      </c>
      <c r="AO14" s="279" t="s">
        <v>573</v>
      </c>
      <c r="AP14" s="279" t="s">
        <v>572</v>
      </c>
      <c r="AQ14" s="279" t="s">
        <v>572</v>
      </c>
      <c r="AR14" s="279" t="s">
        <v>572</v>
      </c>
      <c r="AS14" s="279" t="s">
        <v>572</v>
      </c>
      <c r="AT14" s="279" t="s">
        <v>572</v>
      </c>
      <c r="AU14" s="279" t="s">
        <v>572</v>
      </c>
      <c r="AV14" s="279" t="s">
        <v>572</v>
      </c>
      <c r="AX14" s="273"/>
      <c r="AY14" s="118">
        <f t="shared" si="0"/>
        <v>0</v>
      </c>
      <c r="AZ14" s="118">
        <f t="shared" si="43"/>
        <v>1</v>
      </c>
      <c r="BA14" s="118">
        <f t="shared" si="44"/>
        <v>0</v>
      </c>
      <c r="BB14" s="118">
        <f t="shared" si="45"/>
        <v>0</v>
      </c>
      <c r="BC14" s="118">
        <f t="shared" si="46"/>
        <v>0</v>
      </c>
      <c r="BD14" s="118">
        <f t="shared" si="47"/>
        <v>0</v>
      </c>
      <c r="BE14" s="118">
        <f t="shared" si="48"/>
        <v>0</v>
      </c>
      <c r="BF14" s="118">
        <f t="shared" si="1"/>
        <v>1</v>
      </c>
      <c r="BG14" s="117">
        <f t="shared" si="49"/>
        <v>0</v>
      </c>
      <c r="BH14" s="118">
        <f t="shared" si="2"/>
        <v>1</v>
      </c>
      <c r="BI14" s="118">
        <f t="shared" si="3"/>
        <v>1</v>
      </c>
      <c r="BJ14" s="117">
        <f t="shared" si="4"/>
        <v>0</v>
      </c>
      <c r="BK14" s="118">
        <f t="shared" si="5"/>
        <v>1</v>
      </c>
      <c r="BL14" s="118">
        <f t="shared" si="50"/>
        <v>0</v>
      </c>
      <c r="BM14" s="118">
        <f t="shared" si="51"/>
        <v>0</v>
      </c>
      <c r="BN14" s="118">
        <f t="shared" si="6"/>
        <v>0</v>
      </c>
      <c r="BO14" s="117">
        <f t="shared" si="7"/>
        <v>1</v>
      </c>
      <c r="BP14" s="117">
        <f t="shared" si="8"/>
        <v>0</v>
      </c>
      <c r="BQ14" s="117">
        <f t="shared" si="9"/>
        <v>1</v>
      </c>
      <c r="BR14" s="117">
        <f t="shared" si="52"/>
        <v>1</v>
      </c>
      <c r="BS14" s="117">
        <f t="shared" si="53"/>
        <v>0</v>
      </c>
      <c r="BT14" s="117">
        <f t="shared" si="10"/>
        <v>1</v>
      </c>
      <c r="BU14" s="117">
        <f t="shared" si="11"/>
        <v>1</v>
      </c>
      <c r="BV14" s="117">
        <f t="shared" si="12"/>
        <v>0</v>
      </c>
      <c r="BW14" s="117">
        <f t="shared" si="13"/>
        <v>0</v>
      </c>
      <c r="BX14" s="117">
        <f t="shared" si="14"/>
        <v>1</v>
      </c>
      <c r="BY14" s="117">
        <f t="shared" si="54"/>
        <v>1</v>
      </c>
      <c r="BZ14" s="117">
        <f t="shared" si="55"/>
        <v>0</v>
      </c>
      <c r="CA14" s="117">
        <f t="shared" si="56"/>
        <v>0</v>
      </c>
      <c r="CB14" s="117">
        <f t="shared" si="15"/>
        <v>1</v>
      </c>
      <c r="CC14" s="117">
        <f t="shared" si="16"/>
        <v>1</v>
      </c>
      <c r="CD14" s="117">
        <f t="shared" si="57"/>
        <v>0</v>
      </c>
      <c r="CE14" s="117">
        <f t="shared" si="17"/>
        <v>1</v>
      </c>
      <c r="CF14" s="117">
        <f t="shared" si="58"/>
        <v>0</v>
      </c>
      <c r="CG14" s="117">
        <f t="shared" si="59"/>
        <v>0</v>
      </c>
      <c r="CH14" s="117">
        <f t="shared" si="18"/>
        <v>0</v>
      </c>
      <c r="CI14" s="117">
        <f t="shared" si="19"/>
        <v>1</v>
      </c>
      <c r="CJ14" s="117">
        <f t="shared" si="20"/>
        <v>1</v>
      </c>
      <c r="CK14" s="117">
        <f t="shared" si="60"/>
        <v>0</v>
      </c>
      <c r="CL14" s="117">
        <f t="shared" si="61"/>
        <v>0</v>
      </c>
      <c r="CM14" s="117">
        <f t="shared" si="62"/>
        <v>1</v>
      </c>
      <c r="CN14" s="117">
        <f>SUM(CL14:CM14)</f>
        <v>1</v>
      </c>
      <c r="CO14" s="117">
        <f t="shared" si="63"/>
        <v>0</v>
      </c>
      <c r="CP14" s="117">
        <f t="shared" si="64"/>
        <v>0</v>
      </c>
      <c r="CQ14" s="117">
        <f t="shared" si="65"/>
        <v>0</v>
      </c>
      <c r="CR14" s="117">
        <f t="shared" si="66"/>
        <v>0</v>
      </c>
      <c r="CS14" s="117">
        <f t="shared" si="22"/>
        <v>0</v>
      </c>
      <c r="CT14" s="117">
        <f t="shared" si="23"/>
        <v>0</v>
      </c>
      <c r="CU14" s="117">
        <f t="shared" si="24"/>
        <v>0</v>
      </c>
      <c r="CV14" s="117">
        <f t="shared" si="67"/>
        <v>1</v>
      </c>
      <c r="CW14" s="117">
        <f t="shared" si="68"/>
        <v>0</v>
      </c>
      <c r="CX14" s="117">
        <f t="shared" si="25"/>
        <v>1</v>
      </c>
      <c r="CY14" s="117">
        <f t="shared" si="26"/>
        <v>0</v>
      </c>
      <c r="CZ14" s="117">
        <f t="shared" si="69"/>
        <v>0</v>
      </c>
      <c r="DA14" s="117">
        <f t="shared" si="70"/>
        <v>1</v>
      </c>
      <c r="DB14" s="117">
        <f>SUM(CY14:DA14)</f>
        <v>1</v>
      </c>
      <c r="DC14" s="117">
        <f t="shared" si="27"/>
        <v>1</v>
      </c>
      <c r="DD14" s="117">
        <f t="shared" si="71"/>
        <v>0</v>
      </c>
      <c r="DE14" s="117">
        <f t="shared" si="72"/>
        <v>1</v>
      </c>
      <c r="DF14" s="117">
        <f t="shared" si="28"/>
        <v>1</v>
      </c>
      <c r="DG14" s="117">
        <f t="shared" si="29"/>
        <v>0</v>
      </c>
      <c r="DH14" s="117">
        <f t="shared" si="30"/>
        <v>1</v>
      </c>
      <c r="DI14" s="117">
        <f t="shared" si="73"/>
        <v>0</v>
      </c>
      <c r="DJ14" s="117">
        <f t="shared" si="74"/>
        <v>1</v>
      </c>
      <c r="DK14" s="117">
        <f t="shared" si="75"/>
        <v>1</v>
      </c>
      <c r="DL14" s="117">
        <f t="shared" si="31"/>
        <v>0</v>
      </c>
      <c r="DM14" s="117">
        <f t="shared" si="32"/>
        <v>1</v>
      </c>
      <c r="DN14" s="117">
        <f t="shared" si="33"/>
        <v>1</v>
      </c>
      <c r="DO14" s="117">
        <f t="shared" si="76"/>
        <v>0</v>
      </c>
      <c r="DP14" s="117">
        <f t="shared" si="34"/>
        <v>1</v>
      </c>
      <c r="DQ14" s="117">
        <f t="shared" si="35"/>
        <v>0</v>
      </c>
      <c r="DR14" s="117">
        <f t="shared" si="36"/>
        <v>1</v>
      </c>
      <c r="DS14" s="117">
        <f t="shared" si="77"/>
        <v>0</v>
      </c>
      <c r="DT14" s="117">
        <f t="shared" si="78"/>
        <v>0</v>
      </c>
      <c r="DU14" s="117">
        <f t="shared" si="79"/>
        <v>0</v>
      </c>
      <c r="DV14" s="117">
        <f t="shared" si="37"/>
        <v>0</v>
      </c>
      <c r="DW14" s="117">
        <f t="shared" si="38"/>
        <v>0</v>
      </c>
      <c r="DX14" s="117">
        <f t="shared" si="39"/>
        <v>0</v>
      </c>
      <c r="DY14" s="117">
        <f t="shared" si="40"/>
        <v>1</v>
      </c>
      <c r="DZ14" s="117">
        <f t="shared" si="41"/>
        <v>0</v>
      </c>
      <c r="EA14" s="117">
        <f t="shared" si="42"/>
        <v>1</v>
      </c>
      <c r="EB14" s="118">
        <f t="shared" si="80"/>
        <v>1</v>
      </c>
      <c r="EC14" s="118">
        <f t="shared" si="81"/>
        <v>0</v>
      </c>
      <c r="ED14" s="7"/>
      <c r="EE14" s="7"/>
      <c r="EF14" s="7"/>
      <c r="EG14" s="7"/>
    </row>
    <row r="15" spans="1:167" ht="17.100000000000001" customHeight="1" x14ac:dyDescent="0.25">
      <c r="A15" s="774"/>
      <c r="B15" s="777"/>
      <c r="C15" s="172">
        <v>5</v>
      </c>
      <c r="D15" s="63" t="s">
        <v>577</v>
      </c>
      <c r="E15" s="65" t="s">
        <v>604</v>
      </c>
      <c r="F15" s="161" t="s">
        <v>520</v>
      </c>
      <c r="G15" s="164" t="s">
        <v>268</v>
      </c>
      <c r="H15" s="161" t="s">
        <v>391</v>
      </c>
      <c r="I15" s="146" t="s">
        <v>456</v>
      </c>
      <c r="J15" s="85" t="s">
        <v>521</v>
      </c>
      <c r="K15" s="63" t="s">
        <v>517</v>
      </c>
      <c r="L15" s="65" t="s">
        <v>514</v>
      </c>
      <c r="M15" s="161" t="s">
        <v>457</v>
      </c>
      <c r="N15" s="164" t="s">
        <v>455</v>
      </c>
      <c r="O15" s="161" t="s">
        <v>575</v>
      </c>
      <c r="P15" s="146" t="s">
        <v>341</v>
      </c>
      <c r="Q15" s="85" t="s">
        <v>574</v>
      </c>
      <c r="R15" s="78" t="s">
        <v>255</v>
      </c>
      <c r="S15" s="154" t="s">
        <v>511</v>
      </c>
      <c r="T15" s="161" t="s">
        <v>516</v>
      </c>
      <c r="U15" s="164" t="s">
        <v>589</v>
      </c>
      <c r="V15" s="161" t="s">
        <v>586</v>
      </c>
      <c r="W15" s="146" t="s">
        <v>509</v>
      </c>
      <c r="X15" s="85" t="s">
        <v>570</v>
      </c>
      <c r="Y15" s="269" t="s">
        <v>28</v>
      </c>
      <c r="Z15" s="20" t="s">
        <v>503</v>
      </c>
      <c r="AA15" s="23"/>
      <c r="AB15" s="279" t="s">
        <v>573</v>
      </c>
      <c r="AC15" s="279" t="s">
        <v>573</v>
      </c>
      <c r="AD15" s="279" t="s">
        <v>573</v>
      </c>
      <c r="AE15" s="279" t="s">
        <v>573</v>
      </c>
      <c r="AF15" s="279" t="s">
        <v>573</v>
      </c>
      <c r="AG15" s="279" t="s">
        <v>573</v>
      </c>
      <c r="AH15" s="279" t="s">
        <v>573</v>
      </c>
      <c r="AI15" s="279" t="s">
        <v>572</v>
      </c>
      <c r="AJ15" s="279" t="s">
        <v>572</v>
      </c>
      <c r="AK15" s="279" t="s">
        <v>572</v>
      </c>
      <c r="AL15" s="279" t="s">
        <v>572</v>
      </c>
      <c r="AM15" s="279" t="s">
        <v>572</v>
      </c>
      <c r="AN15" s="279" t="s">
        <v>573</v>
      </c>
      <c r="AO15" s="279" t="s">
        <v>573</v>
      </c>
      <c r="AP15" s="279" t="s">
        <v>572</v>
      </c>
      <c r="AQ15" s="279" t="s">
        <v>572</v>
      </c>
      <c r="AR15" s="279" t="s">
        <v>572</v>
      </c>
      <c r="AS15" s="279" t="s">
        <v>572</v>
      </c>
      <c r="AT15" s="279" t="s">
        <v>572</v>
      </c>
      <c r="AU15" s="279" t="s">
        <v>572</v>
      </c>
      <c r="AV15" s="279" t="s">
        <v>572</v>
      </c>
      <c r="AX15" s="273"/>
      <c r="AY15" s="118">
        <f t="shared" si="0"/>
        <v>0</v>
      </c>
      <c r="AZ15" s="118">
        <f t="shared" si="43"/>
        <v>1</v>
      </c>
      <c r="BA15" s="118">
        <f t="shared" si="44"/>
        <v>1</v>
      </c>
      <c r="BB15" s="118">
        <f t="shared" si="45"/>
        <v>0</v>
      </c>
      <c r="BC15" s="118">
        <f t="shared" si="46"/>
        <v>1</v>
      </c>
      <c r="BD15" s="118">
        <f t="shared" si="47"/>
        <v>0</v>
      </c>
      <c r="BE15" s="118">
        <f t="shared" si="48"/>
        <v>0</v>
      </c>
      <c r="BF15" s="118">
        <f t="shared" si="1"/>
        <v>1</v>
      </c>
      <c r="BG15" s="117">
        <f t="shared" si="49"/>
        <v>0</v>
      </c>
      <c r="BH15" s="118">
        <f t="shared" si="2"/>
        <v>1</v>
      </c>
      <c r="BI15" s="118">
        <f t="shared" si="3"/>
        <v>1</v>
      </c>
      <c r="BJ15" s="117">
        <f t="shared" si="4"/>
        <v>0</v>
      </c>
      <c r="BK15" s="118">
        <f t="shared" si="5"/>
        <v>1</v>
      </c>
      <c r="BL15" s="118">
        <f t="shared" si="50"/>
        <v>0</v>
      </c>
      <c r="BM15" s="118">
        <f t="shared" si="51"/>
        <v>1</v>
      </c>
      <c r="BN15" s="118">
        <f t="shared" si="6"/>
        <v>1</v>
      </c>
      <c r="BO15" s="117">
        <f t="shared" si="7"/>
        <v>1</v>
      </c>
      <c r="BP15" s="117">
        <f t="shared" si="8"/>
        <v>0</v>
      </c>
      <c r="BQ15" s="117">
        <f t="shared" si="9"/>
        <v>1</v>
      </c>
      <c r="BR15" s="117">
        <f t="shared" si="52"/>
        <v>1</v>
      </c>
      <c r="BS15" s="117">
        <f t="shared" si="53"/>
        <v>0</v>
      </c>
      <c r="BT15" s="117">
        <f t="shared" si="10"/>
        <v>1</v>
      </c>
      <c r="BU15" s="117">
        <f t="shared" si="11"/>
        <v>1</v>
      </c>
      <c r="BV15" s="117">
        <f t="shared" si="12"/>
        <v>0</v>
      </c>
      <c r="BW15" s="117">
        <f t="shared" si="13"/>
        <v>0</v>
      </c>
      <c r="BX15" s="117">
        <f t="shared" si="14"/>
        <v>1</v>
      </c>
      <c r="BY15" s="117">
        <f t="shared" si="54"/>
        <v>1</v>
      </c>
      <c r="BZ15" s="117">
        <f t="shared" si="55"/>
        <v>0</v>
      </c>
      <c r="CA15" s="117">
        <f t="shared" si="56"/>
        <v>0</v>
      </c>
      <c r="CB15" s="117">
        <f t="shared" si="15"/>
        <v>1</v>
      </c>
      <c r="CC15" s="117">
        <f t="shared" si="16"/>
        <v>1</v>
      </c>
      <c r="CD15" s="117">
        <f t="shared" si="57"/>
        <v>0</v>
      </c>
      <c r="CE15" s="117">
        <f t="shared" si="17"/>
        <v>1</v>
      </c>
      <c r="CF15" s="117">
        <f t="shared" si="58"/>
        <v>0</v>
      </c>
      <c r="CG15" s="117">
        <f t="shared" si="59"/>
        <v>0</v>
      </c>
      <c r="CH15" s="117">
        <f t="shared" si="18"/>
        <v>0</v>
      </c>
      <c r="CI15" s="117">
        <f t="shared" si="19"/>
        <v>1</v>
      </c>
      <c r="CJ15" s="117">
        <f t="shared" si="20"/>
        <v>1</v>
      </c>
      <c r="CK15" s="117">
        <f t="shared" si="60"/>
        <v>0</v>
      </c>
      <c r="CL15" s="117">
        <f t="shared" si="61"/>
        <v>0</v>
      </c>
      <c r="CM15" s="117">
        <f t="shared" si="62"/>
        <v>0</v>
      </c>
      <c r="CN15" s="117">
        <f t="shared" si="21"/>
        <v>0</v>
      </c>
      <c r="CO15" s="117">
        <f t="shared" si="63"/>
        <v>0</v>
      </c>
      <c r="CP15" s="117">
        <f t="shared" si="64"/>
        <v>0</v>
      </c>
      <c r="CQ15" s="117">
        <f t="shared" si="65"/>
        <v>0</v>
      </c>
      <c r="CR15" s="117">
        <f t="shared" si="66"/>
        <v>0</v>
      </c>
      <c r="CS15" s="117">
        <f t="shared" si="22"/>
        <v>0</v>
      </c>
      <c r="CT15" s="117">
        <f t="shared" si="23"/>
        <v>0</v>
      </c>
      <c r="CU15" s="117">
        <f t="shared" si="24"/>
        <v>0</v>
      </c>
      <c r="CV15" s="117">
        <f t="shared" si="67"/>
        <v>1</v>
      </c>
      <c r="CW15" s="117">
        <f t="shared" si="68"/>
        <v>0</v>
      </c>
      <c r="CX15" s="117">
        <f t="shared" si="25"/>
        <v>1</v>
      </c>
      <c r="CY15" s="117">
        <f t="shared" si="26"/>
        <v>0</v>
      </c>
      <c r="CZ15" s="117">
        <f t="shared" si="69"/>
        <v>0</v>
      </c>
      <c r="DA15" s="117">
        <f t="shared" si="70"/>
        <v>1</v>
      </c>
      <c r="DB15" s="117">
        <f>SUM(CY15:DA15)</f>
        <v>1</v>
      </c>
      <c r="DC15" s="117">
        <f t="shared" si="27"/>
        <v>1</v>
      </c>
      <c r="DD15" s="117">
        <f t="shared" si="71"/>
        <v>0</v>
      </c>
      <c r="DE15" s="117">
        <f t="shared" si="72"/>
        <v>1</v>
      </c>
      <c r="DF15" s="117">
        <f t="shared" si="28"/>
        <v>1</v>
      </c>
      <c r="DG15" s="117">
        <f t="shared" si="29"/>
        <v>0</v>
      </c>
      <c r="DH15" s="117">
        <f t="shared" si="30"/>
        <v>1</v>
      </c>
      <c r="DI15" s="117">
        <f t="shared" si="73"/>
        <v>0</v>
      </c>
      <c r="DJ15" s="117">
        <f t="shared" si="74"/>
        <v>1</v>
      </c>
      <c r="DK15" s="117">
        <f t="shared" si="75"/>
        <v>1</v>
      </c>
      <c r="DL15" s="117">
        <f t="shared" si="31"/>
        <v>0</v>
      </c>
      <c r="DM15" s="117">
        <f t="shared" si="32"/>
        <v>1</v>
      </c>
      <c r="DN15" s="117">
        <f t="shared" si="33"/>
        <v>1</v>
      </c>
      <c r="DO15" s="117">
        <f t="shared" si="76"/>
        <v>0</v>
      </c>
      <c r="DP15" s="117">
        <f t="shared" si="34"/>
        <v>1</v>
      </c>
      <c r="DQ15" s="117">
        <f t="shared" si="35"/>
        <v>0</v>
      </c>
      <c r="DR15" s="117">
        <f t="shared" si="36"/>
        <v>1</v>
      </c>
      <c r="DS15" s="117">
        <f t="shared" si="77"/>
        <v>0</v>
      </c>
      <c r="DT15" s="117">
        <f t="shared" si="78"/>
        <v>0</v>
      </c>
      <c r="DU15" s="117">
        <f t="shared" si="79"/>
        <v>0</v>
      </c>
      <c r="DV15" s="117">
        <f t="shared" si="37"/>
        <v>1</v>
      </c>
      <c r="DW15" s="117">
        <f t="shared" si="38"/>
        <v>0</v>
      </c>
      <c r="DX15" s="117">
        <f t="shared" si="39"/>
        <v>1</v>
      </c>
      <c r="DY15" s="117">
        <f t="shared" si="40"/>
        <v>0</v>
      </c>
      <c r="DZ15" s="117">
        <f t="shared" si="41"/>
        <v>0</v>
      </c>
      <c r="EA15" s="117">
        <f t="shared" si="42"/>
        <v>0</v>
      </c>
      <c r="EB15" s="118">
        <f t="shared" si="80"/>
        <v>1</v>
      </c>
      <c r="EC15" s="118">
        <f t="shared" si="81"/>
        <v>0</v>
      </c>
      <c r="ED15" s="7"/>
      <c r="EE15" s="7"/>
      <c r="EF15" s="7"/>
      <c r="EG15" s="7"/>
    </row>
    <row r="16" spans="1:167" ht="17.100000000000001" customHeight="1" x14ac:dyDescent="0.25">
      <c r="A16" s="774"/>
      <c r="B16" s="777"/>
      <c r="C16" s="172">
        <v>6</v>
      </c>
      <c r="D16" s="63" t="s">
        <v>516</v>
      </c>
      <c r="E16" s="65" t="s">
        <v>604</v>
      </c>
      <c r="F16" s="161" t="s">
        <v>520</v>
      </c>
      <c r="G16" s="164" t="s">
        <v>268</v>
      </c>
      <c r="H16" s="161" t="s">
        <v>456</v>
      </c>
      <c r="I16" s="146" t="s">
        <v>596</v>
      </c>
      <c r="J16" s="85" t="s">
        <v>521</v>
      </c>
      <c r="K16" s="63" t="s">
        <v>585</v>
      </c>
      <c r="L16" s="65" t="s">
        <v>341</v>
      </c>
      <c r="M16" s="161" t="s">
        <v>514</v>
      </c>
      <c r="N16" s="164" t="s">
        <v>579</v>
      </c>
      <c r="O16" s="283" t="s">
        <v>354</v>
      </c>
      <c r="P16" s="284" t="s">
        <v>354</v>
      </c>
      <c r="Q16" s="85" t="s">
        <v>574</v>
      </c>
      <c r="R16" s="158" t="s">
        <v>515</v>
      </c>
      <c r="S16" s="154" t="s">
        <v>255</v>
      </c>
      <c r="T16" s="161" t="s">
        <v>511</v>
      </c>
      <c r="U16" s="164" t="s">
        <v>575</v>
      </c>
      <c r="V16" s="283" t="s">
        <v>354</v>
      </c>
      <c r="W16" s="146" t="s">
        <v>523</v>
      </c>
      <c r="X16" s="85" t="s">
        <v>570</v>
      </c>
      <c r="Y16" s="269" t="s">
        <v>29</v>
      </c>
      <c r="Z16" s="20" t="s">
        <v>504</v>
      </c>
      <c r="AA16" s="23"/>
      <c r="AB16" s="279" t="s">
        <v>454</v>
      </c>
      <c r="AC16" s="279" t="s">
        <v>454</v>
      </c>
      <c r="AD16" s="279" t="s">
        <v>454</v>
      </c>
      <c r="AE16" s="279" t="s">
        <v>454</v>
      </c>
      <c r="AF16" s="279" t="s">
        <v>454</v>
      </c>
      <c r="AG16" s="279" t="s">
        <v>454</v>
      </c>
      <c r="AH16" s="279" t="s">
        <v>454</v>
      </c>
      <c r="AI16" s="279" t="s">
        <v>341</v>
      </c>
      <c r="AJ16" s="279" t="s">
        <v>341</v>
      </c>
      <c r="AK16" s="279" t="s">
        <v>341</v>
      </c>
      <c r="AL16" s="279" t="s">
        <v>341</v>
      </c>
      <c r="AM16" s="279" t="s">
        <v>341</v>
      </c>
      <c r="AN16" s="279" t="s">
        <v>341</v>
      </c>
      <c r="AO16" s="279" t="s">
        <v>341</v>
      </c>
      <c r="AP16" s="279" t="s">
        <v>509</v>
      </c>
      <c r="AQ16" s="279" t="s">
        <v>509</v>
      </c>
      <c r="AR16" s="279" t="s">
        <v>509</v>
      </c>
      <c r="AS16" s="279" t="s">
        <v>509</v>
      </c>
      <c r="AT16" s="279" t="s">
        <v>509</v>
      </c>
      <c r="AU16" s="279" t="s">
        <v>509</v>
      </c>
      <c r="AV16" s="279" t="s">
        <v>509</v>
      </c>
      <c r="AX16" s="273"/>
      <c r="AY16" s="118">
        <f t="shared" si="0"/>
        <v>0</v>
      </c>
      <c r="AZ16" s="118">
        <f t="shared" si="43"/>
        <v>1</v>
      </c>
      <c r="BA16" s="118">
        <f t="shared" si="44"/>
        <v>1</v>
      </c>
      <c r="BB16" s="118">
        <f t="shared" si="45"/>
        <v>0</v>
      </c>
      <c r="BC16" s="118">
        <f t="shared" si="46"/>
        <v>1</v>
      </c>
      <c r="BD16" s="118">
        <f t="shared" si="47"/>
        <v>0</v>
      </c>
      <c r="BE16" s="118">
        <f t="shared" si="48"/>
        <v>0</v>
      </c>
      <c r="BF16" s="118">
        <f t="shared" si="1"/>
        <v>1</v>
      </c>
      <c r="BG16" s="117">
        <f t="shared" si="49"/>
        <v>0</v>
      </c>
      <c r="BH16" s="118">
        <f t="shared" si="2"/>
        <v>1</v>
      </c>
      <c r="BI16" s="118">
        <f t="shared" si="3"/>
        <v>0</v>
      </c>
      <c r="BJ16" s="117">
        <f t="shared" si="4"/>
        <v>0</v>
      </c>
      <c r="BK16" s="118">
        <f t="shared" si="5"/>
        <v>0</v>
      </c>
      <c r="BL16" s="118">
        <f t="shared" si="50"/>
        <v>0</v>
      </c>
      <c r="BM16" s="118">
        <f t="shared" si="51"/>
        <v>1</v>
      </c>
      <c r="BN16" s="118">
        <f t="shared" si="6"/>
        <v>1</v>
      </c>
      <c r="BO16" s="117">
        <f t="shared" si="7"/>
        <v>1</v>
      </c>
      <c r="BP16" s="117">
        <f t="shared" si="8"/>
        <v>0</v>
      </c>
      <c r="BQ16" s="117">
        <f t="shared" si="9"/>
        <v>1</v>
      </c>
      <c r="BR16" s="117">
        <f t="shared" si="52"/>
        <v>1</v>
      </c>
      <c r="BS16" s="117">
        <f t="shared" si="53"/>
        <v>0</v>
      </c>
      <c r="BT16" s="117">
        <f t="shared" si="10"/>
        <v>1</v>
      </c>
      <c r="BU16" s="117">
        <f t="shared" si="11"/>
        <v>1</v>
      </c>
      <c r="BV16" s="117">
        <f t="shared" si="12"/>
        <v>0</v>
      </c>
      <c r="BW16" s="117">
        <f t="shared" si="13"/>
        <v>0</v>
      </c>
      <c r="BX16" s="117">
        <f t="shared" si="14"/>
        <v>1</v>
      </c>
      <c r="BY16" s="117">
        <f t="shared" si="54"/>
        <v>0</v>
      </c>
      <c r="BZ16" s="117">
        <f t="shared" si="55"/>
        <v>0</v>
      </c>
      <c r="CA16" s="117">
        <f t="shared" si="56"/>
        <v>0</v>
      </c>
      <c r="CB16" s="117">
        <f t="shared" si="15"/>
        <v>0</v>
      </c>
      <c r="CC16" s="117">
        <f t="shared" si="16"/>
        <v>0</v>
      </c>
      <c r="CD16" s="117">
        <f t="shared" si="57"/>
        <v>0</v>
      </c>
      <c r="CE16" s="117">
        <f t="shared" si="17"/>
        <v>0</v>
      </c>
      <c r="CF16" s="117">
        <f t="shared" si="58"/>
        <v>0</v>
      </c>
      <c r="CG16" s="117">
        <f t="shared" si="59"/>
        <v>0</v>
      </c>
      <c r="CH16" s="117">
        <f t="shared" si="18"/>
        <v>0</v>
      </c>
      <c r="CI16" s="117">
        <f t="shared" si="19"/>
        <v>1</v>
      </c>
      <c r="CJ16" s="117">
        <f t="shared" si="20"/>
        <v>1</v>
      </c>
      <c r="CK16" s="117">
        <f t="shared" si="60"/>
        <v>0</v>
      </c>
      <c r="CL16" s="117">
        <f t="shared" si="61"/>
        <v>0</v>
      </c>
      <c r="CM16" s="117">
        <f t="shared" si="62"/>
        <v>0</v>
      </c>
      <c r="CN16" s="117">
        <f t="shared" si="21"/>
        <v>0</v>
      </c>
      <c r="CO16" s="117">
        <f t="shared" si="63"/>
        <v>0</v>
      </c>
      <c r="CP16" s="117">
        <f t="shared" si="64"/>
        <v>0</v>
      </c>
      <c r="CQ16" s="117">
        <f t="shared" si="65"/>
        <v>0</v>
      </c>
      <c r="CR16" s="117">
        <f t="shared" si="66"/>
        <v>0</v>
      </c>
      <c r="CS16" s="117">
        <f t="shared" si="22"/>
        <v>0</v>
      </c>
      <c r="CT16" s="117">
        <f t="shared" si="23"/>
        <v>0</v>
      </c>
      <c r="CU16" s="117">
        <f t="shared" si="24"/>
        <v>0</v>
      </c>
      <c r="CV16" s="117">
        <f t="shared" si="67"/>
        <v>0</v>
      </c>
      <c r="CW16" s="117">
        <f t="shared" si="68"/>
        <v>0</v>
      </c>
      <c r="CX16" s="117">
        <f t="shared" si="25"/>
        <v>0</v>
      </c>
      <c r="CY16" s="117">
        <f t="shared" si="26"/>
        <v>1</v>
      </c>
      <c r="CZ16" s="117">
        <f t="shared" si="69"/>
        <v>1</v>
      </c>
      <c r="DA16" s="117">
        <f t="shared" si="70"/>
        <v>0</v>
      </c>
      <c r="DB16" s="117">
        <f>SUM(CZ16:DA16)</f>
        <v>1</v>
      </c>
      <c r="DC16" s="117">
        <f t="shared" si="27"/>
        <v>1</v>
      </c>
      <c r="DD16" s="117">
        <f t="shared" si="71"/>
        <v>0</v>
      </c>
      <c r="DE16" s="117">
        <f t="shared" si="72"/>
        <v>1</v>
      </c>
      <c r="DF16" s="117">
        <f t="shared" si="28"/>
        <v>0</v>
      </c>
      <c r="DG16" s="117">
        <f t="shared" si="29"/>
        <v>0</v>
      </c>
      <c r="DH16" s="117">
        <f t="shared" si="30"/>
        <v>0</v>
      </c>
      <c r="DI16" s="117">
        <f t="shared" si="73"/>
        <v>0</v>
      </c>
      <c r="DJ16" s="117">
        <f t="shared" si="74"/>
        <v>0</v>
      </c>
      <c r="DK16" s="117">
        <f t="shared" si="75"/>
        <v>0</v>
      </c>
      <c r="DL16" s="117">
        <f t="shared" si="31"/>
        <v>0</v>
      </c>
      <c r="DM16" s="117">
        <f t="shared" si="32"/>
        <v>1</v>
      </c>
      <c r="DN16" s="117">
        <f t="shared" si="33"/>
        <v>1</v>
      </c>
      <c r="DO16" s="117">
        <f t="shared" si="76"/>
        <v>0</v>
      </c>
      <c r="DP16" s="117">
        <f t="shared" si="34"/>
        <v>1</v>
      </c>
      <c r="DQ16" s="117">
        <f t="shared" si="35"/>
        <v>0</v>
      </c>
      <c r="DR16" s="117">
        <f t="shared" si="36"/>
        <v>1</v>
      </c>
      <c r="DS16" s="117">
        <f t="shared" si="77"/>
        <v>0</v>
      </c>
      <c r="DT16" s="117">
        <f t="shared" si="78"/>
        <v>0</v>
      </c>
      <c r="DU16" s="117">
        <f t="shared" si="79"/>
        <v>0</v>
      </c>
      <c r="DV16" s="117">
        <f t="shared" si="37"/>
        <v>1</v>
      </c>
      <c r="DW16" s="117">
        <f t="shared" si="38"/>
        <v>0</v>
      </c>
      <c r="DX16" s="117">
        <f t="shared" si="39"/>
        <v>1</v>
      </c>
      <c r="DY16" s="117">
        <f t="shared" si="40"/>
        <v>1</v>
      </c>
      <c r="DZ16" s="117">
        <f t="shared" si="41"/>
        <v>0</v>
      </c>
      <c r="EA16" s="117">
        <f t="shared" si="42"/>
        <v>1</v>
      </c>
      <c r="EB16" s="118">
        <f t="shared" si="80"/>
        <v>0</v>
      </c>
      <c r="EC16" s="118">
        <f t="shared" si="81"/>
        <v>1</v>
      </c>
      <c r="ED16" s="7"/>
      <c r="EE16" s="7"/>
      <c r="EF16" s="7"/>
      <c r="EG16" s="7"/>
    </row>
    <row r="17" spans="1:137" ht="17.100000000000001" customHeight="1" x14ac:dyDescent="0.25">
      <c r="A17" s="774"/>
      <c r="B17" s="777"/>
      <c r="C17" s="172">
        <v>7</v>
      </c>
      <c r="D17" s="63" t="s">
        <v>516</v>
      </c>
      <c r="E17" s="205" t="s">
        <v>577</v>
      </c>
      <c r="F17" s="202" t="s">
        <v>604</v>
      </c>
      <c r="G17" s="206" t="s">
        <v>592</v>
      </c>
      <c r="H17" s="161" t="s">
        <v>456</v>
      </c>
      <c r="I17" s="146" t="s">
        <v>596</v>
      </c>
      <c r="J17" s="85" t="s">
        <v>521</v>
      </c>
      <c r="K17" s="63" t="s">
        <v>585</v>
      </c>
      <c r="L17" s="65" t="s">
        <v>341</v>
      </c>
      <c r="M17" s="161" t="s">
        <v>514</v>
      </c>
      <c r="N17" s="164" t="s">
        <v>579</v>
      </c>
      <c r="O17" s="161" t="s">
        <v>391</v>
      </c>
      <c r="P17" s="146" t="s">
        <v>574</v>
      </c>
      <c r="Q17" s="85" t="s">
        <v>455</v>
      </c>
      <c r="R17" s="78" t="s">
        <v>515</v>
      </c>
      <c r="S17" s="154" t="s">
        <v>255</v>
      </c>
      <c r="T17" s="161" t="s">
        <v>511</v>
      </c>
      <c r="U17" s="164" t="s">
        <v>575</v>
      </c>
      <c r="V17" s="161" t="s">
        <v>509</v>
      </c>
      <c r="W17" s="146" t="s">
        <v>523</v>
      </c>
      <c r="X17" s="85" t="s">
        <v>583</v>
      </c>
      <c r="Y17" s="269" t="s">
        <v>30</v>
      </c>
      <c r="Z17" s="20" t="s">
        <v>505</v>
      </c>
      <c r="AA17" s="23"/>
      <c r="AB17" s="279" t="s">
        <v>454</v>
      </c>
      <c r="AC17" s="279" t="s">
        <v>454</v>
      </c>
      <c r="AD17" s="279" t="s">
        <v>454</v>
      </c>
      <c r="AE17" s="279" t="s">
        <v>454</v>
      </c>
      <c r="AF17" s="279" t="s">
        <v>454</v>
      </c>
      <c r="AG17" s="279" t="s">
        <v>454</v>
      </c>
      <c r="AH17" s="279" t="s">
        <v>454</v>
      </c>
      <c r="AI17" s="279" t="s">
        <v>341</v>
      </c>
      <c r="AJ17" s="279" t="s">
        <v>341</v>
      </c>
      <c r="AK17" s="279" t="s">
        <v>341</v>
      </c>
      <c r="AL17" s="279" t="s">
        <v>341</v>
      </c>
      <c r="AM17" s="279" t="s">
        <v>341</v>
      </c>
      <c r="AN17" s="279" t="s">
        <v>341</v>
      </c>
      <c r="AO17" s="279" t="s">
        <v>341</v>
      </c>
      <c r="AP17" s="279" t="s">
        <v>509</v>
      </c>
      <c r="AQ17" s="279" t="s">
        <v>509</v>
      </c>
      <c r="AR17" s="279" t="s">
        <v>509</v>
      </c>
      <c r="AS17" s="279" t="s">
        <v>509</v>
      </c>
      <c r="AT17" s="279" t="s">
        <v>509</v>
      </c>
      <c r="AU17" s="279" t="s">
        <v>509</v>
      </c>
      <c r="AV17" s="279" t="s">
        <v>509</v>
      </c>
      <c r="AX17" s="118"/>
      <c r="AY17" s="118">
        <f t="shared" si="0"/>
        <v>0</v>
      </c>
      <c r="AZ17" s="118">
        <f t="shared" si="43"/>
        <v>0</v>
      </c>
      <c r="BA17" s="118">
        <f t="shared" si="44"/>
        <v>1</v>
      </c>
      <c r="BB17" s="118">
        <f t="shared" si="45"/>
        <v>0</v>
      </c>
      <c r="BC17" s="118">
        <f t="shared" si="46"/>
        <v>1</v>
      </c>
      <c r="BD17" s="118">
        <f t="shared" si="47"/>
        <v>0</v>
      </c>
      <c r="BE17" s="118">
        <f t="shared" si="48"/>
        <v>0</v>
      </c>
      <c r="BF17" s="118">
        <f t="shared" si="1"/>
        <v>1</v>
      </c>
      <c r="BG17" s="117">
        <f t="shared" si="49"/>
        <v>0</v>
      </c>
      <c r="BH17" s="118">
        <f t="shared" si="2"/>
        <v>1</v>
      </c>
      <c r="BI17" s="118">
        <f t="shared" si="3"/>
        <v>1</v>
      </c>
      <c r="BJ17" s="117">
        <f t="shared" si="4"/>
        <v>0</v>
      </c>
      <c r="BK17" s="118">
        <f t="shared" si="5"/>
        <v>1</v>
      </c>
      <c r="BL17" s="118">
        <f t="shared" si="50"/>
        <v>0</v>
      </c>
      <c r="BM17" s="118">
        <f t="shared" si="51"/>
        <v>1</v>
      </c>
      <c r="BN17" s="118">
        <f t="shared" si="6"/>
        <v>1</v>
      </c>
      <c r="BO17" s="117">
        <f t="shared" si="7"/>
        <v>1</v>
      </c>
      <c r="BP17" s="117">
        <f t="shared" si="8"/>
        <v>0</v>
      </c>
      <c r="BQ17" s="117">
        <f t="shared" si="9"/>
        <v>1</v>
      </c>
      <c r="BR17" s="117">
        <f t="shared" si="52"/>
        <v>1</v>
      </c>
      <c r="BS17" s="117">
        <f t="shared" si="53"/>
        <v>0</v>
      </c>
      <c r="BT17" s="117">
        <f t="shared" si="10"/>
        <v>1</v>
      </c>
      <c r="BU17" s="117">
        <f t="shared" si="11"/>
        <v>1</v>
      </c>
      <c r="BV17" s="117">
        <f t="shared" si="12"/>
        <v>0</v>
      </c>
      <c r="BW17" s="117">
        <f t="shared" si="13"/>
        <v>0</v>
      </c>
      <c r="BX17" s="117">
        <f t="shared" si="14"/>
        <v>1</v>
      </c>
      <c r="BY17" s="117">
        <f t="shared" si="54"/>
        <v>1</v>
      </c>
      <c r="BZ17" s="117">
        <f t="shared" si="55"/>
        <v>0</v>
      </c>
      <c r="CA17" s="117">
        <f t="shared" si="56"/>
        <v>0</v>
      </c>
      <c r="CB17" s="117">
        <f t="shared" si="15"/>
        <v>1</v>
      </c>
      <c r="CC17" s="117">
        <f t="shared" si="16"/>
        <v>1</v>
      </c>
      <c r="CD17" s="117">
        <f t="shared" si="57"/>
        <v>0</v>
      </c>
      <c r="CE17" s="117">
        <f t="shared" si="17"/>
        <v>1</v>
      </c>
      <c r="CF17" s="117">
        <f t="shared" si="58"/>
        <v>0</v>
      </c>
      <c r="CG17" s="117">
        <f t="shared" si="59"/>
        <v>0</v>
      </c>
      <c r="CH17" s="117">
        <f t="shared" si="18"/>
        <v>0</v>
      </c>
      <c r="CI17" s="117">
        <f t="shared" si="19"/>
        <v>1</v>
      </c>
      <c r="CJ17" s="117">
        <f t="shared" si="20"/>
        <v>1</v>
      </c>
      <c r="CK17" s="117">
        <f t="shared" si="60"/>
        <v>0</v>
      </c>
      <c r="CL17" s="117">
        <f t="shared" si="61"/>
        <v>0</v>
      </c>
      <c r="CM17" s="117">
        <f t="shared" si="62"/>
        <v>0</v>
      </c>
      <c r="CN17" s="117">
        <f t="shared" si="21"/>
        <v>0</v>
      </c>
      <c r="CO17" s="117">
        <f t="shared" si="63"/>
        <v>0</v>
      </c>
      <c r="CP17" s="117">
        <f t="shared" si="64"/>
        <v>0</v>
      </c>
      <c r="CQ17" s="117">
        <f t="shared" si="65"/>
        <v>1</v>
      </c>
      <c r="CR17" s="117">
        <f t="shared" si="66"/>
        <v>1</v>
      </c>
      <c r="CS17" s="117">
        <f t="shared" si="22"/>
        <v>0</v>
      </c>
      <c r="CT17" s="117">
        <f t="shared" si="23"/>
        <v>0</v>
      </c>
      <c r="CU17" s="117">
        <f t="shared" si="24"/>
        <v>0</v>
      </c>
      <c r="CV17" s="117">
        <f t="shared" si="67"/>
        <v>0</v>
      </c>
      <c r="CW17" s="117">
        <f t="shared" si="68"/>
        <v>0</v>
      </c>
      <c r="CX17" s="117">
        <f t="shared" si="25"/>
        <v>0</v>
      </c>
      <c r="CY17" s="117">
        <f t="shared" si="26"/>
        <v>1</v>
      </c>
      <c r="CZ17" s="117">
        <f t="shared" si="69"/>
        <v>1</v>
      </c>
      <c r="DA17" s="117">
        <f t="shared" si="70"/>
        <v>0</v>
      </c>
      <c r="DB17" s="117">
        <f t="shared" ref="DB17:DB64" si="82">SUM(CZ17:DA17)</f>
        <v>1</v>
      </c>
      <c r="DC17" s="117">
        <f t="shared" si="27"/>
        <v>1</v>
      </c>
      <c r="DD17" s="117">
        <f t="shared" si="71"/>
        <v>0</v>
      </c>
      <c r="DE17" s="117">
        <f t="shared" si="72"/>
        <v>1</v>
      </c>
      <c r="DF17" s="117">
        <f t="shared" si="28"/>
        <v>0</v>
      </c>
      <c r="DG17" s="117">
        <f t="shared" si="29"/>
        <v>0</v>
      </c>
      <c r="DH17" s="117">
        <f t="shared" si="30"/>
        <v>0</v>
      </c>
      <c r="DI17" s="117">
        <f t="shared" si="73"/>
        <v>0</v>
      </c>
      <c r="DJ17" s="117">
        <f t="shared" si="74"/>
        <v>0</v>
      </c>
      <c r="DK17" s="117">
        <f t="shared" si="75"/>
        <v>0</v>
      </c>
      <c r="DL17" s="117">
        <f t="shared" si="31"/>
        <v>0</v>
      </c>
      <c r="DM17" s="117">
        <f t="shared" si="32"/>
        <v>0</v>
      </c>
      <c r="DN17" s="117">
        <f t="shared" si="33"/>
        <v>0</v>
      </c>
      <c r="DO17" s="117">
        <f t="shared" si="76"/>
        <v>0</v>
      </c>
      <c r="DP17" s="117">
        <f t="shared" si="34"/>
        <v>0</v>
      </c>
      <c r="DQ17" s="117">
        <f t="shared" si="35"/>
        <v>0</v>
      </c>
      <c r="DR17" s="117">
        <f t="shared" si="36"/>
        <v>0</v>
      </c>
      <c r="DS17" s="117">
        <f t="shared" si="77"/>
        <v>0</v>
      </c>
      <c r="DT17" s="117">
        <f t="shared" si="78"/>
        <v>1</v>
      </c>
      <c r="DU17" s="117">
        <f t="shared" si="79"/>
        <v>0</v>
      </c>
      <c r="DV17" s="117">
        <f t="shared" si="37"/>
        <v>1</v>
      </c>
      <c r="DW17" s="117">
        <f t="shared" si="38"/>
        <v>0</v>
      </c>
      <c r="DX17" s="117">
        <f t="shared" si="39"/>
        <v>1</v>
      </c>
      <c r="DY17" s="117">
        <f t="shared" si="40"/>
        <v>1</v>
      </c>
      <c r="DZ17" s="117">
        <f t="shared" si="41"/>
        <v>0</v>
      </c>
      <c r="EA17" s="117">
        <f t="shared" si="42"/>
        <v>1</v>
      </c>
      <c r="EB17" s="118">
        <f t="shared" si="80"/>
        <v>1</v>
      </c>
      <c r="EC17" s="118">
        <f t="shared" si="81"/>
        <v>1</v>
      </c>
      <c r="ED17" s="7"/>
      <c r="EE17" s="7"/>
      <c r="EF17" s="7"/>
      <c r="EG17" s="7"/>
    </row>
    <row r="18" spans="1:137" ht="17.100000000000001" customHeight="1" x14ac:dyDescent="0.25">
      <c r="A18" s="774"/>
      <c r="B18" s="777"/>
      <c r="C18" s="172">
        <v>8</v>
      </c>
      <c r="D18" s="112" t="s">
        <v>516</v>
      </c>
      <c r="E18" s="77" t="s">
        <v>577</v>
      </c>
      <c r="F18" s="248" t="s">
        <v>604</v>
      </c>
      <c r="G18" s="249" t="s">
        <v>592</v>
      </c>
      <c r="H18" s="170" t="s">
        <v>268</v>
      </c>
      <c r="I18" s="148" t="s">
        <v>521</v>
      </c>
      <c r="J18" s="113" t="s">
        <v>584</v>
      </c>
      <c r="K18" s="303" t="s">
        <v>354</v>
      </c>
      <c r="L18" s="76" t="s">
        <v>585</v>
      </c>
      <c r="M18" s="170" t="s">
        <v>517</v>
      </c>
      <c r="N18" s="171" t="s">
        <v>508</v>
      </c>
      <c r="O18" s="170" t="s">
        <v>391</v>
      </c>
      <c r="P18" s="148" t="s">
        <v>574</v>
      </c>
      <c r="Q18" s="113" t="s">
        <v>455</v>
      </c>
      <c r="R18" s="305" t="s">
        <v>354</v>
      </c>
      <c r="S18" s="156" t="s">
        <v>570</v>
      </c>
      <c r="T18" s="306" t="s">
        <v>354</v>
      </c>
      <c r="U18" s="287" t="s">
        <v>354</v>
      </c>
      <c r="V18" s="170" t="s">
        <v>509</v>
      </c>
      <c r="W18" s="286" t="s">
        <v>354</v>
      </c>
      <c r="X18" s="113" t="s">
        <v>583</v>
      </c>
      <c r="Y18" s="733" t="s">
        <v>27</v>
      </c>
      <c r="Z18" s="732"/>
      <c r="AA18" s="23"/>
      <c r="AB18" s="279" t="s">
        <v>454</v>
      </c>
      <c r="AC18" s="279" t="s">
        <v>454</v>
      </c>
      <c r="AD18" s="279" t="s">
        <v>454</v>
      </c>
      <c r="AE18" s="279" t="s">
        <v>454</v>
      </c>
      <c r="AF18" s="279" t="s">
        <v>454</v>
      </c>
      <c r="AG18" s="279" t="s">
        <v>454</v>
      </c>
      <c r="AH18" s="279" t="s">
        <v>454</v>
      </c>
      <c r="AI18" s="279" t="s">
        <v>341</v>
      </c>
      <c r="AJ18" s="279" t="s">
        <v>341</v>
      </c>
      <c r="AK18" s="279" t="s">
        <v>341</v>
      </c>
      <c r="AL18" s="279" t="s">
        <v>341</v>
      </c>
      <c r="AM18" s="279" t="s">
        <v>341</v>
      </c>
      <c r="AN18" s="279" t="s">
        <v>341</v>
      </c>
      <c r="AO18" s="279" t="s">
        <v>341</v>
      </c>
      <c r="AP18" s="279" t="s">
        <v>509</v>
      </c>
      <c r="AQ18" s="279" t="s">
        <v>509</v>
      </c>
      <c r="AR18" s="279" t="s">
        <v>509</v>
      </c>
      <c r="AS18" s="279" t="s">
        <v>509</v>
      </c>
      <c r="AT18" s="279" t="s">
        <v>509</v>
      </c>
      <c r="AU18" s="279" t="s">
        <v>509</v>
      </c>
      <c r="AV18" s="279" t="s">
        <v>509</v>
      </c>
      <c r="AX18" s="118"/>
      <c r="AY18" s="118">
        <f t="shared" si="0"/>
        <v>1</v>
      </c>
      <c r="AZ18" s="118">
        <f t="shared" si="43"/>
        <v>1</v>
      </c>
      <c r="BA18" s="118">
        <f t="shared" si="44"/>
        <v>1</v>
      </c>
      <c r="BB18" s="118">
        <f t="shared" si="45"/>
        <v>0</v>
      </c>
      <c r="BC18" s="118">
        <f t="shared" si="46"/>
        <v>1</v>
      </c>
      <c r="BD18" s="118">
        <f t="shared" si="47"/>
        <v>0</v>
      </c>
      <c r="BE18" s="118">
        <f t="shared" si="48"/>
        <v>0</v>
      </c>
      <c r="BF18" s="118">
        <f t="shared" si="1"/>
        <v>0</v>
      </c>
      <c r="BG18" s="117">
        <f t="shared" si="49"/>
        <v>0</v>
      </c>
      <c r="BH18" s="118">
        <f t="shared" si="2"/>
        <v>0</v>
      </c>
      <c r="BI18" s="118">
        <f t="shared" si="3"/>
        <v>1</v>
      </c>
      <c r="BJ18" s="117">
        <f t="shared" si="4"/>
        <v>0</v>
      </c>
      <c r="BK18" s="118">
        <f t="shared" si="5"/>
        <v>1</v>
      </c>
      <c r="BL18" s="118">
        <f t="shared" si="50"/>
        <v>0</v>
      </c>
      <c r="BM18" s="118">
        <f t="shared" si="51"/>
        <v>1</v>
      </c>
      <c r="BN18" s="118">
        <f t="shared" si="6"/>
        <v>1</v>
      </c>
      <c r="BO18" s="117">
        <f t="shared" si="7"/>
        <v>0</v>
      </c>
      <c r="BP18" s="117">
        <f t="shared" si="8"/>
        <v>0</v>
      </c>
      <c r="BQ18" s="117">
        <f t="shared" si="9"/>
        <v>0</v>
      </c>
      <c r="BR18" s="117">
        <f t="shared" si="52"/>
        <v>0</v>
      </c>
      <c r="BS18" s="117">
        <f t="shared" si="53"/>
        <v>0</v>
      </c>
      <c r="BT18" s="117">
        <f t="shared" si="10"/>
        <v>0</v>
      </c>
      <c r="BU18" s="117">
        <f t="shared" si="11"/>
        <v>0</v>
      </c>
      <c r="BV18" s="117">
        <f t="shared" si="12"/>
        <v>0</v>
      </c>
      <c r="BW18" s="117">
        <f t="shared" si="13"/>
        <v>0</v>
      </c>
      <c r="BX18" s="117">
        <f t="shared" si="14"/>
        <v>0</v>
      </c>
      <c r="BY18" s="117">
        <f t="shared" si="54"/>
        <v>1</v>
      </c>
      <c r="BZ18" s="117">
        <f t="shared" si="55"/>
        <v>0</v>
      </c>
      <c r="CA18" s="117">
        <f t="shared" si="56"/>
        <v>0</v>
      </c>
      <c r="CB18" s="117">
        <f t="shared" si="15"/>
        <v>1</v>
      </c>
      <c r="CC18" s="117">
        <f t="shared" si="16"/>
        <v>1</v>
      </c>
      <c r="CD18" s="117">
        <f t="shared" si="57"/>
        <v>0</v>
      </c>
      <c r="CE18" s="117">
        <f t="shared" si="17"/>
        <v>1</v>
      </c>
      <c r="CF18" s="117">
        <f t="shared" si="58"/>
        <v>0</v>
      </c>
      <c r="CG18" s="117">
        <f t="shared" si="59"/>
        <v>0</v>
      </c>
      <c r="CH18" s="117">
        <f t="shared" si="18"/>
        <v>0</v>
      </c>
      <c r="CI18" s="117">
        <f t="shared" si="19"/>
        <v>0</v>
      </c>
      <c r="CJ18" s="117">
        <f t="shared" si="20"/>
        <v>0</v>
      </c>
      <c r="CK18" s="117">
        <f t="shared" si="60"/>
        <v>0</v>
      </c>
      <c r="CL18" s="117">
        <f t="shared" si="61"/>
        <v>0</v>
      </c>
      <c r="CM18" s="117">
        <f t="shared" si="62"/>
        <v>0</v>
      </c>
      <c r="CN18" s="117">
        <f t="shared" si="21"/>
        <v>0</v>
      </c>
      <c r="CO18" s="117">
        <f t="shared" si="63"/>
        <v>0</v>
      </c>
      <c r="CP18" s="117">
        <f t="shared" si="64"/>
        <v>0</v>
      </c>
      <c r="CQ18" s="117">
        <f t="shared" si="65"/>
        <v>1</v>
      </c>
      <c r="CR18" s="117">
        <f t="shared" si="66"/>
        <v>1</v>
      </c>
      <c r="CS18" s="117">
        <f t="shared" si="22"/>
        <v>0</v>
      </c>
      <c r="CT18" s="117">
        <f t="shared" si="23"/>
        <v>0</v>
      </c>
      <c r="CU18" s="117">
        <f t="shared" si="24"/>
        <v>0</v>
      </c>
      <c r="CV18" s="117">
        <f t="shared" si="67"/>
        <v>0</v>
      </c>
      <c r="CW18" s="117">
        <f t="shared" si="68"/>
        <v>1</v>
      </c>
      <c r="CX18" s="117">
        <f t="shared" si="25"/>
        <v>1</v>
      </c>
      <c r="CY18" s="117">
        <f t="shared" si="26"/>
        <v>0</v>
      </c>
      <c r="CZ18" s="117">
        <f t="shared" si="69"/>
        <v>1</v>
      </c>
      <c r="DA18" s="117">
        <f t="shared" si="70"/>
        <v>0</v>
      </c>
      <c r="DB18" s="117">
        <f t="shared" si="82"/>
        <v>1</v>
      </c>
      <c r="DC18" s="117">
        <f t="shared" si="27"/>
        <v>1</v>
      </c>
      <c r="DD18" s="117">
        <f t="shared" si="71"/>
        <v>0</v>
      </c>
      <c r="DE18" s="117">
        <f t="shared" si="72"/>
        <v>1</v>
      </c>
      <c r="DF18" s="117">
        <f t="shared" si="28"/>
        <v>1</v>
      </c>
      <c r="DG18" s="117">
        <f t="shared" si="29"/>
        <v>0</v>
      </c>
      <c r="DH18" s="117">
        <f t="shared" si="30"/>
        <v>1</v>
      </c>
      <c r="DI18" s="117">
        <f t="shared" si="73"/>
        <v>0</v>
      </c>
      <c r="DJ18" s="117">
        <f t="shared" si="74"/>
        <v>0</v>
      </c>
      <c r="DK18" s="117">
        <f t="shared" si="75"/>
        <v>0</v>
      </c>
      <c r="DL18" s="117">
        <f t="shared" si="31"/>
        <v>0</v>
      </c>
      <c r="DM18" s="117">
        <f t="shared" si="32"/>
        <v>0</v>
      </c>
      <c r="DN18" s="117">
        <f t="shared" si="33"/>
        <v>0</v>
      </c>
      <c r="DO18" s="117">
        <f t="shared" si="76"/>
        <v>0</v>
      </c>
      <c r="DP18" s="117">
        <f t="shared" si="34"/>
        <v>1</v>
      </c>
      <c r="DQ18" s="117">
        <f t="shared" si="35"/>
        <v>0</v>
      </c>
      <c r="DR18" s="117">
        <f t="shared" si="36"/>
        <v>1</v>
      </c>
      <c r="DS18" s="117">
        <f t="shared" si="77"/>
        <v>0</v>
      </c>
      <c r="DT18" s="117">
        <f t="shared" si="78"/>
        <v>1</v>
      </c>
      <c r="DU18" s="117">
        <f t="shared" si="79"/>
        <v>0</v>
      </c>
      <c r="DV18" s="117">
        <f t="shared" si="37"/>
        <v>1</v>
      </c>
      <c r="DW18" s="117">
        <f t="shared" si="38"/>
        <v>0</v>
      </c>
      <c r="DX18" s="117">
        <f t="shared" si="39"/>
        <v>1</v>
      </c>
      <c r="DY18" s="117">
        <f t="shared" si="40"/>
        <v>0</v>
      </c>
      <c r="DZ18" s="117">
        <f t="shared" si="41"/>
        <v>0</v>
      </c>
      <c r="EA18" s="117">
        <f t="shared" si="42"/>
        <v>0</v>
      </c>
      <c r="EB18" s="118">
        <f t="shared" si="80"/>
        <v>1</v>
      </c>
      <c r="EC18" s="118">
        <f t="shared" si="81"/>
        <v>0</v>
      </c>
      <c r="ED18" s="7"/>
      <c r="EE18" s="7"/>
      <c r="EF18" s="7"/>
      <c r="EG18" s="7"/>
    </row>
    <row r="19" spans="1:137" ht="17.100000000000001" customHeight="1" x14ac:dyDescent="0.25">
      <c r="A19" s="774"/>
      <c r="B19" s="777"/>
      <c r="C19" s="172">
        <v>9</v>
      </c>
      <c r="D19" s="112" t="s">
        <v>456</v>
      </c>
      <c r="E19" s="77" t="s">
        <v>391</v>
      </c>
      <c r="F19" s="248" t="s">
        <v>592</v>
      </c>
      <c r="G19" s="249" t="s">
        <v>604</v>
      </c>
      <c r="H19" s="170" t="s">
        <v>268</v>
      </c>
      <c r="I19" s="148" t="s">
        <v>521</v>
      </c>
      <c r="J19" s="113" t="s">
        <v>584</v>
      </c>
      <c r="K19" s="112" t="s">
        <v>341</v>
      </c>
      <c r="L19" s="76" t="s">
        <v>585</v>
      </c>
      <c r="M19" s="170" t="s">
        <v>517</v>
      </c>
      <c r="N19" s="171" t="s">
        <v>508</v>
      </c>
      <c r="O19" s="170" t="s">
        <v>579</v>
      </c>
      <c r="P19" s="148" t="s">
        <v>523</v>
      </c>
      <c r="Q19" s="113" t="s">
        <v>583</v>
      </c>
      <c r="R19" s="130" t="s">
        <v>514</v>
      </c>
      <c r="S19" s="156" t="s">
        <v>570</v>
      </c>
      <c r="T19" s="170" t="s">
        <v>515</v>
      </c>
      <c r="U19" s="171" t="s">
        <v>509</v>
      </c>
      <c r="V19" s="170" t="s">
        <v>575</v>
      </c>
      <c r="W19" s="148" t="s">
        <v>255</v>
      </c>
      <c r="X19" s="113" t="s">
        <v>511</v>
      </c>
      <c r="Y19" s="269" t="s">
        <v>31</v>
      </c>
      <c r="Z19" s="20" t="s">
        <v>506</v>
      </c>
      <c r="AA19" s="23"/>
      <c r="AB19" s="279" t="s">
        <v>454</v>
      </c>
      <c r="AC19" s="279" t="s">
        <v>454</v>
      </c>
      <c r="AD19" s="279" t="s">
        <v>454</v>
      </c>
      <c r="AE19" s="279" t="s">
        <v>454</v>
      </c>
      <c r="AF19" s="279" t="s">
        <v>454</v>
      </c>
      <c r="AG19" s="279" t="s">
        <v>454</v>
      </c>
      <c r="AH19" s="279" t="s">
        <v>454</v>
      </c>
      <c r="AI19" s="279" t="s">
        <v>341</v>
      </c>
      <c r="AJ19" s="279" t="s">
        <v>341</v>
      </c>
      <c r="AK19" s="279" t="s">
        <v>341</v>
      </c>
      <c r="AL19" s="279" t="s">
        <v>341</v>
      </c>
      <c r="AM19" s="279" t="s">
        <v>341</v>
      </c>
      <c r="AN19" s="279" t="s">
        <v>341</v>
      </c>
      <c r="AO19" s="279" t="s">
        <v>341</v>
      </c>
      <c r="AP19" s="279" t="s">
        <v>509</v>
      </c>
      <c r="AQ19" s="279" t="s">
        <v>509</v>
      </c>
      <c r="AR19" s="279" t="s">
        <v>509</v>
      </c>
      <c r="AS19" s="279" t="s">
        <v>509</v>
      </c>
      <c r="AT19" s="279" t="s">
        <v>509</v>
      </c>
      <c r="AU19" s="279" t="s">
        <v>509</v>
      </c>
      <c r="AV19" s="279" t="s">
        <v>509</v>
      </c>
      <c r="AX19" s="118"/>
      <c r="AY19" s="118">
        <f t="shared" si="0"/>
        <v>1</v>
      </c>
      <c r="AZ19" s="118">
        <f t="shared" si="43"/>
        <v>1</v>
      </c>
      <c r="BA19" s="118">
        <f t="shared" si="44"/>
        <v>1</v>
      </c>
      <c r="BB19" s="118">
        <f t="shared" si="45"/>
        <v>0</v>
      </c>
      <c r="BC19" s="118">
        <f t="shared" si="46"/>
        <v>1</v>
      </c>
      <c r="BD19" s="118">
        <f t="shared" si="47"/>
        <v>0</v>
      </c>
      <c r="BE19" s="118">
        <f t="shared" si="48"/>
        <v>0</v>
      </c>
      <c r="BF19" s="118">
        <f t="shared" si="1"/>
        <v>1</v>
      </c>
      <c r="BG19" s="117">
        <f t="shared" si="49"/>
        <v>0</v>
      </c>
      <c r="BH19" s="118">
        <f t="shared" si="2"/>
        <v>1</v>
      </c>
      <c r="BI19" s="118">
        <f t="shared" si="3"/>
        <v>1</v>
      </c>
      <c r="BJ19" s="117">
        <f t="shared" si="4"/>
        <v>0</v>
      </c>
      <c r="BK19" s="118">
        <f t="shared" si="5"/>
        <v>1</v>
      </c>
      <c r="BL19" s="118">
        <f t="shared" si="50"/>
        <v>0</v>
      </c>
      <c r="BM19" s="118">
        <f t="shared" si="51"/>
        <v>0</v>
      </c>
      <c r="BN19" s="118">
        <f t="shared" si="6"/>
        <v>0</v>
      </c>
      <c r="BO19" s="117">
        <f t="shared" si="7"/>
        <v>1</v>
      </c>
      <c r="BP19" s="117">
        <f t="shared" si="8"/>
        <v>0</v>
      </c>
      <c r="BQ19" s="117">
        <f t="shared" si="9"/>
        <v>1</v>
      </c>
      <c r="BR19" s="117">
        <f t="shared" si="52"/>
        <v>1</v>
      </c>
      <c r="BS19" s="117">
        <f t="shared" si="53"/>
        <v>0</v>
      </c>
      <c r="BT19" s="117">
        <f t="shared" si="10"/>
        <v>1</v>
      </c>
      <c r="BU19" s="117">
        <f t="shared" si="11"/>
        <v>1</v>
      </c>
      <c r="BV19" s="117">
        <f t="shared" si="12"/>
        <v>0</v>
      </c>
      <c r="BW19" s="117">
        <f t="shared" si="13"/>
        <v>0</v>
      </c>
      <c r="BX19" s="117">
        <f t="shared" si="14"/>
        <v>1</v>
      </c>
      <c r="BY19" s="117">
        <f t="shared" si="54"/>
        <v>0</v>
      </c>
      <c r="BZ19" s="117">
        <f t="shared" si="55"/>
        <v>0</v>
      </c>
      <c r="CA19" s="117">
        <f t="shared" si="56"/>
        <v>0</v>
      </c>
      <c r="CB19" s="117">
        <f t="shared" si="15"/>
        <v>0</v>
      </c>
      <c r="CC19" s="117">
        <f t="shared" si="16"/>
        <v>0</v>
      </c>
      <c r="CD19" s="117">
        <f t="shared" si="57"/>
        <v>0</v>
      </c>
      <c r="CE19" s="117">
        <f t="shared" si="17"/>
        <v>0</v>
      </c>
      <c r="CF19" s="117">
        <f t="shared" si="58"/>
        <v>0</v>
      </c>
      <c r="CG19" s="117">
        <f t="shared" si="59"/>
        <v>0</v>
      </c>
      <c r="CH19" s="117">
        <f t="shared" si="18"/>
        <v>0</v>
      </c>
      <c r="CI19" s="117">
        <f t="shared" si="19"/>
        <v>1</v>
      </c>
      <c r="CJ19" s="117">
        <f t="shared" si="20"/>
        <v>1</v>
      </c>
      <c r="CK19" s="117">
        <f t="shared" si="60"/>
        <v>0</v>
      </c>
      <c r="CL19" s="117">
        <f t="shared" si="61"/>
        <v>0</v>
      </c>
      <c r="CM19" s="117">
        <f t="shared" si="62"/>
        <v>0</v>
      </c>
      <c r="CN19" s="117">
        <f t="shared" si="21"/>
        <v>0</v>
      </c>
      <c r="CO19" s="117">
        <f t="shared" si="63"/>
        <v>0</v>
      </c>
      <c r="CP19" s="117">
        <f t="shared" si="64"/>
        <v>0</v>
      </c>
      <c r="CQ19" s="117">
        <f t="shared" si="65"/>
        <v>1</v>
      </c>
      <c r="CR19" s="117">
        <f t="shared" si="66"/>
        <v>1</v>
      </c>
      <c r="CS19" s="117">
        <f t="shared" si="22"/>
        <v>0</v>
      </c>
      <c r="CT19" s="117">
        <f t="shared" si="23"/>
        <v>0</v>
      </c>
      <c r="CU19" s="117">
        <f t="shared" si="24"/>
        <v>0</v>
      </c>
      <c r="CV19" s="117">
        <f t="shared" si="67"/>
        <v>0</v>
      </c>
      <c r="CW19" s="117">
        <f t="shared" si="68"/>
        <v>1</v>
      </c>
      <c r="CX19" s="117">
        <f t="shared" si="25"/>
        <v>1</v>
      </c>
      <c r="CY19" s="117">
        <f t="shared" si="26"/>
        <v>1</v>
      </c>
      <c r="CZ19" s="117">
        <f t="shared" si="69"/>
        <v>1</v>
      </c>
      <c r="DA19" s="117">
        <f t="shared" si="70"/>
        <v>0</v>
      </c>
      <c r="DB19" s="117">
        <f t="shared" si="82"/>
        <v>1</v>
      </c>
      <c r="DC19" s="117">
        <f t="shared" si="27"/>
        <v>0</v>
      </c>
      <c r="DD19" s="117">
        <f t="shared" si="71"/>
        <v>0</v>
      </c>
      <c r="DE19" s="117">
        <f t="shared" si="72"/>
        <v>0</v>
      </c>
      <c r="DF19" s="117">
        <f t="shared" si="28"/>
        <v>1</v>
      </c>
      <c r="DG19" s="117">
        <f t="shared" si="29"/>
        <v>0</v>
      </c>
      <c r="DH19" s="117">
        <f t="shared" si="30"/>
        <v>1</v>
      </c>
      <c r="DI19" s="117">
        <f t="shared" si="73"/>
        <v>0</v>
      </c>
      <c r="DJ19" s="117">
        <f t="shared" si="74"/>
        <v>0</v>
      </c>
      <c r="DK19" s="117">
        <f t="shared" si="75"/>
        <v>0</v>
      </c>
      <c r="DL19" s="117">
        <f t="shared" si="31"/>
        <v>0</v>
      </c>
      <c r="DM19" s="117">
        <f t="shared" si="32"/>
        <v>0</v>
      </c>
      <c r="DN19" s="117">
        <f t="shared" si="33"/>
        <v>0</v>
      </c>
      <c r="DO19" s="117">
        <f t="shared" si="76"/>
        <v>0</v>
      </c>
      <c r="DP19" s="117">
        <f t="shared" si="34"/>
        <v>1</v>
      </c>
      <c r="DQ19" s="117">
        <f t="shared" si="35"/>
        <v>0</v>
      </c>
      <c r="DR19" s="117">
        <f t="shared" si="36"/>
        <v>1</v>
      </c>
      <c r="DS19" s="117">
        <f t="shared" si="77"/>
        <v>0</v>
      </c>
      <c r="DT19" s="117">
        <f t="shared" si="78"/>
        <v>1</v>
      </c>
      <c r="DU19" s="117">
        <f t="shared" si="79"/>
        <v>0</v>
      </c>
      <c r="DV19" s="117">
        <f t="shared" si="37"/>
        <v>1</v>
      </c>
      <c r="DW19" s="117">
        <f t="shared" si="38"/>
        <v>0</v>
      </c>
      <c r="DX19" s="117">
        <f t="shared" si="39"/>
        <v>1</v>
      </c>
      <c r="DY19" s="117">
        <f t="shared" si="40"/>
        <v>1</v>
      </c>
      <c r="DZ19" s="117">
        <f t="shared" si="41"/>
        <v>0</v>
      </c>
      <c r="EA19" s="117">
        <f t="shared" si="42"/>
        <v>1</v>
      </c>
      <c r="EB19" s="118">
        <f t="shared" si="80"/>
        <v>1</v>
      </c>
      <c r="EC19" s="118">
        <f t="shared" si="81"/>
        <v>0</v>
      </c>
      <c r="ED19" s="7"/>
      <c r="EE19" s="7"/>
      <c r="EF19" s="7"/>
      <c r="EG19" s="7"/>
    </row>
    <row r="20" spans="1:137" ht="17.100000000000001" customHeight="1" thickBot="1" x14ac:dyDescent="0.3">
      <c r="A20" s="775"/>
      <c r="B20" s="778"/>
      <c r="C20" s="173">
        <v>10</v>
      </c>
      <c r="D20" s="108" t="s">
        <v>456</v>
      </c>
      <c r="E20" s="207" t="s">
        <v>391</v>
      </c>
      <c r="F20" s="203" t="s">
        <v>592</v>
      </c>
      <c r="G20" s="208" t="s">
        <v>604</v>
      </c>
      <c r="H20" s="162" t="s">
        <v>268</v>
      </c>
      <c r="I20" s="147" t="s">
        <v>521</v>
      </c>
      <c r="J20" s="86" t="s">
        <v>584</v>
      </c>
      <c r="K20" s="108" t="s">
        <v>341</v>
      </c>
      <c r="L20" s="304" t="s">
        <v>354</v>
      </c>
      <c r="M20" s="307" t="s">
        <v>354</v>
      </c>
      <c r="N20" s="165" t="s">
        <v>508</v>
      </c>
      <c r="O20" s="162" t="s">
        <v>579</v>
      </c>
      <c r="P20" s="147" t="s">
        <v>523</v>
      </c>
      <c r="Q20" s="86" t="s">
        <v>583</v>
      </c>
      <c r="R20" s="129" t="s">
        <v>514</v>
      </c>
      <c r="S20" s="155" t="s">
        <v>570</v>
      </c>
      <c r="T20" s="162" t="s">
        <v>515</v>
      </c>
      <c r="U20" s="165" t="s">
        <v>509</v>
      </c>
      <c r="V20" s="162" t="s">
        <v>575</v>
      </c>
      <c r="W20" s="147" t="s">
        <v>255</v>
      </c>
      <c r="X20" s="86" t="s">
        <v>511</v>
      </c>
      <c r="Y20" s="45" t="s">
        <v>32</v>
      </c>
      <c r="Z20" s="33" t="s">
        <v>507</v>
      </c>
      <c r="AA20" s="190"/>
      <c r="AB20" s="279" t="s">
        <v>511</v>
      </c>
      <c r="AC20" s="279" t="s">
        <v>511</v>
      </c>
      <c r="AD20" s="279" t="s">
        <v>511</v>
      </c>
      <c r="AE20" s="279" t="s">
        <v>511</v>
      </c>
      <c r="AF20" s="279" t="s">
        <v>511</v>
      </c>
      <c r="AG20" s="279" t="s">
        <v>525</v>
      </c>
      <c r="AH20" s="279" t="s">
        <v>525</v>
      </c>
      <c r="AI20" s="279" t="s">
        <v>511</v>
      </c>
      <c r="AJ20" s="279" t="s">
        <v>511</v>
      </c>
      <c r="AK20" s="279" t="s">
        <v>511</v>
      </c>
      <c r="AL20" s="279" t="s">
        <v>511</v>
      </c>
      <c r="AM20" s="279" t="s">
        <v>511</v>
      </c>
      <c r="AN20" s="279" t="s">
        <v>574</v>
      </c>
      <c r="AO20" s="279" t="s">
        <v>574</v>
      </c>
      <c r="AP20" s="279" t="s">
        <v>511</v>
      </c>
      <c r="AQ20" s="279" t="s">
        <v>511</v>
      </c>
      <c r="AR20" s="279" t="s">
        <v>511</v>
      </c>
      <c r="AS20" s="279" t="s">
        <v>511</v>
      </c>
      <c r="AT20" s="279" t="s">
        <v>511</v>
      </c>
      <c r="AU20" s="279" t="s">
        <v>301</v>
      </c>
      <c r="AV20" s="279" t="s">
        <v>301</v>
      </c>
      <c r="AX20" s="118"/>
      <c r="AY20" s="118">
        <f t="shared" si="0"/>
        <v>1</v>
      </c>
      <c r="AZ20" s="118">
        <f t="shared" si="43"/>
        <v>1</v>
      </c>
      <c r="BA20" s="118">
        <f t="shared" si="44"/>
        <v>1</v>
      </c>
      <c r="BB20" s="118">
        <f t="shared" si="45"/>
        <v>0</v>
      </c>
      <c r="BC20" s="118">
        <f t="shared" si="46"/>
        <v>1</v>
      </c>
      <c r="BD20" s="118">
        <f t="shared" si="47"/>
        <v>0</v>
      </c>
      <c r="BE20" s="118">
        <f t="shared" si="48"/>
        <v>0</v>
      </c>
      <c r="BF20" s="118">
        <f t="shared" si="1"/>
        <v>1</v>
      </c>
      <c r="BG20" s="117">
        <f t="shared" si="49"/>
        <v>0</v>
      </c>
      <c r="BH20" s="118">
        <f t="shared" si="2"/>
        <v>1</v>
      </c>
      <c r="BI20" s="118">
        <f t="shared" si="3"/>
        <v>1</v>
      </c>
      <c r="BJ20" s="117">
        <f t="shared" si="4"/>
        <v>0</v>
      </c>
      <c r="BK20" s="118">
        <f t="shared" si="5"/>
        <v>1</v>
      </c>
      <c r="BL20" s="118">
        <f t="shared" si="50"/>
        <v>0</v>
      </c>
      <c r="BM20" s="118">
        <f t="shared" si="51"/>
        <v>0</v>
      </c>
      <c r="BN20" s="118">
        <f t="shared" si="6"/>
        <v>0</v>
      </c>
      <c r="BO20" s="117">
        <f t="shared" si="7"/>
        <v>1</v>
      </c>
      <c r="BP20" s="117">
        <f t="shared" si="8"/>
        <v>0</v>
      </c>
      <c r="BQ20" s="117">
        <f t="shared" si="9"/>
        <v>1</v>
      </c>
      <c r="BR20" s="117">
        <f t="shared" si="52"/>
        <v>1</v>
      </c>
      <c r="BS20" s="117">
        <f t="shared" si="53"/>
        <v>0</v>
      </c>
      <c r="BT20" s="117">
        <f t="shared" si="10"/>
        <v>1</v>
      </c>
      <c r="BU20" s="117">
        <f t="shared" si="11"/>
        <v>1</v>
      </c>
      <c r="BV20" s="117">
        <f t="shared" si="12"/>
        <v>0</v>
      </c>
      <c r="BW20" s="117">
        <f t="shared" si="13"/>
        <v>0</v>
      </c>
      <c r="BX20" s="117">
        <f t="shared" si="14"/>
        <v>1</v>
      </c>
      <c r="BY20" s="117">
        <f t="shared" si="54"/>
        <v>0</v>
      </c>
      <c r="BZ20" s="117">
        <f t="shared" si="55"/>
        <v>0</v>
      </c>
      <c r="CA20" s="117">
        <f t="shared" si="56"/>
        <v>0</v>
      </c>
      <c r="CB20" s="117">
        <f t="shared" si="15"/>
        <v>0</v>
      </c>
      <c r="CC20" s="117">
        <f t="shared" si="16"/>
        <v>0</v>
      </c>
      <c r="CD20" s="117">
        <f t="shared" si="57"/>
        <v>0</v>
      </c>
      <c r="CE20" s="117">
        <f t="shared" si="17"/>
        <v>0</v>
      </c>
      <c r="CF20" s="117">
        <f t="shared" si="58"/>
        <v>0</v>
      </c>
      <c r="CG20" s="117">
        <f t="shared" si="59"/>
        <v>0</v>
      </c>
      <c r="CH20" s="117">
        <f t="shared" si="18"/>
        <v>0</v>
      </c>
      <c r="CI20" s="117">
        <f t="shared" si="19"/>
        <v>1</v>
      </c>
      <c r="CJ20" s="117">
        <f t="shared" si="20"/>
        <v>1</v>
      </c>
      <c r="CK20" s="117">
        <f t="shared" si="60"/>
        <v>0</v>
      </c>
      <c r="CL20" s="117">
        <f t="shared" si="61"/>
        <v>0</v>
      </c>
      <c r="CM20" s="117">
        <f t="shared" si="62"/>
        <v>0</v>
      </c>
      <c r="CN20" s="117">
        <f t="shared" si="21"/>
        <v>0</v>
      </c>
      <c r="CO20" s="117">
        <f t="shared" si="63"/>
        <v>0</v>
      </c>
      <c r="CP20" s="117">
        <f t="shared" si="64"/>
        <v>0</v>
      </c>
      <c r="CQ20" s="117">
        <f t="shared" si="65"/>
        <v>1</v>
      </c>
      <c r="CR20" s="117">
        <f t="shared" si="66"/>
        <v>1</v>
      </c>
      <c r="CS20" s="117">
        <f t="shared" si="22"/>
        <v>0</v>
      </c>
      <c r="CT20" s="117">
        <f t="shared" si="23"/>
        <v>0</v>
      </c>
      <c r="CU20" s="117">
        <f t="shared" si="24"/>
        <v>0</v>
      </c>
      <c r="CV20" s="117">
        <f t="shared" si="67"/>
        <v>0</v>
      </c>
      <c r="CW20" s="117">
        <f t="shared" si="68"/>
        <v>1</v>
      </c>
      <c r="CX20" s="117">
        <f t="shared" si="25"/>
        <v>1</v>
      </c>
      <c r="CY20" s="117">
        <f t="shared" si="26"/>
        <v>1</v>
      </c>
      <c r="CZ20" s="117">
        <f t="shared" si="69"/>
        <v>0</v>
      </c>
      <c r="DA20" s="117">
        <f t="shared" si="70"/>
        <v>0</v>
      </c>
      <c r="DB20" s="117">
        <f t="shared" si="82"/>
        <v>0</v>
      </c>
      <c r="DC20" s="117">
        <f t="shared" si="27"/>
        <v>0</v>
      </c>
      <c r="DD20" s="117">
        <f t="shared" si="71"/>
        <v>0</v>
      </c>
      <c r="DE20" s="117">
        <f t="shared" si="72"/>
        <v>0</v>
      </c>
      <c r="DF20" s="117">
        <f t="shared" si="28"/>
        <v>0</v>
      </c>
      <c r="DG20" s="117">
        <f t="shared" si="29"/>
        <v>0</v>
      </c>
      <c r="DH20" s="117">
        <f t="shared" si="30"/>
        <v>0</v>
      </c>
      <c r="DI20" s="117">
        <f t="shared" si="73"/>
        <v>0</v>
      </c>
      <c r="DJ20" s="117">
        <f t="shared" si="74"/>
        <v>0</v>
      </c>
      <c r="DK20" s="117">
        <f t="shared" si="75"/>
        <v>0</v>
      </c>
      <c r="DL20" s="117">
        <f t="shared" si="31"/>
        <v>0</v>
      </c>
      <c r="DM20" s="117">
        <f t="shared" si="32"/>
        <v>0</v>
      </c>
      <c r="DN20" s="117">
        <f t="shared" si="33"/>
        <v>0</v>
      </c>
      <c r="DO20" s="117">
        <f t="shared" si="76"/>
        <v>0</v>
      </c>
      <c r="DP20" s="117">
        <f t="shared" si="34"/>
        <v>1</v>
      </c>
      <c r="DQ20" s="117">
        <f t="shared" si="35"/>
        <v>0</v>
      </c>
      <c r="DR20" s="117">
        <f t="shared" si="36"/>
        <v>1</v>
      </c>
      <c r="DS20" s="117">
        <f t="shared" si="77"/>
        <v>0</v>
      </c>
      <c r="DT20" s="117">
        <f t="shared" si="78"/>
        <v>1</v>
      </c>
      <c r="DU20" s="117">
        <f t="shared" si="79"/>
        <v>0</v>
      </c>
      <c r="DV20" s="117">
        <f t="shared" si="37"/>
        <v>1</v>
      </c>
      <c r="DW20" s="117">
        <f t="shared" si="38"/>
        <v>0</v>
      </c>
      <c r="DX20" s="117">
        <f t="shared" si="39"/>
        <v>1</v>
      </c>
      <c r="DY20" s="117">
        <f t="shared" si="40"/>
        <v>1</v>
      </c>
      <c r="DZ20" s="117">
        <f t="shared" si="41"/>
        <v>0</v>
      </c>
      <c r="EA20" s="117">
        <f t="shared" si="42"/>
        <v>1</v>
      </c>
      <c r="EB20" s="118">
        <f t="shared" si="80"/>
        <v>1</v>
      </c>
      <c r="EC20" s="118">
        <f t="shared" si="81"/>
        <v>0</v>
      </c>
      <c r="ED20" s="7"/>
      <c r="EE20" s="7"/>
      <c r="EF20" s="7"/>
      <c r="EG20" s="7"/>
    </row>
    <row r="21" spans="1:137" ht="17.100000000000001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12"/>
      <c r="I21" s="313"/>
      <c r="J21" s="314"/>
      <c r="K21" s="308" t="s">
        <v>569</v>
      </c>
      <c r="L21" s="315" t="s">
        <v>569</v>
      </c>
      <c r="M21" s="310" t="s">
        <v>569</v>
      </c>
      <c r="N21" s="316"/>
      <c r="O21" s="312"/>
      <c r="P21" s="313"/>
      <c r="Q21" s="314"/>
      <c r="R21" s="317" t="s">
        <v>562</v>
      </c>
      <c r="S21" s="318"/>
      <c r="T21" s="312" t="s">
        <v>562</v>
      </c>
      <c r="U21" s="316" t="s">
        <v>562</v>
      </c>
      <c r="V21" s="312"/>
      <c r="W21" s="313" t="s">
        <v>562</v>
      </c>
      <c r="X21" s="314"/>
      <c r="Y21" s="269" t="s">
        <v>33</v>
      </c>
      <c r="Z21" s="20" t="s">
        <v>546</v>
      </c>
      <c r="AA21" s="190"/>
      <c r="AB21" s="279" t="s">
        <v>511</v>
      </c>
      <c r="AC21" s="279" t="s">
        <v>511</v>
      </c>
      <c r="AD21" s="279" t="s">
        <v>511</v>
      </c>
      <c r="AE21" s="279" t="s">
        <v>511</v>
      </c>
      <c r="AF21" s="279" t="s">
        <v>511</v>
      </c>
      <c r="AG21" s="279" t="s">
        <v>525</v>
      </c>
      <c r="AH21" s="279" t="s">
        <v>525</v>
      </c>
      <c r="AI21" s="279" t="s">
        <v>511</v>
      </c>
      <c r="AJ21" s="279" t="s">
        <v>511</v>
      </c>
      <c r="AK21" s="279" t="s">
        <v>511</v>
      </c>
      <c r="AL21" s="279" t="s">
        <v>511</v>
      </c>
      <c r="AM21" s="279" t="s">
        <v>511</v>
      </c>
      <c r="AN21" s="279" t="s">
        <v>574</v>
      </c>
      <c r="AO21" s="279" t="s">
        <v>574</v>
      </c>
      <c r="AP21" s="279" t="s">
        <v>511</v>
      </c>
      <c r="AQ21" s="279" t="s">
        <v>511</v>
      </c>
      <c r="AR21" s="279" t="s">
        <v>511</v>
      </c>
      <c r="AS21" s="279" t="s">
        <v>511</v>
      </c>
      <c r="AT21" s="279" t="s">
        <v>511</v>
      </c>
      <c r="AU21" s="279" t="s">
        <v>301</v>
      </c>
      <c r="AV21" s="279" t="s">
        <v>301</v>
      </c>
      <c r="AX21" s="118"/>
      <c r="AY21" s="118">
        <f t="shared" si="0"/>
        <v>0</v>
      </c>
      <c r="AZ21" s="118">
        <f t="shared" si="43"/>
        <v>0</v>
      </c>
      <c r="BA21" s="118">
        <f t="shared" si="44"/>
        <v>0</v>
      </c>
      <c r="BB21" s="118">
        <f t="shared" si="45"/>
        <v>0</v>
      </c>
      <c r="BC21" s="118">
        <f t="shared" si="46"/>
        <v>0</v>
      </c>
      <c r="BD21" s="118">
        <f t="shared" si="47"/>
        <v>0</v>
      </c>
      <c r="BE21" s="118">
        <f t="shared" si="48"/>
        <v>0</v>
      </c>
      <c r="BF21" s="118">
        <f t="shared" si="1"/>
        <v>0</v>
      </c>
      <c r="BG21" s="117">
        <f t="shared" si="49"/>
        <v>0</v>
      </c>
      <c r="BH21" s="118">
        <f t="shared" si="2"/>
        <v>0</v>
      </c>
      <c r="BI21" s="118">
        <f t="shared" si="3"/>
        <v>0</v>
      </c>
      <c r="BJ21" s="117">
        <f t="shared" si="4"/>
        <v>0</v>
      </c>
      <c r="BK21" s="118">
        <f t="shared" si="5"/>
        <v>0</v>
      </c>
      <c r="BL21" s="118">
        <f t="shared" si="50"/>
        <v>0</v>
      </c>
      <c r="BM21" s="118">
        <f t="shared" si="51"/>
        <v>0</v>
      </c>
      <c r="BN21" s="118">
        <f t="shared" si="6"/>
        <v>0</v>
      </c>
      <c r="BO21" s="117">
        <f t="shared" si="7"/>
        <v>0</v>
      </c>
      <c r="BP21" s="117">
        <f t="shared" si="8"/>
        <v>0</v>
      </c>
      <c r="BQ21" s="117">
        <f t="shared" si="9"/>
        <v>0</v>
      </c>
      <c r="BR21" s="117">
        <f t="shared" si="52"/>
        <v>0</v>
      </c>
      <c r="BS21" s="117">
        <f t="shared" si="53"/>
        <v>0</v>
      </c>
      <c r="BT21" s="117">
        <f t="shared" si="10"/>
        <v>0</v>
      </c>
      <c r="BU21" s="117">
        <f t="shared" si="11"/>
        <v>0</v>
      </c>
      <c r="BV21" s="117">
        <f t="shared" si="12"/>
        <v>0</v>
      </c>
      <c r="BW21" s="117">
        <f t="shared" si="13"/>
        <v>0</v>
      </c>
      <c r="BX21" s="117">
        <f t="shared" si="14"/>
        <v>0</v>
      </c>
      <c r="BY21" s="117">
        <f t="shared" si="54"/>
        <v>0</v>
      </c>
      <c r="BZ21" s="117">
        <f t="shared" si="55"/>
        <v>0</v>
      </c>
      <c r="CA21" s="117">
        <f t="shared" si="56"/>
        <v>0</v>
      </c>
      <c r="CB21" s="117">
        <f t="shared" si="15"/>
        <v>0</v>
      </c>
      <c r="CC21" s="117">
        <f t="shared" si="16"/>
        <v>0</v>
      </c>
      <c r="CD21" s="117">
        <f t="shared" si="57"/>
        <v>0</v>
      </c>
      <c r="CE21" s="117">
        <f t="shared" si="17"/>
        <v>0</v>
      </c>
      <c r="CF21" s="117">
        <f t="shared" si="58"/>
        <v>4</v>
      </c>
      <c r="CG21" s="117">
        <f t="shared" si="59"/>
        <v>3</v>
      </c>
      <c r="CH21" s="117">
        <f t="shared" si="18"/>
        <v>0</v>
      </c>
      <c r="CI21" s="117">
        <f t="shared" si="19"/>
        <v>0</v>
      </c>
      <c r="CJ21" s="117">
        <f t="shared" si="20"/>
        <v>0</v>
      </c>
      <c r="CK21" s="117">
        <f t="shared" si="60"/>
        <v>0</v>
      </c>
      <c r="CL21" s="117">
        <f t="shared" si="61"/>
        <v>0</v>
      </c>
      <c r="CM21" s="117">
        <f t="shared" si="62"/>
        <v>0</v>
      </c>
      <c r="CN21" s="117">
        <f t="shared" si="21"/>
        <v>0</v>
      </c>
      <c r="CO21" s="117">
        <f t="shared" si="63"/>
        <v>0</v>
      </c>
      <c r="CP21" s="117">
        <f t="shared" si="64"/>
        <v>0</v>
      </c>
      <c r="CQ21" s="117">
        <f t="shared" si="65"/>
        <v>0</v>
      </c>
      <c r="CR21" s="117">
        <f t="shared" si="66"/>
        <v>0</v>
      </c>
      <c r="CS21" s="117">
        <f t="shared" si="22"/>
        <v>0</v>
      </c>
      <c r="CT21" s="117">
        <f t="shared" si="23"/>
        <v>0</v>
      </c>
      <c r="CU21" s="117">
        <f t="shared" si="24"/>
        <v>0</v>
      </c>
      <c r="CV21" s="117">
        <f t="shared" si="67"/>
        <v>0</v>
      </c>
      <c r="CW21" s="117">
        <f t="shared" si="68"/>
        <v>0</v>
      </c>
      <c r="CX21" s="117">
        <f t="shared" si="25"/>
        <v>0</v>
      </c>
      <c r="CY21" s="117">
        <f t="shared" si="26"/>
        <v>0</v>
      </c>
      <c r="CZ21" s="117">
        <f t="shared" si="69"/>
        <v>0</v>
      </c>
      <c r="DA21" s="117">
        <f t="shared" si="70"/>
        <v>0</v>
      </c>
      <c r="DB21" s="117">
        <f t="shared" si="82"/>
        <v>0</v>
      </c>
      <c r="DC21" s="117">
        <f t="shared" si="27"/>
        <v>0</v>
      </c>
      <c r="DD21" s="117">
        <f t="shared" si="71"/>
        <v>0</v>
      </c>
      <c r="DE21" s="117">
        <f t="shared" si="72"/>
        <v>0</v>
      </c>
      <c r="DF21" s="117">
        <f t="shared" si="28"/>
        <v>0</v>
      </c>
      <c r="DG21" s="117">
        <f t="shared" si="29"/>
        <v>0</v>
      </c>
      <c r="DH21" s="117">
        <f t="shared" si="30"/>
        <v>0</v>
      </c>
      <c r="DI21" s="117">
        <f t="shared" si="73"/>
        <v>0</v>
      </c>
      <c r="DJ21" s="117">
        <f t="shared" si="74"/>
        <v>0</v>
      </c>
      <c r="DK21" s="117">
        <f t="shared" si="75"/>
        <v>0</v>
      </c>
      <c r="DL21" s="117">
        <f t="shared" si="31"/>
        <v>0</v>
      </c>
      <c r="DM21" s="117">
        <f t="shared" si="32"/>
        <v>0</v>
      </c>
      <c r="DN21" s="117">
        <f t="shared" si="33"/>
        <v>0</v>
      </c>
      <c r="DO21" s="117">
        <f t="shared" si="76"/>
        <v>0</v>
      </c>
      <c r="DP21" s="117">
        <f t="shared" si="34"/>
        <v>0</v>
      </c>
      <c r="DQ21" s="117">
        <f t="shared" si="35"/>
        <v>0</v>
      </c>
      <c r="DR21" s="117">
        <f t="shared" si="36"/>
        <v>0</v>
      </c>
      <c r="DS21" s="117">
        <f t="shared" si="77"/>
        <v>0</v>
      </c>
      <c r="DT21" s="117">
        <f t="shared" si="78"/>
        <v>0</v>
      </c>
      <c r="DU21" s="117">
        <f t="shared" si="79"/>
        <v>0</v>
      </c>
      <c r="DV21" s="117">
        <f t="shared" si="37"/>
        <v>0</v>
      </c>
      <c r="DW21" s="117">
        <f t="shared" si="38"/>
        <v>0</v>
      </c>
      <c r="DX21" s="117">
        <f t="shared" si="39"/>
        <v>0</v>
      </c>
      <c r="DY21" s="117">
        <f t="shared" si="40"/>
        <v>0</v>
      </c>
      <c r="DZ21" s="117">
        <f t="shared" si="41"/>
        <v>0</v>
      </c>
      <c r="EA21" s="117">
        <f t="shared" si="42"/>
        <v>0</v>
      </c>
      <c r="EB21" s="118">
        <f t="shared" si="80"/>
        <v>0</v>
      </c>
      <c r="EC21" s="118">
        <f t="shared" si="81"/>
        <v>0</v>
      </c>
      <c r="ED21" s="7"/>
      <c r="EE21" s="7"/>
      <c r="EF21" s="7"/>
      <c r="EG21" s="7"/>
    </row>
    <row r="22" spans="1:137" ht="17.100000000000001" customHeight="1" x14ac:dyDescent="0.25">
      <c r="A22" s="774"/>
      <c r="B22" s="777"/>
      <c r="C22" s="174">
        <v>1</v>
      </c>
      <c r="D22" s="61" t="s">
        <v>520</v>
      </c>
      <c r="E22" s="72" t="s">
        <v>508</v>
      </c>
      <c r="F22" s="201" t="s">
        <v>456</v>
      </c>
      <c r="G22" s="211" t="s">
        <v>391</v>
      </c>
      <c r="H22" s="201" t="s">
        <v>604</v>
      </c>
      <c r="I22" s="145" t="s">
        <v>454</v>
      </c>
      <c r="J22" s="91" t="s">
        <v>577</v>
      </c>
      <c r="K22" s="61" t="s">
        <v>569</v>
      </c>
      <c r="L22" s="72" t="s">
        <v>569</v>
      </c>
      <c r="M22" s="201" t="s">
        <v>569</v>
      </c>
      <c r="N22" s="211" t="s">
        <v>268</v>
      </c>
      <c r="O22" s="201" t="s">
        <v>592</v>
      </c>
      <c r="P22" s="145" t="s">
        <v>521</v>
      </c>
      <c r="Q22" s="91" t="s">
        <v>511</v>
      </c>
      <c r="R22" s="127" t="s">
        <v>562</v>
      </c>
      <c r="S22" s="153" t="s">
        <v>514</v>
      </c>
      <c r="T22" s="201" t="s">
        <v>562</v>
      </c>
      <c r="U22" s="211" t="s">
        <v>562</v>
      </c>
      <c r="V22" s="201" t="s">
        <v>575</v>
      </c>
      <c r="W22" s="145" t="s">
        <v>562</v>
      </c>
      <c r="X22" s="91" t="s">
        <v>301</v>
      </c>
      <c r="Y22" s="45" t="s">
        <v>34</v>
      </c>
      <c r="Z22" s="33" t="s">
        <v>547</v>
      </c>
      <c r="AA22" s="23"/>
      <c r="AB22" s="279" t="s">
        <v>577</v>
      </c>
      <c r="AC22" s="279" t="s">
        <v>577</v>
      </c>
      <c r="AD22" s="279" t="s">
        <v>577</v>
      </c>
      <c r="AE22" s="279" t="s">
        <v>575</v>
      </c>
      <c r="AF22" s="279" t="s">
        <v>575</v>
      </c>
      <c r="AG22" s="279" t="s">
        <v>525</v>
      </c>
      <c r="AH22" s="279" t="s">
        <v>525</v>
      </c>
      <c r="AI22" s="279" t="s">
        <v>455</v>
      </c>
      <c r="AJ22" s="279" t="s">
        <v>455</v>
      </c>
      <c r="AK22" s="279" t="s">
        <v>455</v>
      </c>
      <c r="AL22" s="279" t="s">
        <v>575</v>
      </c>
      <c r="AM22" s="279" t="s">
        <v>575</v>
      </c>
      <c r="AN22" s="279" t="s">
        <v>574</v>
      </c>
      <c r="AO22" s="279" t="s">
        <v>574</v>
      </c>
      <c r="AP22" s="279" t="s">
        <v>255</v>
      </c>
      <c r="AQ22" s="279" t="s">
        <v>255</v>
      </c>
      <c r="AR22" s="279" t="s">
        <v>255</v>
      </c>
      <c r="AS22" s="279" t="s">
        <v>575</v>
      </c>
      <c r="AT22" s="279" t="s">
        <v>575</v>
      </c>
      <c r="AU22" s="279" t="s">
        <v>301</v>
      </c>
      <c r="AV22" s="279" t="s">
        <v>301</v>
      </c>
      <c r="AX22" s="118"/>
      <c r="AY22" s="118">
        <f t="shared" si="0"/>
        <v>1</v>
      </c>
      <c r="AZ22" s="118">
        <f t="shared" si="43"/>
        <v>0</v>
      </c>
      <c r="BA22" s="118">
        <f t="shared" si="44"/>
        <v>1</v>
      </c>
      <c r="BB22" s="118">
        <f t="shared" si="45"/>
        <v>0</v>
      </c>
      <c r="BC22" s="118">
        <f t="shared" si="46"/>
        <v>1</v>
      </c>
      <c r="BD22" s="118">
        <f t="shared" si="47"/>
        <v>0</v>
      </c>
      <c r="BE22" s="118">
        <f t="shared" si="48"/>
        <v>0</v>
      </c>
      <c r="BF22" s="118">
        <f t="shared" si="1"/>
        <v>0</v>
      </c>
      <c r="BG22" s="117">
        <f t="shared" si="49"/>
        <v>1</v>
      </c>
      <c r="BH22" s="118">
        <f t="shared" si="2"/>
        <v>1</v>
      </c>
      <c r="BI22" s="118">
        <f t="shared" si="3"/>
        <v>0</v>
      </c>
      <c r="BJ22" s="117">
        <f t="shared" si="4"/>
        <v>0</v>
      </c>
      <c r="BK22" s="118">
        <f t="shared" si="5"/>
        <v>0</v>
      </c>
      <c r="BL22" s="118">
        <f t="shared" si="50"/>
        <v>1</v>
      </c>
      <c r="BM22" s="118">
        <f t="shared" si="51"/>
        <v>0</v>
      </c>
      <c r="BN22" s="118">
        <f t="shared" si="6"/>
        <v>1</v>
      </c>
      <c r="BO22" s="117">
        <f t="shared" si="7"/>
        <v>1</v>
      </c>
      <c r="BP22" s="117">
        <f t="shared" si="8"/>
        <v>0</v>
      </c>
      <c r="BQ22" s="117">
        <f t="shared" si="9"/>
        <v>1</v>
      </c>
      <c r="BR22" s="117">
        <f t="shared" si="52"/>
        <v>1</v>
      </c>
      <c r="BS22" s="117">
        <f t="shared" si="53"/>
        <v>0</v>
      </c>
      <c r="BT22" s="117">
        <f t="shared" si="10"/>
        <v>1</v>
      </c>
      <c r="BU22" s="117">
        <f t="shared" si="11"/>
        <v>0</v>
      </c>
      <c r="BV22" s="117">
        <f t="shared" si="12"/>
        <v>0</v>
      </c>
      <c r="BW22" s="117">
        <f t="shared" si="13"/>
        <v>0</v>
      </c>
      <c r="BX22" s="117">
        <f t="shared" si="14"/>
        <v>0</v>
      </c>
      <c r="BY22" s="117">
        <f t="shared" si="54"/>
        <v>0</v>
      </c>
      <c r="BZ22" s="117">
        <f t="shared" si="55"/>
        <v>0</v>
      </c>
      <c r="CA22" s="117">
        <f t="shared" si="56"/>
        <v>0</v>
      </c>
      <c r="CB22" s="117">
        <f t="shared" si="15"/>
        <v>0</v>
      </c>
      <c r="CC22" s="117">
        <f t="shared" si="16"/>
        <v>1</v>
      </c>
      <c r="CD22" s="117">
        <f t="shared" si="57"/>
        <v>0</v>
      </c>
      <c r="CE22" s="117">
        <f t="shared" si="17"/>
        <v>1</v>
      </c>
      <c r="CF22" s="117">
        <f t="shared" si="58"/>
        <v>4</v>
      </c>
      <c r="CG22" s="117">
        <f t="shared" si="59"/>
        <v>3</v>
      </c>
      <c r="CH22" s="117">
        <f t="shared" si="18"/>
        <v>0</v>
      </c>
      <c r="CI22" s="117">
        <f t="shared" si="19"/>
        <v>1</v>
      </c>
      <c r="CJ22" s="117">
        <f t="shared" si="20"/>
        <v>1</v>
      </c>
      <c r="CK22" s="117">
        <f t="shared" si="60"/>
        <v>0</v>
      </c>
      <c r="CL22" s="117">
        <f t="shared" si="61"/>
        <v>0</v>
      </c>
      <c r="CM22" s="117">
        <f t="shared" si="62"/>
        <v>0</v>
      </c>
      <c r="CN22" s="117">
        <f t="shared" si="21"/>
        <v>0</v>
      </c>
      <c r="CO22" s="117">
        <f t="shared" si="63"/>
        <v>0</v>
      </c>
      <c r="CP22" s="117">
        <f t="shared" si="64"/>
        <v>0</v>
      </c>
      <c r="CQ22" s="117">
        <f t="shared" si="65"/>
        <v>0</v>
      </c>
      <c r="CR22" s="117">
        <f t="shared" si="66"/>
        <v>0</v>
      </c>
      <c r="CS22" s="117">
        <f t="shared" si="22"/>
        <v>0</v>
      </c>
      <c r="CT22" s="117">
        <f t="shared" si="23"/>
        <v>0</v>
      </c>
      <c r="CU22" s="117">
        <f t="shared" si="24"/>
        <v>0</v>
      </c>
      <c r="CV22" s="117">
        <f t="shared" si="67"/>
        <v>0</v>
      </c>
      <c r="CW22" s="117">
        <f t="shared" si="68"/>
        <v>0</v>
      </c>
      <c r="CX22" s="117">
        <f t="shared" si="25"/>
        <v>0</v>
      </c>
      <c r="CY22" s="117">
        <f t="shared" si="26"/>
        <v>0</v>
      </c>
      <c r="CZ22" s="117">
        <f t="shared" si="69"/>
        <v>0</v>
      </c>
      <c r="DA22" s="117">
        <f t="shared" si="70"/>
        <v>0</v>
      </c>
      <c r="DB22" s="117">
        <f t="shared" si="82"/>
        <v>0</v>
      </c>
      <c r="DC22" s="117">
        <f t="shared" si="27"/>
        <v>0</v>
      </c>
      <c r="DD22" s="117">
        <f t="shared" si="71"/>
        <v>0</v>
      </c>
      <c r="DE22" s="117">
        <f t="shared" si="72"/>
        <v>0</v>
      </c>
      <c r="DF22" s="117">
        <f t="shared" si="28"/>
        <v>0</v>
      </c>
      <c r="DG22" s="117">
        <f t="shared" si="29"/>
        <v>0</v>
      </c>
      <c r="DH22" s="117">
        <f t="shared" si="30"/>
        <v>0</v>
      </c>
      <c r="DI22" s="117">
        <f t="shared" si="73"/>
        <v>0</v>
      </c>
      <c r="DJ22" s="117">
        <f t="shared" si="74"/>
        <v>0</v>
      </c>
      <c r="DK22" s="117">
        <f t="shared" si="75"/>
        <v>0</v>
      </c>
      <c r="DL22" s="117">
        <f t="shared" si="31"/>
        <v>0</v>
      </c>
      <c r="DM22" s="117">
        <f t="shared" si="32"/>
        <v>1</v>
      </c>
      <c r="DN22" s="117">
        <f t="shared" si="33"/>
        <v>1</v>
      </c>
      <c r="DO22" s="117">
        <f t="shared" si="76"/>
        <v>0</v>
      </c>
      <c r="DP22" s="117">
        <f t="shared" si="34"/>
        <v>1</v>
      </c>
      <c r="DQ22" s="117">
        <f t="shared" si="35"/>
        <v>0</v>
      </c>
      <c r="DR22" s="117">
        <f t="shared" si="36"/>
        <v>1</v>
      </c>
      <c r="DS22" s="117">
        <f t="shared" si="77"/>
        <v>0</v>
      </c>
      <c r="DT22" s="117">
        <f t="shared" si="78"/>
        <v>1</v>
      </c>
      <c r="DU22" s="117">
        <f t="shared" si="79"/>
        <v>0</v>
      </c>
      <c r="DV22" s="117">
        <f t="shared" si="37"/>
        <v>1</v>
      </c>
      <c r="DW22" s="117">
        <f t="shared" si="38"/>
        <v>0</v>
      </c>
      <c r="DX22" s="117">
        <f t="shared" si="39"/>
        <v>1</v>
      </c>
      <c r="DY22" s="117">
        <f t="shared" si="40"/>
        <v>0</v>
      </c>
      <c r="DZ22" s="117">
        <f t="shared" si="41"/>
        <v>0</v>
      </c>
      <c r="EA22" s="117">
        <f t="shared" si="42"/>
        <v>0</v>
      </c>
      <c r="EB22" s="118">
        <f t="shared" si="80"/>
        <v>1</v>
      </c>
      <c r="EC22" s="118">
        <f t="shared" si="81"/>
        <v>0</v>
      </c>
      <c r="ED22" s="7"/>
      <c r="EE22" s="7"/>
      <c r="EF22" s="7"/>
      <c r="EG22" s="7"/>
    </row>
    <row r="23" spans="1:137" ht="17.100000000000001" customHeight="1" x14ac:dyDescent="0.25">
      <c r="A23" s="774"/>
      <c r="B23" s="777"/>
      <c r="C23" s="172">
        <v>2</v>
      </c>
      <c r="D23" s="63" t="s">
        <v>520</v>
      </c>
      <c r="E23" s="65" t="s">
        <v>508</v>
      </c>
      <c r="F23" s="161" t="s">
        <v>456</v>
      </c>
      <c r="G23" s="164" t="s">
        <v>391</v>
      </c>
      <c r="H23" s="161" t="s">
        <v>604</v>
      </c>
      <c r="I23" s="146" t="s">
        <v>454</v>
      </c>
      <c r="J23" s="85" t="s">
        <v>577</v>
      </c>
      <c r="K23" s="63" t="s">
        <v>569</v>
      </c>
      <c r="L23" s="65" t="s">
        <v>569</v>
      </c>
      <c r="M23" s="161" t="s">
        <v>569</v>
      </c>
      <c r="N23" s="164" t="s">
        <v>268</v>
      </c>
      <c r="O23" s="161" t="s">
        <v>592</v>
      </c>
      <c r="P23" s="146" t="s">
        <v>521</v>
      </c>
      <c r="Q23" s="85" t="s">
        <v>511</v>
      </c>
      <c r="R23" s="78" t="s">
        <v>562</v>
      </c>
      <c r="S23" s="154" t="s">
        <v>514</v>
      </c>
      <c r="T23" s="161" t="s">
        <v>562</v>
      </c>
      <c r="U23" s="164" t="s">
        <v>562</v>
      </c>
      <c r="V23" s="161" t="s">
        <v>575</v>
      </c>
      <c r="W23" s="146" t="s">
        <v>562</v>
      </c>
      <c r="X23" s="85" t="s">
        <v>301</v>
      </c>
      <c r="Y23" s="733" t="s">
        <v>27</v>
      </c>
      <c r="Z23" s="732"/>
      <c r="AA23" s="23"/>
      <c r="AB23" s="279" t="s">
        <v>577</v>
      </c>
      <c r="AC23" s="279" t="s">
        <v>577</v>
      </c>
      <c r="AD23" s="279" t="s">
        <v>577</v>
      </c>
      <c r="AE23" s="279" t="s">
        <v>575</v>
      </c>
      <c r="AF23" s="279" t="s">
        <v>575</v>
      </c>
      <c r="AG23" s="279" t="s">
        <v>511</v>
      </c>
      <c r="AH23" s="279" t="s">
        <v>511</v>
      </c>
      <c r="AI23" s="279" t="s">
        <v>455</v>
      </c>
      <c r="AJ23" s="279" t="s">
        <v>455</v>
      </c>
      <c r="AK23" s="279" t="s">
        <v>455</v>
      </c>
      <c r="AL23" s="279" t="s">
        <v>575</v>
      </c>
      <c r="AM23" s="279" t="s">
        <v>575</v>
      </c>
      <c r="AN23" s="279" t="s">
        <v>574</v>
      </c>
      <c r="AO23" s="279" t="s">
        <v>574</v>
      </c>
      <c r="AP23" s="279" t="s">
        <v>255</v>
      </c>
      <c r="AQ23" s="279" t="s">
        <v>255</v>
      </c>
      <c r="AR23" s="279" t="s">
        <v>255</v>
      </c>
      <c r="AS23" s="279" t="s">
        <v>575</v>
      </c>
      <c r="AT23" s="279" t="s">
        <v>575</v>
      </c>
      <c r="AU23" s="279" t="s">
        <v>301</v>
      </c>
      <c r="AV23" s="279" t="s">
        <v>301</v>
      </c>
      <c r="AX23" s="118"/>
      <c r="AY23" s="118">
        <f t="shared" si="0"/>
        <v>1</v>
      </c>
      <c r="AZ23" s="118">
        <f t="shared" si="43"/>
        <v>0</v>
      </c>
      <c r="BA23" s="118">
        <f t="shared" si="44"/>
        <v>1</v>
      </c>
      <c r="BB23" s="118">
        <f t="shared" si="45"/>
        <v>0</v>
      </c>
      <c r="BC23" s="118">
        <f t="shared" si="46"/>
        <v>1</v>
      </c>
      <c r="BD23" s="118">
        <f t="shared" si="47"/>
        <v>0</v>
      </c>
      <c r="BE23" s="118">
        <f t="shared" si="48"/>
        <v>0</v>
      </c>
      <c r="BF23" s="118">
        <f t="shared" si="1"/>
        <v>0</v>
      </c>
      <c r="BG23" s="117">
        <f t="shared" si="49"/>
        <v>1</v>
      </c>
      <c r="BH23" s="118">
        <f t="shared" si="2"/>
        <v>1</v>
      </c>
      <c r="BI23" s="118">
        <f t="shared" si="3"/>
        <v>0</v>
      </c>
      <c r="BJ23" s="117">
        <f t="shared" si="4"/>
        <v>0</v>
      </c>
      <c r="BK23" s="118">
        <f t="shared" si="5"/>
        <v>0</v>
      </c>
      <c r="BL23" s="118">
        <f t="shared" si="50"/>
        <v>1</v>
      </c>
      <c r="BM23" s="118">
        <f t="shared" si="51"/>
        <v>0</v>
      </c>
      <c r="BN23" s="118">
        <f t="shared" si="6"/>
        <v>1</v>
      </c>
      <c r="BO23" s="117">
        <f t="shared" si="7"/>
        <v>1</v>
      </c>
      <c r="BP23" s="117">
        <f t="shared" si="8"/>
        <v>0</v>
      </c>
      <c r="BQ23" s="117">
        <f t="shared" si="9"/>
        <v>1</v>
      </c>
      <c r="BR23" s="117">
        <f t="shared" si="52"/>
        <v>1</v>
      </c>
      <c r="BS23" s="117">
        <f t="shared" si="53"/>
        <v>0</v>
      </c>
      <c r="BT23" s="117">
        <f t="shared" si="10"/>
        <v>1</v>
      </c>
      <c r="BU23" s="117">
        <f t="shared" si="11"/>
        <v>0</v>
      </c>
      <c r="BV23" s="117">
        <f t="shared" si="12"/>
        <v>0</v>
      </c>
      <c r="BW23" s="117">
        <f t="shared" si="13"/>
        <v>0</v>
      </c>
      <c r="BX23" s="117">
        <f t="shared" si="14"/>
        <v>0</v>
      </c>
      <c r="BY23" s="117">
        <f t="shared" si="54"/>
        <v>0</v>
      </c>
      <c r="BZ23" s="117">
        <f t="shared" si="55"/>
        <v>0</v>
      </c>
      <c r="CA23" s="117">
        <f t="shared" si="56"/>
        <v>0</v>
      </c>
      <c r="CB23" s="117">
        <f t="shared" si="15"/>
        <v>0</v>
      </c>
      <c r="CC23" s="117">
        <f t="shared" si="16"/>
        <v>1</v>
      </c>
      <c r="CD23" s="117">
        <f t="shared" si="57"/>
        <v>0</v>
      </c>
      <c r="CE23" s="117">
        <f t="shared" si="17"/>
        <v>1</v>
      </c>
      <c r="CF23" s="117">
        <f t="shared" si="58"/>
        <v>4</v>
      </c>
      <c r="CG23" s="117">
        <f t="shared" si="59"/>
        <v>3</v>
      </c>
      <c r="CH23" s="117">
        <f t="shared" si="18"/>
        <v>0</v>
      </c>
      <c r="CI23" s="117">
        <f t="shared" si="19"/>
        <v>1</v>
      </c>
      <c r="CJ23" s="117">
        <f t="shared" si="20"/>
        <v>1</v>
      </c>
      <c r="CK23" s="117">
        <f t="shared" si="60"/>
        <v>0</v>
      </c>
      <c r="CL23" s="117">
        <f t="shared" si="61"/>
        <v>0</v>
      </c>
      <c r="CM23" s="117">
        <f t="shared" si="62"/>
        <v>0</v>
      </c>
      <c r="CN23" s="117">
        <f t="shared" si="21"/>
        <v>0</v>
      </c>
      <c r="CO23" s="117">
        <f t="shared" si="63"/>
        <v>0</v>
      </c>
      <c r="CP23" s="117">
        <f t="shared" si="64"/>
        <v>0</v>
      </c>
      <c r="CQ23" s="117">
        <f t="shared" si="65"/>
        <v>0</v>
      </c>
      <c r="CR23" s="117">
        <f t="shared" si="66"/>
        <v>0</v>
      </c>
      <c r="CS23" s="117">
        <f t="shared" si="22"/>
        <v>0</v>
      </c>
      <c r="CT23" s="117">
        <f t="shared" si="23"/>
        <v>0</v>
      </c>
      <c r="CU23" s="117">
        <f t="shared" si="24"/>
        <v>0</v>
      </c>
      <c r="CV23" s="117">
        <f t="shared" si="67"/>
        <v>0</v>
      </c>
      <c r="CW23" s="117">
        <f t="shared" si="68"/>
        <v>0</v>
      </c>
      <c r="CX23" s="117">
        <f t="shared" si="25"/>
        <v>0</v>
      </c>
      <c r="CY23" s="117">
        <f t="shared" si="26"/>
        <v>0</v>
      </c>
      <c r="CZ23" s="117">
        <f t="shared" si="69"/>
        <v>0</v>
      </c>
      <c r="DA23" s="117">
        <f t="shared" si="70"/>
        <v>0</v>
      </c>
      <c r="DB23" s="117">
        <f t="shared" si="82"/>
        <v>0</v>
      </c>
      <c r="DC23" s="117">
        <f t="shared" si="27"/>
        <v>0</v>
      </c>
      <c r="DD23" s="117">
        <f t="shared" si="71"/>
        <v>0</v>
      </c>
      <c r="DE23" s="117">
        <f t="shared" si="72"/>
        <v>0</v>
      </c>
      <c r="DF23" s="117">
        <f t="shared" si="28"/>
        <v>0</v>
      </c>
      <c r="DG23" s="117">
        <f t="shared" si="29"/>
        <v>0</v>
      </c>
      <c r="DH23" s="117">
        <f t="shared" si="30"/>
        <v>0</v>
      </c>
      <c r="DI23" s="117">
        <f t="shared" si="73"/>
        <v>0</v>
      </c>
      <c r="DJ23" s="117">
        <f t="shared" si="74"/>
        <v>0</v>
      </c>
      <c r="DK23" s="117">
        <f t="shared" si="75"/>
        <v>0</v>
      </c>
      <c r="DL23" s="117">
        <f t="shared" si="31"/>
        <v>0</v>
      </c>
      <c r="DM23" s="117">
        <f t="shared" si="32"/>
        <v>1</v>
      </c>
      <c r="DN23" s="117">
        <f t="shared" si="33"/>
        <v>1</v>
      </c>
      <c r="DO23" s="117">
        <f t="shared" si="76"/>
        <v>0</v>
      </c>
      <c r="DP23" s="117">
        <f t="shared" si="34"/>
        <v>1</v>
      </c>
      <c r="DQ23" s="117">
        <f t="shared" si="35"/>
        <v>0</v>
      </c>
      <c r="DR23" s="117">
        <f t="shared" si="36"/>
        <v>1</v>
      </c>
      <c r="DS23" s="117">
        <f t="shared" si="77"/>
        <v>0</v>
      </c>
      <c r="DT23" s="117">
        <f t="shared" si="78"/>
        <v>1</v>
      </c>
      <c r="DU23" s="117">
        <f t="shared" si="79"/>
        <v>0</v>
      </c>
      <c r="DV23" s="117">
        <f t="shared" si="37"/>
        <v>1</v>
      </c>
      <c r="DW23" s="117">
        <f t="shared" si="38"/>
        <v>0</v>
      </c>
      <c r="DX23" s="117">
        <f t="shared" si="39"/>
        <v>1</v>
      </c>
      <c r="DY23" s="117">
        <f t="shared" si="40"/>
        <v>0</v>
      </c>
      <c r="DZ23" s="117">
        <f t="shared" si="41"/>
        <v>0</v>
      </c>
      <c r="EA23" s="117">
        <f t="shared" si="42"/>
        <v>0</v>
      </c>
      <c r="EB23" s="118">
        <f t="shared" si="80"/>
        <v>1</v>
      </c>
      <c r="EC23" s="118">
        <f t="shared" si="81"/>
        <v>0</v>
      </c>
      <c r="ED23" s="7"/>
      <c r="EE23" s="7"/>
      <c r="EF23" s="7"/>
      <c r="EG23" s="7"/>
    </row>
    <row r="24" spans="1:137" ht="17.100000000000001" customHeight="1" x14ac:dyDescent="0.25">
      <c r="A24" s="774"/>
      <c r="B24" s="777"/>
      <c r="C24" s="172">
        <v>3</v>
      </c>
      <c r="D24" s="63" t="s">
        <v>520</v>
      </c>
      <c r="E24" s="65" t="s">
        <v>508</v>
      </c>
      <c r="F24" s="161" t="s">
        <v>577</v>
      </c>
      <c r="G24" s="164" t="s">
        <v>456</v>
      </c>
      <c r="H24" s="161" t="s">
        <v>573</v>
      </c>
      <c r="I24" s="146" t="s">
        <v>604</v>
      </c>
      <c r="J24" s="85" t="s">
        <v>596</v>
      </c>
      <c r="K24" s="63" t="s">
        <v>457</v>
      </c>
      <c r="L24" s="65" t="s">
        <v>341</v>
      </c>
      <c r="M24" s="161" t="s">
        <v>455</v>
      </c>
      <c r="N24" s="153" t="s">
        <v>579</v>
      </c>
      <c r="O24" s="161" t="s">
        <v>588</v>
      </c>
      <c r="P24" s="146" t="s">
        <v>583</v>
      </c>
      <c r="Q24" s="288" t="s">
        <v>354</v>
      </c>
      <c r="R24" s="78" t="s">
        <v>509</v>
      </c>
      <c r="S24" s="154" t="s">
        <v>241</v>
      </c>
      <c r="T24" s="161" t="s">
        <v>514</v>
      </c>
      <c r="U24" s="164" t="s">
        <v>575</v>
      </c>
      <c r="V24" s="161" t="s">
        <v>268</v>
      </c>
      <c r="W24" s="146" t="s">
        <v>511</v>
      </c>
      <c r="X24" s="85" t="s">
        <v>523</v>
      </c>
      <c r="Y24" s="269" t="s">
        <v>537</v>
      </c>
      <c r="Z24" s="20" t="s">
        <v>548</v>
      </c>
      <c r="AA24" s="190"/>
      <c r="AB24" s="279" t="s">
        <v>593</v>
      </c>
      <c r="AC24" s="279" t="s">
        <v>593</v>
      </c>
      <c r="AD24" s="279" t="s">
        <v>593</v>
      </c>
      <c r="AE24" s="279" t="s">
        <v>575</v>
      </c>
      <c r="AF24" s="279" t="s">
        <v>575</v>
      </c>
      <c r="AG24" s="279" t="s">
        <v>511</v>
      </c>
      <c r="AH24" s="279" t="s">
        <v>511</v>
      </c>
      <c r="AI24" s="279" t="s">
        <v>594</v>
      </c>
      <c r="AJ24" s="279" t="s">
        <v>594</v>
      </c>
      <c r="AK24" s="279" t="s">
        <v>594</v>
      </c>
      <c r="AL24" s="279" t="s">
        <v>575</v>
      </c>
      <c r="AM24" s="279" t="s">
        <v>575</v>
      </c>
      <c r="AN24" s="279" t="s">
        <v>511</v>
      </c>
      <c r="AO24" s="279" t="s">
        <v>511</v>
      </c>
      <c r="AP24" s="279" t="s">
        <v>514</v>
      </c>
      <c r="AQ24" s="279" t="s">
        <v>514</v>
      </c>
      <c r="AR24" s="279" t="s">
        <v>514</v>
      </c>
      <c r="AS24" s="279" t="s">
        <v>575</v>
      </c>
      <c r="AT24" s="279" t="s">
        <v>575</v>
      </c>
      <c r="AU24" s="279" t="s">
        <v>511</v>
      </c>
      <c r="AV24" s="279" t="s">
        <v>511</v>
      </c>
      <c r="AX24" s="118"/>
      <c r="AY24" s="118">
        <f t="shared" si="0"/>
        <v>1</v>
      </c>
      <c r="AZ24" s="118">
        <f t="shared" si="43"/>
        <v>0</v>
      </c>
      <c r="BA24" s="118">
        <f t="shared" si="44"/>
        <v>1</v>
      </c>
      <c r="BB24" s="118">
        <f t="shared" si="45"/>
        <v>0</v>
      </c>
      <c r="BC24" s="118">
        <f t="shared" si="46"/>
        <v>1</v>
      </c>
      <c r="BD24" s="118">
        <f t="shared" si="47"/>
        <v>0</v>
      </c>
      <c r="BE24" s="118">
        <f t="shared" si="48"/>
        <v>1</v>
      </c>
      <c r="BF24" s="118">
        <f t="shared" si="1"/>
        <v>1</v>
      </c>
      <c r="BG24" s="117">
        <f t="shared" si="49"/>
        <v>0</v>
      </c>
      <c r="BH24" s="118">
        <f t="shared" si="2"/>
        <v>1</v>
      </c>
      <c r="BI24" s="118">
        <f t="shared" si="3"/>
        <v>1</v>
      </c>
      <c r="BJ24" s="117">
        <f t="shared" si="4"/>
        <v>0</v>
      </c>
      <c r="BK24" s="118">
        <f t="shared" si="5"/>
        <v>1</v>
      </c>
      <c r="BL24" s="118">
        <f t="shared" si="50"/>
        <v>0</v>
      </c>
      <c r="BM24" s="118">
        <f t="shared" si="51"/>
        <v>0</v>
      </c>
      <c r="BN24" s="118">
        <f t="shared" si="6"/>
        <v>0</v>
      </c>
      <c r="BO24" s="117">
        <f t="shared" si="7"/>
        <v>1</v>
      </c>
      <c r="BP24" s="117">
        <f t="shared" si="8"/>
        <v>0</v>
      </c>
      <c r="BQ24" s="117">
        <f t="shared" si="9"/>
        <v>1</v>
      </c>
      <c r="BR24" s="117">
        <f t="shared" si="52"/>
        <v>1</v>
      </c>
      <c r="BS24" s="117">
        <f t="shared" si="53"/>
        <v>0</v>
      </c>
      <c r="BT24" s="117">
        <f t="shared" si="10"/>
        <v>1</v>
      </c>
      <c r="BU24" s="117">
        <f t="shared" si="11"/>
        <v>0</v>
      </c>
      <c r="BV24" s="117">
        <f t="shared" si="12"/>
        <v>0</v>
      </c>
      <c r="BW24" s="117">
        <f t="shared" si="13"/>
        <v>0</v>
      </c>
      <c r="BX24" s="117">
        <f t="shared" si="14"/>
        <v>0</v>
      </c>
      <c r="BY24" s="117">
        <f t="shared" si="54"/>
        <v>1</v>
      </c>
      <c r="BZ24" s="117">
        <f t="shared" si="55"/>
        <v>0</v>
      </c>
      <c r="CA24" s="117">
        <f t="shared" si="56"/>
        <v>0</v>
      </c>
      <c r="CB24" s="117">
        <f t="shared" si="15"/>
        <v>1</v>
      </c>
      <c r="CC24" s="117">
        <f t="shared" si="16"/>
        <v>1</v>
      </c>
      <c r="CD24" s="117">
        <f t="shared" si="57"/>
        <v>0</v>
      </c>
      <c r="CE24" s="117">
        <f t="shared" si="17"/>
        <v>1</v>
      </c>
      <c r="CF24" s="117">
        <f t="shared" si="58"/>
        <v>0</v>
      </c>
      <c r="CG24" s="117">
        <f t="shared" si="59"/>
        <v>0</v>
      </c>
      <c r="CH24" s="117">
        <f t="shared" si="18"/>
        <v>0</v>
      </c>
      <c r="CI24" s="117">
        <f t="shared" si="19"/>
        <v>1</v>
      </c>
      <c r="CJ24" s="117">
        <f t="shared" si="20"/>
        <v>1</v>
      </c>
      <c r="CK24" s="117">
        <f t="shared" si="60"/>
        <v>0</v>
      </c>
      <c r="CL24" s="117">
        <f t="shared" si="61"/>
        <v>0</v>
      </c>
      <c r="CM24" s="117">
        <f t="shared" si="62"/>
        <v>0</v>
      </c>
      <c r="CN24" s="117">
        <f t="shared" si="21"/>
        <v>0</v>
      </c>
      <c r="CO24" s="117">
        <f t="shared" si="63"/>
        <v>0</v>
      </c>
      <c r="CP24" s="117">
        <f t="shared" si="64"/>
        <v>0</v>
      </c>
      <c r="CQ24" s="117">
        <f t="shared" si="65"/>
        <v>1</v>
      </c>
      <c r="CR24" s="117">
        <f t="shared" si="66"/>
        <v>1</v>
      </c>
      <c r="CS24" s="117">
        <f t="shared" si="22"/>
        <v>1</v>
      </c>
      <c r="CT24" s="117">
        <f t="shared" si="23"/>
        <v>0</v>
      </c>
      <c r="CU24" s="117">
        <f t="shared" si="24"/>
        <v>1</v>
      </c>
      <c r="CV24" s="117">
        <f t="shared" si="67"/>
        <v>1</v>
      </c>
      <c r="CW24" s="117">
        <f t="shared" si="68"/>
        <v>0</v>
      </c>
      <c r="CX24" s="117">
        <f t="shared" si="25"/>
        <v>1</v>
      </c>
      <c r="CY24" s="117">
        <f t="shared" si="26"/>
        <v>0</v>
      </c>
      <c r="CZ24" s="117">
        <f t="shared" si="69"/>
        <v>0</v>
      </c>
      <c r="DA24" s="117">
        <f t="shared" si="70"/>
        <v>0</v>
      </c>
      <c r="DB24" s="117">
        <f t="shared" si="82"/>
        <v>0</v>
      </c>
      <c r="DC24" s="117">
        <f t="shared" si="27"/>
        <v>0</v>
      </c>
      <c r="DD24" s="117">
        <f t="shared" si="71"/>
        <v>0</v>
      </c>
      <c r="DE24" s="117">
        <f t="shared" si="72"/>
        <v>0</v>
      </c>
      <c r="DF24" s="117">
        <f t="shared" si="28"/>
        <v>0</v>
      </c>
      <c r="DG24" s="117">
        <f t="shared" si="29"/>
        <v>0</v>
      </c>
      <c r="DH24" s="117">
        <f t="shared" si="30"/>
        <v>0</v>
      </c>
      <c r="DI24" s="117">
        <f t="shared" si="73"/>
        <v>1</v>
      </c>
      <c r="DJ24" s="117">
        <f t="shared" si="74"/>
        <v>0</v>
      </c>
      <c r="DK24" s="117">
        <f t="shared" si="75"/>
        <v>1</v>
      </c>
      <c r="DL24" s="117">
        <f t="shared" si="31"/>
        <v>0</v>
      </c>
      <c r="DM24" s="117">
        <f t="shared" si="32"/>
        <v>1</v>
      </c>
      <c r="DN24" s="117">
        <f t="shared" si="33"/>
        <v>1</v>
      </c>
      <c r="DO24" s="117">
        <f t="shared" si="76"/>
        <v>0</v>
      </c>
      <c r="DP24" s="117">
        <f t="shared" si="34"/>
        <v>1</v>
      </c>
      <c r="DQ24" s="117">
        <f t="shared" si="35"/>
        <v>0</v>
      </c>
      <c r="DR24" s="117">
        <f t="shared" si="36"/>
        <v>1</v>
      </c>
      <c r="DS24" s="117">
        <f t="shared" si="77"/>
        <v>0</v>
      </c>
      <c r="DT24" s="117">
        <f t="shared" si="78"/>
        <v>0</v>
      </c>
      <c r="DU24" s="117">
        <f t="shared" si="79"/>
        <v>0</v>
      </c>
      <c r="DV24" s="117">
        <f t="shared" si="37"/>
        <v>0</v>
      </c>
      <c r="DW24" s="117">
        <f t="shared" si="38"/>
        <v>0</v>
      </c>
      <c r="DX24" s="117">
        <f t="shared" si="39"/>
        <v>0</v>
      </c>
      <c r="DY24" s="117">
        <f t="shared" si="40"/>
        <v>1</v>
      </c>
      <c r="DZ24" s="117">
        <f t="shared" si="41"/>
        <v>0</v>
      </c>
      <c r="EA24" s="117">
        <f t="shared" si="42"/>
        <v>1</v>
      </c>
      <c r="EB24" s="118">
        <f t="shared" si="80"/>
        <v>0</v>
      </c>
      <c r="EC24" s="118">
        <f t="shared" si="81"/>
        <v>1</v>
      </c>
      <c r="ED24" s="7"/>
      <c r="EE24" s="7"/>
      <c r="EF24" s="7"/>
      <c r="EG24" s="7"/>
    </row>
    <row r="25" spans="1:137" ht="17.100000000000001" customHeight="1" x14ac:dyDescent="0.25">
      <c r="A25" s="774"/>
      <c r="B25" s="777"/>
      <c r="C25" s="172">
        <v>4</v>
      </c>
      <c r="D25" s="63" t="s">
        <v>391</v>
      </c>
      <c r="E25" s="65" t="s">
        <v>520</v>
      </c>
      <c r="F25" s="161" t="s">
        <v>577</v>
      </c>
      <c r="G25" s="164" t="s">
        <v>456</v>
      </c>
      <c r="H25" s="161" t="s">
        <v>573</v>
      </c>
      <c r="I25" s="146" t="s">
        <v>604</v>
      </c>
      <c r="J25" s="85" t="s">
        <v>596</v>
      </c>
      <c r="K25" s="63" t="s">
        <v>457</v>
      </c>
      <c r="L25" s="65" t="s">
        <v>341</v>
      </c>
      <c r="M25" s="161" t="s">
        <v>455</v>
      </c>
      <c r="N25" s="154" t="s">
        <v>579</v>
      </c>
      <c r="O25" s="161" t="s">
        <v>588</v>
      </c>
      <c r="P25" s="146" t="s">
        <v>583</v>
      </c>
      <c r="Q25" s="85" t="s">
        <v>570</v>
      </c>
      <c r="R25" s="78" t="s">
        <v>509</v>
      </c>
      <c r="S25" s="154" t="s">
        <v>241</v>
      </c>
      <c r="T25" s="161" t="s">
        <v>514</v>
      </c>
      <c r="U25" s="164" t="s">
        <v>575</v>
      </c>
      <c r="V25" s="161" t="s">
        <v>268</v>
      </c>
      <c r="W25" s="164" t="s">
        <v>511</v>
      </c>
      <c r="X25" s="85" t="s">
        <v>523</v>
      </c>
      <c r="Y25" s="269" t="s">
        <v>538</v>
      </c>
      <c r="Z25" s="20" t="s">
        <v>549</v>
      </c>
      <c r="AA25" s="23"/>
      <c r="AB25" s="279" t="s">
        <v>593</v>
      </c>
      <c r="AC25" s="279" t="s">
        <v>593</v>
      </c>
      <c r="AD25" s="279" t="s">
        <v>593</v>
      </c>
      <c r="AE25" s="279" t="s">
        <v>577</v>
      </c>
      <c r="AF25" s="279" t="s">
        <v>577</v>
      </c>
      <c r="AG25" s="279" t="s">
        <v>577</v>
      </c>
      <c r="AH25" s="279" t="s">
        <v>577</v>
      </c>
      <c r="AI25" s="279" t="s">
        <v>594</v>
      </c>
      <c r="AJ25" s="279" t="s">
        <v>594</v>
      </c>
      <c r="AK25" s="279" t="s">
        <v>594</v>
      </c>
      <c r="AL25" s="279" t="s">
        <v>575</v>
      </c>
      <c r="AM25" s="279" t="s">
        <v>575</v>
      </c>
      <c r="AN25" s="279" t="s">
        <v>511</v>
      </c>
      <c r="AO25" s="279" t="s">
        <v>511</v>
      </c>
      <c r="AP25" s="279" t="s">
        <v>514</v>
      </c>
      <c r="AQ25" s="279" t="s">
        <v>514</v>
      </c>
      <c r="AR25" s="279" t="s">
        <v>514</v>
      </c>
      <c r="AS25" s="279" t="s">
        <v>575</v>
      </c>
      <c r="AT25" s="279" t="s">
        <v>575</v>
      </c>
      <c r="AU25" s="279" t="s">
        <v>511</v>
      </c>
      <c r="AV25" s="279" t="s">
        <v>511</v>
      </c>
      <c r="AX25" s="118"/>
      <c r="AY25" s="118">
        <f t="shared" si="0"/>
        <v>0</v>
      </c>
      <c r="AZ25" s="118">
        <f t="shared" si="43"/>
        <v>1</v>
      </c>
      <c r="BA25" s="118">
        <f t="shared" si="44"/>
        <v>1</v>
      </c>
      <c r="BB25" s="118">
        <f t="shared" si="45"/>
        <v>0</v>
      </c>
      <c r="BC25" s="118">
        <f t="shared" si="46"/>
        <v>1</v>
      </c>
      <c r="BD25" s="118">
        <f t="shared" si="47"/>
        <v>0</v>
      </c>
      <c r="BE25" s="118">
        <f t="shared" si="48"/>
        <v>1</v>
      </c>
      <c r="BF25" s="118">
        <f t="shared" si="1"/>
        <v>1</v>
      </c>
      <c r="BG25" s="117">
        <f t="shared" si="49"/>
        <v>0</v>
      </c>
      <c r="BH25" s="118">
        <f t="shared" si="2"/>
        <v>1</v>
      </c>
      <c r="BI25" s="118">
        <f t="shared" si="3"/>
        <v>1</v>
      </c>
      <c r="BJ25" s="117">
        <f t="shared" si="4"/>
        <v>0</v>
      </c>
      <c r="BK25" s="118">
        <f t="shared" si="5"/>
        <v>1</v>
      </c>
      <c r="BL25" s="118">
        <f t="shared" si="50"/>
        <v>0</v>
      </c>
      <c r="BM25" s="118">
        <f t="shared" si="51"/>
        <v>0</v>
      </c>
      <c r="BN25" s="118">
        <f t="shared" si="6"/>
        <v>0</v>
      </c>
      <c r="BO25" s="117">
        <f t="shared" si="7"/>
        <v>1</v>
      </c>
      <c r="BP25" s="117">
        <f t="shared" si="8"/>
        <v>0</v>
      </c>
      <c r="BQ25" s="117">
        <f t="shared" si="9"/>
        <v>1</v>
      </c>
      <c r="BR25" s="117">
        <f t="shared" si="52"/>
        <v>1</v>
      </c>
      <c r="BS25" s="117">
        <f t="shared" si="53"/>
        <v>0</v>
      </c>
      <c r="BT25" s="117">
        <f t="shared" si="10"/>
        <v>1</v>
      </c>
      <c r="BU25" s="117">
        <f t="shared" si="11"/>
        <v>0</v>
      </c>
      <c r="BV25" s="117">
        <f t="shared" si="12"/>
        <v>0</v>
      </c>
      <c r="BW25" s="117">
        <f t="shared" si="13"/>
        <v>0</v>
      </c>
      <c r="BX25" s="117">
        <f t="shared" si="14"/>
        <v>0</v>
      </c>
      <c r="BY25" s="117">
        <f t="shared" si="54"/>
        <v>1</v>
      </c>
      <c r="BZ25" s="117">
        <f t="shared" si="55"/>
        <v>0</v>
      </c>
      <c r="CA25" s="117">
        <f t="shared" si="56"/>
        <v>0</v>
      </c>
      <c r="CB25" s="117">
        <f t="shared" si="15"/>
        <v>1</v>
      </c>
      <c r="CC25" s="117">
        <f t="shared" si="16"/>
        <v>1</v>
      </c>
      <c r="CD25" s="117">
        <f t="shared" si="57"/>
        <v>0</v>
      </c>
      <c r="CE25" s="117">
        <f t="shared" si="17"/>
        <v>1</v>
      </c>
      <c r="CF25" s="117">
        <f t="shared" si="58"/>
        <v>0</v>
      </c>
      <c r="CG25" s="117">
        <f t="shared" si="59"/>
        <v>0</v>
      </c>
      <c r="CH25" s="117">
        <f t="shared" si="18"/>
        <v>0</v>
      </c>
      <c r="CI25" s="117">
        <f t="shared" si="19"/>
        <v>1</v>
      </c>
      <c r="CJ25" s="117">
        <f t="shared" si="20"/>
        <v>1</v>
      </c>
      <c r="CK25" s="117">
        <f t="shared" si="60"/>
        <v>0</v>
      </c>
      <c r="CL25" s="117">
        <f t="shared" si="61"/>
        <v>0</v>
      </c>
      <c r="CM25" s="117">
        <f t="shared" si="62"/>
        <v>0</v>
      </c>
      <c r="CN25" s="117">
        <f t="shared" si="21"/>
        <v>0</v>
      </c>
      <c r="CO25" s="117">
        <f t="shared" si="63"/>
        <v>0</v>
      </c>
      <c r="CP25" s="117">
        <f t="shared" si="64"/>
        <v>0</v>
      </c>
      <c r="CQ25" s="117">
        <f t="shared" si="65"/>
        <v>1</v>
      </c>
      <c r="CR25" s="117">
        <f t="shared" si="66"/>
        <v>1</v>
      </c>
      <c r="CS25" s="117">
        <f t="shared" si="22"/>
        <v>1</v>
      </c>
      <c r="CT25" s="117">
        <f t="shared" si="23"/>
        <v>0</v>
      </c>
      <c r="CU25" s="117">
        <f t="shared" si="24"/>
        <v>1</v>
      </c>
      <c r="CV25" s="117">
        <f t="shared" si="67"/>
        <v>1</v>
      </c>
      <c r="CW25" s="117">
        <f t="shared" si="68"/>
        <v>0</v>
      </c>
      <c r="CX25" s="117">
        <f t="shared" si="25"/>
        <v>1</v>
      </c>
      <c r="CY25" s="117">
        <f t="shared" si="26"/>
        <v>0</v>
      </c>
      <c r="CZ25" s="117">
        <f t="shared" si="69"/>
        <v>0</v>
      </c>
      <c r="DA25" s="117">
        <f t="shared" si="70"/>
        <v>0</v>
      </c>
      <c r="DB25" s="117">
        <f t="shared" si="82"/>
        <v>0</v>
      </c>
      <c r="DC25" s="117">
        <f t="shared" si="27"/>
        <v>0</v>
      </c>
      <c r="DD25" s="117">
        <f t="shared" si="71"/>
        <v>0</v>
      </c>
      <c r="DE25" s="117">
        <f t="shared" si="72"/>
        <v>0</v>
      </c>
      <c r="DF25" s="117">
        <f t="shared" si="28"/>
        <v>0</v>
      </c>
      <c r="DG25" s="117">
        <f t="shared" si="29"/>
        <v>0</v>
      </c>
      <c r="DH25" s="117">
        <f t="shared" si="30"/>
        <v>0</v>
      </c>
      <c r="DI25" s="117">
        <f t="shared" si="73"/>
        <v>1</v>
      </c>
      <c r="DJ25" s="117">
        <f t="shared" si="74"/>
        <v>0</v>
      </c>
      <c r="DK25" s="117">
        <f t="shared" si="75"/>
        <v>1</v>
      </c>
      <c r="DL25" s="117">
        <f t="shared" si="31"/>
        <v>0</v>
      </c>
      <c r="DM25" s="117">
        <f t="shared" si="32"/>
        <v>1</v>
      </c>
      <c r="DN25" s="117">
        <f t="shared" si="33"/>
        <v>1</v>
      </c>
      <c r="DO25" s="117">
        <f t="shared" si="76"/>
        <v>0</v>
      </c>
      <c r="DP25" s="117">
        <f t="shared" si="34"/>
        <v>1</v>
      </c>
      <c r="DQ25" s="117">
        <f t="shared" si="35"/>
        <v>0</v>
      </c>
      <c r="DR25" s="117">
        <f t="shared" si="36"/>
        <v>1</v>
      </c>
      <c r="DS25" s="117">
        <f t="shared" si="77"/>
        <v>0</v>
      </c>
      <c r="DT25" s="117">
        <f t="shared" si="78"/>
        <v>0</v>
      </c>
      <c r="DU25" s="117">
        <f t="shared" si="79"/>
        <v>0</v>
      </c>
      <c r="DV25" s="117">
        <f t="shared" si="37"/>
        <v>0</v>
      </c>
      <c r="DW25" s="117">
        <f t="shared" si="38"/>
        <v>0</v>
      </c>
      <c r="DX25" s="117">
        <f t="shared" si="39"/>
        <v>0</v>
      </c>
      <c r="DY25" s="117">
        <f t="shared" si="40"/>
        <v>1</v>
      </c>
      <c r="DZ25" s="117">
        <f t="shared" si="41"/>
        <v>0</v>
      </c>
      <c r="EA25" s="117">
        <f t="shared" si="42"/>
        <v>1</v>
      </c>
      <c r="EB25" s="118">
        <f t="shared" si="80"/>
        <v>1</v>
      </c>
      <c r="EC25" s="118">
        <f t="shared" si="81"/>
        <v>1</v>
      </c>
      <c r="ED25" s="7"/>
      <c r="EE25" s="7"/>
      <c r="EF25" s="7"/>
      <c r="EG25" s="7"/>
    </row>
    <row r="26" spans="1:137" ht="17.100000000000001" customHeight="1" x14ac:dyDescent="0.25">
      <c r="A26" s="774"/>
      <c r="B26" s="777"/>
      <c r="C26" s="172">
        <v>5</v>
      </c>
      <c r="D26" s="63" t="s">
        <v>391</v>
      </c>
      <c r="E26" s="65" t="s">
        <v>520</v>
      </c>
      <c r="F26" s="161" t="s">
        <v>508</v>
      </c>
      <c r="G26" s="164" t="s">
        <v>587</v>
      </c>
      <c r="H26" s="161" t="s">
        <v>577</v>
      </c>
      <c r="I26" s="284" t="s">
        <v>354</v>
      </c>
      <c r="J26" s="85" t="s">
        <v>604</v>
      </c>
      <c r="K26" s="63" t="s">
        <v>514</v>
      </c>
      <c r="L26" s="65" t="s">
        <v>455</v>
      </c>
      <c r="M26" s="161" t="s">
        <v>457</v>
      </c>
      <c r="N26" s="164" t="s">
        <v>341</v>
      </c>
      <c r="O26" s="153" t="s">
        <v>575</v>
      </c>
      <c r="P26" s="164" t="s">
        <v>574</v>
      </c>
      <c r="Q26" s="85" t="s">
        <v>570</v>
      </c>
      <c r="R26" s="164" t="s">
        <v>572</v>
      </c>
      <c r="S26" s="154" t="s">
        <v>509</v>
      </c>
      <c r="T26" s="161" t="s">
        <v>241</v>
      </c>
      <c r="U26" s="164" t="s">
        <v>255</v>
      </c>
      <c r="V26" s="161" t="s">
        <v>511</v>
      </c>
      <c r="W26" s="146" t="s">
        <v>583</v>
      </c>
      <c r="X26" s="85" t="s">
        <v>521</v>
      </c>
      <c r="Y26" s="141"/>
      <c r="Z26" s="9"/>
      <c r="AA26" s="23"/>
      <c r="AB26" s="279" t="s">
        <v>593</v>
      </c>
      <c r="AC26" s="279" t="s">
        <v>593</v>
      </c>
      <c r="AD26" s="279" t="s">
        <v>593</v>
      </c>
      <c r="AE26" s="279" t="s">
        <v>577</v>
      </c>
      <c r="AF26" s="279" t="s">
        <v>577</v>
      </c>
      <c r="AG26" s="279" t="s">
        <v>577</v>
      </c>
      <c r="AH26" s="279" t="s">
        <v>577</v>
      </c>
      <c r="AI26" s="279" t="s">
        <v>594</v>
      </c>
      <c r="AJ26" s="279" t="s">
        <v>594</v>
      </c>
      <c r="AK26" s="279" t="s">
        <v>594</v>
      </c>
      <c r="AL26" s="279" t="s">
        <v>455</v>
      </c>
      <c r="AM26" s="279" t="s">
        <v>455</v>
      </c>
      <c r="AN26" s="279" t="s">
        <v>455</v>
      </c>
      <c r="AO26" s="279" t="s">
        <v>455</v>
      </c>
      <c r="AP26" s="279" t="s">
        <v>514</v>
      </c>
      <c r="AQ26" s="279" t="s">
        <v>514</v>
      </c>
      <c r="AR26" s="279" t="s">
        <v>514</v>
      </c>
      <c r="AS26" s="279" t="s">
        <v>255</v>
      </c>
      <c r="AT26" s="279" t="s">
        <v>255</v>
      </c>
      <c r="AU26" s="279" t="s">
        <v>255</v>
      </c>
      <c r="AV26" s="279" t="s">
        <v>255</v>
      </c>
      <c r="AX26" s="118"/>
      <c r="AY26" s="118">
        <f t="shared" si="0"/>
        <v>1</v>
      </c>
      <c r="AZ26" s="118">
        <f t="shared" si="43"/>
        <v>1</v>
      </c>
      <c r="BA26" s="118">
        <f t="shared" si="44"/>
        <v>1</v>
      </c>
      <c r="BB26" s="118">
        <f t="shared" si="45"/>
        <v>0</v>
      </c>
      <c r="BC26" s="118">
        <f t="shared" si="46"/>
        <v>1</v>
      </c>
      <c r="BD26" s="118">
        <f t="shared" si="47"/>
        <v>1</v>
      </c>
      <c r="BE26" s="118">
        <f t="shared" si="48"/>
        <v>0</v>
      </c>
      <c r="BF26" s="118">
        <f t="shared" si="1"/>
        <v>1</v>
      </c>
      <c r="BG26" s="117">
        <f t="shared" si="49"/>
        <v>0</v>
      </c>
      <c r="BH26" s="118">
        <f t="shared" si="2"/>
        <v>1</v>
      </c>
      <c r="BI26" s="118">
        <f t="shared" si="3"/>
        <v>1</v>
      </c>
      <c r="BJ26" s="117">
        <f t="shared" si="4"/>
        <v>0</v>
      </c>
      <c r="BK26" s="118">
        <f t="shared" si="5"/>
        <v>1</v>
      </c>
      <c r="BL26" s="118">
        <f t="shared" si="50"/>
        <v>0</v>
      </c>
      <c r="BM26" s="118">
        <f t="shared" si="51"/>
        <v>1</v>
      </c>
      <c r="BN26" s="118">
        <f t="shared" si="6"/>
        <v>1</v>
      </c>
      <c r="BO26" s="117">
        <f t="shared" si="7"/>
        <v>1</v>
      </c>
      <c r="BP26" s="117">
        <f t="shared" si="8"/>
        <v>0</v>
      </c>
      <c r="BQ26" s="117">
        <f t="shared" si="9"/>
        <v>1</v>
      </c>
      <c r="BR26" s="117">
        <f t="shared" si="52"/>
        <v>1</v>
      </c>
      <c r="BS26" s="117">
        <f t="shared" si="53"/>
        <v>0</v>
      </c>
      <c r="BT26" s="117">
        <f t="shared" si="10"/>
        <v>1</v>
      </c>
      <c r="BU26" s="117">
        <f t="shared" si="11"/>
        <v>1</v>
      </c>
      <c r="BV26" s="117">
        <f t="shared" si="12"/>
        <v>0</v>
      </c>
      <c r="BW26" s="117">
        <f t="shared" si="13"/>
        <v>0</v>
      </c>
      <c r="BX26" s="117">
        <f t="shared" si="14"/>
        <v>1</v>
      </c>
      <c r="BY26" s="117">
        <f t="shared" si="54"/>
        <v>1</v>
      </c>
      <c r="BZ26" s="117">
        <f t="shared" si="55"/>
        <v>0</v>
      </c>
      <c r="CA26" s="117">
        <f t="shared" si="56"/>
        <v>0</v>
      </c>
      <c r="CB26" s="117">
        <f t="shared" si="15"/>
        <v>1</v>
      </c>
      <c r="CC26" s="117">
        <f t="shared" si="16"/>
        <v>1</v>
      </c>
      <c r="CD26" s="117">
        <f t="shared" si="57"/>
        <v>0</v>
      </c>
      <c r="CE26" s="117">
        <f t="shared" si="17"/>
        <v>1</v>
      </c>
      <c r="CF26" s="117">
        <f t="shared" si="58"/>
        <v>0</v>
      </c>
      <c r="CG26" s="117">
        <f t="shared" si="59"/>
        <v>0</v>
      </c>
      <c r="CH26" s="117">
        <f t="shared" si="18"/>
        <v>0</v>
      </c>
      <c r="CI26" s="117">
        <f t="shared" si="19"/>
        <v>1</v>
      </c>
      <c r="CJ26" s="117">
        <f t="shared" si="20"/>
        <v>1</v>
      </c>
      <c r="CK26" s="117">
        <f t="shared" si="60"/>
        <v>0</v>
      </c>
      <c r="CL26" s="117">
        <f t="shared" si="61"/>
        <v>0</v>
      </c>
      <c r="CM26" s="117">
        <f t="shared" si="62"/>
        <v>0</v>
      </c>
      <c r="CN26" s="117">
        <f t="shared" si="21"/>
        <v>0</v>
      </c>
      <c r="CO26" s="117">
        <f t="shared" si="63"/>
        <v>0</v>
      </c>
      <c r="CP26" s="117">
        <f t="shared" si="64"/>
        <v>0</v>
      </c>
      <c r="CQ26" s="117">
        <f t="shared" si="65"/>
        <v>1</v>
      </c>
      <c r="CR26" s="117">
        <f t="shared" si="66"/>
        <v>1</v>
      </c>
      <c r="CS26" s="117">
        <f t="shared" si="22"/>
        <v>1</v>
      </c>
      <c r="CT26" s="117">
        <f t="shared" si="23"/>
        <v>0</v>
      </c>
      <c r="CU26" s="117">
        <f t="shared" si="24"/>
        <v>1</v>
      </c>
      <c r="CV26" s="117">
        <f t="shared" si="67"/>
        <v>1</v>
      </c>
      <c r="CW26" s="117">
        <f t="shared" si="68"/>
        <v>0</v>
      </c>
      <c r="CX26" s="117">
        <f t="shared" si="25"/>
        <v>1</v>
      </c>
      <c r="CY26" s="117">
        <f t="shared" si="26"/>
        <v>0</v>
      </c>
      <c r="CZ26" s="117">
        <f t="shared" si="69"/>
        <v>0</v>
      </c>
      <c r="DA26" s="117">
        <f t="shared" si="70"/>
        <v>0</v>
      </c>
      <c r="DB26" s="117">
        <f t="shared" si="82"/>
        <v>0</v>
      </c>
      <c r="DC26" s="117">
        <f t="shared" si="27"/>
        <v>0</v>
      </c>
      <c r="DD26" s="117">
        <f t="shared" si="71"/>
        <v>1</v>
      </c>
      <c r="DE26" s="117">
        <f t="shared" si="72"/>
        <v>1</v>
      </c>
      <c r="DF26" s="117">
        <f t="shared" si="28"/>
        <v>0</v>
      </c>
      <c r="DG26" s="117">
        <f t="shared" si="29"/>
        <v>0</v>
      </c>
      <c r="DH26" s="117">
        <f t="shared" si="30"/>
        <v>0</v>
      </c>
      <c r="DI26" s="117">
        <f t="shared" si="73"/>
        <v>0</v>
      </c>
      <c r="DJ26" s="117">
        <f t="shared" si="74"/>
        <v>0</v>
      </c>
      <c r="DK26" s="117">
        <f t="shared" si="75"/>
        <v>0</v>
      </c>
      <c r="DL26" s="117">
        <f t="shared" si="31"/>
        <v>0</v>
      </c>
      <c r="DM26" s="117">
        <f t="shared" si="32"/>
        <v>1</v>
      </c>
      <c r="DN26" s="117">
        <f t="shared" si="33"/>
        <v>1</v>
      </c>
      <c r="DO26" s="117">
        <f t="shared" si="76"/>
        <v>0</v>
      </c>
      <c r="DP26" s="117">
        <f t="shared" si="34"/>
        <v>0</v>
      </c>
      <c r="DQ26" s="117">
        <f t="shared" si="35"/>
        <v>0</v>
      </c>
      <c r="DR26" s="117">
        <f t="shared" si="36"/>
        <v>0</v>
      </c>
      <c r="DS26" s="117">
        <f t="shared" si="77"/>
        <v>0</v>
      </c>
      <c r="DT26" s="117">
        <f t="shared" si="78"/>
        <v>0</v>
      </c>
      <c r="DU26" s="117">
        <f t="shared" si="79"/>
        <v>0</v>
      </c>
      <c r="DV26" s="117">
        <f t="shared" si="37"/>
        <v>1</v>
      </c>
      <c r="DW26" s="117">
        <f t="shared" si="38"/>
        <v>0</v>
      </c>
      <c r="DX26" s="117">
        <f t="shared" si="39"/>
        <v>1</v>
      </c>
      <c r="DY26" s="117">
        <f t="shared" si="40"/>
        <v>0</v>
      </c>
      <c r="DZ26" s="117">
        <f t="shared" si="41"/>
        <v>0</v>
      </c>
      <c r="EA26" s="117">
        <f t="shared" si="42"/>
        <v>0</v>
      </c>
      <c r="EB26" s="118">
        <f t="shared" si="80"/>
        <v>1</v>
      </c>
      <c r="EC26" s="118">
        <f t="shared" si="81"/>
        <v>0</v>
      </c>
      <c r="ED26" s="7"/>
      <c r="EE26" s="7"/>
      <c r="EF26" s="7"/>
      <c r="EG26" s="7"/>
    </row>
    <row r="27" spans="1:137" ht="17.100000000000001" customHeight="1" x14ac:dyDescent="0.25">
      <c r="A27" s="774"/>
      <c r="B27" s="777"/>
      <c r="C27" s="172">
        <v>6</v>
      </c>
      <c r="D27" s="63" t="s">
        <v>456</v>
      </c>
      <c r="E27" s="65" t="s">
        <v>520</v>
      </c>
      <c r="F27" s="161" t="s">
        <v>508</v>
      </c>
      <c r="G27" s="164" t="s">
        <v>587</v>
      </c>
      <c r="H27" s="161" t="s">
        <v>577</v>
      </c>
      <c r="I27" s="146" t="s">
        <v>523</v>
      </c>
      <c r="J27" s="85" t="s">
        <v>604</v>
      </c>
      <c r="K27" s="63" t="s">
        <v>514</v>
      </c>
      <c r="L27" s="65" t="s">
        <v>455</v>
      </c>
      <c r="M27" s="161" t="s">
        <v>457</v>
      </c>
      <c r="N27" s="164" t="s">
        <v>341</v>
      </c>
      <c r="O27" s="154" t="s">
        <v>575</v>
      </c>
      <c r="P27" s="164" t="s">
        <v>574</v>
      </c>
      <c r="Q27" s="85" t="s">
        <v>570</v>
      </c>
      <c r="R27" s="78" t="s">
        <v>572</v>
      </c>
      <c r="S27" s="154" t="s">
        <v>509</v>
      </c>
      <c r="T27" s="161" t="s">
        <v>241</v>
      </c>
      <c r="U27" s="164" t="s">
        <v>255</v>
      </c>
      <c r="V27" s="202" t="s">
        <v>511</v>
      </c>
      <c r="W27" s="258" t="s">
        <v>583</v>
      </c>
      <c r="X27" s="85" t="s">
        <v>521</v>
      </c>
      <c r="Y27" s="141"/>
      <c r="Z27" s="9"/>
      <c r="AA27" s="2"/>
      <c r="AB27" s="279" t="s">
        <v>456</v>
      </c>
      <c r="AC27" s="279" t="s">
        <v>456</v>
      </c>
      <c r="AD27" s="279" t="s">
        <v>456</v>
      </c>
      <c r="AE27" s="279" t="s">
        <v>456</v>
      </c>
      <c r="AF27" s="279" t="s">
        <v>456</v>
      </c>
      <c r="AG27" s="279" t="s">
        <v>513</v>
      </c>
      <c r="AH27" s="279" t="s">
        <v>513</v>
      </c>
      <c r="AI27" s="279" t="s">
        <v>594</v>
      </c>
      <c r="AJ27" s="279" t="s">
        <v>594</v>
      </c>
      <c r="AK27" s="279" t="s">
        <v>594</v>
      </c>
      <c r="AL27" s="279" t="s">
        <v>455</v>
      </c>
      <c r="AM27" s="279" t="s">
        <v>455</v>
      </c>
      <c r="AN27" s="279" t="s">
        <v>455</v>
      </c>
      <c r="AO27" s="279" t="s">
        <v>455</v>
      </c>
      <c r="AP27" s="279" t="s">
        <v>514</v>
      </c>
      <c r="AQ27" s="279" t="s">
        <v>514</v>
      </c>
      <c r="AR27" s="279" t="s">
        <v>514</v>
      </c>
      <c r="AS27" s="279" t="s">
        <v>255</v>
      </c>
      <c r="AT27" s="279" t="s">
        <v>255</v>
      </c>
      <c r="AU27" s="279" t="s">
        <v>255</v>
      </c>
      <c r="AV27" s="279" t="s">
        <v>255</v>
      </c>
      <c r="AX27" s="118"/>
      <c r="AY27" s="118">
        <f t="shared" si="0"/>
        <v>1</v>
      </c>
      <c r="AZ27" s="118">
        <f t="shared" si="43"/>
        <v>1</v>
      </c>
      <c r="BA27" s="118">
        <f t="shared" si="44"/>
        <v>1</v>
      </c>
      <c r="BB27" s="118">
        <f t="shared" si="45"/>
        <v>0</v>
      </c>
      <c r="BC27" s="118">
        <f t="shared" si="46"/>
        <v>1</v>
      </c>
      <c r="BD27" s="118">
        <f t="shared" si="47"/>
        <v>1</v>
      </c>
      <c r="BE27" s="118">
        <f t="shared" si="48"/>
        <v>0</v>
      </c>
      <c r="BF27" s="118">
        <f t="shared" si="1"/>
        <v>1</v>
      </c>
      <c r="BG27" s="117">
        <f t="shared" si="49"/>
        <v>0</v>
      </c>
      <c r="BH27" s="118">
        <f t="shared" si="2"/>
        <v>1</v>
      </c>
      <c r="BI27" s="118">
        <f t="shared" si="3"/>
        <v>1</v>
      </c>
      <c r="BJ27" s="117">
        <f t="shared" si="4"/>
        <v>0</v>
      </c>
      <c r="BK27" s="118">
        <f t="shared" si="5"/>
        <v>1</v>
      </c>
      <c r="BL27" s="118">
        <f t="shared" si="50"/>
        <v>0</v>
      </c>
      <c r="BM27" s="118">
        <f t="shared" si="51"/>
        <v>1</v>
      </c>
      <c r="BN27" s="118">
        <f t="shared" si="6"/>
        <v>1</v>
      </c>
      <c r="BO27" s="117">
        <f t="shared" si="7"/>
        <v>1</v>
      </c>
      <c r="BP27" s="117">
        <f t="shared" si="8"/>
        <v>0</v>
      </c>
      <c r="BQ27" s="117">
        <f t="shared" si="9"/>
        <v>1</v>
      </c>
      <c r="BR27" s="117">
        <f t="shared" si="52"/>
        <v>1</v>
      </c>
      <c r="BS27" s="117">
        <f t="shared" si="53"/>
        <v>0</v>
      </c>
      <c r="BT27" s="117">
        <f t="shared" si="10"/>
        <v>1</v>
      </c>
      <c r="BU27" s="117">
        <f t="shared" si="11"/>
        <v>1</v>
      </c>
      <c r="BV27" s="117">
        <f t="shared" si="12"/>
        <v>0</v>
      </c>
      <c r="BW27" s="117">
        <f t="shared" si="13"/>
        <v>0</v>
      </c>
      <c r="BX27" s="117">
        <f t="shared" si="14"/>
        <v>1</v>
      </c>
      <c r="BY27" s="117">
        <f t="shared" si="54"/>
        <v>1</v>
      </c>
      <c r="BZ27" s="117">
        <f t="shared" si="55"/>
        <v>0</v>
      </c>
      <c r="CA27" s="117">
        <f t="shared" si="56"/>
        <v>0</v>
      </c>
      <c r="CB27" s="117">
        <f t="shared" si="15"/>
        <v>1</v>
      </c>
      <c r="CC27" s="117">
        <f t="shared" si="16"/>
        <v>1</v>
      </c>
      <c r="CD27" s="117">
        <f t="shared" si="57"/>
        <v>0</v>
      </c>
      <c r="CE27" s="117">
        <f t="shared" si="17"/>
        <v>1</v>
      </c>
      <c r="CF27" s="117">
        <f t="shared" si="58"/>
        <v>0</v>
      </c>
      <c r="CG27" s="117">
        <f t="shared" si="59"/>
        <v>0</v>
      </c>
      <c r="CH27" s="117">
        <f t="shared" si="18"/>
        <v>0</v>
      </c>
      <c r="CI27" s="117">
        <f t="shared" si="19"/>
        <v>1</v>
      </c>
      <c r="CJ27" s="117">
        <f t="shared" si="20"/>
        <v>1</v>
      </c>
      <c r="CK27" s="117">
        <f t="shared" si="60"/>
        <v>0</v>
      </c>
      <c r="CL27" s="117">
        <f t="shared" si="61"/>
        <v>0</v>
      </c>
      <c r="CM27" s="117">
        <f t="shared" si="62"/>
        <v>0</v>
      </c>
      <c r="CN27" s="117">
        <f t="shared" si="21"/>
        <v>0</v>
      </c>
      <c r="CO27" s="117">
        <f t="shared" si="63"/>
        <v>0</v>
      </c>
      <c r="CP27" s="117">
        <f t="shared" si="64"/>
        <v>0</v>
      </c>
      <c r="CQ27" s="117">
        <f t="shared" si="65"/>
        <v>1</v>
      </c>
      <c r="CR27" s="117">
        <f t="shared" si="66"/>
        <v>1</v>
      </c>
      <c r="CS27" s="117">
        <f t="shared" si="22"/>
        <v>1</v>
      </c>
      <c r="CT27" s="117">
        <f t="shared" si="23"/>
        <v>0</v>
      </c>
      <c r="CU27" s="117">
        <f t="shared" si="24"/>
        <v>1</v>
      </c>
      <c r="CV27" s="117">
        <f t="shared" si="67"/>
        <v>1</v>
      </c>
      <c r="CW27" s="117">
        <f t="shared" si="68"/>
        <v>0</v>
      </c>
      <c r="CX27" s="117">
        <f t="shared" si="25"/>
        <v>1</v>
      </c>
      <c r="CY27" s="117">
        <f t="shared" si="26"/>
        <v>0</v>
      </c>
      <c r="CZ27" s="117">
        <f t="shared" si="69"/>
        <v>0</v>
      </c>
      <c r="DA27" s="117">
        <f t="shared" si="70"/>
        <v>0</v>
      </c>
      <c r="DB27" s="117">
        <f t="shared" si="82"/>
        <v>0</v>
      </c>
      <c r="DC27" s="117">
        <f t="shared" si="27"/>
        <v>0</v>
      </c>
      <c r="DD27" s="117">
        <f t="shared" si="71"/>
        <v>1</v>
      </c>
      <c r="DE27" s="117">
        <f t="shared" si="72"/>
        <v>1</v>
      </c>
      <c r="DF27" s="117">
        <f t="shared" si="28"/>
        <v>0</v>
      </c>
      <c r="DG27" s="117">
        <f t="shared" si="29"/>
        <v>0</v>
      </c>
      <c r="DH27" s="117">
        <f t="shared" si="30"/>
        <v>0</v>
      </c>
      <c r="DI27" s="117">
        <f t="shared" si="73"/>
        <v>0</v>
      </c>
      <c r="DJ27" s="117">
        <f t="shared" si="74"/>
        <v>0</v>
      </c>
      <c r="DK27" s="117">
        <f t="shared" si="75"/>
        <v>0</v>
      </c>
      <c r="DL27" s="117">
        <f t="shared" si="31"/>
        <v>0</v>
      </c>
      <c r="DM27" s="117">
        <f t="shared" si="32"/>
        <v>1</v>
      </c>
      <c r="DN27" s="117">
        <f t="shared" si="33"/>
        <v>1</v>
      </c>
      <c r="DO27" s="117">
        <f t="shared" si="76"/>
        <v>0</v>
      </c>
      <c r="DP27" s="117">
        <f t="shared" si="34"/>
        <v>0</v>
      </c>
      <c r="DQ27" s="117">
        <f t="shared" si="35"/>
        <v>0</v>
      </c>
      <c r="DR27" s="117">
        <f t="shared" si="36"/>
        <v>0</v>
      </c>
      <c r="DS27" s="117">
        <f t="shared" si="77"/>
        <v>0</v>
      </c>
      <c r="DT27" s="117">
        <f t="shared" si="78"/>
        <v>0</v>
      </c>
      <c r="DU27" s="117">
        <f t="shared" si="79"/>
        <v>0</v>
      </c>
      <c r="DV27" s="117">
        <f t="shared" si="37"/>
        <v>1</v>
      </c>
      <c r="DW27" s="117">
        <f t="shared" si="38"/>
        <v>0</v>
      </c>
      <c r="DX27" s="117">
        <f t="shared" si="39"/>
        <v>1</v>
      </c>
      <c r="DY27" s="117">
        <f t="shared" si="40"/>
        <v>1</v>
      </c>
      <c r="DZ27" s="117">
        <f t="shared" si="41"/>
        <v>0</v>
      </c>
      <c r="EA27" s="117">
        <f t="shared" si="42"/>
        <v>1</v>
      </c>
      <c r="EB27" s="118">
        <f t="shared" si="80"/>
        <v>0</v>
      </c>
      <c r="EC27" s="118">
        <f t="shared" si="81"/>
        <v>0</v>
      </c>
      <c r="ED27" s="7"/>
      <c r="EE27" s="7"/>
      <c r="EF27" s="7"/>
      <c r="EG27" s="7"/>
    </row>
    <row r="28" spans="1:137" ht="17.100000000000001" customHeight="1" x14ac:dyDescent="0.25">
      <c r="A28" s="774"/>
      <c r="B28" s="777"/>
      <c r="C28" s="172">
        <v>7</v>
      </c>
      <c r="D28" s="78" t="s">
        <v>456</v>
      </c>
      <c r="E28" s="65" t="s">
        <v>596</v>
      </c>
      <c r="F28" s="161" t="s">
        <v>508</v>
      </c>
      <c r="G28" s="164" t="s">
        <v>587</v>
      </c>
      <c r="H28" s="161" t="s">
        <v>575</v>
      </c>
      <c r="I28" s="146" t="s">
        <v>577</v>
      </c>
      <c r="J28" s="85" t="s">
        <v>592</v>
      </c>
      <c r="K28" s="63" t="s">
        <v>287</v>
      </c>
      <c r="L28" s="65" t="s">
        <v>514</v>
      </c>
      <c r="M28" s="161" t="s">
        <v>585</v>
      </c>
      <c r="N28" s="164" t="s">
        <v>391</v>
      </c>
      <c r="O28" s="161" t="s">
        <v>570</v>
      </c>
      <c r="P28" s="153" t="s">
        <v>455</v>
      </c>
      <c r="Q28" s="85" t="s">
        <v>574</v>
      </c>
      <c r="R28" s="78" t="s">
        <v>589</v>
      </c>
      <c r="S28" s="154" t="s">
        <v>572</v>
      </c>
      <c r="T28" s="161" t="s">
        <v>509</v>
      </c>
      <c r="U28" s="164" t="s">
        <v>511</v>
      </c>
      <c r="V28" s="161" t="s">
        <v>255</v>
      </c>
      <c r="W28" s="146" t="s">
        <v>521</v>
      </c>
      <c r="X28" s="85" t="s">
        <v>583</v>
      </c>
      <c r="Y28" s="141"/>
      <c r="Z28" s="9"/>
      <c r="AA28" s="6"/>
      <c r="AB28" s="279" t="s">
        <v>456</v>
      </c>
      <c r="AC28" s="279" t="s">
        <v>456</v>
      </c>
      <c r="AD28" s="279" t="s">
        <v>456</v>
      </c>
      <c r="AE28" s="279" t="s">
        <v>456</v>
      </c>
      <c r="AF28" s="279" t="s">
        <v>456</v>
      </c>
      <c r="AG28" s="279" t="s">
        <v>513</v>
      </c>
      <c r="AH28" s="279" t="s">
        <v>513</v>
      </c>
      <c r="AI28" s="279" t="s">
        <v>514</v>
      </c>
      <c r="AJ28" s="279" t="s">
        <v>514</v>
      </c>
      <c r="AK28" s="279" t="s">
        <v>514</v>
      </c>
      <c r="AL28" s="279" t="s">
        <v>579</v>
      </c>
      <c r="AM28" s="279" t="s">
        <v>579</v>
      </c>
      <c r="AN28" s="279" t="s">
        <v>576</v>
      </c>
      <c r="AO28" s="279" t="s">
        <v>576</v>
      </c>
      <c r="AP28" s="279" t="s">
        <v>581</v>
      </c>
      <c r="AQ28" s="279" t="s">
        <v>581</v>
      </c>
      <c r="AR28" s="279" t="s">
        <v>581</v>
      </c>
      <c r="AS28" s="279" t="s">
        <v>237</v>
      </c>
      <c r="AT28" s="279" t="s">
        <v>581</v>
      </c>
      <c r="AU28" s="279" t="s">
        <v>513</v>
      </c>
      <c r="AV28" s="279" t="s">
        <v>513</v>
      </c>
      <c r="AX28" s="118"/>
      <c r="AY28" s="118">
        <f t="shared" si="0"/>
        <v>1</v>
      </c>
      <c r="AZ28" s="118">
        <f t="shared" si="43"/>
        <v>1</v>
      </c>
      <c r="BA28" s="118">
        <f t="shared" si="44"/>
        <v>0</v>
      </c>
      <c r="BB28" s="118">
        <f t="shared" si="45"/>
        <v>0</v>
      </c>
      <c r="BC28" s="118">
        <f t="shared" si="46"/>
        <v>0</v>
      </c>
      <c r="BD28" s="118">
        <f t="shared" si="47"/>
        <v>1</v>
      </c>
      <c r="BE28" s="118">
        <f t="shared" si="48"/>
        <v>0</v>
      </c>
      <c r="BF28" s="118">
        <f t="shared" si="1"/>
        <v>0</v>
      </c>
      <c r="BG28" s="117">
        <f t="shared" si="49"/>
        <v>0</v>
      </c>
      <c r="BH28" s="118">
        <f t="shared" si="2"/>
        <v>0</v>
      </c>
      <c r="BI28" s="118">
        <f t="shared" si="3"/>
        <v>1</v>
      </c>
      <c r="BJ28" s="117">
        <f t="shared" si="4"/>
        <v>0</v>
      </c>
      <c r="BK28" s="118">
        <f t="shared" si="5"/>
        <v>1</v>
      </c>
      <c r="BL28" s="118">
        <f t="shared" si="50"/>
        <v>0</v>
      </c>
      <c r="BM28" s="118">
        <f t="shared" si="51"/>
        <v>1</v>
      </c>
      <c r="BN28" s="118">
        <f t="shared" si="6"/>
        <v>1</v>
      </c>
      <c r="BO28" s="117">
        <f t="shared" si="7"/>
        <v>1</v>
      </c>
      <c r="BP28" s="117">
        <f t="shared" si="8"/>
        <v>0</v>
      </c>
      <c r="BQ28" s="117">
        <f t="shared" si="9"/>
        <v>1</v>
      </c>
      <c r="BR28" s="117">
        <f t="shared" si="52"/>
        <v>1</v>
      </c>
      <c r="BS28" s="117">
        <f t="shared" si="53"/>
        <v>0</v>
      </c>
      <c r="BT28" s="117">
        <f t="shared" si="10"/>
        <v>1</v>
      </c>
      <c r="BU28" s="117">
        <f t="shared" si="11"/>
        <v>1</v>
      </c>
      <c r="BV28" s="117">
        <f t="shared" si="12"/>
        <v>0</v>
      </c>
      <c r="BW28" s="117">
        <f t="shared" si="13"/>
        <v>0</v>
      </c>
      <c r="BX28" s="117">
        <f t="shared" si="14"/>
        <v>1</v>
      </c>
      <c r="BY28" s="117">
        <f t="shared" si="54"/>
        <v>1</v>
      </c>
      <c r="BZ28" s="117">
        <f t="shared" si="55"/>
        <v>0</v>
      </c>
      <c r="CA28" s="117">
        <f t="shared" si="56"/>
        <v>0</v>
      </c>
      <c r="CB28" s="117">
        <f t="shared" si="15"/>
        <v>1</v>
      </c>
      <c r="CC28" s="117">
        <f t="shared" si="16"/>
        <v>1</v>
      </c>
      <c r="CD28" s="117">
        <f t="shared" si="57"/>
        <v>0</v>
      </c>
      <c r="CE28" s="117">
        <f t="shared" si="17"/>
        <v>1</v>
      </c>
      <c r="CF28" s="117">
        <f t="shared" si="58"/>
        <v>0</v>
      </c>
      <c r="CG28" s="117">
        <f t="shared" si="59"/>
        <v>0</v>
      </c>
      <c r="CH28" s="117">
        <f t="shared" si="18"/>
        <v>0</v>
      </c>
      <c r="CI28" s="117">
        <f t="shared" si="19"/>
        <v>1</v>
      </c>
      <c r="CJ28" s="117">
        <f t="shared" si="20"/>
        <v>1</v>
      </c>
      <c r="CK28" s="117">
        <f t="shared" si="60"/>
        <v>0</v>
      </c>
      <c r="CL28" s="117">
        <f t="shared" si="61"/>
        <v>0</v>
      </c>
      <c r="CM28" s="117">
        <f t="shared" si="62"/>
        <v>0</v>
      </c>
      <c r="CN28" s="117">
        <f t="shared" si="21"/>
        <v>0</v>
      </c>
      <c r="CO28" s="117">
        <f t="shared" si="63"/>
        <v>0</v>
      </c>
      <c r="CP28" s="117">
        <f t="shared" si="64"/>
        <v>0</v>
      </c>
      <c r="CQ28" s="117">
        <f t="shared" si="65"/>
        <v>1</v>
      </c>
      <c r="CR28" s="117">
        <f t="shared" si="66"/>
        <v>1</v>
      </c>
      <c r="CS28" s="117">
        <f t="shared" si="22"/>
        <v>0</v>
      </c>
      <c r="CT28" s="117">
        <f t="shared" si="23"/>
        <v>0</v>
      </c>
      <c r="CU28" s="117">
        <f t="shared" si="24"/>
        <v>0</v>
      </c>
      <c r="CV28" s="117">
        <f t="shared" si="67"/>
        <v>0</v>
      </c>
      <c r="CW28" s="117">
        <f t="shared" si="68"/>
        <v>0</v>
      </c>
      <c r="CX28" s="117">
        <f t="shared" si="25"/>
        <v>0</v>
      </c>
      <c r="CY28" s="117">
        <f t="shared" si="26"/>
        <v>0</v>
      </c>
      <c r="CZ28" s="117">
        <f t="shared" si="69"/>
        <v>1</v>
      </c>
      <c r="DA28" s="117">
        <f t="shared" si="70"/>
        <v>0</v>
      </c>
      <c r="DB28" s="117">
        <f t="shared" si="82"/>
        <v>1</v>
      </c>
      <c r="DC28" s="117">
        <f t="shared" si="27"/>
        <v>0</v>
      </c>
      <c r="DD28" s="117">
        <f t="shared" si="71"/>
        <v>1</v>
      </c>
      <c r="DE28" s="117">
        <f t="shared" si="72"/>
        <v>1</v>
      </c>
      <c r="DF28" s="117">
        <f t="shared" si="28"/>
        <v>0</v>
      </c>
      <c r="DG28" s="117">
        <f t="shared" si="29"/>
        <v>0</v>
      </c>
      <c r="DH28" s="117">
        <f t="shared" si="30"/>
        <v>0</v>
      </c>
      <c r="DI28" s="117">
        <f t="shared" si="73"/>
        <v>0</v>
      </c>
      <c r="DJ28" s="117">
        <f t="shared" si="74"/>
        <v>1</v>
      </c>
      <c r="DK28" s="117">
        <f t="shared" si="75"/>
        <v>1</v>
      </c>
      <c r="DL28" s="117">
        <f t="shared" si="31"/>
        <v>0</v>
      </c>
      <c r="DM28" s="117">
        <f t="shared" si="32"/>
        <v>0</v>
      </c>
      <c r="DN28" s="117">
        <f t="shared" si="33"/>
        <v>0</v>
      </c>
      <c r="DO28" s="117">
        <f t="shared" si="76"/>
        <v>0</v>
      </c>
      <c r="DP28" s="117">
        <f t="shared" si="34"/>
        <v>0</v>
      </c>
      <c r="DQ28" s="117">
        <f t="shared" si="35"/>
        <v>0</v>
      </c>
      <c r="DR28" s="117">
        <f t="shared" si="36"/>
        <v>0</v>
      </c>
      <c r="DS28" s="117">
        <f t="shared" si="77"/>
        <v>0</v>
      </c>
      <c r="DT28" s="117">
        <f t="shared" si="78"/>
        <v>1</v>
      </c>
      <c r="DU28" s="117">
        <f t="shared" si="79"/>
        <v>1</v>
      </c>
      <c r="DV28" s="117">
        <f t="shared" si="37"/>
        <v>1</v>
      </c>
      <c r="DW28" s="117">
        <f t="shared" si="38"/>
        <v>0</v>
      </c>
      <c r="DX28" s="117">
        <f t="shared" si="39"/>
        <v>1</v>
      </c>
      <c r="DY28" s="117">
        <f t="shared" si="40"/>
        <v>0</v>
      </c>
      <c r="DZ28" s="117">
        <f t="shared" si="41"/>
        <v>0</v>
      </c>
      <c r="EA28" s="117">
        <f t="shared" si="42"/>
        <v>0</v>
      </c>
      <c r="EB28" s="118">
        <f t="shared" si="80"/>
        <v>1</v>
      </c>
      <c r="EC28" s="118">
        <f t="shared" si="81"/>
        <v>1</v>
      </c>
      <c r="ED28" s="7"/>
      <c r="EE28" s="7"/>
      <c r="EF28" s="7"/>
      <c r="EG28" s="7"/>
    </row>
    <row r="29" spans="1:137" ht="17.100000000000001" customHeight="1" x14ac:dyDescent="0.25">
      <c r="A29" s="774"/>
      <c r="B29" s="777"/>
      <c r="C29" s="172">
        <v>8</v>
      </c>
      <c r="D29" s="130" t="s">
        <v>508</v>
      </c>
      <c r="E29" s="76" t="s">
        <v>596</v>
      </c>
      <c r="F29" s="170" t="s">
        <v>595</v>
      </c>
      <c r="G29" s="171" t="s">
        <v>524</v>
      </c>
      <c r="H29" s="170" t="s">
        <v>575</v>
      </c>
      <c r="I29" s="148" t="s">
        <v>577</v>
      </c>
      <c r="J29" s="113" t="s">
        <v>592</v>
      </c>
      <c r="K29" s="112" t="s">
        <v>287</v>
      </c>
      <c r="L29" s="76" t="s">
        <v>514</v>
      </c>
      <c r="M29" s="170" t="s">
        <v>585</v>
      </c>
      <c r="N29" s="171" t="s">
        <v>391</v>
      </c>
      <c r="O29" s="170" t="s">
        <v>570</v>
      </c>
      <c r="P29" s="153" t="s">
        <v>455</v>
      </c>
      <c r="Q29" s="113" t="s">
        <v>574</v>
      </c>
      <c r="R29" s="130" t="s">
        <v>589</v>
      </c>
      <c r="S29" s="156" t="s">
        <v>572</v>
      </c>
      <c r="T29" s="170" t="s">
        <v>509</v>
      </c>
      <c r="U29" s="171" t="s">
        <v>511</v>
      </c>
      <c r="V29" s="170" t="s">
        <v>255</v>
      </c>
      <c r="W29" s="148" t="s">
        <v>521</v>
      </c>
      <c r="X29" s="113" t="s">
        <v>583</v>
      </c>
      <c r="Y29" s="141" t="s">
        <v>157</v>
      </c>
      <c r="Z29" s="9"/>
      <c r="AA29" s="6"/>
      <c r="AB29" s="279" t="s">
        <v>456</v>
      </c>
      <c r="AC29" s="279" t="s">
        <v>456</v>
      </c>
      <c r="AD29" s="279" t="s">
        <v>456</v>
      </c>
      <c r="AE29" s="279" t="s">
        <v>456</v>
      </c>
      <c r="AF29" s="279" t="s">
        <v>456</v>
      </c>
      <c r="AG29" s="279" t="s">
        <v>513</v>
      </c>
      <c r="AH29" s="279" t="s">
        <v>513</v>
      </c>
      <c r="AI29" s="279" t="s">
        <v>514</v>
      </c>
      <c r="AJ29" s="279" t="s">
        <v>514</v>
      </c>
      <c r="AK29" s="279" t="s">
        <v>514</v>
      </c>
      <c r="AL29" s="279" t="s">
        <v>579</v>
      </c>
      <c r="AM29" s="279" t="s">
        <v>579</v>
      </c>
      <c r="AN29" s="279" t="s">
        <v>576</v>
      </c>
      <c r="AO29" s="279" t="s">
        <v>576</v>
      </c>
      <c r="AP29" s="279" t="s">
        <v>581</v>
      </c>
      <c r="AQ29" s="279" t="s">
        <v>581</v>
      </c>
      <c r="AR29" s="279" t="s">
        <v>581</v>
      </c>
      <c r="AS29" s="279" t="s">
        <v>237</v>
      </c>
      <c r="AT29" s="279" t="s">
        <v>581</v>
      </c>
      <c r="AU29" s="279" t="s">
        <v>513</v>
      </c>
      <c r="AV29" s="279" t="s">
        <v>513</v>
      </c>
      <c r="AX29" s="118"/>
      <c r="AY29" s="118">
        <f t="shared" si="0"/>
        <v>1</v>
      </c>
      <c r="AZ29" s="118">
        <f t="shared" si="43"/>
        <v>1</v>
      </c>
      <c r="BA29" s="118">
        <f t="shared" si="44"/>
        <v>0</v>
      </c>
      <c r="BB29" s="118">
        <f t="shared" si="45"/>
        <v>0</v>
      </c>
      <c r="BC29" s="118">
        <f t="shared" si="46"/>
        <v>0</v>
      </c>
      <c r="BD29" s="118">
        <f t="shared" si="47"/>
        <v>1</v>
      </c>
      <c r="BE29" s="118">
        <f t="shared" si="48"/>
        <v>0</v>
      </c>
      <c r="BF29" s="118">
        <f t="shared" si="1"/>
        <v>0</v>
      </c>
      <c r="BG29" s="117">
        <f t="shared" si="49"/>
        <v>0</v>
      </c>
      <c r="BH29" s="118">
        <f t="shared" si="2"/>
        <v>0</v>
      </c>
      <c r="BI29" s="118">
        <f t="shared" si="3"/>
        <v>1</v>
      </c>
      <c r="BJ29" s="117">
        <f t="shared" si="4"/>
        <v>0</v>
      </c>
      <c r="BK29" s="118">
        <f t="shared" si="5"/>
        <v>1</v>
      </c>
      <c r="BL29" s="118">
        <f t="shared" si="50"/>
        <v>0</v>
      </c>
      <c r="BM29" s="118">
        <f t="shared" si="51"/>
        <v>1</v>
      </c>
      <c r="BN29" s="118">
        <f t="shared" si="6"/>
        <v>1</v>
      </c>
      <c r="BO29" s="117">
        <f t="shared" si="7"/>
        <v>1</v>
      </c>
      <c r="BP29" s="117">
        <f t="shared" si="8"/>
        <v>0</v>
      </c>
      <c r="BQ29" s="117">
        <f t="shared" si="9"/>
        <v>1</v>
      </c>
      <c r="BR29" s="117">
        <f t="shared" si="52"/>
        <v>1</v>
      </c>
      <c r="BS29" s="117">
        <f t="shared" si="53"/>
        <v>0</v>
      </c>
      <c r="BT29" s="117">
        <f t="shared" si="10"/>
        <v>1</v>
      </c>
      <c r="BU29" s="117">
        <f t="shared" si="11"/>
        <v>1</v>
      </c>
      <c r="BV29" s="117">
        <f t="shared" si="12"/>
        <v>0</v>
      </c>
      <c r="BW29" s="117">
        <f t="shared" si="13"/>
        <v>0</v>
      </c>
      <c r="BX29" s="117">
        <f t="shared" si="14"/>
        <v>1</v>
      </c>
      <c r="BY29" s="117">
        <f t="shared" si="54"/>
        <v>1</v>
      </c>
      <c r="BZ29" s="117">
        <f t="shared" si="55"/>
        <v>0</v>
      </c>
      <c r="CA29" s="117">
        <f t="shared" si="56"/>
        <v>0</v>
      </c>
      <c r="CB29" s="117">
        <f t="shared" si="15"/>
        <v>1</v>
      </c>
      <c r="CC29" s="117">
        <f t="shared" si="16"/>
        <v>1</v>
      </c>
      <c r="CD29" s="117">
        <f t="shared" si="57"/>
        <v>0</v>
      </c>
      <c r="CE29" s="117">
        <f t="shared" si="17"/>
        <v>1</v>
      </c>
      <c r="CF29" s="117">
        <f t="shared" si="58"/>
        <v>0</v>
      </c>
      <c r="CG29" s="117">
        <f t="shared" si="59"/>
        <v>0</v>
      </c>
      <c r="CH29" s="117">
        <f t="shared" si="18"/>
        <v>0</v>
      </c>
      <c r="CI29" s="117">
        <f t="shared" si="19"/>
        <v>1</v>
      </c>
      <c r="CJ29" s="117">
        <f t="shared" si="20"/>
        <v>1</v>
      </c>
      <c r="CK29" s="117">
        <f t="shared" si="60"/>
        <v>0</v>
      </c>
      <c r="CL29" s="117">
        <f t="shared" si="61"/>
        <v>0</v>
      </c>
      <c r="CM29" s="117">
        <f t="shared" si="62"/>
        <v>1</v>
      </c>
      <c r="CN29" s="117">
        <f t="shared" si="21"/>
        <v>1</v>
      </c>
      <c r="CO29" s="117">
        <f t="shared" si="63"/>
        <v>0</v>
      </c>
      <c r="CP29" s="117">
        <f t="shared" si="64"/>
        <v>0</v>
      </c>
      <c r="CQ29" s="117">
        <f t="shared" si="65"/>
        <v>1</v>
      </c>
      <c r="CR29" s="117">
        <f t="shared" si="66"/>
        <v>1</v>
      </c>
      <c r="CS29" s="117">
        <f t="shared" si="22"/>
        <v>0</v>
      </c>
      <c r="CT29" s="117">
        <f t="shared" si="23"/>
        <v>0</v>
      </c>
      <c r="CU29" s="117">
        <f t="shared" si="24"/>
        <v>0</v>
      </c>
      <c r="CV29" s="117">
        <f t="shared" si="67"/>
        <v>0</v>
      </c>
      <c r="CW29" s="117">
        <f t="shared" si="68"/>
        <v>0</v>
      </c>
      <c r="CX29" s="117">
        <f t="shared" si="25"/>
        <v>0</v>
      </c>
      <c r="CY29" s="117">
        <f t="shared" si="26"/>
        <v>0</v>
      </c>
      <c r="CZ29" s="117">
        <f t="shared" si="69"/>
        <v>1</v>
      </c>
      <c r="DA29" s="117">
        <f t="shared" si="70"/>
        <v>0</v>
      </c>
      <c r="DB29" s="117">
        <f t="shared" si="82"/>
        <v>1</v>
      </c>
      <c r="DC29" s="117">
        <f t="shared" si="27"/>
        <v>0</v>
      </c>
      <c r="DD29" s="117">
        <f t="shared" si="71"/>
        <v>0</v>
      </c>
      <c r="DE29" s="117">
        <f t="shared" si="72"/>
        <v>0</v>
      </c>
      <c r="DF29" s="117">
        <f t="shared" si="28"/>
        <v>0</v>
      </c>
      <c r="DG29" s="117">
        <f t="shared" si="29"/>
        <v>0</v>
      </c>
      <c r="DH29" s="117">
        <f t="shared" si="30"/>
        <v>0</v>
      </c>
      <c r="DI29" s="117">
        <f t="shared" si="73"/>
        <v>0</v>
      </c>
      <c r="DJ29" s="117">
        <f t="shared" si="74"/>
        <v>1</v>
      </c>
      <c r="DK29" s="117">
        <f t="shared" si="75"/>
        <v>1</v>
      </c>
      <c r="DL29" s="117">
        <f t="shared" si="31"/>
        <v>0</v>
      </c>
      <c r="DM29" s="117">
        <f t="shared" si="32"/>
        <v>0</v>
      </c>
      <c r="DN29" s="117">
        <f t="shared" si="33"/>
        <v>0</v>
      </c>
      <c r="DO29" s="117">
        <f t="shared" si="76"/>
        <v>0</v>
      </c>
      <c r="DP29" s="117">
        <f t="shared" si="34"/>
        <v>0</v>
      </c>
      <c r="DQ29" s="117">
        <f t="shared" si="35"/>
        <v>0</v>
      </c>
      <c r="DR29" s="117">
        <f t="shared" si="36"/>
        <v>0</v>
      </c>
      <c r="DS29" s="117">
        <f t="shared" si="77"/>
        <v>0</v>
      </c>
      <c r="DT29" s="117">
        <f t="shared" si="78"/>
        <v>1</v>
      </c>
      <c r="DU29" s="117">
        <f t="shared" si="79"/>
        <v>1</v>
      </c>
      <c r="DV29" s="117">
        <f t="shared" si="37"/>
        <v>1</v>
      </c>
      <c r="DW29" s="117">
        <f t="shared" si="38"/>
        <v>0</v>
      </c>
      <c r="DX29" s="117">
        <f t="shared" si="39"/>
        <v>1</v>
      </c>
      <c r="DY29" s="117">
        <f t="shared" si="40"/>
        <v>0</v>
      </c>
      <c r="DZ29" s="117">
        <f t="shared" si="41"/>
        <v>1</v>
      </c>
      <c r="EA29" s="117">
        <f t="shared" si="42"/>
        <v>1</v>
      </c>
      <c r="EB29" s="118">
        <f t="shared" si="80"/>
        <v>1</v>
      </c>
      <c r="EC29" s="118">
        <f t="shared" si="81"/>
        <v>1</v>
      </c>
      <c r="ED29" s="7"/>
      <c r="EE29" s="7"/>
      <c r="EF29" s="7"/>
      <c r="EG29" s="7"/>
    </row>
    <row r="30" spans="1:137" ht="17.100000000000001" customHeight="1" x14ac:dyDescent="0.25">
      <c r="A30" s="774"/>
      <c r="B30" s="777"/>
      <c r="C30" s="172">
        <v>9</v>
      </c>
      <c r="D30" s="130" t="s">
        <v>508</v>
      </c>
      <c r="E30" s="76" t="s">
        <v>456</v>
      </c>
      <c r="F30" s="170" t="s">
        <v>595</v>
      </c>
      <c r="G30" s="171" t="s">
        <v>524</v>
      </c>
      <c r="H30" s="306" t="s">
        <v>354</v>
      </c>
      <c r="I30" s="148" t="s">
        <v>573</v>
      </c>
      <c r="J30" s="113" t="s">
        <v>391</v>
      </c>
      <c r="K30" s="112" t="s">
        <v>455</v>
      </c>
      <c r="L30" s="76" t="s">
        <v>287</v>
      </c>
      <c r="M30" s="170" t="s">
        <v>514</v>
      </c>
      <c r="N30" s="164" t="s">
        <v>575</v>
      </c>
      <c r="O30" s="170" t="s">
        <v>570</v>
      </c>
      <c r="P30" s="153" t="s">
        <v>511</v>
      </c>
      <c r="Q30" s="113" t="s">
        <v>583</v>
      </c>
      <c r="R30" s="130" t="s">
        <v>241</v>
      </c>
      <c r="S30" s="156" t="s">
        <v>589</v>
      </c>
      <c r="T30" s="170" t="s">
        <v>515</v>
      </c>
      <c r="U30" s="171" t="s">
        <v>509</v>
      </c>
      <c r="V30" s="170" t="s">
        <v>572</v>
      </c>
      <c r="W30" s="148" t="s">
        <v>301</v>
      </c>
      <c r="X30" s="113" t="s">
        <v>255</v>
      </c>
      <c r="Y30" s="141"/>
      <c r="Z30" s="9"/>
      <c r="AA30" s="6"/>
      <c r="AB30" s="279" t="s">
        <v>456</v>
      </c>
      <c r="AC30" s="279" t="s">
        <v>456</v>
      </c>
      <c r="AD30" s="279" t="s">
        <v>456</v>
      </c>
      <c r="AE30" s="279" t="s">
        <v>456</v>
      </c>
      <c r="AF30" s="279" t="s">
        <v>456</v>
      </c>
      <c r="AG30" s="279" t="s">
        <v>456</v>
      </c>
      <c r="AH30" s="279" t="s">
        <v>456</v>
      </c>
      <c r="AI30" s="279" t="s">
        <v>514</v>
      </c>
      <c r="AJ30" s="279" t="s">
        <v>514</v>
      </c>
      <c r="AK30" s="279" t="s">
        <v>514</v>
      </c>
      <c r="AL30" s="279" t="s">
        <v>579</v>
      </c>
      <c r="AM30" s="279" t="s">
        <v>579</v>
      </c>
      <c r="AN30" s="279" t="s">
        <v>576</v>
      </c>
      <c r="AO30" s="279" t="s">
        <v>576</v>
      </c>
      <c r="AP30" s="279" t="s">
        <v>581</v>
      </c>
      <c r="AQ30" s="279" t="s">
        <v>581</v>
      </c>
      <c r="AR30" s="279" t="s">
        <v>581</v>
      </c>
      <c r="AS30" s="279" t="s">
        <v>237</v>
      </c>
      <c r="AT30" s="279" t="s">
        <v>581</v>
      </c>
      <c r="AU30" s="279" t="s">
        <v>513</v>
      </c>
      <c r="AV30" s="279" t="s">
        <v>513</v>
      </c>
      <c r="AX30" s="118"/>
      <c r="AY30" s="118">
        <f t="shared" si="0"/>
        <v>1</v>
      </c>
      <c r="AZ30" s="118">
        <f t="shared" si="43"/>
        <v>1</v>
      </c>
      <c r="BA30" s="118">
        <f t="shared" si="44"/>
        <v>0</v>
      </c>
      <c r="BB30" s="118">
        <f t="shared" si="45"/>
        <v>0</v>
      </c>
      <c r="BC30" s="118">
        <f t="shared" si="46"/>
        <v>0</v>
      </c>
      <c r="BD30" s="118">
        <f t="shared" si="47"/>
        <v>1</v>
      </c>
      <c r="BE30" s="118">
        <f t="shared" si="48"/>
        <v>1</v>
      </c>
      <c r="BF30" s="118">
        <f t="shared" si="1"/>
        <v>0</v>
      </c>
      <c r="BG30" s="117">
        <f t="shared" si="49"/>
        <v>1</v>
      </c>
      <c r="BH30" s="118">
        <f t="shared" si="2"/>
        <v>1</v>
      </c>
      <c r="BI30" s="118">
        <f t="shared" si="3"/>
        <v>1</v>
      </c>
      <c r="BJ30" s="117">
        <f t="shared" si="4"/>
        <v>0</v>
      </c>
      <c r="BK30" s="118">
        <f t="shared" si="5"/>
        <v>1</v>
      </c>
      <c r="BL30" s="118">
        <f t="shared" si="50"/>
        <v>0</v>
      </c>
      <c r="BM30" s="118">
        <f t="shared" si="51"/>
        <v>0</v>
      </c>
      <c r="BN30" s="118">
        <f t="shared" si="6"/>
        <v>0</v>
      </c>
      <c r="BO30" s="117">
        <f t="shared" si="7"/>
        <v>1</v>
      </c>
      <c r="BP30" s="117">
        <f t="shared" si="8"/>
        <v>0</v>
      </c>
      <c r="BQ30" s="117">
        <f t="shared" si="9"/>
        <v>1</v>
      </c>
      <c r="BR30" s="117">
        <f t="shared" si="52"/>
        <v>1</v>
      </c>
      <c r="BS30" s="117">
        <f t="shared" si="53"/>
        <v>0</v>
      </c>
      <c r="BT30" s="117">
        <f t="shared" si="10"/>
        <v>1</v>
      </c>
      <c r="BU30" s="117">
        <f t="shared" si="11"/>
        <v>1</v>
      </c>
      <c r="BV30" s="117">
        <f t="shared" si="12"/>
        <v>0</v>
      </c>
      <c r="BW30" s="117">
        <f t="shared" si="13"/>
        <v>0</v>
      </c>
      <c r="BX30" s="117">
        <f t="shared" si="14"/>
        <v>1</v>
      </c>
      <c r="BY30" s="117">
        <f t="shared" si="54"/>
        <v>1</v>
      </c>
      <c r="BZ30" s="117">
        <f t="shared" si="55"/>
        <v>0</v>
      </c>
      <c r="CA30" s="117">
        <f t="shared" si="56"/>
        <v>0</v>
      </c>
      <c r="CB30" s="117">
        <f t="shared" si="15"/>
        <v>1</v>
      </c>
      <c r="CC30" s="117">
        <f t="shared" si="16"/>
        <v>0</v>
      </c>
      <c r="CD30" s="117">
        <f t="shared" si="57"/>
        <v>0</v>
      </c>
      <c r="CE30" s="117">
        <f t="shared" si="17"/>
        <v>0</v>
      </c>
      <c r="CF30" s="117">
        <f t="shared" si="58"/>
        <v>0</v>
      </c>
      <c r="CG30" s="117">
        <f t="shared" si="59"/>
        <v>0</v>
      </c>
      <c r="CH30" s="117">
        <f t="shared" si="18"/>
        <v>0</v>
      </c>
      <c r="CI30" s="117">
        <f t="shared" si="19"/>
        <v>1</v>
      </c>
      <c r="CJ30" s="117">
        <f t="shared" si="20"/>
        <v>1</v>
      </c>
      <c r="CK30" s="117">
        <f t="shared" si="60"/>
        <v>0</v>
      </c>
      <c r="CL30" s="117">
        <f t="shared" si="61"/>
        <v>0</v>
      </c>
      <c r="CM30" s="117">
        <f t="shared" si="62"/>
        <v>1</v>
      </c>
      <c r="CN30" s="117">
        <f t="shared" si="21"/>
        <v>1</v>
      </c>
      <c r="CO30" s="117">
        <f t="shared" si="63"/>
        <v>0</v>
      </c>
      <c r="CP30" s="117">
        <f t="shared" si="64"/>
        <v>0</v>
      </c>
      <c r="CQ30" s="117">
        <f t="shared" si="65"/>
        <v>1</v>
      </c>
      <c r="CR30" s="117">
        <f t="shared" si="66"/>
        <v>1</v>
      </c>
      <c r="CS30" s="117">
        <f t="shared" si="22"/>
        <v>1</v>
      </c>
      <c r="CT30" s="117">
        <f t="shared" si="23"/>
        <v>0</v>
      </c>
      <c r="CU30" s="117">
        <f t="shared" si="24"/>
        <v>1</v>
      </c>
      <c r="CV30" s="117">
        <f t="shared" si="67"/>
        <v>0</v>
      </c>
      <c r="CW30" s="117">
        <f t="shared" si="68"/>
        <v>0</v>
      </c>
      <c r="CX30" s="117">
        <f t="shared" si="25"/>
        <v>0</v>
      </c>
      <c r="CY30" s="117">
        <f t="shared" si="26"/>
        <v>1</v>
      </c>
      <c r="CZ30" s="117">
        <f t="shared" si="69"/>
        <v>0</v>
      </c>
      <c r="DA30" s="117">
        <f t="shared" si="70"/>
        <v>0</v>
      </c>
      <c r="DB30" s="117">
        <f t="shared" si="82"/>
        <v>0</v>
      </c>
      <c r="DC30" s="117">
        <f t="shared" si="27"/>
        <v>0</v>
      </c>
      <c r="DD30" s="117">
        <f t="shared" si="71"/>
        <v>0</v>
      </c>
      <c r="DE30" s="117">
        <f t="shared" si="72"/>
        <v>0</v>
      </c>
      <c r="DF30" s="117">
        <f t="shared" si="28"/>
        <v>0</v>
      </c>
      <c r="DG30" s="117">
        <f t="shared" si="29"/>
        <v>0</v>
      </c>
      <c r="DH30" s="117">
        <f t="shared" si="30"/>
        <v>0</v>
      </c>
      <c r="DI30" s="117">
        <f t="shared" si="73"/>
        <v>0</v>
      </c>
      <c r="DJ30" s="117">
        <f t="shared" si="74"/>
        <v>1</v>
      </c>
      <c r="DK30" s="117">
        <f t="shared" si="75"/>
        <v>1</v>
      </c>
      <c r="DL30" s="117">
        <f t="shared" si="31"/>
        <v>0</v>
      </c>
      <c r="DM30" s="117">
        <f t="shared" si="32"/>
        <v>0</v>
      </c>
      <c r="DN30" s="117">
        <f t="shared" si="33"/>
        <v>0</v>
      </c>
      <c r="DO30" s="117">
        <f t="shared" si="76"/>
        <v>0</v>
      </c>
      <c r="DP30" s="117">
        <f t="shared" si="34"/>
        <v>0</v>
      </c>
      <c r="DQ30" s="117">
        <f t="shared" si="35"/>
        <v>0</v>
      </c>
      <c r="DR30" s="117">
        <f t="shared" si="36"/>
        <v>0</v>
      </c>
      <c r="DS30" s="117">
        <f t="shared" si="77"/>
        <v>0</v>
      </c>
      <c r="DT30" s="117">
        <f t="shared" si="78"/>
        <v>0</v>
      </c>
      <c r="DU30" s="117">
        <f t="shared" si="79"/>
        <v>1</v>
      </c>
      <c r="DV30" s="117">
        <f t="shared" si="37"/>
        <v>0</v>
      </c>
      <c r="DW30" s="117">
        <f t="shared" si="38"/>
        <v>0</v>
      </c>
      <c r="DX30" s="117">
        <f t="shared" si="39"/>
        <v>0</v>
      </c>
      <c r="DY30" s="117">
        <f t="shared" si="40"/>
        <v>0</v>
      </c>
      <c r="DZ30" s="117">
        <f t="shared" si="41"/>
        <v>1</v>
      </c>
      <c r="EA30" s="117">
        <f t="shared" si="42"/>
        <v>1</v>
      </c>
      <c r="EB30" s="118">
        <f t="shared" si="80"/>
        <v>1</v>
      </c>
      <c r="EC30" s="118">
        <f t="shared" si="81"/>
        <v>0</v>
      </c>
      <c r="ED30" s="7"/>
      <c r="EE30" s="7"/>
      <c r="EF30" s="7"/>
      <c r="EG30" s="7"/>
    </row>
    <row r="31" spans="1:137" ht="17.100000000000001" customHeight="1" thickBot="1" x14ac:dyDescent="0.3">
      <c r="A31" s="775"/>
      <c r="B31" s="778"/>
      <c r="C31" s="173">
        <v>10</v>
      </c>
      <c r="D31" s="129" t="s">
        <v>508</v>
      </c>
      <c r="E31" s="73" t="s">
        <v>456</v>
      </c>
      <c r="F31" s="162" t="s">
        <v>595</v>
      </c>
      <c r="G31" s="165" t="s">
        <v>524</v>
      </c>
      <c r="H31" s="295" t="s">
        <v>354</v>
      </c>
      <c r="I31" s="147" t="s">
        <v>573</v>
      </c>
      <c r="J31" s="86" t="s">
        <v>391</v>
      </c>
      <c r="K31" s="108" t="s">
        <v>455</v>
      </c>
      <c r="L31" s="73" t="s">
        <v>287</v>
      </c>
      <c r="M31" s="162" t="s">
        <v>514</v>
      </c>
      <c r="N31" s="171" t="s">
        <v>575</v>
      </c>
      <c r="O31" s="295" t="s">
        <v>354</v>
      </c>
      <c r="P31" s="154" t="s">
        <v>511</v>
      </c>
      <c r="Q31" s="86" t="s">
        <v>583</v>
      </c>
      <c r="R31" s="129" t="s">
        <v>241</v>
      </c>
      <c r="S31" s="155" t="s">
        <v>589</v>
      </c>
      <c r="T31" s="162" t="s">
        <v>515</v>
      </c>
      <c r="U31" s="165" t="s">
        <v>509</v>
      </c>
      <c r="V31" s="162" t="s">
        <v>572</v>
      </c>
      <c r="W31" s="147" t="s">
        <v>301</v>
      </c>
      <c r="X31" s="86" t="s">
        <v>255</v>
      </c>
      <c r="Y31" s="230" t="s">
        <v>39</v>
      </c>
      <c r="Z31" s="9" t="s">
        <v>429</v>
      </c>
      <c r="AA31" s="191"/>
      <c r="AB31" s="279" t="s">
        <v>595</v>
      </c>
      <c r="AC31" s="279" t="s">
        <v>595</v>
      </c>
      <c r="AD31" s="279" t="s">
        <v>595</v>
      </c>
      <c r="AE31" s="279" t="s">
        <v>569</v>
      </c>
      <c r="AF31" s="279" t="s">
        <v>569</v>
      </c>
      <c r="AG31" s="279" t="s">
        <v>456</v>
      </c>
      <c r="AH31" s="279" t="s">
        <v>456</v>
      </c>
      <c r="AI31" s="279" t="s">
        <v>514</v>
      </c>
      <c r="AJ31" s="279" t="s">
        <v>514</v>
      </c>
      <c r="AK31" s="279" t="s">
        <v>514</v>
      </c>
      <c r="AL31" s="279" t="s">
        <v>579</v>
      </c>
      <c r="AM31" s="279" t="s">
        <v>579</v>
      </c>
      <c r="AN31" s="279" t="s">
        <v>576</v>
      </c>
      <c r="AO31" s="279" t="s">
        <v>576</v>
      </c>
      <c r="AP31" s="279" t="s">
        <v>581</v>
      </c>
      <c r="AQ31" s="279" t="s">
        <v>581</v>
      </c>
      <c r="AR31" s="279" t="s">
        <v>581</v>
      </c>
      <c r="AS31" s="279" t="s">
        <v>237</v>
      </c>
      <c r="AT31" s="279" t="s">
        <v>581</v>
      </c>
      <c r="AU31" s="279" t="s">
        <v>513</v>
      </c>
      <c r="AV31" s="279" t="s">
        <v>513</v>
      </c>
      <c r="AX31" s="118"/>
      <c r="AY31" s="118">
        <f t="shared" si="0"/>
        <v>1</v>
      </c>
      <c r="AZ31" s="118">
        <f t="shared" si="43"/>
        <v>0</v>
      </c>
      <c r="BA31" s="118">
        <f t="shared" si="44"/>
        <v>0</v>
      </c>
      <c r="BB31" s="118">
        <f t="shared" si="45"/>
        <v>0</v>
      </c>
      <c r="BC31" s="118">
        <f t="shared" si="46"/>
        <v>0</v>
      </c>
      <c r="BD31" s="118">
        <f t="shared" si="47"/>
        <v>1</v>
      </c>
      <c r="BE31" s="118">
        <f t="shared" si="48"/>
        <v>1</v>
      </c>
      <c r="BF31" s="118">
        <f t="shared" si="1"/>
        <v>0</v>
      </c>
      <c r="BG31" s="117">
        <f t="shared" si="49"/>
        <v>1</v>
      </c>
      <c r="BH31" s="118">
        <f t="shared" si="2"/>
        <v>1</v>
      </c>
      <c r="BI31" s="118">
        <f t="shared" si="3"/>
        <v>1</v>
      </c>
      <c r="BJ31" s="117">
        <f t="shared" si="4"/>
        <v>0</v>
      </c>
      <c r="BK31" s="118">
        <f t="shared" si="5"/>
        <v>1</v>
      </c>
      <c r="BL31" s="118">
        <f t="shared" si="50"/>
        <v>0</v>
      </c>
      <c r="BM31" s="118">
        <f t="shared" si="51"/>
        <v>0</v>
      </c>
      <c r="BN31" s="118">
        <f t="shared" si="6"/>
        <v>0</v>
      </c>
      <c r="BO31" s="117">
        <f t="shared" si="7"/>
        <v>1</v>
      </c>
      <c r="BP31" s="117">
        <f t="shared" si="8"/>
        <v>0</v>
      </c>
      <c r="BQ31" s="117">
        <f t="shared" si="9"/>
        <v>1</v>
      </c>
      <c r="BR31" s="117">
        <f t="shared" si="52"/>
        <v>1</v>
      </c>
      <c r="BS31" s="117">
        <f t="shared" si="53"/>
        <v>0</v>
      </c>
      <c r="BT31" s="117">
        <f t="shared" si="10"/>
        <v>1</v>
      </c>
      <c r="BU31" s="117">
        <f t="shared" si="11"/>
        <v>1</v>
      </c>
      <c r="BV31" s="117">
        <f t="shared" si="12"/>
        <v>0</v>
      </c>
      <c r="BW31" s="117">
        <f t="shared" si="13"/>
        <v>0</v>
      </c>
      <c r="BX31" s="117">
        <f t="shared" si="14"/>
        <v>1</v>
      </c>
      <c r="BY31" s="117">
        <f t="shared" si="54"/>
        <v>1</v>
      </c>
      <c r="BZ31" s="117">
        <f t="shared" si="55"/>
        <v>0</v>
      </c>
      <c r="CA31" s="117">
        <f t="shared" si="56"/>
        <v>0</v>
      </c>
      <c r="CB31" s="117">
        <f t="shared" si="15"/>
        <v>1</v>
      </c>
      <c r="CC31" s="117">
        <f t="shared" si="16"/>
        <v>0</v>
      </c>
      <c r="CD31" s="117">
        <f t="shared" si="57"/>
        <v>0</v>
      </c>
      <c r="CE31" s="117">
        <f t="shared" si="17"/>
        <v>0</v>
      </c>
      <c r="CF31" s="117">
        <f t="shared" si="58"/>
        <v>0</v>
      </c>
      <c r="CG31" s="117">
        <f t="shared" si="59"/>
        <v>0</v>
      </c>
      <c r="CH31" s="117">
        <f t="shared" si="18"/>
        <v>0</v>
      </c>
      <c r="CI31" s="117">
        <f t="shared" si="19"/>
        <v>1</v>
      </c>
      <c r="CJ31" s="117">
        <f t="shared" si="20"/>
        <v>1</v>
      </c>
      <c r="CK31" s="117">
        <f t="shared" si="60"/>
        <v>0</v>
      </c>
      <c r="CL31" s="117">
        <f t="shared" si="61"/>
        <v>0</v>
      </c>
      <c r="CM31" s="117">
        <f t="shared" si="62"/>
        <v>1</v>
      </c>
      <c r="CN31" s="117">
        <f t="shared" si="21"/>
        <v>1</v>
      </c>
      <c r="CO31" s="117">
        <f t="shared" si="63"/>
        <v>0</v>
      </c>
      <c r="CP31" s="117">
        <f t="shared" si="64"/>
        <v>0</v>
      </c>
      <c r="CQ31" s="117">
        <f t="shared" si="65"/>
        <v>1</v>
      </c>
      <c r="CR31" s="117">
        <f t="shared" si="66"/>
        <v>1</v>
      </c>
      <c r="CS31" s="117">
        <f t="shared" si="22"/>
        <v>1</v>
      </c>
      <c r="CT31" s="117">
        <f t="shared" si="23"/>
        <v>0</v>
      </c>
      <c r="CU31" s="117">
        <f t="shared" si="24"/>
        <v>1</v>
      </c>
      <c r="CV31" s="117">
        <f t="shared" si="67"/>
        <v>0</v>
      </c>
      <c r="CW31" s="117">
        <f t="shared" si="68"/>
        <v>0</v>
      </c>
      <c r="CX31" s="117">
        <f t="shared" si="25"/>
        <v>0</v>
      </c>
      <c r="CY31" s="117">
        <f t="shared" si="26"/>
        <v>1</v>
      </c>
      <c r="CZ31" s="117">
        <f t="shared" si="69"/>
        <v>0</v>
      </c>
      <c r="DA31" s="117">
        <f t="shared" si="70"/>
        <v>0</v>
      </c>
      <c r="DB31" s="117">
        <f t="shared" si="82"/>
        <v>0</v>
      </c>
      <c r="DC31" s="117">
        <f t="shared" si="27"/>
        <v>0</v>
      </c>
      <c r="DD31" s="117">
        <f t="shared" si="71"/>
        <v>0</v>
      </c>
      <c r="DE31" s="117">
        <f t="shared" si="72"/>
        <v>0</v>
      </c>
      <c r="DF31" s="117">
        <f t="shared" si="28"/>
        <v>0</v>
      </c>
      <c r="DG31" s="117">
        <f t="shared" si="29"/>
        <v>0</v>
      </c>
      <c r="DH31" s="117">
        <f t="shared" si="30"/>
        <v>0</v>
      </c>
      <c r="DI31" s="117">
        <f t="shared" si="73"/>
        <v>0</v>
      </c>
      <c r="DJ31" s="117">
        <f t="shared" si="74"/>
        <v>1</v>
      </c>
      <c r="DK31" s="117">
        <f t="shared" si="75"/>
        <v>1</v>
      </c>
      <c r="DL31" s="117">
        <f t="shared" si="31"/>
        <v>0</v>
      </c>
      <c r="DM31" s="117">
        <f t="shared" si="32"/>
        <v>0</v>
      </c>
      <c r="DN31" s="117">
        <f t="shared" si="33"/>
        <v>0</v>
      </c>
      <c r="DO31" s="117">
        <f t="shared" si="76"/>
        <v>0</v>
      </c>
      <c r="DP31" s="117">
        <f t="shared" si="34"/>
        <v>0</v>
      </c>
      <c r="DQ31" s="117">
        <f t="shared" si="35"/>
        <v>0</v>
      </c>
      <c r="DR31" s="117">
        <f t="shared" si="36"/>
        <v>0</v>
      </c>
      <c r="DS31" s="117">
        <f t="shared" si="77"/>
        <v>0</v>
      </c>
      <c r="DT31" s="117">
        <f t="shared" si="78"/>
        <v>0</v>
      </c>
      <c r="DU31" s="117">
        <f t="shared" si="79"/>
        <v>1</v>
      </c>
      <c r="DV31" s="117">
        <f t="shared" si="37"/>
        <v>0</v>
      </c>
      <c r="DW31" s="117">
        <f t="shared" si="38"/>
        <v>0</v>
      </c>
      <c r="DX31" s="117">
        <f t="shared" si="39"/>
        <v>0</v>
      </c>
      <c r="DY31" s="117">
        <f t="shared" si="40"/>
        <v>0</v>
      </c>
      <c r="DZ31" s="117">
        <f t="shared" si="41"/>
        <v>1</v>
      </c>
      <c r="EA31" s="117">
        <f t="shared" si="42"/>
        <v>1</v>
      </c>
      <c r="EB31" s="118">
        <f t="shared" si="80"/>
        <v>1</v>
      </c>
      <c r="EC31" s="118">
        <f t="shared" si="81"/>
        <v>0</v>
      </c>
      <c r="ED31" s="7"/>
      <c r="EE31" s="7"/>
      <c r="EF31" s="7"/>
      <c r="EG31" s="7"/>
    </row>
    <row r="32" spans="1:137" ht="17.100000000000001" customHeight="1" thickTop="1" x14ac:dyDescent="0.25">
      <c r="A32" s="270"/>
      <c r="B32" s="271"/>
      <c r="C32" s="221">
        <v>0</v>
      </c>
      <c r="D32" s="317" t="s">
        <v>569</v>
      </c>
      <c r="E32" s="315"/>
      <c r="F32" s="312"/>
      <c r="G32" s="316" t="s">
        <v>569</v>
      </c>
      <c r="H32" s="312"/>
      <c r="I32" s="313" t="s">
        <v>569</v>
      </c>
      <c r="J32" s="314"/>
      <c r="K32" s="308"/>
      <c r="L32" s="315"/>
      <c r="M32" s="312"/>
      <c r="N32" s="316"/>
      <c r="O32" s="312"/>
      <c r="P32" s="313"/>
      <c r="Q32" s="314"/>
      <c r="R32" s="317"/>
      <c r="S32" s="318" t="s">
        <v>562</v>
      </c>
      <c r="T32" s="312"/>
      <c r="U32" s="316"/>
      <c r="V32" s="312" t="s">
        <v>562</v>
      </c>
      <c r="W32" s="313"/>
      <c r="X32" s="314" t="s">
        <v>562</v>
      </c>
      <c r="Y32" s="42" t="s">
        <v>40</v>
      </c>
      <c r="Z32" s="10" t="s">
        <v>430</v>
      </c>
      <c r="AA32" s="191"/>
      <c r="AB32" s="279" t="s">
        <v>595</v>
      </c>
      <c r="AC32" s="279" t="s">
        <v>595</v>
      </c>
      <c r="AD32" s="279" t="s">
        <v>595</v>
      </c>
      <c r="AE32" s="279" t="s">
        <v>569</v>
      </c>
      <c r="AF32" s="279" t="s">
        <v>569</v>
      </c>
      <c r="AG32" s="279" t="s">
        <v>456</v>
      </c>
      <c r="AH32" s="279" t="s">
        <v>456</v>
      </c>
      <c r="AI32" s="279" t="s">
        <v>579</v>
      </c>
      <c r="AJ32" s="279" t="s">
        <v>579</v>
      </c>
      <c r="AK32" s="279" t="s">
        <v>579</v>
      </c>
      <c r="AL32" s="279" t="s">
        <v>562</v>
      </c>
      <c r="AM32" s="279" t="s">
        <v>562</v>
      </c>
      <c r="AN32" s="279" t="s">
        <v>456</v>
      </c>
      <c r="AO32" s="279" t="s">
        <v>456</v>
      </c>
      <c r="AP32" s="279" t="s">
        <v>562</v>
      </c>
      <c r="AQ32" s="279" t="s">
        <v>562</v>
      </c>
      <c r="AR32" s="279" t="s">
        <v>562</v>
      </c>
      <c r="AS32" s="279" t="s">
        <v>562</v>
      </c>
      <c r="AT32" s="279" t="s">
        <v>562</v>
      </c>
      <c r="AU32" s="279" t="s">
        <v>237</v>
      </c>
      <c r="AV32" s="279" t="s">
        <v>237</v>
      </c>
      <c r="AX32" s="118"/>
      <c r="AY32" s="118">
        <f t="shared" si="0"/>
        <v>0</v>
      </c>
      <c r="AZ32" s="118">
        <f t="shared" si="43"/>
        <v>0</v>
      </c>
      <c r="BA32" s="118">
        <f t="shared" si="44"/>
        <v>0</v>
      </c>
      <c r="BB32" s="118">
        <f t="shared" si="45"/>
        <v>0</v>
      </c>
      <c r="BC32" s="118">
        <f t="shared" si="46"/>
        <v>0</v>
      </c>
      <c r="BD32" s="118">
        <f t="shared" si="47"/>
        <v>0</v>
      </c>
      <c r="BE32" s="118">
        <f t="shared" si="48"/>
        <v>0</v>
      </c>
      <c r="BF32" s="118">
        <f t="shared" si="1"/>
        <v>0</v>
      </c>
      <c r="BG32" s="117">
        <f t="shared" si="49"/>
        <v>0</v>
      </c>
      <c r="BH32" s="118">
        <f t="shared" si="2"/>
        <v>0</v>
      </c>
      <c r="BI32" s="118">
        <f t="shared" si="3"/>
        <v>0</v>
      </c>
      <c r="BJ32" s="117">
        <f t="shared" si="4"/>
        <v>0</v>
      </c>
      <c r="BK32" s="118">
        <f t="shared" si="5"/>
        <v>0</v>
      </c>
      <c r="BL32" s="118">
        <f t="shared" si="50"/>
        <v>0</v>
      </c>
      <c r="BM32" s="118">
        <f t="shared" si="51"/>
        <v>0</v>
      </c>
      <c r="BN32" s="118">
        <f t="shared" si="6"/>
        <v>0</v>
      </c>
      <c r="BO32" s="117">
        <f t="shared" si="7"/>
        <v>0</v>
      </c>
      <c r="BP32" s="117">
        <f t="shared" si="8"/>
        <v>0</v>
      </c>
      <c r="BQ32" s="117">
        <f t="shared" si="9"/>
        <v>0</v>
      </c>
      <c r="BR32" s="117">
        <f t="shared" si="52"/>
        <v>0</v>
      </c>
      <c r="BS32" s="117">
        <f t="shared" si="53"/>
        <v>0</v>
      </c>
      <c r="BT32" s="117">
        <f t="shared" si="10"/>
        <v>0</v>
      </c>
      <c r="BU32" s="117">
        <f t="shared" si="11"/>
        <v>0</v>
      </c>
      <c r="BV32" s="117">
        <f t="shared" si="12"/>
        <v>0</v>
      </c>
      <c r="BW32" s="117">
        <f t="shared" si="13"/>
        <v>0</v>
      </c>
      <c r="BX32" s="117">
        <f t="shared" si="14"/>
        <v>0</v>
      </c>
      <c r="BY32" s="117">
        <f t="shared" si="54"/>
        <v>0</v>
      </c>
      <c r="BZ32" s="117">
        <f t="shared" si="55"/>
        <v>0</v>
      </c>
      <c r="CA32" s="117">
        <f t="shared" si="56"/>
        <v>0</v>
      </c>
      <c r="CB32" s="117">
        <f t="shared" si="15"/>
        <v>0</v>
      </c>
      <c r="CC32" s="117">
        <f t="shared" si="16"/>
        <v>0</v>
      </c>
      <c r="CD32" s="117">
        <f t="shared" si="57"/>
        <v>0</v>
      </c>
      <c r="CE32" s="117">
        <f t="shared" si="17"/>
        <v>0</v>
      </c>
      <c r="CF32" s="117">
        <f t="shared" si="58"/>
        <v>3</v>
      </c>
      <c r="CG32" s="117">
        <f t="shared" si="59"/>
        <v>3</v>
      </c>
      <c r="CH32" s="117">
        <f t="shared" si="18"/>
        <v>0</v>
      </c>
      <c r="CI32" s="117">
        <f t="shared" si="19"/>
        <v>0</v>
      </c>
      <c r="CJ32" s="117">
        <f t="shared" si="20"/>
        <v>0</v>
      </c>
      <c r="CK32" s="117">
        <f t="shared" si="60"/>
        <v>0</v>
      </c>
      <c r="CL32" s="117">
        <f t="shared" si="61"/>
        <v>0</v>
      </c>
      <c r="CM32" s="117">
        <f t="shared" si="62"/>
        <v>0</v>
      </c>
      <c r="CN32" s="117">
        <f t="shared" si="21"/>
        <v>0</v>
      </c>
      <c r="CO32" s="117">
        <f t="shared" si="63"/>
        <v>0</v>
      </c>
      <c r="CP32" s="117">
        <f t="shared" si="64"/>
        <v>0</v>
      </c>
      <c r="CQ32" s="117">
        <f t="shared" si="65"/>
        <v>0</v>
      </c>
      <c r="CR32" s="117">
        <f t="shared" si="66"/>
        <v>0</v>
      </c>
      <c r="CS32" s="117">
        <f t="shared" si="22"/>
        <v>0</v>
      </c>
      <c r="CT32" s="117">
        <f t="shared" si="23"/>
        <v>0</v>
      </c>
      <c r="CU32" s="117">
        <f t="shared" si="24"/>
        <v>0</v>
      </c>
      <c r="CV32" s="117">
        <f t="shared" si="67"/>
        <v>0</v>
      </c>
      <c r="CW32" s="117">
        <f t="shared" si="68"/>
        <v>0</v>
      </c>
      <c r="CX32" s="117">
        <f t="shared" si="25"/>
        <v>0</v>
      </c>
      <c r="CY32" s="117">
        <f t="shared" si="26"/>
        <v>0</v>
      </c>
      <c r="CZ32" s="117">
        <f t="shared" si="69"/>
        <v>0</v>
      </c>
      <c r="DA32" s="117">
        <f t="shared" si="70"/>
        <v>0</v>
      </c>
      <c r="DB32" s="117">
        <f t="shared" si="82"/>
        <v>0</v>
      </c>
      <c r="DC32" s="117">
        <f t="shared" si="27"/>
        <v>0</v>
      </c>
      <c r="DD32" s="117">
        <f t="shared" si="71"/>
        <v>0</v>
      </c>
      <c r="DE32" s="117">
        <f t="shared" si="72"/>
        <v>0</v>
      </c>
      <c r="DF32" s="117">
        <f t="shared" si="28"/>
        <v>0</v>
      </c>
      <c r="DG32" s="117">
        <f t="shared" si="29"/>
        <v>0</v>
      </c>
      <c r="DH32" s="117">
        <f t="shared" si="30"/>
        <v>0</v>
      </c>
      <c r="DI32" s="117">
        <f t="shared" si="73"/>
        <v>0</v>
      </c>
      <c r="DJ32" s="117">
        <f t="shared" si="74"/>
        <v>0</v>
      </c>
      <c r="DK32" s="117">
        <f t="shared" si="75"/>
        <v>0</v>
      </c>
      <c r="DL32" s="117">
        <f t="shared" si="31"/>
        <v>0</v>
      </c>
      <c r="DM32" s="117">
        <f t="shared" si="32"/>
        <v>0</v>
      </c>
      <c r="DN32" s="117">
        <f t="shared" si="33"/>
        <v>0</v>
      </c>
      <c r="DO32" s="117">
        <f t="shared" si="76"/>
        <v>0</v>
      </c>
      <c r="DP32" s="117">
        <f t="shared" si="34"/>
        <v>0</v>
      </c>
      <c r="DQ32" s="117">
        <f t="shared" si="35"/>
        <v>0</v>
      </c>
      <c r="DR32" s="117">
        <f t="shared" si="36"/>
        <v>0</v>
      </c>
      <c r="DS32" s="117">
        <f t="shared" si="77"/>
        <v>0</v>
      </c>
      <c r="DT32" s="117">
        <f t="shared" si="78"/>
        <v>0</v>
      </c>
      <c r="DU32" s="117">
        <f t="shared" si="79"/>
        <v>0</v>
      </c>
      <c r="DV32" s="117">
        <f t="shared" si="37"/>
        <v>0</v>
      </c>
      <c r="DW32" s="117">
        <f t="shared" si="38"/>
        <v>0</v>
      </c>
      <c r="DX32" s="117">
        <f t="shared" si="39"/>
        <v>0</v>
      </c>
      <c r="DY32" s="117">
        <f t="shared" si="40"/>
        <v>0</v>
      </c>
      <c r="DZ32" s="117">
        <f t="shared" si="41"/>
        <v>0</v>
      </c>
      <c r="EA32" s="117">
        <f t="shared" si="42"/>
        <v>0</v>
      </c>
      <c r="EB32" s="118">
        <f t="shared" si="80"/>
        <v>0</v>
      </c>
      <c r="EC32" s="118">
        <f t="shared" si="81"/>
        <v>0</v>
      </c>
      <c r="ED32" s="7"/>
      <c r="EE32" s="7"/>
      <c r="EF32" s="7"/>
      <c r="EG32" s="7"/>
    </row>
    <row r="33" spans="1:137" ht="17.100000000000001" customHeight="1" x14ac:dyDescent="0.25">
      <c r="A33" s="774">
        <v>3</v>
      </c>
      <c r="B33" s="777" t="s">
        <v>18</v>
      </c>
      <c r="C33" s="174">
        <v>1</v>
      </c>
      <c r="D33" s="61" t="s">
        <v>569</v>
      </c>
      <c r="E33" s="72" t="s">
        <v>456</v>
      </c>
      <c r="F33" s="201" t="s">
        <v>391</v>
      </c>
      <c r="G33" s="211" t="s">
        <v>569</v>
      </c>
      <c r="H33" s="201" t="s">
        <v>454</v>
      </c>
      <c r="I33" s="145" t="s">
        <v>569</v>
      </c>
      <c r="J33" s="91" t="s">
        <v>508</v>
      </c>
      <c r="K33" s="61" t="s">
        <v>579</v>
      </c>
      <c r="L33" s="72" t="s">
        <v>517</v>
      </c>
      <c r="M33" s="201" t="s">
        <v>287</v>
      </c>
      <c r="N33" s="211" t="s">
        <v>588</v>
      </c>
      <c r="O33" s="201" t="s">
        <v>511</v>
      </c>
      <c r="P33" s="145" t="s">
        <v>570</v>
      </c>
      <c r="Q33" s="91" t="s">
        <v>521</v>
      </c>
      <c r="R33" s="127" t="s">
        <v>514</v>
      </c>
      <c r="S33" s="153" t="s">
        <v>562</v>
      </c>
      <c r="T33" s="201" t="s">
        <v>509</v>
      </c>
      <c r="U33" s="211" t="s">
        <v>572</v>
      </c>
      <c r="V33" s="201" t="s">
        <v>562</v>
      </c>
      <c r="W33" s="145" t="s">
        <v>586</v>
      </c>
      <c r="X33" s="91" t="s">
        <v>562</v>
      </c>
      <c r="Y33" s="42" t="s">
        <v>41</v>
      </c>
      <c r="Z33" s="10" t="s">
        <v>58</v>
      </c>
      <c r="AA33" s="6"/>
      <c r="AB33" s="279" t="s">
        <v>595</v>
      </c>
      <c r="AC33" s="279" t="s">
        <v>595</v>
      </c>
      <c r="AD33" s="279" t="s">
        <v>595</v>
      </c>
      <c r="AE33" s="279" t="s">
        <v>569</v>
      </c>
      <c r="AF33" s="279" t="s">
        <v>569</v>
      </c>
      <c r="AG33" s="279" t="s">
        <v>456</v>
      </c>
      <c r="AH33" s="279" t="s">
        <v>456</v>
      </c>
      <c r="AI33" s="279" t="s">
        <v>579</v>
      </c>
      <c r="AJ33" s="279" t="s">
        <v>579</v>
      </c>
      <c r="AK33" s="279" t="s">
        <v>579</v>
      </c>
      <c r="AL33" s="279" t="s">
        <v>562</v>
      </c>
      <c r="AM33" s="279" t="s">
        <v>562</v>
      </c>
      <c r="AN33" s="279" t="s">
        <v>456</v>
      </c>
      <c r="AO33" s="279" t="s">
        <v>456</v>
      </c>
      <c r="AP33" s="279" t="s">
        <v>562</v>
      </c>
      <c r="AQ33" s="279" t="s">
        <v>562</v>
      </c>
      <c r="AR33" s="279" t="s">
        <v>562</v>
      </c>
      <c r="AS33" s="279" t="s">
        <v>562</v>
      </c>
      <c r="AT33" s="279" t="s">
        <v>562</v>
      </c>
      <c r="AU33" s="279" t="s">
        <v>237</v>
      </c>
      <c r="AV33" s="279" t="s">
        <v>237</v>
      </c>
      <c r="AX33" s="118"/>
      <c r="AY33" s="118">
        <f t="shared" si="0"/>
        <v>1</v>
      </c>
      <c r="AZ33" s="118">
        <f t="shared" si="43"/>
        <v>1</v>
      </c>
      <c r="BA33" s="118">
        <f t="shared" si="44"/>
        <v>0</v>
      </c>
      <c r="BB33" s="118">
        <f t="shared" si="45"/>
        <v>0</v>
      </c>
      <c r="BC33" s="118">
        <f t="shared" si="46"/>
        <v>0</v>
      </c>
      <c r="BD33" s="118">
        <f t="shared" si="47"/>
        <v>1</v>
      </c>
      <c r="BE33" s="118">
        <f t="shared" si="48"/>
        <v>0</v>
      </c>
      <c r="BF33" s="118">
        <f t="shared" si="1"/>
        <v>0</v>
      </c>
      <c r="BG33" s="117">
        <f t="shared" si="49"/>
        <v>0</v>
      </c>
      <c r="BH33" s="118">
        <f t="shared" si="2"/>
        <v>0</v>
      </c>
      <c r="BI33" s="118">
        <f t="shared" si="3"/>
        <v>1</v>
      </c>
      <c r="BJ33" s="117">
        <f t="shared" si="4"/>
        <v>0</v>
      </c>
      <c r="BK33" s="118">
        <f t="shared" si="5"/>
        <v>1</v>
      </c>
      <c r="BL33" s="118">
        <f t="shared" si="50"/>
        <v>1</v>
      </c>
      <c r="BM33" s="118">
        <f t="shared" si="51"/>
        <v>0</v>
      </c>
      <c r="BN33" s="118">
        <f t="shared" si="6"/>
        <v>1</v>
      </c>
      <c r="BO33" s="117">
        <f t="shared" si="7"/>
        <v>1</v>
      </c>
      <c r="BP33" s="117">
        <f t="shared" si="8"/>
        <v>0</v>
      </c>
      <c r="BQ33" s="117">
        <f t="shared" si="9"/>
        <v>1</v>
      </c>
      <c r="BR33" s="117">
        <f t="shared" si="52"/>
        <v>0</v>
      </c>
      <c r="BS33" s="117">
        <f t="shared" si="53"/>
        <v>0</v>
      </c>
      <c r="BT33" s="117">
        <f t="shared" si="10"/>
        <v>0</v>
      </c>
      <c r="BU33" s="117">
        <f t="shared" si="11"/>
        <v>0</v>
      </c>
      <c r="BV33" s="117">
        <f t="shared" si="12"/>
        <v>0</v>
      </c>
      <c r="BW33" s="117">
        <f t="shared" si="13"/>
        <v>0</v>
      </c>
      <c r="BX33" s="117">
        <f t="shared" si="14"/>
        <v>0</v>
      </c>
      <c r="BY33" s="117">
        <f t="shared" si="54"/>
        <v>0</v>
      </c>
      <c r="BZ33" s="117">
        <f t="shared" si="55"/>
        <v>0</v>
      </c>
      <c r="CA33" s="117">
        <f t="shared" si="56"/>
        <v>0</v>
      </c>
      <c r="CB33" s="117">
        <f t="shared" si="15"/>
        <v>0</v>
      </c>
      <c r="CC33" s="117">
        <f t="shared" si="16"/>
        <v>0</v>
      </c>
      <c r="CD33" s="117">
        <f t="shared" si="57"/>
        <v>0</v>
      </c>
      <c r="CE33" s="117">
        <f t="shared" si="17"/>
        <v>0</v>
      </c>
      <c r="CF33" s="117">
        <f t="shared" si="58"/>
        <v>3</v>
      </c>
      <c r="CG33" s="117">
        <f t="shared" si="59"/>
        <v>3</v>
      </c>
      <c r="CH33" s="117">
        <f t="shared" si="18"/>
        <v>0</v>
      </c>
      <c r="CI33" s="117">
        <f t="shared" si="19"/>
        <v>1</v>
      </c>
      <c r="CJ33" s="117">
        <f t="shared" si="20"/>
        <v>1</v>
      </c>
      <c r="CK33" s="117">
        <f t="shared" si="60"/>
        <v>0</v>
      </c>
      <c r="CL33" s="117">
        <f t="shared" si="61"/>
        <v>0</v>
      </c>
      <c r="CM33" s="117">
        <f t="shared" si="62"/>
        <v>0</v>
      </c>
      <c r="CN33" s="117">
        <f t="shared" si="21"/>
        <v>0</v>
      </c>
      <c r="CO33" s="117">
        <f t="shared" si="63"/>
        <v>0</v>
      </c>
      <c r="CP33" s="117">
        <f t="shared" si="64"/>
        <v>0</v>
      </c>
      <c r="CQ33" s="117">
        <f t="shared" si="65"/>
        <v>0</v>
      </c>
      <c r="CR33" s="117">
        <f t="shared" si="66"/>
        <v>0</v>
      </c>
      <c r="CS33" s="117">
        <f t="shared" si="22"/>
        <v>0</v>
      </c>
      <c r="CT33" s="117">
        <f t="shared" si="23"/>
        <v>0</v>
      </c>
      <c r="CU33" s="117">
        <f t="shared" si="24"/>
        <v>0</v>
      </c>
      <c r="CV33" s="117">
        <f t="shared" si="67"/>
        <v>0</v>
      </c>
      <c r="CW33" s="117">
        <f t="shared" si="68"/>
        <v>0</v>
      </c>
      <c r="CX33" s="117">
        <f t="shared" si="25"/>
        <v>0</v>
      </c>
      <c r="CY33" s="117">
        <f t="shared" si="26"/>
        <v>0</v>
      </c>
      <c r="CZ33" s="117">
        <f t="shared" si="69"/>
        <v>0</v>
      </c>
      <c r="DA33" s="117">
        <f t="shared" si="70"/>
        <v>1</v>
      </c>
      <c r="DB33" s="117">
        <f t="shared" si="82"/>
        <v>1</v>
      </c>
      <c r="DC33" s="117">
        <f t="shared" si="27"/>
        <v>0</v>
      </c>
      <c r="DD33" s="117">
        <f t="shared" si="71"/>
        <v>0</v>
      </c>
      <c r="DE33" s="117">
        <f t="shared" si="72"/>
        <v>0</v>
      </c>
      <c r="DF33" s="117">
        <f t="shared" si="28"/>
        <v>1</v>
      </c>
      <c r="DG33" s="117">
        <f t="shared" si="29"/>
        <v>0</v>
      </c>
      <c r="DH33" s="117">
        <f t="shared" si="30"/>
        <v>1</v>
      </c>
      <c r="DI33" s="117">
        <f t="shared" si="73"/>
        <v>1</v>
      </c>
      <c r="DJ33" s="117">
        <f t="shared" si="74"/>
        <v>0</v>
      </c>
      <c r="DK33" s="117">
        <f t="shared" si="75"/>
        <v>1</v>
      </c>
      <c r="DL33" s="117">
        <f t="shared" si="31"/>
        <v>0</v>
      </c>
      <c r="DM33" s="117">
        <f t="shared" si="32"/>
        <v>0</v>
      </c>
      <c r="DN33" s="117">
        <f t="shared" si="33"/>
        <v>0</v>
      </c>
      <c r="DO33" s="117">
        <f t="shared" si="76"/>
        <v>0</v>
      </c>
      <c r="DP33" s="117">
        <f t="shared" si="34"/>
        <v>0</v>
      </c>
      <c r="DQ33" s="117">
        <f t="shared" si="35"/>
        <v>0</v>
      </c>
      <c r="DR33" s="117">
        <f t="shared" si="36"/>
        <v>0</v>
      </c>
      <c r="DS33" s="117">
        <f t="shared" si="77"/>
        <v>0</v>
      </c>
      <c r="DT33" s="117">
        <f t="shared" si="78"/>
        <v>0</v>
      </c>
      <c r="DU33" s="117">
        <f t="shared" si="79"/>
        <v>1</v>
      </c>
      <c r="DV33" s="117">
        <f t="shared" si="37"/>
        <v>1</v>
      </c>
      <c r="DW33" s="117">
        <f t="shared" si="38"/>
        <v>0</v>
      </c>
      <c r="DX33" s="117">
        <f t="shared" si="39"/>
        <v>1</v>
      </c>
      <c r="DY33" s="117">
        <f t="shared" si="40"/>
        <v>0</v>
      </c>
      <c r="DZ33" s="117">
        <f t="shared" si="41"/>
        <v>0</v>
      </c>
      <c r="EA33" s="117">
        <f t="shared" si="42"/>
        <v>0</v>
      </c>
      <c r="EB33" s="118">
        <f t="shared" si="80"/>
        <v>1</v>
      </c>
      <c r="EC33" s="118">
        <f t="shared" si="81"/>
        <v>0</v>
      </c>
      <c r="ED33" s="7"/>
      <c r="EE33" s="7"/>
      <c r="EF33" s="7"/>
      <c r="EG33" s="7"/>
    </row>
    <row r="34" spans="1:137" ht="17.100000000000001" customHeight="1" x14ac:dyDescent="0.25">
      <c r="A34" s="774"/>
      <c r="B34" s="777"/>
      <c r="C34" s="172">
        <v>2</v>
      </c>
      <c r="D34" s="63" t="s">
        <v>569</v>
      </c>
      <c r="E34" s="65" t="s">
        <v>456</v>
      </c>
      <c r="F34" s="161" t="s">
        <v>391</v>
      </c>
      <c r="G34" s="164" t="s">
        <v>569</v>
      </c>
      <c r="H34" s="161" t="s">
        <v>454</v>
      </c>
      <c r="I34" s="146" t="s">
        <v>569</v>
      </c>
      <c r="J34" s="85" t="s">
        <v>508</v>
      </c>
      <c r="K34" s="63" t="s">
        <v>579</v>
      </c>
      <c r="L34" s="76" t="s">
        <v>517</v>
      </c>
      <c r="M34" s="161" t="s">
        <v>287</v>
      </c>
      <c r="N34" s="164" t="s">
        <v>588</v>
      </c>
      <c r="O34" s="161" t="s">
        <v>511</v>
      </c>
      <c r="P34" s="146" t="s">
        <v>570</v>
      </c>
      <c r="Q34" s="85" t="s">
        <v>521</v>
      </c>
      <c r="R34" s="78" t="s">
        <v>514</v>
      </c>
      <c r="S34" s="154" t="s">
        <v>562</v>
      </c>
      <c r="T34" s="161" t="s">
        <v>509</v>
      </c>
      <c r="U34" s="164" t="s">
        <v>572</v>
      </c>
      <c r="V34" s="161" t="s">
        <v>562</v>
      </c>
      <c r="W34" s="146" t="s">
        <v>586</v>
      </c>
      <c r="X34" s="85" t="s">
        <v>562</v>
      </c>
      <c r="Y34" s="42" t="s">
        <v>42</v>
      </c>
      <c r="Z34" s="10" t="s">
        <v>59</v>
      </c>
      <c r="AA34" s="6"/>
      <c r="AB34" s="279" t="s">
        <v>569</v>
      </c>
      <c r="AC34" s="279" t="s">
        <v>569</v>
      </c>
      <c r="AD34" s="279" t="s">
        <v>569</v>
      </c>
      <c r="AE34" s="279" t="s">
        <v>587</v>
      </c>
      <c r="AF34" s="279" t="s">
        <v>588</v>
      </c>
      <c r="AG34" s="279" t="s">
        <v>569</v>
      </c>
      <c r="AH34" s="279" t="s">
        <v>569</v>
      </c>
      <c r="AI34" s="279" t="s">
        <v>579</v>
      </c>
      <c r="AJ34" s="279" t="s">
        <v>579</v>
      </c>
      <c r="AK34" s="279" t="s">
        <v>579</v>
      </c>
      <c r="AL34" s="279" t="s">
        <v>562</v>
      </c>
      <c r="AM34" s="279" t="s">
        <v>562</v>
      </c>
      <c r="AN34" s="279" t="s">
        <v>456</v>
      </c>
      <c r="AO34" s="279" t="s">
        <v>456</v>
      </c>
      <c r="AP34" s="279" t="s">
        <v>562</v>
      </c>
      <c r="AQ34" s="279" t="s">
        <v>562</v>
      </c>
      <c r="AR34" s="279" t="s">
        <v>562</v>
      </c>
      <c r="AS34" s="279" t="s">
        <v>562</v>
      </c>
      <c r="AT34" s="279" t="s">
        <v>562</v>
      </c>
      <c r="AU34" s="279" t="s">
        <v>237</v>
      </c>
      <c r="AV34" s="279" t="s">
        <v>237</v>
      </c>
      <c r="AX34" s="118"/>
      <c r="AY34" s="118">
        <f t="shared" si="0"/>
        <v>1</v>
      </c>
      <c r="AZ34" s="118">
        <f t="shared" si="43"/>
        <v>1</v>
      </c>
      <c r="BA34" s="118">
        <f t="shared" si="44"/>
        <v>0</v>
      </c>
      <c r="BB34" s="118">
        <f t="shared" si="45"/>
        <v>0</v>
      </c>
      <c r="BC34" s="118">
        <f t="shared" si="46"/>
        <v>0</v>
      </c>
      <c r="BD34" s="118">
        <f t="shared" si="47"/>
        <v>1</v>
      </c>
      <c r="BE34" s="118">
        <f t="shared" si="48"/>
        <v>0</v>
      </c>
      <c r="BF34" s="118">
        <f t="shared" si="1"/>
        <v>0</v>
      </c>
      <c r="BG34" s="117">
        <f t="shared" si="49"/>
        <v>0</v>
      </c>
      <c r="BH34" s="118">
        <f t="shared" si="2"/>
        <v>0</v>
      </c>
      <c r="BI34" s="118">
        <f t="shared" si="3"/>
        <v>1</v>
      </c>
      <c r="BJ34" s="117">
        <f t="shared" si="4"/>
        <v>0</v>
      </c>
      <c r="BK34" s="118">
        <f t="shared" si="5"/>
        <v>1</v>
      </c>
      <c r="BL34" s="118">
        <f t="shared" si="50"/>
        <v>1</v>
      </c>
      <c r="BM34" s="118">
        <f t="shared" si="51"/>
        <v>0</v>
      </c>
      <c r="BN34" s="118">
        <f t="shared" si="6"/>
        <v>1</v>
      </c>
      <c r="BO34" s="117">
        <f t="shared" si="7"/>
        <v>1</v>
      </c>
      <c r="BP34" s="117">
        <f t="shared" si="8"/>
        <v>0</v>
      </c>
      <c r="BQ34" s="117">
        <f t="shared" si="9"/>
        <v>1</v>
      </c>
      <c r="BR34" s="117">
        <f t="shared" si="52"/>
        <v>0</v>
      </c>
      <c r="BS34" s="117">
        <f t="shared" si="53"/>
        <v>0</v>
      </c>
      <c r="BT34" s="117">
        <f t="shared" si="10"/>
        <v>0</v>
      </c>
      <c r="BU34" s="117">
        <f t="shared" si="11"/>
        <v>0</v>
      </c>
      <c r="BV34" s="117">
        <f t="shared" si="12"/>
        <v>0</v>
      </c>
      <c r="BW34" s="117">
        <f t="shared" si="13"/>
        <v>0</v>
      </c>
      <c r="BX34" s="117">
        <f t="shared" si="14"/>
        <v>0</v>
      </c>
      <c r="BY34" s="117">
        <f t="shared" si="54"/>
        <v>0</v>
      </c>
      <c r="BZ34" s="117">
        <f t="shared" si="55"/>
        <v>0</v>
      </c>
      <c r="CA34" s="117">
        <f t="shared" si="56"/>
        <v>0</v>
      </c>
      <c r="CB34" s="117">
        <f t="shared" si="15"/>
        <v>0</v>
      </c>
      <c r="CC34" s="117">
        <f t="shared" si="16"/>
        <v>0</v>
      </c>
      <c r="CD34" s="117">
        <f t="shared" si="57"/>
        <v>0</v>
      </c>
      <c r="CE34" s="117">
        <f t="shared" si="17"/>
        <v>0</v>
      </c>
      <c r="CF34" s="117">
        <f t="shared" si="58"/>
        <v>3</v>
      </c>
      <c r="CG34" s="117">
        <f t="shared" si="59"/>
        <v>3</v>
      </c>
      <c r="CH34" s="117">
        <f t="shared" si="18"/>
        <v>0</v>
      </c>
      <c r="CI34" s="117">
        <f t="shared" si="19"/>
        <v>1</v>
      </c>
      <c r="CJ34" s="117">
        <f t="shared" si="20"/>
        <v>1</v>
      </c>
      <c r="CK34" s="117">
        <f t="shared" si="60"/>
        <v>0</v>
      </c>
      <c r="CL34" s="117">
        <f t="shared" si="61"/>
        <v>0</v>
      </c>
      <c r="CM34" s="117">
        <f t="shared" si="62"/>
        <v>0</v>
      </c>
      <c r="CN34" s="117">
        <f t="shared" si="21"/>
        <v>0</v>
      </c>
      <c r="CO34" s="117">
        <f t="shared" si="63"/>
        <v>0</v>
      </c>
      <c r="CP34" s="117">
        <f t="shared" si="64"/>
        <v>0</v>
      </c>
      <c r="CQ34" s="117">
        <f t="shared" si="65"/>
        <v>0</v>
      </c>
      <c r="CR34" s="117">
        <f t="shared" si="66"/>
        <v>0</v>
      </c>
      <c r="CS34" s="117">
        <f t="shared" si="22"/>
        <v>0</v>
      </c>
      <c r="CT34" s="117">
        <f t="shared" si="23"/>
        <v>0</v>
      </c>
      <c r="CU34" s="117">
        <f t="shared" si="24"/>
        <v>0</v>
      </c>
      <c r="CV34" s="117">
        <f t="shared" si="67"/>
        <v>0</v>
      </c>
      <c r="CW34" s="117">
        <f t="shared" si="68"/>
        <v>0</v>
      </c>
      <c r="CX34" s="117">
        <f t="shared" si="25"/>
        <v>0</v>
      </c>
      <c r="CY34" s="117">
        <f t="shared" si="26"/>
        <v>0</v>
      </c>
      <c r="CZ34" s="117">
        <f t="shared" si="69"/>
        <v>0</v>
      </c>
      <c r="DA34" s="117">
        <f t="shared" si="70"/>
        <v>1</v>
      </c>
      <c r="DB34" s="117">
        <f t="shared" si="82"/>
        <v>1</v>
      </c>
      <c r="DC34" s="117">
        <f t="shared" si="27"/>
        <v>0</v>
      </c>
      <c r="DD34" s="117">
        <f t="shared" si="71"/>
        <v>0</v>
      </c>
      <c r="DE34" s="117">
        <f t="shared" si="72"/>
        <v>0</v>
      </c>
      <c r="DF34" s="117">
        <f t="shared" si="28"/>
        <v>1</v>
      </c>
      <c r="DG34" s="117">
        <f t="shared" si="29"/>
        <v>0</v>
      </c>
      <c r="DH34" s="117">
        <f t="shared" si="30"/>
        <v>1</v>
      </c>
      <c r="DI34" s="117">
        <f t="shared" si="73"/>
        <v>1</v>
      </c>
      <c r="DJ34" s="117">
        <f t="shared" si="74"/>
        <v>0</v>
      </c>
      <c r="DK34" s="117">
        <f t="shared" si="75"/>
        <v>1</v>
      </c>
      <c r="DL34" s="117">
        <f t="shared" si="31"/>
        <v>0</v>
      </c>
      <c r="DM34" s="117">
        <f t="shared" si="32"/>
        <v>0</v>
      </c>
      <c r="DN34" s="117">
        <f t="shared" si="33"/>
        <v>0</v>
      </c>
      <c r="DO34" s="117">
        <f t="shared" si="76"/>
        <v>0</v>
      </c>
      <c r="DP34" s="117">
        <f t="shared" si="34"/>
        <v>0</v>
      </c>
      <c r="DQ34" s="117">
        <f t="shared" si="35"/>
        <v>0</v>
      </c>
      <c r="DR34" s="117">
        <f t="shared" si="36"/>
        <v>0</v>
      </c>
      <c r="DS34" s="117">
        <f t="shared" si="77"/>
        <v>0</v>
      </c>
      <c r="DT34" s="117">
        <f t="shared" si="78"/>
        <v>0</v>
      </c>
      <c r="DU34" s="117">
        <f t="shared" si="79"/>
        <v>1</v>
      </c>
      <c r="DV34" s="117">
        <f t="shared" si="37"/>
        <v>1</v>
      </c>
      <c r="DW34" s="117">
        <f t="shared" si="38"/>
        <v>0</v>
      </c>
      <c r="DX34" s="117">
        <f t="shared" si="39"/>
        <v>1</v>
      </c>
      <c r="DY34" s="117">
        <f t="shared" si="40"/>
        <v>0</v>
      </c>
      <c r="DZ34" s="117">
        <f t="shared" si="41"/>
        <v>0</v>
      </c>
      <c r="EA34" s="117">
        <f t="shared" si="42"/>
        <v>0</v>
      </c>
      <c r="EB34" s="118">
        <f t="shared" si="80"/>
        <v>1</v>
      </c>
      <c r="EC34" s="118">
        <f t="shared" si="81"/>
        <v>0</v>
      </c>
      <c r="ED34" s="7"/>
      <c r="EE34" s="7"/>
      <c r="EF34" s="7"/>
      <c r="EG34" s="7"/>
    </row>
    <row r="35" spans="1:137" ht="17.100000000000001" customHeight="1" x14ac:dyDescent="0.25">
      <c r="A35" s="774"/>
      <c r="B35" s="777"/>
      <c r="C35" s="172">
        <v>3</v>
      </c>
      <c r="D35" s="63" t="s">
        <v>454</v>
      </c>
      <c r="E35" s="65" t="s">
        <v>573</v>
      </c>
      <c r="F35" s="161" t="s">
        <v>456</v>
      </c>
      <c r="G35" s="164" t="s">
        <v>590</v>
      </c>
      <c r="H35" s="161" t="s">
        <v>596</v>
      </c>
      <c r="I35" s="146" t="s">
        <v>584</v>
      </c>
      <c r="J35" s="85" t="s">
        <v>508</v>
      </c>
      <c r="K35" s="204" t="s">
        <v>594</v>
      </c>
      <c r="L35" s="205" t="s">
        <v>585</v>
      </c>
      <c r="M35" s="161" t="s">
        <v>572</v>
      </c>
      <c r="N35" s="164" t="s">
        <v>511</v>
      </c>
      <c r="O35" s="161" t="s">
        <v>287</v>
      </c>
      <c r="P35" s="146" t="s">
        <v>521</v>
      </c>
      <c r="Q35" s="85" t="s">
        <v>341</v>
      </c>
      <c r="R35" s="78" t="s">
        <v>516</v>
      </c>
      <c r="S35" s="154" t="s">
        <v>458</v>
      </c>
      <c r="T35" s="161" t="s">
        <v>589</v>
      </c>
      <c r="U35" s="164" t="s">
        <v>592</v>
      </c>
      <c r="V35" s="161" t="s">
        <v>387</v>
      </c>
      <c r="W35" s="146" t="s">
        <v>513</v>
      </c>
      <c r="X35" s="91" t="s">
        <v>509</v>
      </c>
      <c r="Y35" s="42" t="s">
        <v>317</v>
      </c>
      <c r="Z35" s="10" t="s">
        <v>60</v>
      </c>
      <c r="AA35" s="6"/>
      <c r="AB35" s="279" t="s">
        <v>569</v>
      </c>
      <c r="AC35" s="279" t="s">
        <v>569</v>
      </c>
      <c r="AD35" s="279" t="s">
        <v>569</v>
      </c>
      <c r="AE35" s="279" t="s">
        <v>587</v>
      </c>
      <c r="AF35" s="279" t="s">
        <v>588</v>
      </c>
      <c r="AG35" s="279" t="s">
        <v>569</v>
      </c>
      <c r="AH35" s="279" t="s">
        <v>569</v>
      </c>
      <c r="AI35" s="279" t="s">
        <v>579</v>
      </c>
      <c r="AJ35" s="279" t="s">
        <v>579</v>
      </c>
      <c r="AK35" s="279" t="s">
        <v>579</v>
      </c>
      <c r="AL35" s="279" t="s">
        <v>588</v>
      </c>
      <c r="AM35" s="279" t="s">
        <v>588</v>
      </c>
      <c r="AN35" s="279" t="s">
        <v>456</v>
      </c>
      <c r="AO35" s="279" t="s">
        <v>456</v>
      </c>
      <c r="AP35" s="279" t="s">
        <v>241</v>
      </c>
      <c r="AQ35" s="279" t="s">
        <v>241</v>
      </c>
      <c r="AR35" s="279" t="s">
        <v>241</v>
      </c>
      <c r="AS35" s="279" t="s">
        <v>588</v>
      </c>
      <c r="AT35" s="279" t="s">
        <v>588</v>
      </c>
      <c r="AU35" s="279" t="s">
        <v>237</v>
      </c>
      <c r="AV35" s="279" t="s">
        <v>237</v>
      </c>
      <c r="AX35" s="118"/>
      <c r="AY35" s="118">
        <f t="shared" si="0"/>
        <v>1</v>
      </c>
      <c r="AZ35" s="118">
        <f t="shared" si="43"/>
        <v>0</v>
      </c>
      <c r="BA35" s="118">
        <f t="shared" si="44"/>
        <v>0</v>
      </c>
      <c r="BB35" s="118">
        <f t="shared" si="45"/>
        <v>0</v>
      </c>
      <c r="BC35" s="118">
        <f t="shared" si="46"/>
        <v>0</v>
      </c>
      <c r="BD35" s="118">
        <f t="shared" si="47"/>
        <v>1</v>
      </c>
      <c r="BE35" s="118">
        <f t="shared" si="48"/>
        <v>1</v>
      </c>
      <c r="BF35" s="118">
        <f t="shared" si="1"/>
        <v>1</v>
      </c>
      <c r="BG35" s="117">
        <f t="shared" si="49"/>
        <v>0</v>
      </c>
      <c r="BH35" s="118">
        <f t="shared" si="2"/>
        <v>1</v>
      </c>
      <c r="BI35" s="118">
        <f t="shared" si="3"/>
        <v>1</v>
      </c>
      <c r="BJ35" s="117">
        <f t="shared" si="4"/>
        <v>0</v>
      </c>
      <c r="BK35" s="118">
        <f t="shared" si="5"/>
        <v>1</v>
      </c>
      <c r="BL35" s="118">
        <f t="shared" si="50"/>
        <v>1</v>
      </c>
      <c r="BM35" s="118">
        <f t="shared" si="51"/>
        <v>0</v>
      </c>
      <c r="BN35" s="118">
        <f t="shared" si="6"/>
        <v>1</v>
      </c>
      <c r="BO35" s="117">
        <f t="shared" si="7"/>
        <v>1</v>
      </c>
      <c r="BP35" s="117">
        <f t="shared" si="8"/>
        <v>0</v>
      </c>
      <c r="BQ35" s="117">
        <f t="shared" si="9"/>
        <v>1</v>
      </c>
      <c r="BR35" s="117">
        <f t="shared" si="52"/>
        <v>0</v>
      </c>
      <c r="BS35" s="117">
        <f t="shared" si="53"/>
        <v>1</v>
      </c>
      <c r="BT35" s="117">
        <f t="shared" si="10"/>
        <v>1</v>
      </c>
      <c r="BU35" s="117">
        <f t="shared" si="11"/>
        <v>0</v>
      </c>
      <c r="BV35" s="117">
        <f t="shared" si="12"/>
        <v>1</v>
      </c>
      <c r="BW35" s="117">
        <f t="shared" si="13"/>
        <v>0</v>
      </c>
      <c r="BX35" s="117">
        <f t="shared" si="14"/>
        <v>1</v>
      </c>
      <c r="BY35" s="117">
        <f t="shared" si="54"/>
        <v>0</v>
      </c>
      <c r="BZ35" s="117">
        <f t="shared" si="55"/>
        <v>0</v>
      </c>
      <c r="CA35" s="117">
        <f t="shared" si="56"/>
        <v>0</v>
      </c>
      <c r="CB35" s="117">
        <f t="shared" si="15"/>
        <v>0</v>
      </c>
      <c r="CC35" s="117">
        <f t="shared" si="16"/>
        <v>0</v>
      </c>
      <c r="CD35" s="117">
        <f t="shared" si="57"/>
        <v>1</v>
      </c>
      <c r="CE35" s="117">
        <f t="shared" si="17"/>
        <v>1</v>
      </c>
      <c r="CF35" s="117">
        <f t="shared" si="58"/>
        <v>0</v>
      </c>
      <c r="CG35" s="117">
        <f t="shared" si="59"/>
        <v>0</v>
      </c>
      <c r="CH35" s="117">
        <f t="shared" si="18"/>
        <v>0</v>
      </c>
      <c r="CI35" s="117">
        <f t="shared" si="19"/>
        <v>0</v>
      </c>
      <c r="CJ35" s="117">
        <f t="shared" si="20"/>
        <v>0</v>
      </c>
      <c r="CK35" s="117">
        <f t="shared" si="60"/>
        <v>0</v>
      </c>
      <c r="CL35" s="117">
        <f t="shared" si="61"/>
        <v>0</v>
      </c>
      <c r="CM35" s="117">
        <f t="shared" si="62"/>
        <v>0</v>
      </c>
      <c r="CN35" s="117">
        <f t="shared" si="21"/>
        <v>0</v>
      </c>
      <c r="CO35" s="117">
        <f t="shared" si="63"/>
        <v>0</v>
      </c>
      <c r="CP35" s="117">
        <f t="shared" si="64"/>
        <v>0</v>
      </c>
      <c r="CQ35" s="117">
        <f t="shared" si="65"/>
        <v>0</v>
      </c>
      <c r="CR35" s="117">
        <f t="shared" si="66"/>
        <v>0</v>
      </c>
      <c r="CS35" s="117">
        <f t="shared" si="22"/>
        <v>0</v>
      </c>
      <c r="CT35" s="117">
        <f t="shared" si="23"/>
        <v>0</v>
      </c>
      <c r="CU35" s="117">
        <f t="shared" si="24"/>
        <v>0</v>
      </c>
      <c r="CV35" s="117">
        <f t="shared" si="67"/>
        <v>0</v>
      </c>
      <c r="CW35" s="117">
        <f t="shared" si="68"/>
        <v>1</v>
      </c>
      <c r="CX35" s="117">
        <f t="shared" si="25"/>
        <v>1</v>
      </c>
      <c r="CY35" s="117">
        <f t="shared" si="26"/>
        <v>0</v>
      </c>
      <c r="CZ35" s="117">
        <f t="shared" si="69"/>
        <v>1</v>
      </c>
      <c r="DA35" s="117">
        <f t="shared" si="70"/>
        <v>0</v>
      </c>
      <c r="DB35" s="117">
        <f t="shared" si="82"/>
        <v>1</v>
      </c>
      <c r="DC35" s="117">
        <f t="shared" si="27"/>
        <v>1</v>
      </c>
      <c r="DD35" s="117">
        <f t="shared" si="71"/>
        <v>0</v>
      </c>
      <c r="DE35" s="117">
        <f t="shared" si="72"/>
        <v>1</v>
      </c>
      <c r="DF35" s="117">
        <f t="shared" si="28"/>
        <v>0</v>
      </c>
      <c r="DG35" s="117">
        <f t="shared" si="29"/>
        <v>0</v>
      </c>
      <c r="DH35" s="117">
        <f t="shared" si="30"/>
        <v>0</v>
      </c>
      <c r="DI35" s="117">
        <f t="shared" si="73"/>
        <v>0</v>
      </c>
      <c r="DJ35" s="117">
        <f t="shared" si="74"/>
        <v>1</v>
      </c>
      <c r="DK35" s="117">
        <f t="shared" si="75"/>
        <v>1</v>
      </c>
      <c r="DL35" s="117">
        <f t="shared" si="31"/>
        <v>0</v>
      </c>
      <c r="DM35" s="117">
        <f t="shared" si="32"/>
        <v>0</v>
      </c>
      <c r="DN35" s="117">
        <f t="shared" si="33"/>
        <v>0</v>
      </c>
      <c r="DO35" s="117">
        <f t="shared" si="76"/>
        <v>1</v>
      </c>
      <c r="DP35" s="117">
        <f t="shared" si="34"/>
        <v>0</v>
      </c>
      <c r="DQ35" s="117">
        <f t="shared" si="35"/>
        <v>0</v>
      </c>
      <c r="DR35" s="117">
        <f t="shared" si="36"/>
        <v>0</v>
      </c>
      <c r="DS35" s="117">
        <f t="shared" si="77"/>
        <v>1</v>
      </c>
      <c r="DT35" s="117">
        <f t="shared" si="78"/>
        <v>1</v>
      </c>
      <c r="DU35" s="117">
        <f t="shared" si="79"/>
        <v>1</v>
      </c>
      <c r="DV35" s="117">
        <f t="shared" si="37"/>
        <v>1</v>
      </c>
      <c r="DW35" s="117">
        <f t="shared" si="38"/>
        <v>0</v>
      </c>
      <c r="DX35" s="117">
        <f t="shared" si="39"/>
        <v>1</v>
      </c>
      <c r="DY35" s="117">
        <f t="shared" si="40"/>
        <v>0</v>
      </c>
      <c r="DZ35" s="117">
        <f t="shared" si="41"/>
        <v>0</v>
      </c>
      <c r="EA35" s="117">
        <f t="shared" si="42"/>
        <v>0</v>
      </c>
      <c r="EB35" s="118">
        <f t="shared" si="80"/>
        <v>0</v>
      </c>
      <c r="EC35" s="118">
        <f t="shared" si="81"/>
        <v>1</v>
      </c>
      <c r="ED35" s="7"/>
      <c r="EE35" s="7"/>
      <c r="EF35" s="7"/>
      <c r="EG35" s="7"/>
    </row>
    <row r="36" spans="1:137" ht="17.100000000000001" customHeight="1" x14ac:dyDescent="0.25">
      <c r="A36" s="774"/>
      <c r="B36" s="777"/>
      <c r="C36" s="172">
        <v>4</v>
      </c>
      <c r="D36" s="63" t="s">
        <v>454</v>
      </c>
      <c r="E36" s="65" t="s">
        <v>573</v>
      </c>
      <c r="F36" s="161" t="s">
        <v>456</v>
      </c>
      <c r="G36" s="164" t="s">
        <v>590</v>
      </c>
      <c r="H36" s="161" t="s">
        <v>596</v>
      </c>
      <c r="I36" s="146" t="s">
        <v>584</v>
      </c>
      <c r="J36" s="85" t="s">
        <v>267</v>
      </c>
      <c r="K36" s="204" t="s">
        <v>594</v>
      </c>
      <c r="L36" s="205" t="s">
        <v>585</v>
      </c>
      <c r="M36" s="161" t="s">
        <v>572</v>
      </c>
      <c r="N36" s="164" t="s">
        <v>511</v>
      </c>
      <c r="O36" s="161" t="s">
        <v>287</v>
      </c>
      <c r="P36" s="146" t="s">
        <v>521</v>
      </c>
      <c r="Q36" s="85" t="s">
        <v>341</v>
      </c>
      <c r="R36" s="78" t="s">
        <v>516</v>
      </c>
      <c r="S36" s="154" t="s">
        <v>458</v>
      </c>
      <c r="T36" s="161" t="s">
        <v>589</v>
      </c>
      <c r="U36" s="164" t="s">
        <v>592</v>
      </c>
      <c r="V36" s="161" t="s">
        <v>387</v>
      </c>
      <c r="W36" s="146" t="s">
        <v>513</v>
      </c>
      <c r="X36" s="85" t="s">
        <v>509</v>
      </c>
      <c r="Y36" s="42" t="s">
        <v>43</v>
      </c>
      <c r="Z36" s="10" t="s">
        <v>61</v>
      </c>
      <c r="AA36" s="6"/>
      <c r="AB36" s="279" t="s">
        <v>569</v>
      </c>
      <c r="AC36" s="279" t="s">
        <v>569</v>
      </c>
      <c r="AD36" s="279" t="s">
        <v>569</v>
      </c>
      <c r="AE36" s="279" t="s">
        <v>587</v>
      </c>
      <c r="AF36" s="279" t="s">
        <v>588</v>
      </c>
      <c r="AG36" s="279" t="s">
        <v>569</v>
      </c>
      <c r="AH36" s="279" t="s">
        <v>569</v>
      </c>
      <c r="AI36" s="279" t="s">
        <v>569</v>
      </c>
      <c r="AJ36" s="279" t="s">
        <v>569</v>
      </c>
      <c r="AK36" s="279" t="s">
        <v>569</v>
      </c>
      <c r="AL36" s="279" t="s">
        <v>588</v>
      </c>
      <c r="AM36" s="279" t="s">
        <v>588</v>
      </c>
      <c r="AN36" s="279" t="s">
        <v>562</v>
      </c>
      <c r="AO36" s="279" t="s">
        <v>562</v>
      </c>
      <c r="AP36" s="279" t="s">
        <v>241</v>
      </c>
      <c r="AQ36" s="279" t="s">
        <v>241</v>
      </c>
      <c r="AR36" s="279" t="s">
        <v>241</v>
      </c>
      <c r="AS36" s="279" t="s">
        <v>588</v>
      </c>
      <c r="AT36" s="279" t="s">
        <v>588</v>
      </c>
      <c r="AU36" s="279" t="s">
        <v>562</v>
      </c>
      <c r="AV36" s="279" t="s">
        <v>562</v>
      </c>
      <c r="AX36" s="118"/>
      <c r="AY36" s="118">
        <f t="shared" si="0"/>
        <v>0</v>
      </c>
      <c r="AZ36" s="118">
        <f t="shared" si="43"/>
        <v>0</v>
      </c>
      <c r="BA36" s="118">
        <f t="shared" si="44"/>
        <v>0</v>
      </c>
      <c r="BB36" s="118">
        <f t="shared" si="45"/>
        <v>0</v>
      </c>
      <c r="BC36" s="118">
        <f t="shared" si="46"/>
        <v>0</v>
      </c>
      <c r="BD36" s="118">
        <f t="shared" si="47"/>
        <v>1</v>
      </c>
      <c r="BE36" s="118">
        <f t="shared" si="48"/>
        <v>1</v>
      </c>
      <c r="BF36" s="118">
        <f t="shared" si="1"/>
        <v>1</v>
      </c>
      <c r="BG36" s="117">
        <f t="shared" si="49"/>
        <v>0</v>
      </c>
      <c r="BH36" s="118">
        <f t="shared" si="2"/>
        <v>1</v>
      </c>
      <c r="BI36" s="118">
        <f t="shared" si="3"/>
        <v>1</v>
      </c>
      <c r="BJ36" s="117">
        <f t="shared" si="4"/>
        <v>0</v>
      </c>
      <c r="BK36" s="118">
        <f t="shared" si="5"/>
        <v>1</v>
      </c>
      <c r="BL36" s="118">
        <f t="shared" si="50"/>
        <v>1</v>
      </c>
      <c r="BM36" s="118">
        <f t="shared" si="51"/>
        <v>0</v>
      </c>
      <c r="BN36" s="118">
        <f t="shared" si="6"/>
        <v>1</v>
      </c>
      <c r="BO36" s="117">
        <f t="shared" si="7"/>
        <v>1</v>
      </c>
      <c r="BP36" s="117">
        <f t="shared" si="8"/>
        <v>0</v>
      </c>
      <c r="BQ36" s="117">
        <f t="shared" si="9"/>
        <v>1</v>
      </c>
      <c r="BR36" s="117">
        <f t="shared" si="52"/>
        <v>0</v>
      </c>
      <c r="BS36" s="117">
        <f t="shared" si="53"/>
        <v>1</v>
      </c>
      <c r="BT36" s="117">
        <f t="shared" si="10"/>
        <v>1</v>
      </c>
      <c r="BU36" s="117">
        <f t="shared" si="11"/>
        <v>0</v>
      </c>
      <c r="BV36" s="117">
        <f t="shared" si="12"/>
        <v>1</v>
      </c>
      <c r="BW36" s="117">
        <f t="shared" si="13"/>
        <v>0</v>
      </c>
      <c r="BX36" s="117">
        <f t="shared" si="14"/>
        <v>1</v>
      </c>
      <c r="BY36" s="117">
        <f t="shared" si="54"/>
        <v>0</v>
      </c>
      <c r="BZ36" s="117">
        <f t="shared" si="55"/>
        <v>0</v>
      </c>
      <c r="CA36" s="117">
        <f t="shared" si="56"/>
        <v>0</v>
      </c>
      <c r="CB36" s="117">
        <f t="shared" si="15"/>
        <v>0</v>
      </c>
      <c r="CC36" s="117">
        <f t="shared" si="16"/>
        <v>0</v>
      </c>
      <c r="CD36" s="117">
        <f t="shared" si="57"/>
        <v>1</v>
      </c>
      <c r="CE36" s="117">
        <f t="shared" si="17"/>
        <v>1</v>
      </c>
      <c r="CF36" s="117">
        <f t="shared" si="58"/>
        <v>0</v>
      </c>
      <c r="CG36" s="117">
        <f t="shared" si="59"/>
        <v>0</v>
      </c>
      <c r="CH36" s="117">
        <f t="shared" si="18"/>
        <v>0</v>
      </c>
      <c r="CI36" s="117">
        <f t="shared" si="19"/>
        <v>0</v>
      </c>
      <c r="CJ36" s="117">
        <f t="shared" si="20"/>
        <v>0</v>
      </c>
      <c r="CK36" s="117">
        <f t="shared" si="60"/>
        <v>0</v>
      </c>
      <c r="CL36" s="117">
        <f t="shared" si="61"/>
        <v>0</v>
      </c>
      <c r="CM36" s="117">
        <f t="shared" si="62"/>
        <v>0</v>
      </c>
      <c r="CN36" s="117">
        <f t="shared" si="21"/>
        <v>0</v>
      </c>
      <c r="CO36" s="117">
        <f t="shared" si="63"/>
        <v>0</v>
      </c>
      <c r="CP36" s="117">
        <f t="shared" si="64"/>
        <v>0</v>
      </c>
      <c r="CQ36" s="117">
        <f t="shared" si="65"/>
        <v>0</v>
      </c>
      <c r="CR36" s="117">
        <f t="shared" si="66"/>
        <v>0</v>
      </c>
      <c r="CS36" s="117">
        <f t="shared" si="22"/>
        <v>0</v>
      </c>
      <c r="CT36" s="117">
        <f t="shared" si="23"/>
        <v>0</v>
      </c>
      <c r="CU36" s="117">
        <f t="shared" si="24"/>
        <v>0</v>
      </c>
      <c r="CV36" s="117">
        <f t="shared" si="67"/>
        <v>0</v>
      </c>
      <c r="CW36" s="117">
        <f t="shared" si="68"/>
        <v>1</v>
      </c>
      <c r="CX36" s="117">
        <f t="shared" si="25"/>
        <v>1</v>
      </c>
      <c r="CY36" s="117">
        <f t="shared" si="26"/>
        <v>0</v>
      </c>
      <c r="CZ36" s="117">
        <f t="shared" si="69"/>
        <v>1</v>
      </c>
      <c r="DA36" s="117">
        <f t="shared" si="70"/>
        <v>0</v>
      </c>
      <c r="DB36" s="117">
        <f t="shared" si="82"/>
        <v>1</v>
      </c>
      <c r="DC36" s="117">
        <f t="shared" si="27"/>
        <v>1</v>
      </c>
      <c r="DD36" s="117">
        <f t="shared" si="71"/>
        <v>0</v>
      </c>
      <c r="DE36" s="117">
        <f t="shared" si="72"/>
        <v>1</v>
      </c>
      <c r="DF36" s="117">
        <f t="shared" si="28"/>
        <v>0</v>
      </c>
      <c r="DG36" s="117">
        <f t="shared" si="29"/>
        <v>0</v>
      </c>
      <c r="DH36" s="117">
        <f t="shared" si="30"/>
        <v>0</v>
      </c>
      <c r="DI36" s="117">
        <f t="shared" si="73"/>
        <v>0</v>
      </c>
      <c r="DJ36" s="117">
        <f t="shared" si="74"/>
        <v>1</v>
      </c>
      <c r="DK36" s="117">
        <f t="shared" si="75"/>
        <v>1</v>
      </c>
      <c r="DL36" s="117">
        <f t="shared" si="31"/>
        <v>0</v>
      </c>
      <c r="DM36" s="117">
        <f t="shared" si="32"/>
        <v>0</v>
      </c>
      <c r="DN36" s="117">
        <f t="shared" si="33"/>
        <v>0</v>
      </c>
      <c r="DO36" s="117">
        <f t="shared" si="76"/>
        <v>1</v>
      </c>
      <c r="DP36" s="117">
        <f t="shared" si="34"/>
        <v>0</v>
      </c>
      <c r="DQ36" s="117">
        <f t="shared" si="35"/>
        <v>1</v>
      </c>
      <c r="DR36" s="117">
        <f t="shared" si="36"/>
        <v>1</v>
      </c>
      <c r="DS36" s="117">
        <f t="shared" si="77"/>
        <v>1</v>
      </c>
      <c r="DT36" s="117">
        <f t="shared" si="78"/>
        <v>1</v>
      </c>
      <c r="DU36" s="117">
        <f t="shared" si="79"/>
        <v>1</v>
      </c>
      <c r="DV36" s="117">
        <f t="shared" si="37"/>
        <v>1</v>
      </c>
      <c r="DW36" s="117">
        <f t="shared" si="38"/>
        <v>0</v>
      </c>
      <c r="DX36" s="117">
        <f t="shared" si="39"/>
        <v>1</v>
      </c>
      <c r="DY36" s="117">
        <f t="shared" si="40"/>
        <v>0</v>
      </c>
      <c r="DZ36" s="117">
        <f t="shared" si="41"/>
        <v>0</v>
      </c>
      <c r="EA36" s="117">
        <f t="shared" si="42"/>
        <v>0</v>
      </c>
      <c r="EB36" s="118">
        <f t="shared" si="80"/>
        <v>0</v>
      </c>
      <c r="EC36" s="118">
        <f t="shared" si="81"/>
        <v>1</v>
      </c>
      <c r="ED36" s="7"/>
      <c r="EE36" s="7"/>
      <c r="EF36" s="7"/>
      <c r="EG36" s="7"/>
    </row>
    <row r="37" spans="1:137" ht="17.100000000000001" customHeight="1" x14ac:dyDescent="0.25">
      <c r="A37" s="774"/>
      <c r="B37" s="777"/>
      <c r="C37" s="172">
        <v>5</v>
      </c>
      <c r="D37" s="63" t="s">
        <v>593</v>
      </c>
      <c r="E37" s="65" t="s">
        <v>454</v>
      </c>
      <c r="F37" s="161" t="s">
        <v>516</v>
      </c>
      <c r="G37" s="164" t="s">
        <v>590</v>
      </c>
      <c r="H37" s="161" t="s">
        <v>508</v>
      </c>
      <c r="I37" s="146" t="s">
        <v>584</v>
      </c>
      <c r="J37" s="85" t="s">
        <v>267</v>
      </c>
      <c r="K37" s="63" t="s">
        <v>585</v>
      </c>
      <c r="L37" s="65" t="s">
        <v>579</v>
      </c>
      <c r="M37" s="205" t="s">
        <v>458</v>
      </c>
      <c r="N37" s="164" t="s">
        <v>387</v>
      </c>
      <c r="O37" s="161" t="s">
        <v>341</v>
      </c>
      <c r="P37" s="146" t="s">
        <v>287</v>
      </c>
      <c r="Q37" s="85" t="s">
        <v>523</v>
      </c>
      <c r="R37" s="78" t="s">
        <v>509</v>
      </c>
      <c r="S37" s="154" t="s">
        <v>515</v>
      </c>
      <c r="T37" s="161" t="s">
        <v>514</v>
      </c>
      <c r="U37" s="164" t="s">
        <v>519</v>
      </c>
      <c r="V37" s="161" t="s">
        <v>588</v>
      </c>
      <c r="W37" s="153" t="s">
        <v>521</v>
      </c>
      <c r="X37" s="85" t="s">
        <v>513</v>
      </c>
      <c r="Y37" s="42" t="s">
        <v>44</v>
      </c>
      <c r="Z37" s="10" t="s">
        <v>62</v>
      </c>
      <c r="AA37" s="6"/>
      <c r="AB37" s="279" t="s">
        <v>457</v>
      </c>
      <c r="AC37" s="279" t="s">
        <v>457</v>
      </c>
      <c r="AD37" s="279" t="s">
        <v>457</v>
      </c>
      <c r="AE37" s="279" t="s">
        <v>590</v>
      </c>
      <c r="AF37" s="279" t="s">
        <v>590</v>
      </c>
      <c r="AG37" s="279" t="s">
        <v>584</v>
      </c>
      <c r="AH37" s="279" t="s">
        <v>584</v>
      </c>
      <c r="AI37" s="279" t="s">
        <v>569</v>
      </c>
      <c r="AJ37" s="279" t="s">
        <v>569</v>
      </c>
      <c r="AK37" s="279" t="s">
        <v>569</v>
      </c>
      <c r="AL37" s="279" t="s">
        <v>588</v>
      </c>
      <c r="AM37" s="279" t="s">
        <v>588</v>
      </c>
      <c r="AN37" s="279" t="s">
        <v>562</v>
      </c>
      <c r="AO37" s="279" t="s">
        <v>562</v>
      </c>
      <c r="AP37" s="279" t="s">
        <v>241</v>
      </c>
      <c r="AQ37" s="279" t="s">
        <v>241</v>
      </c>
      <c r="AR37" s="279" t="s">
        <v>241</v>
      </c>
      <c r="AS37" s="279" t="s">
        <v>588</v>
      </c>
      <c r="AT37" s="279" t="s">
        <v>588</v>
      </c>
      <c r="AU37" s="279" t="s">
        <v>562</v>
      </c>
      <c r="AV37" s="279" t="s">
        <v>562</v>
      </c>
      <c r="AX37" s="118"/>
      <c r="AY37" s="118">
        <f t="shared" si="0"/>
        <v>1</v>
      </c>
      <c r="AZ37" s="118">
        <f t="shared" si="43"/>
        <v>0</v>
      </c>
      <c r="BA37" s="118">
        <f t="shared" si="44"/>
        <v>0</v>
      </c>
      <c r="BB37" s="118">
        <f t="shared" si="45"/>
        <v>0</v>
      </c>
      <c r="BC37" s="118">
        <f t="shared" si="46"/>
        <v>0</v>
      </c>
      <c r="BD37" s="118">
        <f t="shared" si="47"/>
        <v>0</v>
      </c>
      <c r="BE37" s="118">
        <f t="shared" si="48"/>
        <v>0</v>
      </c>
      <c r="BF37" s="118">
        <f t="shared" si="1"/>
        <v>1</v>
      </c>
      <c r="BG37" s="117">
        <f t="shared" si="49"/>
        <v>0</v>
      </c>
      <c r="BH37" s="118">
        <f t="shared" si="2"/>
        <v>1</v>
      </c>
      <c r="BI37" s="118">
        <f t="shared" si="3"/>
        <v>1</v>
      </c>
      <c r="BJ37" s="117">
        <f t="shared" si="4"/>
        <v>0</v>
      </c>
      <c r="BK37" s="118">
        <f t="shared" si="5"/>
        <v>1</v>
      </c>
      <c r="BL37" s="118">
        <f t="shared" si="50"/>
        <v>1</v>
      </c>
      <c r="BM37" s="118">
        <f t="shared" si="51"/>
        <v>0</v>
      </c>
      <c r="BN37" s="118">
        <f t="shared" si="6"/>
        <v>1</v>
      </c>
      <c r="BO37" s="117">
        <f t="shared" si="7"/>
        <v>0</v>
      </c>
      <c r="BP37" s="117">
        <f t="shared" si="8"/>
        <v>0</v>
      </c>
      <c r="BQ37" s="117">
        <f t="shared" si="9"/>
        <v>0</v>
      </c>
      <c r="BR37" s="117">
        <f t="shared" si="52"/>
        <v>0</v>
      </c>
      <c r="BS37" s="117">
        <f t="shared" si="53"/>
        <v>1</v>
      </c>
      <c r="BT37" s="117">
        <f t="shared" si="10"/>
        <v>1</v>
      </c>
      <c r="BU37" s="117">
        <f t="shared" si="11"/>
        <v>0</v>
      </c>
      <c r="BV37" s="117">
        <f t="shared" si="12"/>
        <v>1</v>
      </c>
      <c r="BW37" s="117">
        <f t="shared" si="13"/>
        <v>0</v>
      </c>
      <c r="BX37" s="117">
        <f t="shared" si="14"/>
        <v>1</v>
      </c>
      <c r="BY37" s="117">
        <f t="shared" si="54"/>
        <v>0</v>
      </c>
      <c r="BZ37" s="117">
        <f t="shared" si="55"/>
        <v>1</v>
      </c>
      <c r="CA37" s="117">
        <f t="shared" si="56"/>
        <v>0</v>
      </c>
      <c r="CB37" s="117">
        <f t="shared" si="15"/>
        <v>1</v>
      </c>
      <c r="CC37" s="117">
        <f t="shared" si="16"/>
        <v>0</v>
      </c>
      <c r="CD37" s="117">
        <f t="shared" si="57"/>
        <v>0</v>
      </c>
      <c r="CE37" s="117">
        <f t="shared" si="17"/>
        <v>0</v>
      </c>
      <c r="CF37" s="117">
        <f t="shared" si="58"/>
        <v>0</v>
      </c>
      <c r="CG37" s="117">
        <f t="shared" si="59"/>
        <v>0</v>
      </c>
      <c r="CH37" s="117">
        <f t="shared" si="18"/>
        <v>0</v>
      </c>
      <c r="CI37" s="117">
        <f t="shared" si="19"/>
        <v>1</v>
      </c>
      <c r="CJ37" s="117">
        <f t="shared" si="20"/>
        <v>1</v>
      </c>
      <c r="CK37" s="117">
        <f t="shared" si="60"/>
        <v>0</v>
      </c>
      <c r="CL37" s="117">
        <f t="shared" si="61"/>
        <v>0</v>
      </c>
      <c r="CM37" s="117">
        <f t="shared" si="62"/>
        <v>0</v>
      </c>
      <c r="CN37" s="117">
        <f t="shared" si="21"/>
        <v>0</v>
      </c>
      <c r="CO37" s="117">
        <f t="shared" si="63"/>
        <v>0</v>
      </c>
      <c r="CP37" s="117">
        <f t="shared" si="64"/>
        <v>0</v>
      </c>
      <c r="CQ37" s="117">
        <f t="shared" si="65"/>
        <v>0</v>
      </c>
      <c r="CR37" s="117">
        <f t="shared" si="66"/>
        <v>0</v>
      </c>
      <c r="CS37" s="117">
        <f t="shared" si="22"/>
        <v>0</v>
      </c>
      <c r="CT37" s="117">
        <f t="shared" si="23"/>
        <v>0</v>
      </c>
      <c r="CU37" s="117">
        <f t="shared" si="24"/>
        <v>0</v>
      </c>
      <c r="CV37" s="117">
        <f t="shared" si="67"/>
        <v>0</v>
      </c>
      <c r="CW37" s="117">
        <f t="shared" si="68"/>
        <v>1</v>
      </c>
      <c r="CX37" s="117">
        <f t="shared" si="25"/>
        <v>1</v>
      </c>
      <c r="CY37" s="117">
        <f t="shared" si="26"/>
        <v>1</v>
      </c>
      <c r="CZ37" s="117">
        <f t="shared" si="69"/>
        <v>1</v>
      </c>
      <c r="DA37" s="117">
        <f t="shared" si="70"/>
        <v>0</v>
      </c>
      <c r="DB37" s="117">
        <f t="shared" si="82"/>
        <v>1</v>
      </c>
      <c r="DC37" s="117">
        <f t="shared" si="27"/>
        <v>1</v>
      </c>
      <c r="DD37" s="117">
        <f t="shared" si="71"/>
        <v>0</v>
      </c>
      <c r="DE37" s="117">
        <f t="shared" si="72"/>
        <v>1</v>
      </c>
      <c r="DF37" s="117">
        <f t="shared" si="28"/>
        <v>0</v>
      </c>
      <c r="DG37" s="117">
        <f t="shared" si="29"/>
        <v>0</v>
      </c>
      <c r="DH37" s="117">
        <f t="shared" si="30"/>
        <v>0</v>
      </c>
      <c r="DI37" s="117">
        <f t="shared" si="73"/>
        <v>1</v>
      </c>
      <c r="DJ37" s="117">
        <f t="shared" si="74"/>
        <v>0</v>
      </c>
      <c r="DK37" s="117">
        <f t="shared" si="75"/>
        <v>1</v>
      </c>
      <c r="DL37" s="117">
        <f t="shared" si="31"/>
        <v>1</v>
      </c>
      <c r="DM37" s="117">
        <f t="shared" si="32"/>
        <v>0</v>
      </c>
      <c r="DN37" s="117">
        <f t="shared" si="33"/>
        <v>1</v>
      </c>
      <c r="DO37" s="117">
        <f t="shared" si="76"/>
        <v>1</v>
      </c>
      <c r="DP37" s="117">
        <f t="shared" si="34"/>
        <v>0</v>
      </c>
      <c r="DQ37" s="117">
        <f t="shared" si="35"/>
        <v>1</v>
      </c>
      <c r="DR37" s="117">
        <f t="shared" si="36"/>
        <v>1</v>
      </c>
      <c r="DS37" s="117">
        <f t="shared" si="77"/>
        <v>1</v>
      </c>
      <c r="DT37" s="117">
        <f t="shared" si="78"/>
        <v>0</v>
      </c>
      <c r="DU37" s="117">
        <f t="shared" si="79"/>
        <v>1</v>
      </c>
      <c r="DV37" s="117">
        <f t="shared" si="37"/>
        <v>1</v>
      </c>
      <c r="DW37" s="117">
        <f t="shared" si="38"/>
        <v>0</v>
      </c>
      <c r="DX37" s="117">
        <f t="shared" si="39"/>
        <v>1</v>
      </c>
      <c r="DY37" s="117">
        <f t="shared" si="40"/>
        <v>1</v>
      </c>
      <c r="DZ37" s="117">
        <f t="shared" si="41"/>
        <v>0</v>
      </c>
      <c r="EA37" s="117">
        <f t="shared" si="42"/>
        <v>1</v>
      </c>
      <c r="EB37" s="118">
        <f t="shared" si="80"/>
        <v>0</v>
      </c>
      <c r="EC37" s="118">
        <f t="shared" si="81"/>
        <v>0</v>
      </c>
      <c r="ED37" s="7"/>
      <c r="EE37" s="7"/>
      <c r="EF37" s="7"/>
      <c r="EG37" s="7"/>
    </row>
    <row r="38" spans="1:137" ht="17.100000000000001" customHeight="1" x14ac:dyDescent="0.25">
      <c r="A38" s="774"/>
      <c r="B38" s="777"/>
      <c r="C38" s="172">
        <v>6</v>
      </c>
      <c r="D38" s="63" t="s">
        <v>593</v>
      </c>
      <c r="E38" s="65" t="s">
        <v>454</v>
      </c>
      <c r="F38" s="161" t="s">
        <v>516</v>
      </c>
      <c r="G38" s="164" t="s">
        <v>456</v>
      </c>
      <c r="H38" s="161" t="s">
        <v>508</v>
      </c>
      <c r="I38" s="146" t="s">
        <v>592</v>
      </c>
      <c r="J38" s="85" t="s">
        <v>267</v>
      </c>
      <c r="K38" s="63" t="s">
        <v>585</v>
      </c>
      <c r="L38" s="65" t="s">
        <v>579</v>
      </c>
      <c r="M38" s="205" t="s">
        <v>458</v>
      </c>
      <c r="N38" s="164" t="s">
        <v>387</v>
      </c>
      <c r="O38" s="161" t="s">
        <v>341</v>
      </c>
      <c r="P38" s="146" t="s">
        <v>287</v>
      </c>
      <c r="Q38" s="85" t="s">
        <v>523</v>
      </c>
      <c r="R38" s="78" t="s">
        <v>509</v>
      </c>
      <c r="S38" s="154" t="s">
        <v>515</v>
      </c>
      <c r="T38" s="161" t="s">
        <v>514</v>
      </c>
      <c r="U38" s="164" t="s">
        <v>519</v>
      </c>
      <c r="V38" s="169" t="s">
        <v>588</v>
      </c>
      <c r="W38" s="154" t="s">
        <v>521</v>
      </c>
      <c r="X38" s="85" t="s">
        <v>513</v>
      </c>
      <c r="Y38" s="42" t="s">
        <v>45</v>
      </c>
      <c r="Z38" s="10" t="s">
        <v>63</v>
      </c>
      <c r="AA38" s="6"/>
      <c r="AB38" s="279" t="s">
        <v>457</v>
      </c>
      <c r="AC38" s="279" t="s">
        <v>457</v>
      </c>
      <c r="AD38" s="279" t="s">
        <v>457</v>
      </c>
      <c r="AE38" s="279" t="s">
        <v>590</v>
      </c>
      <c r="AF38" s="279" t="s">
        <v>590</v>
      </c>
      <c r="AG38" s="279" t="s">
        <v>584</v>
      </c>
      <c r="AH38" s="279" t="s">
        <v>584</v>
      </c>
      <c r="AI38" s="279" t="s">
        <v>569</v>
      </c>
      <c r="AJ38" s="279" t="s">
        <v>569</v>
      </c>
      <c r="AK38" s="279" t="s">
        <v>569</v>
      </c>
      <c r="AL38" s="279" t="s">
        <v>588</v>
      </c>
      <c r="AM38" s="279" t="s">
        <v>588</v>
      </c>
      <c r="AN38" s="279" t="s">
        <v>562</v>
      </c>
      <c r="AO38" s="279" t="s">
        <v>562</v>
      </c>
      <c r="AP38" s="279" t="s">
        <v>241</v>
      </c>
      <c r="AQ38" s="279" t="s">
        <v>241</v>
      </c>
      <c r="AR38" s="279" t="s">
        <v>241</v>
      </c>
      <c r="AS38" s="279" t="s">
        <v>588</v>
      </c>
      <c r="AT38" s="279" t="s">
        <v>588</v>
      </c>
      <c r="AU38" s="279" t="s">
        <v>562</v>
      </c>
      <c r="AV38" s="279" t="s">
        <v>562</v>
      </c>
      <c r="AX38" s="118"/>
      <c r="AY38" s="118">
        <f t="shared" si="0"/>
        <v>1</v>
      </c>
      <c r="AZ38" s="118">
        <f t="shared" si="43"/>
        <v>0</v>
      </c>
      <c r="BA38" s="118">
        <f t="shared" si="44"/>
        <v>0</v>
      </c>
      <c r="BB38" s="118">
        <f t="shared" si="45"/>
        <v>0</v>
      </c>
      <c r="BC38" s="118">
        <f t="shared" si="46"/>
        <v>0</v>
      </c>
      <c r="BD38" s="118">
        <f t="shared" si="47"/>
        <v>0</v>
      </c>
      <c r="BE38" s="118">
        <f t="shared" si="48"/>
        <v>0</v>
      </c>
      <c r="BF38" s="118">
        <f t="shared" si="1"/>
        <v>1</v>
      </c>
      <c r="BG38" s="117">
        <f t="shared" si="49"/>
        <v>0</v>
      </c>
      <c r="BH38" s="118">
        <f t="shared" si="2"/>
        <v>1</v>
      </c>
      <c r="BI38" s="118">
        <f t="shared" si="3"/>
        <v>1</v>
      </c>
      <c r="BJ38" s="117">
        <f t="shared" si="4"/>
        <v>0</v>
      </c>
      <c r="BK38" s="118">
        <f t="shared" si="5"/>
        <v>1</v>
      </c>
      <c r="BL38" s="118">
        <f t="shared" si="50"/>
        <v>1</v>
      </c>
      <c r="BM38" s="118">
        <f t="shared" si="51"/>
        <v>0</v>
      </c>
      <c r="BN38" s="118">
        <f t="shared" si="6"/>
        <v>1</v>
      </c>
      <c r="BO38" s="117">
        <f t="shared" si="7"/>
        <v>0</v>
      </c>
      <c r="BP38" s="117">
        <f t="shared" si="8"/>
        <v>0</v>
      </c>
      <c r="BQ38" s="117">
        <f t="shared" si="9"/>
        <v>0</v>
      </c>
      <c r="BR38" s="117">
        <f t="shared" si="52"/>
        <v>0</v>
      </c>
      <c r="BS38" s="117">
        <f t="shared" si="53"/>
        <v>1</v>
      </c>
      <c r="BT38" s="117">
        <f t="shared" si="10"/>
        <v>1</v>
      </c>
      <c r="BU38" s="117">
        <f t="shared" si="11"/>
        <v>0</v>
      </c>
      <c r="BV38" s="117">
        <f t="shared" si="12"/>
        <v>1</v>
      </c>
      <c r="BW38" s="117">
        <f t="shared" si="13"/>
        <v>0</v>
      </c>
      <c r="BX38" s="117">
        <f t="shared" si="14"/>
        <v>1</v>
      </c>
      <c r="BY38" s="117">
        <f t="shared" si="54"/>
        <v>0</v>
      </c>
      <c r="BZ38" s="117">
        <f t="shared" si="55"/>
        <v>1</v>
      </c>
      <c r="CA38" s="117">
        <f t="shared" si="56"/>
        <v>0</v>
      </c>
      <c r="CB38" s="117">
        <f t="shared" si="15"/>
        <v>1</v>
      </c>
      <c r="CC38" s="117">
        <f t="shared" si="16"/>
        <v>0</v>
      </c>
      <c r="CD38" s="117">
        <f t="shared" si="57"/>
        <v>0</v>
      </c>
      <c r="CE38" s="117">
        <f t="shared" si="17"/>
        <v>0</v>
      </c>
      <c r="CF38" s="117">
        <f t="shared" si="58"/>
        <v>0</v>
      </c>
      <c r="CG38" s="117">
        <f t="shared" si="59"/>
        <v>0</v>
      </c>
      <c r="CH38" s="117">
        <f t="shared" si="18"/>
        <v>0</v>
      </c>
      <c r="CI38" s="117">
        <f t="shared" si="19"/>
        <v>1</v>
      </c>
      <c r="CJ38" s="117">
        <f t="shared" si="20"/>
        <v>1</v>
      </c>
      <c r="CK38" s="117">
        <f t="shared" si="60"/>
        <v>0</v>
      </c>
      <c r="CL38" s="117">
        <f t="shared" si="61"/>
        <v>0</v>
      </c>
      <c r="CM38" s="117">
        <f t="shared" si="62"/>
        <v>0</v>
      </c>
      <c r="CN38" s="117">
        <f t="shared" si="21"/>
        <v>0</v>
      </c>
      <c r="CO38" s="117">
        <f t="shared" si="63"/>
        <v>0</v>
      </c>
      <c r="CP38" s="117">
        <f t="shared" si="64"/>
        <v>0</v>
      </c>
      <c r="CQ38" s="117">
        <f t="shared" si="65"/>
        <v>0</v>
      </c>
      <c r="CR38" s="117">
        <f t="shared" si="66"/>
        <v>0</v>
      </c>
      <c r="CS38" s="117">
        <f t="shared" si="22"/>
        <v>0</v>
      </c>
      <c r="CT38" s="117">
        <f t="shared" si="23"/>
        <v>0</v>
      </c>
      <c r="CU38" s="117">
        <f t="shared" si="24"/>
        <v>0</v>
      </c>
      <c r="CV38" s="117">
        <f t="shared" si="67"/>
        <v>0</v>
      </c>
      <c r="CW38" s="117">
        <f t="shared" si="68"/>
        <v>0</v>
      </c>
      <c r="CX38" s="117">
        <f t="shared" si="25"/>
        <v>0</v>
      </c>
      <c r="CY38" s="117">
        <f t="shared" si="26"/>
        <v>1</v>
      </c>
      <c r="CZ38" s="117">
        <f t="shared" si="69"/>
        <v>1</v>
      </c>
      <c r="DA38" s="117">
        <f t="shared" si="70"/>
        <v>0</v>
      </c>
      <c r="DB38" s="117">
        <f t="shared" si="82"/>
        <v>1</v>
      </c>
      <c r="DC38" s="117">
        <f t="shared" si="27"/>
        <v>1</v>
      </c>
      <c r="DD38" s="117">
        <f t="shared" si="71"/>
        <v>0</v>
      </c>
      <c r="DE38" s="117">
        <f t="shared" si="72"/>
        <v>1</v>
      </c>
      <c r="DF38" s="117">
        <f t="shared" si="28"/>
        <v>0</v>
      </c>
      <c r="DG38" s="117">
        <f t="shared" si="29"/>
        <v>0</v>
      </c>
      <c r="DH38" s="117">
        <f t="shared" si="30"/>
        <v>0</v>
      </c>
      <c r="DI38" s="117">
        <f t="shared" si="73"/>
        <v>1</v>
      </c>
      <c r="DJ38" s="117">
        <f t="shared" si="74"/>
        <v>0</v>
      </c>
      <c r="DK38" s="117">
        <f t="shared" si="75"/>
        <v>1</v>
      </c>
      <c r="DL38" s="117">
        <f t="shared" si="31"/>
        <v>1</v>
      </c>
      <c r="DM38" s="117">
        <f t="shared" si="32"/>
        <v>0</v>
      </c>
      <c r="DN38" s="117">
        <f t="shared" si="33"/>
        <v>1</v>
      </c>
      <c r="DO38" s="117">
        <f t="shared" si="76"/>
        <v>0</v>
      </c>
      <c r="DP38" s="117">
        <f t="shared" si="34"/>
        <v>0</v>
      </c>
      <c r="DQ38" s="117">
        <f t="shared" si="35"/>
        <v>1</v>
      </c>
      <c r="DR38" s="117">
        <f t="shared" si="36"/>
        <v>1</v>
      </c>
      <c r="DS38" s="117">
        <f t="shared" si="77"/>
        <v>1</v>
      </c>
      <c r="DT38" s="117">
        <f t="shared" si="78"/>
        <v>1</v>
      </c>
      <c r="DU38" s="117">
        <f t="shared" si="79"/>
        <v>1</v>
      </c>
      <c r="DV38" s="117">
        <f t="shared" si="37"/>
        <v>1</v>
      </c>
      <c r="DW38" s="117">
        <f t="shared" si="38"/>
        <v>0</v>
      </c>
      <c r="DX38" s="117">
        <f t="shared" si="39"/>
        <v>1</v>
      </c>
      <c r="DY38" s="117">
        <f t="shared" si="40"/>
        <v>1</v>
      </c>
      <c r="DZ38" s="117">
        <f t="shared" si="41"/>
        <v>0</v>
      </c>
      <c r="EA38" s="117">
        <f t="shared" si="42"/>
        <v>1</v>
      </c>
      <c r="EB38" s="118">
        <f t="shared" si="80"/>
        <v>0</v>
      </c>
      <c r="EC38" s="118">
        <f t="shared" si="81"/>
        <v>0</v>
      </c>
      <c r="ED38" s="7"/>
      <c r="EE38" s="7"/>
      <c r="EF38" s="7"/>
      <c r="EG38" s="7"/>
    </row>
    <row r="39" spans="1:137" ht="17.100000000000001" customHeight="1" x14ac:dyDescent="0.25">
      <c r="A39" s="774"/>
      <c r="B39" s="777"/>
      <c r="C39" s="172">
        <v>7</v>
      </c>
      <c r="D39" s="63" t="s">
        <v>593</v>
      </c>
      <c r="E39" s="293" t="s">
        <v>354</v>
      </c>
      <c r="F39" s="161" t="s">
        <v>516</v>
      </c>
      <c r="G39" s="164" t="s">
        <v>456</v>
      </c>
      <c r="H39" s="161" t="s">
        <v>508</v>
      </c>
      <c r="I39" s="146" t="s">
        <v>592</v>
      </c>
      <c r="J39" s="85" t="s">
        <v>454</v>
      </c>
      <c r="K39" s="63" t="s">
        <v>572</v>
      </c>
      <c r="L39" s="65" t="s">
        <v>511</v>
      </c>
      <c r="M39" s="161" t="s">
        <v>594</v>
      </c>
      <c r="N39" s="164" t="s">
        <v>268</v>
      </c>
      <c r="O39" s="161" t="s">
        <v>387</v>
      </c>
      <c r="P39" s="146" t="s">
        <v>583</v>
      </c>
      <c r="Q39" s="85" t="s">
        <v>287</v>
      </c>
      <c r="R39" s="78" t="s">
        <v>570</v>
      </c>
      <c r="S39" s="154" t="s">
        <v>509</v>
      </c>
      <c r="T39" s="161" t="s">
        <v>241</v>
      </c>
      <c r="U39" s="164" t="s">
        <v>588</v>
      </c>
      <c r="V39" s="161" t="s">
        <v>519</v>
      </c>
      <c r="W39" s="146" t="s">
        <v>523</v>
      </c>
      <c r="X39" s="85" t="s">
        <v>521</v>
      </c>
      <c r="Y39" s="42" t="s">
        <v>46</v>
      </c>
      <c r="Z39" s="10" t="s">
        <v>64</v>
      </c>
      <c r="AA39" s="6"/>
      <c r="AB39" s="279" t="s">
        <v>457</v>
      </c>
      <c r="AC39" s="279" t="s">
        <v>457</v>
      </c>
      <c r="AD39" s="279" t="s">
        <v>457</v>
      </c>
      <c r="AE39" s="279" t="s">
        <v>590</v>
      </c>
      <c r="AF39" s="279" t="s">
        <v>590</v>
      </c>
      <c r="AG39" s="279" t="s">
        <v>584</v>
      </c>
      <c r="AH39" s="279" t="s">
        <v>584</v>
      </c>
      <c r="AI39" s="279" t="s">
        <v>457</v>
      </c>
      <c r="AJ39" s="279" t="s">
        <v>457</v>
      </c>
      <c r="AK39" s="279" t="s">
        <v>457</v>
      </c>
      <c r="AL39" s="279" t="s">
        <v>519</v>
      </c>
      <c r="AM39" s="279" t="s">
        <v>519</v>
      </c>
      <c r="AN39" s="279" t="s">
        <v>583</v>
      </c>
      <c r="AO39" s="279" t="s">
        <v>583</v>
      </c>
      <c r="AP39" s="279" t="s">
        <v>515</v>
      </c>
      <c r="AQ39" s="279" t="s">
        <v>515</v>
      </c>
      <c r="AR39" s="279" t="s">
        <v>515</v>
      </c>
      <c r="AS39" s="279" t="s">
        <v>519</v>
      </c>
      <c r="AT39" s="279" t="s">
        <v>519</v>
      </c>
      <c r="AU39" s="279" t="s">
        <v>583</v>
      </c>
      <c r="AV39" s="279" t="s">
        <v>583</v>
      </c>
      <c r="AX39" s="118"/>
      <c r="AY39" s="118">
        <f t="shared" si="0"/>
        <v>1</v>
      </c>
      <c r="AZ39" s="118">
        <f t="shared" si="43"/>
        <v>1</v>
      </c>
      <c r="BA39" s="118">
        <f t="shared" si="44"/>
        <v>0</v>
      </c>
      <c r="BB39" s="118">
        <f t="shared" si="45"/>
        <v>0</v>
      </c>
      <c r="BC39" s="118">
        <f t="shared" si="46"/>
        <v>0</v>
      </c>
      <c r="BD39" s="118">
        <f t="shared" si="47"/>
        <v>1</v>
      </c>
      <c r="BE39" s="118">
        <f t="shared" si="48"/>
        <v>0</v>
      </c>
      <c r="BF39" s="118">
        <f t="shared" si="1"/>
        <v>0</v>
      </c>
      <c r="BG39" s="117">
        <f t="shared" si="49"/>
        <v>0</v>
      </c>
      <c r="BH39" s="118">
        <f t="shared" si="2"/>
        <v>0</v>
      </c>
      <c r="BI39" s="118">
        <f t="shared" si="3"/>
        <v>1</v>
      </c>
      <c r="BJ39" s="117">
        <f t="shared" si="4"/>
        <v>0</v>
      </c>
      <c r="BK39" s="118">
        <f t="shared" si="5"/>
        <v>1</v>
      </c>
      <c r="BL39" s="118">
        <f t="shared" si="50"/>
        <v>1</v>
      </c>
      <c r="BM39" s="118">
        <f t="shared" si="51"/>
        <v>0</v>
      </c>
      <c r="BN39" s="118">
        <f t="shared" si="6"/>
        <v>1</v>
      </c>
      <c r="BO39" s="117">
        <f t="shared" si="7"/>
        <v>1</v>
      </c>
      <c r="BP39" s="117">
        <f t="shared" si="8"/>
        <v>0</v>
      </c>
      <c r="BQ39" s="117">
        <f t="shared" si="9"/>
        <v>1</v>
      </c>
      <c r="BR39" s="117">
        <f t="shared" si="52"/>
        <v>0</v>
      </c>
      <c r="BS39" s="117">
        <f t="shared" si="53"/>
        <v>1</v>
      </c>
      <c r="BT39" s="117">
        <f t="shared" si="10"/>
        <v>1</v>
      </c>
      <c r="BU39" s="117">
        <f t="shared" si="11"/>
        <v>0</v>
      </c>
      <c r="BV39" s="117">
        <f t="shared" si="12"/>
        <v>0</v>
      </c>
      <c r="BW39" s="117">
        <f t="shared" si="13"/>
        <v>0</v>
      </c>
      <c r="BX39" s="117">
        <f t="shared" si="14"/>
        <v>0</v>
      </c>
      <c r="BY39" s="117">
        <f t="shared" si="54"/>
        <v>0</v>
      </c>
      <c r="BZ39" s="117">
        <f t="shared" si="55"/>
        <v>1</v>
      </c>
      <c r="CA39" s="117">
        <f t="shared" si="56"/>
        <v>0</v>
      </c>
      <c r="CB39" s="117">
        <f t="shared" si="15"/>
        <v>1</v>
      </c>
      <c r="CC39" s="117">
        <f t="shared" si="16"/>
        <v>0</v>
      </c>
      <c r="CD39" s="117">
        <f t="shared" si="57"/>
        <v>1</v>
      </c>
      <c r="CE39" s="117">
        <f t="shared" si="17"/>
        <v>1</v>
      </c>
      <c r="CF39" s="117">
        <f t="shared" si="58"/>
        <v>0</v>
      </c>
      <c r="CG39" s="117">
        <f t="shared" si="59"/>
        <v>0</v>
      </c>
      <c r="CH39" s="117">
        <f t="shared" si="18"/>
        <v>0</v>
      </c>
      <c r="CI39" s="117">
        <f t="shared" si="19"/>
        <v>0</v>
      </c>
      <c r="CJ39" s="117">
        <f t="shared" si="20"/>
        <v>0</v>
      </c>
      <c r="CK39" s="117">
        <f t="shared" si="60"/>
        <v>0</v>
      </c>
      <c r="CL39" s="117">
        <f t="shared" si="61"/>
        <v>0</v>
      </c>
      <c r="CM39" s="117">
        <f t="shared" si="62"/>
        <v>0</v>
      </c>
      <c r="CN39" s="117">
        <f t="shared" si="21"/>
        <v>0</v>
      </c>
      <c r="CO39" s="117">
        <f t="shared" si="63"/>
        <v>0</v>
      </c>
      <c r="CP39" s="117">
        <f t="shared" si="64"/>
        <v>0</v>
      </c>
      <c r="CQ39" s="117">
        <f t="shared" si="65"/>
        <v>1</v>
      </c>
      <c r="CR39" s="117">
        <f t="shared" si="66"/>
        <v>1</v>
      </c>
      <c r="CS39" s="117">
        <f t="shared" si="22"/>
        <v>1</v>
      </c>
      <c r="CT39" s="117">
        <f t="shared" si="23"/>
        <v>0</v>
      </c>
      <c r="CU39" s="117">
        <f t="shared" si="24"/>
        <v>1</v>
      </c>
      <c r="CV39" s="117">
        <f t="shared" si="67"/>
        <v>0</v>
      </c>
      <c r="CW39" s="117">
        <f t="shared" si="68"/>
        <v>0</v>
      </c>
      <c r="CX39" s="117">
        <f t="shared" si="25"/>
        <v>0</v>
      </c>
      <c r="CY39" s="117">
        <f t="shared" si="26"/>
        <v>0</v>
      </c>
      <c r="CZ39" s="117">
        <f t="shared" si="69"/>
        <v>0</v>
      </c>
      <c r="DA39" s="117">
        <f t="shared" si="70"/>
        <v>0</v>
      </c>
      <c r="DB39" s="117">
        <f t="shared" si="82"/>
        <v>0</v>
      </c>
      <c r="DC39" s="117">
        <f t="shared" si="27"/>
        <v>1</v>
      </c>
      <c r="DD39" s="117">
        <f t="shared" si="71"/>
        <v>0</v>
      </c>
      <c r="DE39" s="117">
        <f t="shared" si="72"/>
        <v>1</v>
      </c>
      <c r="DF39" s="117">
        <f t="shared" si="28"/>
        <v>0</v>
      </c>
      <c r="DG39" s="117">
        <f t="shared" si="29"/>
        <v>0</v>
      </c>
      <c r="DH39" s="117">
        <f t="shared" si="30"/>
        <v>0</v>
      </c>
      <c r="DI39" s="117">
        <f t="shared" si="73"/>
        <v>1</v>
      </c>
      <c r="DJ39" s="117">
        <f t="shared" si="74"/>
        <v>0</v>
      </c>
      <c r="DK39" s="117">
        <f t="shared" si="75"/>
        <v>1</v>
      </c>
      <c r="DL39" s="117">
        <f t="shared" si="31"/>
        <v>1</v>
      </c>
      <c r="DM39" s="117">
        <f t="shared" si="32"/>
        <v>0</v>
      </c>
      <c r="DN39" s="117">
        <f t="shared" si="33"/>
        <v>1</v>
      </c>
      <c r="DO39" s="117">
        <f t="shared" si="76"/>
        <v>0</v>
      </c>
      <c r="DP39" s="117">
        <f t="shared" si="34"/>
        <v>1</v>
      </c>
      <c r="DQ39" s="117">
        <f t="shared" si="35"/>
        <v>0</v>
      </c>
      <c r="DR39" s="117">
        <f t="shared" si="36"/>
        <v>1</v>
      </c>
      <c r="DS39" s="117">
        <f t="shared" si="77"/>
        <v>0</v>
      </c>
      <c r="DT39" s="117">
        <f t="shared" si="78"/>
        <v>1</v>
      </c>
      <c r="DU39" s="117">
        <f t="shared" si="79"/>
        <v>1</v>
      </c>
      <c r="DV39" s="117">
        <f t="shared" si="37"/>
        <v>1</v>
      </c>
      <c r="DW39" s="117">
        <f t="shared" si="38"/>
        <v>0</v>
      </c>
      <c r="DX39" s="117">
        <f t="shared" si="39"/>
        <v>1</v>
      </c>
      <c r="DY39" s="117">
        <f t="shared" si="40"/>
        <v>1</v>
      </c>
      <c r="DZ39" s="117">
        <f t="shared" si="41"/>
        <v>0</v>
      </c>
      <c r="EA39" s="117">
        <f t="shared" si="42"/>
        <v>1</v>
      </c>
      <c r="EB39" s="118">
        <f t="shared" si="80"/>
        <v>0</v>
      </c>
      <c r="EC39" s="118">
        <f t="shared" si="81"/>
        <v>0</v>
      </c>
      <c r="ED39" s="7"/>
      <c r="EE39" s="7"/>
      <c r="EF39" s="7"/>
      <c r="EG39" s="7"/>
    </row>
    <row r="40" spans="1:137" ht="17.100000000000001" customHeight="1" x14ac:dyDescent="0.25">
      <c r="A40" s="774"/>
      <c r="B40" s="777"/>
      <c r="C40" s="172">
        <v>8</v>
      </c>
      <c r="D40" s="112" t="s">
        <v>595</v>
      </c>
      <c r="E40" s="76" t="s">
        <v>457</v>
      </c>
      <c r="F40" s="170" t="s">
        <v>585</v>
      </c>
      <c r="G40" s="287" t="s">
        <v>354</v>
      </c>
      <c r="H40" s="170" t="s">
        <v>590</v>
      </c>
      <c r="I40" s="148" t="s">
        <v>508</v>
      </c>
      <c r="J40" s="113" t="s">
        <v>454</v>
      </c>
      <c r="K40" s="112" t="s">
        <v>572</v>
      </c>
      <c r="L40" s="76" t="s">
        <v>511</v>
      </c>
      <c r="M40" s="170" t="s">
        <v>594</v>
      </c>
      <c r="N40" s="171" t="s">
        <v>268</v>
      </c>
      <c r="O40" s="170" t="s">
        <v>387</v>
      </c>
      <c r="P40" s="148" t="s">
        <v>583</v>
      </c>
      <c r="Q40" s="113" t="s">
        <v>287</v>
      </c>
      <c r="R40" s="130" t="s">
        <v>570</v>
      </c>
      <c r="S40" s="156" t="s">
        <v>509</v>
      </c>
      <c r="T40" s="170" t="s">
        <v>241</v>
      </c>
      <c r="U40" s="171" t="s">
        <v>588</v>
      </c>
      <c r="V40" s="170" t="s">
        <v>519</v>
      </c>
      <c r="W40" s="148" t="s">
        <v>523</v>
      </c>
      <c r="X40" s="113" t="s">
        <v>521</v>
      </c>
      <c r="Y40" s="42" t="s">
        <v>47</v>
      </c>
      <c r="Z40" s="10" t="s">
        <v>65</v>
      </c>
      <c r="AA40" s="6"/>
      <c r="AB40" s="279" t="s">
        <v>585</v>
      </c>
      <c r="AC40" s="279" t="s">
        <v>585</v>
      </c>
      <c r="AD40" s="279" t="s">
        <v>585</v>
      </c>
      <c r="AE40" s="279" t="s">
        <v>268</v>
      </c>
      <c r="AF40" s="279" t="s">
        <v>268</v>
      </c>
      <c r="AG40" s="279" t="s">
        <v>267</v>
      </c>
      <c r="AH40" s="279" t="s">
        <v>267</v>
      </c>
      <c r="AI40" s="279" t="s">
        <v>457</v>
      </c>
      <c r="AJ40" s="279" t="s">
        <v>457</v>
      </c>
      <c r="AK40" s="279" t="s">
        <v>457</v>
      </c>
      <c r="AL40" s="279" t="s">
        <v>519</v>
      </c>
      <c r="AM40" s="279" t="s">
        <v>519</v>
      </c>
      <c r="AN40" s="279" t="s">
        <v>583</v>
      </c>
      <c r="AO40" s="279" t="s">
        <v>583</v>
      </c>
      <c r="AP40" s="279" t="s">
        <v>515</v>
      </c>
      <c r="AQ40" s="279" t="s">
        <v>515</v>
      </c>
      <c r="AR40" s="279" t="s">
        <v>515</v>
      </c>
      <c r="AS40" s="279" t="s">
        <v>519</v>
      </c>
      <c r="AT40" s="279" t="s">
        <v>519</v>
      </c>
      <c r="AU40" s="279" t="s">
        <v>583</v>
      </c>
      <c r="AV40" s="279" t="s">
        <v>583</v>
      </c>
      <c r="AX40" s="118"/>
      <c r="AY40" s="118">
        <f t="shared" si="0"/>
        <v>1</v>
      </c>
      <c r="AZ40" s="118">
        <f t="shared" si="43"/>
        <v>1</v>
      </c>
      <c r="BA40" s="118">
        <f t="shared" si="44"/>
        <v>0</v>
      </c>
      <c r="BB40" s="118">
        <f t="shared" si="45"/>
        <v>0</v>
      </c>
      <c r="BC40" s="118">
        <f t="shared" si="46"/>
        <v>0</v>
      </c>
      <c r="BD40" s="118">
        <f t="shared" si="47"/>
        <v>1</v>
      </c>
      <c r="BE40" s="118">
        <f t="shared" si="48"/>
        <v>0</v>
      </c>
      <c r="BF40" s="118">
        <f t="shared" si="1"/>
        <v>0</v>
      </c>
      <c r="BG40" s="117">
        <f t="shared" si="49"/>
        <v>0</v>
      </c>
      <c r="BH40" s="118">
        <f t="shared" si="2"/>
        <v>0</v>
      </c>
      <c r="BI40" s="118">
        <f t="shared" si="3"/>
        <v>1</v>
      </c>
      <c r="BJ40" s="117">
        <f t="shared" si="4"/>
        <v>0</v>
      </c>
      <c r="BK40" s="118">
        <f t="shared" si="5"/>
        <v>1</v>
      </c>
      <c r="BL40" s="118">
        <f t="shared" si="50"/>
        <v>1</v>
      </c>
      <c r="BM40" s="118">
        <f t="shared" si="51"/>
        <v>0</v>
      </c>
      <c r="BN40" s="118">
        <f t="shared" si="6"/>
        <v>1</v>
      </c>
      <c r="BO40" s="117">
        <f t="shared" si="7"/>
        <v>1</v>
      </c>
      <c r="BP40" s="117">
        <f t="shared" si="8"/>
        <v>0</v>
      </c>
      <c r="BQ40" s="117">
        <f t="shared" si="9"/>
        <v>1</v>
      </c>
      <c r="BR40" s="117">
        <f t="shared" si="52"/>
        <v>0</v>
      </c>
      <c r="BS40" s="117">
        <f t="shared" si="53"/>
        <v>1</v>
      </c>
      <c r="BT40" s="117">
        <f t="shared" si="10"/>
        <v>1</v>
      </c>
      <c r="BU40" s="117">
        <f t="shared" si="11"/>
        <v>0</v>
      </c>
      <c r="BV40" s="117">
        <f t="shared" si="12"/>
        <v>0</v>
      </c>
      <c r="BW40" s="117">
        <f t="shared" si="13"/>
        <v>0</v>
      </c>
      <c r="BX40" s="117">
        <f t="shared" si="14"/>
        <v>0</v>
      </c>
      <c r="BY40" s="117">
        <f t="shared" si="54"/>
        <v>0</v>
      </c>
      <c r="BZ40" s="117">
        <f t="shared" si="55"/>
        <v>0</v>
      </c>
      <c r="CA40" s="117">
        <f t="shared" si="56"/>
        <v>0</v>
      </c>
      <c r="CB40" s="117">
        <f t="shared" si="15"/>
        <v>0</v>
      </c>
      <c r="CC40" s="117">
        <f t="shared" si="16"/>
        <v>0</v>
      </c>
      <c r="CD40" s="117">
        <f t="shared" si="57"/>
        <v>1</v>
      </c>
      <c r="CE40" s="117">
        <f t="shared" si="17"/>
        <v>1</v>
      </c>
      <c r="CF40" s="117">
        <f t="shared" si="58"/>
        <v>0</v>
      </c>
      <c r="CG40" s="117">
        <f t="shared" si="59"/>
        <v>0</v>
      </c>
      <c r="CH40" s="117">
        <f t="shared" si="18"/>
        <v>0</v>
      </c>
      <c r="CI40" s="117">
        <f t="shared" si="19"/>
        <v>0</v>
      </c>
      <c r="CJ40" s="117">
        <f t="shared" si="20"/>
        <v>0</v>
      </c>
      <c r="CK40" s="117">
        <f t="shared" si="60"/>
        <v>0</v>
      </c>
      <c r="CL40" s="117">
        <f t="shared" si="61"/>
        <v>0</v>
      </c>
      <c r="CM40" s="117">
        <f t="shared" si="62"/>
        <v>1</v>
      </c>
      <c r="CN40" s="117">
        <f t="shared" si="21"/>
        <v>1</v>
      </c>
      <c r="CO40" s="117">
        <f t="shared" si="63"/>
        <v>0</v>
      </c>
      <c r="CP40" s="117">
        <f t="shared" si="64"/>
        <v>0</v>
      </c>
      <c r="CQ40" s="117">
        <f t="shared" si="65"/>
        <v>1</v>
      </c>
      <c r="CR40" s="117">
        <f t="shared" si="66"/>
        <v>1</v>
      </c>
      <c r="CS40" s="117">
        <f t="shared" si="22"/>
        <v>1</v>
      </c>
      <c r="CT40" s="117">
        <f t="shared" si="23"/>
        <v>0</v>
      </c>
      <c r="CU40" s="117">
        <f t="shared" si="24"/>
        <v>1</v>
      </c>
      <c r="CV40" s="117">
        <f t="shared" si="67"/>
        <v>1</v>
      </c>
      <c r="CW40" s="117">
        <f t="shared" si="68"/>
        <v>0</v>
      </c>
      <c r="CX40" s="117">
        <f t="shared" si="25"/>
        <v>1</v>
      </c>
      <c r="CY40" s="117">
        <f t="shared" si="26"/>
        <v>0</v>
      </c>
      <c r="CZ40" s="117">
        <f t="shared" si="69"/>
        <v>1</v>
      </c>
      <c r="DA40" s="117">
        <f t="shared" si="70"/>
        <v>0</v>
      </c>
      <c r="DB40" s="117">
        <f t="shared" si="82"/>
        <v>1</v>
      </c>
      <c r="DC40" s="117">
        <f t="shared" si="27"/>
        <v>0</v>
      </c>
      <c r="DD40" s="117">
        <f t="shared" si="71"/>
        <v>0</v>
      </c>
      <c r="DE40" s="117">
        <f t="shared" si="72"/>
        <v>0</v>
      </c>
      <c r="DF40" s="117">
        <f t="shared" si="28"/>
        <v>0</v>
      </c>
      <c r="DG40" s="117">
        <f t="shared" si="29"/>
        <v>0</v>
      </c>
      <c r="DH40" s="117">
        <f t="shared" si="30"/>
        <v>0</v>
      </c>
      <c r="DI40" s="117">
        <f t="shared" si="73"/>
        <v>1</v>
      </c>
      <c r="DJ40" s="117">
        <f t="shared" si="74"/>
        <v>0</v>
      </c>
      <c r="DK40" s="117">
        <f t="shared" si="75"/>
        <v>1</v>
      </c>
      <c r="DL40" s="117">
        <f t="shared" si="31"/>
        <v>1</v>
      </c>
      <c r="DM40" s="117">
        <f t="shared" si="32"/>
        <v>0</v>
      </c>
      <c r="DN40" s="117">
        <f t="shared" si="33"/>
        <v>1</v>
      </c>
      <c r="DO40" s="117">
        <f t="shared" si="76"/>
        <v>1</v>
      </c>
      <c r="DP40" s="117">
        <f t="shared" si="34"/>
        <v>1</v>
      </c>
      <c r="DQ40" s="117">
        <f t="shared" si="35"/>
        <v>0</v>
      </c>
      <c r="DR40" s="117">
        <f t="shared" si="36"/>
        <v>1</v>
      </c>
      <c r="DS40" s="117">
        <f t="shared" si="77"/>
        <v>0</v>
      </c>
      <c r="DT40" s="117">
        <f t="shared" si="78"/>
        <v>0</v>
      </c>
      <c r="DU40" s="117">
        <f t="shared" si="79"/>
        <v>1</v>
      </c>
      <c r="DV40" s="117">
        <f t="shared" si="37"/>
        <v>1</v>
      </c>
      <c r="DW40" s="117">
        <f t="shared" si="38"/>
        <v>0</v>
      </c>
      <c r="DX40" s="117">
        <f t="shared" si="39"/>
        <v>1</v>
      </c>
      <c r="DY40" s="117">
        <f t="shared" si="40"/>
        <v>1</v>
      </c>
      <c r="DZ40" s="117">
        <f t="shared" si="41"/>
        <v>0</v>
      </c>
      <c r="EA40" s="117">
        <f t="shared" si="42"/>
        <v>1</v>
      </c>
      <c r="EB40" s="118">
        <f t="shared" si="80"/>
        <v>0</v>
      </c>
      <c r="EC40" s="118">
        <f t="shared" si="81"/>
        <v>0</v>
      </c>
      <c r="ED40" s="7"/>
      <c r="EE40" s="7"/>
      <c r="EF40" s="7"/>
      <c r="EG40" s="7"/>
    </row>
    <row r="41" spans="1:137" ht="17.100000000000001" customHeight="1" x14ac:dyDescent="0.25">
      <c r="A41" s="774"/>
      <c r="B41" s="777"/>
      <c r="C41" s="172">
        <v>9</v>
      </c>
      <c r="D41" s="112" t="s">
        <v>595</v>
      </c>
      <c r="E41" s="76" t="s">
        <v>457</v>
      </c>
      <c r="F41" s="170" t="s">
        <v>585</v>
      </c>
      <c r="G41" s="171" t="s">
        <v>454</v>
      </c>
      <c r="H41" s="170" t="s">
        <v>590</v>
      </c>
      <c r="I41" s="148" t="s">
        <v>508</v>
      </c>
      <c r="J41" s="113" t="s">
        <v>456</v>
      </c>
      <c r="K41" s="112" t="s">
        <v>511</v>
      </c>
      <c r="L41" s="76" t="s">
        <v>458</v>
      </c>
      <c r="M41" s="170" t="s">
        <v>341</v>
      </c>
      <c r="N41" s="171" t="s">
        <v>287</v>
      </c>
      <c r="O41" s="170" t="s">
        <v>268</v>
      </c>
      <c r="P41" s="148" t="s">
        <v>576</v>
      </c>
      <c r="Q41" s="113" t="s">
        <v>573</v>
      </c>
      <c r="R41" s="130" t="s">
        <v>570</v>
      </c>
      <c r="S41" s="156" t="s">
        <v>514</v>
      </c>
      <c r="T41" s="170" t="s">
        <v>516</v>
      </c>
      <c r="U41" s="171" t="s">
        <v>387</v>
      </c>
      <c r="V41" s="170" t="s">
        <v>592</v>
      </c>
      <c r="W41" s="148" t="s">
        <v>572</v>
      </c>
      <c r="X41" s="113" t="s">
        <v>523</v>
      </c>
      <c r="Y41" s="42" t="s">
        <v>48</v>
      </c>
      <c r="Z41" s="10" t="s">
        <v>66</v>
      </c>
      <c r="AA41" s="6"/>
      <c r="AB41" s="279" t="s">
        <v>585</v>
      </c>
      <c r="AC41" s="279" t="s">
        <v>585</v>
      </c>
      <c r="AD41" s="279" t="s">
        <v>585</v>
      </c>
      <c r="AE41" s="279" t="s">
        <v>268</v>
      </c>
      <c r="AF41" s="279" t="s">
        <v>268</v>
      </c>
      <c r="AG41" s="279" t="s">
        <v>267</v>
      </c>
      <c r="AH41" s="279" t="s">
        <v>267</v>
      </c>
      <c r="AI41" s="279" t="s">
        <v>457</v>
      </c>
      <c r="AJ41" s="279" t="s">
        <v>457</v>
      </c>
      <c r="AK41" s="279" t="s">
        <v>457</v>
      </c>
      <c r="AL41" s="279" t="s">
        <v>519</v>
      </c>
      <c r="AM41" s="279" t="s">
        <v>519</v>
      </c>
      <c r="AN41" s="279" t="s">
        <v>583</v>
      </c>
      <c r="AO41" s="279" t="s">
        <v>583</v>
      </c>
      <c r="AP41" s="279" t="s">
        <v>515</v>
      </c>
      <c r="AQ41" s="279" t="s">
        <v>515</v>
      </c>
      <c r="AR41" s="279" t="s">
        <v>515</v>
      </c>
      <c r="AS41" s="279" t="s">
        <v>519</v>
      </c>
      <c r="AT41" s="279" t="s">
        <v>519</v>
      </c>
      <c r="AU41" s="279" t="s">
        <v>583</v>
      </c>
      <c r="AV41" s="279" t="s">
        <v>583</v>
      </c>
      <c r="AX41" s="118"/>
      <c r="AY41" s="118">
        <f t="shared" si="0"/>
        <v>1</v>
      </c>
      <c r="AZ41" s="118">
        <f t="shared" si="43"/>
        <v>1</v>
      </c>
      <c r="BA41" s="118">
        <f t="shared" si="44"/>
        <v>0</v>
      </c>
      <c r="BB41" s="118">
        <f t="shared" si="45"/>
        <v>0</v>
      </c>
      <c r="BC41" s="118">
        <f t="shared" si="46"/>
        <v>0</v>
      </c>
      <c r="BD41" s="118">
        <f t="shared" si="47"/>
        <v>1</v>
      </c>
      <c r="BE41" s="118">
        <f t="shared" si="48"/>
        <v>1</v>
      </c>
      <c r="BF41" s="118">
        <f t="shared" si="1"/>
        <v>1</v>
      </c>
      <c r="BG41" s="117">
        <f t="shared" si="49"/>
        <v>0</v>
      </c>
      <c r="BH41" s="118">
        <f t="shared" si="2"/>
        <v>1</v>
      </c>
      <c r="BI41" s="118">
        <f t="shared" si="3"/>
        <v>0</v>
      </c>
      <c r="BJ41" s="117">
        <f t="shared" si="4"/>
        <v>0</v>
      </c>
      <c r="BK41" s="118">
        <f t="shared" si="5"/>
        <v>0</v>
      </c>
      <c r="BL41" s="118">
        <f t="shared" si="50"/>
        <v>1</v>
      </c>
      <c r="BM41" s="118">
        <f t="shared" si="51"/>
        <v>0</v>
      </c>
      <c r="BN41" s="118">
        <f t="shared" si="6"/>
        <v>1</v>
      </c>
      <c r="BO41" s="117">
        <f t="shared" si="7"/>
        <v>1</v>
      </c>
      <c r="BP41" s="117">
        <f t="shared" si="8"/>
        <v>0</v>
      </c>
      <c r="BQ41" s="117">
        <f t="shared" si="9"/>
        <v>1</v>
      </c>
      <c r="BR41" s="117">
        <f t="shared" si="52"/>
        <v>0</v>
      </c>
      <c r="BS41" s="117">
        <f t="shared" si="53"/>
        <v>1</v>
      </c>
      <c r="BT41" s="117">
        <f t="shared" si="10"/>
        <v>1</v>
      </c>
      <c r="BU41" s="117">
        <f t="shared" si="11"/>
        <v>0</v>
      </c>
      <c r="BV41" s="117">
        <f t="shared" si="12"/>
        <v>0</v>
      </c>
      <c r="BW41" s="117">
        <f t="shared" si="13"/>
        <v>0</v>
      </c>
      <c r="BX41" s="117">
        <f t="shared" si="14"/>
        <v>0</v>
      </c>
      <c r="BY41" s="117">
        <f t="shared" si="54"/>
        <v>0</v>
      </c>
      <c r="BZ41" s="117">
        <f t="shared" si="55"/>
        <v>0</v>
      </c>
      <c r="CA41" s="117">
        <f t="shared" si="56"/>
        <v>1</v>
      </c>
      <c r="CB41" s="117">
        <f t="shared" si="15"/>
        <v>1</v>
      </c>
      <c r="CC41" s="117">
        <f t="shared" si="16"/>
        <v>0</v>
      </c>
      <c r="CD41" s="117">
        <f t="shared" si="57"/>
        <v>0</v>
      </c>
      <c r="CE41" s="117">
        <f t="shared" si="17"/>
        <v>0</v>
      </c>
      <c r="CF41" s="117">
        <f t="shared" si="58"/>
        <v>0</v>
      </c>
      <c r="CG41" s="117">
        <f t="shared" si="59"/>
        <v>0</v>
      </c>
      <c r="CH41" s="117">
        <f t="shared" si="18"/>
        <v>0</v>
      </c>
      <c r="CI41" s="117">
        <f t="shared" si="19"/>
        <v>1</v>
      </c>
      <c r="CJ41" s="117">
        <f t="shared" si="20"/>
        <v>1</v>
      </c>
      <c r="CK41" s="117">
        <f t="shared" si="60"/>
        <v>0</v>
      </c>
      <c r="CL41" s="117">
        <f t="shared" si="61"/>
        <v>0</v>
      </c>
      <c r="CM41" s="117">
        <f t="shared" si="62"/>
        <v>1</v>
      </c>
      <c r="CN41" s="117">
        <f t="shared" si="21"/>
        <v>1</v>
      </c>
      <c r="CO41" s="117">
        <f t="shared" si="63"/>
        <v>0</v>
      </c>
      <c r="CP41" s="117">
        <f t="shared" si="64"/>
        <v>0</v>
      </c>
      <c r="CQ41" s="117">
        <f t="shared" si="65"/>
        <v>0</v>
      </c>
      <c r="CR41" s="117">
        <f t="shared" si="66"/>
        <v>0</v>
      </c>
      <c r="CS41" s="117">
        <f t="shared" si="22"/>
        <v>0</v>
      </c>
      <c r="CT41" s="117">
        <f t="shared" si="23"/>
        <v>0</v>
      </c>
      <c r="CU41" s="117">
        <f t="shared" si="24"/>
        <v>0</v>
      </c>
      <c r="CV41" s="117">
        <f t="shared" si="67"/>
        <v>1</v>
      </c>
      <c r="CW41" s="117">
        <f t="shared" si="68"/>
        <v>0</v>
      </c>
      <c r="CX41" s="117">
        <f t="shared" si="25"/>
        <v>1</v>
      </c>
      <c r="CY41" s="117">
        <f t="shared" si="26"/>
        <v>0</v>
      </c>
      <c r="CZ41" s="117">
        <f t="shared" si="69"/>
        <v>1</v>
      </c>
      <c r="DA41" s="117">
        <f t="shared" si="70"/>
        <v>0</v>
      </c>
      <c r="DB41" s="117">
        <f t="shared" si="82"/>
        <v>1</v>
      </c>
      <c r="DC41" s="117">
        <f t="shared" si="27"/>
        <v>1</v>
      </c>
      <c r="DD41" s="117">
        <f t="shared" si="71"/>
        <v>0</v>
      </c>
      <c r="DE41" s="117">
        <f t="shared" si="72"/>
        <v>1</v>
      </c>
      <c r="DF41" s="117">
        <f t="shared" si="28"/>
        <v>0</v>
      </c>
      <c r="DG41" s="117">
        <f t="shared" si="29"/>
        <v>0</v>
      </c>
      <c r="DH41" s="117">
        <f t="shared" si="30"/>
        <v>0</v>
      </c>
      <c r="DI41" s="117">
        <f t="shared" si="73"/>
        <v>0</v>
      </c>
      <c r="DJ41" s="117">
        <f t="shared" si="74"/>
        <v>0</v>
      </c>
      <c r="DK41" s="117">
        <f t="shared" si="75"/>
        <v>0</v>
      </c>
      <c r="DL41" s="117">
        <f t="shared" si="31"/>
        <v>0</v>
      </c>
      <c r="DM41" s="117">
        <f t="shared" si="32"/>
        <v>0</v>
      </c>
      <c r="DN41" s="117">
        <f t="shared" si="33"/>
        <v>0</v>
      </c>
      <c r="DO41" s="117">
        <f t="shared" si="76"/>
        <v>1</v>
      </c>
      <c r="DP41" s="117">
        <f t="shared" si="34"/>
        <v>1</v>
      </c>
      <c r="DQ41" s="117">
        <f t="shared" si="35"/>
        <v>0</v>
      </c>
      <c r="DR41" s="117">
        <f t="shared" si="36"/>
        <v>1</v>
      </c>
      <c r="DS41" s="117">
        <f t="shared" si="77"/>
        <v>1</v>
      </c>
      <c r="DT41" s="117">
        <f t="shared" si="78"/>
        <v>1</v>
      </c>
      <c r="DU41" s="117">
        <f t="shared" si="79"/>
        <v>1</v>
      </c>
      <c r="DV41" s="117">
        <f t="shared" si="37"/>
        <v>0</v>
      </c>
      <c r="DW41" s="117">
        <f t="shared" si="38"/>
        <v>0</v>
      </c>
      <c r="DX41" s="117">
        <f t="shared" si="39"/>
        <v>0</v>
      </c>
      <c r="DY41" s="117">
        <f t="shared" si="40"/>
        <v>1</v>
      </c>
      <c r="DZ41" s="117">
        <f t="shared" si="41"/>
        <v>0</v>
      </c>
      <c r="EA41" s="117">
        <f t="shared" si="42"/>
        <v>1</v>
      </c>
      <c r="EB41" s="118">
        <f t="shared" si="80"/>
        <v>0</v>
      </c>
      <c r="EC41" s="118">
        <f t="shared" si="81"/>
        <v>0</v>
      </c>
      <c r="ED41" s="7"/>
      <c r="EE41" s="7"/>
      <c r="EF41" s="7"/>
      <c r="EG41" s="7"/>
    </row>
    <row r="42" spans="1:137" ht="17.100000000000001" customHeight="1" thickBot="1" x14ac:dyDescent="0.3">
      <c r="A42" s="775"/>
      <c r="B42" s="778"/>
      <c r="C42" s="173">
        <v>10</v>
      </c>
      <c r="D42" s="108" t="s">
        <v>595</v>
      </c>
      <c r="E42" s="73" t="s">
        <v>457</v>
      </c>
      <c r="F42" s="162" t="s">
        <v>585</v>
      </c>
      <c r="G42" s="165" t="s">
        <v>454</v>
      </c>
      <c r="H42" s="162" t="s">
        <v>590</v>
      </c>
      <c r="I42" s="147" t="s">
        <v>508</v>
      </c>
      <c r="J42" s="86" t="s">
        <v>456</v>
      </c>
      <c r="K42" s="108" t="s">
        <v>511</v>
      </c>
      <c r="L42" s="73" t="s">
        <v>458</v>
      </c>
      <c r="M42" s="162" t="s">
        <v>341</v>
      </c>
      <c r="N42" s="165" t="s">
        <v>287</v>
      </c>
      <c r="O42" s="162" t="s">
        <v>268</v>
      </c>
      <c r="P42" s="147" t="s">
        <v>576</v>
      </c>
      <c r="Q42" s="86" t="s">
        <v>573</v>
      </c>
      <c r="R42" s="302" t="s">
        <v>354</v>
      </c>
      <c r="S42" s="155" t="s">
        <v>514</v>
      </c>
      <c r="T42" s="162" t="s">
        <v>516</v>
      </c>
      <c r="U42" s="165" t="s">
        <v>387</v>
      </c>
      <c r="V42" s="162" t="s">
        <v>592</v>
      </c>
      <c r="W42" s="147" t="s">
        <v>572</v>
      </c>
      <c r="X42" s="86" t="s">
        <v>523</v>
      </c>
      <c r="Y42" s="42" t="s">
        <v>49</v>
      </c>
      <c r="Z42" s="10" t="s">
        <v>67</v>
      </c>
      <c r="AA42" s="6"/>
      <c r="AB42" s="279" t="s">
        <v>585</v>
      </c>
      <c r="AC42" s="279" t="s">
        <v>585</v>
      </c>
      <c r="AD42" s="279" t="s">
        <v>585</v>
      </c>
      <c r="AE42" s="279" t="s">
        <v>268</v>
      </c>
      <c r="AF42" s="279" t="s">
        <v>268</v>
      </c>
      <c r="AG42" s="279" t="s">
        <v>267</v>
      </c>
      <c r="AH42" s="279" t="s">
        <v>267</v>
      </c>
      <c r="AI42" s="279" t="s">
        <v>457</v>
      </c>
      <c r="AJ42" s="279" t="s">
        <v>457</v>
      </c>
      <c r="AK42" s="279" t="s">
        <v>457</v>
      </c>
      <c r="AL42" s="279" t="s">
        <v>519</v>
      </c>
      <c r="AM42" s="279" t="s">
        <v>519</v>
      </c>
      <c r="AN42" s="279" t="s">
        <v>583</v>
      </c>
      <c r="AO42" s="279" t="s">
        <v>583</v>
      </c>
      <c r="AP42" s="279" t="s">
        <v>515</v>
      </c>
      <c r="AQ42" s="279" t="s">
        <v>515</v>
      </c>
      <c r="AR42" s="279" t="s">
        <v>515</v>
      </c>
      <c r="AS42" s="279" t="s">
        <v>519</v>
      </c>
      <c r="AT42" s="279" t="s">
        <v>519</v>
      </c>
      <c r="AU42" s="279" t="s">
        <v>583</v>
      </c>
      <c r="AV42" s="279" t="s">
        <v>583</v>
      </c>
      <c r="AX42" s="118"/>
      <c r="AY42" s="118">
        <f t="shared" si="0"/>
        <v>1</v>
      </c>
      <c r="AZ42" s="118">
        <f t="shared" si="43"/>
        <v>0</v>
      </c>
      <c r="BA42" s="118">
        <f t="shared" si="44"/>
        <v>0</v>
      </c>
      <c r="BB42" s="118">
        <f t="shared" si="45"/>
        <v>0</v>
      </c>
      <c r="BC42" s="118">
        <f t="shared" si="46"/>
        <v>0</v>
      </c>
      <c r="BD42" s="118">
        <f t="shared" si="47"/>
        <v>1</v>
      </c>
      <c r="BE42" s="118">
        <f t="shared" si="48"/>
        <v>1</v>
      </c>
      <c r="BF42" s="118">
        <f t="shared" si="1"/>
        <v>1</v>
      </c>
      <c r="BG42" s="117">
        <f t="shared" si="49"/>
        <v>0</v>
      </c>
      <c r="BH42" s="118">
        <f t="shared" si="2"/>
        <v>1</v>
      </c>
      <c r="BI42" s="118">
        <f t="shared" si="3"/>
        <v>0</v>
      </c>
      <c r="BJ42" s="117">
        <f t="shared" si="4"/>
        <v>0</v>
      </c>
      <c r="BK42" s="118">
        <f t="shared" si="5"/>
        <v>0</v>
      </c>
      <c r="BL42" s="118">
        <f t="shared" si="50"/>
        <v>1</v>
      </c>
      <c r="BM42" s="118">
        <f t="shared" si="51"/>
        <v>0</v>
      </c>
      <c r="BN42" s="118">
        <f t="shared" si="6"/>
        <v>1</v>
      </c>
      <c r="BO42" s="117">
        <f t="shared" si="7"/>
        <v>1</v>
      </c>
      <c r="BP42" s="117">
        <f t="shared" si="8"/>
        <v>0</v>
      </c>
      <c r="BQ42" s="117">
        <f t="shared" si="9"/>
        <v>1</v>
      </c>
      <c r="BR42" s="117">
        <f t="shared" si="52"/>
        <v>0</v>
      </c>
      <c r="BS42" s="117">
        <f t="shared" si="53"/>
        <v>1</v>
      </c>
      <c r="BT42" s="117">
        <f t="shared" si="10"/>
        <v>1</v>
      </c>
      <c r="BU42" s="117">
        <f t="shared" si="11"/>
        <v>0</v>
      </c>
      <c r="BV42" s="117">
        <f t="shared" si="12"/>
        <v>0</v>
      </c>
      <c r="BW42" s="117">
        <f t="shared" si="13"/>
        <v>0</v>
      </c>
      <c r="BX42" s="117">
        <f t="shared" si="14"/>
        <v>0</v>
      </c>
      <c r="BY42" s="117">
        <f t="shared" si="54"/>
        <v>0</v>
      </c>
      <c r="BZ42" s="117">
        <f t="shared" si="55"/>
        <v>0</v>
      </c>
      <c r="CA42" s="117">
        <f t="shared" si="56"/>
        <v>1</v>
      </c>
      <c r="CB42" s="117">
        <f t="shared" si="15"/>
        <v>1</v>
      </c>
      <c r="CC42" s="117">
        <f t="shared" si="16"/>
        <v>0</v>
      </c>
      <c r="CD42" s="117">
        <f t="shared" si="57"/>
        <v>0</v>
      </c>
      <c r="CE42" s="117">
        <f t="shared" si="17"/>
        <v>0</v>
      </c>
      <c r="CF42" s="117">
        <f t="shared" si="58"/>
        <v>0</v>
      </c>
      <c r="CG42" s="117">
        <f t="shared" si="59"/>
        <v>0</v>
      </c>
      <c r="CH42" s="117">
        <f t="shared" si="18"/>
        <v>0</v>
      </c>
      <c r="CI42" s="117">
        <f t="shared" si="19"/>
        <v>1</v>
      </c>
      <c r="CJ42" s="117">
        <f t="shared" si="20"/>
        <v>1</v>
      </c>
      <c r="CK42" s="117">
        <f t="shared" si="60"/>
        <v>0</v>
      </c>
      <c r="CL42" s="117">
        <f t="shared" si="61"/>
        <v>0</v>
      </c>
      <c r="CM42" s="117">
        <f t="shared" si="62"/>
        <v>1</v>
      </c>
      <c r="CN42" s="117">
        <f t="shared" si="21"/>
        <v>1</v>
      </c>
      <c r="CO42" s="117">
        <f t="shared" si="63"/>
        <v>0</v>
      </c>
      <c r="CP42" s="117">
        <f t="shared" si="64"/>
        <v>0</v>
      </c>
      <c r="CQ42" s="117">
        <f t="shared" si="65"/>
        <v>0</v>
      </c>
      <c r="CR42" s="117">
        <f t="shared" si="66"/>
        <v>0</v>
      </c>
      <c r="CS42" s="117">
        <f t="shared" si="22"/>
        <v>0</v>
      </c>
      <c r="CT42" s="117">
        <f t="shared" si="23"/>
        <v>0</v>
      </c>
      <c r="CU42" s="117">
        <f t="shared" si="24"/>
        <v>0</v>
      </c>
      <c r="CV42" s="117">
        <f t="shared" si="67"/>
        <v>1</v>
      </c>
      <c r="CW42" s="117">
        <f t="shared" si="68"/>
        <v>0</v>
      </c>
      <c r="CX42" s="117">
        <f t="shared" si="25"/>
        <v>1</v>
      </c>
      <c r="CY42" s="117">
        <f t="shared" si="26"/>
        <v>0</v>
      </c>
      <c r="CZ42" s="117">
        <f t="shared" si="69"/>
        <v>1</v>
      </c>
      <c r="DA42" s="117">
        <f t="shared" si="70"/>
        <v>0</v>
      </c>
      <c r="DB42" s="117">
        <f t="shared" si="82"/>
        <v>1</v>
      </c>
      <c r="DC42" s="117">
        <f t="shared" si="27"/>
        <v>1</v>
      </c>
      <c r="DD42" s="117">
        <f t="shared" si="71"/>
        <v>0</v>
      </c>
      <c r="DE42" s="117">
        <f t="shared" si="72"/>
        <v>1</v>
      </c>
      <c r="DF42" s="117">
        <f t="shared" si="28"/>
        <v>0</v>
      </c>
      <c r="DG42" s="117">
        <f t="shared" si="29"/>
        <v>0</v>
      </c>
      <c r="DH42" s="117">
        <f t="shared" si="30"/>
        <v>0</v>
      </c>
      <c r="DI42" s="117">
        <f t="shared" si="73"/>
        <v>0</v>
      </c>
      <c r="DJ42" s="117">
        <f t="shared" si="74"/>
        <v>0</v>
      </c>
      <c r="DK42" s="117">
        <f t="shared" si="75"/>
        <v>0</v>
      </c>
      <c r="DL42" s="117">
        <f t="shared" si="31"/>
        <v>0</v>
      </c>
      <c r="DM42" s="117">
        <f t="shared" si="32"/>
        <v>0</v>
      </c>
      <c r="DN42" s="117">
        <f t="shared" si="33"/>
        <v>0</v>
      </c>
      <c r="DO42" s="117">
        <f t="shared" si="76"/>
        <v>1</v>
      </c>
      <c r="DP42" s="117">
        <f t="shared" si="34"/>
        <v>1</v>
      </c>
      <c r="DQ42" s="117">
        <f t="shared" si="35"/>
        <v>0</v>
      </c>
      <c r="DR42" s="117">
        <f t="shared" si="36"/>
        <v>1</v>
      </c>
      <c r="DS42" s="117">
        <f t="shared" si="77"/>
        <v>1</v>
      </c>
      <c r="DT42" s="117">
        <f t="shared" si="78"/>
        <v>1</v>
      </c>
      <c r="DU42" s="117">
        <f t="shared" si="79"/>
        <v>1</v>
      </c>
      <c r="DV42" s="117">
        <f t="shared" si="37"/>
        <v>0</v>
      </c>
      <c r="DW42" s="117">
        <f t="shared" si="38"/>
        <v>0</v>
      </c>
      <c r="DX42" s="117">
        <f t="shared" si="39"/>
        <v>0</v>
      </c>
      <c r="DY42" s="117">
        <f t="shared" si="40"/>
        <v>1</v>
      </c>
      <c r="DZ42" s="117">
        <f t="shared" si="41"/>
        <v>0</v>
      </c>
      <c r="EA42" s="117">
        <f t="shared" si="42"/>
        <v>1</v>
      </c>
      <c r="EB42" s="118">
        <f t="shared" si="80"/>
        <v>0</v>
      </c>
      <c r="EC42" s="118">
        <f t="shared" si="81"/>
        <v>0</v>
      </c>
      <c r="ED42" s="7"/>
      <c r="EE42" s="7"/>
      <c r="EF42" s="7"/>
      <c r="EG42" s="7"/>
    </row>
    <row r="43" spans="1:137" ht="17.100000000000001" customHeight="1" thickTop="1" x14ac:dyDescent="0.25">
      <c r="A43" s="773">
        <v>4</v>
      </c>
      <c r="B43" s="776" t="s">
        <v>19</v>
      </c>
      <c r="C43" s="221">
        <v>0</v>
      </c>
      <c r="D43" s="308"/>
      <c r="E43" s="315" t="s">
        <v>569</v>
      </c>
      <c r="F43" s="312" t="s">
        <v>569</v>
      </c>
      <c r="G43" s="316"/>
      <c r="H43" s="312"/>
      <c r="I43" s="313"/>
      <c r="J43" s="314"/>
      <c r="K43" s="308"/>
      <c r="L43" s="315"/>
      <c r="M43" s="318"/>
      <c r="N43" s="316" t="s">
        <v>562</v>
      </c>
      <c r="O43" s="312"/>
      <c r="P43" s="313" t="s">
        <v>562</v>
      </c>
      <c r="Q43" s="314"/>
      <c r="R43" s="317"/>
      <c r="S43" s="318"/>
      <c r="T43" s="319"/>
      <c r="U43" s="316"/>
      <c r="V43" s="312"/>
      <c r="W43" s="313"/>
      <c r="X43" s="314"/>
      <c r="Y43" s="42" t="s">
        <v>50</v>
      </c>
      <c r="Z43" s="10" t="s">
        <v>591</v>
      </c>
      <c r="AA43" s="6"/>
      <c r="AB43" s="279" t="s">
        <v>516</v>
      </c>
      <c r="AC43" s="279" t="s">
        <v>516</v>
      </c>
      <c r="AD43" s="279" t="s">
        <v>516</v>
      </c>
      <c r="AE43" s="279" t="s">
        <v>592</v>
      </c>
      <c r="AF43" s="279" t="s">
        <v>592</v>
      </c>
      <c r="AG43" s="279" t="s">
        <v>592</v>
      </c>
      <c r="AH43" s="279" t="s">
        <v>592</v>
      </c>
      <c r="AI43" s="279" t="s">
        <v>585</v>
      </c>
      <c r="AJ43" s="279" t="s">
        <v>585</v>
      </c>
      <c r="AK43" s="279" t="s">
        <v>585</v>
      </c>
      <c r="AL43" s="279" t="s">
        <v>268</v>
      </c>
      <c r="AM43" s="279" t="s">
        <v>268</v>
      </c>
      <c r="AN43" s="279" t="s">
        <v>592</v>
      </c>
      <c r="AO43" s="279" t="s">
        <v>592</v>
      </c>
      <c r="AP43" s="279" t="s">
        <v>516</v>
      </c>
      <c r="AQ43" s="279" t="s">
        <v>516</v>
      </c>
      <c r="AR43" s="279" t="s">
        <v>516</v>
      </c>
      <c r="AS43" s="279" t="s">
        <v>268</v>
      </c>
      <c r="AT43" s="279" t="s">
        <v>268</v>
      </c>
      <c r="AU43" s="279" t="s">
        <v>592</v>
      </c>
      <c r="AV43" s="279" t="s">
        <v>592</v>
      </c>
      <c r="AX43" s="118"/>
      <c r="AY43" s="118">
        <f t="shared" si="0"/>
        <v>0</v>
      </c>
      <c r="AZ43" s="118">
        <f t="shared" si="43"/>
        <v>0</v>
      </c>
      <c r="BA43" s="118">
        <f t="shared" si="44"/>
        <v>0</v>
      </c>
      <c r="BB43" s="118">
        <f t="shared" si="45"/>
        <v>0</v>
      </c>
      <c r="BC43" s="118">
        <f t="shared" si="46"/>
        <v>0</v>
      </c>
      <c r="BD43" s="118">
        <f t="shared" si="47"/>
        <v>0</v>
      </c>
      <c r="BE43" s="118">
        <f t="shared" si="48"/>
        <v>0</v>
      </c>
      <c r="BF43" s="118">
        <f t="shared" si="1"/>
        <v>0</v>
      </c>
      <c r="BG43" s="117">
        <f t="shared" si="49"/>
        <v>0</v>
      </c>
      <c r="BH43" s="118">
        <f t="shared" si="2"/>
        <v>0</v>
      </c>
      <c r="BI43" s="118">
        <f t="shared" si="3"/>
        <v>0</v>
      </c>
      <c r="BJ43" s="117">
        <f t="shared" si="4"/>
        <v>0</v>
      </c>
      <c r="BK43" s="118">
        <f t="shared" si="5"/>
        <v>0</v>
      </c>
      <c r="BL43" s="118">
        <f t="shared" si="50"/>
        <v>0</v>
      </c>
      <c r="BM43" s="118">
        <f t="shared" si="51"/>
        <v>0</v>
      </c>
      <c r="BN43" s="118">
        <f t="shared" si="6"/>
        <v>0</v>
      </c>
      <c r="BO43" s="117">
        <f t="shared" si="7"/>
        <v>0</v>
      </c>
      <c r="BP43" s="117">
        <f t="shared" si="8"/>
        <v>0</v>
      </c>
      <c r="BQ43" s="117">
        <f t="shared" si="9"/>
        <v>0</v>
      </c>
      <c r="BR43" s="117">
        <f t="shared" si="52"/>
        <v>0</v>
      </c>
      <c r="BS43" s="117">
        <f t="shared" si="53"/>
        <v>0</v>
      </c>
      <c r="BT43" s="117">
        <f t="shared" si="10"/>
        <v>0</v>
      </c>
      <c r="BU43" s="117">
        <f t="shared" si="11"/>
        <v>0</v>
      </c>
      <c r="BV43" s="117">
        <f t="shared" si="12"/>
        <v>0</v>
      </c>
      <c r="BW43" s="117">
        <f t="shared" si="13"/>
        <v>0</v>
      </c>
      <c r="BX43" s="117">
        <f t="shared" si="14"/>
        <v>0</v>
      </c>
      <c r="BY43" s="117">
        <f t="shared" si="54"/>
        <v>0</v>
      </c>
      <c r="BZ43" s="117">
        <f t="shared" si="55"/>
        <v>0</v>
      </c>
      <c r="CA43" s="117">
        <f t="shared" si="56"/>
        <v>0</v>
      </c>
      <c r="CB43" s="117">
        <f t="shared" si="15"/>
        <v>0</v>
      </c>
      <c r="CC43" s="117">
        <f t="shared" si="16"/>
        <v>0</v>
      </c>
      <c r="CD43" s="117">
        <f t="shared" si="57"/>
        <v>0</v>
      </c>
      <c r="CE43" s="117">
        <f t="shared" si="17"/>
        <v>0</v>
      </c>
      <c r="CF43" s="117">
        <f t="shared" si="58"/>
        <v>2</v>
      </c>
      <c r="CG43" s="117">
        <f t="shared" si="59"/>
        <v>2</v>
      </c>
      <c r="CH43" s="117">
        <f t="shared" si="18"/>
        <v>0</v>
      </c>
      <c r="CI43" s="117">
        <f t="shared" si="19"/>
        <v>0</v>
      </c>
      <c r="CJ43" s="117">
        <f t="shared" si="20"/>
        <v>0</v>
      </c>
      <c r="CK43" s="117">
        <f t="shared" si="60"/>
        <v>0</v>
      </c>
      <c r="CL43" s="117">
        <f t="shared" si="61"/>
        <v>0</v>
      </c>
      <c r="CM43" s="117">
        <f t="shared" si="62"/>
        <v>0</v>
      </c>
      <c r="CN43" s="117">
        <f t="shared" si="21"/>
        <v>0</v>
      </c>
      <c r="CO43" s="117">
        <f t="shared" si="63"/>
        <v>0</v>
      </c>
      <c r="CP43" s="117">
        <f t="shared" si="64"/>
        <v>0</v>
      </c>
      <c r="CQ43" s="117">
        <f t="shared" si="65"/>
        <v>0</v>
      </c>
      <c r="CR43" s="117">
        <f t="shared" si="66"/>
        <v>0</v>
      </c>
      <c r="CS43" s="117">
        <f t="shared" si="22"/>
        <v>0</v>
      </c>
      <c r="CT43" s="117">
        <f t="shared" si="23"/>
        <v>0</v>
      </c>
      <c r="CU43" s="117">
        <f t="shared" si="24"/>
        <v>0</v>
      </c>
      <c r="CV43" s="117">
        <f t="shared" si="67"/>
        <v>0</v>
      </c>
      <c r="CW43" s="117">
        <f t="shared" si="68"/>
        <v>0</v>
      </c>
      <c r="CX43" s="117">
        <f t="shared" si="25"/>
        <v>0</v>
      </c>
      <c r="CY43" s="117">
        <f t="shared" si="26"/>
        <v>0</v>
      </c>
      <c r="CZ43" s="117">
        <f t="shared" si="69"/>
        <v>0</v>
      </c>
      <c r="DA43" s="117">
        <f t="shared" si="70"/>
        <v>0</v>
      </c>
      <c r="DB43" s="117">
        <f t="shared" si="82"/>
        <v>0</v>
      </c>
      <c r="DC43" s="117">
        <f t="shared" si="27"/>
        <v>0</v>
      </c>
      <c r="DD43" s="117">
        <f t="shared" si="71"/>
        <v>0</v>
      </c>
      <c r="DE43" s="117">
        <f t="shared" si="72"/>
        <v>0</v>
      </c>
      <c r="DF43" s="117">
        <f t="shared" si="28"/>
        <v>0</v>
      </c>
      <c r="DG43" s="117">
        <f t="shared" si="29"/>
        <v>0</v>
      </c>
      <c r="DH43" s="117">
        <f t="shared" si="30"/>
        <v>0</v>
      </c>
      <c r="DI43" s="117">
        <f t="shared" si="73"/>
        <v>0</v>
      </c>
      <c r="DJ43" s="117">
        <f t="shared" si="74"/>
        <v>0</v>
      </c>
      <c r="DK43" s="117">
        <f t="shared" si="75"/>
        <v>0</v>
      </c>
      <c r="DL43" s="117">
        <f t="shared" si="31"/>
        <v>0</v>
      </c>
      <c r="DM43" s="117">
        <f t="shared" si="32"/>
        <v>0</v>
      </c>
      <c r="DN43" s="117">
        <f t="shared" si="33"/>
        <v>0</v>
      </c>
      <c r="DO43" s="117">
        <f t="shared" si="76"/>
        <v>0</v>
      </c>
      <c r="DP43" s="117">
        <f t="shared" si="34"/>
        <v>0</v>
      </c>
      <c r="DQ43" s="117">
        <f t="shared" si="35"/>
        <v>0</v>
      </c>
      <c r="DR43" s="117">
        <f t="shared" si="36"/>
        <v>0</v>
      </c>
      <c r="DS43" s="117">
        <f t="shared" si="77"/>
        <v>0</v>
      </c>
      <c r="DT43" s="117">
        <f t="shared" si="78"/>
        <v>0</v>
      </c>
      <c r="DU43" s="117">
        <f t="shared" si="79"/>
        <v>0</v>
      </c>
      <c r="DV43" s="117">
        <f t="shared" si="37"/>
        <v>0</v>
      </c>
      <c r="DW43" s="117">
        <f t="shared" si="38"/>
        <v>0</v>
      </c>
      <c r="DX43" s="117">
        <f t="shared" si="39"/>
        <v>0</v>
      </c>
      <c r="DY43" s="117">
        <f t="shared" si="40"/>
        <v>0</v>
      </c>
      <c r="DZ43" s="117">
        <f t="shared" si="41"/>
        <v>0</v>
      </c>
      <c r="EA43" s="117">
        <f t="shared" si="42"/>
        <v>0</v>
      </c>
      <c r="EB43" s="118">
        <f t="shared" si="80"/>
        <v>0</v>
      </c>
      <c r="EC43" s="118">
        <f t="shared" si="81"/>
        <v>0</v>
      </c>
      <c r="ED43" s="7"/>
      <c r="EE43" s="7"/>
      <c r="EF43" s="7"/>
      <c r="EG43" s="7"/>
    </row>
    <row r="44" spans="1:137" ht="17.100000000000001" customHeight="1" x14ac:dyDescent="0.25">
      <c r="A44" s="774"/>
      <c r="B44" s="777"/>
      <c r="C44" s="174">
        <v>1</v>
      </c>
      <c r="D44" s="61" t="s">
        <v>573</v>
      </c>
      <c r="E44" s="72" t="s">
        <v>569</v>
      </c>
      <c r="F44" s="201" t="s">
        <v>569</v>
      </c>
      <c r="G44" s="211" t="s">
        <v>387</v>
      </c>
      <c r="H44" s="201" t="s">
        <v>524</v>
      </c>
      <c r="I44" s="145" t="s">
        <v>454</v>
      </c>
      <c r="J44" s="91" t="s">
        <v>511</v>
      </c>
      <c r="K44" s="61" t="s">
        <v>341</v>
      </c>
      <c r="L44" s="72" t="s">
        <v>579</v>
      </c>
      <c r="M44" s="72" t="s">
        <v>585</v>
      </c>
      <c r="N44" s="211" t="s">
        <v>562</v>
      </c>
      <c r="O44" s="201" t="s">
        <v>519</v>
      </c>
      <c r="P44" s="145" t="s">
        <v>562</v>
      </c>
      <c r="Q44" s="91" t="s">
        <v>456</v>
      </c>
      <c r="R44" s="164" t="s">
        <v>287</v>
      </c>
      <c r="S44" s="153" t="s">
        <v>516</v>
      </c>
      <c r="T44" s="201" t="s">
        <v>572</v>
      </c>
      <c r="U44" s="211" t="s">
        <v>570</v>
      </c>
      <c r="V44" s="201" t="s">
        <v>581</v>
      </c>
      <c r="W44" s="145" t="s">
        <v>592</v>
      </c>
      <c r="X44" s="91" t="s">
        <v>237</v>
      </c>
      <c r="Y44" s="42" t="s">
        <v>51</v>
      </c>
      <c r="Z44" s="10" t="s">
        <v>69</v>
      </c>
      <c r="AA44" s="6"/>
      <c r="AB44" s="279" t="s">
        <v>516</v>
      </c>
      <c r="AC44" s="279" t="s">
        <v>516</v>
      </c>
      <c r="AD44" s="279" t="s">
        <v>516</v>
      </c>
      <c r="AE44" s="279" t="s">
        <v>592</v>
      </c>
      <c r="AF44" s="279" t="s">
        <v>592</v>
      </c>
      <c r="AG44" s="279" t="s">
        <v>592</v>
      </c>
      <c r="AH44" s="279" t="s">
        <v>592</v>
      </c>
      <c r="AI44" s="279" t="s">
        <v>585</v>
      </c>
      <c r="AJ44" s="279" t="s">
        <v>585</v>
      </c>
      <c r="AK44" s="279" t="s">
        <v>585</v>
      </c>
      <c r="AL44" s="279" t="s">
        <v>268</v>
      </c>
      <c r="AM44" s="279" t="s">
        <v>268</v>
      </c>
      <c r="AN44" s="279" t="s">
        <v>592</v>
      </c>
      <c r="AO44" s="279" t="s">
        <v>592</v>
      </c>
      <c r="AP44" s="279" t="s">
        <v>516</v>
      </c>
      <c r="AQ44" s="279" t="s">
        <v>516</v>
      </c>
      <c r="AR44" s="279" t="s">
        <v>516</v>
      </c>
      <c r="AS44" s="279" t="s">
        <v>268</v>
      </c>
      <c r="AT44" s="279" t="s">
        <v>268</v>
      </c>
      <c r="AU44" s="279" t="s">
        <v>592</v>
      </c>
      <c r="AV44" s="279" t="s">
        <v>592</v>
      </c>
      <c r="AX44" s="118"/>
      <c r="AY44" s="118">
        <f t="shared" si="0"/>
        <v>0</v>
      </c>
      <c r="AZ44" s="118">
        <f t="shared" si="43"/>
        <v>1</v>
      </c>
      <c r="BA44" s="118">
        <f t="shared" si="44"/>
        <v>0</v>
      </c>
      <c r="BB44" s="118">
        <f t="shared" si="45"/>
        <v>0</v>
      </c>
      <c r="BC44" s="118">
        <f t="shared" si="46"/>
        <v>0</v>
      </c>
      <c r="BD44" s="118">
        <f t="shared" si="47"/>
        <v>1</v>
      </c>
      <c r="BE44" s="118">
        <f t="shared" si="48"/>
        <v>1</v>
      </c>
      <c r="BF44" s="118">
        <f t="shared" si="1"/>
        <v>1</v>
      </c>
      <c r="BG44" s="117">
        <f t="shared" si="49"/>
        <v>0</v>
      </c>
      <c r="BH44" s="118">
        <f t="shared" si="2"/>
        <v>1</v>
      </c>
      <c r="BI44" s="118">
        <f t="shared" si="3"/>
        <v>0</v>
      </c>
      <c r="BJ44" s="117">
        <f t="shared" si="4"/>
        <v>0</v>
      </c>
      <c r="BK44" s="118">
        <f t="shared" si="5"/>
        <v>0</v>
      </c>
      <c r="BL44" s="118">
        <f t="shared" si="50"/>
        <v>1</v>
      </c>
      <c r="BM44" s="118">
        <f t="shared" si="51"/>
        <v>0</v>
      </c>
      <c r="BN44" s="118">
        <f t="shared" si="6"/>
        <v>1</v>
      </c>
      <c r="BO44" s="117">
        <f t="shared" si="7"/>
        <v>1</v>
      </c>
      <c r="BP44" s="117">
        <f t="shared" si="8"/>
        <v>0</v>
      </c>
      <c r="BQ44" s="117">
        <f t="shared" si="9"/>
        <v>1</v>
      </c>
      <c r="BR44" s="117">
        <f t="shared" si="52"/>
        <v>0</v>
      </c>
      <c r="BS44" s="117">
        <f t="shared" si="53"/>
        <v>1</v>
      </c>
      <c r="BT44" s="117">
        <f t="shared" si="10"/>
        <v>1</v>
      </c>
      <c r="BU44" s="117">
        <f t="shared" si="11"/>
        <v>0</v>
      </c>
      <c r="BV44" s="117">
        <f t="shared" si="12"/>
        <v>0</v>
      </c>
      <c r="BW44" s="117">
        <f t="shared" si="13"/>
        <v>0</v>
      </c>
      <c r="BX44" s="117">
        <f t="shared" si="14"/>
        <v>0</v>
      </c>
      <c r="BY44" s="117">
        <f t="shared" si="54"/>
        <v>0</v>
      </c>
      <c r="BZ44" s="117">
        <f t="shared" si="55"/>
        <v>0</v>
      </c>
      <c r="CA44" s="117">
        <f t="shared" si="56"/>
        <v>0</v>
      </c>
      <c r="CB44" s="117">
        <f t="shared" si="15"/>
        <v>0</v>
      </c>
      <c r="CC44" s="117">
        <f t="shared" ref="CC44:CC64" si="83">COUNTIF(D44:X44,"E.29")</f>
        <v>0</v>
      </c>
      <c r="CD44" s="117">
        <f t="shared" si="57"/>
        <v>0</v>
      </c>
      <c r="CE44" s="117">
        <f t="shared" si="17"/>
        <v>0</v>
      </c>
      <c r="CF44" s="117">
        <f t="shared" si="58"/>
        <v>2</v>
      </c>
      <c r="CG44" s="117">
        <f t="shared" si="59"/>
        <v>2</v>
      </c>
      <c r="CH44" s="117">
        <f t="shared" si="18"/>
        <v>1</v>
      </c>
      <c r="CI44" s="117">
        <f t="shared" si="19"/>
        <v>0</v>
      </c>
      <c r="CJ44" s="117">
        <f t="shared" si="20"/>
        <v>1</v>
      </c>
      <c r="CK44" s="117">
        <f t="shared" si="60"/>
        <v>0</v>
      </c>
      <c r="CL44" s="117">
        <f t="shared" si="61"/>
        <v>0</v>
      </c>
      <c r="CM44" s="117">
        <f t="shared" si="62"/>
        <v>0</v>
      </c>
      <c r="CN44" s="117">
        <f t="shared" si="21"/>
        <v>0</v>
      </c>
      <c r="CO44" s="117">
        <f t="shared" si="63"/>
        <v>1</v>
      </c>
      <c r="CP44" s="117">
        <f t="shared" si="64"/>
        <v>0</v>
      </c>
      <c r="CQ44" s="117">
        <f t="shared" si="65"/>
        <v>0</v>
      </c>
      <c r="CR44" s="117">
        <f t="shared" si="66"/>
        <v>1</v>
      </c>
      <c r="CS44" s="117">
        <f t="shared" si="22"/>
        <v>0</v>
      </c>
      <c r="CT44" s="117">
        <f t="shared" si="23"/>
        <v>0</v>
      </c>
      <c r="CU44" s="117">
        <f t="shared" si="24"/>
        <v>0</v>
      </c>
      <c r="CV44" s="117">
        <f t="shared" si="67"/>
        <v>0</v>
      </c>
      <c r="CW44" s="117">
        <f t="shared" si="68"/>
        <v>0</v>
      </c>
      <c r="CX44" s="117">
        <f t="shared" si="25"/>
        <v>0</v>
      </c>
      <c r="CY44" s="117">
        <f t="shared" si="26"/>
        <v>0</v>
      </c>
      <c r="CZ44" s="117">
        <f t="shared" si="69"/>
        <v>1</v>
      </c>
      <c r="DA44" s="117">
        <f t="shared" si="70"/>
        <v>0</v>
      </c>
      <c r="DB44" s="117">
        <f t="shared" si="82"/>
        <v>1</v>
      </c>
      <c r="DC44" s="117">
        <f t="shared" si="27"/>
        <v>1</v>
      </c>
      <c r="DD44" s="117">
        <f t="shared" si="71"/>
        <v>0</v>
      </c>
      <c r="DE44" s="117">
        <f t="shared" si="72"/>
        <v>1</v>
      </c>
      <c r="DF44" s="117">
        <f t="shared" si="28"/>
        <v>0</v>
      </c>
      <c r="DG44" s="117">
        <f t="shared" si="29"/>
        <v>0</v>
      </c>
      <c r="DH44" s="117">
        <f t="shared" si="30"/>
        <v>0</v>
      </c>
      <c r="DI44" s="117">
        <f t="shared" si="73"/>
        <v>0</v>
      </c>
      <c r="DJ44" s="117">
        <f t="shared" si="74"/>
        <v>0</v>
      </c>
      <c r="DK44" s="117">
        <f t="shared" si="75"/>
        <v>0</v>
      </c>
      <c r="DL44" s="117">
        <f t="shared" si="31"/>
        <v>1</v>
      </c>
      <c r="DM44" s="117">
        <f t="shared" si="32"/>
        <v>0</v>
      </c>
      <c r="DN44" s="117">
        <f t="shared" si="33"/>
        <v>1</v>
      </c>
      <c r="DO44" s="117">
        <f t="shared" si="76"/>
        <v>0</v>
      </c>
      <c r="DP44" s="117">
        <f t="shared" si="34"/>
        <v>0</v>
      </c>
      <c r="DQ44" s="117">
        <f t="shared" si="35"/>
        <v>0</v>
      </c>
      <c r="DR44" s="117">
        <f t="shared" si="36"/>
        <v>0</v>
      </c>
      <c r="DS44" s="117">
        <f t="shared" si="77"/>
        <v>0</v>
      </c>
      <c r="DT44" s="117">
        <f t="shared" si="78"/>
        <v>1</v>
      </c>
      <c r="DU44" s="117">
        <f t="shared" si="79"/>
        <v>1</v>
      </c>
      <c r="DV44" s="117">
        <f t="shared" si="37"/>
        <v>0</v>
      </c>
      <c r="DW44" s="117">
        <f t="shared" si="38"/>
        <v>0</v>
      </c>
      <c r="DX44" s="117">
        <f t="shared" si="39"/>
        <v>0</v>
      </c>
      <c r="DY44" s="117">
        <f t="shared" si="40"/>
        <v>0</v>
      </c>
      <c r="DZ44" s="117">
        <f t="shared" si="41"/>
        <v>1</v>
      </c>
      <c r="EA44" s="117">
        <f t="shared" si="42"/>
        <v>1</v>
      </c>
      <c r="EB44" s="118">
        <f t="shared" si="80"/>
        <v>0</v>
      </c>
      <c r="EC44" s="118">
        <f t="shared" si="81"/>
        <v>0</v>
      </c>
      <c r="ED44" s="7"/>
      <c r="EE44" s="7"/>
      <c r="EF44" s="7"/>
      <c r="EG44" s="7"/>
    </row>
    <row r="45" spans="1:137" ht="17.100000000000001" customHeight="1" x14ac:dyDescent="0.25">
      <c r="A45" s="774"/>
      <c r="B45" s="777"/>
      <c r="C45" s="172">
        <v>2</v>
      </c>
      <c r="D45" s="63" t="s">
        <v>573</v>
      </c>
      <c r="E45" s="65" t="s">
        <v>569</v>
      </c>
      <c r="F45" s="161" t="s">
        <v>569</v>
      </c>
      <c r="G45" s="164" t="s">
        <v>387</v>
      </c>
      <c r="H45" s="161" t="s">
        <v>524</v>
      </c>
      <c r="I45" s="146" t="s">
        <v>454</v>
      </c>
      <c r="J45" s="85" t="s">
        <v>511</v>
      </c>
      <c r="K45" s="78" t="s">
        <v>341</v>
      </c>
      <c r="L45" s="65" t="s">
        <v>579</v>
      </c>
      <c r="M45" s="65" t="s">
        <v>585</v>
      </c>
      <c r="N45" s="164" t="s">
        <v>562</v>
      </c>
      <c r="O45" s="161" t="s">
        <v>519</v>
      </c>
      <c r="P45" s="146" t="s">
        <v>562</v>
      </c>
      <c r="Q45" s="85" t="s">
        <v>456</v>
      </c>
      <c r="R45" s="78" t="s">
        <v>287</v>
      </c>
      <c r="S45" s="154" t="s">
        <v>516</v>
      </c>
      <c r="T45" s="161" t="s">
        <v>572</v>
      </c>
      <c r="U45" s="164" t="s">
        <v>570</v>
      </c>
      <c r="V45" s="161" t="s">
        <v>581</v>
      </c>
      <c r="W45" s="146" t="s">
        <v>592</v>
      </c>
      <c r="X45" s="85" t="s">
        <v>237</v>
      </c>
      <c r="Y45" s="43" t="s">
        <v>52</v>
      </c>
      <c r="Z45" s="229" t="s">
        <v>70</v>
      </c>
      <c r="AA45" s="6"/>
      <c r="AB45" s="279" t="s">
        <v>516</v>
      </c>
      <c r="AC45" s="279" t="s">
        <v>516</v>
      </c>
      <c r="AD45" s="279" t="s">
        <v>516</v>
      </c>
      <c r="AE45" s="279" t="s">
        <v>604</v>
      </c>
      <c r="AF45" s="279" t="s">
        <v>604</v>
      </c>
      <c r="AG45" s="279" t="s">
        <v>604</v>
      </c>
      <c r="AH45" s="279" t="s">
        <v>604</v>
      </c>
      <c r="AI45" s="279" t="s">
        <v>585</v>
      </c>
      <c r="AJ45" s="279" t="s">
        <v>585</v>
      </c>
      <c r="AK45" s="279" t="s">
        <v>585</v>
      </c>
      <c r="AL45" s="279" t="s">
        <v>268</v>
      </c>
      <c r="AM45" s="279" t="s">
        <v>268</v>
      </c>
      <c r="AN45" s="279" t="s">
        <v>287</v>
      </c>
      <c r="AO45" s="279" t="s">
        <v>287</v>
      </c>
      <c r="AP45" s="279" t="s">
        <v>516</v>
      </c>
      <c r="AQ45" s="279" t="s">
        <v>516</v>
      </c>
      <c r="AR45" s="279" t="s">
        <v>516</v>
      </c>
      <c r="AS45" s="279" t="s">
        <v>268</v>
      </c>
      <c r="AT45" s="279" t="s">
        <v>268</v>
      </c>
      <c r="AU45" s="279" t="s">
        <v>287</v>
      </c>
      <c r="AV45" s="279" t="s">
        <v>287</v>
      </c>
      <c r="AX45" s="118"/>
      <c r="AY45" s="118">
        <f t="shared" si="0"/>
        <v>0</v>
      </c>
      <c r="AZ45" s="118">
        <f t="shared" si="43"/>
        <v>1</v>
      </c>
      <c r="BA45" s="118">
        <f t="shared" si="44"/>
        <v>0</v>
      </c>
      <c r="BB45" s="118">
        <f t="shared" si="45"/>
        <v>0</v>
      </c>
      <c r="BC45" s="118">
        <f t="shared" si="46"/>
        <v>0</v>
      </c>
      <c r="BD45" s="118">
        <f t="shared" si="47"/>
        <v>1</v>
      </c>
      <c r="BE45" s="118">
        <f t="shared" si="48"/>
        <v>1</v>
      </c>
      <c r="BF45" s="118">
        <f t="shared" si="1"/>
        <v>1</v>
      </c>
      <c r="BG45" s="117">
        <f t="shared" si="49"/>
        <v>0</v>
      </c>
      <c r="BH45" s="118">
        <f t="shared" si="2"/>
        <v>1</v>
      </c>
      <c r="BI45" s="118">
        <f t="shared" si="3"/>
        <v>0</v>
      </c>
      <c r="BJ45" s="117">
        <f t="shared" si="4"/>
        <v>0</v>
      </c>
      <c r="BK45" s="118">
        <f t="shared" si="5"/>
        <v>0</v>
      </c>
      <c r="BL45" s="118">
        <f t="shared" si="50"/>
        <v>1</v>
      </c>
      <c r="BM45" s="118">
        <f t="shared" si="51"/>
        <v>0</v>
      </c>
      <c r="BN45" s="118">
        <f t="shared" si="6"/>
        <v>1</v>
      </c>
      <c r="BO45" s="117">
        <f t="shared" si="7"/>
        <v>1</v>
      </c>
      <c r="BP45" s="117">
        <f t="shared" si="8"/>
        <v>0</v>
      </c>
      <c r="BQ45" s="117">
        <f t="shared" si="9"/>
        <v>1</v>
      </c>
      <c r="BR45" s="117">
        <f t="shared" si="52"/>
        <v>0</v>
      </c>
      <c r="BS45" s="117">
        <f t="shared" si="53"/>
        <v>1</v>
      </c>
      <c r="BT45" s="117">
        <f t="shared" si="10"/>
        <v>1</v>
      </c>
      <c r="BU45" s="117">
        <f t="shared" si="11"/>
        <v>0</v>
      </c>
      <c r="BV45" s="117">
        <f t="shared" si="12"/>
        <v>0</v>
      </c>
      <c r="BW45" s="117">
        <f t="shared" si="13"/>
        <v>0</v>
      </c>
      <c r="BX45" s="117">
        <f t="shared" si="14"/>
        <v>0</v>
      </c>
      <c r="BY45" s="117">
        <f t="shared" si="54"/>
        <v>0</v>
      </c>
      <c r="BZ45" s="117">
        <f t="shared" si="55"/>
        <v>0</v>
      </c>
      <c r="CA45" s="117">
        <f t="shared" si="56"/>
        <v>0</v>
      </c>
      <c r="CB45" s="117">
        <f t="shared" si="15"/>
        <v>0</v>
      </c>
      <c r="CC45" s="117">
        <f t="shared" si="83"/>
        <v>0</v>
      </c>
      <c r="CD45" s="117">
        <f t="shared" si="57"/>
        <v>0</v>
      </c>
      <c r="CE45" s="117">
        <f t="shared" si="17"/>
        <v>0</v>
      </c>
      <c r="CF45" s="117">
        <f t="shared" si="58"/>
        <v>2</v>
      </c>
      <c r="CG45" s="117">
        <f t="shared" si="59"/>
        <v>2</v>
      </c>
      <c r="CH45" s="117">
        <f t="shared" si="18"/>
        <v>1</v>
      </c>
      <c r="CI45" s="117">
        <f t="shared" si="19"/>
        <v>0</v>
      </c>
      <c r="CJ45" s="117">
        <f t="shared" si="20"/>
        <v>1</v>
      </c>
      <c r="CK45" s="117">
        <f t="shared" si="60"/>
        <v>0</v>
      </c>
      <c r="CL45" s="117">
        <f t="shared" si="61"/>
        <v>0</v>
      </c>
      <c r="CM45" s="117">
        <f t="shared" si="62"/>
        <v>0</v>
      </c>
      <c r="CN45" s="117">
        <f t="shared" si="21"/>
        <v>0</v>
      </c>
      <c r="CO45" s="117">
        <f t="shared" si="63"/>
        <v>1</v>
      </c>
      <c r="CP45" s="117">
        <f t="shared" si="64"/>
        <v>0</v>
      </c>
      <c r="CQ45" s="117">
        <f t="shared" si="65"/>
        <v>0</v>
      </c>
      <c r="CR45" s="117">
        <f t="shared" si="66"/>
        <v>1</v>
      </c>
      <c r="CS45" s="117">
        <f t="shared" si="22"/>
        <v>0</v>
      </c>
      <c r="CT45" s="117">
        <f t="shared" si="23"/>
        <v>0</v>
      </c>
      <c r="CU45" s="117">
        <f t="shared" si="24"/>
        <v>0</v>
      </c>
      <c r="CV45" s="117">
        <f t="shared" si="67"/>
        <v>0</v>
      </c>
      <c r="CW45" s="117">
        <f t="shared" si="68"/>
        <v>0</v>
      </c>
      <c r="CX45" s="117">
        <f t="shared" si="25"/>
        <v>0</v>
      </c>
      <c r="CY45" s="117">
        <f t="shared" si="26"/>
        <v>0</v>
      </c>
      <c r="CZ45" s="117">
        <f t="shared" si="69"/>
        <v>1</v>
      </c>
      <c r="DA45" s="117">
        <f t="shared" si="70"/>
        <v>0</v>
      </c>
      <c r="DB45" s="117">
        <f t="shared" si="82"/>
        <v>1</v>
      </c>
      <c r="DC45" s="117">
        <f t="shared" si="27"/>
        <v>1</v>
      </c>
      <c r="DD45" s="117">
        <f t="shared" si="71"/>
        <v>0</v>
      </c>
      <c r="DE45" s="117">
        <f t="shared" si="72"/>
        <v>1</v>
      </c>
      <c r="DF45" s="117">
        <f t="shared" si="28"/>
        <v>0</v>
      </c>
      <c r="DG45" s="117">
        <f t="shared" si="29"/>
        <v>0</v>
      </c>
      <c r="DH45" s="117">
        <f t="shared" si="30"/>
        <v>0</v>
      </c>
      <c r="DI45" s="117">
        <f t="shared" si="73"/>
        <v>0</v>
      </c>
      <c r="DJ45" s="117">
        <f t="shared" si="74"/>
        <v>0</v>
      </c>
      <c r="DK45" s="117">
        <f t="shared" si="75"/>
        <v>0</v>
      </c>
      <c r="DL45" s="117">
        <f t="shared" si="31"/>
        <v>1</v>
      </c>
      <c r="DM45" s="117">
        <f t="shared" si="32"/>
        <v>0</v>
      </c>
      <c r="DN45" s="117">
        <f t="shared" si="33"/>
        <v>1</v>
      </c>
      <c r="DO45" s="117">
        <f t="shared" si="76"/>
        <v>0</v>
      </c>
      <c r="DP45" s="117">
        <f t="shared" si="34"/>
        <v>0</v>
      </c>
      <c r="DQ45" s="117">
        <f t="shared" si="35"/>
        <v>0</v>
      </c>
      <c r="DR45" s="117">
        <f t="shared" si="36"/>
        <v>0</v>
      </c>
      <c r="DS45" s="117">
        <f t="shared" si="77"/>
        <v>0</v>
      </c>
      <c r="DT45" s="117">
        <f t="shared" si="78"/>
        <v>1</v>
      </c>
      <c r="DU45" s="117">
        <f t="shared" si="79"/>
        <v>1</v>
      </c>
      <c r="DV45" s="117">
        <f t="shared" si="37"/>
        <v>0</v>
      </c>
      <c r="DW45" s="117">
        <f t="shared" si="38"/>
        <v>0</v>
      </c>
      <c r="DX45" s="117">
        <f t="shared" si="39"/>
        <v>0</v>
      </c>
      <c r="DY45" s="117">
        <f t="shared" si="40"/>
        <v>0</v>
      </c>
      <c r="DZ45" s="117">
        <f t="shared" si="41"/>
        <v>1</v>
      </c>
      <c r="EA45" s="117">
        <f t="shared" si="42"/>
        <v>1</v>
      </c>
      <c r="EB45" s="118">
        <f t="shared" si="80"/>
        <v>0</v>
      </c>
      <c r="EC45" s="118">
        <f t="shared" si="81"/>
        <v>0</v>
      </c>
      <c r="ED45" s="7"/>
      <c r="EE45" s="7"/>
      <c r="EF45" s="7"/>
      <c r="EG45" s="7"/>
    </row>
    <row r="46" spans="1:137" ht="17.100000000000001" customHeight="1" x14ac:dyDescent="0.25">
      <c r="A46" s="774"/>
      <c r="B46" s="777"/>
      <c r="C46" s="172">
        <v>3</v>
      </c>
      <c r="D46" s="63" t="s">
        <v>596</v>
      </c>
      <c r="E46" s="65" t="s">
        <v>454</v>
      </c>
      <c r="F46" s="161" t="s">
        <v>573</v>
      </c>
      <c r="G46" s="164" t="s">
        <v>387</v>
      </c>
      <c r="H46" s="161" t="s">
        <v>524</v>
      </c>
      <c r="I46" s="146" t="s">
        <v>511</v>
      </c>
      <c r="J46" s="85" t="s">
        <v>525</v>
      </c>
      <c r="K46" s="78" t="s">
        <v>579</v>
      </c>
      <c r="L46" s="65" t="s">
        <v>457</v>
      </c>
      <c r="M46" s="65" t="s">
        <v>594</v>
      </c>
      <c r="N46" s="164" t="s">
        <v>519</v>
      </c>
      <c r="O46" s="161" t="s">
        <v>341</v>
      </c>
      <c r="P46" s="242" t="s">
        <v>391</v>
      </c>
      <c r="Q46" s="85" t="s">
        <v>576</v>
      </c>
      <c r="R46" s="259" t="s">
        <v>581</v>
      </c>
      <c r="S46" s="65" t="s">
        <v>287</v>
      </c>
      <c r="T46" s="161" t="s">
        <v>522</v>
      </c>
      <c r="U46" s="164" t="s">
        <v>570</v>
      </c>
      <c r="V46" s="161" t="s">
        <v>268</v>
      </c>
      <c r="W46" s="146" t="s">
        <v>237</v>
      </c>
      <c r="X46" s="85" t="s">
        <v>592</v>
      </c>
      <c r="Y46" s="264" t="s">
        <v>53</v>
      </c>
      <c r="Z46" s="10" t="s">
        <v>71</v>
      </c>
      <c r="AA46" s="6"/>
      <c r="AB46" s="279" t="s">
        <v>520</v>
      </c>
      <c r="AC46" s="279" t="s">
        <v>520</v>
      </c>
      <c r="AD46" s="279" t="s">
        <v>520</v>
      </c>
      <c r="AE46" s="279" t="s">
        <v>604</v>
      </c>
      <c r="AF46" s="279" t="s">
        <v>604</v>
      </c>
      <c r="AG46" s="279" t="s">
        <v>604</v>
      </c>
      <c r="AH46" s="279" t="s">
        <v>604</v>
      </c>
      <c r="AI46" s="279" t="s">
        <v>585</v>
      </c>
      <c r="AJ46" s="279" t="s">
        <v>585</v>
      </c>
      <c r="AK46" s="279" t="s">
        <v>585</v>
      </c>
      <c r="AL46" s="279" t="s">
        <v>268</v>
      </c>
      <c r="AM46" s="279" t="s">
        <v>268</v>
      </c>
      <c r="AN46" s="279" t="s">
        <v>287</v>
      </c>
      <c r="AO46" s="279" t="s">
        <v>287</v>
      </c>
      <c r="AP46" s="279" t="s">
        <v>516</v>
      </c>
      <c r="AQ46" s="279" t="s">
        <v>516</v>
      </c>
      <c r="AR46" s="279" t="s">
        <v>516</v>
      </c>
      <c r="AS46" s="279" t="s">
        <v>268</v>
      </c>
      <c r="AT46" s="279" t="s">
        <v>268</v>
      </c>
      <c r="AU46" s="279" t="s">
        <v>287</v>
      </c>
      <c r="AV46" s="279" t="s">
        <v>287</v>
      </c>
      <c r="AX46" s="118"/>
      <c r="AY46" s="118">
        <f t="shared" si="0"/>
        <v>0</v>
      </c>
      <c r="AZ46" s="118">
        <f t="shared" si="43"/>
        <v>1</v>
      </c>
      <c r="BA46" s="118">
        <f t="shared" si="44"/>
        <v>0</v>
      </c>
      <c r="BB46" s="118">
        <f t="shared" si="45"/>
        <v>0</v>
      </c>
      <c r="BC46" s="118">
        <f t="shared" si="46"/>
        <v>0</v>
      </c>
      <c r="BD46" s="118">
        <f t="shared" si="47"/>
        <v>0</v>
      </c>
      <c r="BE46" s="118">
        <f t="shared" si="48"/>
        <v>1</v>
      </c>
      <c r="BF46" s="118">
        <f t="shared" si="1"/>
        <v>1</v>
      </c>
      <c r="BG46" s="117">
        <f t="shared" si="49"/>
        <v>0</v>
      </c>
      <c r="BH46" s="118">
        <f t="shared" si="2"/>
        <v>1</v>
      </c>
      <c r="BI46" s="118">
        <f t="shared" si="3"/>
        <v>0</v>
      </c>
      <c r="BJ46" s="117">
        <f t="shared" si="4"/>
        <v>1</v>
      </c>
      <c r="BK46" s="118">
        <f t="shared" si="5"/>
        <v>1</v>
      </c>
      <c r="BL46" s="118">
        <f t="shared" si="50"/>
        <v>1</v>
      </c>
      <c r="BM46" s="118">
        <f t="shared" si="51"/>
        <v>0</v>
      </c>
      <c r="BN46" s="118">
        <f t="shared" si="6"/>
        <v>1</v>
      </c>
      <c r="BO46" s="117">
        <f t="shared" si="7"/>
        <v>1</v>
      </c>
      <c r="BP46" s="117">
        <f t="shared" si="8"/>
        <v>0</v>
      </c>
      <c r="BQ46" s="117">
        <f t="shared" si="9"/>
        <v>1</v>
      </c>
      <c r="BR46" s="117">
        <f t="shared" si="52"/>
        <v>0</v>
      </c>
      <c r="BS46" s="117">
        <f t="shared" si="53"/>
        <v>1</v>
      </c>
      <c r="BT46" s="117">
        <f t="shared" si="10"/>
        <v>1</v>
      </c>
      <c r="BU46" s="117">
        <f t="shared" si="11"/>
        <v>0</v>
      </c>
      <c r="BV46" s="117">
        <f t="shared" si="12"/>
        <v>0</v>
      </c>
      <c r="BW46" s="117">
        <f t="shared" si="13"/>
        <v>0</v>
      </c>
      <c r="BX46" s="117">
        <f t="shared" si="14"/>
        <v>0</v>
      </c>
      <c r="BY46" s="117">
        <f t="shared" si="54"/>
        <v>0</v>
      </c>
      <c r="BZ46" s="117">
        <f t="shared" si="55"/>
        <v>0</v>
      </c>
      <c r="CA46" s="117">
        <f t="shared" si="56"/>
        <v>1</v>
      </c>
      <c r="CB46" s="117">
        <f t="shared" si="15"/>
        <v>1</v>
      </c>
      <c r="CC46" s="117">
        <f t="shared" si="83"/>
        <v>0</v>
      </c>
      <c r="CD46" s="117">
        <f t="shared" si="57"/>
        <v>1</v>
      </c>
      <c r="CE46" s="117">
        <f t="shared" si="17"/>
        <v>1</v>
      </c>
      <c r="CF46" s="117">
        <f t="shared" si="58"/>
        <v>0</v>
      </c>
      <c r="CG46" s="117">
        <f t="shared" si="59"/>
        <v>0</v>
      </c>
      <c r="CH46" s="117">
        <f t="shared" si="18"/>
        <v>1</v>
      </c>
      <c r="CI46" s="117">
        <f t="shared" si="19"/>
        <v>0</v>
      </c>
      <c r="CJ46" s="117">
        <f t="shared" si="20"/>
        <v>1</v>
      </c>
      <c r="CK46" s="117">
        <f t="shared" si="60"/>
        <v>0</v>
      </c>
      <c r="CL46" s="117">
        <f t="shared" si="61"/>
        <v>0</v>
      </c>
      <c r="CM46" s="117">
        <f t="shared" si="62"/>
        <v>0</v>
      </c>
      <c r="CN46" s="117">
        <f t="shared" si="21"/>
        <v>0</v>
      </c>
      <c r="CO46" s="117">
        <f t="shared" si="63"/>
        <v>1</v>
      </c>
      <c r="CP46" s="117">
        <f t="shared" si="64"/>
        <v>0</v>
      </c>
      <c r="CQ46" s="117">
        <f t="shared" si="65"/>
        <v>0</v>
      </c>
      <c r="CR46" s="117">
        <f t="shared" si="66"/>
        <v>1</v>
      </c>
      <c r="CS46" s="117">
        <f t="shared" si="22"/>
        <v>0</v>
      </c>
      <c r="CT46" s="117">
        <f t="shared" si="23"/>
        <v>0</v>
      </c>
      <c r="CU46" s="117">
        <f t="shared" si="24"/>
        <v>0</v>
      </c>
      <c r="CV46" s="117">
        <f t="shared" si="67"/>
        <v>1</v>
      </c>
      <c r="CW46" s="117">
        <f t="shared" si="68"/>
        <v>0</v>
      </c>
      <c r="CX46" s="117">
        <f t="shared" si="25"/>
        <v>1</v>
      </c>
      <c r="CY46" s="117">
        <f t="shared" si="26"/>
        <v>0</v>
      </c>
      <c r="CZ46" s="117">
        <f t="shared" si="69"/>
        <v>0</v>
      </c>
      <c r="DA46" s="117">
        <f t="shared" si="70"/>
        <v>0</v>
      </c>
      <c r="DB46" s="117">
        <f t="shared" si="82"/>
        <v>0</v>
      </c>
      <c r="DC46" s="117">
        <f t="shared" si="27"/>
        <v>0</v>
      </c>
      <c r="DD46" s="117">
        <f t="shared" si="71"/>
        <v>0</v>
      </c>
      <c r="DE46" s="117">
        <f t="shared" si="72"/>
        <v>0</v>
      </c>
      <c r="DF46" s="117">
        <f t="shared" si="28"/>
        <v>0</v>
      </c>
      <c r="DG46" s="117">
        <f t="shared" si="29"/>
        <v>0</v>
      </c>
      <c r="DH46" s="117">
        <f t="shared" si="30"/>
        <v>0</v>
      </c>
      <c r="DI46" s="117">
        <f t="shared" si="73"/>
        <v>0</v>
      </c>
      <c r="DJ46" s="117">
        <f t="shared" si="74"/>
        <v>0</v>
      </c>
      <c r="DK46" s="117">
        <f t="shared" si="75"/>
        <v>0</v>
      </c>
      <c r="DL46" s="117">
        <f t="shared" si="31"/>
        <v>1</v>
      </c>
      <c r="DM46" s="117">
        <f t="shared" si="32"/>
        <v>0</v>
      </c>
      <c r="DN46" s="117">
        <f t="shared" si="33"/>
        <v>1</v>
      </c>
      <c r="DO46" s="117">
        <f t="shared" si="76"/>
        <v>0</v>
      </c>
      <c r="DP46" s="117">
        <f t="shared" si="34"/>
        <v>1</v>
      </c>
      <c r="DQ46" s="117">
        <f t="shared" si="35"/>
        <v>0</v>
      </c>
      <c r="DR46" s="117">
        <f t="shared" si="36"/>
        <v>1</v>
      </c>
      <c r="DS46" s="117">
        <f t="shared" si="77"/>
        <v>0</v>
      </c>
      <c r="DT46" s="117">
        <f t="shared" si="78"/>
        <v>1</v>
      </c>
      <c r="DU46" s="117">
        <f t="shared" si="79"/>
        <v>1</v>
      </c>
      <c r="DV46" s="117">
        <f t="shared" si="37"/>
        <v>0</v>
      </c>
      <c r="DW46" s="117">
        <f t="shared" si="38"/>
        <v>1</v>
      </c>
      <c r="DX46" s="117">
        <f t="shared" si="39"/>
        <v>1</v>
      </c>
      <c r="DY46" s="117">
        <f t="shared" si="40"/>
        <v>0</v>
      </c>
      <c r="DZ46" s="117">
        <f t="shared" si="41"/>
        <v>1</v>
      </c>
      <c r="EA46" s="117">
        <f t="shared" si="42"/>
        <v>1</v>
      </c>
      <c r="EB46" s="118">
        <f t="shared" si="80"/>
        <v>1</v>
      </c>
      <c r="EC46" s="118">
        <f t="shared" si="81"/>
        <v>1</v>
      </c>
      <c r="ED46" s="7"/>
      <c r="EE46" s="7"/>
      <c r="EF46" s="7"/>
      <c r="EG46" s="7"/>
    </row>
    <row r="47" spans="1:137" ht="17.100000000000001" customHeight="1" x14ac:dyDescent="0.25">
      <c r="A47" s="774"/>
      <c r="B47" s="777"/>
      <c r="C47" s="172">
        <v>4</v>
      </c>
      <c r="D47" s="61" t="s">
        <v>596</v>
      </c>
      <c r="E47" s="72" t="s">
        <v>454</v>
      </c>
      <c r="F47" s="201" t="s">
        <v>573</v>
      </c>
      <c r="G47" s="211" t="s">
        <v>508</v>
      </c>
      <c r="H47" s="201" t="s">
        <v>387</v>
      </c>
      <c r="I47" s="145" t="s">
        <v>511</v>
      </c>
      <c r="J47" s="91" t="s">
        <v>525</v>
      </c>
      <c r="K47" s="61" t="s">
        <v>579</v>
      </c>
      <c r="L47" s="72" t="s">
        <v>457</v>
      </c>
      <c r="M47" s="201" t="s">
        <v>594</v>
      </c>
      <c r="N47" s="211" t="s">
        <v>519</v>
      </c>
      <c r="O47" s="201" t="s">
        <v>341</v>
      </c>
      <c r="P47" s="145" t="s">
        <v>391</v>
      </c>
      <c r="Q47" s="91" t="s">
        <v>576</v>
      </c>
      <c r="R47" s="127" t="s">
        <v>581</v>
      </c>
      <c r="S47" s="153" t="s">
        <v>287</v>
      </c>
      <c r="T47" s="201" t="s">
        <v>522</v>
      </c>
      <c r="U47" s="301" t="s">
        <v>354</v>
      </c>
      <c r="V47" s="201" t="s">
        <v>268</v>
      </c>
      <c r="W47" s="145" t="s">
        <v>237</v>
      </c>
      <c r="X47" s="91" t="s">
        <v>592</v>
      </c>
      <c r="Y47" s="43" t="s">
        <v>54</v>
      </c>
      <c r="Z47" s="229" t="s">
        <v>72</v>
      </c>
      <c r="AA47" s="6"/>
      <c r="AB47" s="279" t="s">
        <v>520</v>
      </c>
      <c r="AC47" s="279" t="s">
        <v>520</v>
      </c>
      <c r="AD47" s="279" t="s">
        <v>520</v>
      </c>
      <c r="AE47" s="279" t="s">
        <v>387</v>
      </c>
      <c r="AF47" s="279" t="s">
        <v>387</v>
      </c>
      <c r="AG47" s="279" t="s">
        <v>521</v>
      </c>
      <c r="AH47" s="279" t="s">
        <v>521</v>
      </c>
      <c r="AI47" s="279" t="s">
        <v>517</v>
      </c>
      <c r="AJ47" s="279" t="s">
        <v>517</v>
      </c>
      <c r="AK47" s="279" t="s">
        <v>517</v>
      </c>
      <c r="AL47" s="279" t="s">
        <v>592</v>
      </c>
      <c r="AM47" s="279" t="s">
        <v>592</v>
      </c>
      <c r="AN47" s="279" t="s">
        <v>521</v>
      </c>
      <c r="AO47" s="279" t="s">
        <v>521</v>
      </c>
      <c r="AP47" s="279" t="s">
        <v>458</v>
      </c>
      <c r="AQ47" s="279" t="s">
        <v>458</v>
      </c>
      <c r="AR47" s="279" t="s">
        <v>458</v>
      </c>
      <c r="AS47" s="279" t="s">
        <v>592</v>
      </c>
      <c r="AT47" s="279" t="s">
        <v>592</v>
      </c>
      <c r="AU47" s="279" t="s">
        <v>521</v>
      </c>
      <c r="AV47" s="279" t="s">
        <v>521</v>
      </c>
      <c r="AX47" s="118"/>
      <c r="AY47" s="118">
        <f t="shared" si="0"/>
        <v>1</v>
      </c>
      <c r="AZ47" s="118">
        <f t="shared" si="43"/>
        <v>0</v>
      </c>
      <c r="BA47" s="118">
        <f t="shared" si="44"/>
        <v>0</v>
      </c>
      <c r="BB47" s="118">
        <f t="shared" si="45"/>
        <v>0</v>
      </c>
      <c r="BC47" s="118">
        <f t="shared" si="46"/>
        <v>0</v>
      </c>
      <c r="BD47" s="118">
        <f t="shared" si="47"/>
        <v>0</v>
      </c>
      <c r="BE47" s="118">
        <f t="shared" si="48"/>
        <v>1</v>
      </c>
      <c r="BF47" s="118">
        <f t="shared" si="1"/>
        <v>1</v>
      </c>
      <c r="BG47" s="117">
        <f t="shared" si="49"/>
        <v>0</v>
      </c>
      <c r="BH47" s="118">
        <f t="shared" si="2"/>
        <v>1</v>
      </c>
      <c r="BI47" s="118">
        <f t="shared" si="3"/>
        <v>0</v>
      </c>
      <c r="BJ47" s="117">
        <f t="shared" si="4"/>
        <v>1</v>
      </c>
      <c r="BK47" s="118">
        <f t="shared" si="5"/>
        <v>1</v>
      </c>
      <c r="BL47" s="118">
        <f t="shared" si="50"/>
        <v>1</v>
      </c>
      <c r="BM47" s="118">
        <f t="shared" si="51"/>
        <v>0</v>
      </c>
      <c r="BN47" s="118">
        <f t="shared" si="6"/>
        <v>1</v>
      </c>
      <c r="BO47" s="117">
        <f t="shared" si="7"/>
        <v>1</v>
      </c>
      <c r="BP47" s="117">
        <f t="shared" si="8"/>
        <v>0</v>
      </c>
      <c r="BQ47" s="117">
        <f t="shared" si="9"/>
        <v>1</v>
      </c>
      <c r="BR47" s="117">
        <f t="shared" si="52"/>
        <v>0</v>
      </c>
      <c r="BS47" s="117">
        <f t="shared" si="53"/>
        <v>1</v>
      </c>
      <c r="BT47" s="117">
        <f t="shared" si="10"/>
        <v>1</v>
      </c>
      <c r="BU47" s="117">
        <f t="shared" si="11"/>
        <v>0</v>
      </c>
      <c r="BV47" s="117">
        <f t="shared" si="12"/>
        <v>0</v>
      </c>
      <c r="BW47" s="117">
        <f t="shared" si="13"/>
        <v>0</v>
      </c>
      <c r="BX47" s="117">
        <f t="shared" si="14"/>
        <v>0</v>
      </c>
      <c r="BY47" s="117">
        <f t="shared" si="54"/>
        <v>0</v>
      </c>
      <c r="BZ47" s="117">
        <f t="shared" si="55"/>
        <v>0</v>
      </c>
      <c r="CA47" s="117">
        <f t="shared" si="56"/>
        <v>1</v>
      </c>
      <c r="CB47" s="117">
        <f t="shared" si="15"/>
        <v>1</v>
      </c>
      <c r="CC47" s="117">
        <f t="shared" si="83"/>
        <v>0</v>
      </c>
      <c r="CD47" s="117">
        <f t="shared" si="57"/>
        <v>1</v>
      </c>
      <c r="CE47" s="117">
        <f t="shared" si="17"/>
        <v>1</v>
      </c>
      <c r="CF47" s="117">
        <f t="shared" si="58"/>
        <v>0</v>
      </c>
      <c r="CG47" s="117">
        <f t="shared" si="59"/>
        <v>0</v>
      </c>
      <c r="CH47" s="117">
        <f t="shared" si="18"/>
        <v>1</v>
      </c>
      <c r="CI47" s="117">
        <f t="shared" si="19"/>
        <v>0</v>
      </c>
      <c r="CJ47" s="117">
        <f t="shared" si="20"/>
        <v>1</v>
      </c>
      <c r="CK47" s="117">
        <f t="shared" si="60"/>
        <v>0</v>
      </c>
      <c r="CL47" s="117">
        <f t="shared" si="61"/>
        <v>0</v>
      </c>
      <c r="CM47" s="117">
        <f t="shared" si="62"/>
        <v>0</v>
      </c>
      <c r="CN47" s="117">
        <f t="shared" si="21"/>
        <v>0</v>
      </c>
      <c r="CO47" s="117">
        <f t="shared" si="63"/>
        <v>1</v>
      </c>
      <c r="CP47" s="117">
        <f t="shared" si="64"/>
        <v>0</v>
      </c>
      <c r="CQ47" s="117">
        <f t="shared" si="65"/>
        <v>0</v>
      </c>
      <c r="CR47" s="117">
        <f t="shared" si="66"/>
        <v>1</v>
      </c>
      <c r="CS47" s="117">
        <f t="shared" si="22"/>
        <v>0</v>
      </c>
      <c r="CT47" s="117">
        <f t="shared" si="23"/>
        <v>0</v>
      </c>
      <c r="CU47" s="117">
        <f t="shared" si="24"/>
        <v>0</v>
      </c>
      <c r="CV47" s="117">
        <f t="shared" si="67"/>
        <v>1</v>
      </c>
      <c r="CW47" s="117">
        <f t="shared" si="68"/>
        <v>0</v>
      </c>
      <c r="CX47" s="117">
        <f t="shared" si="25"/>
        <v>1</v>
      </c>
      <c r="CY47" s="117">
        <f t="shared" si="26"/>
        <v>0</v>
      </c>
      <c r="CZ47" s="117">
        <f t="shared" si="69"/>
        <v>0</v>
      </c>
      <c r="DA47" s="117">
        <f t="shared" si="70"/>
        <v>0</v>
      </c>
      <c r="DB47" s="117">
        <f t="shared" si="82"/>
        <v>0</v>
      </c>
      <c r="DC47" s="117">
        <f t="shared" si="27"/>
        <v>0</v>
      </c>
      <c r="DD47" s="117">
        <f t="shared" si="71"/>
        <v>0</v>
      </c>
      <c r="DE47" s="117">
        <f t="shared" si="72"/>
        <v>0</v>
      </c>
      <c r="DF47" s="117">
        <f t="shared" si="28"/>
        <v>0</v>
      </c>
      <c r="DG47" s="117">
        <f t="shared" si="29"/>
        <v>0</v>
      </c>
      <c r="DH47" s="117">
        <f t="shared" si="30"/>
        <v>0</v>
      </c>
      <c r="DI47" s="117">
        <f t="shared" si="73"/>
        <v>0</v>
      </c>
      <c r="DJ47" s="117">
        <f t="shared" si="74"/>
        <v>0</v>
      </c>
      <c r="DK47" s="117">
        <f t="shared" si="75"/>
        <v>0</v>
      </c>
      <c r="DL47" s="117">
        <f t="shared" si="31"/>
        <v>1</v>
      </c>
      <c r="DM47" s="117">
        <f t="shared" si="32"/>
        <v>0</v>
      </c>
      <c r="DN47" s="117">
        <f t="shared" si="33"/>
        <v>1</v>
      </c>
      <c r="DO47" s="117">
        <f t="shared" si="76"/>
        <v>0</v>
      </c>
      <c r="DP47" s="117">
        <f t="shared" si="34"/>
        <v>1</v>
      </c>
      <c r="DQ47" s="117">
        <f t="shared" si="35"/>
        <v>0</v>
      </c>
      <c r="DR47" s="117">
        <f t="shared" si="36"/>
        <v>1</v>
      </c>
      <c r="DS47" s="117">
        <f t="shared" si="77"/>
        <v>0</v>
      </c>
      <c r="DT47" s="117">
        <f t="shared" si="78"/>
        <v>1</v>
      </c>
      <c r="DU47" s="117">
        <f t="shared" si="79"/>
        <v>1</v>
      </c>
      <c r="DV47" s="117">
        <f t="shared" si="37"/>
        <v>0</v>
      </c>
      <c r="DW47" s="117">
        <f t="shared" si="38"/>
        <v>1</v>
      </c>
      <c r="DX47" s="117">
        <f t="shared" si="39"/>
        <v>1</v>
      </c>
      <c r="DY47" s="117">
        <f t="shared" si="40"/>
        <v>0</v>
      </c>
      <c r="DZ47" s="117">
        <f t="shared" si="41"/>
        <v>0</v>
      </c>
      <c r="EA47" s="117">
        <f t="shared" si="42"/>
        <v>0</v>
      </c>
      <c r="EB47" s="118">
        <f t="shared" si="80"/>
        <v>1</v>
      </c>
      <c r="EC47" s="118">
        <f t="shared" si="81"/>
        <v>1</v>
      </c>
      <c r="ED47" s="7"/>
      <c r="EE47" s="7"/>
      <c r="EF47" s="7"/>
      <c r="EG47" s="7"/>
    </row>
    <row r="48" spans="1:137" ht="17.100000000000001" customHeight="1" x14ac:dyDescent="0.25">
      <c r="A48" s="774"/>
      <c r="B48" s="777"/>
      <c r="C48" s="172">
        <v>5</v>
      </c>
      <c r="D48" s="63" t="s">
        <v>454</v>
      </c>
      <c r="E48" s="65" t="s">
        <v>516</v>
      </c>
      <c r="F48" s="161" t="s">
        <v>511</v>
      </c>
      <c r="G48" s="164" t="s">
        <v>508</v>
      </c>
      <c r="H48" s="161" t="s">
        <v>387</v>
      </c>
      <c r="I48" s="146" t="s">
        <v>456</v>
      </c>
      <c r="J48" s="85" t="s">
        <v>525</v>
      </c>
      <c r="K48" s="63" t="s">
        <v>457</v>
      </c>
      <c r="L48" s="65" t="s">
        <v>572</v>
      </c>
      <c r="M48" s="161" t="s">
        <v>579</v>
      </c>
      <c r="N48" s="164" t="s">
        <v>592</v>
      </c>
      <c r="O48" s="161" t="s">
        <v>268</v>
      </c>
      <c r="P48" s="146" t="s">
        <v>570</v>
      </c>
      <c r="Q48" s="85" t="s">
        <v>341</v>
      </c>
      <c r="R48" s="78" t="s">
        <v>241</v>
      </c>
      <c r="S48" s="154" t="s">
        <v>581</v>
      </c>
      <c r="T48" s="161" t="s">
        <v>287</v>
      </c>
      <c r="U48" s="164" t="s">
        <v>588</v>
      </c>
      <c r="V48" s="161" t="s">
        <v>519</v>
      </c>
      <c r="W48" s="146" t="s">
        <v>513</v>
      </c>
      <c r="X48" s="85" t="s">
        <v>586</v>
      </c>
      <c r="Y48" s="42" t="s">
        <v>56</v>
      </c>
      <c r="Z48" s="10" t="s">
        <v>534</v>
      </c>
      <c r="AA48" s="6"/>
      <c r="AB48" s="279" t="s">
        <v>520</v>
      </c>
      <c r="AC48" s="279" t="s">
        <v>520</v>
      </c>
      <c r="AD48" s="279" t="s">
        <v>520</v>
      </c>
      <c r="AE48" s="279" t="s">
        <v>387</v>
      </c>
      <c r="AF48" s="279" t="s">
        <v>387</v>
      </c>
      <c r="AG48" s="279" t="s">
        <v>521</v>
      </c>
      <c r="AH48" s="279" t="s">
        <v>521</v>
      </c>
      <c r="AI48" s="279" t="s">
        <v>517</v>
      </c>
      <c r="AJ48" s="279" t="s">
        <v>517</v>
      </c>
      <c r="AK48" s="279" t="s">
        <v>517</v>
      </c>
      <c r="AL48" s="279" t="s">
        <v>592</v>
      </c>
      <c r="AM48" s="279" t="s">
        <v>592</v>
      </c>
      <c r="AN48" s="279" t="s">
        <v>521</v>
      </c>
      <c r="AO48" s="279" t="s">
        <v>521</v>
      </c>
      <c r="AP48" s="279" t="s">
        <v>458</v>
      </c>
      <c r="AQ48" s="279" t="s">
        <v>458</v>
      </c>
      <c r="AR48" s="279" t="s">
        <v>458</v>
      </c>
      <c r="AS48" s="279" t="s">
        <v>592</v>
      </c>
      <c r="AT48" s="279" t="s">
        <v>592</v>
      </c>
      <c r="AU48" s="279" t="s">
        <v>521</v>
      </c>
      <c r="AV48" s="279" t="s">
        <v>521</v>
      </c>
      <c r="AX48" s="118"/>
      <c r="AY48" s="118">
        <f t="shared" si="0"/>
        <v>1</v>
      </c>
      <c r="AZ48" s="118">
        <f t="shared" si="43"/>
        <v>1</v>
      </c>
      <c r="BA48" s="118">
        <f t="shared" si="44"/>
        <v>0</v>
      </c>
      <c r="BB48" s="118">
        <f t="shared" si="45"/>
        <v>0</v>
      </c>
      <c r="BC48" s="118">
        <f t="shared" si="46"/>
        <v>0</v>
      </c>
      <c r="BD48" s="118">
        <f t="shared" si="47"/>
        <v>1</v>
      </c>
      <c r="BE48" s="118">
        <f t="shared" si="48"/>
        <v>0</v>
      </c>
      <c r="BF48" s="118">
        <f t="shared" si="1"/>
        <v>1</v>
      </c>
      <c r="BG48" s="117">
        <f t="shared" si="49"/>
        <v>0</v>
      </c>
      <c r="BH48" s="118">
        <f t="shared" si="2"/>
        <v>1</v>
      </c>
      <c r="BI48" s="118">
        <f t="shared" si="3"/>
        <v>0</v>
      </c>
      <c r="BJ48" s="117">
        <f t="shared" si="4"/>
        <v>1</v>
      </c>
      <c r="BK48" s="118">
        <f t="shared" si="5"/>
        <v>1</v>
      </c>
      <c r="BL48" s="118">
        <f t="shared" si="50"/>
        <v>1</v>
      </c>
      <c r="BM48" s="118">
        <f t="shared" si="51"/>
        <v>0</v>
      </c>
      <c r="BN48" s="118">
        <f t="shared" si="6"/>
        <v>1</v>
      </c>
      <c r="BO48" s="117">
        <f t="shared" si="7"/>
        <v>1</v>
      </c>
      <c r="BP48" s="117">
        <f t="shared" si="8"/>
        <v>0</v>
      </c>
      <c r="BQ48" s="117">
        <f t="shared" si="9"/>
        <v>1</v>
      </c>
      <c r="BR48" s="117">
        <f t="shared" si="52"/>
        <v>0</v>
      </c>
      <c r="BS48" s="117">
        <f t="shared" si="53"/>
        <v>1</v>
      </c>
      <c r="BT48" s="117">
        <f t="shared" si="10"/>
        <v>1</v>
      </c>
      <c r="BU48" s="117">
        <f t="shared" si="11"/>
        <v>0</v>
      </c>
      <c r="BV48" s="117">
        <f t="shared" si="12"/>
        <v>1</v>
      </c>
      <c r="BW48" s="117">
        <f t="shared" si="13"/>
        <v>0</v>
      </c>
      <c r="BX48" s="117">
        <f t="shared" si="14"/>
        <v>1</v>
      </c>
      <c r="BY48" s="117">
        <f t="shared" si="54"/>
        <v>0</v>
      </c>
      <c r="BZ48" s="117">
        <f t="shared" si="55"/>
        <v>0</v>
      </c>
      <c r="CA48" s="117">
        <f t="shared" si="56"/>
        <v>0</v>
      </c>
      <c r="CB48" s="117">
        <f t="shared" si="15"/>
        <v>0</v>
      </c>
      <c r="CC48" s="117">
        <f t="shared" si="83"/>
        <v>0</v>
      </c>
      <c r="CD48" s="117">
        <f t="shared" si="57"/>
        <v>0</v>
      </c>
      <c r="CE48" s="117">
        <f t="shared" si="17"/>
        <v>0</v>
      </c>
      <c r="CF48" s="117">
        <f t="shared" si="58"/>
        <v>0</v>
      </c>
      <c r="CG48" s="117">
        <f t="shared" si="59"/>
        <v>0</v>
      </c>
      <c r="CH48" s="117">
        <f t="shared" si="18"/>
        <v>0</v>
      </c>
      <c r="CI48" s="117">
        <f t="shared" si="19"/>
        <v>0</v>
      </c>
      <c r="CJ48" s="117">
        <f t="shared" si="20"/>
        <v>0</v>
      </c>
      <c r="CK48" s="117">
        <f t="shared" si="60"/>
        <v>0</v>
      </c>
      <c r="CL48" s="117">
        <f t="shared" si="61"/>
        <v>0</v>
      </c>
      <c r="CM48" s="117">
        <f t="shared" si="62"/>
        <v>0</v>
      </c>
      <c r="CN48" s="117">
        <f t="shared" si="21"/>
        <v>0</v>
      </c>
      <c r="CO48" s="117">
        <f t="shared" si="63"/>
        <v>1</v>
      </c>
      <c r="CP48" s="117">
        <f t="shared" si="64"/>
        <v>0</v>
      </c>
      <c r="CQ48" s="117">
        <f t="shared" si="65"/>
        <v>0</v>
      </c>
      <c r="CR48" s="117">
        <f t="shared" si="66"/>
        <v>1</v>
      </c>
      <c r="CS48" s="117">
        <f t="shared" si="22"/>
        <v>1</v>
      </c>
      <c r="CT48" s="117">
        <f t="shared" si="23"/>
        <v>0</v>
      </c>
      <c r="CU48" s="117">
        <f t="shared" si="24"/>
        <v>1</v>
      </c>
      <c r="CV48" s="117">
        <f t="shared" si="67"/>
        <v>1</v>
      </c>
      <c r="CW48" s="117">
        <f t="shared" si="68"/>
        <v>0</v>
      </c>
      <c r="CX48" s="117">
        <f t="shared" si="25"/>
        <v>1</v>
      </c>
      <c r="CY48" s="117">
        <f t="shared" si="26"/>
        <v>0</v>
      </c>
      <c r="CZ48" s="117">
        <f t="shared" si="69"/>
        <v>0</v>
      </c>
      <c r="DA48" s="117">
        <f t="shared" si="70"/>
        <v>1</v>
      </c>
      <c r="DB48" s="117">
        <f t="shared" si="82"/>
        <v>1</v>
      </c>
      <c r="DC48" s="117">
        <f t="shared" si="27"/>
        <v>1</v>
      </c>
      <c r="DD48" s="117">
        <f t="shared" si="71"/>
        <v>0</v>
      </c>
      <c r="DE48" s="117">
        <f t="shared" si="72"/>
        <v>1</v>
      </c>
      <c r="DF48" s="117">
        <f t="shared" si="28"/>
        <v>0</v>
      </c>
      <c r="DG48" s="117">
        <f t="shared" si="29"/>
        <v>0</v>
      </c>
      <c r="DH48" s="117">
        <f t="shared" si="30"/>
        <v>0</v>
      </c>
      <c r="DI48" s="117">
        <f t="shared" si="73"/>
        <v>1</v>
      </c>
      <c r="DJ48" s="117">
        <f t="shared" si="74"/>
        <v>0</v>
      </c>
      <c r="DK48" s="117">
        <f t="shared" si="75"/>
        <v>1</v>
      </c>
      <c r="DL48" s="117">
        <f t="shared" si="31"/>
        <v>1</v>
      </c>
      <c r="DM48" s="117">
        <f t="shared" si="32"/>
        <v>0</v>
      </c>
      <c r="DN48" s="117">
        <f t="shared" si="33"/>
        <v>1</v>
      </c>
      <c r="DO48" s="117">
        <f t="shared" si="76"/>
        <v>0</v>
      </c>
      <c r="DP48" s="117">
        <f t="shared" si="34"/>
        <v>1</v>
      </c>
      <c r="DQ48" s="117">
        <f t="shared" si="35"/>
        <v>0</v>
      </c>
      <c r="DR48" s="117">
        <f t="shared" si="36"/>
        <v>1</v>
      </c>
      <c r="DS48" s="117">
        <f t="shared" si="77"/>
        <v>0</v>
      </c>
      <c r="DT48" s="117">
        <f t="shared" si="78"/>
        <v>1</v>
      </c>
      <c r="DU48" s="117">
        <f t="shared" si="79"/>
        <v>1</v>
      </c>
      <c r="DV48" s="117">
        <f t="shared" si="37"/>
        <v>0</v>
      </c>
      <c r="DW48" s="117">
        <f t="shared" si="38"/>
        <v>0</v>
      </c>
      <c r="DX48" s="117">
        <f t="shared" si="39"/>
        <v>0</v>
      </c>
      <c r="DY48" s="117">
        <f t="shared" si="40"/>
        <v>0</v>
      </c>
      <c r="DZ48" s="117">
        <f t="shared" si="41"/>
        <v>0</v>
      </c>
      <c r="EA48" s="117">
        <f t="shared" si="42"/>
        <v>0</v>
      </c>
      <c r="EB48" s="118">
        <f t="shared" si="80"/>
        <v>0</v>
      </c>
      <c r="EC48" s="118">
        <f t="shared" si="81"/>
        <v>0</v>
      </c>
      <c r="ED48" s="7"/>
      <c r="EE48" s="7"/>
      <c r="EF48" s="7"/>
      <c r="EG48" s="7"/>
    </row>
    <row r="49" spans="1:137" ht="17.100000000000001" customHeight="1" x14ac:dyDescent="0.25">
      <c r="A49" s="774"/>
      <c r="B49" s="777"/>
      <c r="C49" s="172">
        <v>6</v>
      </c>
      <c r="D49" s="261" t="s">
        <v>454</v>
      </c>
      <c r="E49" s="65" t="s">
        <v>516</v>
      </c>
      <c r="F49" s="201" t="s">
        <v>511</v>
      </c>
      <c r="G49" s="211" t="s">
        <v>508</v>
      </c>
      <c r="H49" s="201" t="s">
        <v>387</v>
      </c>
      <c r="I49" s="145" t="s">
        <v>456</v>
      </c>
      <c r="J49" s="91" t="s">
        <v>523</v>
      </c>
      <c r="K49" s="127" t="s">
        <v>457</v>
      </c>
      <c r="L49" s="72" t="s">
        <v>572</v>
      </c>
      <c r="M49" s="201" t="s">
        <v>579</v>
      </c>
      <c r="N49" s="211" t="s">
        <v>592</v>
      </c>
      <c r="O49" s="201" t="s">
        <v>268</v>
      </c>
      <c r="P49" s="285" t="s">
        <v>354</v>
      </c>
      <c r="Q49" s="91" t="s">
        <v>341</v>
      </c>
      <c r="R49" s="127" t="s">
        <v>241</v>
      </c>
      <c r="S49" s="153" t="s">
        <v>581</v>
      </c>
      <c r="T49" s="201" t="s">
        <v>287</v>
      </c>
      <c r="U49" s="211" t="s">
        <v>588</v>
      </c>
      <c r="V49" s="201" t="s">
        <v>519</v>
      </c>
      <c r="W49" s="145" t="s">
        <v>513</v>
      </c>
      <c r="X49" s="91" t="s">
        <v>586</v>
      </c>
      <c r="Y49" s="42" t="s">
        <v>431</v>
      </c>
      <c r="Z49" s="10" t="s">
        <v>441</v>
      </c>
      <c r="AA49" s="6"/>
      <c r="AB49" s="279" t="s">
        <v>592</v>
      </c>
      <c r="AC49" s="279" t="s">
        <v>592</v>
      </c>
      <c r="AD49" s="279" t="s">
        <v>592</v>
      </c>
      <c r="AE49" s="279" t="s">
        <v>387</v>
      </c>
      <c r="AF49" s="279" t="s">
        <v>387</v>
      </c>
      <c r="AG49" s="279" t="s">
        <v>521</v>
      </c>
      <c r="AH49" s="279" t="s">
        <v>521</v>
      </c>
      <c r="AI49" s="279" t="s">
        <v>517</v>
      </c>
      <c r="AJ49" s="279" t="s">
        <v>517</v>
      </c>
      <c r="AK49" s="279" t="s">
        <v>517</v>
      </c>
      <c r="AL49" s="279" t="s">
        <v>287</v>
      </c>
      <c r="AM49" s="279" t="s">
        <v>287</v>
      </c>
      <c r="AN49" s="279" t="s">
        <v>521</v>
      </c>
      <c r="AO49" s="279" t="s">
        <v>521</v>
      </c>
      <c r="AP49" s="279" t="s">
        <v>287</v>
      </c>
      <c r="AQ49" s="279" t="s">
        <v>287</v>
      </c>
      <c r="AR49" s="279" t="s">
        <v>287</v>
      </c>
      <c r="AS49" s="279" t="s">
        <v>287</v>
      </c>
      <c r="AT49" s="279" t="s">
        <v>287</v>
      </c>
      <c r="AU49" s="279" t="s">
        <v>521</v>
      </c>
      <c r="AV49" s="279" t="s">
        <v>521</v>
      </c>
      <c r="AX49" s="118"/>
      <c r="AY49" s="118">
        <f t="shared" si="0"/>
        <v>1</v>
      </c>
      <c r="AZ49" s="118">
        <f t="shared" si="43"/>
        <v>0</v>
      </c>
      <c r="BA49" s="118">
        <f t="shared" si="44"/>
        <v>0</v>
      </c>
      <c r="BB49" s="118">
        <f t="shared" si="45"/>
        <v>0</v>
      </c>
      <c r="BC49" s="118">
        <f t="shared" si="46"/>
        <v>0</v>
      </c>
      <c r="BD49" s="118">
        <f t="shared" si="47"/>
        <v>1</v>
      </c>
      <c r="BE49" s="118">
        <f t="shared" si="48"/>
        <v>0</v>
      </c>
      <c r="BF49" s="118">
        <f t="shared" si="1"/>
        <v>1</v>
      </c>
      <c r="BG49" s="117">
        <f t="shared" si="49"/>
        <v>0</v>
      </c>
      <c r="BH49" s="118">
        <f t="shared" si="2"/>
        <v>1</v>
      </c>
      <c r="BI49" s="118">
        <f t="shared" si="3"/>
        <v>0</v>
      </c>
      <c r="BJ49" s="117">
        <f t="shared" si="4"/>
        <v>0</v>
      </c>
      <c r="BK49" s="118">
        <f t="shared" si="5"/>
        <v>0</v>
      </c>
      <c r="BL49" s="118">
        <f t="shared" si="50"/>
        <v>1</v>
      </c>
      <c r="BM49" s="118">
        <f t="shared" si="51"/>
        <v>0</v>
      </c>
      <c r="BN49" s="118">
        <f t="shared" si="6"/>
        <v>1</v>
      </c>
      <c r="BO49" s="117">
        <f t="shared" si="7"/>
        <v>1</v>
      </c>
      <c r="BP49" s="117">
        <f t="shared" si="8"/>
        <v>0</v>
      </c>
      <c r="BQ49" s="117">
        <f t="shared" si="9"/>
        <v>1</v>
      </c>
      <c r="BR49" s="117">
        <f t="shared" si="52"/>
        <v>0</v>
      </c>
      <c r="BS49" s="117">
        <f t="shared" si="53"/>
        <v>1</v>
      </c>
      <c r="BT49" s="117">
        <f t="shared" si="10"/>
        <v>1</v>
      </c>
      <c r="BU49" s="117">
        <f t="shared" si="11"/>
        <v>0</v>
      </c>
      <c r="BV49" s="117">
        <f t="shared" si="12"/>
        <v>1</v>
      </c>
      <c r="BW49" s="117">
        <f t="shared" si="13"/>
        <v>0</v>
      </c>
      <c r="BX49" s="117">
        <f t="shared" si="14"/>
        <v>1</v>
      </c>
      <c r="BY49" s="117">
        <f t="shared" si="54"/>
        <v>0</v>
      </c>
      <c r="BZ49" s="117">
        <f t="shared" si="55"/>
        <v>0</v>
      </c>
      <c r="CA49" s="117">
        <f t="shared" si="56"/>
        <v>0</v>
      </c>
      <c r="CB49" s="117">
        <f t="shared" si="15"/>
        <v>0</v>
      </c>
      <c r="CC49" s="117">
        <f t="shared" si="83"/>
        <v>0</v>
      </c>
      <c r="CD49" s="117">
        <f t="shared" si="57"/>
        <v>0</v>
      </c>
      <c r="CE49" s="117">
        <f t="shared" si="17"/>
        <v>0</v>
      </c>
      <c r="CF49" s="117">
        <f t="shared" si="58"/>
        <v>0</v>
      </c>
      <c r="CG49" s="117">
        <f t="shared" si="59"/>
        <v>0</v>
      </c>
      <c r="CH49" s="117">
        <f t="shared" si="18"/>
        <v>0</v>
      </c>
      <c r="CI49" s="117">
        <f t="shared" si="19"/>
        <v>0</v>
      </c>
      <c r="CJ49" s="117">
        <f t="shared" si="20"/>
        <v>0</v>
      </c>
      <c r="CK49" s="117">
        <f t="shared" si="60"/>
        <v>0</v>
      </c>
      <c r="CL49" s="117">
        <f t="shared" si="61"/>
        <v>0</v>
      </c>
      <c r="CM49" s="117">
        <f t="shared" si="62"/>
        <v>0</v>
      </c>
      <c r="CN49" s="117">
        <f t="shared" si="21"/>
        <v>0</v>
      </c>
      <c r="CO49" s="117">
        <f t="shared" si="63"/>
        <v>1</v>
      </c>
      <c r="CP49" s="117">
        <f t="shared" si="64"/>
        <v>0</v>
      </c>
      <c r="CQ49" s="117">
        <f t="shared" si="65"/>
        <v>0</v>
      </c>
      <c r="CR49" s="117">
        <f t="shared" si="66"/>
        <v>1</v>
      </c>
      <c r="CS49" s="117">
        <f t="shared" si="22"/>
        <v>1</v>
      </c>
      <c r="CT49" s="117">
        <f t="shared" si="23"/>
        <v>0</v>
      </c>
      <c r="CU49" s="117">
        <f t="shared" si="24"/>
        <v>1</v>
      </c>
      <c r="CV49" s="117">
        <f t="shared" si="67"/>
        <v>1</v>
      </c>
      <c r="CW49" s="117">
        <f t="shared" si="68"/>
        <v>0</v>
      </c>
      <c r="CX49" s="117">
        <f t="shared" si="25"/>
        <v>1</v>
      </c>
      <c r="CY49" s="117">
        <f t="shared" si="26"/>
        <v>0</v>
      </c>
      <c r="CZ49" s="117">
        <f t="shared" si="69"/>
        <v>0</v>
      </c>
      <c r="DA49" s="117">
        <f t="shared" si="70"/>
        <v>1</v>
      </c>
      <c r="DB49" s="117">
        <f t="shared" si="82"/>
        <v>1</v>
      </c>
      <c r="DC49" s="117">
        <f t="shared" si="27"/>
        <v>1</v>
      </c>
      <c r="DD49" s="117">
        <f t="shared" si="71"/>
        <v>0</v>
      </c>
      <c r="DE49" s="117">
        <f t="shared" si="72"/>
        <v>1</v>
      </c>
      <c r="DF49" s="117">
        <f t="shared" si="28"/>
        <v>0</v>
      </c>
      <c r="DG49" s="117">
        <f t="shared" si="29"/>
        <v>0</v>
      </c>
      <c r="DH49" s="117">
        <f t="shared" si="30"/>
        <v>0</v>
      </c>
      <c r="DI49" s="117">
        <f t="shared" si="73"/>
        <v>1</v>
      </c>
      <c r="DJ49" s="117">
        <f t="shared" si="74"/>
        <v>0</v>
      </c>
      <c r="DK49" s="117">
        <f t="shared" si="75"/>
        <v>1</v>
      </c>
      <c r="DL49" s="117">
        <f t="shared" si="31"/>
        <v>1</v>
      </c>
      <c r="DM49" s="117">
        <f t="shared" si="32"/>
        <v>0</v>
      </c>
      <c r="DN49" s="117">
        <f t="shared" si="33"/>
        <v>1</v>
      </c>
      <c r="DO49" s="117">
        <f t="shared" si="76"/>
        <v>0</v>
      </c>
      <c r="DP49" s="117">
        <f t="shared" si="34"/>
        <v>1</v>
      </c>
      <c r="DQ49" s="117">
        <f t="shared" si="35"/>
        <v>0</v>
      </c>
      <c r="DR49" s="117">
        <f t="shared" si="36"/>
        <v>1</v>
      </c>
      <c r="DS49" s="117">
        <f t="shared" si="77"/>
        <v>0</v>
      </c>
      <c r="DT49" s="117">
        <f t="shared" si="78"/>
        <v>1</v>
      </c>
      <c r="DU49" s="117">
        <f t="shared" si="79"/>
        <v>1</v>
      </c>
      <c r="DV49" s="117">
        <f t="shared" si="37"/>
        <v>0</v>
      </c>
      <c r="DW49" s="117">
        <f t="shared" si="38"/>
        <v>0</v>
      </c>
      <c r="DX49" s="117">
        <f t="shared" si="39"/>
        <v>0</v>
      </c>
      <c r="DY49" s="117">
        <f t="shared" si="40"/>
        <v>1</v>
      </c>
      <c r="DZ49" s="117">
        <f t="shared" si="41"/>
        <v>0</v>
      </c>
      <c r="EA49" s="117">
        <f t="shared" si="42"/>
        <v>1</v>
      </c>
      <c r="EB49" s="118">
        <f t="shared" si="80"/>
        <v>0</v>
      </c>
      <c r="EC49" s="118">
        <f t="shared" si="81"/>
        <v>0</v>
      </c>
      <c r="ED49" s="7"/>
      <c r="EE49" s="7"/>
      <c r="EF49" s="7"/>
      <c r="EG49" s="7"/>
    </row>
    <row r="50" spans="1:137" ht="17.100000000000001" customHeight="1" x14ac:dyDescent="0.25">
      <c r="A50" s="774"/>
      <c r="B50" s="777"/>
      <c r="C50" s="172">
        <v>7</v>
      </c>
      <c r="D50" s="261" t="s">
        <v>592</v>
      </c>
      <c r="E50" s="72" t="s">
        <v>516</v>
      </c>
      <c r="F50" s="299" t="s">
        <v>354</v>
      </c>
      <c r="G50" s="211" t="s">
        <v>511</v>
      </c>
      <c r="H50" s="201" t="s">
        <v>454</v>
      </c>
      <c r="I50" s="145" t="s">
        <v>525</v>
      </c>
      <c r="J50" s="91" t="s">
        <v>456</v>
      </c>
      <c r="K50" s="127" t="s">
        <v>594</v>
      </c>
      <c r="L50" s="72" t="s">
        <v>517</v>
      </c>
      <c r="M50" s="201" t="s">
        <v>603</v>
      </c>
      <c r="N50" s="211" t="s">
        <v>387</v>
      </c>
      <c r="O50" s="201" t="s">
        <v>588</v>
      </c>
      <c r="P50" s="145" t="s">
        <v>523</v>
      </c>
      <c r="Q50" s="91" t="s">
        <v>391</v>
      </c>
      <c r="R50" s="127" t="s">
        <v>522</v>
      </c>
      <c r="S50" s="153" t="s">
        <v>241</v>
      </c>
      <c r="T50" s="201" t="s">
        <v>458</v>
      </c>
      <c r="U50" s="211" t="s">
        <v>287</v>
      </c>
      <c r="V50" s="228" t="s">
        <v>570</v>
      </c>
      <c r="W50" s="285" t="s">
        <v>354</v>
      </c>
      <c r="X50" s="91" t="s">
        <v>513</v>
      </c>
      <c r="Y50" s="42" t="s">
        <v>432</v>
      </c>
      <c r="Z50" s="10" t="s">
        <v>442</v>
      </c>
      <c r="AA50" s="6"/>
      <c r="AB50" s="279" t="s">
        <v>592</v>
      </c>
      <c r="AC50" s="279" t="s">
        <v>592</v>
      </c>
      <c r="AD50" s="279" t="s">
        <v>592</v>
      </c>
      <c r="AE50" s="279" t="s">
        <v>524</v>
      </c>
      <c r="AF50" s="279" t="s">
        <v>524</v>
      </c>
      <c r="AG50" s="279" t="s">
        <v>523</v>
      </c>
      <c r="AH50" s="279" t="s">
        <v>523</v>
      </c>
      <c r="AI50" s="279" t="s">
        <v>517</v>
      </c>
      <c r="AJ50" s="279" t="s">
        <v>517</v>
      </c>
      <c r="AK50" s="279" t="s">
        <v>517</v>
      </c>
      <c r="AL50" s="279" t="s">
        <v>287</v>
      </c>
      <c r="AM50" s="279" t="s">
        <v>287</v>
      </c>
      <c r="AN50" s="279" t="s">
        <v>521</v>
      </c>
      <c r="AO50" s="279" t="s">
        <v>521</v>
      </c>
      <c r="AP50" s="279" t="s">
        <v>287</v>
      </c>
      <c r="AQ50" s="279" t="s">
        <v>287</v>
      </c>
      <c r="AR50" s="279" t="s">
        <v>287</v>
      </c>
      <c r="AS50" s="279" t="s">
        <v>287</v>
      </c>
      <c r="AT50" s="279" t="s">
        <v>287</v>
      </c>
      <c r="AU50" s="279" t="s">
        <v>521</v>
      </c>
      <c r="AV50" s="279" t="s">
        <v>521</v>
      </c>
      <c r="AX50" s="118"/>
      <c r="AY50" s="118">
        <f t="shared" si="0"/>
        <v>0</v>
      </c>
      <c r="AZ50" s="118">
        <f t="shared" si="43"/>
        <v>1</v>
      </c>
      <c r="BA50" s="118">
        <f t="shared" si="44"/>
        <v>0</v>
      </c>
      <c r="BB50" s="118">
        <f t="shared" si="45"/>
        <v>1</v>
      </c>
      <c r="BC50" s="118">
        <f t="shared" si="46"/>
        <v>1</v>
      </c>
      <c r="BD50" s="118">
        <f t="shared" si="47"/>
        <v>0</v>
      </c>
      <c r="BE50" s="118">
        <f t="shared" si="48"/>
        <v>0</v>
      </c>
      <c r="BF50" s="118">
        <f t="shared" si="1"/>
        <v>0</v>
      </c>
      <c r="BG50" s="117">
        <f t="shared" si="49"/>
        <v>0</v>
      </c>
      <c r="BH50" s="118">
        <f t="shared" si="2"/>
        <v>0</v>
      </c>
      <c r="BI50" s="118">
        <f t="shared" si="3"/>
        <v>0</v>
      </c>
      <c r="BJ50" s="117">
        <f t="shared" si="4"/>
        <v>1</v>
      </c>
      <c r="BK50" s="118">
        <f t="shared" si="5"/>
        <v>1</v>
      </c>
      <c r="BL50" s="118">
        <f t="shared" si="50"/>
        <v>1</v>
      </c>
      <c r="BM50" s="118">
        <f t="shared" si="51"/>
        <v>0</v>
      </c>
      <c r="BN50" s="118">
        <f t="shared" si="6"/>
        <v>1</v>
      </c>
      <c r="BO50" s="117">
        <f t="shared" si="7"/>
        <v>1</v>
      </c>
      <c r="BP50" s="117">
        <f t="shared" si="8"/>
        <v>0</v>
      </c>
      <c r="BQ50" s="117">
        <f t="shared" si="9"/>
        <v>1</v>
      </c>
      <c r="BR50" s="117">
        <f t="shared" si="52"/>
        <v>0</v>
      </c>
      <c r="BS50" s="117">
        <f t="shared" si="53"/>
        <v>1</v>
      </c>
      <c r="BT50" s="117">
        <f t="shared" si="10"/>
        <v>1</v>
      </c>
      <c r="BU50" s="117">
        <f t="shared" si="11"/>
        <v>0</v>
      </c>
      <c r="BV50" s="117">
        <f t="shared" si="12"/>
        <v>1</v>
      </c>
      <c r="BW50" s="117">
        <f t="shared" si="13"/>
        <v>0</v>
      </c>
      <c r="BX50" s="117">
        <f t="shared" si="14"/>
        <v>1</v>
      </c>
      <c r="BY50" s="117">
        <f t="shared" si="54"/>
        <v>0</v>
      </c>
      <c r="BZ50" s="117">
        <f t="shared" si="55"/>
        <v>0</v>
      </c>
      <c r="CA50" s="117">
        <f t="shared" si="56"/>
        <v>0</v>
      </c>
      <c r="CB50" s="117">
        <f t="shared" si="15"/>
        <v>0</v>
      </c>
      <c r="CC50" s="117">
        <f t="shared" si="83"/>
        <v>0</v>
      </c>
      <c r="CD50" s="117">
        <f t="shared" si="57"/>
        <v>1</v>
      </c>
      <c r="CE50" s="117">
        <f t="shared" si="17"/>
        <v>1</v>
      </c>
      <c r="CF50" s="117">
        <f t="shared" si="58"/>
        <v>0</v>
      </c>
      <c r="CG50" s="117">
        <f t="shared" si="59"/>
        <v>0</v>
      </c>
      <c r="CH50" s="117">
        <f t="shared" si="18"/>
        <v>0</v>
      </c>
      <c r="CI50" s="117">
        <f t="shared" si="19"/>
        <v>0</v>
      </c>
      <c r="CJ50" s="117">
        <f t="shared" si="20"/>
        <v>0</v>
      </c>
      <c r="CK50" s="117">
        <f t="shared" si="60"/>
        <v>0</v>
      </c>
      <c r="CL50" s="117">
        <f t="shared" si="61"/>
        <v>0</v>
      </c>
      <c r="CM50" s="117">
        <f t="shared" si="62"/>
        <v>0</v>
      </c>
      <c r="CN50" s="117">
        <f t="shared" si="21"/>
        <v>0</v>
      </c>
      <c r="CO50" s="117">
        <f t="shared" si="63"/>
        <v>0</v>
      </c>
      <c r="CP50" s="117">
        <f t="shared" si="64"/>
        <v>0</v>
      </c>
      <c r="CQ50" s="117">
        <f t="shared" si="65"/>
        <v>0</v>
      </c>
      <c r="CR50" s="117">
        <f t="shared" si="66"/>
        <v>0</v>
      </c>
      <c r="CS50" s="117">
        <f t="shared" si="22"/>
        <v>1</v>
      </c>
      <c r="CT50" s="117">
        <f t="shared" si="23"/>
        <v>0</v>
      </c>
      <c r="CU50" s="117">
        <f t="shared" si="24"/>
        <v>1</v>
      </c>
      <c r="CV50" s="117">
        <f t="shared" si="67"/>
        <v>0</v>
      </c>
      <c r="CW50" s="117">
        <f t="shared" si="68"/>
        <v>0</v>
      </c>
      <c r="CX50" s="117">
        <f t="shared" si="25"/>
        <v>0</v>
      </c>
      <c r="CY50" s="117">
        <f t="shared" si="26"/>
        <v>0</v>
      </c>
      <c r="CZ50" s="117">
        <f t="shared" si="69"/>
        <v>0</v>
      </c>
      <c r="DA50" s="117">
        <f t="shared" si="70"/>
        <v>0</v>
      </c>
      <c r="DB50" s="117">
        <f t="shared" si="82"/>
        <v>0</v>
      </c>
      <c r="DC50" s="117">
        <f t="shared" si="27"/>
        <v>1</v>
      </c>
      <c r="DD50" s="117">
        <f t="shared" si="71"/>
        <v>0</v>
      </c>
      <c r="DE50" s="117">
        <f t="shared" si="72"/>
        <v>1</v>
      </c>
      <c r="DF50" s="117">
        <f t="shared" si="28"/>
        <v>1</v>
      </c>
      <c r="DG50" s="117">
        <f t="shared" si="29"/>
        <v>0</v>
      </c>
      <c r="DH50" s="117">
        <f t="shared" si="30"/>
        <v>1</v>
      </c>
      <c r="DI50" s="117">
        <f t="shared" si="73"/>
        <v>1</v>
      </c>
      <c r="DJ50" s="117">
        <f t="shared" si="74"/>
        <v>0</v>
      </c>
      <c r="DK50" s="117">
        <f t="shared" si="75"/>
        <v>1</v>
      </c>
      <c r="DL50" s="117">
        <f t="shared" si="31"/>
        <v>0</v>
      </c>
      <c r="DM50" s="117">
        <f t="shared" si="32"/>
        <v>0</v>
      </c>
      <c r="DN50" s="117">
        <f t="shared" si="33"/>
        <v>0</v>
      </c>
      <c r="DO50" s="117">
        <f t="shared" si="76"/>
        <v>0</v>
      </c>
      <c r="DP50" s="117">
        <f t="shared" si="34"/>
        <v>0</v>
      </c>
      <c r="DQ50" s="117">
        <f t="shared" si="35"/>
        <v>0</v>
      </c>
      <c r="DR50" s="117">
        <f t="shared" si="36"/>
        <v>0</v>
      </c>
      <c r="DS50" s="117">
        <f t="shared" si="77"/>
        <v>1</v>
      </c>
      <c r="DT50" s="117">
        <f t="shared" si="78"/>
        <v>1</v>
      </c>
      <c r="DU50" s="117">
        <f t="shared" si="79"/>
        <v>1</v>
      </c>
      <c r="DV50" s="117">
        <f t="shared" si="37"/>
        <v>0</v>
      </c>
      <c r="DW50" s="117">
        <f t="shared" si="38"/>
        <v>1</v>
      </c>
      <c r="DX50" s="117">
        <f t="shared" si="39"/>
        <v>1</v>
      </c>
      <c r="DY50" s="117">
        <f t="shared" si="40"/>
        <v>1</v>
      </c>
      <c r="DZ50" s="117">
        <f t="shared" si="41"/>
        <v>0</v>
      </c>
      <c r="EA50" s="117">
        <f t="shared" si="42"/>
        <v>1</v>
      </c>
      <c r="EB50" s="118">
        <f t="shared" si="80"/>
        <v>1</v>
      </c>
      <c r="EC50" s="118">
        <f t="shared" si="81"/>
        <v>0</v>
      </c>
      <c r="ED50" s="7"/>
      <c r="EE50" s="7"/>
      <c r="EF50" s="7"/>
      <c r="EG50" s="7"/>
    </row>
    <row r="51" spans="1:137" ht="17.100000000000001" customHeight="1" x14ac:dyDescent="0.25">
      <c r="A51" s="774"/>
      <c r="B51" s="777"/>
      <c r="C51" s="172">
        <v>8</v>
      </c>
      <c r="D51" s="259" t="s">
        <v>592</v>
      </c>
      <c r="E51" s="65" t="s">
        <v>593</v>
      </c>
      <c r="F51" s="283" t="s">
        <v>354</v>
      </c>
      <c r="G51" s="164" t="s">
        <v>511</v>
      </c>
      <c r="H51" s="161" t="s">
        <v>454</v>
      </c>
      <c r="I51" s="146" t="s">
        <v>525</v>
      </c>
      <c r="J51" s="85" t="s">
        <v>456</v>
      </c>
      <c r="K51" s="78" t="s">
        <v>594</v>
      </c>
      <c r="L51" s="65" t="s">
        <v>517</v>
      </c>
      <c r="M51" s="161" t="s">
        <v>603</v>
      </c>
      <c r="N51" s="164" t="s">
        <v>387</v>
      </c>
      <c r="O51" s="161" t="s">
        <v>588</v>
      </c>
      <c r="P51" s="146" t="s">
        <v>523</v>
      </c>
      <c r="Q51" s="85" t="s">
        <v>391</v>
      </c>
      <c r="R51" s="78" t="s">
        <v>522</v>
      </c>
      <c r="S51" s="154" t="s">
        <v>241</v>
      </c>
      <c r="T51" s="161" t="s">
        <v>458</v>
      </c>
      <c r="U51" s="164" t="s">
        <v>287</v>
      </c>
      <c r="V51" s="300" t="s">
        <v>354</v>
      </c>
      <c r="W51" s="146" t="s">
        <v>570</v>
      </c>
      <c r="X51" s="85" t="s">
        <v>513</v>
      </c>
      <c r="Y51" s="42" t="s">
        <v>433</v>
      </c>
      <c r="Z51" s="10" t="s">
        <v>443</v>
      </c>
      <c r="AA51" s="6"/>
      <c r="AB51" s="279" t="s">
        <v>604</v>
      </c>
      <c r="AC51" s="279" t="s">
        <v>604</v>
      </c>
      <c r="AD51" s="279" t="s">
        <v>604</v>
      </c>
      <c r="AE51" s="279" t="s">
        <v>524</v>
      </c>
      <c r="AF51" s="279" t="s">
        <v>524</v>
      </c>
      <c r="AG51" s="279" t="s">
        <v>523</v>
      </c>
      <c r="AH51" s="279" t="s">
        <v>523</v>
      </c>
      <c r="AI51" s="279" t="s">
        <v>458</v>
      </c>
      <c r="AJ51" s="279" t="s">
        <v>458</v>
      </c>
      <c r="AK51" s="279" t="s">
        <v>458</v>
      </c>
      <c r="AL51" s="279" t="s">
        <v>387</v>
      </c>
      <c r="AM51" s="279" t="s">
        <v>387</v>
      </c>
      <c r="AN51" s="279" t="s">
        <v>523</v>
      </c>
      <c r="AO51" s="279" t="s">
        <v>523</v>
      </c>
      <c r="AP51" s="279" t="s">
        <v>522</v>
      </c>
      <c r="AQ51" s="279" t="s">
        <v>522</v>
      </c>
      <c r="AR51" s="279" t="s">
        <v>522</v>
      </c>
      <c r="AS51" s="279" t="s">
        <v>387</v>
      </c>
      <c r="AT51" s="279" t="s">
        <v>387</v>
      </c>
      <c r="AU51" s="279" t="s">
        <v>523</v>
      </c>
      <c r="AV51" s="279" t="s">
        <v>523</v>
      </c>
      <c r="AX51" s="118"/>
      <c r="AY51" s="118">
        <f t="shared" si="0"/>
        <v>0</v>
      </c>
      <c r="AZ51" s="118">
        <f t="shared" si="43"/>
        <v>1</v>
      </c>
      <c r="BA51" s="118">
        <f t="shared" si="44"/>
        <v>0</v>
      </c>
      <c r="BB51" s="118">
        <f t="shared" si="45"/>
        <v>1</v>
      </c>
      <c r="BC51" s="118">
        <f t="shared" si="46"/>
        <v>1</v>
      </c>
      <c r="BD51" s="118">
        <f t="shared" si="47"/>
        <v>0</v>
      </c>
      <c r="BE51" s="118">
        <f t="shared" si="48"/>
        <v>0</v>
      </c>
      <c r="BF51" s="118">
        <f t="shared" si="1"/>
        <v>0</v>
      </c>
      <c r="BG51" s="117">
        <f t="shared" si="49"/>
        <v>0</v>
      </c>
      <c r="BH51" s="118">
        <f t="shared" si="2"/>
        <v>0</v>
      </c>
      <c r="BI51" s="118">
        <f t="shared" si="3"/>
        <v>0</v>
      </c>
      <c r="BJ51" s="117">
        <f t="shared" si="4"/>
        <v>1</v>
      </c>
      <c r="BK51" s="118">
        <f t="shared" si="5"/>
        <v>1</v>
      </c>
      <c r="BL51" s="118">
        <f t="shared" si="50"/>
        <v>1</v>
      </c>
      <c r="BM51" s="118">
        <f t="shared" si="51"/>
        <v>0</v>
      </c>
      <c r="BN51" s="118">
        <f t="shared" si="6"/>
        <v>1</v>
      </c>
      <c r="BO51" s="117">
        <f t="shared" si="7"/>
        <v>1</v>
      </c>
      <c r="BP51" s="117">
        <f t="shared" si="8"/>
        <v>0</v>
      </c>
      <c r="BQ51" s="117">
        <f t="shared" si="9"/>
        <v>1</v>
      </c>
      <c r="BR51" s="117">
        <f t="shared" si="52"/>
        <v>0</v>
      </c>
      <c r="BS51" s="117">
        <f t="shared" si="53"/>
        <v>1</v>
      </c>
      <c r="BT51" s="117">
        <f t="shared" si="10"/>
        <v>1</v>
      </c>
      <c r="BU51" s="117">
        <f t="shared" si="11"/>
        <v>0</v>
      </c>
      <c r="BV51" s="117">
        <f t="shared" si="12"/>
        <v>1</v>
      </c>
      <c r="BW51" s="117">
        <f t="shared" si="13"/>
        <v>0</v>
      </c>
      <c r="BX51" s="117">
        <f t="shared" si="14"/>
        <v>1</v>
      </c>
      <c r="BY51" s="117">
        <f t="shared" si="54"/>
        <v>0</v>
      </c>
      <c r="BZ51" s="117">
        <f t="shared" si="55"/>
        <v>1</v>
      </c>
      <c r="CA51" s="117">
        <f t="shared" si="56"/>
        <v>0</v>
      </c>
      <c r="CB51" s="117">
        <f t="shared" si="15"/>
        <v>1</v>
      </c>
      <c r="CC51" s="117">
        <f t="shared" si="83"/>
        <v>0</v>
      </c>
      <c r="CD51" s="117">
        <f t="shared" si="57"/>
        <v>1</v>
      </c>
      <c r="CE51" s="117">
        <f t="shared" si="17"/>
        <v>1</v>
      </c>
      <c r="CF51" s="117">
        <f t="shared" si="58"/>
        <v>0</v>
      </c>
      <c r="CG51" s="117">
        <f t="shared" si="59"/>
        <v>0</v>
      </c>
      <c r="CH51" s="117">
        <f t="shared" si="18"/>
        <v>0</v>
      </c>
      <c r="CI51" s="117">
        <f t="shared" si="19"/>
        <v>0</v>
      </c>
      <c r="CJ51" s="117">
        <f t="shared" si="20"/>
        <v>0</v>
      </c>
      <c r="CK51" s="117">
        <f t="shared" si="60"/>
        <v>0</v>
      </c>
      <c r="CL51" s="117">
        <f t="shared" si="61"/>
        <v>0</v>
      </c>
      <c r="CM51" s="117">
        <f t="shared" si="62"/>
        <v>0</v>
      </c>
      <c r="CN51" s="117">
        <f t="shared" si="21"/>
        <v>0</v>
      </c>
      <c r="CO51" s="117">
        <f t="shared" si="63"/>
        <v>0</v>
      </c>
      <c r="CP51" s="117">
        <f t="shared" si="64"/>
        <v>0</v>
      </c>
      <c r="CQ51" s="117">
        <f t="shared" si="65"/>
        <v>0</v>
      </c>
      <c r="CR51" s="117">
        <f t="shared" si="66"/>
        <v>0</v>
      </c>
      <c r="CS51" s="117">
        <f t="shared" si="22"/>
        <v>1</v>
      </c>
      <c r="CT51" s="117">
        <f t="shared" si="23"/>
        <v>0</v>
      </c>
      <c r="CU51" s="117">
        <f t="shared" si="24"/>
        <v>1</v>
      </c>
      <c r="CV51" s="117">
        <f t="shared" si="67"/>
        <v>0</v>
      </c>
      <c r="CW51" s="117">
        <f t="shared" si="68"/>
        <v>0</v>
      </c>
      <c r="CX51" s="117">
        <f t="shared" si="25"/>
        <v>0</v>
      </c>
      <c r="CY51" s="117">
        <f t="shared" si="26"/>
        <v>0</v>
      </c>
      <c r="CZ51" s="117">
        <f t="shared" si="69"/>
        <v>0</v>
      </c>
      <c r="DA51" s="117">
        <f t="shared" si="70"/>
        <v>0</v>
      </c>
      <c r="DB51" s="117">
        <f t="shared" si="82"/>
        <v>0</v>
      </c>
      <c r="DC51" s="117">
        <f t="shared" si="27"/>
        <v>0</v>
      </c>
      <c r="DD51" s="117">
        <f t="shared" si="71"/>
        <v>0</v>
      </c>
      <c r="DE51" s="117">
        <f t="shared" si="72"/>
        <v>0</v>
      </c>
      <c r="DF51" s="117">
        <f t="shared" si="28"/>
        <v>1</v>
      </c>
      <c r="DG51" s="117">
        <f t="shared" si="29"/>
        <v>0</v>
      </c>
      <c r="DH51" s="117">
        <f t="shared" si="30"/>
        <v>1</v>
      </c>
      <c r="DI51" s="117">
        <f t="shared" si="73"/>
        <v>1</v>
      </c>
      <c r="DJ51" s="117">
        <f t="shared" si="74"/>
        <v>0</v>
      </c>
      <c r="DK51" s="117">
        <f t="shared" si="75"/>
        <v>1</v>
      </c>
      <c r="DL51" s="117">
        <f t="shared" si="31"/>
        <v>0</v>
      </c>
      <c r="DM51" s="117">
        <f t="shared" si="32"/>
        <v>0</v>
      </c>
      <c r="DN51" s="117">
        <f t="shared" si="33"/>
        <v>0</v>
      </c>
      <c r="DO51" s="117">
        <f t="shared" si="76"/>
        <v>0</v>
      </c>
      <c r="DP51" s="117">
        <f t="shared" si="34"/>
        <v>0</v>
      </c>
      <c r="DQ51" s="117">
        <f t="shared" si="35"/>
        <v>0</v>
      </c>
      <c r="DR51" s="117">
        <f t="shared" si="36"/>
        <v>0</v>
      </c>
      <c r="DS51" s="117">
        <f t="shared" si="77"/>
        <v>1</v>
      </c>
      <c r="DT51" s="117">
        <f t="shared" si="78"/>
        <v>1</v>
      </c>
      <c r="DU51" s="117">
        <f t="shared" si="79"/>
        <v>1</v>
      </c>
      <c r="DV51" s="117">
        <f t="shared" si="37"/>
        <v>0</v>
      </c>
      <c r="DW51" s="117">
        <f t="shared" si="38"/>
        <v>1</v>
      </c>
      <c r="DX51" s="117">
        <f t="shared" si="39"/>
        <v>1</v>
      </c>
      <c r="DY51" s="117">
        <f t="shared" si="40"/>
        <v>1</v>
      </c>
      <c r="DZ51" s="117">
        <f t="shared" si="41"/>
        <v>0</v>
      </c>
      <c r="EA51" s="117">
        <f t="shared" si="42"/>
        <v>1</v>
      </c>
      <c r="EB51" s="118">
        <f t="shared" si="80"/>
        <v>1</v>
      </c>
      <c r="EC51" s="118">
        <f t="shared" si="81"/>
        <v>0</v>
      </c>
      <c r="ED51" s="7"/>
      <c r="EE51" s="7"/>
      <c r="EF51" s="7"/>
      <c r="EG51" s="7"/>
    </row>
    <row r="52" spans="1:137" ht="17.100000000000001" customHeight="1" x14ac:dyDescent="0.25">
      <c r="A52" s="774"/>
      <c r="B52" s="777"/>
      <c r="C52" s="172">
        <v>9</v>
      </c>
      <c r="D52" s="297" t="s">
        <v>354</v>
      </c>
      <c r="E52" s="250" t="s">
        <v>593</v>
      </c>
      <c r="F52" s="251" t="s">
        <v>454</v>
      </c>
      <c r="G52" s="252" t="s">
        <v>596</v>
      </c>
      <c r="H52" s="251" t="s">
        <v>511</v>
      </c>
      <c r="I52" s="253" t="s">
        <v>525</v>
      </c>
      <c r="J52" s="254" t="s">
        <v>573</v>
      </c>
      <c r="K52" s="255" t="s">
        <v>458</v>
      </c>
      <c r="L52" s="250" t="s">
        <v>594</v>
      </c>
      <c r="M52" s="251" t="s">
        <v>603</v>
      </c>
      <c r="N52" s="252" t="s">
        <v>341</v>
      </c>
      <c r="O52" s="251" t="s">
        <v>387</v>
      </c>
      <c r="P52" s="253" t="s">
        <v>456</v>
      </c>
      <c r="Q52" s="254" t="s">
        <v>523</v>
      </c>
      <c r="R52" s="255" t="s">
        <v>516</v>
      </c>
      <c r="S52" s="256" t="s">
        <v>522</v>
      </c>
      <c r="T52" s="251" t="s">
        <v>581</v>
      </c>
      <c r="U52" s="252" t="s">
        <v>237</v>
      </c>
      <c r="V52" s="257" t="s">
        <v>287</v>
      </c>
      <c r="W52" s="253" t="s">
        <v>570</v>
      </c>
      <c r="X52" s="254" t="s">
        <v>572</v>
      </c>
      <c r="Y52" s="42" t="s">
        <v>526</v>
      </c>
      <c r="Z52" s="10" t="s">
        <v>527</v>
      </c>
      <c r="AA52" s="6"/>
      <c r="AB52" s="279" t="s">
        <v>604</v>
      </c>
      <c r="AC52" s="279" t="s">
        <v>604</v>
      </c>
      <c r="AD52" s="279" t="s">
        <v>604</v>
      </c>
      <c r="AE52" s="279" t="s">
        <v>524</v>
      </c>
      <c r="AF52" s="279" t="s">
        <v>524</v>
      </c>
      <c r="AG52" s="279" t="s">
        <v>523</v>
      </c>
      <c r="AH52" s="279" t="s">
        <v>523</v>
      </c>
      <c r="AI52" s="279" t="s">
        <v>458</v>
      </c>
      <c r="AJ52" s="279" t="s">
        <v>458</v>
      </c>
      <c r="AK52" s="279" t="s">
        <v>458</v>
      </c>
      <c r="AL52" s="279" t="s">
        <v>387</v>
      </c>
      <c r="AM52" s="279" t="s">
        <v>387</v>
      </c>
      <c r="AN52" s="279" t="s">
        <v>523</v>
      </c>
      <c r="AO52" s="279" t="s">
        <v>523</v>
      </c>
      <c r="AP52" s="279" t="s">
        <v>522</v>
      </c>
      <c r="AQ52" s="279" t="s">
        <v>522</v>
      </c>
      <c r="AR52" s="279" t="s">
        <v>522</v>
      </c>
      <c r="AS52" s="279" t="s">
        <v>387</v>
      </c>
      <c r="AT52" s="279" t="s">
        <v>387</v>
      </c>
      <c r="AU52" s="279" t="s">
        <v>523</v>
      </c>
      <c r="AV52" s="279" t="s">
        <v>523</v>
      </c>
      <c r="AX52" s="118"/>
      <c r="AY52" s="118">
        <f t="shared" si="0"/>
        <v>0</v>
      </c>
      <c r="AZ52" s="118">
        <f t="shared" si="43"/>
        <v>1</v>
      </c>
      <c r="BA52" s="118">
        <f t="shared" si="44"/>
        <v>0</v>
      </c>
      <c r="BB52" s="118">
        <f t="shared" si="45"/>
        <v>1</v>
      </c>
      <c r="BC52" s="118">
        <f t="shared" si="46"/>
        <v>1</v>
      </c>
      <c r="BD52" s="118">
        <f t="shared" si="47"/>
        <v>1</v>
      </c>
      <c r="BE52" s="118">
        <f t="shared" si="48"/>
        <v>1</v>
      </c>
      <c r="BF52" s="118">
        <f t="shared" si="1"/>
        <v>1</v>
      </c>
      <c r="BG52" s="117">
        <f t="shared" si="49"/>
        <v>0</v>
      </c>
      <c r="BH52" s="118">
        <f t="shared" si="2"/>
        <v>1</v>
      </c>
      <c r="BI52" s="118">
        <f t="shared" si="3"/>
        <v>0</v>
      </c>
      <c r="BJ52" s="117">
        <f t="shared" si="4"/>
        <v>1</v>
      </c>
      <c r="BK52" s="118">
        <f t="shared" si="5"/>
        <v>1</v>
      </c>
      <c r="BL52" s="118">
        <f t="shared" si="50"/>
        <v>1</v>
      </c>
      <c r="BM52" s="118">
        <f t="shared" si="51"/>
        <v>0</v>
      </c>
      <c r="BN52" s="118">
        <f t="shared" si="6"/>
        <v>1</v>
      </c>
      <c r="BO52" s="117">
        <f t="shared" si="7"/>
        <v>1</v>
      </c>
      <c r="BP52" s="117">
        <f t="shared" si="8"/>
        <v>0</v>
      </c>
      <c r="BQ52" s="117">
        <f t="shared" si="9"/>
        <v>1</v>
      </c>
      <c r="BR52" s="117">
        <f t="shared" si="52"/>
        <v>0</v>
      </c>
      <c r="BS52" s="117">
        <f t="shared" si="53"/>
        <v>1</v>
      </c>
      <c r="BT52" s="117">
        <f t="shared" si="10"/>
        <v>1</v>
      </c>
      <c r="BU52" s="117">
        <f t="shared" si="11"/>
        <v>0</v>
      </c>
      <c r="BV52" s="117">
        <f t="shared" si="12"/>
        <v>0</v>
      </c>
      <c r="BW52" s="117">
        <f t="shared" si="13"/>
        <v>0</v>
      </c>
      <c r="BX52" s="117">
        <f t="shared" si="14"/>
        <v>0</v>
      </c>
      <c r="BY52" s="117">
        <f t="shared" si="54"/>
        <v>0</v>
      </c>
      <c r="BZ52" s="117">
        <f t="shared" si="55"/>
        <v>1</v>
      </c>
      <c r="CA52" s="117">
        <f t="shared" si="56"/>
        <v>0</v>
      </c>
      <c r="CB52" s="117">
        <f t="shared" si="15"/>
        <v>1</v>
      </c>
      <c r="CC52" s="117">
        <f t="shared" si="83"/>
        <v>0</v>
      </c>
      <c r="CD52" s="117">
        <f t="shared" si="57"/>
        <v>1</v>
      </c>
      <c r="CE52" s="117">
        <f t="shared" si="17"/>
        <v>1</v>
      </c>
      <c r="CF52" s="117">
        <f t="shared" si="58"/>
        <v>0</v>
      </c>
      <c r="CG52" s="117">
        <f t="shared" si="59"/>
        <v>0</v>
      </c>
      <c r="CH52" s="117">
        <f t="shared" si="18"/>
        <v>1</v>
      </c>
      <c r="CI52" s="117">
        <f t="shared" si="19"/>
        <v>0</v>
      </c>
      <c r="CJ52" s="117">
        <f t="shared" si="20"/>
        <v>1</v>
      </c>
      <c r="CK52" s="117">
        <f t="shared" si="60"/>
        <v>0</v>
      </c>
      <c r="CL52" s="117">
        <f t="shared" si="61"/>
        <v>0</v>
      </c>
      <c r="CM52" s="117">
        <f t="shared" si="62"/>
        <v>0</v>
      </c>
      <c r="CN52" s="117">
        <f t="shared" si="21"/>
        <v>0</v>
      </c>
      <c r="CO52" s="117">
        <f t="shared" si="63"/>
        <v>1</v>
      </c>
      <c r="CP52" s="117">
        <f t="shared" si="64"/>
        <v>0</v>
      </c>
      <c r="CQ52" s="117">
        <f t="shared" si="65"/>
        <v>0</v>
      </c>
      <c r="CR52" s="117">
        <f t="shared" si="66"/>
        <v>1</v>
      </c>
      <c r="CS52" s="117">
        <f t="shared" si="22"/>
        <v>0</v>
      </c>
      <c r="CT52" s="117">
        <f t="shared" si="23"/>
        <v>0</v>
      </c>
      <c r="CU52" s="117">
        <f t="shared" si="24"/>
        <v>0</v>
      </c>
      <c r="CV52" s="117">
        <f t="shared" si="67"/>
        <v>0</v>
      </c>
      <c r="CW52" s="117">
        <f t="shared" si="68"/>
        <v>0</v>
      </c>
      <c r="CX52" s="117">
        <f t="shared" si="25"/>
        <v>0</v>
      </c>
      <c r="CY52" s="117">
        <f t="shared" si="26"/>
        <v>0</v>
      </c>
      <c r="CZ52" s="117">
        <f t="shared" si="69"/>
        <v>0</v>
      </c>
      <c r="DA52" s="117">
        <f t="shared" si="70"/>
        <v>0</v>
      </c>
      <c r="DB52" s="117">
        <f t="shared" si="82"/>
        <v>0</v>
      </c>
      <c r="DC52" s="117">
        <f t="shared" si="27"/>
        <v>1</v>
      </c>
      <c r="DD52" s="117">
        <f t="shared" si="71"/>
        <v>0</v>
      </c>
      <c r="DE52" s="117">
        <f t="shared" si="72"/>
        <v>1</v>
      </c>
      <c r="DF52" s="117">
        <f t="shared" si="28"/>
        <v>0</v>
      </c>
      <c r="DG52" s="117">
        <f t="shared" si="29"/>
        <v>0</v>
      </c>
      <c r="DH52" s="117">
        <f t="shared" si="30"/>
        <v>0</v>
      </c>
      <c r="DI52" s="117">
        <f t="shared" si="73"/>
        <v>0</v>
      </c>
      <c r="DJ52" s="117">
        <f t="shared" si="74"/>
        <v>0</v>
      </c>
      <c r="DK52" s="117">
        <f t="shared" si="75"/>
        <v>0</v>
      </c>
      <c r="DL52" s="117">
        <f t="shared" si="31"/>
        <v>0</v>
      </c>
      <c r="DM52" s="117">
        <f t="shared" si="32"/>
        <v>0</v>
      </c>
      <c r="DN52" s="117">
        <f t="shared" si="33"/>
        <v>0</v>
      </c>
      <c r="DO52" s="117">
        <f t="shared" si="76"/>
        <v>0</v>
      </c>
      <c r="DP52" s="117">
        <f t="shared" si="34"/>
        <v>0</v>
      </c>
      <c r="DQ52" s="117">
        <f t="shared" si="35"/>
        <v>0</v>
      </c>
      <c r="DR52" s="117">
        <f t="shared" si="36"/>
        <v>0</v>
      </c>
      <c r="DS52" s="117">
        <f t="shared" si="77"/>
        <v>1</v>
      </c>
      <c r="DT52" s="117">
        <f t="shared" si="78"/>
        <v>0</v>
      </c>
      <c r="DU52" s="117">
        <f t="shared" si="79"/>
        <v>1</v>
      </c>
      <c r="DV52" s="117">
        <f t="shared" si="37"/>
        <v>0</v>
      </c>
      <c r="DW52" s="117">
        <f t="shared" si="38"/>
        <v>1</v>
      </c>
      <c r="DX52" s="117">
        <f t="shared" si="39"/>
        <v>1</v>
      </c>
      <c r="DY52" s="117">
        <f t="shared" si="40"/>
        <v>1</v>
      </c>
      <c r="DZ52" s="117">
        <f t="shared" si="41"/>
        <v>0</v>
      </c>
      <c r="EA52" s="117">
        <f t="shared" si="42"/>
        <v>1</v>
      </c>
      <c r="EB52" s="118">
        <f t="shared" si="80"/>
        <v>0</v>
      </c>
      <c r="EC52" s="118">
        <f t="shared" si="81"/>
        <v>1</v>
      </c>
      <c r="ED52" s="7"/>
      <c r="EE52" s="7"/>
      <c r="EF52" s="7"/>
      <c r="EG52" s="7"/>
    </row>
    <row r="53" spans="1:137" ht="17.100000000000001" customHeight="1" thickBot="1" x14ac:dyDescent="0.3">
      <c r="A53" s="775"/>
      <c r="B53" s="778"/>
      <c r="C53" s="173">
        <v>10</v>
      </c>
      <c r="D53" s="298" t="s">
        <v>354</v>
      </c>
      <c r="E53" s="73" t="s">
        <v>593</v>
      </c>
      <c r="F53" s="162" t="s">
        <v>454</v>
      </c>
      <c r="G53" s="165" t="s">
        <v>596</v>
      </c>
      <c r="H53" s="162" t="s">
        <v>511</v>
      </c>
      <c r="I53" s="296" t="s">
        <v>354</v>
      </c>
      <c r="J53" s="86" t="s">
        <v>573</v>
      </c>
      <c r="K53" s="129" t="s">
        <v>458</v>
      </c>
      <c r="L53" s="73" t="s">
        <v>594</v>
      </c>
      <c r="M53" s="295" t="s">
        <v>354</v>
      </c>
      <c r="N53" s="165" t="s">
        <v>341</v>
      </c>
      <c r="O53" s="162" t="s">
        <v>387</v>
      </c>
      <c r="P53" s="147" t="s">
        <v>456</v>
      </c>
      <c r="Q53" s="86" t="s">
        <v>523</v>
      </c>
      <c r="R53" s="129" t="s">
        <v>516</v>
      </c>
      <c r="S53" s="155" t="s">
        <v>522</v>
      </c>
      <c r="T53" s="162" t="s">
        <v>581</v>
      </c>
      <c r="U53" s="165" t="s">
        <v>237</v>
      </c>
      <c r="V53" s="203" t="s">
        <v>287</v>
      </c>
      <c r="W53" s="147" t="s">
        <v>570</v>
      </c>
      <c r="X53" s="86" t="s">
        <v>572</v>
      </c>
      <c r="Y53" s="42" t="s">
        <v>434</v>
      </c>
      <c r="Z53" s="10" t="s">
        <v>444</v>
      </c>
      <c r="AA53" s="6"/>
      <c r="AB53" s="279" t="s">
        <v>391</v>
      </c>
      <c r="AC53" s="279" t="s">
        <v>391</v>
      </c>
      <c r="AD53" s="279" t="s">
        <v>391</v>
      </c>
      <c r="AE53" s="279" t="s">
        <v>391</v>
      </c>
      <c r="AF53" s="279" t="s">
        <v>391</v>
      </c>
      <c r="AG53" s="279" t="s">
        <v>391</v>
      </c>
      <c r="AH53" s="279" t="s">
        <v>391</v>
      </c>
      <c r="AI53" s="279" t="s">
        <v>287</v>
      </c>
      <c r="AJ53" s="279" t="s">
        <v>287</v>
      </c>
      <c r="AK53" s="279" t="s">
        <v>287</v>
      </c>
      <c r="AL53" s="279" t="s">
        <v>387</v>
      </c>
      <c r="AM53" s="279" t="s">
        <v>387</v>
      </c>
      <c r="AN53" s="279" t="s">
        <v>523</v>
      </c>
      <c r="AO53" s="279" t="s">
        <v>523</v>
      </c>
      <c r="AP53" s="279" t="s">
        <v>522</v>
      </c>
      <c r="AQ53" s="279" t="s">
        <v>522</v>
      </c>
      <c r="AR53" s="279" t="s">
        <v>522</v>
      </c>
      <c r="AS53" s="279" t="s">
        <v>387</v>
      </c>
      <c r="AT53" s="279" t="s">
        <v>387</v>
      </c>
      <c r="AU53" s="279" t="s">
        <v>523</v>
      </c>
      <c r="AV53" s="279" t="s">
        <v>523</v>
      </c>
      <c r="AX53" s="118"/>
      <c r="AY53" s="118">
        <f t="shared" si="0"/>
        <v>0</v>
      </c>
      <c r="AZ53" s="118">
        <f t="shared" si="43"/>
        <v>1</v>
      </c>
      <c r="BA53" s="118">
        <f t="shared" si="44"/>
        <v>0</v>
      </c>
      <c r="BB53" s="118">
        <f t="shared" si="45"/>
        <v>0</v>
      </c>
      <c r="BC53" s="118">
        <f t="shared" si="46"/>
        <v>0</v>
      </c>
      <c r="BD53" s="118">
        <f t="shared" si="47"/>
        <v>1</v>
      </c>
      <c r="BE53" s="118">
        <f t="shared" si="48"/>
        <v>1</v>
      </c>
      <c r="BF53" s="118">
        <f t="shared" si="1"/>
        <v>1</v>
      </c>
      <c r="BG53" s="117">
        <f t="shared" si="49"/>
        <v>0</v>
      </c>
      <c r="BH53" s="118">
        <f t="shared" si="2"/>
        <v>1</v>
      </c>
      <c r="BI53" s="118">
        <f t="shared" si="3"/>
        <v>0</v>
      </c>
      <c r="BJ53" s="117">
        <f t="shared" si="4"/>
        <v>0</v>
      </c>
      <c r="BK53" s="118">
        <f t="shared" si="5"/>
        <v>0</v>
      </c>
      <c r="BL53" s="118">
        <f t="shared" si="50"/>
        <v>1</v>
      </c>
      <c r="BM53" s="118">
        <f t="shared" si="51"/>
        <v>0</v>
      </c>
      <c r="BN53" s="118">
        <f t="shared" si="6"/>
        <v>1</v>
      </c>
      <c r="BO53" s="117">
        <f t="shared" si="7"/>
        <v>1</v>
      </c>
      <c r="BP53" s="117">
        <f t="shared" si="8"/>
        <v>0</v>
      </c>
      <c r="BQ53" s="117">
        <f t="shared" si="9"/>
        <v>1</v>
      </c>
      <c r="BR53" s="117">
        <f t="shared" si="52"/>
        <v>0</v>
      </c>
      <c r="BS53" s="117">
        <f t="shared" si="53"/>
        <v>1</v>
      </c>
      <c r="BT53" s="117">
        <f t="shared" si="10"/>
        <v>1</v>
      </c>
      <c r="BU53" s="117">
        <f t="shared" si="11"/>
        <v>0</v>
      </c>
      <c r="BV53" s="117">
        <f t="shared" si="12"/>
        <v>0</v>
      </c>
      <c r="BW53" s="117">
        <f t="shared" si="13"/>
        <v>0</v>
      </c>
      <c r="BX53" s="117">
        <f t="shared" si="14"/>
        <v>0</v>
      </c>
      <c r="BY53" s="117">
        <f t="shared" si="54"/>
        <v>0</v>
      </c>
      <c r="BZ53" s="117">
        <f t="shared" si="55"/>
        <v>1</v>
      </c>
      <c r="CA53" s="117">
        <f t="shared" si="56"/>
        <v>0</v>
      </c>
      <c r="CB53" s="117">
        <f t="shared" si="15"/>
        <v>1</v>
      </c>
      <c r="CC53" s="117">
        <f t="shared" si="83"/>
        <v>0</v>
      </c>
      <c r="CD53" s="117">
        <f t="shared" si="57"/>
        <v>1</v>
      </c>
      <c r="CE53" s="117">
        <f t="shared" si="17"/>
        <v>1</v>
      </c>
      <c r="CF53" s="117">
        <f t="shared" si="58"/>
        <v>0</v>
      </c>
      <c r="CG53" s="117">
        <f t="shared" si="59"/>
        <v>0</v>
      </c>
      <c r="CH53" s="117">
        <f t="shared" si="18"/>
        <v>1</v>
      </c>
      <c r="CI53" s="117">
        <f t="shared" si="19"/>
        <v>0</v>
      </c>
      <c r="CJ53" s="117">
        <f t="shared" si="20"/>
        <v>1</v>
      </c>
      <c r="CK53" s="117">
        <f t="shared" si="60"/>
        <v>0</v>
      </c>
      <c r="CL53" s="117">
        <f t="shared" si="61"/>
        <v>0</v>
      </c>
      <c r="CM53" s="117">
        <f t="shared" si="62"/>
        <v>0</v>
      </c>
      <c r="CN53" s="117">
        <f t="shared" si="21"/>
        <v>0</v>
      </c>
      <c r="CO53" s="117">
        <f t="shared" si="63"/>
        <v>1</v>
      </c>
      <c r="CP53" s="117">
        <f t="shared" si="64"/>
        <v>0</v>
      </c>
      <c r="CQ53" s="117">
        <f t="shared" si="65"/>
        <v>0</v>
      </c>
      <c r="CR53" s="117">
        <f t="shared" si="66"/>
        <v>1</v>
      </c>
      <c r="CS53" s="117">
        <f t="shared" si="22"/>
        <v>0</v>
      </c>
      <c r="CT53" s="117">
        <f t="shared" si="23"/>
        <v>0</v>
      </c>
      <c r="CU53" s="117">
        <f t="shared" si="24"/>
        <v>0</v>
      </c>
      <c r="CV53" s="117">
        <f t="shared" si="67"/>
        <v>0</v>
      </c>
      <c r="CW53" s="117">
        <f t="shared" si="68"/>
        <v>0</v>
      </c>
      <c r="CX53" s="117">
        <f t="shared" si="25"/>
        <v>0</v>
      </c>
      <c r="CY53" s="117">
        <f t="shared" si="26"/>
        <v>0</v>
      </c>
      <c r="CZ53" s="117">
        <f t="shared" si="69"/>
        <v>0</v>
      </c>
      <c r="DA53" s="117">
        <f t="shared" si="70"/>
        <v>0</v>
      </c>
      <c r="DB53" s="117">
        <f t="shared" si="82"/>
        <v>0</v>
      </c>
      <c r="DC53" s="117">
        <f t="shared" si="27"/>
        <v>1</v>
      </c>
      <c r="DD53" s="117">
        <f t="shared" si="71"/>
        <v>0</v>
      </c>
      <c r="DE53" s="117">
        <f t="shared" si="72"/>
        <v>1</v>
      </c>
      <c r="DF53" s="117">
        <f t="shared" si="28"/>
        <v>0</v>
      </c>
      <c r="DG53" s="117">
        <f t="shared" si="29"/>
        <v>0</v>
      </c>
      <c r="DH53" s="117">
        <f t="shared" si="30"/>
        <v>0</v>
      </c>
      <c r="DI53" s="117">
        <f t="shared" si="73"/>
        <v>0</v>
      </c>
      <c r="DJ53" s="117">
        <f t="shared" si="74"/>
        <v>0</v>
      </c>
      <c r="DK53" s="117">
        <f t="shared" si="75"/>
        <v>0</v>
      </c>
      <c r="DL53" s="117">
        <f t="shared" si="31"/>
        <v>0</v>
      </c>
      <c r="DM53" s="117">
        <f t="shared" si="32"/>
        <v>0</v>
      </c>
      <c r="DN53" s="117">
        <f t="shared" si="33"/>
        <v>0</v>
      </c>
      <c r="DO53" s="117">
        <f t="shared" si="76"/>
        <v>0</v>
      </c>
      <c r="DP53" s="117">
        <f t="shared" si="34"/>
        <v>0</v>
      </c>
      <c r="DQ53" s="117">
        <f t="shared" si="35"/>
        <v>0</v>
      </c>
      <c r="DR53" s="117">
        <f t="shared" si="36"/>
        <v>0</v>
      </c>
      <c r="DS53" s="117">
        <f t="shared" si="77"/>
        <v>1</v>
      </c>
      <c r="DT53" s="117">
        <f t="shared" si="78"/>
        <v>0</v>
      </c>
      <c r="DU53" s="117">
        <f t="shared" si="79"/>
        <v>1</v>
      </c>
      <c r="DV53" s="117">
        <f t="shared" si="37"/>
        <v>0</v>
      </c>
      <c r="DW53" s="117">
        <f t="shared" si="38"/>
        <v>1</v>
      </c>
      <c r="DX53" s="117">
        <f t="shared" si="39"/>
        <v>1</v>
      </c>
      <c r="DY53" s="117">
        <f t="shared" si="40"/>
        <v>1</v>
      </c>
      <c r="DZ53" s="117">
        <f t="shared" si="41"/>
        <v>0</v>
      </c>
      <c r="EA53" s="117">
        <f t="shared" si="42"/>
        <v>1</v>
      </c>
      <c r="EB53" s="118">
        <f t="shared" si="80"/>
        <v>0</v>
      </c>
      <c r="EC53" s="118">
        <f t="shared" si="81"/>
        <v>1</v>
      </c>
      <c r="ED53" s="7"/>
      <c r="EE53" s="7"/>
      <c r="EF53" s="7"/>
      <c r="EG53" s="7"/>
    </row>
    <row r="54" spans="1:137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12" t="s">
        <v>569</v>
      </c>
      <c r="I54" s="313"/>
      <c r="J54" s="314" t="s">
        <v>569</v>
      </c>
      <c r="K54" s="317"/>
      <c r="L54" s="315"/>
      <c r="M54" s="312"/>
      <c r="N54" s="316"/>
      <c r="O54" s="312" t="s">
        <v>562</v>
      </c>
      <c r="P54" s="313"/>
      <c r="Q54" s="314" t="s">
        <v>562</v>
      </c>
      <c r="R54" s="317"/>
      <c r="S54" s="318"/>
      <c r="T54" s="319"/>
      <c r="U54" s="316"/>
      <c r="V54" s="310"/>
      <c r="W54" s="313"/>
      <c r="X54" s="314"/>
      <c r="Y54" s="42" t="s">
        <v>435</v>
      </c>
      <c r="Z54" s="10" t="s">
        <v>445</v>
      </c>
      <c r="AA54" s="6"/>
      <c r="AB54" s="279" t="s">
        <v>391</v>
      </c>
      <c r="AC54" s="279" t="s">
        <v>391</v>
      </c>
      <c r="AD54" s="279" t="s">
        <v>391</v>
      </c>
      <c r="AE54" s="279" t="s">
        <v>391</v>
      </c>
      <c r="AF54" s="279" t="s">
        <v>391</v>
      </c>
      <c r="AG54" s="279" t="s">
        <v>391</v>
      </c>
      <c r="AH54" s="279" t="s">
        <v>391</v>
      </c>
      <c r="AI54" s="279" t="s">
        <v>287</v>
      </c>
      <c r="AJ54" s="279" t="s">
        <v>287</v>
      </c>
      <c r="AK54" s="279" t="s">
        <v>287</v>
      </c>
      <c r="AL54" s="279" t="s">
        <v>387</v>
      </c>
      <c r="AM54" s="279" t="s">
        <v>387</v>
      </c>
      <c r="AN54" s="279" t="s">
        <v>523</v>
      </c>
      <c r="AO54" s="279" t="s">
        <v>523</v>
      </c>
      <c r="AP54" s="279" t="s">
        <v>522</v>
      </c>
      <c r="AQ54" s="279" t="s">
        <v>522</v>
      </c>
      <c r="AR54" s="279" t="s">
        <v>522</v>
      </c>
      <c r="AS54" s="279" t="s">
        <v>387</v>
      </c>
      <c r="AT54" s="279" t="s">
        <v>387</v>
      </c>
      <c r="AU54" s="279" t="s">
        <v>523</v>
      </c>
      <c r="AV54" s="279" t="s">
        <v>523</v>
      </c>
      <c r="AX54" s="118"/>
      <c r="AY54" s="118">
        <f t="shared" si="0"/>
        <v>0</v>
      </c>
      <c r="AZ54" s="118">
        <f t="shared" si="43"/>
        <v>0</v>
      </c>
      <c r="BA54" s="118">
        <f t="shared" si="44"/>
        <v>0</v>
      </c>
      <c r="BB54" s="118">
        <f t="shared" si="45"/>
        <v>0</v>
      </c>
      <c r="BC54" s="118">
        <f t="shared" si="46"/>
        <v>0</v>
      </c>
      <c r="BD54" s="118">
        <f t="shared" si="47"/>
        <v>0</v>
      </c>
      <c r="BE54" s="118">
        <f t="shared" si="48"/>
        <v>0</v>
      </c>
      <c r="BF54" s="118">
        <f t="shared" si="1"/>
        <v>0</v>
      </c>
      <c r="BG54" s="117">
        <f t="shared" si="49"/>
        <v>0</v>
      </c>
      <c r="BH54" s="118">
        <f t="shared" si="2"/>
        <v>0</v>
      </c>
      <c r="BI54" s="118">
        <f t="shared" si="3"/>
        <v>0</v>
      </c>
      <c r="BJ54" s="117">
        <f t="shared" si="4"/>
        <v>0</v>
      </c>
      <c r="BK54" s="118">
        <f t="shared" si="5"/>
        <v>0</v>
      </c>
      <c r="BL54" s="118">
        <f t="shared" si="50"/>
        <v>0</v>
      </c>
      <c r="BM54" s="118">
        <f t="shared" si="51"/>
        <v>0</v>
      </c>
      <c r="BN54" s="118">
        <f t="shared" si="6"/>
        <v>0</v>
      </c>
      <c r="BO54" s="117">
        <f t="shared" si="7"/>
        <v>0</v>
      </c>
      <c r="BP54" s="117">
        <f t="shared" si="8"/>
        <v>0</v>
      </c>
      <c r="BQ54" s="117">
        <f t="shared" si="9"/>
        <v>0</v>
      </c>
      <c r="BR54" s="117">
        <f t="shared" si="52"/>
        <v>0</v>
      </c>
      <c r="BS54" s="117">
        <f t="shared" si="53"/>
        <v>0</v>
      </c>
      <c r="BT54" s="117">
        <f t="shared" si="10"/>
        <v>0</v>
      </c>
      <c r="BU54" s="117">
        <f t="shared" si="11"/>
        <v>0</v>
      </c>
      <c r="BV54" s="117">
        <f t="shared" si="12"/>
        <v>0</v>
      </c>
      <c r="BW54" s="117">
        <f t="shared" si="13"/>
        <v>0</v>
      </c>
      <c r="BX54" s="117">
        <f t="shared" si="14"/>
        <v>0</v>
      </c>
      <c r="BY54" s="117">
        <f t="shared" si="54"/>
        <v>0</v>
      </c>
      <c r="BZ54" s="117">
        <f t="shared" si="55"/>
        <v>0</v>
      </c>
      <c r="CA54" s="117">
        <f t="shared" si="56"/>
        <v>0</v>
      </c>
      <c r="CB54" s="117">
        <f t="shared" si="15"/>
        <v>0</v>
      </c>
      <c r="CC54" s="117">
        <f t="shared" si="83"/>
        <v>0</v>
      </c>
      <c r="CD54" s="117">
        <f t="shared" si="57"/>
        <v>0</v>
      </c>
      <c r="CE54" s="117">
        <f t="shared" si="17"/>
        <v>0</v>
      </c>
      <c r="CF54" s="117">
        <f t="shared" si="58"/>
        <v>2</v>
      </c>
      <c r="CG54" s="117">
        <f t="shared" si="59"/>
        <v>2</v>
      </c>
      <c r="CH54" s="117">
        <f t="shared" si="18"/>
        <v>0</v>
      </c>
      <c r="CI54" s="117">
        <f t="shared" si="19"/>
        <v>0</v>
      </c>
      <c r="CJ54" s="117">
        <f t="shared" si="20"/>
        <v>0</v>
      </c>
      <c r="CK54" s="117">
        <f t="shared" si="60"/>
        <v>0</v>
      </c>
      <c r="CL54" s="117">
        <f t="shared" si="61"/>
        <v>0</v>
      </c>
      <c r="CM54" s="117">
        <f t="shared" si="62"/>
        <v>0</v>
      </c>
      <c r="CN54" s="117">
        <f t="shared" si="21"/>
        <v>0</v>
      </c>
      <c r="CO54" s="117">
        <f t="shared" si="63"/>
        <v>0</v>
      </c>
      <c r="CP54" s="117">
        <f t="shared" si="64"/>
        <v>0</v>
      </c>
      <c r="CQ54" s="117">
        <f t="shared" si="65"/>
        <v>0</v>
      </c>
      <c r="CR54" s="117">
        <f t="shared" si="66"/>
        <v>0</v>
      </c>
      <c r="CS54" s="117">
        <f t="shared" si="22"/>
        <v>0</v>
      </c>
      <c r="CT54" s="117">
        <f t="shared" si="23"/>
        <v>0</v>
      </c>
      <c r="CU54" s="117">
        <f t="shared" si="24"/>
        <v>0</v>
      </c>
      <c r="CV54" s="117">
        <f t="shared" si="67"/>
        <v>0</v>
      </c>
      <c r="CW54" s="117">
        <f t="shared" si="68"/>
        <v>0</v>
      </c>
      <c r="CX54" s="117">
        <f t="shared" si="25"/>
        <v>0</v>
      </c>
      <c r="CY54" s="117">
        <f t="shared" si="26"/>
        <v>0</v>
      </c>
      <c r="CZ54" s="117">
        <f t="shared" si="69"/>
        <v>0</v>
      </c>
      <c r="DA54" s="117">
        <f t="shared" si="70"/>
        <v>0</v>
      </c>
      <c r="DB54" s="117">
        <f t="shared" si="82"/>
        <v>0</v>
      </c>
      <c r="DC54" s="117">
        <f t="shared" si="27"/>
        <v>0</v>
      </c>
      <c r="DD54" s="117">
        <f t="shared" si="71"/>
        <v>0</v>
      </c>
      <c r="DE54" s="117">
        <f t="shared" si="72"/>
        <v>0</v>
      </c>
      <c r="DF54" s="117">
        <f t="shared" si="28"/>
        <v>0</v>
      </c>
      <c r="DG54" s="117">
        <f t="shared" si="29"/>
        <v>0</v>
      </c>
      <c r="DH54" s="117">
        <f t="shared" si="30"/>
        <v>0</v>
      </c>
      <c r="DI54" s="117">
        <f t="shared" si="73"/>
        <v>0</v>
      </c>
      <c r="DJ54" s="117">
        <f t="shared" si="74"/>
        <v>0</v>
      </c>
      <c r="DK54" s="117">
        <f t="shared" si="75"/>
        <v>0</v>
      </c>
      <c r="DL54" s="117">
        <f t="shared" si="31"/>
        <v>0</v>
      </c>
      <c r="DM54" s="117">
        <f t="shared" si="32"/>
        <v>0</v>
      </c>
      <c r="DN54" s="117">
        <f t="shared" si="33"/>
        <v>0</v>
      </c>
      <c r="DO54" s="117">
        <f t="shared" si="76"/>
        <v>0</v>
      </c>
      <c r="DP54" s="117">
        <f t="shared" si="34"/>
        <v>0</v>
      </c>
      <c r="DQ54" s="117">
        <f t="shared" si="35"/>
        <v>0</v>
      </c>
      <c r="DR54" s="117">
        <f t="shared" si="36"/>
        <v>0</v>
      </c>
      <c r="DS54" s="117">
        <f t="shared" si="77"/>
        <v>0</v>
      </c>
      <c r="DT54" s="117">
        <f t="shared" si="78"/>
        <v>0</v>
      </c>
      <c r="DU54" s="117">
        <f t="shared" si="79"/>
        <v>0</v>
      </c>
      <c r="DV54" s="117">
        <f t="shared" si="37"/>
        <v>0</v>
      </c>
      <c r="DW54" s="117">
        <f t="shared" si="38"/>
        <v>0</v>
      </c>
      <c r="DX54" s="117">
        <f t="shared" si="39"/>
        <v>0</v>
      </c>
      <c r="DY54" s="117">
        <f t="shared" si="40"/>
        <v>0</v>
      </c>
      <c r="DZ54" s="117">
        <f t="shared" si="41"/>
        <v>0</v>
      </c>
      <c r="EA54" s="117">
        <f t="shared" si="42"/>
        <v>0</v>
      </c>
      <c r="EB54" s="118">
        <f t="shared" si="80"/>
        <v>0</v>
      </c>
      <c r="EC54" s="118">
        <f t="shared" si="81"/>
        <v>0</v>
      </c>
      <c r="ED54" s="7"/>
      <c r="EE54" s="7"/>
      <c r="EF54" s="7"/>
      <c r="EG54" s="7"/>
    </row>
    <row r="55" spans="1:137" ht="18" customHeight="1" x14ac:dyDescent="0.25">
      <c r="A55" s="774"/>
      <c r="B55" s="777"/>
      <c r="C55" s="174">
        <v>1</v>
      </c>
      <c r="D55" s="61" t="s">
        <v>511</v>
      </c>
      <c r="E55" s="72" t="s">
        <v>585</v>
      </c>
      <c r="F55" s="201" t="s">
        <v>593</v>
      </c>
      <c r="G55" s="211" t="s">
        <v>454</v>
      </c>
      <c r="H55" s="201" t="s">
        <v>569</v>
      </c>
      <c r="I55" s="145" t="s">
        <v>513</v>
      </c>
      <c r="J55" s="91" t="s">
        <v>569</v>
      </c>
      <c r="K55" s="61" t="s">
        <v>603</v>
      </c>
      <c r="L55" s="72" t="s">
        <v>594</v>
      </c>
      <c r="M55" s="201" t="s">
        <v>391</v>
      </c>
      <c r="N55" s="211" t="s">
        <v>519</v>
      </c>
      <c r="O55" s="201" t="s">
        <v>562</v>
      </c>
      <c r="P55" s="145" t="s">
        <v>456</v>
      </c>
      <c r="Q55" s="91" t="s">
        <v>562</v>
      </c>
      <c r="R55" s="127" t="s">
        <v>522</v>
      </c>
      <c r="S55" s="153" t="s">
        <v>515</v>
      </c>
      <c r="T55" s="201" t="s">
        <v>581</v>
      </c>
      <c r="U55" s="211" t="s">
        <v>387</v>
      </c>
      <c r="V55" s="201" t="s">
        <v>570</v>
      </c>
      <c r="W55" s="145" t="s">
        <v>301</v>
      </c>
      <c r="X55" s="91" t="s">
        <v>237</v>
      </c>
      <c r="Y55" s="42" t="s">
        <v>436</v>
      </c>
      <c r="Z55" s="10" t="s">
        <v>446</v>
      </c>
      <c r="AA55" s="6"/>
      <c r="AB55" s="279" t="s">
        <v>596</v>
      </c>
      <c r="AC55" s="279" t="s">
        <v>596</v>
      </c>
      <c r="AD55" s="279" t="s">
        <v>596</v>
      </c>
      <c r="AE55" s="279" t="s">
        <v>596</v>
      </c>
      <c r="AF55" s="279" t="s">
        <v>596</v>
      </c>
      <c r="AG55" s="279" t="s">
        <v>596</v>
      </c>
      <c r="AH55" s="279" t="s">
        <v>596</v>
      </c>
      <c r="AI55" s="279" t="s">
        <v>391</v>
      </c>
      <c r="AJ55" s="279" t="s">
        <v>391</v>
      </c>
      <c r="AK55" s="279" t="s">
        <v>391</v>
      </c>
      <c r="AL55" s="279" t="s">
        <v>391</v>
      </c>
      <c r="AM55" s="279" t="s">
        <v>391</v>
      </c>
      <c r="AN55" s="279" t="s">
        <v>391</v>
      </c>
      <c r="AO55" s="279" t="s">
        <v>391</v>
      </c>
      <c r="AP55" s="279" t="s">
        <v>589</v>
      </c>
      <c r="AQ55" s="279" t="s">
        <v>589</v>
      </c>
      <c r="AR55" s="279" t="s">
        <v>589</v>
      </c>
      <c r="AS55" s="279" t="s">
        <v>589</v>
      </c>
      <c r="AT55" s="279" t="s">
        <v>586</v>
      </c>
      <c r="AU55" s="279" t="s">
        <v>586</v>
      </c>
      <c r="AV55" s="282" t="s">
        <v>586</v>
      </c>
      <c r="AX55" s="118"/>
      <c r="AY55" s="118">
        <f t="shared" si="0"/>
        <v>0</v>
      </c>
      <c r="AZ55" s="118">
        <f t="shared" si="43"/>
        <v>1</v>
      </c>
      <c r="BA55" s="118">
        <f t="shared" si="44"/>
        <v>0</v>
      </c>
      <c r="BB55" s="118">
        <f t="shared" si="45"/>
        <v>1</v>
      </c>
      <c r="BC55" s="118">
        <f t="shared" si="46"/>
        <v>1</v>
      </c>
      <c r="BD55" s="118">
        <f t="shared" si="47"/>
        <v>0</v>
      </c>
      <c r="BE55" s="118">
        <f t="shared" si="48"/>
        <v>0</v>
      </c>
      <c r="BF55" s="118">
        <f t="shared" si="1"/>
        <v>0</v>
      </c>
      <c r="BG55" s="117">
        <f t="shared" si="49"/>
        <v>1</v>
      </c>
      <c r="BH55" s="118">
        <f t="shared" si="2"/>
        <v>1</v>
      </c>
      <c r="BI55" s="118">
        <f t="shared" si="3"/>
        <v>0</v>
      </c>
      <c r="BJ55" s="117">
        <f t="shared" si="4"/>
        <v>0</v>
      </c>
      <c r="BK55" s="118">
        <f t="shared" si="5"/>
        <v>0</v>
      </c>
      <c r="BL55" s="118">
        <f t="shared" si="50"/>
        <v>1</v>
      </c>
      <c r="BM55" s="118">
        <f t="shared" si="51"/>
        <v>0</v>
      </c>
      <c r="BN55" s="118">
        <f t="shared" si="6"/>
        <v>1</v>
      </c>
      <c r="BO55" s="117">
        <f t="shared" si="7"/>
        <v>1</v>
      </c>
      <c r="BP55" s="117">
        <f t="shared" si="8"/>
        <v>0</v>
      </c>
      <c r="BQ55" s="117">
        <f t="shared" si="9"/>
        <v>1</v>
      </c>
      <c r="BR55" s="117">
        <f t="shared" si="52"/>
        <v>0</v>
      </c>
      <c r="BS55" s="117">
        <f t="shared" si="53"/>
        <v>1</v>
      </c>
      <c r="BT55" s="117">
        <f t="shared" si="10"/>
        <v>1</v>
      </c>
      <c r="BU55" s="117">
        <f t="shared" si="11"/>
        <v>0</v>
      </c>
      <c r="BV55" s="117">
        <f t="shared" si="12"/>
        <v>1</v>
      </c>
      <c r="BW55" s="117">
        <f t="shared" si="13"/>
        <v>0</v>
      </c>
      <c r="BX55" s="117">
        <f t="shared" si="14"/>
        <v>1</v>
      </c>
      <c r="BY55" s="117">
        <f t="shared" si="54"/>
        <v>0</v>
      </c>
      <c r="BZ55" s="117">
        <f t="shared" si="55"/>
        <v>1</v>
      </c>
      <c r="CA55" s="117">
        <f t="shared" si="56"/>
        <v>0</v>
      </c>
      <c r="CB55" s="117">
        <f t="shared" si="15"/>
        <v>1</v>
      </c>
      <c r="CC55" s="117">
        <f t="shared" si="83"/>
        <v>0</v>
      </c>
      <c r="CD55" s="117">
        <f t="shared" si="57"/>
        <v>1</v>
      </c>
      <c r="CE55" s="117">
        <f t="shared" si="17"/>
        <v>1</v>
      </c>
      <c r="CF55" s="117">
        <f t="shared" si="58"/>
        <v>2</v>
      </c>
      <c r="CG55" s="117">
        <f t="shared" si="59"/>
        <v>2</v>
      </c>
      <c r="CH55" s="117">
        <f t="shared" si="18"/>
        <v>1</v>
      </c>
      <c r="CI55" s="117">
        <f t="shared" si="19"/>
        <v>0</v>
      </c>
      <c r="CJ55" s="117">
        <f t="shared" si="20"/>
        <v>1</v>
      </c>
      <c r="CK55" s="117">
        <f t="shared" si="60"/>
        <v>0</v>
      </c>
      <c r="CL55" s="117">
        <f t="shared" si="61"/>
        <v>0</v>
      </c>
      <c r="CM55" s="117">
        <f t="shared" si="62"/>
        <v>0</v>
      </c>
      <c r="CN55" s="117">
        <f t="shared" si="21"/>
        <v>0</v>
      </c>
      <c r="CO55" s="117">
        <f t="shared" si="63"/>
        <v>1</v>
      </c>
      <c r="CP55" s="117">
        <f t="shared" si="64"/>
        <v>0</v>
      </c>
      <c r="CQ55" s="117">
        <f t="shared" si="65"/>
        <v>0</v>
      </c>
      <c r="CR55" s="117">
        <f t="shared" si="66"/>
        <v>1</v>
      </c>
      <c r="CS55" s="117">
        <f t="shared" si="22"/>
        <v>0</v>
      </c>
      <c r="CT55" s="117">
        <f t="shared" si="23"/>
        <v>0</v>
      </c>
      <c r="CU55" s="117">
        <f t="shared" si="24"/>
        <v>0</v>
      </c>
      <c r="CV55" s="117">
        <f t="shared" si="67"/>
        <v>0</v>
      </c>
      <c r="CW55" s="117">
        <f t="shared" si="68"/>
        <v>0</v>
      </c>
      <c r="CX55" s="117">
        <f t="shared" si="25"/>
        <v>0</v>
      </c>
      <c r="CY55" s="117">
        <f t="shared" si="26"/>
        <v>1</v>
      </c>
      <c r="CZ55" s="117">
        <f t="shared" si="69"/>
        <v>1</v>
      </c>
      <c r="DA55" s="117">
        <f t="shared" si="70"/>
        <v>0</v>
      </c>
      <c r="DB55" s="117">
        <f t="shared" si="82"/>
        <v>1</v>
      </c>
      <c r="DC55" s="117">
        <f t="shared" si="27"/>
        <v>0</v>
      </c>
      <c r="DD55" s="117">
        <f t="shared" si="71"/>
        <v>0</v>
      </c>
      <c r="DE55" s="117">
        <f t="shared" si="72"/>
        <v>0</v>
      </c>
      <c r="DF55" s="117">
        <f t="shared" si="28"/>
        <v>0</v>
      </c>
      <c r="DG55" s="117">
        <f t="shared" si="29"/>
        <v>0</v>
      </c>
      <c r="DH55" s="117">
        <f t="shared" si="30"/>
        <v>0</v>
      </c>
      <c r="DI55" s="117">
        <f t="shared" si="73"/>
        <v>0</v>
      </c>
      <c r="DJ55" s="117">
        <f t="shared" si="74"/>
        <v>0</v>
      </c>
      <c r="DK55" s="117">
        <f t="shared" si="75"/>
        <v>0</v>
      </c>
      <c r="DL55" s="117">
        <f t="shared" si="31"/>
        <v>1</v>
      </c>
      <c r="DM55" s="117">
        <f t="shared" si="32"/>
        <v>0</v>
      </c>
      <c r="DN55" s="117">
        <f t="shared" si="33"/>
        <v>1</v>
      </c>
      <c r="DO55" s="117">
        <f t="shared" si="76"/>
        <v>0</v>
      </c>
      <c r="DP55" s="117">
        <f t="shared" si="34"/>
        <v>0</v>
      </c>
      <c r="DQ55" s="117">
        <f t="shared" si="35"/>
        <v>0</v>
      </c>
      <c r="DR55" s="117">
        <f t="shared" si="36"/>
        <v>0</v>
      </c>
      <c r="DS55" s="117">
        <f t="shared" si="77"/>
        <v>0</v>
      </c>
      <c r="DT55" s="117">
        <f t="shared" si="78"/>
        <v>0</v>
      </c>
      <c r="DU55" s="117">
        <f t="shared" si="79"/>
        <v>0</v>
      </c>
      <c r="DV55" s="117">
        <f t="shared" si="37"/>
        <v>0</v>
      </c>
      <c r="DW55" s="117">
        <f t="shared" si="38"/>
        <v>1</v>
      </c>
      <c r="DX55" s="117">
        <f t="shared" si="39"/>
        <v>1</v>
      </c>
      <c r="DY55" s="117">
        <f t="shared" si="40"/>
        <v>0</v>
      </c>
      <c r="DZ55" s="117">
        <f t="shared" si="41"/>
        <v>0</v>
      </c>
      <c r="EA55" s="117">
        <f t="shared" si="42"/>
        <v>0</v>
      </c>
      <c r="EB55" s="118">
        <f t="shared" si="80"/>
        <v>1</v>
      </c>
      <c r="EC55" s="118">
        <f t="shared" si="81"/>
        <v>0</v>
      </c>
      <c r="ED55" s="7"/>
      <c r="EE55" s="7"/>
      <c r="EF55" s="7"/>
      <c r="EG55" s="7"/>
    </row>
    <row r="56" spans="1:137" ht="18" customHeight="1" x14ac:dyDescent="0.25">
      <c r="A56" s="774"/>
      <c r="B56" s="777"/>
      <c r="C56" s="172">
        <v>2</v>
      </c>
      <c r="D56" s="63" t="s">
        <v>511</v>
      </c>
      <c r="E56" s="65" t="s">
        <v>585</v>
      </c>
      <c r="F56" s="161" t="s">
        <v>593</v>
      </c>
      <c r="G56" s="164" t="s">
        <v>454</v>
      </c>
      <c r="H56" s="161" t="s">
        <v>569</v>
      </c>
      <c r="I56" s="146" t="s">
        <v>513</v>
      </c>
      <c r="J56" s="85" t="s">
        <v>569</v>
      </c>
      <c r="K56" s="63" t="s">
        <v>603</v>
      </c>
      <c r="L56" s="65" t="s">
        <v>594</v>
      </c>
      <c r="M56" s="161" t="s">
        <v>391</v>
      </c>
      <c r="N56" s="164" t="s">
        <v>519</v>
      </c>
      <c r="O56" s="161" t="s">
        <v>562</v>
      </c>
      <c r="P56" s="146" t="s">
        <v>456</v>
      </c>
      <c r="Q56" s="85" t="s">
        <v>562</v>
      </c>
      <c r="R56" s="78" t="s">
        <v>522</v>
      </c>
      <c r="S56" s="154" t="s">
        <v>515</v>
      </c>
      <c r="T56" s="161" t="s">
        <v>581</v>
      </c>
      <c r="U56" s="164" t="s">
        <v>387</v>
      </c>
      <c r="V56" s="161" t="s">
        <v>570</v>
      </c>
      <c r="W56" s="146" t="s">
        <v>301</v>
      </c>
      <c r="X56" s="85" t="s">
        <v>237</v>
      </c>
      <c r="Y56" s="42" t="s">
        <v>437</v>
      </c>
      <c r="Z56" s="10" t="s">
        <v>447</v>
      </c>
      <c r="AA56" s="6"/>
      <c r="AB56" s="279" t="s">
        <v>596</v>
      </c>
      <c r="AC56" s="279" t="s">
        <v>596</v>
      </c>
      <c r="AD56" s="279" t="s">
        <v>596</v>
      </c>
      <c r="AE56" s="279" t="s">
        <v>596</v>
      </c>
      <c r="AF56" s="279" t="s">
        <v>596</v>
      </c>
      <c r="AG56" s="279" t="s">
        <v>596</v>
      </c>
      <c r="AH56" s="279" t="s">
        <v>596</v>
      </c>
      <c r="AI56" s="279" t="s">
        <v>391</v>
      </c>
      <c r="AJ56" s="279" t="s">
        <v>391</v>
      </c>
      <c r="AK56" s="279" t="s">
        <v>391</v>
      </c>
      <c r="AL56" s="279" t="s">
        <v>391</v>
      </c>
      <c r="AM56" s="279" t="s">
        <v>391</v>
      </c>
      <c r="AN56" s="279" t="s">
        <v>391</v>
      </c>
      <c r="AO56" s="279" t="s">
        <v>391</v>
      </c>
      <c r="AP56" s="279" t="s">
        <v>589</v>
      </c>
      <c r="AQ56" s="279" t="s">
        <v>589</v>
      </c>
      <c r="AR56" s="279" t="s">
        <v>589</v>
      </c>
      <c r="AS56" s="279" t="s">
        <v>589</v>
      </c>
      <c r="AT56" s="279" t="s">
        <v>586</v>
      </c>
      <c r="AU56" s="279" t="s">
        <v>586</v>
      </c>
      <c r="AV56" s="282" t="s">
        <v>586</v>
      </c>
      <c r="AX56" s="118"/>
      <c r="AY56" s="118">
        <f t="shared" si="0"/>
        <v>0</v>
      </c>
      <c r="AZ56" s="118">
        <f t="shared" si="43"/>
        <v>1</v>
      </c>
      <c r="BA56" s="118">
        <f t="shared" si="44"/>
        <v>0</v>
      </c>
      <c r="BB56" s="118">
        <f t="shared" si="45"/>
        <v>1</v>
      </c>
      <c r="BC56" s="118">
        <f t="shared" si="46"/>
        <v>1</v>
      </c>
      <c r="BD56" s="118">
        <f t="shared" si="47"/>
        <v>0</v>
      </c>
      <c r="BE56" s="118">
        <f t="shared" si="48"/>
        <v>0</v>
      </c>
      <c r="BF56" s="118">
        <f t="shared" si="1"/>
        <v>0</v>
      </c>
      <c r="BG56" s="117">
        <f t="shared" si="49"/>
        <v>1</v>
      </c>
      <c r="BH56" s="118">
        <f t="shared" si="2"/>
        <v>1</v>
      </c>
      <c r="BI56" s="118">
        <f t="shared" si="3"/>
        <v>0</v>
      </c>
      <c r="BJ56" s="117">
        <f t="shared" si="4"/>
        <v>0</v>
      </c>
      <c r="BK56" s="118">
        <f t="shared" si="5"/>
        <v>0</v>
      </c>
      <c r="BL56" s="118">
        <f t="shared" si="50"/>
        <v>1</v>
      </c>
      <c r="BM56" s="118">
        <f t="shared" si="51"/>
        <v>0</v>
      </c>
      <c r="BN56" s="118">
        <f t="shared" si="6"/>
        <v>1</v>
      </c>
      <c r="BO56" s="117">
        <f t="shared" si="7"/>
        <v>1</v>
      </c>
      <c r="BP56" s="117">
        <f t="shared" si="8"/>
        <v>0</v>
      </c>
      <c r="BQ56" s="117">
        <f t="shared" si="9"/>
        <v>1</v>
      </c>
      <c r="BR56" s="117">
        <f t="shared" si="52"/>
        <v>0</v>
      </c>
      <c r="BS56" s="117">
        <f t="shared" si="53"/>
        <v>1</v>
      </c>
      <c r="BT56" s="117">
        <f t="shared" si="10"/>
        <v>1</v>
      </c>
      <c r="BU56" s="117">
        <f t="shared" si="11"/>
        <v>0</v>
      </c>
      <c r="BV56" s="117">
        <f t="shared" si="12"/>
        <v>1</v>
      </c>
      <c r="BW56" s="117">
        <f t="shared" si="13"/>
        <v>0</v>
      </c>
      <c r="BX56" s="117">
        <f t="shared" si="14"/>
        <v>1</v>
      </c>
      <c r="BY56" s="117">
        <f t="shared" si="54"/>
        <v>0</v>
      </c>
      <c r="BZ56" s="117">
        <f t="shared" si="55"/>
        <v>1</v>
      </c>
      <c r="CA56" s="117">
        <f t="shared" si="56"/>
        <v>0</v>
      </c>
      <c r="CB56" s="117">
        <f t="shared" si="15"/>
        <v>1</v>
      </c>
      <c r="CC56" s="117">
        <f t="shared" si="83"/>
        <v>0</v>
      </c>
      <c r="CD56" s="117">
        <f t="shared" si="57"/>
        <v>1</v>
      </c>
      <c r="CE56" s="117">
        <f t="shared" si="17"/>
        <v>1</v>
      </c>
      <c r="CF56" s="117">
        <f t="shared" si="58"/>
        <v>2</v>
      </c>
      <c r="CG56" s="117">
        <f t="shared" si="59"/>
        <v>2</v>
      </c>
      <c r="CH56" s="117">
        <f t="shared" si="18"/>
        <v>1</v>
      </c>
      <c r="CI56" s="117">
        <f t="shared" si="19"/>
        <v>0</v>
      </c>
      <c r="CJ56" s="117">
        <f t="shared" si="20"/>
        <v>1</v>
      </c>
      <c r="CK56" s="117">
        <f t="shared" si="60"/>
        <v>0</v>
      </c>
      <c r="CL56" s="117">
        <f t="shared" si="61"/>
        <v>0</v>
      </c>
      <c r="CM56" s="117">
        <f t="shared" si="62"/>
        <v>0</v>
      </c>
      <c r="CN56" s="117">
        <f t="shared" si="21"/>
        <v>0</v>
      </c>
      <c r="CO56" s="117">
        <f t="shared" si="63"/>
        <v>1</v>
      </c>
      <c r="CP56" s="117">
        <f t="shared" si="64"/>
        <v>0</v>
      </c>
      <c r="CQ56" s="117">
        <f t="shared" si="65"/>
        <v>0</v>
      </c>
      <c r="CR56" s="117">
        <f t="shared" si="66"/>
        <v>1</v>
      </c>
      <c r="CS56" s="117">
        <f t="shared" si="22"/>
        <v>0</v>
      </c>
      <c r="CT56" s="117">
        <f t="shared" si="23"/>
        <v>0</v>
      </c>
      <c r="CU56" s="117">
        <f t="shared" si="24"/>
        <v>0</v>
      </c>
      <c r="CV56" s="117">
        <f t="shared" si="67"/>
        <v>0</v>
      </c>
      <c r="CW56" s="117">
        <f t="shared" si="68"/>
        <v>0</v>
      </c>
      <c r="CX56" s="117">
        <f t="shared" si="25"/>
        <v>0</v>
      </c>
      <c r="CY56" s="117">
        <f t="shared" si="26"/>
        <v>1</v>
      </c>
      <c r="CZ56" s="117">
        <f t="shared" si="69"/>
        <v>1</v>
      </c>
      <c r="DA56" s="117">
        <f t="shared" si="70"/>
        <v>0</v>
      </c>
      <c r="DB56" s="117">
        <f t="shared" si="82"/>
        <v>1</v>
      </c>
      <c r="DC56" s="117">
        <f t="shared" si="27"/>
        <v>0</v>
      </c>
      <c r="DD56" s="117">
        <f t="shared" si="71"/>
        <v>0</v>
      </c>
      <c r="DE56" s="117">
        <f t="shared" si="72"/>
        <v>0</v>
      </c>
      <c r="DF56" s="117">
        <f t="shared" si="28"/>
        <v>0</v>
      </c>
      <c r="DG56" s="117">
        <f t="shared" si="29"/>
        <v>0</v>
      </c>
      <c r="DH56" s="117">
        <f t="shared" si="30"/>
        <v>0</v>
      </c>
      <c r="DI56" s="117">
        <f t="shared" si="73"/>
        <v>0</v>
      </c>
      <c r="DJ56" s="117">
        <f t="shared" si="74"/>
        <v>0</v>
      </c>
      <c r="DK56" s="117">
        <f t="shared" si="75"/>
        <v>0</v>
      </c>
      <c r="DL56" s="117">
        <f t="shared" si="31"/>
        <v>1</v>
      </c>
      <c r="DM56" s="117">
        <f t="shared" si="32"/>
        <v>0</v>
      </c>
      <c r="DN56" s="117">
        <f t="shared" si="33"/>
        <v>1</v>
      </c>
      <c r="DO56" s="117">
        <f t="shared" si="76"/>
        <v>0</v>
      </c>
      <c r="DP56" s="117">
        <f t="shared" si="34"/>
        <v>0</v>
      </c>
      <c r="DQ56" s="117">
        <f t="shared" si="35"/>
        <v>0</v>
      </c>
      <c r="DR56" s="117">
        <f t="shared" si="36"/>
        <v>0</v>
      </c>
      <c r="DS56" s="117">
        <f t="shared" si="77"/>
        <v>0</v>
      </c>
      <c r="DT56" s="117">
        <f t="shared" si="78"/>
        <v>0</v>
      </c>
      <c r="DU56" s="117">
        <f t="shared" si="79"/>
        <v>0</v>
      </c>
      <c r="DV56" s="117">
        <f t="shared" si="37"/>
        <v>0</v>
      </c>
      <c r="DW56" s="117">
        <f t="shared" si="38"/>
        <v>1</v>
      </c>
      <c r="DX56" s="117">
        <f t="shared" si="39"/>
        <v>1</v>
      </c>
      <c r="DY56" s="117">
        <f t="shared" si="40"/>
        <v>0</v>
      </c>
      <c r="DZ56" s="117">
        <f t="shared" si="41"/>
        <v>0</v>
      </c>
      <c r="EA56" s="117">
        <f t="shared" si="42"/>
        <v>0</v>
      </c>
      <c r="EB56" s="118">
        <f t="shared" si="80"/>
        <v>1</v>
      </c>
      <c r="EC56" s="118">
        <f t="shared" si="81"/>
        <v>0</v>
      </c>
      <c r="ED56" s="7"/>
      <c r="EE56" s="7"/>
      <c r="EF56" s="7"/>
      <c r="EG56" s="7"/>
    </row>
    <row r="57" spans="1:137" ht="18" customHeight="1" x14ac:dyDescent="0.25">
      <c r="A57" s="774"/>
      <c r="B57" s="777"/>
      <c r="C57" s="172">
        <v>3</v>
      </c>
      <c r="D57" s="63" t="s">
        <v>457</v>
      </c>
      <c r="E57" s="65" t="s">
        <v>585</v>
      </c>
      <c r="F57" s="161" t="s">
        <v>593</v>
      </c>
      <c r="G57" s="164" t="s">
        <v>573</v>
      </c>
      <c r="H57" s="201" t="s">
        <v>588</v>
      </c>
      <c r="I57" s="146" t="s">
        <v>513</v>
      </c>
      <c r="J57" s="85" t="s">
        <v>454</v>
      </c>
      <c r="K57" s="63" t="s">
        <v>603</v>
      </c>
      <c r="L57" s="293" t="s">
        <v>354</v>
      </c>
      <c r="M57" s="161" t="s">
        <v>517</v>
      </c>
      <c r="N57" s="164" t="s">
        <v>572</v>
      </c>
      <c r="O57" s="161" t="s">
        <v>519</v>
      </c>
      <c r="P57" s="146" t="s">
        <v>592</v>
      </c>
      <c r="Q57" s="85" t="s">
        <v>456</v>
      </c>
      <c r="R57" s="78" t="s">
        <v>515</v>
      </c>
      <c r="S57" s="154" t="s">
        <v>581</v>
      </c>
      <c r="T57" s="161" t="s">
        <v>522</v>
      </c>
      <c r="U57" s="164" t="s">
        <v>237</v>
      </c>
      <c r="V57" s="161" t="s">
        <v>387</v>
      </c>
      <c r="W57" s="146" t="s">
        <v>287</v>
      </c>
      <c r="X57" s="85" t="s">
        <v>301</v>
      </c>
      <c r="Y57" s="42" t="s">
        <v>438</v>
      </c>
      <c r="Z57" s="10" t="s">
        <v>535</v>
      </c>
      <c r="AA57" s="19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X57" s="118"/>
      <c r="AY57" s="118">
        <f t="shared" si="0"/>
        <v>0</v>
      </c>
      <c r="AZ57" s="118">
        <f t="shared" si="43"/>
        <v>0</v>
      </c>
      <c r="BA57" s="118">
        <f t="shared" si="44"/>
        <v>0</v>
      </c>
      <c r="BB57" s="118">
        <f t="shared" si="45"/>
        <v>1</v>
      </c>
      <c r="BC57" s="118">
        <f t="shared" si="46"/>
        <v>1</v>
      </c>
      <c r="BD57" s="118">
        <f t="shared" si="47"/>
        <v>1</v>
      </c>
      <c r="BE57" s="118">
        <f t="shared" si="48"/>
        <v>1</v>
      </c>
      <c r="BF57" s="118">
        <f t="shared" si="1"/>
        <v>0</v>
      </c>
      <c r="BG57" s="117">
        <f t="shared" si="49"/>
        <v>1</v>
      </c>
      <c r="BH57" s="118">
        <f t="shared" si="2"/>
        <v>1</v>
      </c>
      <c r="BI57" s="118">
        <f t="shared" si="3"/>
        <v>0</v>
      </c>
      <c r="BJ57" s="117">
        <f t="shared" si="4"/>
        <v>0</v>
      </c>
      <c r="BK57" s="118">
        <f t="shared" si="5"/>
        <v>0</v>
      </c>
      <c r="BL57" s="118">
        <f t="shared" si="50"/>
        <v>1</v>
      </c>
      <c r="BM57" s="118">
        <f t="shared" si="51"/>
        <v>0</v>
      </c>
      <c r="BN57" s="118">
        <f t="shared" si="6"/>
        <v>1</v>
      </c>
      <c r="BO57" s="117">
        <f t="shared" si="7"/>
        <v>0</v>
      </c>
      <c r="BP57" s="117">
        <f t="shared" si="8"/>
        <v>0</v>
      </c>
      <c r="BQ57" s="117">
        <f t="shared" si="9"/>
        <v>0</v>
      </c>
      <c r="BR57" s="117">
        <f t="shared" si="52"/>
        <v>0</v>
      </c>
      <c r="BS57" s="117">
        <f t="shared" si="53"/>
        <v>1</v>
      </c>
      <c r="BT57" s="117">
        <f t="shared" si="10"/>
        <v>1</v>
      </c>
      <c r="BU57" s="117">
        <f t="shared" si="11"/>
        <v>0</v>
      </c>
      <c r="BV57" s="117">
        <f t="shared" si="12"/>
        <v>1</v>
      </c>
      <c r="BW57" s="117">
        <f t="shared" si="13"/>
        <v>0</v>
      </c>
      <c r="BX57" s="117">
        <f t="shared" si="14"/>
        <v>1</v>
      </c>
      <c r="BY57" s="117">
        <f t="shared" si="54"/>
        <v>0</v>
      </c>
      <c r="BZ57" s="117">
        <f t="shared" si="55"/>
        <v>1</v>
      </c>
      <c r="CA57" s="117">
        <f t="shared" si="56"/>
        <v>0</v>
      </c>
      <c r="CB57" s="117">
        <f t="shared" si="15"/>
        <v>1</v>
      </c>
      <c r="CC57" s="117">
        <f t="shared" si="83"/>
        <v>0</v>
      </c>
      <c r="CD57" s="117">
        <f t="shared" si="57"/>
        <v>0</v>
      </c>
      <c r="CE57" s="117">
        <f t="shared" si="17"/>
        <v>0</v>
      </c>
      <c r="CF57" s="117">
        <f t="shared" si="58"/>
        <v>0</v>
      </c>
      <c r="CG57" s="117">
        <f t="shared" si="59"/>
        <v>0</v>
      </c>
      <c r="CH57" s="117">
        <f t="shared" si="18"/>
        <v>1</v>
      </c>
      <c r="CI57" s="117">
        <f t="shared" si="19"/>
        <v>0</v>
      </c>
      <c r="CJ57" s="117">
        <f t="shared" si="20"/>
        <v>1</v>
      </c>
      <c r="CK57" s="117">
        <f t="shared" si="60"/>
        <v>0</v>
      </c>
      <c r="CL57" s="117">
        <f t="shared" si="61"/>
        <v>0</v>
      </c>
      <c r="CM57" s="117">
        <f t="shared" si="62"/>
        <v>0</v>
      </c>
      <c r="CN57" s="117">
        <f t="shared" si="21"/>
        <v>0</v>
      </c>
      <c r="CO57" s="117">
        <f t="shared" si="63"/>
        <v>1</v>
      </c>
      <c r="CP57" s="117">
        <f t="shared" si="64"/>
        <v>0</v>
      </c>
      <c r="CQ57" s="117">
        <f t="shared" si="65"/>
        <v>0</v>
      </c>
      <c r="CR57" s="117">
        <f t="shared" si="66"/>
        <v>1</v>
      </c>
      <c r="CS57" s="117">
        <f t="shared" si="22"/>
        <v>0</v>
      </c>
      <c r="CT57" s="117">
        <f t="shared" si="23"/>
        <v>0</v>
      </c>
      <c r="CU57" s="117">
        <f t="shared" si="24"/>
        <v>0</v>
      </c>
      <c r="CV57" s="117">
        <f t="shared" si="67"/>
        <v>1</v>
      </c>
      <c r="CW57" s="117">
        <f t="shared" si="68"/>
        <v>0</v>
      </c>
      <c r="CX57" s="117">
        <f t="shared" si="25"/>
        <v>1</v>
      </c>
      <c r="CY57" s="117">
        <f t="shared" si="26"/>
        <v>1</v>
      </c>
      <c r="CZ57" s="117">
        <f t="shared" si="69"/>
        <v>1</v>
      </c>
      <c r="DA57" s="117">
        <f t="shared" si="70"/>
        <v>0</v>
      </c>
      <c r="DB57" s="117">
        <f t="shared" si="82"/>
        <v>1</v>
      </c>
      <c r="DC57" s="117">
        <f t="shared" si="27"/>
        <v>0</v>
      </c>
      <c r="DD57" s="117">
        <f t="shared" si="71"/>
        <v>0</v>
      </c>
      <c r="DE57" s="117">
        <f t="shared" si="72"/>
        <v>0</v>
      </c>
      <c r="DF57" s="117">
        <f t="shared" si="28"/>
        <v>1</v>
      </c>
      <c r="DG57" s="117">
        <f t="shared" si="29"/>
        <v>0</v>
      </c>
      <c r="DH57" s="117">
        <f t="shared" si="30"/>
        <v>1</v>
      </c>
      <c r="DI57" s="117">
        <f t="shared" si="73"/>
        <v>1</v>
      </c>
      <c r="DJ57" s="117">
        <f t="shared" si="74"/>
        <v>0</v>
      </c>
      <c r="DK57" s="117">
        <f t="shared" si="75"/>
        <v>1</v>
      </c>
      <c r="DL57" s="117">
        <f t="shared" si="31"/>
        <v>1</v>
      </c>
      <c r="DM57" s="117">
        <f t="shared" si="32"/>
        <v>0</v>
      </c>
      <c r="DN57" s="117">
        <f t="shared" si="33"/>
        <v>1</v>
      </c>
      <c r="DO57" s="117">
        <f t="shared" si="76"/>
        <v>0</v>
      </c>
      <c r="DP57" s="117">
        <f t="shared" si="34"/>
        <v>0</v>
      </c>
      <c r="DQ57" s="117">
        <f t="shared" si="35"/>
        <v>0</v>
      </c>
      <c r="DR57" s="117">
        <f t="shared" si="36"/>
        <v>0</v>
      </c>
      <c r="DS57" s="117">
        <f t="shared" si="77"/>
        <v>0</v>
      </c>
      <c r="DT57" s="117">
        <f t="shared" si="78"/>
        <v>1</v>
      </c>
      <c r="DU57" s="117">
        <f t="shared" si="79"/>
        <v>1</v>
      </c>
      <c r="DV57" s="117">
        <f t="shared" si="37"/>
        <v>0</v>
      </c>
      <c r="DW57" s="117">
        <f t="shared" si="38"/>
        <v>1</v>
      </c>
      <c r="DX57" s="117">
        <f t="shared" si="39"/>
        <v>1</v>
      </c>
      <c r="DY57" s="117">
        <f t="shared" si="40"/>
        <v>0</v>
      </c>
      <c r="DZ57" s="117">
        <f t="shared" si="41"/>
        <v>0</v>
      </c>
      <c r="EA57" s="117">
        <f t="shared" si="42"/>
        <v>0</v>
      </c>
      <c r="EB57" s="118">
        <f t="shared" si="80"/>
        <v>0</v>
      </c>
      <c r="EC57" s="118">
        <f t="shared" si="81"/>
        <v>0</v>
      </c>
      <c r="ED57" s="7"/>
      <c r="EE57" s="7"/>
      <c r="EF57" s="7"/>
      <c r="EG57" s="7"/>
    </row>
    <row r="58" spans="1:137" ht="18" customHeight="1" x14ac:dyDescent="0.25">
      <c r="A58" s="774"/>
      <c r="B58" s="777"/>
      <c r="C58" s="172">
        <v>4</v>
      </c>
      <c r="D58" s="63" t="s">
        <v>457</v>
      </c>
      <c r="E58" s="65" t="s">
        <v>511</v>
      </c>
      <c r="F58" s="161" t="s">
        <v>596</v>
      </c>
      <c r="G58" s="164" t="s">
        <v>573</v>
      </c>
      <c r="H58" s="161" t="s">
        <v>588</v>
      </c>
      <c r="I58" s="146" t="s">
        <v>267</v>
      </c>
      <c r="J58" s="85" t="s">
        <v>454</v>
      </c>
      <c r="K58" s="294" t="s">
        <v>354</v>
      </c>
      <c r="L58" s="65" t="s">
        <v>391</v>
      </c>
      <c r="M58" s="161" t="s">
        <v>517</v>
      </c>
      <c r="N58" s="164" t="s">
        <v>572</v>
      </c>
      <c r="O58" s="161" t="s">
        <v>519</v>
      </c>
      <c r="P58" s="146" t="s">
        <v>592</v>
      </c>
      <c r="Q58" s="85" t="s">
        <v>456</v>
      </c>
      <c r="R58" s="78" t="s">
        <v>515</v>
      </c>
      <c r="S58" s="154" t="s">
        <v>581</v>
      </c>
      <c r="T58" s="161" t="s">
        <v>522</v>
      </c>
      <c r="U58" s="164" t="s">
        <v>237</v>
      </c>
      <c r="V58" s="161" t="s">
        <v>387</v>
      </c>
      <c r="W58" s="146" t="s">
        <v>287</v>
      </c>
      <c r="X58" s="85" t="s">
        <v>301</v>
      </c>
      <c r="Y58" s="42" t="s">
        <v>439</v>
      </c>
      <c r="Z58" s="10" t="s">
        <v>539</v>
      </c>
      <c r="AA58" s="6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X58" s="118"/>
      <c r="AY58" s="118">
        <f t="shared" si="0"/>
        <v>0</v>
      </c>
      <c r="AZ58" s="118">
        <f t="shared" si="43"/>
        <v>0</v>
      </c>
      <c r="BA58" s="118">
        <f t="shared" si="44"/>
        <v>0</v>
      </c>
      <c r="BB58" s="118">
        <f t="shared" si="45"/>
        <v>0</v>
      </c>
      <c r="BC58" s="118">
        <f t="shared" si="46"/>
        <v>0</v>
      </c>
      <c r="BD58" s="118">
        <f t="shared" si="47"/>
        <v>1</v>
      </c>
      <c r="BE58" s="118">
        <f t="shared" si="48"/>
        <v>1</v>
      </c>
      <c r="BF58" s="118">
        <f t="shared" si="1"/>
        <v>0</v>
      </c>
      <c r="BG58" s="117">
        <f t="shared" si="49"/>
        <v>1</v>
      </c>
      <c r="BH58" s="118">
        <f t="shared" si="2"/>
        <v>1</v>
      </c>
      <c r="BI58" s="118">
        <f t="shared" si="3"/>
        <v>0</v>
      </c>
      <c r="BJ58" s="117">
        <f t="shared" si="4"/>
        <v>0</v>
      </c>
      <c r="BK58" s="118">
        <f t="shared" si="5"/>
        <v>0</v>
      </c>
      <c r="BL58" s="118">
        <f t="shared" si="50"/>
        <v>1</v>
      </c>
      <c r="BM58" s="118">
        <f t="shared" si="51"/>
        <v>0</v>
      </c>
      <c r="BN58" s="118">
        <f t="shared" si="6"/>
        <v>1</v>
      </c>
      <c r="BO58" s="117">
        <f t="shared" si="7"/>
        <v>1</v>
      </c>
      <c r="BP58" s="117">
        <f t="shared" si="8"/>
        <v>0</v>
      </c>
      <c r="BQ58" s="117">
        <f t="shared" si="9"/>
        <v>1</v>
      </c>
      <c r="BR58" s="117">
        <f t="shared" si="52"/>
        <v>0</v>
      </c>
      <c r="BS58" s="117">
        <f t="shared" si="53"/>
        <v>1</v>
      </c>
      <c r="BT58" s="117">
        <f t="shared" si="10"/>
        <v>1</v>
      </c>
      <c r="BU58" s="117">
        <f t="shared" si="11"/>
        <v>0</v>
      </c>
      <c r="BV58" s="117">
        <f t="shared" si="12"/>
        <v>0</v>
      </c>
      <c r="BW58" s="117">
        <f t="shared" si="13"/>
        <v>0</v>
      </c>
      <c r="BX58" s="117">
        <f t="shared" si="14"/>
        <v>0</v>
      </c>
      <c r="BY58" s="117">
        <f t="shared" si="54"/>
        <v>0</v>
      </c>
      <c r="BZ58" s="117">
        <f t="shared" si="55"/>
        <v>0</v>
      </c>
      <c r="CA58" s="117">
        <f t="shared" si="56"/>
        <v>0</v>
      </c>
      <c r="CB58" s="117">
        <f t="shared" si="15"/>
        <v>0</v>
      </c>
      <c r="CC58" s="117">
        <f t="shared" si="83"/>
        <v>0</v>
      </c>
      <c r="CD58" s="117">
        <f t="shared" si="57"/>
        <v>0</v>
      </c>
      <c r="CE58" s="117">
        <f t="shared" si="17"/>
        <v>0</v>
      </c>
      <c r="CF58" s="117">
        <f t="shared" si="58"/>
        <v>0</v>
      </c>
      <c r="CG58" s="117">
        <f t="shared" si="59"/>
        <v>0</v>
      </c>
      <c r="CH58" s="117">
        <f t="shared" si="18"/>
        <v>1</v>
      </c>
      <c r="CI58" s="117">
        <f t="shared" si="19"/>
        <v>0</v>
      </c>
      <c r="CJ58" s="117">
        <f t="shared" si="20"/>
        <v>1</v>
      </c>
      <c r="CK58" s="117">
        <f t="shared" si="60"/>
        <v>0</v>
      </c>
      <c r="CL58" s="117">
        <f t="shared" si="61"/>
        <v>0</v>
      </c>
      <c r="CM58" s="117">
        <f t="shared" si="62"/>
        <v>0</v>
      </c>
      <c r="CN58" s="117">
        <f t="shared" si="21"/>
        <v>0</v>
      </c>
      <c r="CO58" s="117">
        <f t="shared" si="63"/>
        <v>1</v>
      </c>
      <c r="CP58" s="117">
        <f t="shared" si="64"/>
        <v>0</v>
      </c>
      <c r="CQ58" s="117">
        <f t="shared" si="65"/>
        <v>0</v>
      </c>
      <c r="CR58" s="117">
        <f t="shared" si="66"/>
        <v>1</v>
      </c>
      <c r="CS58" s="117">
        <f t="shared" si="22"/>
        <v>0</v>
      </c>
      <c r="CT58" s="117">
        <f t="shared" si="23"/>
        <v>0</v>
      </c>
      <c r="CU58" s="117">
        <f t="shared" si="24"/>
        <v>0</v>
      </c>
      <c r="CV58" s="117">
        <f t="shared" si="67"/>
        <v>1</v>
      </c>
      <c r="CW58" s="117">
        <f t="shared" si="68"/>
        <v>0</v>
      </c>
      <c r="CX58" s="117">
        <f t="shared" si="25"/>
        <v>1</v>
      </c>
      <c r="CY58" s="117">
        <f t="shared" si="26"/>
        <v>1</v>
      </c>
      <c r="CZ58" s="117">
        <f t="shared" si="69"/>
        <v>0</v>
      </c>
      <c r="DA58" s="117">
        <f t="shared" si="70"/>
        <v>0</v>
      </c>
      <c r="DB58" s="117">
        <f t="shared" si="82"/>
        <v>0</v>
      </c>
      <c r="DC58" s="117">
        <f t="shared" si="27"/>
        <v>0</v>
      </c>
      <c r="DD58" s="117">
        <f t="shared" si="71"/>
        <v>0</v>
      </c>
      <c r="DE58" s="117">
        <f t="shared" si="72"/>
        <v>0</v>
      </c>
      <c r="DF58" s="117">
        <f t="shared" si="28"/>
        <v>1</v>
      </c>
      <c r="DG58" s="117">
        <f t="shared" si="29"/>
        <v>0</v>
      </c>
      <c r="DH58" s="117">
        <f t="shared" si="30"/>
        <v>1</v>
      </c>
      <c r="DI58" s="117">
        <f t="shared" si="73"/>
        <v>1</v>
      </c>
      <c r="DJ58" s="117">
        <f t="shared" si="74"/>
        <v>0</v>
      </c>
      <c r="DK58" s="117">
        <f t="shared" si="75"/>
        <v>1</v>
      </c>
      <c r="DL58" s="117">
        <f t="shared" si="31"/>
        <v>1</v>
      </c>
      <c r="DM58" s="117">
        <f t="shared" si="32"/>
        <v>0</v>
      </c>
      <c r="DN58" s="117">
        <f t="shared" si="33"/>
        <v>1</v>
      </c>
      <c r="DO58" s="117">
        <f t="shared" si="76"/>
        <v>0</v>
      </c>
      <c r="DP58" s="117">
        <f t="shared" si="34"/>
        <v>0</v>
      </c>
      <c r="DQ58" s="117">
        <f t="shared" si="35"/>
        <v>1</v>
      </c>
      <c r="DR58" s="117">
        <f t="shared" si="36"/>
        <v>1</v>
      </c>
      <c r="DS58" s="117">
        <f t="shared" si="77"/>
        <v>0</v>
      </c>
      <c r="DT58" s="117">
        <f t="shared" si="78"/>
        <v>1</v>
      </c>
      <c r="DU58" s="117">
        <f t="shared" si="79"/>
        <v>1</v>
      </c>
      <c r="DV58" s="117">
        <f t="shared" si="37"/>
        <v>0</v>
      </c>
      <c r="DW58" s="117">
        <f t="shared" si="38"/>
        <v>1</v>
      </c>
      <c r="DX58" s="117">
        <f t="shared" si="39"/>
        <v>1</v>
      </c>
      <c r="DY58" s="117">
        <f t="shared" si="40"/>
        <v>0</v>
      </c>
      <c r="DZ58" s="117">
        <f t="shared" si="41"/>
        <v>0</v>
      </c>
      <c r="EA58" s="117">
        <f t="shared" si="42"/>
        <v>0</v>
      </c>
      <c r="EB58" s="118">
        <f t="shared" si="80"/>
        <v>1</v>
      </c>
      <c r="EC58" s="118">
        <f t="shared" si="81"/>
        <v>1</v>
      </c>
      <c r="ED58" s="7"/>
      <c r="EE58" s="7"/>
      <c r="EF58" s="7"/>
      <c r="EG58" s="7"/>
    </row>
    <row r="59" spans="1:137" ht="18" customHeight="1" x14ac:dyDescent="0.25">
      <c r="A59" s="774"/>
      <c r="B59" s="777"/>
      <c r="C59" s="172">
        <v>5</v>
      </c>
      <c r="D59" s="63" t="s">
        <v>457</v>
      </c>
      <c r="E59" s="65" t="s">
        <v>511</v>
      </c>
      <c r="F59" s="161" t="s">
        <v>596</v>
      </c>
      <c r="G59" s="164" t="s">
        <v>575</v>
      </c>
      <c r="H59" s="161" t="s">
        <v>588</v>
      </c>
      <c r="I59" s="146" t="s">
        <v>267</v>
      </c>
      <c r="J59" s="288" t="s">
        <v>354</v>
      </c>
      <c r="K59" s="63" t="s">
        <v>517</v>
      </c>
      <c r="L59" s="65" t="s">
        <v>391</v>
      </c>
      <c r="M59" s="161" t="s">
        <v>579</v>
      </c>
      <c r="N59" s="289" t="s">
        <v>354</v>
      </c>
      <c r="O59" s="161" t="s">
        <v>572</v>
      </c>
      <c r="P59" s="146" t="s">
        <v>576</v>
      </c>
      <c r="Q59" s="85" t="s">
        <v>592</v>
      </c>
      <c r="R59" s="78" t="s">
        <v>581</v>
      </c>
      <c r="S59" s="154" t="s">
        <v>522</v>
      </c>
      <c r="T59" s="283" t="s">
        <v>354</v>
      </c>
      <c r="U59" s="260" t="s">
        <v>519</v>
      </c>
      <c r="V59" s="161" t="s">
        <v>509</v>
      </c>
      <c r="W59" s="146" t="s">
        <v>237</v>
      </c>
      <c r="X59" s="85" t="s">
        <v>287</v>
      </c>
      <c r="Y59" s="42" t="s">
        <v>440</v>
      </c>
      <c r="Z59" s="10" t="s">
        <v>448</v>
      </c>
      <c r="AA59" s="6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X59" s="118"/>
      <c r="AY59" s="118">
        <f t="shared" si="0"/>
        <v>0</v>
      </c>
      <c r="AZ59" s="118">
        <f t="shared" si="43"/>
        <v>0</v>
      </c>
      <c r="BA59" s="118">
        <f t="shared" si="44"/>
        <v>0</v>
      </c>
      <c r="BB59" s="118">
        <f t="shared" si="45"/>
        <v>0</v>
      </c>
      <c r="BC59" s="118">
        <f t="shared" si="46"/>
        <v>0</v>
      </c>
      <c r="BD59" s="118">
        <f t="shared" si="47"/>
        <v>1</v>
      </c>
      <c r="BE59" s="118">
        <f t="shared" si="48"/>
        <v>0</v>
      </c>
      <c r="BF59" s="118">
        <f t="shared" si="1"/>
        <v>0</v>
      </c>
      <c r="BG59" s="117">
        <f t="shared" si="49"/>
        <v>0</v>
      </c>
      <c r="BH59" s="118">
        <f t="shared" si="2"/>
        <v>0</v>
      </c>
      <c r="BI59" s="118">
        <f t="shared" si="3"/>
        <v>1</v>
      </c>
      <c r="BJ59" s="117">
        <f t="shared" si="4"/>
        <v>0</v>
      </c>
      <c r="BK59" s="118">
        <f t="shared" si="5"/>
        <v>1</v>
      </c>
      <c r="BL59" s="118">
        <f t="shared" si="50"/>
        <v>0</v>
      </c>
      <c r="BM59" s="118">
        <f t="shared" si="51"/>
        <v>0</v>
      </c>
      <c r="BN59" s="118">
        <f t="shared" si="6"/>
        <v>0</v>
      </c>
      <c r="BO59" s="117">
        <f t="shared" si="7"/>
        <v>1</v>
      </c>
      <c r="BP59" s="117">
        <f t="shared" si="8"/>
        <v>0</v>
      </c>
      <c r="BQ59" s="117">
        <f t="shared" si="9"/>
        <v>1</v>
      </c>
      <c r="BR59" s="117">
        <f t="shared" si="52"/>
        <v>1</v>
      </c>
      <c r="BS59" s="117">
        <f t="shared" si="53"/>
        <v>0</v>
      </c>
      <c r="BT59" s="117">
        <f t="shared" si="10"/>
        <v>1</v>
      </c>
      <c r="BU59" s="117">
        <f t="shared" si="11"/>
        <v>0</v>
      </c>
      <c r="BV59" s="117">
        <f t="shared" si="12"/>
        <v>0</v>
      </c>
      <c r="BW59" s="117">
        <f t="shared" si="13"/>
        <v>0</v>
      </c>
      <c r="BX59" s="117">
        <f t="shared" si="14"/>
        <v>0</v>
      </c>
      <c r="BY59" s="117">
        <f t="shared" si="54"/>
        <v>0</v>
      </c>
      <c r="BZ59" s="117">
        <f t="shared" si="55"/>
        <v>0</v>
      </c>
      <c r="CA59" s="117">
        <f t="shared" si="56"/>
        <v>1</v>
      </c>
      <c r="CB59" s="117">
        <f t="shared" si="15"/>
        <v>1</v>
      </c>
      <c r="CC59" s="117">
        <f t="shared" si="83"/>
        <v>0</v>
      </c>
      <c r="CD59" s="117">
        <f t="shared" si="57"/>
        <v>0</v>
      </c>
      <c r="CE59" s="117">
        <f t="shared" si="17"/>
        <v>0</v>
      </c>
      <c r="CF59" s="117">
        <f t="shared" si="58"/>
        <v>0</v>
      </c>
      <c r="CG59" s="117">
        <f t="shared" si="59"/>
        <v>0</v>
      </c>
      <c r="CH59" s="117">
        <f t="shared" si="18"/>
        <v>1</v>
      </c>
      <c r="CI59" s="117">
        <f t="shared" si="19"/>
        <v>0</v>
      </c>
      <c r="CJ59" s="117">
        <f t="shared" si="20"/>
        <v>1</v>
      </c>
      <c r="CK59" s="117">
        <f t="shared" si="60"/>
        <v>0</v>
      </c>
      <c r="CL59" s="117">
        <f t="shared" si="61"/>
        <v>0</v>
      </c>
      <c r="CM59" s="117">
        <f t="shared" si="62"/>
        <v>0</v>
      </c>
      <c r="CN59" s="117">
        <f t="shared" si="21"/>
        <v>0</v>
      </c>
      <c r="CO59" s="117">
        <f t="shared" si="63"/>
        <v>1</v>
      </c>
      <c r="CP59" s="117">
        <f t="shared" si="64"/>
        <v>0</v>
      </c>
      <c r="CQ59" s="117">
        <f t="shared" si="65"/>
        <v>0</v>
      </c>
      <c r="CR59" s="117">
        <f t="shared" si="66"/>
        <v>1</v>
      </c>
      <c r="CS59" s="117">
        <f t="shared" si="22"/>
        <v>0</v>
      </c>
      <c r="CT59" s="117">
        <f t="shared" si="23"/>
        <v>0</v>
      </c>
      <c r="CU59" s="117">
        <f t="shared" si="24"/>
        <v>0</v>
      </c>
      <c r="CV59" s="117">
        <f t="shared" si="67"/>
        <v>1</v>
      </c>
      <c r="CW59" s="117">
        <f t="shared" si="68"/>
        <v>0</v>
      </c>
      <c r="CX59" s="117">
        <f t="shared" si="25"/>
        <v>1</v>
      </c>
      <c r="CY59" s="117">
        <f t="shared" si="26"/>
        <v>0</v>
      </c>
      <c r="CZ59" s="117">
        <f t="shared" si="69"/>
        <v>0</v>
      </c>
      <c r="DA59" s="117">
        <f t="shared" si="70"/>
        <v>0</v>
      </c>
      <c r="DB59" s="117">
        <f t="shared" si="82"/>
        <v>0</v>
      </c>
      <c r="DC59" s="117">
        <f t="shared" si="27"/>
        <v>0</v>
      </c>
      <c r="DD59" s="117">
        <f t="shared" si="71"/>
        <v>0</v>
      </c>
      <c r="DE59" s="117">
        <f t="shared" si="72"/>
        <v>0</v>
      </c>
      <c r="DF59" s="117">
        <f t="shared" si="28"/>
        <v>1</v>
      </c>
      <c r="DG59" s="117">
        <f t="shared" si="29"/>
        <v>0</v>
      </c>
      <c r="DH59" s="117">
        <f t="shared" si="30"/>
        <v>1</v>
      </c>
      <c r="DI59" s="117">
        <f t="shared" si="73"/>
        <v>1</v>
      </c>
      <c r="DJ59" s="117">
        <f t="shared" si="74"/>
        <v>0</v>
      </c>
      <c r="DK59" s="117">
        <f t="shared" si="75"/>
        <v>1</v>
      </c>
      <c r="DL59" s="117">
        <f t="shared" si="31"/>
        <v>1</v>
      </c>
      <c r="DM59" s="117">
        <f t="shared" si="32"/>
        <v>0</v>
      </c>
      <c r="DN59" s="117">
        <f t="shared" si="33"/>
        <v>1</v>
      </c>
      <c r="DO59" s="117">
        <f t="shared" si="76"/>
        <v>0</v>
      </c>
      <c r="DP59" s="117">
        <f t="shared" si="34"/>
        <v>0</v>
      </c>
      <c r="DQ59" s="117">
        <f t="shared" si="35"/>
        <v>1</v>
      </c>
      <c r="DR59" s="117">
        <f t="shared" si="36"/>
        <v>1</v>
      </c>
      <c r="DS59" s="117">
        <f t="shared" si="77"/>
        <v>0</v>
      </c>
      <c r="DT59" s="117">
        <f t="shared" si="78"/>
        <v>1</v>
      </c>
      <c r="DU59" s="117">
        <f t="shared" si="79"/>
        <v>1</v>
      </c>
      <c r="DV59" s="117">
        <f t="shared" si="37"/>
        <v>0</v>
      </c>
      <c r="DW59" s="117">
        <f t="shared" si="38"/>
        <v>1</v>
      </c>
      <c r="DX59" s="117">
        <f t="shared" si="39"/>
        <v>1</v>
      </c>
      <c r="DY59" s="117">
        <f t="shared" si="40"/>
        <v>0</v>
      </c>
      <c r="DZ59" s="117">
        <f t="shared" si="41"/>
        <v>0</v>
      </c>
      <c r="EA59" s="117">
        <f t="shared" si="42"/>
        <v>0</v>
      </c>
      <c r="EB59" s="118">
        <f t="shared" si="80"/>
        <v>1</v>
      </c>
      <c r="EC59" s="118">
        <f t="shared" si="81"/>
        <v>1</v>
      </c>
      <c r="ED59" s="7"/>
      <c r="EE59" s="7"/>
      <c r="EF59" s="7"/>
      <c r="EG59" s="7"/>
    </row>
    <row r="60" spans="1:137" ht="18" customHeight="1" x14ac:dyDescent="0.25">
      <c r="A60" s="774"/>
      <c r="B60" s="777"/>
      <c r="C60" s="172">
        <v>6</v>
      </c>
      <c r="D60" s="63" t="s">
        <v>585</v>
      </c>
      <c r="E60" s="293" t="s">
        <v>354</v>
      </c>
      <c r="F60" s="161" t="s">
        <v>457</v>
      </c>
      <c r="G60" s="164" t="s">
        <v>575</v>
      </c>
      <c r="H60" s="161" t="s">
        <v>456</v>
      </c>
      <c r="I60" s="146" t="s">
        <v>267</v>
      </c>
      <c r="J60" s="85" t="s">
        <v>513</v>
      </c>
      <c r="K60" s="63" t="s">
        <v>517</v>
      </c>
      <c r="L60" s="65" t="s">
        <v>603</v>
      </c>
      <c r="M60" s="161" t="s">
        <v>579</v>
      </c>
      <c r="N60" s="164" t="s">
        <v>588</v>
      </c>
      <c r="O60" s="161" t="s">
        <v>572</v>
      </c>
      <c r="P60" s="146" t="s">
        <v>576</v>
      </c>
      <c r="Q60" s="85" t="s">
        <v>592</v>
      </c>
      <c r="R60" s="78" t="s">
        <v>581</v>
      </c>
      <c r="S60" s="154" t="s">
        <v>522</v>
      </c>
      <c r="T60" s="161" t="s">
        <v>570</v>
      </c>
      <c r="U60" s="260" t="s">
        <v>519</v>
      </c>
      <c r="V60" s="161" t="s">
        <v>509</v>
      </c>
      <c r="W60" s="146" t="s">
        <v>237</v>
      </c>
      <c r="X60" s="85" t="s">
        <v>287</v>
      </c>
      <c r="Y60" s="42" t="s">
        <v>597</v>
      </c>
      <c r="Z60" s="10" t="s">
        <v>428</v>
      </c>
      <c r="AA60" s="6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X60" s="118"/>
      <c r="AY60" s="118">
        <f t="shared" si="0"/>
        <v>0</v>
      </c>
      <c r="AZ60" s="118">
        <f t="shared" si="43"/>
        <v>1</v>
      </c>
      <c r="BA60" s="118">
        <f t="shared" si="44"/>
        <v>0</v>
      </c>
      <c r="BB60" s="118">
        <f t="shared" si="45"/>
        <v>1</v>
      </c>
      <c r="BC60" s="118">
        <f t="shared" si="46"/>
        <v>1</v>
      </c>
      <c r="BD60" s="118">
        <f t="shared" si="47"/>
        <v>1</v>
      </c>
      <c r="BE60" s="118">
        <f t="shared" si="48"/>
        <v>0</v>
      </c>
      <c r="BF60" s="118">
        <f t="shared" si="1"/>
        <v>0</v>
      </c>
      <c r="BG60" s="117">
        <f t="shared" si="49"/>
        <v>0</v>
      </c>
      <c r="BH60" s="118">
        <f t="shared" si="2"/>
        <v>0</v>
      </c>
      <c r="BI60" s="118">
        <f t="shared" si="3"/>
        <v>1</v>
      </c>
      <c r="BJ60" s="117">
        <f t="shared" si="4"/>
        <v>0</v>
      </c>
      <c r="BK60" s="118">
        <f t="shared" si="5"/>
        <v>1</v>
      </c>
      <c r="BL60" s="118">
        <f t="shared" si="50"/>
        <v>0</v>
      </c>
      <c r="BM60" s="118">
        <f t="shared" si="51"/>
        <v>0</v>
      </c>
      <c r="BN60" s="118">
        <f t="shared" si="6"/>
        <v>0</v>
      </c>
      <c r="BO60" s="117">
        <f t="shared" si="7"/>
        <v>0</v>
      </c>
      <c r="BP60" s="117">
        <f t="shared" si="8"/>
        <v>0</v>
      </c>
      <c r="BQ60" s="117">
        <f t="shared" si="9"/>
        <v>0</v>
      </c>
      <c r="BR60" s="117">
        <f t="shared" si="52"/>
        <v>1</v>
      </c>
      <c r="BS60" s="117">
        <f t="shared" si="53"/>
        <v>0</v>
      </c>
      <c r="BT60" s="117">
        <f t="shared" si="10"/>
        <v>1</v>
      </c>
      <c r="BU60" s="117">
        <f t="shared" si="11"/>
        <v>0</v>
      </c>
      <c r="BV60" s="117">
        <f t="shared" si="12"/>
        <v>1</v>
      </c>
      <c r="BW60" s="117">
        <f t="shared" si="13"/>
        <v>0</v>
      </c>
      <c r="BX60" s="117">
        <f t="shared" si="14"/>
        <v>1</v>
      </c>
      <c r="BY60" s="117">
        <f t="shared" si="54"/>
        <v>0</v>
      </c>
      <c r="BZ60" s="117">
        <f t="shared" si="55"/>
        <v>0</v>
      </c>
      <c r="CA60" s="117">
        <f t="shared" si="56"/>
        <v>1</v>
      </c>
      <c r="CB60" s="117">
        <f t="shared" si="15"/>
        <v>1</v>
      </c>
      <c r="CC60" s="117">
        <f t="shared" si="83"/>
        <v>0</v>
      </c>
      <c r="CD60" s="117">
        <f t="shared" si="57"/>
        <v>0</v>
      </c>
      <c r="CE60" s="117">
        <f t="shared" si="17"/>
        <v>0</v>
      </c>
      <c r="CF60" s="117">
        <f t="shared" si="58"/>
        <v>0</v>
      </c>
      <c r="CG60" s="117">
        <f t="shared" si="59"/>
        <v>0</v>
      </c>
      <c r="CH60" s="117">
        <f t="shared" si="18"/>
        <v>1</v>
      </c>
      <c r="CI60" s="117">
        <f t="shared" si="19"/>
        <v>0</v>
      </c>
      <c r="CJ60" s="117">
        <f t="shared" si="20"/>
        <v>1</v>
      </c>
      <c r="CK60" s="117">
        <f t="shared" si="60"/>
        <v>0</v>
      </c>
      <c r="CL60" s="117">
        <f t="shared" si="61"/>
        <v>0</v>
      </c>
      <c r="CM60" s="117">
        <f t="shared" si="62"/>
        <v>0</v>
      </c>
      <c r="CN60" s="117">
        <f t="shared" si="21"/>
        <v>0</v>
      </c>
      <c r="CO60" s="117">
        <f t="shared" si="63"/>
        <v>1</v>
      </c>
      <c r="CP60" s="117">
        <f t="shared" si="64"/>
        <v>0</v>
      </c>
      <c r="CQ60" s="117">
        <f t="shared" si="65"/>
        <v>0</v>
      </c>
      <c r="CR60" s="117">
        <f t="shared" si="66"/>
        <v>1</v>
      </c>
      <c r="CS60" s="117">
        <f t="shared" si="22"/>
        <v>0</v>
      </c>
      <c r="CT60" s="117">
        <f t="shared" si="23"/>
        <v>0</v>
      </c>
      <c r="CU60" s="117">
        <f t="shared" si="24"/>
        <v>0</v>
      </c>
      <c r="CV60" s="117">
        <f t="shared" si="67"/>
        <v>1</v>
      </c>
      <c r="CW60" s="117">
        <f t="shared" si="68"/>
        <v>0</v>
      </c>
      <c r="CX60" s="117">
        <f t="shared" si="25"/>
        <v>1</v>
      </c>
      <c r="CY60" s="117">
        <f t="shared" si="26"/>
        <v>0</v>
      </c>
      <c r="CZ60" s="117">
        <f t="shared" si="69"/>
        <v>1</v>
      </c>
      <c r="DA60" s="117">
        <f t="shared" si="70"/>
        <v>0</v>
      </c>
      <c r="DB60" s="117">
        <f t="shared" si="82"/>
        <v>1</v>
      </c>
      <c r="DC60" s="117">
        <f t="shared" si="27"/>
        <v>0</v>
      </c>
      <c r="DD60" s="117">
        <f t="shared" si="71"/>
        <v>0</v>
      </c>
      <c r="DE60" s="117">
        <f t="shared" si="72"/>
        <v>0</v>
      </c>
      <c r="DF60" s="117">
        <f t="shared" si="28"/>
        <v>1</v>
      </c>
      <c r="DG60" s="117">
        <f t="shared" si="29"/>
        <v>0</v>
      </c>
      <c r="DH60" s="117">
        <f t="shared" si="30"/>
        <v>1</v>
      </c>
      <c r="DI60" s="117">
        <f t="shared" si="73"/>
        <v>1</v>
      </c>
      <c r="DJ60" s="117">
        <f t="shared" si="74"/>
        <v>0</v>
      </c>
      <c r="DK60" s="117">
        <f t="shared" si="75"/>
        <v>1</v>
      </c>
      <c r="DL60" s="117">
        <f t="shared" si="31"/>
        <v>1</v>
      </c>
      <c r="DM60" s="117">
        <f t="shared" si="32"/>
        <v>0</v>
      </c>
      <c r="DN60" s="117">
        <f t="shared" si="33"/>
        <v>1</v>
      </c>
      <c r="DO60" s="117">
        <f t="shared" si="76"/>
        <v>0</v>
      </c>
      <c r="DP60" s="117">
        <f t="shared" si="34"/>
        <v>0</v>
      </c>
      <c r="DQ60" s="117">
        <f t="shared" si="35"/>
        <v>1</v>
      </c>
      <c r="DR60" s="117">
        <f t="shared" si="36"/>
        <v>1</v>
      </c>
      <c r="DS60" s="117">
        <f t="shared" si="77"/>
        <v>0</v>
      </c>
      <c r="DT60" s="117">
        <f t="shared" si="78"/>
        <v>1</v>
      </c>
      <c r="DU60" s="117">
        <f t="shared" si="79"/>
        <v>1</v>
      </c>
      <c r="DV60" s="117">
        <f t="shared" si="37"/>
        <v>0</v>
      </c>
      <c r="DW60" s="117">
        <f t="shared" si="38"/>
        <v>1</v>
      </c>
      <c r="DX60" s="117">
        <f t="shared" si="39"/>
        <v>1</v>
      </c>
      <c r="DY60" s="117">
        <f t="shared" si="40"/>
        <v>0</v>
      </c>
      <c r="DZ60" s="117">
        <f t="shared" si="41"/>
        <v>0</v>
      </c>
      <c r="EA60" s="117">
        <f t="shared" si="42"/>
        <v>0</v>
      </c>
      <c r="EB60" s="118">
        <f t="shared" si="80"/>
        <v>0</v>
      </c>
      <c r="EC60" s="118">
        <f t="shared" si="81"/>
        <v>0</v>
      </c>
      <c r="ED60" s="7"/>
      <c r="EE60" s="7"/>
      <c r="EF60" s="7"/>
      <c r="EG60" s="7"/>
    </row>
    <row r="61" spans="1:137" ht="18" customHeight="1" x14ac:dyDescent="0.25">
      <c r="A61" s="774"/>
      <c r="B61" s="777"/>
      <c r="C61" s="172">
        <v>7</v>
      </c>
      <c r="D61" s="63" t="s">
        <v>585</v>
      </c>
      <c r="E61" s="65" t="s">
        <v>592</v>
      </c>
      <c r="F61" s="161" t="s">
        <v>457</v>
      </c>
      <c r="G61" s="164" t="s">
        <v>575</v>
      </c>
      <c r="H61" s="161" t="s">
        <v>456</v>
      </c>
      <c r="I61" s="146" t="s">
        <v>523</v>
      </c>
      <c r="J61" s="85" t="s">
        <v>513</v>
      </c>
      <c r="K61" s="63" t="s">
        <v>391</v>
      </c>
      <c r="L61" s="65" t="s">
        <v>603</v>
      </c>
      <c r="M61" s="161" t="s">
        <v>511</v>
      </c>
      <c r="N61" s="164" t="s">
        <v>588</v>
      </c>
      <c r="O61" s="161" t="s">
        <v>579</v>
      </c>
      <c r="P61" s="146" t="s">
        <v>341</v>
      </c>
      <c r="Q61" s="85" t="s">
        <v>576</v>
      </c>
      <c r="R61" s="78" t="s">
        <v>458</v>
      </c>
      <c r="S61" s="290" t="s">
        <v>354</v>
      </c>
      <c r="T61" s="161" t="s">
        <v>570</v>
      </c>
      <c r="U61" s="164" t="s">
        <v>268</v>
      </c>
      <c r="V61" s="161" t="s">
        <v>581</v>
      </c>
      <c r="W61" s="146" t="s">
        <v>509</v>
      </c>
      <c r="X61" s="288" t="s">
        <v>354</v>
      </c>
      <c r="Y61" s="42" t="s">
        <v>605</v>
      </c>
      <c r="Z61" s="10" t="s">
        <v>403</v>
      </c>
      <c r="AA61" s="6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X61" s="118"/>
      <c r="AY61" s="118">
        <f t="shared" si="0"/>
        <v>0</v>
      </c>
      <c r="AZ61" s="118">
        <f t="shared" si="43"/>
        <v>1</v>
      </c>
      <c r="BA61" s="118">
        <f t="shared" si="44"/>
        <v>0</v>
      </c>
      <c r="BB61" s="118">
        <f t="shared" si="45"/>
        <v>1</v>
      </c>
      <c r="BC61" s="118">
        <f t="shared" si="46"/>
        <v>1</v>
      </c>
      <c r="BD61" s="118">
        <f t="shared" si="47"/>
        <v>0</v>
      </c>
      <c r="BE61" s="118">
        <f t="shared" si="48"/>
        <v>0</v>
      </c>
      <c r="BF61" s="118">
        <f t="shared" si="1"/>
        <v>1</v>
      </c>
      <c r="BG61" s="117">
        <f t="shared" si="49"/>
        <v>0</v>
      </c>
      <c r="BH61" s="118">
        <f t="shared" si="2"/>
        <v>1</v>
      </c>
      <c r="BI61" s="118">
        <f t="shared" si="3"/>
        <v>1</v>
      </c>
      <c r="BJ61" s="117">
        <f t="shared" si="4"/>
        <v>0</v>
      </c>
      <c r="BK61" s="118">
        <f t="shared" si="5"/>
        <v>1</v>
      </c>
      <c r="BL61" s="118">
        <f t="shared" si="50"/>
        <v>0</v>
      </c>
      <c r="BM61" s="118">
        <f t="shared" si="51"/>
        <v>0</v>
      </c>
      <c r="BN61" s="118">
        <f t="shared" si="6"/>
        <v>0</v>
      </c>
      <c r="BO61" s="117">
        <f t="shared" si="7"/>
        <v>1</v>
      </c>
      <c r="BP61" s="117">
        <f t="shared" si="8"/>
        <v>0</v>
      </c>
      <c r="BQ61" s="117">
        <f t="shared" si="9"/>
        <v>1</v>
      </c>
      <c r="BR61" s="117">
        <f t="shared" si="52"/>
        <v>1</v>
      </c>
      <c r="BS61" s="117">
        <f t="shared" si="53"/>
        <v>0</v>
      </c>
      <c r="BT61" s="117">
        <f t="shared" si="10"/>
        <v>1</v>
      </c>
      <c r="BU61" s="117">
        <f t="shared" si="11"/>
        <v>0</v>
      </c>
      <c r="BV61" s="117">
        <f t="shared" si="12"/>
        <v>1</v>
      </c>
      <c r="BW61" s="117">
        <f t="shared" si="13"/>
        <v>0</v>
      </c>
      <c r="BX61" s="117">
        <f t="shared" si="14"/>
        <v>1</v>
      </c>
      <c r="BY61" s="117">
        <f t="shared" si="54"/>
        <v>0</v>
      </c>
      <c r="BZ61" s="117">
        <f t="shared" si="55"/>
        <v>0</v>
      </c>
      <c r="CA61" s="117">
        <f t="shared" si="56"/>
        <v>1</v>
      </c>
      <c r="CB61" s="117">
        <f t="shared" si="15"/>
        <v>1</v>
      </c>
      <c r="CC61" s="117">
        <f t="shared" si="83"/>
        <v>0</v>
      </c>
      <c r="CD61" s="117">
        <f t="shared" si="57"/>
        <v>0</v>
      </c>
      <c r="CE61" s="117">
        <f t="shared" si="17"/>
        <v>0</v>
      </c>
      <c r="CF61" s="117">
        <f t="shared" si="58"/>
        <v>0</v>
      </c>
      <c r="CG61" s="117">
        <f t="shared" si="59"/>
        <v>0</v>
      </c>
      <c r="CH61" s="117">
        <f t="shared" si="18"/>
        <v>0</v>
      </c>
      <c r="CI61" s="117">
        <f t="shared" si="19"/>
        <v>0</v>
      </c>
      <c r="CJ61" s="117">
        <f t="shared" si="20"/>
        <v>0</v>
      </c>
      <c r="CK61" s="117">
        <f t="shared" si="60"/>
        <v>0</v>
      </c>
      <c r="CL61" s="117">
        <f t="shared" si="61"/>
        <v>0</v>
      </c>
      <c r="CM61" s="117">
        <f t="shared" si="62"/>
        <v>0</v>
      </c>
      <c r="CN61" s="117">
        <f t="shared" si="21"/>
        <v>0</v>
      </c>
      <c r="CO61" s="117">
        <f t="shared" si="63"/>
        <v>1</v>
      </c>
      <c r="CP61" s="117">
        <f t="shared" si="64"/>
        <v>0</v>
      </c>
      <c r="CQ61" s="117">
        <f t="shared" si="65"/>
        <v>0</v>
      </c>
      <c r="CR61" s="117">
        <f t="shared" si="66"/>
        <v>1</v>
      </c>
      <c r="CS61" s="117">
        <f t="shared" si="22"/>
        <v>0</v>
      </c>
      <c r="CT61" s="117">
        <f t="shared" si="23"/>
        <v>0</v>
      </c>
      <c r="CU61" s="117">
        <f t="shared" si="24"/>
        <v>0</v>
      </c>
      <c r="CV61" s="117">
        <f t="shared" si="67"/>
        <v>1</v>
      </c>
      <c r="CW61" s="117">
        <f t="shared" si="68"/>
        <v>0</v>
      </c>
      <c r="CX61" s="117">
        <f t="shared" si="25"/>
        <v>1</v>
      </c>
      <c r="CY61" s="117">
        <f t="shared" si="26"/>
        <v>0</v>
      </c>
      <c r="CZ61" s="117">
        <f t="shared" si="69"/>
        <v>1</v>
      </c>
      <c r="DA61" s="117">
        <f t="shared" si="70"/>
        <v>0</v>
      </c>
      <c r="DB61" s="117">
        <f t="shared" si="82"/>
        <v>1</v>
      </c>
      <c r="DC61" s="117">
        <f t="shared" si="27"/>
        <v>0</v>
      </c>
      <c r="DD61" s="117">
        <f t="shared" si="71"/>
        <v>0</v>
      </c>
      <c r="DE61" s="117">
        <f t="shared" si="72"/>
        <v>0</v>
      </c>
      <c r="DF61" s="117">
        <f t="shared" si="28"/>
        <v>0</v>
      </c>
      <c r="DG61" s="117">
        <f t="shared" si="29"/>
        <v>0</v>
      </c>
      <c r="DH61" s="117">
        <f t="shared" si="30"/>
        <v>0</v>
      </c>
      <c r="DI61" s="117">
        <f t="shared" si="73"/>
        <v>1</v>
      </c>
      <c r="DJ61" s="117">
        <f t="shared" si="74"/>
        <v>0</v>
      </c>
      <c r="DK61" s="117">
        <f t="shared" si="75"/>
        <v>1</v>
      </c>
      <c r="DL61" s="117">
        <f t="shared" si="31"/>
        <v>0</v>
      </c>
      <c r="DM61" s="117">
        <f t="shared" si="32"/>
        <v>0</v>
      </c>
      <c r="DN61" s="117">
        <f t="shared" si="33"/>
        <v>0</v>
      </c>
      <c r="DO61" s="117">
        <f t="shared" si="76"/>
        <v>0</v>
      </c>
      <c r="DP61" s="117">
        <f t="shared" si="34"/>
        <v>1</v>
      </c>
      <c r="DQ61" s="117">
        <f t="shared" si="35"/>
        <v>0</v>
      </c>
      <c r="DR61" s="117">
        <f t="shared" si="36"/>
        <v>1</v>
      </c>
      <c r="DS61" s="117">
        <f t="shared" si="77"/>
        <v>1</v>
      </c>
      <c r="DT61" s="117">
        <f t="shared" si="78"/>
        <v>1</v>
      </c>
      <c r="DU61" s="117">
        <f t="shared" si="79"/>
        <v>0</v>
      </c>
      <c r="DV61" s="117">
        <f t="shared" si="37"/>
        <v>0</v>
      </c>
      <c r="DW61" s="117">
        <f t="shared" si="38"/>
        <v>0</v>
      </c>
      <c r="DX61" s="117">
        <f t="shared" si="39"/>
        <v>0</v>
      </c>
      <c r="DY61" s="117">
        <f t="shared" si="40"/>
        <v>1</v>
      </c>
      <c r="DZ61" s="117">
        <f t="shared" si="41"/>
        <v>0</v>
      </c>
      <c r="EA61" s="117">
        <f t="shared" si="42"/>
        <v>1</v>
      </c>
      <c r="EB61" s="118">
        <f t="shared" si="80"/>
        <v>1</v>
      </c>
      <c r="EC61" s="118">
        <f t="shared" si="81"/>
        <v>0</v>
      </c>
      <c r="ED61" s="7"/>
      <c r="EE61" s="7"/>
      <c r="EF61" s="7"/>
      <c r="EG61" s="7"/>
    </row>
    <row r="62" spans="1:137" ht="18" customHeight="1" x14ac:dyDescent="0.25">
      <c r="A62" s="774"/>
      <c r="B62" s="777"/>
      <c r="C62" s="172">
        <v>8</v>
      </c>
      <c r="D62" s="112" t="s">
        <v>585</v>
      </c>
      <c r="E62" s="76" t="s">
        <v>592</v>
      </c>
      <c r="F62" s="170" t="s">
        <v>457</v>
      </c>
      <c r="G62" s="287" t="s">
        <v>354</v>
      </c>
      <c r="H62" s="170" t="s">
        <v>575</v>
      </c>
      <c r="I62" s="148" t="s">
        <v>523</v>
      </c>
      <c r="J62" s="113" t="s">
        <v>513</v>
      </c>
      <c r="K62" s="112" t="s">
        <v>391</v>
      </c>
      <c r="L62" s="76" t="s">
        <v>603</v>
      </c>
      <c r="M62" s="170" t="s">
        <v>511</v>
      </c>
      <c r="N62" s="287" t="s">
        <v>354</v>
      </c>
      <c r="O62" s="170" t="s">
        <v>579</v>
      </c>
      <c r="P62" s="148" t="s">
        <v>341</v>
      </c>
      <c r="Q62" s="113" t="s">
        <v>576</v>
      </c>
      <c r="R62" s="130" t="s">
        <v>458</v>
      </c>
      <c r="S62" s="291" t="s">
        <v>354</v>
      </c>
      <c r="T62" s="170" t="s">
        <v>570</v>
      </c>
      <c r="U62" s="171" t="s">
        <v>268</v>
      </c>
      <c r="V62" s="170" t="s">
        <v>581</v>
      </c>
      <c r="W62" s="148" t="s">
        <v>509</v>
      </c>
      <c r="X62" s="292" t="s">
        <v>354</v>
      </c>
      <c r="Y62" s="42"/>
      <c r="Z62" s="10"/>
      <c r="AA62" s="6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X62" s="118"/>
      <c r="AY62" s="118">
        <f t="shared" si="0"/>
        <v>0</v>
      </c>
      <c r="AZ62" s="118">
        <f t="shared" si="43"/>
        <v>1</v>
      </c>
      <c r="BA62" s="118">
        <f t="shared" si="44"/>
        <v>0</v>
      </c>
      <c r="BB62" s="118">
        <f t="shared" si="45"/>
        <v>1</v>
      </c>
      <c r="BC62" s="118">
        <f t="shared" si="46"/>
        <v>1</v>
      </c>
      <c r="BD62" s="118">
        <f t="shared" si="47"/>
        <v>0</v>
      </c>
      <c r="BE62" s="118">
        <f t="shared" si="48"/>
        <v>0</v>
      </c>
      <c r="BF62" s="118">
        <f t="shared" si="1"/>
        <v>1</v>
      </c>
      <c r="BG62" s="117">
        <f t="shared" si="49"/>
        <v>0</v>
      </c>
      <c r="BH62" s="118">
        <f t="shared" si="2"/>
        <v>1</v>
      </c>
      <c r="BI62" s="118">
        <f t="shared" si="3"/>
        <v>1</v>
      </c>
      <c r="BJ62" s="117">
        <f t="shared" si="4"/>
        <v>0</v>
      </c>
      <c r="BK62" s="118">
        <f t="shared" si="5"/>
        <v>1</v>
      </c>
      <c r="BL62" s="118">
        <f t="shared" si="50"/>
        <v>0</v>
      </c>
      <c r="BM62" s="118">
        <f t="shared" si="51"/>
        <v>0</v>
      </c>
      <c r="BN62" s="118">
        <f t="shared" si="6"/>
        <v>0</v>
      </c>
      <c r="BO62" s="117">
        <f t="shared" si="7"/>
        <v>1</v>
      </c>
      <c r="BP62" s="117">
        <f t="shared" si="8"/>
        <v>0</v>
      </c>
      <c r="BQ62" s="117">
        <f t="shared" si="9"/>
        <v>1</v>
      </c>
      <c r="BR62" s="117">
        <f t="shared" si="52"/>
        <v>1</v>
      </c>
      <c r="BS62" s="117">
        <f t="shared" si="53"/>
        <v>0</v>
      </c>
      <c r="BT62" s="117">
        <f t="shared" si="10"/>
        <v>1</v>
      </c>
      <c r="BU62" s="117">
        <f t="shared" si="11"/>
        <v>0</v>
      </c>
      <c r="BV62" s="117">
        <f t="shared" si="12"/>
        <v>1</v>
      </c>
      <c r="BW62" s="117">
        <f t="shared" si="13"/>
        <v>0</v>
      </c>
      <c r="BX62" s="117">
        <f t="shared" si="14"/>
        <v>1</v>
      </c>
      <c r="BY62" s="117">
        <f t="shared" si="54"/>
        <v>0</v>
      </c>
      <c r="BZ62" s="117">
        <f t="shared" si="55"/>
        <v>0</v>
      </c>
      <c r="CA62" s="117">
        <f t="shared" si="56"/>
        <v>1</v>
      </c>
      <c r="CB62" s="117">
        <f t="shared" si="15"/>
        <v>1</v>
      </c>
      <c r="CC62" s="117">
        <f t="shared" si="83"/>
        <v>0</v>
      </c>
      <c r="CD62" s="117">
        <f t="shared" si="57"/>
        <v>0</v>
      </c>
      <c r="CE62" s="117">
        <f t="shared" si="17"/>
        <v>0</v>
      </c>
      <c r="CF62" s="117">
        <f t="shared" si="58"/>
        <v>0</v>
      </c>
      <c r="CG62" s="117">
        <f t="shared" si="59"/>
        <v>0</v>
      </c>
      <c r="CH62" s="117">
        <f t="shared" si="18"/>
        <v>0</v>
      </c>
      <c r="CI62" s="117">
        <f t="shared" si="19"/>
        <v>0</v>
      </c>
      <c r="CJ62" s="117">
        <f t="shared" si="20"/>
        <v>0</v>
      </c>
      <c r="CK62" s="117">
        <f t="shared" si="60"/>
        <v>0</v>
      </c>
      <c r="CL62" s="117">
        <f t="shared" si="61"/>
        <v>0</v>
      </c>
      <c r="CM62" s="117">
        <f t="shared" si="62"/>
        <v>0</v>
      </c>
      <c r="CN62" s="117">
        <f t="shared" si="21"/>
        <v>0</v>
      </c>
      <c r="CO62" s="117">
        <f t="shared" si="63"/>
        <v>1</v>
      </c>
      <c r="CP62" s="117">
        <f t="shared" si="64"/>
        <v>0</v>
      </c>
      <c r="CQ62" s="117">
        <f t="shared" si="65"/>
        <v>0</v>
      </c>
      <c r="CR62" s="117">
        <f t="shared" si="66"/>
        <v>1</v>
      </c>
      <c r="CS62" s="117">
        <f t="shared" si="22"/>
        <v>0</v>
      </c>
      <c r="CT62" s="117">
        <f t="shared" si="23"/>
        <v>0</v>
      </c>
      <c r="CU62" s="117">
        <f t="shared" si="24"/>
        <v>0</v>
      </c>
      <c r="CV62" s="117">
        <f t="shared" si="67"/>
        <v>1</v>
      </c>
      <c r="CW62" s="117">
        <f t="shared" si="68"/>
        <v>0</v>
      </c>
      <c r="CX62" s="117">
        <f t="shared" si="25"/>
        <v>1</v>
      </c>
      <c r="CY62" s="117">
        <f t="shared" si="26"/>
        <v>0</v>
      </c>
      <c r="CZ62" s="117">
        <f t="shared" si="69"/>
        <v>1</v>
      </c>
      <c r="DA62" s="117">
        <f t="shared" si="70"/>
        <v>0</v>
      </c>
      <c r="DB62" s="117">
        <f t="shared" si="82"/>
        <v>1</v>
      </c>
      <c r="DC62" s="117">
        <f t="shared" si="27"/>
        <v>0</v>
      </c>
      <c r="DD62" s="117">
        <f t="shared" si="71"/>
        <v>0</v>
      </c>
      <c r="DE62" s="117">
        <f t="shared" si="72"/>
        <v>0</v>
      </c>
      <c r="DF62" s="117">
        <f t="shared" si="28"/>
        <v>0</v>
      </c>
      <c r="DG62" s="117">
        <f t="shared" si="29"/>
        <v>0</v>
      </c>
      <c r="DH62" s="117">
        <f t="shared" si="30"/>
        <v>0</v>
      </c>
      <c r="DI62" s="117">
        <f t="shared" si="73"/>
        <v>0</v>
      </c>
      <c r="DJ62" s="117">
        <f t="shared" si="74"/>
        <v>0</v>
      </c>
      <c r="DK62" s="117">
        <f t="shared" si="75"/>
        <v>0</v>
      </c>
      <c r="DL62" s="117">
        <f t="shared" si="31"/>
        <v>0</v>
      </c>
      <c r="DM62" s="117">
        <f t="shared" si="32"/>
        <v>0</v>
      </c>
      <c r="DN62" s="117">
        <f t="shared" si="33"/>
        <v>0</v>
      </c>
      <c r="DO62" s="117">
        <f t="shared" si="76"/>
        <v>0</v>
      </c>
      <c r="DP62" s="117">
        <f t="shared" si="34"/>
        <v>1</v>
      </c>
      <c r="DQ62" s="117">
        <f t="shared" si="35"/>
        <v>0</v>
      </c>
      <c r="DR62" s="117">
        <f t="shared" si="36"/>
        <v>1</v>
      </c>
      <c r="DS62" s="117">
        <f t="shared" si="77"/>
        <v>1</v>
      </c>
      <c r="DT62" s="117">
        <f t="shared" si="78"/>
        <v>1</v>
      </c>
      <c r="DU62" s="117">
        <f t="shared" si="79"/>
        <v>0</v>
      </c>
      <c r="DV62" s="117">
        <f t="shared" si="37"/>
        <v>0</v>
      </c>
      <c r="DW62" s="117">
        <f t="shared" si="38"/>
        <v>0</v>
      </c>
      <c r="DX62" s="117">
        <f t="shared" si="39"/>
        <v>0</v>
      </c>
      <c r="DY62" s="117">
        <f t="shared" si="40"/>
        <v>1</v>
      </c>
      <c r="DZ62" s="117">
        <f t="shared" si="41"/>
        <v>0</v>
      </c>
      <c r="EA62" s="117">
        <f t="shared" si="42"/>
        <v>1</v>
      </c>
      <c r="EB62" s="118">
        <f t="shared" si="80"/>
        <v>1</v>
      </c>
      <c r="EC62" s="118">
        <f t="shared" si="81"/>
        <v>0</v>
      </c>
      <c r="ED62" s="7"/>
      <c r="EE62" s="7"/>
      <c r="EF62" s="7"/>
      <c r="EG62" s="7"/>
    </row>
    <row r="63" spans="1:137" ht="18" customHeight="1" x14ac:dyDescent="0.25">
      <c r="A63" s="774"/>
      <c r="B63" s="777"/>
      <c r="C63" s="172">
        <v>9</v>
      </c>
      <c r="D63" s="830" t="s">
        <v>607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2"/>
      <c r="Y63" s="42"/>
      <c r="Z63" s="10"/>
      <c r="AA63" s="6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X63" s="118"/>
      <c r="AY63" s="118">
        <f t="shared" si="0"/>
        <v>0</v>
      </c>
      <c r="AZ63" s="118">
        <f t="shared" si="43"/>
        <v>0</v>
      </c>
      <c r="BA63" s="118">
        <f t="shared" si="44"/>
        <v>0</v>
      </c>
      <c r="BB63" s="118">
        <f t="shared" si="45"/>
        <v>0</v>
      </c>
      <c r="BC63" s="118">
        <f t="shared" si="46"/>
        <v>0</v>
      </c>
      <c r="BD63" s="118">
        <f t="shared" si="47"/>
        <v>0</v>
      </c>
      <c r="BE63" s="118">
        <f t="shared" si="48"/>
        <v>0</v>
      </c>
      <c r="BF63" s="118">
        <f t="shared" si="1"/>
        <v>0</v>
      </c>
      <c r="BG63" s="117">
        <f t="shared" si="49"/>
        <v>0</v>
      </c>
      <c r="BH63" s="118">
        <f t="shared" si="2"/>
        <v>0</v>
      </c>
      <c r="BI63" s="118">
        <f t="shared" si="3"/>
        <v>0</v>
      </c>
      <c r="BJ63" s="117">
        <f t="shared" si="4"/>
        <v>0</v>
      </c>
      <c r="BK63" s="118">
        <f t="shared" si="5"/>
        <v>0</v>
      </c>
      <c r="BL63" s="118">
        <f t="shared" si="50"/>
        <v>0</v>
      </c>
      <c r="BM63" s="118">
        <f t="shared" si="51"/>
        <v>0</v>
      </c>
      <c r="BN63" s="118">
        <f t="shared" si="6"/>
        <v>0</v>
      </c>
      <c r="BO63" s="117">
        <f t="shared" si="7"/>
        <v>0</v>
      </c>
      <c r="BP63" s="117">
        <f t="shared" si="8"/>
        <v>0</v>
      </c>
      <c r="BQ63" s="117">
        <f t="shared" si="9"/>
        <v>0</v>
      </c>
      <c r="BR63" s="117">
        <f t="shared" si="52"/>
        <v>0</v>
      </c>
      <c r="BS63" s="117">
        <f t="shared" si="53"/>
        <v>0</v>
      </c>
      <c r="BT63" s="117">
        <f t="shared" si="10"/>
        <v>0</v>
      </c>
      <c r="BU63" s="117">
        <f t="shared" si="11"/>
        <v>0</v>
      </c>
      <c r="BV63" s="117">
        <f t="shared" si="12"/>
        <v>0</v>
      </c>
      <c r="BW63" s="117">
        <f t="shared" si="13"/>
        <v>0</v>
      </c>
      <c r="BX63" s="117">
        <f t="shared" si="14"/>
        <v>0</v>
      </c>
      <c r="BY63" s="117">
        <f t="shared" si="54"/>
        <v>0</v>
      </c>
      <c r="BZ63" s="117">
        <f t="shared" si="55"/>
        <v>0</v>
      </c>
      <c r="CA63" s="117">
        <f t="shared" si="56"/>
        <v>0</v>
      </c>
      <c r="CB63" s="117">
        <f t="shared" si="15"/>
        <v>0</v>
      </c>
      <c r="CC63" s="117">
        <f t="shared" si="83"/>
        <v>0</v>
      </c>
      <c r="CD63" s="117">
        <f t="shared" si="57"/>
        <v>0</v>
      </c>
      <c r="CE63" s="117">
        <f t="shared" si="17"/>
        <v>0</v>
      </c>
      <c r="CF63" s="117">
        <f t="shared" si="58"/>
        <v>0</v>
      </c>
      <c r="CG63" s="117">
        <f t="shared" si="59"/>
        <v>0</v>
      </c>
      <c r="CH63" s="117">
        <f t="shared" si="18"/>
        <v>0</v>
      </c>
      <c r="CI63" s="117">
        <f t="shared" si="19"/>
        <v>0</v>
      </c>
      <c r="CJ63" s="117">
        <f t="shared" si="20"/>
        <v>0</v>
      </c>
      <c r="CK63" s="117">
        <f t="shared" si="60"/>
        <v>0</v>
      </c>
      <c r="CL63" s="117">
        <f t="shared" si="61"/>
        <v>0</v>
      </c>
      <c r="CM63" s="117">
        <f t="shared" si="62"/>
        <v>0</v>
      </c>
      <c r="CN63" s="117">
        <f t="shared" si="21"/>
        <v>0</v>
      </c>
      <c r="CO63" s="117">
        <f t="shared" si="63"/>
        <v>0</v>
      </c>
      <c r="CP63" s="117">
        <f t="shared" si="64"/>
        <v>0</v>
      </c>
      <c r="CQ63" s="117">
        <f t="shared" si="65"/>
        <v>0</v>
      </c>
      <c r="CR63" s="117">
        <f t="shared" si="66"/>
        <v>0</v>
      </c>
      <c r="CS63" s="117">
        <f t="shared" si="22"/>
        <v>0</v>
      </c>
      <c r="CT63" s="117">
        <f t="shared" si="23"/>
        <v>0</v>
      </c>
      <c r="CU63" s="117">
        <f t="shared" si="24"/>
        <v>0</v>
      </c>
      <c r="CV63" s="117">
        <f t="shared" si="67"/>
        <v>0</v>
      </c>
      <c r="CW63" s="117">
        <f t="shared" si="68"/>
        <v>0</v>
      </c>
      <c r="CX63" s="117">
        <f t="shared" si="25"/>
        <v>0</v>
      </c>
      <c r="CY63" s="117">
        <f t="shared" si="26"/>
        <v>0</v>
      </c>
      <c r="CZ63" s="117">
        <f t="shared" si="69"/>
        <v>0</v>
      </c>
      <c r="DA63" s="117">
        <f t="shared" si="70"/>
        <v>0</v>
      </c>
      <c r="DB63" s="117">
        <f t="shared" si="82"/>
        <v>0</v>
      </c>
      <c r="DC63" s="117">
        <f t="shared" si="27"/>
        <v>0</v>
      </c>
      <c r="DD63" s="117">
        <f t="shared" si="71"/>
        <v>0</v>
      </c>
      <c r="DE63" s="117">
        <f t="shared" si="72"/>
        <v>0</v>
      </c>
      <c r="DF63" s="117">
        <f t="shared" si="28"/>
        <v>0</v>
      </c>
      <c r="DG63" s="117">
        <f t="shared" si="29"/>
        <v>0</v>
      </c>
      <c r="DH63" s="117">
        <f t="shared" si="30"/>
        <v>0</v>
      </c>
      <c r="DI63" s="117">
        <f t="shared" si="73"/>
        <v>0</v>
      </c>
      <c r="DJ63" s="117">
        <f t="shared" si="74"/>
        <v>0</v>
      </c>
      <c r="DK63" s="117">
        <f t="shared" si="75"/>
        <v>0</v>
      </c>
      <c r="DL63" s="117">
        <f t="shared" si="31"/>
        <v>0</v>
      </c>
      <c r="DM63" s="117">
        <f t="shared" si="32"/>
        <v>0</v>
      </c>
      <c r="DN63" s="117">
        <f t="shared" si="33"/>
        <v>0</v>
      </c>
      <c r="DO63" s="117">
        <f t="shared" si="76"/>
        <v>0</v>
      </c>
      <c r="DP63" s="117">
        <f t="shared" si="34"/>
        <v>0</v>
      </c>
      <c r="DQ63" s="117">
        <f t="shared" si="35"/>
        <v>0</v>
      </c>
      <c r="DR63" s="117">
        <f t="shared" si="36"/>
        <v>0</v>
      </c>
      <c r="DS63" s="117">
        <f t="shared" si="77"/>
        <v>0</v>
      </c>
      <c r="DT63" s="117">
        <f t="shared" si="78"/>
        <v>0</v>
      </c>
      <c r="DU63" s="117">
        <f t="shared" si="79"/>
        <v>0</v>
      </c>
      <c r="DV63" s="117">
        <f t="shared" si="37"/>
        <v>0</v>
      </c>
      <c r="DW63" s="117">
        <f t="shared" si="38"/>
        <v>0</v>
      </c>
      <c r="DX63" s="117">
        <f t="shared" si="39"/>
        <v>0</v>
      </c>
      <c r="DY63" s="117">
        <f t="shared" si="40"/>
        <v>0</v>
      </c>
      <c r="DZ63" s="117">
        <f t="shared" si="41"/>
        <v>0</v>
      </c>
      <c r="EA63" s="117">
        <f t="shared" si="42"/>
        <v>0</v>
      </c>
      <c r="EB63" s="118">
        <f t="shared" si="80"/>
        <v>0</v>
      </c>
      <c r="EC63" s="118">
        <f t="shared" si="81"/>
        <v>0</v>
      </c>
      <c r="ED63" s="7"/>
      <c r="EE63" s="7"/>
      <c r="EF63" s="7"/>
      <c r="EG63" s="7"/>
    </row>
    <row r="64" spans="1:137" ht="18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5"/>
      <c r="Y64" s="42"/>
      <c r="Z64" s="10"/>
      <c r="AA64" s="6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X64" s="118"/>
      <c r="AY64" s="118">
        <f t="shared" si="0"/>
        <v>0</v>
      </c>
      <c r="AZ64" s="118">
        <f t="shared" si="43"/>
        <v>0</v>
      </c>
      <c r="BA64" s="118">
        <f t="shared" si="44"/>
        <v>0</v>
      </c>
      <c r="BB64" s="118">
        <f t="shared" si="45"/>
        <v>0</v>
      </c>
      <c r="BC64" s="118">
        <f t="shared" si="46"/>
        <v>0</v>
      </c>
      <c r="BD64" s="118">
        <f t="shared" si="47"/>
        <v>0</v>
      </c>
      <c r="BE64" s="118">
        <f t="shared" si="48"/>
        <v>0</v>
      </c>
      <c r="BF64" s="118">
        <f t="shared" si="1"/>
        <v>0</v>
      </c>
      <c r="BG64" s="117">
        <f t="shared" si="49"/>
        <v>0</v>
      </c>
      <c r="BH64" s="118">
        <f t="shared" si="2"/>
        <v>0</v>
      </c>
      <c r="BI64" s="118">
        <f t="shared" si="3"/>
        <v>0</v>
      </c>
      <c r="BJ64" s="117">
        <f t="shared" si="4"/>
        <v>0</v>
      </c>
      <c r="BK64" s="118">
        <f t="shared" si="5"/>
        <v>0</v>
      </c>
      <c r="BL64" s="118">
        <f t="shared" si="50"/>
        <v>0</v>
      </c>
      <c r="BM64" s="118">
        <f t="shared" si="51"/>
        <v>0</v>
      </c>
      <c r="BN64" s="118">
        <f t="shared" si="6"/>
        <v>0</v>
      </c>
      <c r="BO64" s="117">
        <f t="shared" si="7"/>
        <v>0</v>
      </c>
      <c r="BP64" s="117">
        <f t="shared" si="8"/>
        <v>0</v>
      </c>
      <c r="BQ64" s="117">
        <f t="shared" si="9"/>
        <v>0</v>
      </c>
      <c r="BR64" s="117">
        <f>COUNTIF(D64:X64,"DP.34")</f>
        <v>0</v>
      </c>
      <c r="BS64" s="117">
        <f>COUNTIF(D64:X64,"O.34")</f>
        <v>0</v>
      </c>
      <c r="BT64" s="117">
        <f t="shared" si="10"/>
        <v>0</v>
      </c>
      <c r="BU64" s="117">
        <f t="shared" si="11"/>
        <v>0</v>
      </c>
      <c r="BV64" s="117">
        <f t="shared" si="12"/>
        <v>0</v>
      </c>
      <c r="BW64" s="117">
        <f t="shared" si="13"/>
        <v>0</v>
      </c>
      <c r="BX64" s="117">
        <f t="shared" si="14"/>
        <v>0</v>
      </c>
      <c r="BY64" s="117">
        <f t="shared" si="54"/>
        <v>0</v>
      </c>
      <c r="BZ64" s="117">
        <f t="shared" si="55"/>
        <v>0</v>
      </c>
      <c r="CA64" s="117">
        <f t="shared" si="56"/>
        <v>0</v>
      </c>
      <c r="CB64" s="117">
        <f t="shared" si="15"/>
        <v>0</v>
      </c>
      <c r="CC64" s="117">
        <f t="shared" si="83"/>
        <v>0</v>
      </c>
      <c r="CD64" s="117">
        <f t="shared" si="57"/>
        <v>0</v>
      </c>
      <c r="CE64" s="117">
        <f t="shared" si="17"/>
        <v>0</v>
      </c>
      <c r="CF64" s="117">
        <f t="shared" si="58"/>
        <v>0</v>
      </c>
      <c r="CG64" s="117">
        <f t="shared" si="59"/>
        <v>0</v>
      </c>
      <c r="CH64" s="117">
        <f t="shared" si="18"/>
        <v>0</v>
      </c>
      <c r="CI64" s="117">
        <f t="shared" si="19"/>
        <v>0</v>
      </c>
      <c r="CJ64" s="117">
        <f t="shared" si="20"/>
        <v>0</v>
      </c>
      <c r="CK64" s="117">
        <f t="shared" si="60"/>
        <v>0</v>
      </c>
      <c r="CL64" s="117">
        <f t="shared" si="61"/>
        <v>0</v>
      </c>
      <c r="CM64" s="117">
        <f t="shared" si="62"/>
        <v>0</v>
      </c>
      <c r="CN64" s="117">
        <f t="shared" si="21"/>
        <v>0</v>
      </c>
      <c r="CO64" s="117">
        <f t="shared" si="63"/>
        <v>0</v>
      </c>
      <c r="CP64" s="117">
        <f t="shared" si="64"/>
        <v>0</v>
      </c>
      <c r="CQ64" s="117">
        <f t="shared" si="65"/>
        <v>0</v>
      </c>
      <c r="CR64" s="117">
        <f t="shared" si="66"/>
        <v>0</v>
      </c>
      <c r="CS64" s="117">
        <f t="shared" si="22"/>
        <v>0</v>
      </c>
      <c r="CT64" s="117">
        <f t="shared" si="23"/>
        <v>0</v>
      </c>
      <c r="CU64" s="117">
        <f t="shared" si="24"/>
        <v>0</v>
      </c>
      <c r="CV64" s="117">
        <f t="shared" si="67"/>
        <v>0</v>
      </c>
      <c r="CW64" s="117">
        <f t="shared" si="68"/>
        <v>0</v>
      </c>
      <c r="CX64" s="117">
        <f t="shared" si="25"/>
        <v>0</v>
      </c>
      <c r="CY64" s="117">
        <f t="shared" si="26"/>
        <v>0</v>
      </c>
      <c r="CZ64" s="117">
        <f t="shared" si="69"/>
        <v>0</v>
      </c>
      <c r="DA64" s="117">
        <f t="shared" si="70"/>
        <v>0</v>
      </c>
      <c r="DB64" s="117">
        <f t="shared" si="82"/>
        <v>0</v>
      </c>
      <c r="DC64" s="117">
        <f t="shared" si="27"/>
        <v>0</v>
      </c>
      <c r="DD64" s="117">
        <f t="shared" si="71"/>
        <v>0</v>
      </c>
      <c r="DE64" s="117">
        <f t="shared" si="72"/>
        <v>0</v>
      </c>
      <c r="DF64" s="117">
        <f t="shared" si="28"/>
        <v>0</v>
      </c>
      <c r="DG64" s="117">
        <f t="shared" si="29"/>
        <v>0</v>
      </c>
      <c r="DH64" s="117">
        <f t="shared" si="30"/>
        <v>0</v>
      </c>
      <c r="DI64" s="117">
        <f t="shared" si="73"/>
        <v>0</v>
      </c>
      <c r="DJ64" s="117">
        <f t="shared" si="74"/>
        <v>0</v>
      </c>
      <c r="DK64" s="117">
        <f t="shared" si="75"/>
        <v>0</v>
      </c>
      <c r="DL64" s="117">
        <f t="shared" si="31"/>
        <v>0</v>
      </c>
      <c r="DM64" s="117">
        <f t="shared" si="32"/>
        <v>0</v>
      </c>
      <c r="DN64" s="117">
        <f t="shared" si="33"/>
        <v>0</v>
      </c>
      <c r="DO64" s="117">
        <f t="shared" si="76"/>
        <v>0</v>
      </c>
      <c r="DP64" s="117">
        <f t="shared" si="34"/>
        <v>0</v>
      </c>
      <c r="DQ64" s="117">
        <f t="shared" si="35"/>
        <v>0</v>
      </c>
      <c r="DR64" s="117">
        <f t="shared" si="36"/>
        <v>0</v>
      </c>
      <c r="DS64" s="117">
        <f t="shared" si="77"/>
        <v>0</v>
      </c>
      <c r="DT64" s="117">
        <f t="shared" si="78"/>
        <v>0</v>
      </c>
      <c r="DU64" s="117">
        <f t="shared" si="79"/>
        <v>0</v>
      </c>
      <c r="DV64" s="117">
        <f t="shared" si="37"/>
        <v>0</v>
      </c>
      <c r="DW64" s="117">
        <f t="shared" si="38"/>
        <v>0</v>
      </c>
      <c r="DX64" s="117">
        <f t="shared" si="39"/>
        <v>0</v>
      </c>
      <c r="DY64" s="117">
        <f t="shared" si="40"/>
        <v>0</v>
      </c>
      <c r="DZ64" s="117">
        <f t="shared" si="41"/>
        <v>0</v>
      </c>
      <c r="EA64" s="117">
        <f t="shared" si="42"/>
        <v>0</v>
      </c>
      <c r="EB64" s="118">
        <f t="shared" si="80"/>
        <v>0</v>
      </c>
      <c r="EC64" s="118">
        <f t="shared" si="81"/>
        <v>0</v>
      </c>
      <c r="ED64" s="7"/>
      <c r="EE64" s="7"/>
      <c r="EF64" s="7"/>
      <c r="EG64" s="7"/>
    </row>
    <row r="65" spans="1:137" ht="24" customHeight="1" thickTop="1" thickBot="1" x14ac:dyDescent="0.3">
      <c r="A65" s="659" t="s">
        <v>79</v>
      </c>
      <c r="B65" s="660"/>
      <c r="C65" s="660"/>
      <c r="D65" s="198">
        <v>23</v>
      </c>
      <c r="E65" s="198">
        <v>26</v>
      </c>
      <c r="F65" s="198">
        <v>22</v>
      </c>
      <c r="G65" s="198">
        <v>32</v>
      </c>
      <c r="H65" s="198">
        <v>27</v>
      </c>
      <c r="I65" s="198">
        <v>14</v>
      </c>
      <c r="J65" s="198">
        <v>16</v>
      </c>
      <c r="K65" s="198">
        <v>18</v>
      </c>
      <c r="L65" s="198">
        <v>30</v>
      </c>
      <c r="M65" s="198">
        <v>29</v>
      </c>
      <c r="N65" s="198">
        <v>24</v>
      </c>
      <c r="O65" s="198">
        <v>36</v>
      </c>
      <c r="P65" s="198">
        <v>15</v>
      </c>
      <c r="Q65" s="198">
        <v>20</v>
      </c>
      <c r="R65" s="198">
        <v>4</v>
      </c>
      <c r="S65" s="198">
        <v>3</v>
      </c>
      <c r="T65" s="198">
        <v>17</v>
      </c>
      <c r="U65" s="198">
        <v>9</v>
      </c>
      <c r="V65" s="198">
        <v>34</v>
      </c>
      <c r="W65" s="198">
        <v>10</v>
      </c>
      <c r="X65" s="198">
        <v>31</v>
      </c>
      <c r="Y65" s="828" t="s">
        <v>606</v>
      </c>
      <c r="Z65" s="829"/>
      <c r="AA65" s="193"/>
      <c r="AB65" s="272">
        <f t="shared" ref="AB65:AV65" si="84">COUNTA(AB10:AB62)</f>
        <v>46</v>
      </c>
      <c r="AC65" s="272">
        <f t="shared" si="84"/>
        <v>46</v>
      </c>
      <c r="AD65" s="272">
        <f t="shared" si="84"/>
        <v>46</v>
      </c>
      <c r="AE65" s="272">
        <f t="shared" si="84"/>
        <v>46</v>
      </c>
      <c r="AF65" s="272">
        <f t="shared" si="84"/>
        <v>46</v>
      </c>
      <c r="AG65" s="272">
        <f t="shared" si="84"/>
        <v>46</v>
      </c>
      <c r="AH65" s="272">
        <f t="shared" si="84"/>
        <v>46</v>
      </c>
      <c r="AI65" s="272">
        <f t="shared" si="84"/>
        <v>46</v>
      </c>
      <c r="AJ65" s="272">
        <f t="shared" si="84"/>
        <v>46</v>
      </c>
      <c r="AK65" s="272">
        <f t="shared" si="84"/>
        <v>46</v>
      </c>
      <c r="AL65" s="272">
        <f t="shared" si="84"/>
        <v>46</v>
      </c>
      <c r="AM65" s="272">
        <f t="shared" si="84"/>
        <v>46</v>
      </c>
      <c r="AN65" s="272">
        <f t="shared" si="84"/>
        <v>46</v>
      </c>
      <c r="AO65" s="272">
        <f t="shared" si="84"/>
        <v>46</v>
      </c>
      <c r="AP65" s="272">
        <f t="shared" si="84"/>
        <v>46</v>
      </c>
      <c r="AQ65" s="272">
        <f t="shared" si="84"/>
        <v>46</v>
      </c>
      <c r="AR65" s="272">
        <f t="shared" si="84"/>
        <v>46</v>
      </c>
      <c r="AS65" s="272">
        <f t="shared" si="84"/>
        <v>46</v>
      </c>
      <c r="AT65" s="272">
        <f t="shared" si="84"/>
        <v>46</v>
      </c>
      <c r="AU65" s="272">
        <f t="shared" si="84"/>
        <v>46</v>
      </c>
      <c r="AV65" s="278">
        <f t="shared" si="84"/>
        <v>46</v>
      </c>
      <c r="AW65" s="278">
        <f>SUM(AA65:AV65)</f>
        <v>966</v>
      </c>
      <c r="AX65" s="194"/>
      <c r="AY65" s="118">
        <f>SUM(AY12:AY64)</f>
        <v>24</v>
      </c>
      <c r="AZ65" s="118">
        <f t="shared" ref="AZ65:DM65" si="85">SUM(AZ12:AZ64)</f>
        <v>30</v>
      </c>
      <c r="BA65" s="118">
        <f t="shared" si="85"/>
        <v>14</v>
      </c>
      <c r="BB65" s="118">
        <f t="shared" si="85"/>
        <v>9</v>
      </c>
      <c r="BC65" s="118">
        <f t="shared" si="85"/>
        <v>23</v>
      </c>
      <c r="BD65" s="118">
        <f t="shared" si="85"/>
        <v>24</v>
      </c>
      <c r="BE65" s="118">
        <f t="shared" si="85"/>
        <v>18</v>
      </c>
      <c r="BF65" s="118">
        <f t="shared" si="85"/>
        <v>28</v>
      </c>
      <c r="BG65" s="118">
        <f t="shared" si="85"/>
        <v>8</v>
      </c>
      <c r="BH65" s="118">
        <f t="shared" si="85"/>
        <v>36</v>
      </c>
      <c r="BI65" s="118">
        <f t="shared" si="85"/>
        <v>28</v>
      </c>
      <c r="BJ65" s="118">
        <f t="shared" si="85"/>
        <v>6</v>
      </c>
      <c r="BK65" s="118">
        <f t="shared" si="85"/>
        <v>34</v>
      </c>
      <c r="BL65" s="118">
        <f t="shared" si="85"/>
        <v>28</v>
      </c>
      <c r="BM65" s="118">
        <f t="shared" si="85"/>
        <v>8</v>
      </c>
      <c r="BN65" s="118">
        <f t="shared" si="85"/>
        <v>36</v>
      </c>
      <c r="BO65" s="118">
        <f t="shared" si="85"/>
        <v>42</v>
      </c>
      <c r="BP65" s="118">
        <f t="shared" si="85"/>
        <v>0</v>
      </c>
      <c r="BQ65" s="118">
        <f t="shared" si="85"/>
        <v>42</v>
      </c>
      <c r="BR65" s="118">
        <f t="shared" si="85"/>
        <v>22</v>
      </c>
      <c r="BS65" s="118">
        <f t="shared" si="85"/>
        <v>22</v>
      </c>
      <c r="BT65" s="118">
        <f t="shared" si="85"/>
        <v>44</v>
      </c>
      <c r="BU65" s="118">
        <f t="shared" si="85"/>
        <v>14</v>
      </c>
      <c r="BV65" s="118">
        <f t="shared" si="85"/>
        <v>14</v>
      </c>
      <c r="BW65" s="118">
        <f t="shared" si="85"/>
        <v>0</v>
      </c>
      <c r="BX65" s="118">
        <f t="shared" si="85"/>
        <v>28</v>
      </c>
      <c r="BY65" s="118">
        <f t="shared" si="85"/>
        <v>14</v>
      </c>
      <c r="BZ65" s="118">
        <f t="shared" si="85"/>
        <v>9</v>
      </c>
      <c r="CA65" s="118">
        <f t="shared" si="85"/>
        <v>8</v>
      </c>
      <c r="CB65" s="118">
        <f t="shared" si="85"/>
        <v>31</v>
      </c>
      <c r="CC65" s="118">
        <f t="shared" si="85"/>
        <v>14</v>
      </c>
      <c r="CD65" s="118">
        <f t="shared" si="85"/>
        <v>12</v>
      </c>
      <c r="CE65" s="118">
        <f t="shared" si="85"/>
        <v>26</v>
      </c>
      <c r="CF65" s="118">
        <f t="shared" si="85"/>
        <v>33</v>
      </c>
      <c r="CG65" s="118">
        <f t="shared" si="85"/>
        <v>30</v>
      </c>
      <c r="CH65" s="118">
        <f t="shared" si="85"/>
        <v>12</v>
      </c>
      <c r="CI65" s="118">
        <f t="shared" si="85"/>
        <v>24</v>
      </c>
      <c r="CJ65" s="118">
        <f t="shared" si="85"/>
        <v>36</v>
      </c>
      <c r="CK65" s="118">
        <f t="shared" si="85"/>
        <v>0</v>
      </c>
      <c r="CL65" s="118">
        <f t="shared" si="85"/>
        <v>0</v>
      </c>
      <c r="CM65" s="118">
        <f t="shared" si="85"/>
        <v>9</v>
      </c>
      <c r="CN65" s="118">
        <f t="shared" si="85"/>
        <v>9</v>
      </c>
      <c r="CO65" s="118">
        <f t="shared" si="85"/>
        <v>16</v>
      </c>
      <c r="CP65" s="118">
        <f t="shared" si="85"/>
        <v>0</v>
      </c>
      <c r="CQ65" s="118">
        <f t="shared" si="85"/>
        <v>16</v>
      </c>
      <c r="CR65" s="118">
        <f t="shared" si="85"/>
        <v>32</v>
      </c>
      <c r="CS65" s="118">
        <f t="shared" si="85"/>
        <v>12</v>
      </c>
      <c r="CT65" s="118">
        <f t="shared" si="85"/>
        <v>0</v>
      </c>
      <c r="CU65" s="118">
        <f t="shared" si="85"/>
        <v>12</v>
      </c>
      <c r="CV65" s="118">
        <f t="shared" si="85"/>
        <v>21</v>
      </c>
      <c r="CW65" s="118">
        <f t="shared" si="85"/>
        <v>6</v>
      </c>
      <c r="CX65" s="118">
        <f t="shared" si="85"/>
        <v>27</v>
      </c>
      <c r="CY65" s="118">
        <f t="shared" si="85"/>
        <v>12</v>
      </c>
      <c r="CZ65" s="118">
        <f t="shared" si="85"/>
        <v>21</v>
      </c>
      <c r="DA65" s="118">
        <f t="shared" si="85"/>
        <v>6</v>
      </c>
      <c r="DB65" s="118">
        <f t="shared" si="85"/>
        <v>27</v>
      </c>
      <c r="DC65" s="118">
        <f t="shared" si="85"/>
        <v>21</v>
      </c>
      <c r="DD65" s="118">
        <f t="shared" si="85"/>
        <v>3</v>
      </c>
      <c r="DE65" s="118">
        <f t="shared" si="85"/>
        <v>24</v>
      </c>
      <c r="DF65" s="118">
        <f t="shared" si="85"/>
        <v>12</v>
      </c>
      <c r="DG65" s="118">
        <f t="shared" si="85"/>
        <v>0</v>
      </c>
      <c r="DH65" s="118">
        <f t="shared" si="85"/>
        <v>12</v>
      </c>
      <c r="DI65" s="118">
        <f t="shared" si="85"/>
        <v>19</v>
      </c>
      <c r="DJ65" s="118">
        <f t="shared" si="85"/>
        <v>8</v>
      </c>
      <c r="DK65" s="118">
        <f t="shared" si="85"/>
        <v>27</v>
      </c>
      <c r="DL65" s="118">
        <f t="shared" si="85"/>
        <v>16</v>
      </c>
      <c r="DM65" s="118">
        <f t="shared" si="85"/>
        <v>9</v>
      </c>
      <c r="DN65" s="118">
        <f t="shared" ref="DN65:EC65" si="86">SUM(DN12:DN64)</f>
        <v>25</v>
      </c>
      <c r="DO65" s="118">
        <f t="shared" si="86"/>
        <v>6</v>
      </c>
      <c r="DP65" s="118">
        <f t="shared" si="86"/>
        <v>22</v>
      </c>
      <c r="DQ65" s="118">
        <f t="shared" si="86"/>
        <v>6</v>
      </c>
      <c r="DR65" s="118">
        <f t="shared" si="86"/>
        <v>28</v>
      </c>
      <c r="DS65" s="118">
        <f t="shared" si="86"/>
        <v>12</v>
      </c>
      <c r="DT65" s="118">
        <f t="shared" si="86"/>
        <v>30</v>
      </c>
      <c r="DU65" s="118">
        <f t="shared" si="86"/>
        <v>28</v>
      </c>
      <c r="DV65" s="118">
        <f t="shared" si="86"/>
        <v>22</v>
      </c>
      <c r="DW65" s="118">
        <f t="shared" si="86"/>
        <v>12</v>
      </c>
      <c r="DX65" s="118">
        <f t="shared" si="86"/>
        <v>34</v>
      </c>
      <c r="DY65" s="118">
        <f t="shared" si="86"/>
        <v>23</v>
      </c>
      <c r="DZ65" s="118">
        <f t="shared" si="86"/>
        <v>6</v>
      </c>
      <c r="EA65" s="118">
        <f t="shared" si="86"/>
        <v>29</v>
      </c>
      <c r="EB65" s="118">
        <f t="shared" si="86"/>
        <v>28</v>
      </c>
      <c r="EC65" s="118">
        <f t="shared" si="86"/>
        <v>14</v>
      </c>
      <c r="ED65" s="7"/>
      <c r="EE65" s="7"/>
      <c r="EF65" s="7"/>
      <c r="EG65" s="7"/>
    </row>
    <row r="66" spans="1:137" ht="14.1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82"/>
      <c r="EA66" s="182"/>
      <c r="EB66" s="7"/>
      <c r="EC66" s="7"/>
      <c r="ED66" s="7"/>
      <c r="EE66" s="7"/>
      <c r="EF66" s="7"/>
      <c r="EG66" s="7"/>
    </row>
    <row r="67" spans="1:137" ht="14.1" hidden="1" customHeight="1" x14ac:dyDescent="0.25">
      <c r="A67" s="770" t="s">
        <v>500</v>
      </c>
      <c r="B67" s="770"/>
      <c r="C67" s="770"/>
      <c r="D67" s="272">
        <f t="shared" ref="D67:X67" si="87">COUNTA(D12:D64)</f>
        <v>49</v>
      </c>
      <c r="E67" s="272">
        <f t="shared" si="87"/>
        <v>48</v>
      </c>
      <c r="F67" s="272">
        <f t="shared" si="87"/>
        <v>48</v>
      </c>
      <c r="G67" s="272">
        <f t="shared" si="87"/>
        <v>48</v>
      </c>
      <c r="H67" s="272">
        <f t="shared" si="87"/>
        <v>48</v>
      </c>
      <c r="I67" s="272">
        <f t="shared" si="87"/>
        <v>48</v>
      </c>
      <c r="J67" s="272">
        <f t="shared" si="87"/>
        <v>48</v>
      </c>
      <c r="K67" s="272">
        <f t="shared" si="87"/>
        <v>48</v>
      </c>
      <c r="L67" s="272">
        <f t="shared" si="87"/>
        <v>48</v>
      </c>
      <c r="M67" s="272">
        <f t="shared" si="87"/>
        <v>48</v>
      </c>
      <c r="N67" s="272">
        <f t="shared" si="87"/>
        <v>48</v>
      </c>
      <c r="O67" s="272">
        <f t="shared" si="87"/>
        <v>48</v>
      </c>
      <c r="P67" s="272">
        <f t="shared" si="87"/>
        <v>48</v>
      </c>
      <c r="Q67" s="272">
        <f t="shared" si="87"/>
        <v>48</v>
      </c>
      <c r="R67" s="272">
        <f t="shared" si="87"/>
        <v>48</v>
      </c>
      <c r="S67" s="272">
        <f t="shared" si="87"/>
        <v>48</v>
      </c>
      <c r="T67" s="272">
        <f t="shared" si="87"/>
        <v>48</v>
      </c>
      <c r="U67" s="272">
        <f t="shared" si="87"/>
        <v>48</v>
      </c>
      <c r="V67" s="272">
        <f t="shared" si="87"/>
        <v>48</v>
      </c>
      <c r="W67" s="272">
        <f t="shared" si="87"/>
        <v>48</v>
      </c>
      <c r="X67" s="272">
        <f t="shared" si="87"/>
        <v>48</v>
      </c>
      <c r="Y67" s="2"/>
      <c r="Z67" s="272">
        <f t="shared" ref="Z67:Z124" si="88">SUM(D67:Y67)</f>
        <v>1009</v>
      </c>
      <c r="AA67" s="2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  <c r="AT67" s="278"/>
      <c r="AU67" s="27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82"/>
      <c r="EA67" s="182"/>
      <c r="EB67" s="7"/>
      <c r="EC67" s="7"/>
      <c r="ED67" s="7"/>
      <c r="EE67" s="7"/>
      <c r="EF67" s="7"/>
      <c r="EG67" s="7"/>
    </row>
    <row r="68" spans="1:137" ht="14.1" hidden="1" customHeight="1" x14ac:dyDescent="0.25">
      <c r="A68" s="770" t="s">
        <v>459</v>
      </c>
      <c r="B68" s="770"/>
      <c r="C68" s="770"/>
      <c r="D68" s="272">
        <f t="shared" ref="D68:X68" si="89">COUNTIF(D12:D64,"A.12")</f>
        <v>3</v>
      </c>
      <c r="E68" s="272">
        <f t="shared" si="89"/>
        <v>3</v>
      </c>
      <c r="F68" s="272">
        <f t="shared" si="89"/>
        <v>3</v>
      </c>
      <c r="G68" s="272">
        <f t="shared" si="89"/>
        <v>3</v>
      </c>
      <c r="H68" s="272">
        <f t="shared" si="89"/>
        <v>3</v>
      </c>
      <c r="I68" s="272">
        <f t="shared" si="89"/>
        <v>3</v>
      </c>
      <c r="J68" s="272">
        <f t="shared" si="89"/>
        <v>3</v>
      </c>
      <c r="K68" s="272">
        <f t="shared" si="89"/>
        <v>0</v>
      </c>
      <c r="L68" s="272">
        <f t="shared" si="89"/>
        <v>0</v>
      </c>
      <c r="M68" s="272">
        <f t="shared" si="89"/>
        <v>0</v>
      </c>
      <c r="N68" s="222">
        <f t="shared" si="89"/>
        <v>3</v>
      </c>
      <c r="O68" s="222">
        <f t="shared" si="89"/>
        <v>0</v>
      </c>
      <c r="P68" s="272">
        <f t="shared" si="89"/>
        <v>0</v>
      </c>
      <c r="Q68" s="272">
        <f t="shared" si="89"/>
        <v>0</v>
      </c>
      <c r="R68" s="272">
        <f t="shared" si="89"/>
        <v>0</v>
      </c>
      <c r="S68" s="272">
        <f t="shared" si="89"/>
        <v>0</v>
      </c>
      <c r="T68" s="272">
        <f t="shared" si="89"/>
        <v>0</v>
      </c>
      <c r="U68" s="272">
        <f t="shared" si="89"/>
        <v>0</v>
      </c>
      <c r="V68" s="272">
        <f t="shared" si="89"/>
        <v>0</v>
      </c>
      <c r="W68" s="272">
        <f t="shared" si="89"/>
        <v>0</v>
      </c>
      <c r="X68" s="272">
        <f t="shared" si="89"/>
        <v>0</v>
      </c>
      <c r="Y68" s="2"/>
      <c r="Z68" s="272">
        <f t="shared" si="88"/>
        <v>24</v>
      </c>
      <c r="AA68" s="274">
        <f>Z68+Z69</f>
        <v>54</v>
      </c>
      <c r="AB68" s="272">
        <f t="shared" ref="AB68:AV68" si="90">COUNTIF(AB11:AB63,"A.12")</f>
        <v>3</v>
      </c>
      <c r="AC68" s="272">
        <f t="shared" si="90"/>
        <v>3</v>
      </c>
      <c r="AD68" s="272">
        <f t="shared" si="90"/>
        <v>3</v>
      </c>
      <c r="AE68" s="272">
        <f t="shared" si="90"/>
        <v>3</v>
      </c>
      <c r="AF68" s="272">
        <f t="shared" si="90"/>
        <v>3</v>
      </c>
      <c r="AG68" s="272">
        <f t="shared" si="90"/>
        <v>3</v>
      </c>
      <c r="AH68" s="272">
        <f t="shared" si="90"/>
        <v>3</v>
      </c>
      <c r="AI68" s="272">
        <f t="shared" si="90"/>
        <v>0</v>
      </c>
      <c r="AJ68" s="272">
        <f t="shared" si="90"/>
        <v>0</v>
      </c>
      <c r="AK68" s="272">
        <f t="shared" si="90"/>
        <v>0</v>
      </c>
      <c r="AL68" s="272">
        <f t="shared" si="90"/>
        <v>3</v>
      </c>
      <c r="AM68" s="272">
        <f t="shared" si="90"/>
        <v>0</v>
      </c>
      <c r="AN68" s="272">
        <f t="shared" si="90"/>
        <v>0</v>
      </c>
      <c r="AO68" s="272">
        <f t="shared" si="90"/>
        <v>0</v>
      </c>
      <c r="AP68" s="272">
        <f t="shared" si="90"/>
        <v>0</v>
      </c>
      <c r="AQ68" s="272">
        <f t="shared" si="90"/>
        <v>0</v>
      </c>
      <c r="AR68" s="272">
        <f t="shared" si="90"/>
        <v>0</v>
      </c>
      <c r="AS68" s="272">
        <f t="shared" si="90"/>
        <v>0</v>
      </c>
      <c r="AT68" s="272">
        <f t="shared" si="90"/>
        <v>0</v>
      </c>
      <c r="AU68" s="272">
        <f t="shared" si="90"/>
        <v>0</v>
      </c>
      <c r="AV68" s="278">
        <f t="shared" si="90"/>
        <v>0</v>
      </c>
      <c r="AW68" s="278">
        <f>SUM(AB68:AV68)</f>
        <v>24</v>
      </c>
      <c r="AX68" s="278">
        <f>AW68</f>
        <v>24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82"/>
      <c r="EA68" s="182"/>
      <c r="EB68" s="7"/>
      <c r="EC68" s="7"/>
      <c r="ED68" s="7"/>
      <c r="EE68" s="7"/>
      <c r="EF68" s="7"/>
      <c r="EG68" s="7"/>
    </row>
    <row r="69" spans="1:137" ht="14.1" hidden="1" customHeight="1" x14ac:dyDescent="0.25">
      <c r="A69" s="770" t="s">
        <v>460</v>
      </c>
      <c r="B69" s="770"/>
      <c r="C69" s="770"/>
      <c r="D69" s="272">
        <f>COUNTIF(D12:D64,"A.36")</f>
        <v>0</v>
      </c>
      <c r="E69" s="272">
        <f t="shared" ref="E69:X69" si="91">COUNTIF(E12:E64,"A.36")</f>
        <v>0</v>
      </c>
      <c r="F69" s="272">
        <f t="shared" si="91"/>
        <v>0</v>
      </c>
      <c r="G69" s="272">
        <f t="shared" si="91"/>
        <v>0</v>
      </c>
      <c r="H69" s="272">
        <f t="shared" si="91"/>
        <v>0</v>
      </c>
      <c r="I69" s="272">
        <f t="shared" si="91"/>
        <v>0</v>
      </c>
      <c r="J69" s="272">
        <f t="shared" si="91"/>
        <v>0</v>
      </c>
      <c r="K69" s="272">
        <f t="shared" si="91"/>
        <v>0</v>
      </c>
      <c r="L69" s="272">
        <f t="shared" si="91"/>
        <v>0</v>
      </c>
      <c r="M69" s="272">
        <f t="shared" si="91"/>
        <v>0</v>
      </c>
      <c r="N69" s="272">
        <f t="shared" si="91"/>
        <v>0</v>
      </c>
      <c r="O69" s="272">
        <f t="shared" si="91"/>
        <v>3</v>
      </c>
      <c r="P69" s="272">
        <f t="shared" si="91"/>
        <v>3</v>
      </c>
      <c r="Q69" s="272">
        <f t="shared" si="91"/>
        <v>3</v>
      </c>
      <c r="R69" s="272">
        <f t="shared" si="91"/>
        <v>3</v>
      </c>
      <c r="S69" s="272">
        <f t="shared" si="91"/>
        <v>3</v>
      </c>
      <c r="T69" s="272">
        <f t="shared" si="91"/>
        <v>3</v>
      </c>
      <c r="U69" s="272">
        <f t="shared" si="91"/>
        <v>3</v>
      </c>
      <c r="V69" s="272">
        <f t="shared" si="91"/>
        <v>3</v>
      </c>
      <c r="W69" s="272">
        <f t="shared" si="91"/>
        <v>3</v>
      </c>
      <c r="X69" s="272">
        <f t="shared" si="91"/>
        <v>3</v>
      </c>
      <c r="Y69" s="2"/>
      <c r="Z69" s="272">
        <f t="shared" si="88"/>
        <v>30</v>
      </c>
      <c r="AA69" s="274">
        <f>Z69</f>
        <v>30</v>
      </c>
      <c r="AB69" s="272">
        <f t="shared" ref="AB69:AV69" si="92">COUNTIF(AB11:AB63,"A.36")</f>
        <v>0</v>
      </c>
      <c r="AC69" s="272">
        <f t="shared" si="92"/>
        <v>0</v>
      </c>
      <c r="AD69" s="272">
        <f t="shared" si="92"/>
        <v>0</v>
      </c>
      <c r="AE69" s="272">
        <f t="shared" si="92"/>
        <v>0</v>
      </c>
      <c r="AF69" s="272">
        <f t="shared" si="92"/>
        <v>0</v>
      </c>
      <c r="AG69" s="272">
        <f t="shared" si="92"/>
        <v>0</v>
      </c>
      <c r="AH69" s="272">
        <f t="shared" si="92"/>
        <v>0</v>
      </c>
      <c r="AI69" s="272">
        <f t="shared" si="92"/>
        <v>0</v>
      </c>
      <c r="AJ69" s="272">
        <f t="shared" si="92"/>
        <v>0</v>
      </c>
      <c r="AK69" s="272">
        <f t="shared" si="92"/>
        <v>0</v>
      </c>
      <c r="AL69" s="272">
        <f t="shared" si="92"/>
        <v>0</v>
      </c>
      <c r="AM69" s="272">
        <f t="shared" si="92"/>
        <v>3</v>
      </c>
      <c r="AN69" s="272">
        <f t="shared" si="92"/>
        <v>3</v>
      </c>
      <c r="AO69" s="272">
        <f t="shared" si="92"/>
        <v>3</v>
      </c>
      <c r="AP69" s="272">
        <f t="shared" si="92"/>
        <v>3</v>
      </c>
      <c r="AQ69" s="272">
        <f t="shared" si="92"/>
        <v>3</v>
      </c>
      <c r="AR69" s="272">
        <f t="shared" si="92"/>
        <v>3</v>
      </c>
      <c r="AS69" s="272">
        <f t="shared" si="92"/>
        <v>3</v>
      </c>
      <c r="AT69" s="272">
        <f t="shared" si="92"/>
        <v>3</v>
      </c>
      <c r="AU69" s="272">
        <f t="shared" si="92"/>
        <v>3</v>
      </c>
      <c r="AV69" s="278">
        <f t="shared" si="92"/>
        <v>3</v>
      </c>
      <c r="AW69" s="278">
        <f t="shared" ref="AW69:AW125" si="93">SUM(AB69:AV69)</f>
        <v>30</v>
      </c>
      <c r="AX69" s="278">
        <f>AW69</f>
        <v>30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82"/>
      <c r="EA69" s="182"/>
      <c r="EB69" s="7"/>
      <c r="EC69" s="7"/>
      <c r="ED69" s="7"/>
      <c r="EE69" s="7"/>
      <c r="EF69" s="7"/>
      <c r="EG69" s="7"/>
    </row>
    <row r="70" spans="1:137" ht="14.1" hidden="1" customHeight="1" x14ac:dyDescent="0.25">
      <c r="A70" s="281" t="s">
        <v>601</v>
      </c>
      <c r="B70" s="281"/>
      <c r="C70" s="281"/>
      <c r="D70" s="272">
        <f>COUNTIF(D12:D64,"A.40")</f>
        <v>0</v>
      </c>
      <c r="E70" s="272">
        <f t="shared" ref="E70:X70" si="94">COUNTIF(E12:E64,"A.40")</f>
        <v>0</v>
      </c>
      <c r="F70" s="272">
        <f t="shared" si="94"/>
        <v>0</v>
      </c>
      <c r="G70" s="272">
        <f t="shared" si="94"/>
        <v>0</v>
      </c>
      <c r="H70" s="272">
        <f t="shared" si="94"/>
        <v>0</v>
      </c>
      <c r="I70" s="272">
        <f t="shared" si="94"/>
        <v>0</v>
      </c>
      <c r="J70" s="272">
        <f t="shared" si="94"/>
        <v>0</v>
      </c>
      <c r="K70" s="272">
        <f t="shared" si="94"/>
        <v>3</v>
      </c>
      <c r="L70" s="272">
        <f t="shared" si="94"/>
        <v>3</v>
      </c>
      <c r="M70" s="272">
        <f t="shared" si="94"/>
        <v>3</v>
      </c>
      <c r="N70" s="272">
        <f t="shared" si="94"/>
        <v>0</v>
      </c>
      <c r="O70" s="272">
        <f t="shared" si="94"/>
        <v>0</v>
      </c>
      <c r="P70" s="272">
        <f t="shared" si="94"/>
        <v>0</v>
      </c>
      <c r="Q70" s="272">
        <f t="shared" si="94"/>
        <v>0</v>
      </c>
      <c r="R70" s="272">
        <f t="shared" si="94"/>
        <v>0</v>
      </c>
      <c r="S70" s="272">
        <f t="shared" si="94"/>
        <v>0</v>
      </c>
      <c r="T70" s="272">
        <f t="shared" si="94"/>
        <v>0</v>
      </c>
      <c r="U70" s="272">
        <f t="shared" si="94"/>
        <v>0</v>
      </c>
      <c r="V70" s="272">
        <f t="shared" si="94"/>
        <v>0</v>
      </c>
      <c r="W70" s="272">
        <f t="shared" si="94"/>
        <v>0</v>
      </c>
      <c r="X70" s="272">
        <f t="shared" si="94"/>
        <v>0</v>
      </c>
      <c r="Y70" s="2"/>
      <c r="Z70" s="272">
        <f>SUM(D70:Y70)</f>
        <v>9</v>
      </c>
      <c r="AA70" s="767">
        <f>Z70+Z71</f>
        <v>23</v>
      </c>
      <c r="AB70" s="272">
        <f>COUNTIF(AB11:AB63,"A.40")</f>
        <v>0</v>
      </c>
      <c r="AC70" s="272">
        <f t="shared" ref="AC70:AV70" si="95">COUNTIF(AC11:AC63,"A.40")</f>
        <v>0</v>
      </c>
      <c r="AD70" s="272">
        <f t="shared" si="95"/>
        <v>0</v>
      </c>
      <c r="AE70" s="272">
        <f t="shared" si="95"/>
        <v>0</v>
      </c>
      <c r="AF70" s="272">
        <f t="shared" si="95"/>
        <v>0</v>
      </c>
      <c r="AG70" s="272">
        <f t="shared" si="95"/>
        <v>0</v>
      </c>
      <c r="AH70" s="272">
        <f t="shared" si="95"/>
        <v>0</v>
      </c>
      <c r="AI70" s="272">
        <f t="shared" si="95"/>
        <v>3</v>
      </c>
      <c r="AJ70" s="272">
        <f t="shared" si="95"/>
        <v>3</v>
      </c>
      <c r="AK70" s="272">
        <f t="shared" si="95"/>
        <v>3</v>
      </c>
      <c r="AL70" s="272">
        <f t="shared" si="95"/>
        <v>0</v>
      </c>
      <c r="AM70" s="272">
        <f t="shared" si="95"/>
        <v>0</v>
      </c>
      <c r="AN70" s="272">
        <f t="shared" si="95"/>
        <v>0</v>
      </c>
      <c r="AO70" s="272">
        <f t="shared" si="95"/>
        <v>0</v>
      </c>
      <c r="AP70" s="272">
        <f t="shared" si="95"/>
        <v>0</v>
      </c>
      <c r="AQ70" s="272">
        <f t="shared" si="95"/>
        <v>0</v>
      </c>
      <c r="AR70" s="272">
        <f t="shared" si="95"/>
        <v>0</v>
      </c>
      <c r="AS70" s="272">
        <f t="shared" si="95"/>
        <v>0</v>
      </c>
      <c r="AT70" s="272">
        <f t="shared" si="95"/>
        <v>0</v>
      </c>
      <c r="AU70" s="272">
        <f t="shared" si="95"/>
        <v>0</v>
      </c>
      <c r="AV70" s="272">
        <f t="shared" si="95"/>
        <v>0</v>
      </c>
      <c r="AW70" s="280">
        <f t="shared" si="93"/>
        <v>9</v>
      </c>
      <c r="AX70" s="766">
        <f>AW70+AW71</f>
        <v>23</v>
      </c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82"/>
      <c r="EA70" s="182"/>
      <c r="EB70" s="7"/>
      <c r="EC70" s="7"/>
      <c r="ED70" s="7"/>
      <c r="EE70" s="7"/>
      <c r="EF70" s="7"/>
      <c r="EG70" s="7"/>
    </row>
    <row r="71" spans="1:137" ht="14.1" hidden="1" customHeight="1" x14ac:dyDescent="0.25">
      <c r="A71" s="281" t="s">
        <v>602</v>
      </c>
      <c r="B71" s="281"/>
      <c r="C71" s="281"/>
      <c r="D71" s="272">
        <f>COUNTIF(D12:D64,"N.40")</f>
        <v>2</v>
      </c>
      <c r="E71" s="272">
        <f t="shared" ref="E71:X71" si="96">COUNTIF(E12:E64,"N.40")</f>
        <v>2</v>
      </c>
      <c r="F71" s="272">
        <f t="shared" si="96"/>
        <v>2</v>
      </c>
      <c r="G71" s="272">
        <f t="shared" si="96"/>
        <v>2</v>
      </c>
      <c r="H71" s="272">
        <f t="shared" si="96"/>
        <v>2</v>
      </c>
      <c r="I71" s="272">
        <f t="shared" si="96"/>
        <v>2</v>
      </c>
      <c r="J71" s="272">
        <f t="shared" si="96"/>
        <v>2</v>
      </c>
      <c r="K71" s="272">
        <f t="shared" si="96"/>
        <v>0</v>
      </c>
      <c r="L71" s="272">
        <f t="shared" si="96"/>
        <v>0</v>
      </c>
      <c r="M71" s="272">
        <f t="shared" si="96"/>
        <v>0</v>
      </c>
      <c r="N71" s="272">
        <f t="shared" si="96"/>
        <v>0</v>
      </c>
      <c r="O71" s="272">
        <f t="shared" si="96"/>
        <v>0</v>
      </c>
      <c r="P71" s="272">
        <f t="shared" si="96"/>
        <v>0</v>
      </c>
      <c r="Q71" s="272">
        <f t="shared" si="96"/>
        <v>0</v>
      </c>
      <c r="R71" s="272">
        <f t="shared" si="96"/>
        <v>0</v>
      </c>
      <c r="S71" s="272">
        <f t="shared" si="96"/>
        <v>0</v>
      </c>
      <c r="T71" s="272">
        <f t="shared" si="96"/>
        <v>0</v>
      </c>
      <c r="U71" s="272">
        <f t="shared" si="96"/>
        <v>0</v>
      </c>
      <c r="V71" s="272">
        <f t="shared" si="96"/>
        <v>0</v>
      </c>
      <c r="W71" s="272">
        <f t="shared" si="96"/>
        <v>0</v>
      </c>
      <c r="X71" s="272">
        <f t="shared" si="96"/>
        <v>0</v>
      </c>
      <c r="Y71" s="2"/>
      <c r="Z71" s="272">
        <f>SUM(D71:Y71)</f>
        <v>14</v>
      </c>
      <c r="AA71" s="767"/>
      <c r="AB71" s="272">
        <f>COUNTIF(AB11:AB63,"N.40")</f>
        <v>2</v>
      </c>
      <c r="AC71" s="272">
        <f t="shared" ref="AC71:AV71" si="97">COUNTIF(AC11:AC63,"N.40")</f>
        <v>2</v>
      </c>
      <c r="AD71" s="272">
        <f t="shared" si="97"/>
        <v>2</v>
      </c>
      <c r="AE71" s="272">
        <f t="shared" si="97"/>
        <v>2</v>
      </c>
      <c r="AF71" s="272">
        <f t="shared" si="97"/>
        <v>2</v>
      </c>
      <c r="AG71" s="272">
        <f t="shared" si="97"/>
        <v>2</v>
      </c>
      <c r="AH71" s="272">
        <f t="shared" si="97"/>
        <v>2</v>
      </c>
      <c r="AI71" s="272">
        <f t="shared" si="97"/>
        <v>0</v>
      </c>
      <c r="AJ71" s="272">
        <f t="shared" si="97"/>
        <v>0</v>
      </c>
      <c r="AK71" s="272">
        <f t="shared" si="97"/>
        <v>0</v>
      </c>
      <c r="AL71" s="272">
        <f t="shared" si="97"/>
        <v>0</v>
      </c>
      <c r="AM71" s="272">
        <f t="shared" si="97"/>
        <v>0</v>
      </c>
      <c r="AN71" s="272">
        <f t="shared" si="97"/>
        <v>0</v>
      </c>
      <c r="AO71" s="272">
        <f t="shared" si="97"/>
        <v>0</v>
      </c>
      <c r="AP71" s="272">
        <f t="shared" si="97"/>
        <v>0</v>
      </c>
      <c r="AQ71" s="272">
        <f t="shared" si="97"/>
        <v>0</v>
      </c>
      <c r="AR71" s="272">
        <f t="shared" si="97"/>
        <v>0</v>
      </c>
      <c r="AS71" s="272">
        <f t="shared" si="97"/>
        <v>0</v>
      </c>
      <c r="AT71" s="272">
        <f t="shared" si="97"/>
        <v>0</v>
      </c>
      <c r="AU71" s="272">
        <f t="shared" si="97"/>
        <v>0</v>
      </c>
      <c r="AV71" s="272">
        <f t="shared" si="97"/>
        <v>0</v>
      </c>
      <c r="AW71" s="280">
        <f t="shared" si="93"/>
        <v>14</v>
      </c>
      <c r="AX71" s="766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82"/>
      <c r="EA71" s="182"/>
      <c r="EB71" s="7"/>
      <c r="EC71" s="7"/>
      <c r="ED71" s="7"/>
      <c r="EE71" s="7"/>
      <c r="EF71" s="7"/>
      <c r="EG71" s="7"/>
    </row>
    <row r="72" spans="1:137" ht="14.1" hidden="1" customHeight="1" x14ac:dyDescent="0.25">
      <c r="A72" s="770" t="s">
        <v>461</v>
      </c>
      <c r="B72" s="770"/>
      <c r="C72" s="770"/>
      <c r="D72" s="272">
        <f>COUNTIF(D12:D64,"B.24")</f>
        <v>0</v>
      </c>
      <c r="E72" s="272">
        <f t="shared" ref="E72:X72" si="98">COUNTIF(E12:E64,"B.24")</f>
        <v>0</v>
      </c>
      <c r="F72" s="272">
        <f t="shared" si="98"/>
        <v>0</v>
      </c>
      <c r="G72" s="272">
        <f t="shared" si="98"/>
        <v>0</v>
      </c>
      <c r="H72" s="272">
        <f t="shared" si="98"/>
        <v>0</v>
      </c>
      <c r="I72" s="272">
        <f t="shared" si="98"/>
        <v>0</v>
      </c>
      <c r="J72" s="272">
        <f t="shared" si="98"/>
        <v>0</v>
      </c>
      <c r="K72" s="272">
        <f t="shared" si="98"/>
        <v>2</v>
      </c>
      <c r="L72" s="272">
        <f t="shared" si="98"/>
        <v>2</v>
      </c>
      <c r="M72" s="272">
        <f t="shared" si="98"/>
        <v>2</v>
      </c>
      <c r="N72" s="272">
        <f t="shared" si="98"/>
        <v>2</v>
      </c>
      <c r="O72" s="272">
        <f t="shared" si="98"/>
        <v>2</v>
      </c>
      <c r="P72" s="272">
        <f t="shared" si="98"/>
        <v>0</v>
      </c>
      <c r="Q72" s="272">
        <f t="shared" si="98"/>
        <v>0</v>
      </c>
      <c r="R72" s="272">
        <f t="shared" si="98"/>
        <v>2</v>
      </c>
      <c r="S72" s="272">
        <f t="shared" si="98"/>
        <v>2</v>
      </c>
      <c r="T72" s="272">
        <f t="shared" si="98"/>
        <v>2</v>
      </c>
      <c r="U72" s="272">
        <f t="shared" si="98"/>
        <v>2</v>
      </c>
      <c r="V72" s="272">
        <f t="shared" si="98"/>
        <v>2</v>
      </c>
      <c r="W72" s="272">
        <f t="shared" si="98"/>
        <v>2</v>
      </c>
      <c r="X72" s="272">
        <f t="shared" si="98"/>
        <v>2</v>
      </c>
      <c r="Y72" s="2"/>
      <c r="Z72" s="272">
        <f t="shared" si="88"/>
        <v>24</v>
      </c>
      <c r="AA72" s="274">
        <f>Z72</f>
        <v>24</v>
      </c>
      <c r="AB72" s="272">
        <f t="shared" ref="AB72:AV72" si="99">COUNTIF(AB11:AB63,"B.24")</f>
        <v>0</v>
      </c>
      <c r="AC72" s="272">
        <f t="shared" si="99"/>
        <v>0</v>
      </c>
      <c r="AD72" s="272">
        <f t="shared" si="99"/>
        <v>0</v>
      </c>
      <c r="AE72" s="272">
        <f t="shared" si="99"/>
        <v>0</v>
      </c>
      <c r="AF72" s="272">
        <f t="shared" si="99"/>
        <v>0</v>
      </c>
      <c r="AG72" s="272">
        <f t="shared" si="99"/>
        <v>0</v>
      </c>
      <c r="AH72" s="272">
        <f t="shared" si="99"/>
        <v>0</v>
      </c>
      <c r="AI72" s="272">
        <f t="shared" si="99"/>
        <v>2</v>
      </c>
      <c r="AJ72" s="272">
        <f t="shared" si="99"/>
        <v>2</v>
      </c>
      <c r="AK72" s="272">
        <f t="shared" si="99"/>
        <v>2</v>
      </c>
      <c r="AL72" s="272">
        <f t="shared" si="99"/>
        <v>2</v>
      </c>
      <c r="AM72" s="272">
        <f t="shared" si="99"/>
        <v>2</v>
      </c>
      <c r="AN72" s="272">
        <f t="shared" si="99"/>
        <v>0</v>
      </c>
      <c r="AO72" s="272">
        <f t="shared" si="99"/>
        <v>0</v>
      </c>
      <c r="AP72" s="272">
        <f t="shared" si="99"/>
        <v>2</v>
      </c>
      <c r="AQ72" s="272">
        <f t="shared" si="99"/>
        <v>2</v>
      </c>
      <c r="AR72" s="272">
        <f t="shared" si="99"/>
        <v>2</v>
      </c>
      <c r="AS72" s="272">
        <f t="shared" si="99"/>
        <v>2</v>
      </c>
      <c r="AT72" s="272">
        <f t="shared" si="99"/>
        <v>2</v>
      </c>
      <c r="AU72" s="272">
        <f t="shared" si="99"/>
        <v>2</v>
      </c>
      <c r="AV72" s="278">
        <f t="shared" si="99"/>
        <v>2</v>
      </c>
      <c r="AW72" s="278">
        <f t="shared" si="93"/>
        <v>24</v>
      </c>
      <c r="AX72" s="278">
        <f>AW72</f>
        <v>24</v>
      </c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82"/>
      <c r="EA72" s="182"/>
      <c r="EB72" s="7"/>
      <c r="EC72" s="7"/>
      <c r="ED72" s="7"/>
      <c r="EE72" s="7"/>
      <c r="EF72" s="7"/>
      <c r="EG72" s="7"/>
    </row>
    <row r="73" spans="1:137" ht="14.1" hidden="1" customHeight="1" x14ac:dyDescent="0.25">
      <c r="A73" s="772" t="s">
        <v>563</v>
      </c>
      <c r="B73" s="772"/>
      <c r="C73" s="772"/>
      <c r="D73" s="272">
        <f>COUNTIF(D12:D64,"B.27")</f>
        <v>2</v>
      </c>
      <c r="E73" s="272">
        <f t="shared" ref="E73:X73" si="100">COUNTIF(E12:E64,"B.27")</f>
        <v>2</v>
      </c>
      <c r="F73" s="272">
        <f t="shared" si="100"/>
        <v>2</v>
      </c>
      <c r="G73" s="272">
        <f t="shared" si="100"/>
        <v>2</v>
      </c>
      <c r="H73" s="272">
        <f t="shared" si="100"/>
        <v>2</v>
      </c>
      <c r="I73" s="272">
        <f t="shared" si="100"/>
        <v>2</v>
      </c>
      <c r="J73" s="272">
        <f t="shared" si="100"/>
        <v>2</v>
      </c>
      <c r="K73" s="272">
        <f t="shared" si="100"/>
        <v>0</v>
      </c>
      <c r="L73" s="272">
        <f t="shared" si="100"/>
        <v>0</v>
      </c>
      <c r="M73" s="272">
        <f t="shared" si="100"/>
        <v>0</v>
      </c>
      <c r="N73" s="272">
        <f t="shared" si="100"/>
        <v>0</v>
      </c>
      <c r="O73" s="272">
        <f t="shared" si="100"/>
        <v>0</v>
      </c>
      <c r="P73" s="272">
        <f t="shared" si="100"/>
        <v>2</v>
      </c>
      <c r="Q73" s="272">
        <f t="shared" si="100"/>
        <v>2</v>
      </c>
      <c r="R73" s="272">
        <f t="shared" si="100"/>
        <v>0</v>
      </c>
      <c r="S73" s="272">
        <f t="shared" si="100"/>
        <v>0</v>
      </c>
      <c r="T73" s="272">
        <f t="shared" si="100"/>
        <v>0</v>
      </c>
      <c r="U73" s="272">
        <f t="shared" si="100"/>
        <v>0</v>
      </c>
      <c r="V73" s="272">
        <f t="shared" si="100"/>
        <v>0</v>
      </c>
      <c r="W73" s="272">
        <f t="shared" si="100"/>
        <v>0</v>
      </c>
      <c r="X73" s="272">
        <f t="shared" si="100"/>
        <v>0</v>
      </c>
      <c r="Y73" s="2"/>
      <c r="Z73" s="272">
        <f t="shared" si="88"/>
        <v>18</v>
      </c>
      <c r="AA73" s="274">
        <f>Z73</f>
        <v>18</v>
      </c>
      <c r="AB73" s="272">
        <f t="shared" ref="AB73:AV73" si="101">COUNTIF(AB11:AB63,"B.27")</f>
        <v>2</v>
      </c>
      <c r="AC73" s="272">
        <f t="shared" si="101"/>
        <v>2</v>
      </c>
      <c r="AD73" s="272">
        <f t="shared" si="101"/>
        <v>2</v>
      </c>
      <c r="AE73" s="272">
        <f t="shared" si="101"/>
        <v>2</v>
      </c>
      <c r="AF73" s="272">
        <f t="shared" si="101"/>
        <v>2</v>
      </c>
      <c r="AG73" s="272">
        <f t="shared" si="101"/>
        <v>2</v>
      </c>
      <c r="AH73" s="272">
        <f t="shared" si="101"/>
        <v>2</v>
      </c>
      <c r="AI73" s="272">
        <f t="shared" si="101"/>
        <v>0</v>
      </c>
      <c r="AJ73" s="272">
        <f t="shared" si="101"/>
        <v>0</v>
      </c>
      <c r="AK73" s="272">
        <f t="shared" si="101"/>
        <v>0</v>
      </c>
      <c r="AL73" s="272">
        <f t="shared" si="101"/>
        <v>0</v>
      </c>
      <c r="AM73" s="272">
        <f t="shared" si="101"/>
        <v>0</v>
      </c>
      <c r="AN73" s="272">
        <f t="shared" si="101"/>
        <v>2</v>
      </c>
      <c r="AO73" s="272">
        <f t="shared" si="101"/>
        <v>2</v>
      </c>
      <c r="AP73" s="272">
        <f t="shared" si="101"/>
        <v>0</v>
      </c>
      <c r="AQ73" s="272">
        <f t="shared" si="101"/>
        <v>0</v>
      </c>
      <c r="AR73" s="272">
        <f t="shared" si="101"/>
        <v>0</v>
      </c>
      <c r="AS73" s="272">
        <f t="shared" si="101"/>
        <v>0</v>
      </c>
      <c r="AT73" s="272">
        <f t="shared" si="101"/>
        <v>0</v>
      </c>
      <c r="AU73" s="272">
        <f t="shared" si="101"/>
        <v>0</v>
      </c>
      <c r="AV73" s="278">
        <f t="shared" si="101"/>
        <v>0</v>
      </c>
      <c r="AW73" s="278">
        <f t="shared" si="93"/>
        <v>18</v>
      </c>
      <c r="AX73" s="278">
        <f>AW73</f>
        <v>18</v>
      </c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82"/>
      <c r="EA73" s="182"/>
      <c r="EB73" s="7"/>
      <c r="EC73" s="7"/>
      <c r="ED73" s="7"/>
      <c r="EE73" s="7"/>
      <c r="EF73" s="7"/>
      <c r="EG73" s="7"/>
    </row>
    <row r="74" spans="1:137" ht="14.1" hidden="1" customHeight="1" x14ac:dyDescent="0.25">
      <c r="A74" s="770" t="s">
        <v>462</v>
      </c>
      <c r="B74" s="770"/>
      <c r="C74" s="770"/>
      <c r="D74" s="272">
        <f>COUNTIF(D12:D64,"C.21")</f>
        <v>4</v>
      </c>
      <c r="E74" s="272">
        <f t="shared" ref="E74:X74" si="102">COUNTIF(E12:E64,"C.21")</f>
        <v>4</v>
      </c>
      <c r="F74" s="272">
        <f t="shared" si="102"/>
        <v>4</v>
      </c>
      <c r="G74" s="272">
        <f t="shared" si="102"/>
        <v>4</v>
      </c>
      <c r="H74" s="272">
        <f t="shared" si="102"/>
        <v>4</v>
      </c>
      <c r="I74" s="272">
        <f t="shared" si="102"/>
        <v>4</v>
      </c>
      <c r="J74" s="272">
        <f t="shared" si="102"/>
        <v>4</v>
      </c>
      <c r="K74" s="272">
        <f t="shared" si="102"/>
        <v>0</v>
      </c>
      <c r="L74" s="272">
        <f t="shared" si="102"/>
        <v>0</v>
      </c>
      <c r="M74" s="272">
        <f t="shared" si="102"/>
        <v>0</v>
      </c>
      <c r="N74" s="272">
        <f t="shared" si="102"/>
        <v>0</v>
      </c>
      <c r="O74" s="272">
        <f t="shared" si="102"/>
        <v>0</v>
      </c>
      <c r="P74" s="272">
        <f t="shared" si="102"/>
        <v>0</v>
      </c>
      <c r="Q74" s="272">
        <f t="shared" si="102"/>
        <v>0</v>
      </c>
      <c r="R74" s="272">
        <f t="shared" si="102"/>
        <v>0</v>
      </c>
      <c r="S74" s="272">
        <f t="shared" si="102"/>
        <v>0</v>
      </c>
      <c r="T74" s="272">
        <f t="shared" si="102"/>
        <v>0</v>
      </c>
      <c r="U74" s="272">
        <f t="shared" si="102"/>
        <v>0</v>
      </c>
      <c r="V74" s="272">
        <f t="shared" si="102"/>
        <v>0</v>
      </c>
      <c r="W74" s="272">
        <f t="shared" si="102"/>
        <v>0</v>
      </c>
      <c r="X74" s="272">
        <f t="shared" si="102"/>
        <v>0</v>
      </c>
      <c r="Y74" s="2"/>
      <c r="Z74" s="272">
        <f t="shared" si="88"/>
        <v>28</v>
      </c>
      <c r="AA74" s="767">
        <f>Z74+Z75</f>
        <v>36</v>
      </c>
      <c r="AB74" s="272">
        <f>COUNTIF(AB11:AB63,"C.21")</f>
        <v>4</v>
      </c>
      <c r="AC74" s="272">
        <f t="shared" ref="AC74:AV74" si="103">COUNTIF(AC11:AC63,"C.21")</f>
        <v>4</v>
      </c>
      <c r="AD74" s="272">
        <f t="shared" si="103"/>
        <v>4</v>
      </c>
      <c r="AE74" s="272">
        <f t="shared" si="103"/>
        <v>4</v>
      </c>
      <c r="AF74" s="272">
        <f t="shared" si="103"/>
        <v>4</v>
      </c>
      <c r="AG74" s="272">
        <f t="shared" si="103"/>
        <v>4</v>
      </c>
      <c r="AH74" s="272">
        <f t="shared" si="103"/>
        <v>4</v>
      </c>
      <c r="AI74" s="272">
        <f t="shared" si="103"/>
        <v>0</v>
      </c>
      <c r="AJ74" s="272">
        <f t="shared" si="103"/>
        <v>0</v>
      </c>
      <c r="AK74" s="272">
        <f t="shared" si="103"/>
        <v>0</v>
      </c>
      <c r="AL74" s="272">
        <f t="shared" si="103"/>
        <v>0</v>
      </c>
      <c r="AM74" s="272">
        <f t="shared" si="103"/>
        <v>0</v>
      </c>
      <c r="AN74" s="272">
        <f t="shared" si="103"/>
        <v>0</v>
      </c>
      <c r="AO74" s="272">
        <f t="shared" si="103"/>
        <v>0</v>
      </c>
      <c r="AP74" s="272">
        <f t="shared" si="103"/>
        <v>0</v>
      </c>
      <c r="AQ74" s="272">
        <f t="shared" si="103"/>
        <v>0</v>
      </c>
      <c r="AR74" s="272">
        <f t="shared" si="103"/>
        <v>0</v>
      </c>
      <c r="AS74" s="272">
        <f t="shared" si="103"/>
        <v>0</v>
      </c>
      <c r="AT74" s="272">
        <f t="shared" si="103"/>
        <v>0</v>
      </c>
      <c r="AU74" s="272">
        <f t="shared" si="103"/>
        <v>0</v>
      </c>
      <c r="AV74" s="272">
        <f t="shared" si="103"/>
        <v>0</v>
      </c>
      <c r="AW74" s="278">
        <f t="shared" si="93"/>
        <v>28</v>
      </c>
      <c r="AX74" s="766">
        <f>AW74+AW75</f>
        <v>36</v>
      </c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82"/>
      <c r="EA74" s="182"/>
      <c r="EB74" s="7"/>
      <c r="EC74" s="7"/>
      <c r="ED74" s="7"/>
      <c r="EE74" s="7"/>
      <c r="EF74" s="7"/>
      <c r="EG74" s="7"/>
    </row>
    <row r="75" spans="1:137" ht="14.1" hidden="1" customHeight="1" x14ac:dyDescent="0.25">
      <c r="A75" s="770" t="s">
        <v>528</v>
      </c>
      <c r="B75" s="770"/>
      <c r="C75" s="770"/>
      <c r="D75" s="272">
        <f>COUNTIF(D12:D64,"CP.21")</f>
        <v>0</v>
      </c>
      <c r="E75" s="272">
        <f t="shared" ref="E75:X75" si="104">COUNTIF(E12:E64,"CP.21")</f>
        <v>0</v>
      </c>
      <c r="F75" s="272">
        <f t="shared" si="104"/>
        <v>0</v>
      </c>
      <c r="G75" s="272">
        <f t="shared" si="104"/>
        <v>0</v>
      </c>
      <c r="H75" s="272">
        <f t="shared" si="104"/>
        <v>0</v>
      </c>
      <c r="I75" s="272">
        <f t="shared" si="104"/>
        <v>0</v>
      </c>
      <c r="J75" s="272">
        <f t="shared" si="104"/>
        <v>0</v>
      </c>
      <c r="K75" s="272">
        <f t="shared" si="104"/>
        <v>0</v>
      </c>
      <c r="L75" s="272">
        <f t="shared" si="104"/>
        <v>0</v>
      </c>
      <c r="M75" s="272">
        <f t="shared" si="104"/>
        <v>0</v>
      </c>
      <c r="N75" s="272">
        <f t="shared" si="104"/>
        <v>0</v>
      </c>
      <c r="O75" s="272">
        <f t="shared" si="104"/>
        <v>0</v>
      </c>
      <c r="P75" s="272">
        <f t="shared" si="104"/>
        <v>4</v>
      </c>
      <c r="Q75" s="272">
        <f t="shared" si="104"/>
        <v>4</v>
      </c>
      <c r="R75" s="272">
        <f t="shared" si="104"/>
        <v>0</v>
      </c>
      <c r="S75" s="272">
        <f t="shared" si="104"/>
        <v>0</v>
      </c>
      <c r="T75" s="272">
        <f t="shared" si="104"/>
        <v>0</v>
      </c>
      <c r="U75" s="272">
        <f t="shared" si="104"/>
        <v>0</v>
      </c>
      <c r="V75" s="272">
        <f t="shared" si="104"/>
        <v>0</v>
      </c>
      <c r="W75" s="272">
        <f t="shared" si="104"/>
        <v>0</v>
      </c>
      <c r="X75" s="272">
        <f t="shared" si="104"/>
        <v>0</v>
      </c>
      <c r="Y75" s="2"/>
      <c r="Z75" s="272">
        <f t="shared" si="88"/>
        <v>8</v>
      </c>
      <c r="AA75" s="767"/>
      <c r="AB75" s="272">
        <f>COUNTIF(AB11:AB63,"CP.21")</f>
        <v>0</v>
      </c>
      <c r="AC75" s="272">
        <f t="shared" ref="AC75:AV75" si="105">COUNTIF(AC11:AC63,"CP.21")</f>
        <v>0</v>
      </c>
      <c r="AD75" s="272">
        <f t="shared" si="105"/>
        <v>0</v>
      </c>
      <c r="AE75" s="272">
        <f t="shared" si="105"/>
        <v>0</v>
      </c>
      <c r="AF75" s="272">
        <f t="shared" si="105"/>
        <v>0</v>
      </c>
      <c r="AG75" s="272">
        <f t="shared" si="105"/>
        <v>0</v>
      </c>
      <c r="AH75" s="272">
        <f t="shared" si="105"/>
        <v>0</v>
      </c>
      <c r="AI75" s="272">
        <f t="shared" si="105"/>
        <v>0</v>
      </c>
      <c r="AJ75" s="272">
        <f t="shared" si="105"/>
        <v>0</v>
      </c>
      <c r="AK75" s="272">
        <f t="shared" si="105"/>
        <v>0</v>
      </c>
      <c r="AL75" s="272">
        <f t="shared" si="105"/>
        <v>0</v>
      </c>
      <c r="AM75" s="272">
        <f t="shared" si="105"/>
        <v>0</v>
      </c>
      <c r="AN75" s="272">
        <f t="shared" si="105"/>
        <v>4</v>
      </c>
      <c r="AO75" s="272">
        <f t="shared" si="105"/>
        <v>4</v>
      </c>
      <c r="AP75" s="272">
        <f t="shared" si="105"/>
        <v>0</v>
      </c>
      <c r="AQ75" s="272">
        <f t="shared" si="105"/>
        <v>0</v>
      </c>
      <c r="AR75" s="272">
        <f t="shared" si="105"/>
        <v>0</v>
      </c>
      <c r="AS75" s="272">
        <f t="shared" si="105"/>
        <v>0</v>
      </c>
      <c r="AT75" s="272">
        <f t="shared" si="105"/>
        <v>0</v>
      </c>
      <c r="AU75" s="272">
        <f t="shared" si="105"/>
        <v>0</v>
      </c>
      <c r="AV75" s="272">
        <f t="shared" si="105"/>
        <v>0</v>
      </c>
      <c r="AW75" s="278">
        <f t="shared" si="93"/>
        <v>8</v>
      </c>
      <c r="AX75" s="766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82"/>
      <c r="EA75" s="182"/>
      <c r="EB75" s="7"/>
      <c r="EC75" s="7"/>
      <c r="ED75" s="7"/>
      <c r="EE75" s="7"/>
      <c r="EF75" s="7"/>
      <c r="EG75" s="7"/>
    </row>
    <row r="76" spans="1:137" ht="14.1" hidden="1" customHeight="1" x14ac:dyDescent="0.25">
      <c r="A76" s="770" t="s">
        <v>463</v>
      </c>
      <c r="B76" s="770"/>
      <c r="C76" s="770"/>
      <c r="D76" s="272">
        <f>COUNTIF(D12:D64,"C.14")</f>
        <v>0</v>
      </c>
      <c r="E76" s="272">
        <f t="shared" ref="E76:X76" si="106">COUNTIF(E12:E64,"C.14")</f>
        <v>0</v>
      </c>
      <c r="F76" s="272">
        <f t="shared" si="106"/>
        <v>0</v>
      </c>
      <c r="G76" s="272">
        <f t="shared" si="106"/>
        <v>0</v>
      </c>
      <c r="H76" s="272">
        <f t="shared" si="106"/>
        <v>0</v>
      </c>
      <c r="I76" s="272">
        <f t="shared" si="106"/>
        <v>0</v>
      </c>
      <c r="J76" s="272">
        <f t="shared" si="106"/>
        <v>0</v>
      </c>
      <c r="K76" s="272">
        <f t="shared" si="106"/>
        <v>0</v>
      </c>
      <c r="L76" s="272">
        <f t="shared" si="106"/>
        <v>0</v>
      </c>
      <c r="M76" s="272">
        <f t="shared" si="106"/>
        <v>0</v>
      </c>
      <c r="N76" s="272">
        <f t="shared" si="106"/>
        <v>0</v>
      </c>
      <c r="O76" s="272">
        <f t="shared" si="106"/>
        <v>0</v>
      </c>
      <c r="P76" s="272">
        <f t="shared" si="106"/>
        <v>0</v>
      </c>
      <c r="Q76" s="272">
        <f t="shared" si="106"/>
        <v>0</v>
      </c>
      <c r="R76" s="272">
        <f t="shared" si="106"/>
        <v>4</v>
      </c>
      <c r="S76" s="272">
        <f t="shared" si="106"/>
        <v>4</v>
      </c>
      <c r="T76" s="272">
        <f t="shared" si="106"/>
        <v>4</v>
      </c>
      <c r="U76" s="272">
        <f t="shared" si="106"/>
        <v>4</v>
      </c>
      <c r="V76" s="272">
        <f t="shared" si="106"/>
        <v>4</v>
      </c>
      <c r="W76" s="272">
        <f t="shared" si="106"/>
        <v>4</v>
      </c>
      <c r="X76" s="272">
        <f t="shared" si="106"/>
        <v>4</v>
      </c>
      <c r="Y76" s="2"/>
      <c r="Z76" s="272">
        <f t="shared" si="88"/>
        <v>28</v>
      </c>
      <c r="AA76" s="767">
        <f>Z76+Z77</f>
        <v>34</v>
      </c>
      <c r="AB76" s="272">
        <f t="shared" ref="AB76:AV76" si="107">COUNTIF(AB11:AB63,"C.14")</f>
        <v>0</v>
      </c>
      <c r="AC76" s="272">
        <f t="shared" si="107"/>
        <v>0</v>
      </c>
      <c r="AD76" s="272">
        <f t="shared" si="107"/>
        <v>0</v>
      </c>
      <c r="AE76" s="272">
        <f t="shared" si="107"/>
        <v>0</v>
      </c>
      <c r="AF76" s="272">
        <f t="shared" si="107"/>
        <v>0</v>
      </c>
      <c r="AG76" s="272">
        <f t="shared" si="107"/>
        <v>0</v>
      </c>
      <c r="AH76" s="272">
        <f t="shared" si="107"/>
        <v>0</v>
      </c>
      <c r="AI76" s="272">
        <f t="shared" si="107"/>
        <v>0</v>
      </c>
      <c r="AJ76" s="272">
        <f t="shared" si="107"/>
        <v>0</v>
      </c>
      <c r="AK76" s="272">
        <f t="shared" si="107"/>
        <v>0</v>
      </c>
      <c r="AL76" s="272">
        <f t="shared" si="107"/>
        <v>0</v>
      </c>
      <c r="AM76" s="272">
        <f t="shared" si="107"/>
        <v>0</v>
      </c>
      <c r="AN76" s="272">
        <f t="shared" si="107"/>
        <v>0</v>
      </c>
      <c r="AO76" s="272">
        <f t="shared" si="107"/>
        <v>0</v>
      </c>
      <c r="AP76" s="272">
        <f t="shared" si="107"/>
        <v>4</v>
      </c>
      <c r="AQ76" s="272">
        <f t="shared" si="107"/>
        <v>4</v>
      </c>
      <c r="AR76" s="272">
        <f t="shared" si="107"/>
        <v>4</v>
      </c>
      <c r="AS76" s="272">
        <f t="shared" si="107"/>
        <v>4</v>
      </c>
      <c r="AT76" s="272">
        <f t="shared" si="107"/>
        <v>4</v>
      </c>
      <c r="AU76" s="272">
        <f t="shared" si="107"/>
        <v>4</v>
      </c>
      <c r="AV76" s="278">
        <f t="shared" si="107"/>
        <v>4</v>
      </c>
      <c r="AW76" s="278">
        <f t="shared" si="93"/>
        <v>28</v>
      </c>
      <c r="AX76" s="766">
        <f>AW76+AW77</f>
        <v>34</v>
      </c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82"/>
      <c r="EA76" s="182"/>
      <c r="EB76" s="7"/>
      <c r="EC76" s="7"/>
      <c r="ED76" s="7"/>
      <c r="EE76" s="7"/>
      <c r="EF76" s="7"/>
      <c r="EG76" s="7"/>
    </row>
    <row r="77" spans="1:137" ht="14.1" hidden="1" customHeight="1" x14ac:dyDescent="0.25">
      <c r="A77" s="770" t="s">
        <v>487</v>
      </c>
      <c r="B77" s="770"/>
      <c r="C77" s="770"/>
      <c r="D77" s="272">
        <f t="shared" ref="D77:X77" si="108">COUNTIF(D12:D64,"CP.14")</f>
        <v>0</v>
      </c>
      <c r="E77" s="272">
        <f t="shared" si="108"/>
        <v>0</v>
      </c>
      <c r="F77" s="272">
        <f t="shared" si="108"/>
        <v>0</v>
      </c>
      <c r="G77" s="272">
        <f t="shared" si="108"/>
        <v>0</v>
      </c>
      <c r="H77" s="272">
        <f t="shared" si="108"/>
        <v>0</v>
      </c>
      <c r="I77" s="272">
        <f t="shared" si="108"/>
        <v>3</v>
      </c>
      <c r="J77" s="272">
        <f t="shared" si="108"/>
        <v>3</v>
      </c>
      <c r="K77" s="272">
        <f t="shared" si="108"/>
        <v>0</v>
      </c>
      <c r="L77" s="272">
        <f t="shared" si="108"/>
        <v>0</v>
      </c>
      <c r="M77" s="272">
        <f t="shared" si="108"/>
        <v>0</v>
      </c>
      <c r="N77" s="222">
        <f t="shared" si="108"/>
        <v>0</v>
      </c>
      <c r="O77" s="222">
        <f t="shared" si="108"/>
        <v>0</v>
      </c>
      <c r="P77" s="272">
        <f t="shared" si="108"/>
        <v>0</v>
      </c>
      <c r="Q77" s="272">
        <f t="shared" si="108"/>
        <v>0</v>
      </c>
      <c r="R77" s="272">
        <f t="shared" si="108"/>
        <v>0</v>
      </c>
      <c r="S77" s="272">
        <f t="shared" si="108"/>
        <v>0</v>
      </c>
      <c r="T77" s="272">
        <f t="shared" si="108"/>
        <v>0</v>
      </c>
      <c r="U77" s="272">
        <f t="shared" si="108"/>
        <v>0</v>
      </c>
      <c r="V77" s="272">
        <f t="shared" si="108"/>
        <v>0</v>
      </c>
      <c r="W77" s="272">
        <f t="shared" si="108"/>
        <v>0</v>
      </c>
      <c r="X77" s="272">
        <f t="shared" si="108"/>
        <v>0</v>
      </c>
      <c r="Y77" s="2"/>
      <c r="Z77" s="272">
        <f t="shared" si="88"/>
        <v>6</v>
      </c>
      <c r="AA77" s="767"/>
      <c r="AB77" s="272">
        <f>COUNTIF(AB11:AB63,"CP.14")</f>
        <v>0</v>
      </c>
      <c r="AC77" s="272">
        <f t="shared" ref="AC77:AV77" si="109">COUNTIF(AC11:AC63,"CP.14")</f>
        <v>0</v>
      </c>
      <c r="AD77" s="272">
        <f t="shared" si="109"/>
        <v>0</v>
      </c>
      <c r="AE77" s="272">
        <f t="shared" si="109"/>
        <v>0</v>
      </c>
      <c r="AF77" s="272">
        <f t="shared" si="109"/>
        <v>0</v>
      </c>
      <c r="AG77" s="272">
        <f t="shared" si="109"/>
        <v>3</v>
      </c>
      <c r="AH77" s="272">
        <f t="shared" si="109"/>
        <v>3</v>
      </c>
      <c r="AI77" s="272">
        <f t="shared" si="109"/>
        <v>0</v>
      </c>
      <c r="AJ77" s="272">
        <f t="shared" si="109"/>
        <v>0</v>
      </c>
      <c r="AK77" s="272">
        <f t="shared" si="109"/>
        <v>0</v>
      </c>
      <c r="AL77" s="272">
        <f t="shared" si="109"/>
        <v>0</v>
      </c>
      <c r="AM77" s="272">
        <f t="shared" si="109"/>
        <v>0</v>
      </c>
      <c r="AN77" s="272">
        <f t="shared" si="109"/>
        <v>0</v>
      </c>
      <c r="AO77" s="272">
        <f t="shared" si="109"/>
        <v>0</v>
      </c>
      <c r="AP77" s="272">
        <f t="shared" si="109"/>
        <v>0</v>
      </c>
      <c r="AQ77" s="272">
        <f t="shared" si="109"/>
        <v>0</v>
      </c>
      <c r="AR77" s="272">
        <f t="shared" si="109"/>
        <v>0</v>
      </c>
      <c r="AS77" s="272">
        <f t="shared" si="109"/>
        <v>0</v>
      </c>
      <c r="AT77" s="272">
        <f t="shared" si="109"/>
        <v>0</v>
      </c>
      <c r="AU77" s="272">
        <f t="shared" si="109"/>
        <v>0</v>
      </c>
      <c r="AV77" s="272">
        <f t="shared" si="109"/>
        <v>0</v>
      </c>
      <c r="AW77" s="278">
        <f t="shared" si="93"/>
        <v>6</v>
      </c>
      <c r="AX77" s="766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82"/>
      <c r="EA77" s="182"/>
      <c r="EB77" s="7"/>
      <c r="EC77" s="7"/>
      <c r="ED77" s="7"/>
      <c r="EE77" s="7"/>
      <c r="EF77" s="7"/>
      <c r="EG77" s="7"/>
    </row>
    <row r="78" spans="1:137" ht="14.1" hidden="1" customHeight="1" x14ac:dyDescent="0.25">
      <c r="A78" s="770" t="s">
        <v>464</v>
      </c>
      <c r="B78" s="770"/>
      <c r="C78" s="770"/>
      <c r="D78" s="272">
        <f t="shared" ref="D78:X78" si="110">COUNTIF(D12:D64,"C.7")</f>
        <v>0</v>
      </c>
      <c r="E78" s="272">
        <f t="shared" si="110"/>
        <v>0</v>
      </c>
      <c r="F78" s="272">
        <f t="shared" si="110"/>
        <v>0</v>
      </c>
      <c r="G78" s="272">
        <f t="shared" si="110"/>
        <v>0</v>
      </c>
      <c r="H78" s="272">
        <f t="shared" si="110"/>
        <v>0</v>
      </c>
      <c r="I78" s="272">
        <f t="shared" si="110"/>
        <v>0</v>
      </c>
      <c r="J78" s="272">
        <f t="shared" si="110"/>
        <v>0</v>
      </c>
      <c r="K78" s="272">
        <f t="shared" si="110"/>
        <v>4</v>
      </c>
      <c r="L78" s="272">
        <f t="shared" si="110"/>
        <v>4</v>
      </c>
      <c r="M78" s="272">
        <f t="shared" si="110"/>
        <v>4</v>
      </c>
      <c r="N78" s="222">
        <f t="shared" si="110"/>
        <v>4</v>
      </c>
      <c r="O78" s="222">
        <f t="shared" si="110"/>
        <v>4</v>
      </c>
      <c r="P78" s="272">
        <f t="shared" si="110"/>
        <v>4</v>
      </c>
      <c r="Q78" s="272">
        <f t="shared" si="110"/>
        <v>4</v>
      </c>
      <c r="R78" s="272">
        <f t="shared" si="110"/>
        <v>0</v>
      </c>
      <c r="S78" s="272">
        <f t="shared" si="110"/>
        <v>0</v>
      </c>
      <c r="T78" s="272">
        <f t="shared" si="110"/>
        <v>0</v>
      </c>
      <c r="U78" s="272">
        <f t="shared" si="110"/>
        <v>0</v>
      </c>
      <c r="V78" s="272">
        <f t="shared" si="110"/>
        <v>0</v>
      </c>
      <c r="W78" s="272">
        <f t="shared" si="110"/>
        <v>0</v>
      </c>
      <c r="X78" s="272">
        <f t="shared" si="110"/>
        <v>0</v>
      </c>
      <c r="Y78" s="2"/>
      <c r="Z78" s="272">
        <f t="shared" si="88"/>
        <v>28</v>
      </c>
      <c r="AA78" s="767">
        <f>Z78+Z79</f>
        <v>36</v>
      </c>
      <c r="AB78" s="272">
        <f t="shared" ref="AB78:AV78" si="111">COUNTIF(AB11:AB63,"C.7")</f>
        <v>0</v>
      </c>
      <c r="AC78" s="272">
        <f t="shared" si="111"/>
        <v>0</v>
      </c>
      <c r="AD78" s="272">
        <f t="shared" si="111"/>
        <v>0</v>
      </c>
      <c r="AE78" s="272">
        <f t="shared" si="111"/>
        <v>0</v>
      </c>
      <c r="AF78" s="272">
        <f t="shared" si="111"/>
        <v>0</v>
      </c>
      <c r="AG78" s="272">
        <f t="shared" si="111"/>
        <v>0</v>
      </c>
      <c r="AH78" s="272">
        <f t="shared" si="111"/>
        <v>0</v>
      </c>
      <c r="AI78" s="272">
        <f t="shared" si="111"/>
        <v>4</v>
      </c>
      <c r="AJ78" s="272">
        <f t="shared" si="111"/>
        <v>4</v>
      </c>
      <c r="AK78" s="272">
        <f t="shared" si="111"/>
        <v>4</v>
      </c>
      <c r="AL78" s="272">
        <f t="shared" si="111"/>
        <v>4</v>
      </c>
      <c r="AM78" s="272">
        <f t="shared" si="111"/>
        <v>4</v>
      </c>
      <c r="AN78" s="272">
        <f t="shared" si="111"/>
        <v>4</v>
      </c>
      <c r="AO78" s="272">
        <f t="shared" si="111"/>
        <v>4</v>
      </c>
      <c r="AP78" s="272">
        <f t="shared" si="111"/>
        <v>0</v>
      </c>
      <c r="AQ78" s="272">
        <f t="shared" si="111"/>
        <v>0</v>
      </c>
      <c r="AR78" s="272">
        <f t="shared" si="111"/>
        <v>0</v>
      </c>
      <c r="AS78" s="272">
        <f t="shared" si="111"/>
        <v>0</v>
      </c>
      <c r="AT78" s="272">
        <f t="shared" si="111"/>
        <v>0</v>
      </c>
      <c r="AU78" s="272">
        <f t="shared" si="111"/>
        <v>0</v>
      </c>
      <c r="AV78" s="278">
        <f t="shared" si="111"/>
        <v>0</v>
      </c>
      <c r="AW78" s="278">
        <f t="shared" si="93"/>
        <v>28</v>
      </c>
      <c r="AX78" s="766">
        <f>AW78+AW79</f>
        <v>36</v>
      </c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82"/>
      <c r="EA78" s="182"/>
      <c r="EB78" s="7"/>
      <c r="EC78" s="7"/>
      <c r="ED78" s="7"/>
      <c r="EE78" s="7"/>
      <c r="EF78" s="7"/>
      <c r="EG78" s="7"/>
    </row>
    <row r="79" spans="1:137" ht="14.1" hidden="1" customHeight="1" x14ac:dyDescent="0.25">
      <c r="A79" s="770" t="s">
        <v>488</v>
      </c>
      <c r="B79" s="770"/>
      <c r="C79" s="770"/>
      <c r="D79" s="272">
        <f>COUNTIF(D12:D64,"CP.7")</f>
        <v>0</v>
      </c>
      <c r="E79" s="272">
        <f t="shared" ref="E79:X79" si="112">COUNTIF(E12:E64,"CP.7")</f>
        <v>0</v>
      </c>
      <c r="F79" s="272">
        <f t="shared" si="112"/>
        <v>0</v>
      </c>
      <c r="G79" s="272">
        <f t="shared" si="112"/>
        <v>0</v>
      </c>
      <c r="H79" s="272">
        <f t="shared" si="112"/>
        <v>0</v>
      </c>
      <c r="I79" s="272">
        <f t="shared" si="112"/>
        <v>0</v>
      </c>
      <c r="J79" s="272">
        <f t="shared" si="112"/>
        <v>0</v>
      </c>
      <c r="K79" s="272">
        <f t="shared" si="112"/>
        <v>0</v>
      </c>
      <c r="L79" s="272">
        <f t="shared" si="112"/>
        <v>0</v>
      </c>
      <c r="M79" s="272">
        <f t="shared" si="112"/>
        <v>0</v>
      </c>
      <c r="N79" s="272">
        <f t="shared" si="112"/>
        <v>0</v>
      </c>
      <c r="O79" s="272">
        <f t="shared" si="112"/>
        <v>0</v>
      </c>
      <c r="P79" s="272">
        <f t="shared" si="112"/>
        <v>0</v>
      </c>
      <c r="Q79" s="272">
        <f t="shared" si="112"/>
        <v>0</v>
      </c>
      <c r="R79" s="272">
        <f t="shared" si="112"/>
        <v>0</v>
      </c>
      <c r="S79" s="272">
        <f t="shared" si="112"/>
        <v>0</v>
      </c>
      <c r="T79" s="272">
        <f t="shared" si="112"/>
        <v>0</v>
      </c>
      <c r="U79" s="272">
        <f t="shared" si="112"/>
        <v>0</v>
      </c>
      <c r="V79" s="272">
        <f t="shared" si="112"/>
        <v>0</v>
      </c>
      <c r="W79" s="272">
        <f t="shared" si="112"/>
        <v>4</v>
      </c>
      <c r="X79" s="272">
        <f t="shared" si="112"/>
        <v>4</v>
      </c>
      <c r="Y79" s="2"/>
      <c r="Z79" s="272">
        <f t="shared" si="88"/>
        <v>8</v>
      </c>
      <c r="AA79" s="767"/>
      <c r="AB79" s="272">
        <f>COUNTIF(AB11:AB63,"CP.7")</f>
        <v>0</v>
      </c>
      <c r="AC79" s="272">
        <f t="shared" ref="AC79:AV79" si="113">COUNTIF(AC11:AC63,"CP.7")</f>
        <v>0</v>
      </c>
      <c r="AD79" s="272">
        <f t="shared" si="113"/>
        <v>0</v>
      </c>
      <c r="AE79" s="272">
        <f t="shared" si="113"/>
        <v>0</v>
      </c>
      <c r="AF79" s="272">
        <f t="shared" si="113"/>
        <v>0</v>
      </c>
      <c r="AG79" s="272">
        <f t="shared" si="113"/>
        <v>0</v>
      </c>
      <c r="AH79" s="272">
        <f t="shared" si="113"/>
        <v>0</v>
      </c>
      <c r="AI79" s="272">
        <f t="shared" si="113"/>
        <v>0</v>
      </c>
      <c r="AJ79" s="272">
        <f t="shared" si="113"/>
        <v>0</v>
      </c>
      <c r="AK79" s="272">
        <f t="shared" si="113"/>
        <v>0</v>
      </c>
      <c r="AL79" s="272">
        <f t="shared" si="113"/>
        <v>0</v>
      </c>
      <c r="AM79" s="272">
        <f t="shared" si="113"/>
        <v>0</v>
      </c>
      <c r="AN79" s="272">
        <f t="shared" si="113"/>
        <v>0</v>
      </c>
      <c r="AO79" s="272">
        <f t="shared" si="113"/>
        <v>0</v>
      </c>
      <c r="AP79" s="272">
        <f t="shared" si="113"/>
        <v>0</v>
      </c>
      <c r="AQ79" s="272">
        <f t="shared" si="113"/>
        <v>0</v>
      </c>
      <c r="AR79" s="272">
        <f t="shared" si="113"/>
        <v>0</v>
      </c>
      <c r="AS79" s="272">
        <f t="shared" si="113"/>
        <v>0</v>
      </c>
      <c r="AT79" s="272">
        <f t="shared" si="113"/>
        <v>0</v>
      </c>
      <c r="AU79" s="272">
        <f t="shared" si="113"/>
        <v>4</v>
      </c>
      <c r="AV79" s="272">
        <f t="shared" si="113"/>
        <v>4</v>
      </c>
      <c r="AW79" s="278">
        <f t="shared" si="93"/>
        <v>8</v>
      </c>
      <c r="AX79" s="766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82"/>
      <c r="EA79" s="182"/>
      <c r="EB79" s="7"/>
      <c r="EC79" s="7"/>
      <c r="ED79" s="7"/>
      <c r="EE79" s="7"/>
      <c r="EF79" s="7"/>
      <c r="EG79" s="7"/>
    </row>
    <row r="80" spans="1:137" ht="14.1" hidden="1" customHeight="1" x14ac:dyDescent="0.25">
      <c r="A80" s="770" t="s">
        <v>465</v>
      </c>
      <c r="B80" s="770"/>
      <c r="C80" s="770"/>
      <c r="D80" s="272">
        <f>COUNTIF(D12:D64,"E.29")</f>
        <v>2</v>
      </c>
      <c r="E80" s="272">
        <f t="shared" ref="E80:X80" si="114">COUNTIF(E12:E64,"E.29")</f>
        <v>2</v>
      </c>
      <c r="F80" s="272">
        <f t="shared" si="114"/>
        <v>2</v>
      </c>
      <c r="G80" s="272">
        <f t="shared" si="114"/>
        <v>2</v>
      </c>
      <c r="H80" s="272">
        <f t="shared" si="114"/>
        <v>2</v>
      </c>
      <c r="I80" s="272">
        <f t="shared" si="114"/>
        <v>2</v>
      </c>
      <c r="J80" s="272">
        <f t="shared" si="114"/>
        <v>2</v>
      </c>
      <c r="K80" s="272">
        <f t="shared" si="114"/>
        <v>0</v>
      </c>
      <c r="L80" s="272">
        <f t="shared" si="114"/>
        <v>0</v>
      </c>
      <c r="M80" s="272">
        <f t="shared" si="114"/>
        <v>0</v>
      </c>
      <c r="N80" s="272">
        <f t="shared" si="114"/>
        <v>0</v>
      </c>
      <c r="O80" s="272">
        <f t="shared" si="114"/>
        <v>0</v>
      </c>
      <c r="P80" s="272">
        <f t="shared" si="114"/>
        <v>0</v>
      </c>
      <c r="Q80" s="272">
        <f t="shared" si="114"/>
        <v>0</v>
      </c>
      <c r="R80" s="272">
        <f t="shared" si="114"/>
        <v>0</v>
      </c>
      <c r="S80" s="272">
        <f t="shared" si="114"/>
        <v>0</v>
      </c>
      <c r="T80" s="272">
        <f t="shared" si="114"/>
        <v>0</v>
      </c>
      <c r="U80" s="272">
        <f t="shared" si="114"/>
        <v>0</v>
      </c>
      <c r="V80" s="272">
        <f t="shared" si="114"/>
        <v>0</v>
      </c>
      <c r="W80" s="272">
        <f t="shared" si="114"/>
        <v>0</v>
      </c>
      <c r="X80" s="272">
        <f t="shared" si="114"/>
        <v>0</v>
      </c>
      <c r="Y80" s="2"/>
      <c r="Z80" s="272">
        <f t="shared" si="88"/>
        <v>14</v>
      </c>
      <c r="AA80" s="767">
        <f>Z80+Z81</f>
        <v>26</v>
      </c>
      <c r="AB80" s="272">
        <f t="shared" ref="AB80:AV80" si="115">COUNTIF(AB11:AB63,"E.29")</f>
        <v>2</v>
      </c>
      <c r="AC80" s="272">
        <f t="shared" si="115"/>
        <v>2</v>
      </c>
      <c r="AD80" s="272">
        <f t="shared" si="115"/>
        <v>2</v>
      </c>
      <c r="AE80" s="272">
        <f t="shared" si="115"/>
        <v>2</v>
      </c>
      <c r="AF80" s="272">
        <f t="shared" si="115"/>
        <v>2</v>
      </c>
      <c r="AG80" s="272">
        <f t="shared" si="115"/>
        <v>2</v>
      </c>
      <c r="AH80" s="272">
        <f t="shared" si="115"/>
        <v>2</v>
      </c>
      <c r="AI80" s="272">
        <f t="shared" si="115"/>
        <v>0</v>
      </c>
      <c r="AJ80" s="272">
        <f t="shared" si="115"/>
        <v>0</v>
      </c>
      <c r="AK80" s="272">
        <f t="shared" si="115"/>
        <v>0</v>
      </c>
      <c r="AL80" s="272">
        <f t="shared" si="115"/>
        <v>0</v>
      </c>
      <c r="AM80" s="272">
        <f t="shared" si="115"/>
        <v>0</v>
      </c>
      <c r="AN80" s="272">
        <f t="shared" si="115"/>
        <v>0</v>
      </c>
      <c r="AO80" s="272">
        <f t="shared" si="115"/>
        <v>0</v>
      </c>
      <c r="AP80" s="272">
        <f t="shared" si="115"/>
        <v>0</v>
      </c>
      <c r="AQ80" s="272">
        <f t="shared" si="115"/>
        <v>0</v>
      </c>
      <c r="AR80" s="272">
        <f t="shared" si="115"/>
        <v>0</v>
      </c>
      <c r="AS80" s="272">
        <f t="shared" si="115"/>
        <v>0</v>
      </c>
      <c r="AT80" s="272">
        <f t="shared" si="115"/>
        <v>0</v>
      </c>
      <c r="AU80" s="272">
        <f t="shared" si="115"/>
        <v>0</v>
      </c>
      <c r="AV80" s="278">
        <f t="shared" si="115"/>
        <v>0</v>
      </c>
      <c r="AW80" s="278">
        <f t="shared" si="93"/>
        <v>14</v>
      </c>
      <c r="AX80" s="766">
        <f>AW80+AW81</f>
        <v>26</v>
      </c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82"/>
      <c r="EA80" s="182"/>
      <c r="EB80" s="7"/>
      <c r="EC80" s="7"/>
      <c r="ED80" s="7"/>
      <c r="EE80" s="7"/>
      <c r="EF80" s="7"/>
      <c r="EG80" s="7"/>
    </row>
    <row r="81" spans="1:137" ht="14.1" hidden="1" customHeight="1" x14ac:dyDescent="0.25">
      <c r="A81" s="275" t="s">
        <v>598</v>
      </c>
      <c r="B81" s="275"/>
      <c r="C81" s="275"/>
      <c r="D81" s="272">
        <f>COUNTIF(D12:D64,"EL.29")</f>
        <v>0</v>
      </c>
      <c r="E81" s="272">
        <f t="shared" ref="E81:X81" si="116">COUNTIF(E12:E64,"EL.29")</f>
        <v>0</v>
      </c>
      <c r="F81" s="272">
        <f t="shared" si="116"/>
        <v>0</v>
      </c>
      <c r="G81" s="272">
        <f t="shared" si="116"/>
        <v>0</v>
      </c>
      <c r="H81" s="272">
        <f t="shared" si="116"/>
        <v>0</v>
      </c>
      <c r="I81" s="272">
        <f t="shared" si="116"/>
        <v>0</v>
      </c>
      <c r="J81" s="272">
        <f t="shared" si="116"/>
        <v>0</v>
      </c>
      <c r="K81" s="272">
        <f t="shared" si="116"/>
        <v>4</v>
      </c>
      <c r="L81" s="272">
        <f t="shared" si="116"/>
        <v>4</v>
      </c>
      <c r="M81" s="272">
        <f t="shared" si="116"/>
        <v>4</v>
      </c>
      <c r="N81" s="272">
        <f t="shared" si="116"/>
        <v>0</v>
      </c>
      <c r="O81" s="272">
        <f t="shared" si="116"/>
        <v>0</v>
      </c>
      <c r="P81" s="272">
        <f t="shared" si="116"/>
        <v>0</v>
      </c>
      <c r="Q81" s="272">
        <f t="shared" si="116"/>
        <v>0</v>
      </c>
      <c r="R81" s="272">
        <f t="shared" si="116"/>
        <v>0</v>
      </c>
      <c r="S81" s="272">
        <f t="shared" si="116"/>
        <v>0</v>
      </c>
      <c r="T81" s="272">
        <f t="shared" si="116"/>
        <v>0</v>
      </c>
      <c r="U81" s="272">
        <f t="shared" si="116"/>
        <v>0</v>
      </c>
      <c r="V81" s="272">
        <f t="shared" si="116"/>
        <v>0</v>
      </c>
      <c r="W81" s="272">
        <f t="shared" si="116"/>
        <v>0</v>
      </c>
      <c r="X81" s="272">
        <f t="shared" si="116"/>
        <v>0</v>
      </c>
      <c r="Y81" s="2"/>
      <c r="Z81" s="272">
        <f t="shared" si="88"/>
        <v>12</v>
      </c>
      <c r="AA81" s="767"/>
      <c r="AB81" s="272">
        <f>COUNTIF(AB12:AB64,"EL.29")</f>
        <v>0</v>
      </c>
      <c r="AC81" s="272">
        <f t="shared" ref="AC81:AV81" si="117">COUNTIF(AC12:AC64,"EL.29")</f>
        <v>0</v>
      </c>
      <c r="AD81" s="272">
        <f t="shared" si="117"/>
        <v>0</v>
      </c>
      <c r="AE81" s="272">
        <f t="shared" si="117"/>
        <v>0</v>
      </c>
      <c r="AF81" s="272">
        <f t="shared" si="117"/>
        <v>0</v>
      </c>
      <c r="AG81" s="272">
        <f t="shared" si="117"/>
        <v>0</v>
      </c>
      <c r="AH81" s="272">
        <f t="shared" si="117"/>
        <v>0</v>
      </c>
      <c r="AI81" s="272">
        <f t="shared" si="117"/>
        <v>4</v>
      </c>
      <c r="AJ81" s="272">
        <f t="shared" si="117"/>
        <v>4</v>
      </c>
      <c r="AK81" s="272">
        <f t="shared" si="117"/>
        <v>4</v>
      </c>
      <c r="AL81" s="272">
        <f t="shared" si="117"/>
        <v>0</v>
      </c>
      <c r="AM81" s="272">
        <f t="shared" si="117"/>
        <v>0</v>
      </c>
      <c r="AN81" s="272">
        <f t="shared" si="117"/>
        <v>0</v>
      </c>
      <c r="AO81" s="272">
        <f t="shared" si="117"/>
        <v>0</v>
      </c>
      <c r="AP81" s="272">
        <f t="shared" si="117"/>
        <v>0</v>
      </c>
      <c r="AQ81" s="272">
        <f t="shared" si="117"/>
        <v>0</v>
      </c>
      <c r="AR81" s="272">
        <f t="shared" si="117"/>
        <v>0</v>
      </c>
      <c r="AS81" s="272">
        <f t="shared" si="117"/>
        <v>0</v>
      </c>
      <c r="AT81" s="272">
        <f t="shared" si="117"/>
        <v>0</v>
      </c>
      <c r="AU81" s="272">
        <f t="shared" si="117"/>
        <v>0</v>
      </c>
      <c r="AV81" s="278">
        <f t="shared" si="117"/>
        <v>0</v>
      </c>
      <c r="AW81" s="278">
        <f t="shared" si="93"/>
        <v>12</v>
      </c>
      <c r="AX81" s="766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82"/>
      <c r="EA81" s="182"/>
      <c r="EB81" s="7"/>
      <c r="EC81" s="7"/>
      <c r="ED81" s="7"/>
      <c r="EE81" s="7"/>
      <c r="EF81" s="7"/>
      <c r="EG81" s="7"/>
    </row>
    <row r="82" spans="1:137" ht="14.1" hidden="1" customHeight="1" x14ac:dyDescent="0.25">
      <c r="A82" s="770" t="s">
        <v>466</v>
      </c>
      <c r="B82" s="770"/>
      <c r="C82" s="770"/>
      <c r="D82" s="272">
        <f>COUNTIF(D12:D64,"E.20")</f>
        <v>0</v>
      </c>
      <c r="E82" s="272">
        <f t="shared" ref="E82:X82" si="118">COUNTIF(E12:E64,"E.20")</f>
        <v>0</v>
      </c>
      <c r="F82" s="272">
        <f t="shared" si="118"/>
        <v>0</v>
      </c>
      <c r="G82" s="272">
        <f t="shared" si="118"/>
        <v>0</v>
      </c>
      <c r="H82" s="272">
        <f t="shared" si="118"/>
        <v>0</v>
      </c>
      <c r="I82" s="272">
        <f t="shared" si="118"/>
        <v>0</v>
      </c>
      <c r="J82" s="272">
        <f t="shared" si="118"/>
        <v>0</v>
      </c>
      <c r="K82" s="272">
        <f t="shared" si="118"/>
        <v>2</v>
      </c>
      <c r="L82" s="272">
        <f t="shared" si="118"/>
        <v>2</v>
      </c>
      <c r="M82" s="272">
        <f t="shared" si="118"/>
        <v>2</v>
      </c>
      <c r="N82" s="272">
        <f t="shared" si="118"/>
        <v>2</v>
      </c>
      <c r="O82" s="272">
        <f t="shared" si="118"/>
        <v>2</v>
      </c>
      <c r="P82" s="272">
        <f t="shared" si="118"/>
        <v>2</v>
      </c>
      <c r="Q82" s="272">
        <f t="shared" si="118"/>
        <v>2</v>
      </c>
      <c r="R82" s="272">
        <f t="shared" si="118"/>
        <v>0</v>
      </c>
      <c r="S82" s="272">
        <f t="shared" si="118"/>
        <v>0</v>
      </c>
      <c r="T82" s="272">
        <f t="shared" si="118"/>
        <v>0</v>
      </c>
      <c r="U82" s="272">
        <f t="shared" si="118"/>
        <v>0</v>
      </c>
      <c r="V82" s="272">
        <f t="shared" si="118"/>
        <v>0</v>
      </c>
      <c r="W82" s="272">
        <f t="shared" si="118"/>
        <v>0</v>
      </c>
      <c r="X82" s="272">
        <f t="shared" si="118"/>
        <v>0</v>
      </c>
      <c r="Y82" s="2"/>
      <c r="Z82" s="272">
        <f t="shared" si="88"/>
        <v>14</v>
      </c>
      <c r="AA82" s="767">
        <f>Z82+Z83</f>
        <v>31</v>
      </c>
      <c r="AB82" s="272">
        <f t="shared" ref="AB82:AV82" si="119">COUNTIF(AB11:AB63,"E.20")</f>
        <v>0</v>
      </c>
      <c r="AC82" s="272">
        <f t="shared" si="119"/>
        <v>0</v>
      </c>
      <c r="AD82" s="272">
        <f t="shared" si="119"/>
        <v>0</v>
      </c>
      <c r="AE82" s="272">
        <f t="shared" si="119"/>
        <v>0</v>
      </c>
      <c r="AF82" s="272">
        <f t="shared" si="119"/>
        <v>0</v>
      </c>
      <c r="AG82" s="272">
        <f t="shared" si="119"/>
        <v>0</v>
      </c>
      <c r="AH82" s="272">
        <f t="shared" si="119"/>
        <v>0</v>
      </c>
      <c r="AI82" s="272">
        <f t="shared" si="119"/>
        <v>2</v>
      </c>
      <c r="AJ82" s="272">
        <f t="shared" si="119"/>
        <v>2</v>
      </c>
      <c r="AK82" s="272">
        <f t="shared" si="119"/>
        <v>2</v>
      </c>
      <c r="AL82" s="272">
        <f t="shared" si="119"/>
        <v>2</v>
      </c>
      <c r="AM82" s="272">
        <f t="shared" si="119"/>
        <v>2</v>
      </c>
      <c r="AN82" s="272">
        <f t="shared" si="119"/>
        <v>2</v>
      </c>
      <c r="AO82" s="272">
        <f t="shared" si="119"/>
        <v>2</v>
      </c>
      <c r="AP82" s="272">
        <f t="shared" si="119"/>
        <v>0</v>
      </c>
      <c r="AQ82" s="272">
        <f t="shared" si="119"/>
        <v>0</v>
      </c>
      <c r="AR82" s="272">
        <f t="shared" si="119"/>
        <v>0</v>
      </c>
      <c r="AS82" s="272">
        <f t="shared" si="119"/>
        <v>0</v>
      </c>
      <c r="AT82" s="272">
        <f t="shared" si="119"/>
        <v>0</v>
      </c>
      <c r="AU82" s="272">
        <f t="shared" si="119"/>
        <v>0</v>
      </c>
      <c r="AV82" s="278">
        <f t="shared" si="119"/>
        <v>0</v>
      </c>
      <c r="AW82" s="278">
        <f t="shared" si="93"/>
        <v>14</v>
      </c>
      <c r="AX82" s="766">
        <f>AW82+AW83</f>
        <v>31</v>
      </c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82"/>
      <c r="EA82" s="182"/>
      <c r="EB82" s="7"/>
      <c r="EC82" s="7"/>
      <c r="ED82" s="7"/>
      <c r="EE82" s="7"/>
      <c r="EF82" s="7"/>
      <c r="EG82" s="7"/>
    </row>
    <row r="83" spans="1:137" ht="14.1" hidden="1" customHeight="1" x14ac:dyDescent="0.25">
      <c r="A83" s="275" t="s">
        <v>532</v>
      </c>
      <c r="B83" s="275"/>
      <c r="C83" s="275"/>
      <c r="D83" s="272">
        <f>COUNTIF(D12:D64,"EL.20")</f>
        <v>3</v>
      </c>
      <c r="E83" s="272">
        <f t="shared" ref="E83:X83" si="120">COUNTIF(E12:E64,"EL.20")</f>
        <v>3</v>
      </c>
      <c r="F83" s="272">
        <f t="shared" si="120"/>
        <v>3</v>
      </c>
      <c r="G83" s="272">
        <f t="shared" si="120"/>
        <v>0</v>
      </c>
      <c r="H83" s="272">
        <f t="shared" si="120"/>
        <v>0</v>
      </c>
      <c r="I83" s="272">
        <f t="shared" si="120"/>
        <v>0</v>
      </c>
      <c r="J83" s="272">
        <f t="shared" si="120"/>
        <v>0</v>
      </c>
      <c r="K83" s="272">
        <f t="shared" si="120"/>
        <v>0</v>
      </c>
      <c r="L83" s="272">
        <f t="shared" si="120"/>
        <v>0</v>
      </c>
      <c r="M83" s="272">
        <f t="shared" si="120"/>
        <v>0</v>
      </c>
      <c r="N83" s="272">
        <f t="shared" si="120"/>
        <v>0</v>
      </c>
      <c r="O83" s="272">
        <f t="shared" si="120"/>
        <v>0</v>
      </c>
      <c r="P83" s="272">
        <f>COUNTIF(P12:P64,"EP.20")</f>
        <v>4</v>
      </c>
      <c r="Q83" s="272">
        <f>COUNTIF(Q12:Q64,"EP.20")</f>
        <v>4</v>
      </c>
      <c r="R83" s="272">
        <f t="shared" si="120"/>
        <v>0</v>
      </c>
      <c r="S83" s="272">
        <f t="shared" si="120"/>
        <v>0</v>
      </c>
      <c r="T83" s="272">
        <f t="shared" si="120"/>
        <v>0</v>
      </c>
      <c r="U83" s="272">
        <f t="shared" si="120"/>
        <v>0</v>
      </c>
      <c r="V83" s="272">
        <f t="shared" si="120"/>
        <v>0</v>
      </c>
      <c r="W83" s="272">
        <f t="shared" si="120"/>
        <v>0</v>
      </c>
      <c r="X83" s="272">
        <f t="shared" si="120"/>
        <v>0</v>
      </c>
      <c r="Y83" s="2"/>
      <c r="Z83" s="272">
        <f t="shared" si="88"/>
        <v>17</v>
      </c>
      <c r="AA83" s="767"/>
      <c r="AB83" s="272">
        <f>COUNTIF(AB11:AB63,"EL.20")</f>
        <v>3</v>
      </c>
      <c r="AC83" s="272">
        <f t="shared" ref="AC83:AM83" si="121">COUNTIF(AC11:AC63,"EL.20")</f>
        <v>3</v>
      </c>
      <c r="AD83" s="272">
        <f t="shared" si="121"/>
        <v>3</v>
      </c>
      <c r="AE83" s="272">
        <f t="shared" si="121"/>
        <v>0</v>
      </c>
      <c r="AF83" s="272">
        <f t="shared" si="121"/>
        <v>0</v>
      </c>
      <c r="AG83" s="272">
        <f t="shared" si="121"/>
        <v>0</v>
      </c>
      <c r="AH83" s="272">
        <f t="shared" si="121"/>
        <v>0</v>
      </c>
      <c r="AI83" s="272">
        <f t="shared" si="121"/>
        <v>0</v>
      </c>
      <c r="AJ83" s="272">
        <f t="shared" si="121"/>
        <v>0</v>
      </c>
      <c r="AK83" s="272">
        <f t="shared" si="121"/>
        <v>0</v>
      </c>
      <c r="AL83" s="272">
        <f t="shared" si="121"/>
        <v>0</v>
      </c>
      <c r="AM83" s="272">
        <f t="shared" si="121"/>
        <v>0</v>
      </c>
      <c r="AN83" s="272">
        <f t="shared" ref="AN83:AV83" si="122">COUNTIF(AN11:AN63,"EP.20")</f>
        <v>4</v>
      </c>
      <c r="AO83" s="272">
        <f t="shared" si="122"/>
        <v>4</v>
      </c>
      <c r="AP83" s="272">
        <f t="shared" si="122"/>
        <v>0</v>
      </c>
      <c r="AQ83" s="272">
        <f t="shared" si="122"/>
        <v>0</v>
      </c>
      <c r="AR83" s="272">
        <f t="shared" si="122"/>
        <v>0</v>
      </c>
      <c r="AS83" s="272">
        <f t="shared" si="122"/>
        <v>0</v>
      </c>
      <c r="AT83" s="272">
        <f t="shared" si="122"/>
        <v>0</v>
      </c>
      <c r="AU83" s="272">
        <f t="shared" si="122"/>
        <v>0</v>
      </c>
      <c r="AV83" s="278">
        <f t="shared" si="122"/>
        <v>0</v>
      </c>
      <c r="AW83" s="278">
        <f t="shared" si="93"/>
        <v>17</v>
      </c>
      <c r="AX83" s="766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82"/>
      <c r="EA83" s="182"/>
      <c r="EB83" s="7"/>
      <c r="EC83" s="7"/>
      <c r="ED83" s="7"/>
      <c r="EE83" s="7"/>
      <c r="EF83" s="7"/>
      <c r="EG83" s="7"/>
    </row>
    <row r="84" spans="1:137" ht="14.1" hidden="1" customHeight="1" x14ac:dyDescent="0.25">
      <c r="A84" s="770" t="s">
        <v>467</v>
      </c>
      <c r="B84" s="770"/>
      <c r="C84" s="770"/>
      <c r="D84" s="272">
        <f t="shared" ref="D84:X84" si="123">COUNTIF(D12:D64,"E.10")</f>
        <v>0</v>
      </c>
      <c r="E84" s="272">
        <f t="shared" si="123"/>
        <v>0</v>
      </c>
      <c r="F84" s="272">
        <f t="shared" si="123"/>
        <v>0</v>
      </c>
      <c r="G84" s="272">
        <f t="shared" si="123"/>
        <v>0</v>
      </c>
      <c r="H84" s="272">
        <f t="shared" si="123"/>
        <v>0</v>
      </c>
      <c r="I84" s="272">
        <f t="shared" si="123"/>
        <v>0</v>
      </c>
      <c r="J84" s="272">
        <f t="shared" si="123"/>
        <v>0</v>
      </c>
      <c r="K84" s="272">
        <f t="shared" si="123"/>
        <v>0</v>
      </c>
      <c r="L84" s="272">
        <f t="shared" si="123"/>
        <v>0</v>
      </c>
      <c r="M84" s="272">
        <f t="shared" si="123"/>
        <v>0</v>
      </c>
      <c r="N84" s="222">
        <f t="shared" si="123"/>
        <v>0</v>
      </c>
      <c r="O84" s="222">
        <f t="shared" si="123"/>
        <v>0</v>
      </c>
      <c r="P84" s="272">
        <f t="shared" si="123"/>
        <v>0</v>
      </c>
      <c r="Q84" s="272">
        <f t="shared" si="123"/>
        <v>0</v>
      </c>
      <c r="R84" s="272">
        <f t="shared" si="123"/>
        <v>2</v>
      </c>
      <c r="S84" s="272">
        <f t="shared" si="123"/>
        <v>2</v>
      </c>
      <c r="T84" s="272">
        <f t="shared" si="123"/>
        <v>2</v>
      </c>
      <c r="U84" s="272">
        <f t="shared" si="123"/>
        <v>2</v>
      </c>
      <c r="V84" s="272">
        <f t="shared" si="123"/>
        <v>2</v>
      </c>
      <c r="W84" s="272">
        <f t="shared" si="123"/>
        <v>2</v>
      </c>
      <c r="X84" s="272">
        <f t="shared" si="123"/>
        <v>2</v>
      </c>
      <c r="Y84" s="2"/>
      <c r="Z84" s="272">
        <f t="shared" si="88"/>
        <v>14</v>
      </c>
      <c r="AA84" s="767">
        <f>Z84+Z85</f>
        <v>28</v>
      </c>
      <c r="AB84" s="272">
        <f t="shared" ref="AB84:AV84" si="124">COUNTIF(AB11:AB63,"E.10")</f>
        <v>0</v>
      </c>
      <c r="AC84" s="272">
        <f t="shared" si="124"/>
        <v>0</v>
      </c>
      <c r="AD84" s="272">
        <f t="shared" si="124"/>
        <v>0</v>
      </c>
      <c r="AE84" s="272">
        <f t="shared" si="124"/>
        <v>0</v>
      </c>
      <c r="AF84" s="272">
        <f t="shared" si="124"/>
        <v>0</v>
      </c>
      <c r="AG84" s="272">
        <f t="shared" si="124"/>
        <v>0</v>
      </c>
      <c r="AH84" s="272">
        <f t="shared" si="124"/>
        <v>0</v>
      </c>
      <c r="AI84" s="272">
        <f t="shared" si="124"/>
        <v>0</v>
      </c>
      <c r="AJ84" s="272">
        <f t="shared" si="124"/>
        <v>0</v>
      </c>
      <c r="AK84" s="272">
        <f t="shared" si="124"/>
        <v>0</v>
      </c>
      <c r="AL84" s="272">
        <f t="shared" si="124"/>
        <v>0</v>
      </c>
      <c r="AM84" s="272">
        <f t="shared" si="124"/>
        <v>0</v>
      </c>
      <c r="AN84" s="272">
        <f t="shared" si="124"/>
        <v>0</v>
      </c>
      <c r="AO84" s="272">
        <f t="shared" si="124"/>
        <v>0</v>
      </c>
      <c r="AP84" s="272">
        <f t="shared" si="124"/>
        <v>2</v>
      </c>
      <c r="AQ84" s="272">
        <f t="shared" si="124"/>
        <v>2</v>
      </c>
      <c r="AR84" s="272">
        <f t="shared" si="124"/>
        <v>2</v>
      </c>
      <c r="AS84" s="272">
        <f t="shared" si="124"/>
        <v>2</v>
      </c>
      <c r="AT84" s="272">
        <f t="shared" si="124"/>
        <v>2</v>
      </c>
      <c r="AU84" s="272">
        <f t="shared" si="124"/>
        <v>2</v>
      </c>
      <c r="AV84" s="278">
        <f t="shared" si="124"/>
        <v>2</v>
      </c>
      <c r="AW84" s="278">
        <f t="shared" si="93"/>
        <v>14</v>
      </c>
      <c r="AX84" s="766">
        <f>AW84+AW85</f>
        <v>28</v>
      </c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82"/>
      <c r="EA84" s="182"/>
      <c r="EB84" s="7"/>
      <c r="EC84" s="7"/>
      <c r="ED84" s="7"/>
      <c r="EE84" s="7"/>
      <c r="EF84" s="7"/>
      <c r="EG84" s="7"/>
    </row>
    <row r="85" spans="1:137" ht="14.1" hidden="1" customHeight="1" x14ac:dyDescent="0.25">
      <c r="A85" s="770" t="s">
        <v>486</v>
      </c>
      <c r="B85" s="770"/>
      <c r="C85" s="770"/>
      <c r="D85" s="272">
        <f>COUNTIF(D12:D64,"EL.10")</f>
        <v>0</v>
      </c>
      <c r="E85" s="272">
        <f>COUNTIF(E12:E64,"EL.10")</f>
        <v>0</v>
      </c>
      <c r="F85" s="272">
        <f>COUNTIF(F12:F64,"EL.10")</f>
        <v>0</v>
      </c>
      <c r="G85" s="272">
        <f>COUNTIF(G12:G64,"EL.10")</f>
        <v>0</v>
      </c>
      <c r="H85" s="272">
        <f>COUNTIF(H12:H64,"EL.10")</f>
        <v>0</v>
      </c>
      <c r="I85" s="272">
        <f>COUNTIF(I12:I64,"Ep.10")</f>
        <v>3</v>
      </c>
      <c r="J85" s="272">
        <f t="shared" ref="J85:X85" si="125">COUNTIF(J12:J64,"Ep.10")</f>
        <v>3</v>
      </c>
      <c r="K85" s="272">
        <f t="shared" si="125"/>
        <v>0</v>
      </c>
      <c r="L85" s="272">
        <f t="shared" si="125"/>
        <v>0</v>
      </c>
      <c r="M85" s="272">
        <f t="shared" si="125"/>
        <v>0</v>
      </c>
      <c r="N85" s="272">
        <f t="shared" si="125"/>
        <v>0</v>
      </c>
      <c r="O85" s="272">
        <f t="shared" si="125"/>
        <v>0</v>
      </c>
      <c r="P85" s="272">
        <f t="shared" si="125"/>
        <v>0</v>
      </c>
      <c r="Q85" s="272">
        <f t="shared" si="125"/>
        <v>0</v>
      </c>
      <c r="R85" s="272">
        <f t="shared" si="125"/>
        <v>0</v>
      </c>
      <c r="S85" s="272">
        <f t="shared" si="125"/>
        <v>0</v>
      </c>
      <c r="T85" s="272">
        <f t="shared" si="125"/>
        <v>0</v>
      </c>
      <c r="U85" s="272">
        <f t="shared" si="125"/>
        <v>0</v>
      </c>
      <c r="V85" s="272">
        <f t="shared" si="125"/>
        <v>0</v>
      </c>
      <c r="W85" s="272">
        <f t="shared" si="125"/>
        <v>4</v>
      </c>
      <c r="X85" s="272">
        <f t="shared" si="125"/>
        <v>4</v>
      </c>
      <c r="Y85" s="2"/>
      <c r="Z85" s="272">
        <f t="shared" si="88"/>
        <v>14</v>
      </c>
      <c r="AA85" s="767"/>
      <c r="AB85" s="272">
        <f>COUNTIF(AB11:AB63,"EP.10")</f>
        <v>0</v>
      </c>
      <c r="AC85" s="272">
        <f t="shared" ref="AC85:AV85" si="126">COUNTIF(AC11:AC63,"EP.10")</f>
        <v>0</v>
      </c>
      <c r="AD85" s="272">
        <f t="shared" si="126"/>
        <v>0</v>
      </c>
      <c r="AE85" s="272">
        <f t="shared" si="126"/>
        <v>0</v>
      </c>
      <c r="AF85" s="272">
        <f t="shared" si="126"/>
        <v>0</v>
      </c>
      <c r="AG85" s="272">
        <f t="shared" si="126"/>
        <v>3</v>
      </c>
      <c r="AH85" s="272">
        <f t="shared" si="126"/>
        <v>3</v>
      </c>
      <c r="AI85" s="272">
        <f t="shared" si="126"/>
        <v>0</v>
      </c>
      <c r="AJ85" s="272">
        <f t="shared" si="126"/>
        <v>0</v>
      </c>
      <c r="AK85" s="272">
        <f t="shared" si="126"/>
        <v>0</v>
      </c>
      <c r="AL85" s="272">
        <f t="shared" si="126"/>
        <v>0</v>
      </c>
      <c r="AM85" s="272">
        <f t="shared" si="126"/>
        <v>0</v>
      </c>
      <c r="AN85" s="272">
        <f t="shared" si="126"/>
        <v>0</v>
      </c>
      <c r="AO85" s="272">
        <f t="shared" si="126"/>
        <v>0</v>
      </c>
      <c r="AP85" s="272">
        <f t="shared" si="126"/>
        <v>0</v>
      </c>
      <c r="AQ85" s="272">
        <f t="shared" si="126"/>
        <v>0</v>
      </c>
      <c r="AR85" s="272">
        <f t="shared" si="126"/>
        <v>0</v>
      </c>
      <c r="AS85" s="272">
        <f t="shared" si="126"/>
        <v>0</v>
      </c>
      <c r="AT85" s="272">
        <f t="shared" si="126"/>
        <v>0</v>
      </c>
      <c r="AU85" s="272">
        <f t="shared" si="126"/>
        <v>4</v>
      </c>
      <c r="AV85" s="272">
        <f t="shared" si="126"/>
        <v>4</v>
      </c>
      <c r="AW85" s="278">
        <f t="shared" si="93"/>
        <v>14</v>
      </c>
      <c r="AX85" s="766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82"/>
      <c r="EA85" s="182"/>
      <c r="EB85" s="7"/>
      <c r="EC85" s="7"/>
      <c r="ED85" s="7"/>
      <c r="EE85" s="7"/>
      <c r="EF85" s="7"/>
      <c r="EG85" s="7"/>
    </row>
    <row r="86" spans="1:137" ht="14.1" hidden="1" customHeight="1" x14ac:dyDescent="0.25">
      <c r="A86" s="770" t="s">
        <v>468</v>
      </c>
      <c r="B86" s="770"/>
      <c r="C86" s="770"/>
      <c r="D86" s="272">
        <f t="shared" ref="D86:X86" si="127">COUNTIF(D12:D64,"G.3")</f>
        <v>0</v>
      </c>
      <c r="E86" s="272">
        <f t="shared" si="127"/>
        <v>0</v>
      </c>
      <c r="F86" s="272">
        <f t="shared" si="127"/>
        <v>0</v>
      </c>
      <c r="G86" s="272">
        <f t="shared" si="127"/>
        <v>0</v>
      </c>
      <c r="H86" s="272">
        <f t="shared" si="127"/>
        <v>0</v>
      </c>
      <c r="I86" s="272">
        <f t="shared" si="127"/>
        <v>0</v>
      </c>
      <c r="J86" s="272">
        <f t="shared" si="127"/>
        <v>0</v>
      </c>
      <c r="K86" s="272">
        <f t="shared" si="127"/>
        <v>0</v>
      </c>
      <c r="L86" s="272">
        <f t="shared" si="127"/>
        <v>0</v>
      </c>
      <c r="M86" s="272">
        <f t="shared" si="127"/>
        <v>0</v>
      </c>
      <c r="N86" s="222">
        <f t="shared" si="127"/>
        <v>0</v>
      </c>
      <c r="O86" s="222">
        <f t="shared" si="127"/>
        <v>0</v>
      </c>
      <c r="P86" s="272">
        <f t="shared" si="127"/>
        <v>0</v>
      </c>
      <c r="Q86" s="272">
        <f t="shared" si="127"/>
        <v>0</v>
      </c>
      <c r="R86" s="272">
        <f t="shared" si="127"/>
        <v>0</v>
      </c>
      <c r="S86" s="272">
        <f t="shared" si="127"/>
        <v>0</v>
      </c>
      <c r="T86" s="272">
        <f t="shared" si="127"/>
        <v>0</v>
      </c>
      <c r="U86" s="272">
        <f t="shared" si="127"/>
        <v>4</v>
      </c>
      <c r="V86" s="272">
        <f t="shared" si="127"/>
        <v>0</v>
      </c>
      <c r="W86" s="272">
        <f t="shared" si="127"/>
        <v>4</v>
      </c>
      <c r="X86" s="272">
        <f t="shared" si="127"/>
        <v>4</v>
      </c>
      <c r="Y86" s="2"/>
      <c r="Z86" s="272">
        <f t="shared" si="88"/>
        <v>12</v>
      </c>
      <c r="AA86" s="767">
        <f>Z86+Z87</f>
        <v>36</v>
      </c>
      <c r="AB86" s="272">
        <f t="shared" ref="AB86:AV86" si="128">COUNTIF(AB11:AB63,"G.3")</f>
        <v>0</v>
      </c>
      <c r="AC86" s="272">
        <f t="shared" si="128"/>
        <v>0</v>
      </c>
      <c r="AD86" s="272">
        <f t="shared" si="128"/>
        <v>0</v>
      </c>
      <c r="AE86" s="272">
        <f t="shared" si="128"/>
        <v>0</v>
      </c>
      <c r="AF86" s="272">
        <f t="shared" si="128"/>
        <v>0</v>
      </c>
      <c r="AG86" s="272">
        <f t="shared" si="128"/>
        <v>0</v>
      </c>
      <c r="AH86" s="272">
        <f t="shared" si="128"/>
        <v>0</v>
      </c>
      <c r="AI86" s="272">
        <f t="shared" si="128"/>
        <v>0</v>
      </c>
      <c r="AJ86" s="272">
        <f t="shared" si="128"/>
        <v>0</v>
      </c>
      <c r="AK86" s="272">
        <f t="shared" si="128"/>
        <v>0</v>
      </c>
      <c r="AL86" s="272">
        <f t="shared" si="128"/>
        <v>0</v>
      </c>
      <c r="AM86" s="272">
        <f t="shared" si="128"/>
        <v>0</v>
      </c>
      <c r="AN86" s="272">
        <f t="shared" si="128"/>
        <v>0</v>
      </c>
      <c r="AO86" s="272">
        <f t="shared" si="128"/>
        <v>0</v>
      </c>
      <c r="AP86" s="272">
        <f t="shared" si="128"/>
        <v>0</v>
      </c>
      <c r="AQ86" s="272">
        <f t="shared" si="128"/>
        <v>0</v>
      </c>
      <c r="AR86" s="272">
        <f t="shared" si="128"/>
        <v>0</v>
      </c>
      <c r="AS86" s="272">
        <f t="shared" si="128"/>
        <v>4</v>
      </c>
      <c r="AT86" s="272">
        <f t="shared" si="128"/>
        <v>0</v>
      </c>
      <c r="AU86" s="272">
        <f t="shared" si="128"/>
        <v>4</v>
      </c>
      <c r="AV86" s="278">
        <f t="shared" si="128"/>
        <v>4</v>
      </c>
      <c r="AW86" s="278">
        <f t="shared" si="93"/>
        <v>12</v>
      </c>
      <c r="AX86" s="766">
        <f>AW86+AW87</f>
        <v>36</v>
      </c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82"/>
      <c r="EA86" s="182"/>
      <c r="EB86" s="7"/>
      <c r="EC86" s="7"/>
      <c r="ED86" s="7"/>
      <c r="EE86" s="7"/>
      <c r="EF86" s="7"/>
      <c r="EG86" s="7"/>
    </row>
    <row r="87" spans="1:137" ht="14.1" hidden="1" customHeight="1" x14ac:dyDescent="0.25">
      <c r="A87" s="770" t="s">
        <v>483</v>
      </c>
      <c r="B87" s="770"/>
      <c r="C87" s="770"/>
      <c r="D87" s="272">
        <f t="shared" ref="D87:X87" si="129">COUNTIF(D12:D64,"GP.3")</f>
        <v>0</v>
      </c>
      <c r="E87" s="272">
        <f t="shared" si="129"/>
        <v>0</v>
      </c>
      <c r="F87" s="272">
        <f t="shared" si="129"/>
        <v>0</v>
      </c>
      <c r="G87" s="272">
        <f t="shared" si="129"/>
        <v>0</v>
      </c>
      <c r="H87" s="272">
        <f t="shared" si="129"/>
        <v>0</v>
      </c>
      <c r="I87" s="272">
        <f t="shared" si="129"/>
        <v>0</v>
      </c>
      <c r="J87" s="272">
        <f t="shared" si="129"/>
        <v>0</v>
      </c>
      <c r="K87" s="272">
        <f t="shared" si="129"/>
        <v>4</v>
      </c>
      <c r="L87" s="272">
        <f t="shared" si="129"/>
        <v>4</v>
      </c>
      <c r="M87" s="272">
        <f t="shared" si="129"/>
        <v>4</v>
      </c>
      <c r="N87" s="222">
        <f t="shared" si="129"/>
        <v>0</v>
      </c>
      <c r="O87" s="222">
        <f t="shared" si="129"/>
        <v>0</v>
      </c>
      <c r="P87" s="272">
        <f t="shared" si="129"/>
        <v>0</v>
      </c>
      <c r="Q87" s="272">
        <f t="shared" si="129"/>
        <v>0</v>
      </c>
      <c r="R87" s="272">
        <f t="shared" si="129"/>
        <v>4</v>
      </c>
      <c r="S87" s="272">
        <f t="shared" si="129"/>
        <v>4</v>
      </c>
      <c r="T87" s="272">
        <f t="shared" si="129"/>
        <v>4</v>
      </c>
      <c r="U87" s="272">
        <f t="shared" si="129"/>
        <v>0</v>
      </c>
      <c r="V87" s="272">
        <f t="shared" si="129"/>
        <v>0</v>
      </c>
      <c r="W87" s="272">
        <f t="shared" si="129"/>
        <v>0</v>
      </c>
      <c r="X87" s="272">
        <f t="shared" si="129"/>
        <v>0</v>
      </c>
      <c r="Y87" s="2"/>
      <c r="Z87" s="272">
        <f t="shared" si="88"/>
        <v>24</v>
      </c>
      <c r="AA87" s="767"/>
      <c r="AB87" s="272">
        <f t="shared" ref="AB87:AV87" si="130">COUNTIF(AB11:AB63,"GP.3")</f>
        <v>0</v>
      </c>
      <c r="AC87" s="272">
        <f t="shared" si="130"/>
        <v>0</v>
      </c>
      <c r="AD87" s="272">
        <f t="shared" si="130"/>
        <v>0</v>
      </c>
      <c r="AE87" s="272">
        <f t="shared" si="130"/>
        <v>0</v>
      </c>
      <c r="AF87" s="272">
        <f t="shared" si="130"/>
        <v>0</v>
      </c>
      <c r="AG87" s="272">
        <f t="shared" si="130"/>
        <v>0</v>
      </c>
      <c r="AH87" s="272">
        <f t="shared" si="130"/>
        <v>0</v>
      </c>
      <c r="AI87" s="272">
        <f t="shared" si="130"/>
        <v>4</v>
      </c>
      <c r="AJ87" s="272">
        <f t="shared" si="130"/>
        <v>4</v>
      </c>
      <c r="AK87" s="272">
        <f t="shared" si="130"/>
        <v>4</v>
      </c>
      <c r="AL87" s="272">
        <f t="shared" si="130"/>
        <v>0</v>
      </c>
      <c r="AM87" s="272">
        <f t="shared" si="130"/>
        <v>0</v>
      </c>
      <c r="AN87" s="272">
        <f t="shared" si="130"/>
        <v>0</v>
      </c>
      <c r="AO87" s="272">
        <f t="shared" si="130"/>
        <v>0</v>
      </c>
      <c r="AP87" s="272">
        <f t="shared" si="130"/>
        <v>4</v>
      </c>
      <c r="AQ87" s="272">
        <f t="shared" si="130"/>
        <v>4</v>
      </c>
      <c r="AR87" s="272">
        <f t="shared" si="130"/>
        <v>4</v>
      </c>
      <c r="AS87" s="272">
        <f t="shared" si="130"/>
        <v>0</v>
      </c>
      <c r="AT87" s="272">
        <f t="shared" si="130"/>
        <v>0</v>
      </c>
      <c r="AU87" s="272">
        <f t="shared" si="130"/>
        <v>0</v>
      </c>
      <c r="AV87" s="278">
        <f t="shared" si="130"/>
        <v>0</v>
      </c>
      <c r="AW87" s="278">
        <f t="shared" si="93"/>
        <v>24</v>
      </c>
      <c r="AX87" s="766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82"/>
      <c r="EA87" s="182"/>
      <c r="EB87" s="7"/>
      <c r="EC87" s="7"/>
      <c r="ED87" s="7"/>
      <c r="EE87" s="7"/>
      <c r="EF87" s="7"/>
      <c r="EG87" s="7"/>
    </row>
    <row r="88" spans="1:137" ht="14.1" hidden="1" customHeight="1" x14ac:dyDescent="0.25">
      <c r="A88" s="770" t="s">
        <v>469</v>
      </c>
      <c r="B88" s="770"/>
      <c r="C88" s="770"/>
      <c r="D88" s="272">
        <f>COUNTIF(D12:D64,"G.22")</f>
        <v>4</v>
      </c>
      <c r="E88" s="272">
        <f t="shared" ref="E88:X88" si="131">COUNTIF(E12:E64,"G.22")</f>
        <v>4</v>
      </c>
      <c r="F88" s="272">
        <f t="shared" si="131"/>
        <v>4</v>
      </c>
      <c r="G88" s="272">
        <f t="shared" si="131"/>
        <v>4</v>
      </c>
      <c r="H88" s="272">
        <f t="shared" si="131"/>
        <v>4</v>
      </c>
      <c r="I88" s="272">
        <f t="shared" si="131"/>
        <v>4</v>
      </c>
      <c r="J88" s="272">
        <f t="shared" si="131"/>
        <v>4</v>
      </c>
      <c r="K88" s="272">
        <f t="shared" si="131"/>
        <v>0</v>
      </c>
      <c r="L88" s="272">
        <f t="shared" si="131"/>
        <v>0</v>
      </c>
      <c r="M88" s="272">
        <f t="shared" si="131"/>
        <v>0</v>
      </c>
      <c r="N88" s="272">
        <f t="shared" si="131"/>
        <v>0</v>
      </c>
      <c r="O88" s="272">
        <f t="shared" si="131"/>
        <v>0</v>
      </c>
      <c r="P88" s="272">
        <f t="shared" si="131"/>
        <v>4</v>
      </c>
      <c r="Q88" s="272">
        <f t="shared" si="131"/>
        <v>4</v>
      </c>
      <c r="R88" s="272">
        <f t="shared" si="131"/>
        <v>0</v>
      </c>
      <c r="S88" s="272">
        <f t="shared" si="131"/>
        <v>0</v>
      </c>
      <c r="T88" s="272">
        <f t="shared" si="131"/>
        <v>0</v>
      </c>
      <c r="U88" s="272">
        <f t="shared" si="131"/>
        <v>0</v>
      </c>
      <c r="V88" s="272">
        <f t="shared" si="131"/>
        <v>0</v>
      </c>
      <c r="W88" s="272">
        <f t="shared" si="131"/>
        <v>0</v>
      </c>
      <c r="X88" s="272">
        <f t="shared" si="131"/>
        <v>0</v>
      </c>
      <c r="Y88" s="2"/>
      <c r="Z88" s="272">
        <f t="shared" si="88"/>
        <v>36</v>
      </c>
      <c r="AA88" s="274">
        <f>Z88</f>
        <v>36</v>
      </c>
      <c r="AB88" s="272">
        <f t="shared" ref="AB88:AV88" si="132">COUNTIF(AB11:AB63,"G.22")</f>
        <v>4</v>
      </c>
      <c r="AC88" s="272">
        <f t="shared" si="132"/>
        <v>4</v>
      </c>
      <c r="AD88" s="272">
        <f t="shared" si="132"/>
        <v>4</v>
      </c>
      <c r="AE88" s="272">
        <f t="shared" si="132"/>
        <v>4</v>
      </c>
      <c r="AF88" s="272">
        <f t="shared" si="132"/>
        <v>4</v>
      </c>
      <c r="AG88" s="272">
        <f t="shared" si="132"/>
        <v>4</v>
      </c>
      <c r="AH88" s="272">
        <f t="shared" si="132"/>
        <v>4</v>
      </c>
      <c r="AI88" s="272">
        <f t="shared" si="132"/>
        <v>0</v>
      </c>
      <c r="AJ88" s="272">
        <f t="shared" si="132"/>
        <v>0</v>
      </c>
      <c r="AK88" s="272">
        <f t="shared" si="132"/>
        <v>0</v>
      </c>
      <c r="AL88" s="272">
        <f t="shared" si="132"/>
        <v>0</v>
      </c>
      <c r="AM88" s="272">
        <f t="shared" si="132"/>
        <v>0</v>
      </c>
      <c r="AN88" s="272">
        <f t="shared" si="132"/>
        <v>4</v>
      </c>
      <c r="AO88" s="272">
        <f t="shared" si="132"/>
        <v>4</v>
      </c>
      <c r="AP88" s="272">
        <f t="shared" si="132"/>
        <v>0</v>
      </c>
      <c r="AQ88" s="272">
        <f t="shared" si="132"/>
        <v>0</v>
      </c>
      <c r="AR88" s="272">
        <f t="shared" si="132"/>
        <v>0</v>
      </c>
      <c r="AS88" s="272">
        <f t="shared" si="132"/>
        <v>0</v>
      </c>
      <c r="AT88" s="272">
        <f t="shared" si="132"/>
        <v>0</v>
      </c>
      <c r="AU88" s="272">
        <f t="shared" si="132"/>
        <v>0</v>
      </c>
      <c r="AV88" s="278">
        <f t="shared" si="132"/>
        <v>0</v>
      </c>
      <c r="AW88" s="278">
        <f t="shared" si="93"/>
        <v>36</v>
      </c>
      <c r="AX88" s="278">
        <f>AW88</f>
        <v>36</v>
      </c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82"/>
      <c r="EA88" s="182"/>
      <c r="EB88" s="7"/>
      <c r="EC88" s="7"/>
      <c r="ED88" s="7"/>
      <c r="EE88" s="7"/>
      <c r="EF88" s="7"/>
      <c r="EG88" s="7"/>
    </row>
    <row r="89" spans="1:137" ht="14.1" hidden="1" customHeight="1" x14ac:dyDescent="0.25">
      <c r="A89" s="275" t="s">
        <v>564</v>
      </c>
      <c r="B89" s="275"/>
      <c r="C89" s="275"/>
      <c r="D89" s="272">
        <f>COUNTIF(D12:D64,"G.38")</f>
        <v>0</v>
      </c>
      <c r="E89" s="272">
        <f t="shared" ref="E89:X89" si="133">COUNTIF(E12:E64,"G.38")</f>
        <v>0</v>
      </c>
      <c r="F89" s="272">
        <f t="shared" si="133"/>
        <v>0</v>
      </c>
      <c r="G89" s="272">
        <f t="shared" si="133"/>
        <v>0</v>
      </c>
      <c r="H89" s="272">
        <f t="shared" si="133"/>
        <v>0</v>
      </c>
      <c r="I89" s="272">
        <f t="shared" si="133"/>
        <v>0</v>
      </c>
      <c r="J89" s="272">
        <f t="shared" si="133"/>
        <v>0</v>
      </c>
      <c r="K89" s="272">
        <f t="shared" si="133"/>
        <v>4</v>
      </c>
      <c r="L89" s="272">
        <f t="shared" si="133"/>
        <v>4</v>
      </c>
      <c r="M89" s="272">
        <f t="shared" si="133"/>
        <v>4</v>
      </c>
      <c r="N89" s="272">
        <f t="shared" si="133"/>
        <v>4</v>
      </c>
      <c r="O89" s="272">
        <f t="shared" si="133"/>
        <v>4</v>
      </c>
      <c r="P89" s="272">
        <f t="shared" si="133"/>
        <v>0</v>
      </c>
      <c r="Q89" s="272">
        <f t="shared" si="133"/>
        <v>0</v>
      </c>
      <c r="R89" s="272">
        <f t="shared" si="133"/>
        <v>0</v>
      </c>
      <c r="S89" s="272">
        <f t="shared" si="133"/>
        <v>0</v>
      </c>
      <c r="T89" s="272">
        <f t="shared" si="133"/>
        <v>0</v>
      </c>
      <c r="U89" s="272">
        <f t="shared" si="133"/>
        <v>0</v>
      </c>
      <c r="V89" s="272">
        <f t="shared" si="133"/>
        <v>0</v>
      </c>
      <c r="W89" s="272">
        <f t="shared" si="133"/>
        <v>0</v>
      </c>
      <c r="X89" s="272">
        <f t="shared" si="133"/>
        <v>0</v>
      </c>
      <c r="Y89" s="2"/>
      <c r="Z89" s="272">
        <f t="shared" si="88"/>
        <v>20</v>
      </c>
      <c r="AA89" s="767">
        <f>Z89+Z90</f>
        <v>29</v>
      </c>
      <c r="AB89" s="272">
        <f>COUNTIF(AB12:AB64,"G.38")</f>
        <v>0</v>
      </c>
      <c r="AC89" s="272">
        <f t="shared" ref="AC89:AV89" si="134">COUNTIF(AC12:AC64,"G.38")</f>
        <v>0</v>
      </c>
      <c r="AD89" s="272">
        <f t="shared" si="134"/>
        <v>0</v>
      </c>
      <c r="AE89" s="272">
        <f t="shared" si="134"/>
        <v>0</v>
      </c>
      <c r="AF89" s="272">
        <f t="shared" si="134"/>
        <v>0</v>
      </c>
      <c r="AG89" s="272">
        <f t="shared" si="134"/>
        <v>0</v>
      </c>
      <c r="AH89" s="272">
        <f t="shared" si="134"/>
        <v>0</v>
      </c>
      <c r="AI89" s="272">
        <f t="shared" si="134"/>
        <v>4</v>
      </c>
      <c r="AJ89" s="272">
        <f t="shared" si="134"/>
        <v>4</v>
      </c>
      <c r="AK89" s="272">
        <f t="shared" si="134"/>
        <v>4</v>
      </c>
      <c r="AL89" s="272">
        <f t="shared" si="134"/>
        <v>4</v>
      </c>
      <c r="AM89" s="272">
        <f t="shared" si="134"/>
        <v>4</v>
      </c>
      <c r="AN89" s="272">
        <f t="shared" si="134"/>
        <v>0</v>
      </c>
      <c r="AO89" s="272">
        <f t="shared" si="134"/>
        <v>0</v>
      </c>
      <c r="AP89" s="272">
        <f t="shared" si="134"/>
        <v>0</v>
      </c>
      <c r="AQ89" s="272">
        <f t="shared" si="134"/>
        <v>0</v>
      </c>
      <c r="AR89" s="272">
        <f t="shared" si="134"/>
        <v>0</v>
      </c>
      <c r="AS89" s="272">
        <f t="shared" si="134"/>
        <v>0</v>
      </c>
      <c r="AT89" s="272">
        <f t="shared" si="134"/>
        <v>0</v>
      </c>
      <c r="AU89" s="272">
        <f t="shared" si="134"/>
        <v>0</v>
      </c>
      <c r="AV89" s="278">
        <f t="shared" si="134"/>
        <v>0</v>
      </c>
      <c r="AW89" s="278">
        <f t="shared" si="93"/>
        <v>20</v>
      </c>
      <c r="AX89" s="766">
        <f>AW89+AW90</f>
        <v>29</v>
      </c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82"/>
      <c r="EA89" s="182"/>
      <c r="EB89" s="7"/>
      <c r="EC89" s="7"/>
      <c r="ED89" s="7"/>
      <c r="EE89" s="7"/>
      <c r="EF89" s="7"/>
      <c r="EG89" s="7"/>
    </row>
    <row r="90" spans="1:137" ht="14.1" hidden="1" customHeight="1" x14ac:dyDescent="0.25">
      <c r="A90" s="275" t="s">
        <v>565</v>
      </c>
      <c r="B90" s="275"/>
      <c r="C90" s="275"/>
      <c r="D90" s="272">
        <f>COUNTIF(D12:D64,"GP.38")</f>
        <v>3</v>
      </c>
      <c r="E90" s="272">
        <f t="shared" ref="E90:X90" si="135">COUNTIF(E12:E64,"GP.38")</f>
        <v>3</v>
      </c>
      <c r="F90" s="272">
        <f t="shared" si="135"/>
        <v>3</v>
      </c>
      <c r="G90" s="272">
        <f t="shared" si="135"/>
        <v>0</v>
      </c>
      <c r="H90" s="272">
        <f t="shared" si="135"/>
        <v>0</v>
      </c>
      <c r="I90" s="272">
        <f t="shared" si="135"/>
        <v>0</v>
      </c>
      <c r="J90" s="272">
        <f t="shared" si="135"/>
        <v>0</v>
      </c>
      <c r="K90" s="272">
        <f t="shared" si="135"/>
        <v>0</v>
      </c>
      <c r="L90" s="272">
        <f t="shared" si="135"/>
        <v>0</v>
      </c>
      <c r="M90" s="272">
        <f t="shared" si="135"/>
        <v>0</v>
      </c>
      <c r="N90" s="272">
        <f t="shared" si="135"/>
        <v>0</v>
      </c>
      <c r="O90" s="272">
        <f t="shared" si="135"/>
        <v>0</v>
      </c>
      <c r="P90" s="272">
        <f t="shared" si="135"/>
        <v>0</v>
      </c>
      <c r="Q90" s="272">
        <f t="shared" si="135"/>
        <v>0</v>
      </c>
      <c r="R90" s="272">
        <f t="shared" si="135"/>
        <v>0</v>
      </c>
      <c r="S90" s="272">
        <f t="shared" si="135"/>
        <v>0</v>
      </c>
      <c r="T90" s="272">
        <f t="shared" si="135"/>
        <v>0</v>
      </c>
      <c r="U90" s="272">
        <f t="shared" si="135"/>
        <v>0</v>
      </c>
      <c r="V90" s="272">
        <f t="shared" si="135"/>
        <v>0</v>
      </c>
      <c r="W90" s="272">
        <f t="shared" si="135"/>
        <v>0</v>
      </c>
      <c r="X90" s="272">
        <f t="shared" si="135"/>
        <v>0</v>
      </c>
      <c r="Y90" s="2"/>
      <c r="Z90" s="272">
        <f t="shared" si="88"/>
        <v>9</v>
      </c>
      <c r="AA90" s="767"/>
      <c r="AB90" s="272">
        <f>COUNTIF(AB12:AB64,"GP.38")</f>
        <v>3</v>
      </c>
      <c r="AC90" s="272">
        <f t="shared" ref="AC90:AV90" si="136">COUNTIF(AC12:AC64,"GP.38")</f>
        <v>3</v>
      </c>
      <c r="AD90" s="272">
        <f t="shared" si="136"/>
        <v>3</v>
      </c>
      <c r="AE90" s="272">
        <f t="shared" si="136"/>
        <v>0</v>
      </c>
      <c r="AF90" s="272">
        <f t="shared" si="136"/>
        <v>0</v>
      </c>
      <c r="AG90" s="272">
        <f t="shared" si="136"/>
        <v>0</v>
      </c>
      <c r="AH90" s="272">
        <f t="shared" si="136"/>
        <v>0</v>
      </c>
      <c r="AI90" s="272">
        <f t="shared" si="136"/>
        <v>0</v>
      </c>
      <c r="AJ90" s="272">
        <f t="shared" si="136"/>
        <v>0</v>
      </c>
      <c r="AK90" s="272">
        <f t="shared" si="136"/>
        <v>0</v>
      </c>
      <c r="AL90" s="272">
        <f t="shared" si="136"/>
        <v>0</v>
      </c>
      <c r="AM90" s="272">
        <f t="shared" si="136"/>
        <v>0</v>
      </c>
      <c r="AN90" s="272">
        <f t="shared" si="136"/>
        <v>0</v>
      </c>
      <c r="AO90" s="272">
        <f t="shared" si="136"/>
        <v>0</v>
      </c>
      <c r="AP90" s="272">
        <f t="shared" si="136"/>
        <v>0</v>
      </c>
      <c r="AQ90" s="272">
        <f t="shared" si="136"/>
        <v>0</v>
      </c>
      <c r="AR90" s="272">
        <f t="shared" si="136"/>
        <v>0</v>
      </c>
      <c r="AS90" s="272">
        <f t="shared" si="136"/>
        <v>0</v>
      </c>
      <c r="AT90" s="272">
        <f t="shared" si="136"/>
        <v>0</v>
      </c>
      <c r="AU90" s="272">
        <f t="shared" si="136"/>
        <v>0</v>
      </c>
      <c r="AV90" s="278">
        <f t="shared" si="136"/>
        <v>0</v>
      </c>
      <c r="AW90" s="278">
        <f t="shared" si="93"/>
        <v>9</v>
      </c>
      <c r="AX90" s="766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82"/>
      <c r="EA90" s="182"/>
      <c r="EB90" s="7"/>
      <c r="EC90" s="7"/>
      <c r="ED90" s="7"/>
      <c r="EE90" s="7"/>
      <c r="EF90" s="7"/>
      <c r="EG90" s="7"/>
    </row>
    <row r="91" spans="1:137" ht="14.1" hidden="1" customHeight="1" x14ac:dyDescent="0.25">
      <c r="A91" s="770" t="s">
        <v>470</v>
      </c>
      <c r="B91" s="770"/>
      <c r="C91" s="770"/>
      <c r="D91" s="272">
        <f>COUNTIF(D12:D64,"G.31")</f>
        <v>0</v>
      </c>
      <c r="E91" s="272">
        <f t="shared" ref="E91:X91" si="137">COUNTIF(E12:E64,"G.31")</f>
        <v>0</v>
      </c>
      <c r="F91" s="272">
        <f t="shared" si="137"/>
        <v>0</v>
      </c>
      <c r="G91" s="272">
        <f t="shared" si="137"/>
        <v>0</v>
      </c>
      <c r="H91" s="272">
        <f t="shared" si="137"/>
        <v>0</v>
      </c>
      <c r="I91" s="272">
        <f t="shared" si="137"/>
        <v>0</v>
      </c>
      <c r="J91" s="272">
        <f t="shared" si="137"/>
        <v>0</v>
      </c>
      <c r="K91" s="272">
        <f t="shared" si="137"/>
        <v>0</v>
      </c>
      <c r="L91" s="272">
        <f t="shared" si="137"/>
        <v>0</v>
      </c>
      <c r="M91" s="272">
        <f t="shared" si="137"/>
        <v>0</v>
      </c>
      <c r="N91" s="272">
        <f t="shared" si="137"/>
        <v>0</v>
      </c>
      <c r="O91" s="272">
        <f t="shared" si="137"/>
        <v>0</v>
      </c>
      <c r="P91" s="272">
        <f t="shared" si="137"/>
        <v>0</v>
      </c>
      <c r="Q91" s="272">
        <f t="shared" si="137"/>
        <v>0</v>
      </c>
      <c r="R91" s="272">
        <f t="shared" si="137"/>
        <v>4</v>
      </c>
      <c r="S91" s="272">
        <f t="shared" si="137"/>
        <v>4</v>
      </c>
      <c r="T91" s="272">
        <f t="shared" si="137"/>
        <v>4</v>
      </c>
      <c r="U91" s="272">
        <f t="shared" si="137"/>
        <v>0</v>
      </c>
      <c r="V91" s="272">
        <f t="shared" si="137"/>
        <v>4</v>
      </c>
      <c r="W91" s="272">
        <f t="shared" si="137"/>
        <v>0</v>
      </c>
      <c r="X91" s="272">
        <f t="shared" si="137"/>
        <v>0</v>
      </c>
      <c r="Y91" s="2"/>
      <c r="Z91" s="272">
        <f t="shared" si="88"/>
        <v>16</v>
      </c>
      <c r="AA91" s="767">
        <f>Z91+Z92</f>
        <v>32</v>
      </c>
      <c r="AB91" s="272">
        <f>COUNTIF(AB12:AB64,"G.31")</f>
        <v>0</v>
      </c>
      <c r="AC91" s="272">
        <f t="shared" ref="AC91:AV91" si="138">COUNTIF(AC12:AC64,"G.31")</f>
        <v>0</v>
      </c>
      <c r="AD91" s="272">
        <f t="shared" si="138"/>
        <v>0</v>
      </c>
      <c r="AE91" s="272">
        <f t="shared" si="138"/>
        <v>0</v>
      </c>
      <c r="AF91" s="272">
        <f t="shared" si="138"/>
        <v>0</v>
      </c>
      <c r="AG91" s="272">
        <f t="shared" si="138"/>
        <v>0</v>
      </c>
      <c r="AH91" s="272">
        <f t="shared" si="138"/>
        <v>0</v>
      </c>
      <c r="AI91" s="272">
        <f t="shared" si="138"/>
        <v>0</v>
      </c>
      <c r="AJ91" s="272">
        <f t="shared" si="138"/>
        <v>0</v>
      </c>
      <c r="AK91" s="272">
        <f t="shared" si="138"/>
        <v>0</v>
      </c>
      <c r="AL91" s="272">
        <f t="shared" si="138"/>
        <v>0</v>
      </c>
      <c r="AM91" s="272">
        <f t="shared" si="138"/>
        <v>0</v>
      </c>
      <c r="AN91" s="272">
        <f t="shared" si="138"/>
        <v>0</v>
      </c>
      <c r="AO91" s="272">
        <f t="shared" si="138"/>
        <v>0</v>
      </c>
      <c r="AP91" s="272">
        <f t="shared" si="138"/>
        <v>4</v>
      </c>
      <c r="AQ91" s="272">
        <f t="shared" si="138"/>
        <v>4</v>
      </c>
      <c r="AR91" s="272">
        <f t="shared" si="138"/>
        <v>4</v>
      </c>
      <c r="AS91" s="272">
        <f t="shared" si="138"/>
        <v>0</v>
      </c>
      <c r="AT91" s="272">
        <f t="shared" si="138"/>
        <v>4</v>
      </c>
      <c r="AU91" s="272">
        <f t="shared" si="138"/>
        <v>0</v>
      </c>
      <c r="AV91" s="278">
        <f t="shared" si="138"/>
        <v>0</v>
      </c>
      <c r="AW91" s="278">
        <f t="shared" si="93"/>
        <v>16</v>
      </c>
      <c r="AX91" s="766">
        <f>AW91+AW92</f>
        <v>32</v>
      </c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82"/>
      <c r="EA91" s="182"/>
      <c r="EB91" s="7"/>
      <c r="EC91" s="7"/>
      <c r="ED91" s="7"/>
      <c r="EE91" s="7"/>
      <c r="EF91" s="7"/>
      <c r="EG91" s="7"/>
    </row>
    <row r="92" spans="1:137" ht="14.1" hidden="1" customHeight="1" x14ac:dyDescent="0.25">
      <c r="A92" s="275" t="s">
        <v>529</v>
      </c>
      <c r="B92" s="275"/>
      <c r="C92" s="275"/>
      <c r="D92" s="272">
        <f>COUNTIF(D12:D64,"HL.31")</f>
        <v>0</v>
      </c>
      <c r="E92" s="272">
        <f t="shared" ref="E92:X92" si="139">COUNTIF(E12:E64,"HL.31")</f>
        <v>0</v>
      </c>
      <c r="F92" s="272">
        <f t="shared" si="139"/>
        <v>0</v>
      </c>
      <c r="G92" s="272">
        <f t="shared" si="139"/>
        <v>0</v>
      </c>
      <c r="H92" s="272">
        <f t="shared" si="139"/>
        <v>0</v>
      </c>
      <c r="I92" s="272">
        <f t="shared" si="139"/>
        <v>0</v>
      </c>
      <c r="J92" s="272">
        <f t="shared" si="139"/>
        <v>0</v>
      </c>
      <c r="K92" s="272">
        <f t="shared" si="139"/>
        <v>0</v>
      </c>
      <c r="L92" s="272">
        <f t="shared" si="139"/>
        <v>0</v>
      </c>
      <c r="M92" s="272">
        <f t="shared" si="139"/>
        <v>0</v>
      </c>
      <c r="N92" s="272">
        <f t="shared" si="139"/>
        <v>0</v>
      </c>
      <c r="O92" s="272">
        <f t="shared" si="139"/>
        <v>0</v>
      </c>
      <c r="P92" s="272">
        <f t="shared" si="139"/>
        <v>4</v>
      </c>
      <c r="Q92" s="272">
        <f t="shared" si="139"/>
        <v>4</v>
      </c>
      <c r="R92" s="272">
        <f t="shared" si="139"/>
        <v>0</v>
      </c>
      <c r="S92" s="272">
        <f t="shared" si="139"/>
        <v>0</v>
      </c>
      <c r="T92" s="272">
        <f t="shared" si="139"/>
        <v>0</v>
      </c>
      <c r="U92" s="272">
        <f t="shared" si="139"/>
        <v>0</v>
      </c>
      <c r="V92" s="272">
        <f t="shared" si="139"/>
        <v>0</v>
      </c>
      <c r="W92" s="272">
        <f t="shared" si="139"/>
        <v>4</v>
      </c>
      <c r="X92" s="272">
        <f t="shared" si="139"/>
        <v>4</v>
      </c>
      <c r="Y92" s="2"/>
      <c r="Z92" s="272">
        <f t="shared" si="88"/>
        <v>16</v>
      </c>
      <c r="AA92" s="767"/>
      <c r="AB92" s="272">
        <f>COUNTIF(AB12:AB64,"HL.31")</f>
        <v>0</v>
      </c>
      <c r="AC92" s="272">
        <f t="shared" ref="AC92:AV92" si="140">COUNTIF(AC12:AC64,"HL.31")</f>
        <v>0</v>
      </c>
      <c r="AD92" s="272">
        <f t="shared" si="140"/>
        <v>0</v>
      </c>
      <c r="AE92" s="272">
        <f t="shared" si="140"/>
        <v>0</v>
      </c>
      <c r="AF92" s="272">
        <f t="shared" si="140"/>
        <v>0</v>
      </c>
      <c r="AG92" s="272">
        <f t="shared" si="140"/>
        <v>0</v>
      </c>
      <c r="AH92" s="272">
        <f t="shared" si="140"/>
        <v>0</v>
      </c>
      <c r="AI92" s="272">
        <f t="shared" si="140"/>
        <v>0</v>
      </c>
      <c r="AJ92" s="272">
        <f t="shared" si="140"/>
        <v>0</v>
      </c>
      <c r="AK92" s="272">
        <f t="shared" si="140"/>
        <v>0</v>
      </c>
      <c r="AL92" s="272">
        <f t="shared" si="140"/>
        <v>0</v>
      </c>
      <c r="AM92" s="272">
        <f t="shared" si="140"/>
        <v>0</v>
      </c>
      <c r="AN92" s="272">
        <f t="shared" si="140"/>
        <v>4</v>
      </c>
      <c r="AO92" s="272">
        <f t="shared" si="140"/>
        <v>4</v>
      </c>
      <c r="AP92" s="272">
        <f t="shared" si="140"/>
        <v>0</v>
      </c>
      <c r="AQ92" s="272">
        <f t="shared" si="140"/>
        <v>0</v>
      </c>
      <c r="AR92" s="272">
        <f t="shared" si="140"/>
        <v>0</v>
      </c>
      <c r="AS92" s="272">
        <f t="shared" si="140"/>
        <v>0</v>
      </c>
      <c r="AT92" s="272">
        <f t="shared" si="140"/>
        <v>0</v>
      </c>
      <c r="AU92" s="272">
        <f t="shared" si="140"/>
        <v>4</v>
      </c>
      <c r="AV92" s="278">
        <f t="shared" si="140"/>
        <v>4</v>
      </c>
      <c r="AW92" s="278">
        <f t="shared" si="93"/>
        <v>16</v>
      </c>
      <c r="AX92" s="766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82"/>
      <c r="EA92" s="182"/>
      <c r="EB92" s="7"/>
      <c r="EC92" s="7"/>
      <c r="ED92" s="7"/>
      <c r="EE92" s="7"/>
      <c r="EF92" s="7"/>
      <c r="EG92" s="7"/>
    </row>
    <row r="93" spans="1:137" ht="14.1" hidden="1" customHeight="1" x14ac:dyDescent="0.25">
      <c r="A93" s="770" t="s">
        <v>471</v>
      </c>
      <c r="B93" s="770"/>
      <c r="C93" s="770"/>
      <c r="D93" s="272">
        <f t="shared" ref="D93:X93" si="141">COUNTIF(D12:D64,"D.13")</f>
        <v>2</v>
      </c>
      <c r="E93" s="272">
        <f t="shared" si="141"/>
        <v>2</v>
      </c>
      <c r="F93" s="272">
        <f t="shared" si="141"/>
        <v>2</v>
      </c>
      <c r="G93" s="272">
        <f t="shared" si="141"/>
        <v>2</v>
      </c>
      <c r="H93" s="272">
        <f t="shared" si="141"/>
        <v>2</v>
      </c>
      <c r="I93" s="272">
        <f t="shared" si="141"/>
        <v>2</v>
      </c>
      <c r="J93" s="272">
        <f t="shared" si="141"/>
        <v>2</v>
      </c>
      <c r="K93" s="272">
        <f t="shared" si="141"/>
        <v>2</v>
      </c>
      <c r="L93" s="272">
        <f t="shared" si="141"/>
        <v>2</v>
      </c>
      <c r="M93" s="272">
        <f t="shared" si="141"/>
        <v>2</v>
      </c>
      <c r="N93" s="222">
        <f t="shared" si="141"/>
        <v>2</v>
      </c>
      <c r="O93" s="222">
        <f t="shared" si="141"/>
        <v>2</v>
      </c>
      <c r="P93" s="272">
        <f t="shared" si="141"/>
        <v>2</v>
      </c>
      <c r="Q93" s="272">
        <f t="shared" si="141"/>
        <v>2</v>
      </c>
      <c r="R93" s="272">
        <f t="shared" si="141"/>
        <v>2</v>
      </c>
      <c r="S93" s="272">
        <f t="shared" si="141"/>
        <v>2</v>
      </c>
      <c r="T93" s="272">
        <f t="shared" si="141"/>
        <v>2</v>
      </c>
      <c r="U93" s="272">
        <f t="shared" si="141"/>
        <v>2</v>
      </c>
      <c r="V93" s="272">
        <f t="shared" si="141"/>
        <v>2</v>
      </c>
      <c r="W93" s="272">
        <f t="shared" si="141"/>
        <v>2</v>
      </c>
      <c r="X93" s="272">
        <f t="shared" si="141"/>
        <v>2</v>
      </c>
      <c r="Y93" s="2"/>
      <c r="Z93" s="272">
        <f t="shared" si="88"/>
        <v>42</v>
      </c>
      <c r="AA93" s="767">
        <f>Z93+Z94</f>
        <v>42</v>
      </c>
      <c r="AB93" s="272">
        <f t="shared" ref="AB93:AV93" si="142">COUNTIF(AB11:AB63,"D.13")</f>
        <v>2</v>
      </c>
      <c r="AC93" s="272">
        <f t="shared" si="142"/>
        <v>2</v>
      </c>
      <c r="AD93" s="272">
        <f t="shared" si="142"/>
        <v>2</v>
      </c>
      <c r="AE93" s="272">
        <f t="shared" si="142"/>
        <v>2</v>
      </c>
      <c r="AF93" s="272">
        <f t="shared" si="142"/>
        <v>2</v>
      </c>
      <c r="AG93" s="272">
        <f t="shared" si="142"/>
        <v>2</v>
      </c>
      <c r="AH93" s="272">
        <f t="shared" si="142"/>
        <v>2</v>
      </c>
      <c r="AI93" s="272">
        <f t="shared" si="142"/>
        <v>2</v>
      </c>
      <c r="AJ93" s="272">
        <f t="shared" si="142"/>
        <v>2</v>
      </c>
      <c r="AK93" s="272">
        <f t="shared" si="142"/>
        <v>2</v>
      </c>
      <c r="AL93" s="272">
        <f t="shared" si="142"/>
        <v>2</v>
      </c>
      <c r="AM93" s="272">
        <f t="shared" si="142"/>
        <v>2</v>
      </c>
      <c r="AN93" s="272">
        <f t="shared" si="142"/>
        <v>2</v>
      </c>
      <c r="AO93" s="272">
        <f t="shared" si="142"/>
        <v>2</v>
      </c>
      <c r="AP93" s="272">
        <f t="shared" si="142"/>
        <v>2</v>
      </c>
      <c r="AQ93" s="272">
        <f t="shared" si="142"/>
        <v>2</v>
      </c>
      <c r="AR93" s="272">
        <f t="shared" si="142"/>
        <v>2</v>
      </c>
      <c r="AS93" s="272">
        <f t="shared" si="142"/>
        <v>2</v>
      </c>
      <c r="AT93" s="272">
        <f t="shared" si="142"/>
        <v>2</v>
      </c>
      <c r="AU93" s="272">
        <f t="shared" si="142"/>
        <v>2</v>
      </c>
      <c r="AV93" s="278">
        <f t="shared" si="142"/>
        <v>2</v>
      </c>
      <c r="AW93" s="278">
        <f t="shared" si="93"/>
        <v>42</v>
      </c>
      <c r="AX93" s="766">
        <f>AW93+AW94</f>
        <v>42</v>
      </c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82"/>
      <c r="EA93" s="182"/>
      <c r="EB93" s="7"/>
      <c r="EC93" s="7"/>
      <c r="ED93" s="7"/>
      <c r="EE93" s="7"/>
      <c r="EF93" s="7"/>
      <c r="EG93" s="7"/>
    </row>
    <row r="94" spans="1:137" ht="14.1" hidden="1" customHeight="1" x14ac:dyDescent="0.25">
      <c r="A94" s="770" t="s">
        <v>489</v>
      </c>
      <c r="B94" s="770"/>
      <c r="C94" s="770"/>
      <c r="D94" s="272">
        <f t="shared" ref="D94:X94" si="143">COUNTIF(D12:D64,"DP.13")</f>
        <v>0</v>
      </c>
      <c r="E94" s="272">
        <f t="shared" si="143"/>
        <v>0</v>
      </c>
      <c r="F94" s="272">
        <f t="shared" si="143"/>
        <v>0</v>
      </c>
      <c r="G94" s="272">
        <f t="shared" si="143"/>
        <v>0</v>
      </c>
      <c r="H94" s="272">
        <f t="shared" si="143"/>
        <v>0</v>
      </c>
      <c r="I94" s="272">
        <f t="shared" si="143"/>
        <v>0</v>
      </c>
      <c r="J94" s="272">
        <f t="shared" si="143"/>
        <v>0</v>
      </c>
      <c r="K94" s="272">
        <f t="shared" si="143"/>
        <v>0</v>
      </c>
      <c r="L94" s="272">
        <f t="shared" si="143"/>
        <v>0</v>
      </c>
      <c r="M94" s="272">
        <f t="shared" si="143"/>
        <v>0</v>
      </c>
      <c r="N94" s="222">
        <f t="shared" si="143"/>
        <v>0</v>
      </c>
      <c r="O94" s="222">
        <f t="shared" si="143"/>
        <v>0</v>
      </c>
      <c r="P94" s="272">
        <f t="shared" si="143"/>
        <v>0</v>
      </c>
      <c r="Q94" s="272">
        <f t="shared" si="143"/>
        <v>0</v>
      </c>
      <c r="R94" s="272">
        <f t="shared" si="143"/>
        <v>0</v>
      </c>
      <c r="S94" s="272">
        <f t="shared" si="143"/>
        <v>0</v>
      </c>
      <c r="T94" s="272">
        <f t="shared" si="143"/>
        <v>0</v>
      </c>
      <c r="U94" s="272">
        <f t="shared" si="143"/>
        <v>0</v>
      </c>
      <c r="V94" s="272">
        <f t="shared" si="143"/>
        <v>0</v>
      </c>
      <c r="W94" s="272">
        <f t="shared" si="143"/>
        <v>0</v>
      </c>
      <c r="X94" s="272">
        <f t="shared" si="143"/>
        <v>0</v>
      </c>
      <c r="Y94" s="2"/>
      <c r="Z94" s="272">
        <f t="shared" si="88"/>
        <v>0</v>
      </c>
      <c r="AA94" s="767"/>
      <c r="AB94" s="272">
        <f t="shared" ref="AB94:AV94" si="144">COUNTIF(AB11:AB63,"DP.13")</f>
        <v>0</v>
      </c>
      <c r="AC94" s="272">
        <f t="shared" si="144"/>
        <v>0</v>
      </c>
      <c r="AD94" s="272">
        <f t="shared" si="144"/>
        <v>0</v>
      </c>
      <c r="AE94" s="272">
        <f t="shared" si="144"/>
        <v>0</v>
      </c>
      <c r="AF94" s="272">
        <f t="shared" si="144"/>
        <v>0</v>
      </c>
      <c r="AG94" s="272">
        <f t="shared" si="144"/>
        <v>0</v>
      </c>
      <c r="AH94" s="272">
        <f t="shared" si="144"/>
        <v>0</v>
      </c>
      <c r="AI94" s="272">
        <f t="shared" si="144"/>
        <v>0</v>
      </c>
      <c r="AJ94" s="272">
        <f t="shared" si="144"/>
        <v>0</v>
      </c>
      <c r="AK94" s="272">
        <f t="shared" si="144"/>
        <v>0</v>
      </c>
      <c r="AL94" s="272">
        <f t="shared" si="144"/>
        <v>0</v>
      </c>
      <c r="AM94" s="272">
        <f t="shared" si="144"/>
        <v>0</v>
      </c>
      <c r="AN94" s="272">
        <f t="shared" si="144"/>
        <v>0</v>
      </c>
      <c r="AO94" s="272">
        <f t="shared" si="144"/>
        <v>0</v>
      </c>
      <c r="AP94" s="272">
        <f t="shared" si="144"/>
        <v>0</v>
      </c>
      <c r="AQ94" s="272">
        <f t="shared" si="144"/>
        <v>0</v>
      </c>
      <c r="AR94" s="272">
        <f t="shared" si="144"/>
        <v>0</v>
      </c>
      <c r="AS94" s="272">
        <f t="shared" si="144"/>
        <v>0</v>
      </c>
      <c r="AT94" s="272">
        <f t="shared" si="144"/>
        <v>0</v>
      </c>
      <c r="AU94" s="272">
        <f t="shared" si="144"/>
        <v>0</v>
      </c>
      <c r="AV94" s="278">
        <f t="shared" si="144"/>
        <v>0</v>
      </c>
      <c r="AW94" s="278">
        <f t="shared" si="93"/>
        <v>0</v>
      </c>
      <c r="AX94" s="766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82"/>
      <c r="EA94" s="182"/>
      <c r="EB94" s="7"/>
      <c r="EC94" s="7"/>
      <c r="ED94" s="7"/>
      <c r="EE94" s="7"/>
      <c r="EF94" s="7"/>
      <c r="EG94" s="7"/>
    </row>
    <row r="95" spans="1:137" ht="14.1" hidden="1" customHeight="1" x14ac:dyDescent="0.25">
      <c r="A95" s="770" t="s">
        <v>472</v>
      </c>
      <c r="B95" s="770"/>
      <c r="C95" s="770"/>
      <c r="D95" s="272">
        <f>COUNTIF(D12:D64,"DP.34")</f>
        <v>0</v>
      </c>
      <c r="E95" s="272">
        <f t="shared" ref="E95:X95" si="145">COUNTIF(E12:E64,"DP.34")</f>
        <v>0</v>
      </c>
      <c r="F95" s="272">
        <f t="shared" si="145"/>
        <v>0</v>
      </c>
      <c r="G95" s="272">
        <f t="shared" si="145"/>
        <v>3</v>
      </c>
      <c r="H95" s="272">
        <f t="shared" si="145"/>
        <v>3</v>
      </c>
      <c r="I95" s="272">
        <f t="shared" si="145"/>
        <v>0</v>
      </c>
      <c r="J95" s="272">
        <f t="shared" si="145"/>
        <v>0</v>
      </c>
      <c r="K95" s="272">
        <f t="shared" si="145"/>
        <v>0</v>
      </c>
      <c r="L95" s="272">
        <f t="shared" si="145"/>
        <v>0</v>
      </c>
      <c r="M95" s="272">
        <f t="shared" si="145"/>
        <v>0</v>
      </c>
      <c r="N95" s="272">
        <f t="shared" si="145"/>
        <v>4</v>
      </c>
      <c r="O95" s="272">
        <f t="shared" si="145"/>
        <v>4</v>
      </c>
      <c r="P95" s="272">
        <f t="shared" si="145"/>
        <v>0</v>
      </c>
      <c r="Q95" s="272">
        <f t="shared" si="145"/>
        <v>0</v>
      </c>
      <c r="R95" s="272">
        <f t="shared" si="145"/>
        <v>0</v>
      </c>
      <c r="S95" s="272">
        <f t="shared" si="145"/>
        <v>0</v>
      </c>
      <c r="T95" s="272">
        <f t="shared" si="145"/>
        <v>0</v>
      </c>
      <c r="U95" s="272">
        <f t="shared" si="145"/>
        <v>4</v>
      </c>
      <c r="V95" s="272">
        <f t="shared" si="145"/>
        <v>4</v>
      </c>
      <c r="W95" s="272">
        <f t="shared" si="145"/>
        <v>0</v>
      </c>
      <c r="X95" s="272">
        <f t="shared" si="145"/>
        <v>0</v>
      </c>
      <c r="Y95" s="2"/>
      <c r="Z95" s="272">
        <f t="shared" si="88"/>
        <v>22</v>
      </c>
      <c r="AA95" s="767">
        <f>Z95+Z96</f>
        <v>44</v>
      </c>
      <c r="AB95" s="272">
        <f>COUNTIF(AB11:AB63,"DP.34")</f>
        <v>0</v>
      </c>
      <c r="AC95" s="272">
        <f t="shared" ref="AC95:AV95" si="146">COUNTIF(AC11:AC63,"DP.34")</f>
        <v>0</v>
      </c>
      <c r="AD95" s="272">
        <f t="shared" si="146"/>
        <v>0</v>
      </c>
      <c r="AE95" s="272">
        <f t="shared" si="146"/>
        <v>3</v>
      </c>
      <c r="AF95" s="272">
        <f t="shared" si="146"/>
        <v>3</v>
      </c>
      <c r="AG95" s="272">
        <f t="shared" si="146"/>
        <v>0</v>
      </c>
      <c r="AH95" s="272">
        <f t="shared" si="146"/>
        <v>0</v>
      </c>
      <c r="AI95" s="272">
        <f t="shared" si="146"/>
        <v>0</v>
      </c>
      <c r="AJ95" s="272">
        <f t="shared" si="146"/>
        <v>0</v>
      </c>
      <c r="AK95" s="272">
        <f t="shared" si="146"/>
        <v>0</v>
      </c>
      <c r="AL95" s="272">
        <f t="shared" si="146"/>
        <v>4</v>
      </c>
      <c r="AM95" s="272">
        <f t="shared" si="146"/>
        <v>4</v>
      </c>
      <c r="AN95" s="272">
        <f t="shared" si="146"/>
        <v>0</v>
      </c>
      <c r="AO95" s="272">
        <f t="shared" si="146"/>
        <v>0</v>
      </c>
      <c r="AP95" s="272">
        <f t="shared" si="146"/>
        <v>0</v>
      </c>
      <c r="AQ95" s="272">
        <f t="shared" si="146"/>
        <v>0</v>
      </c>
      <c r="AR95" s="272">
        <f t="shared" si="146"/>
        <v>0</v>
      </c>
      <c r="AS95" s="272">
        <f t="shared" si="146"/>
        <v>4</v>
      </c>
      <c r="AT95" s="272">
        <f t="shared" si="146"/>
        <v>4</v>
      </c>
      <c r="AU95" s="272">
        <f t="shared" si="146"/>
        <v>0</v>
      </c>
      <c r="AV95" s="272">
        <f t="shared" si="146"/>
        <v>0</v>
      </c>
      <c r="AW95" s="278">
        <f t="shared" si="93"/>
        <v>22</v>
      </c>
      <c r="AX95" s="766">
        <f>AW95+AW96</f>
        <v>44</v>
      </c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82"/>
      <c r="EA95" s="182"/>
      <c r="EB95" s="7"/>
      <c r="EC95" s="7"/>
      <c r="ED95" s="7"/>
      <c r="EE95" s="7"/>
      <c r="EF95" s="7"/>
      <c r="EG95" s="7"/>
    </row>
    <row r="96" spans="1:137" ht="14.1" hidden="1" customHeight="1" x14ac:dyDescent="0.25">
      <c r="A96" s="770" t="s">
        <v>490</v>
      </c>
      <c r="B96" s="770"/>
      <c r="C96" s="770"/>
      <c r="D96" s="272">
        <f>COUNTIF(D12:D64,"O.34")</f>
        <v>0</v>
      </c>
      <c r="E96" s="272">
        <f t="shared" ref="E96:X96" si="147">COUNTIF(E12:E64,"O.34")</f>
        <v>0</v>
      </c>
      <c r="F96" s="272">
        <f t="shared" si="147"/>
        <v>0</v>
      </c>
      <c r="G96" s="272">
        <f t="shared" si="147"/>
        <v>3</v>
      </c>
      <c r="H96" s="272">
        <f t="shared" si="147"/>
        <v>3</v>
      </c>
      <c r="I96" s="272">
        <f t="shared" si="147"/>
        <v>0</v>
      </c>
      <c r="J96" s="272">
        <f t="shared" si="147"/>
        <v>0</v>
      </c>
      <c r="K96" s="272">
        <f t="shared" si="147"/>
        <v>0</v>
      </c>
      <c r="L96" s="272">
        <f t="shared" si="147"/>
        <v>0</v>
      </c>
      <c r="M96" s="272">
        <f t="shared" si="147"/>
        <v>0</v>
      </c>
      <c r="N96" s="272">
        <f t="shared" si="147"/>
        <v>4</v>
      </c>
      <c r="O96" s="272">
        <f t="shared" si="147"/>
        <v>4</v>
      </c>
      <c r="P96" s="272">
        <f t="shared" si="147"/>
        <v>0</v>
      </c>
      <c r="Q96" s="272">
        <f t="shared" si="147"/>
        <v>0</v>
      </c>
      <c r="R96" s="272">
        <f t="shared" si="147"/>
        <v>0</v>
      </c>
      <c r="S96" s="272">
        <f t="shared" si="147"/>
        <v>0</v>
      </c>
      <c r="T96" s="272">
        <f t="shared" si="147"/>
        <v>0</v>
      </c>
      <c r="U96" s="272">
        <f t="shared" si="147"/>
        <v>4</v>
      </c>
      <c r="V96" s="272">
        <f t="shared" si="147"/>
        <v>4</v>
      </c>
      <c r="W96" s="272">
        <f t="shared" si="147"/>
        <v>0</v>
      </c>
      <c r="X96" s="272">
        <f t="shared" si="147"/>
        <v>0</v>
      </c>
      <c r="Y96" s="2"/>
      <c r="Z96" s="272">
        <f t="shared" si="88"/>
        <v>22</v>
      </c>
      <c r="AA96" s="767"/>
      <c r="AB96" s="272">
        <f>COUNTIF(AB11:AB63,"O.34")</f>
        <v>0</v>
      </c>
      <c r="AC96" s="272">
        <f t="shared" ref="AC96:AV96" si="148">COUNTIF(AC11:AC63,"O.34")</f>
        <v>0</v>
      </c>
      <c r="AD96" s="272">
        <f t="shared" si="148"/>
        <v>0</v>
      </c>
      <c r="AE96" s="272">
        <f t="shared" si="148"/>
        <v>3</v>
      </c>
      <c r="AF96" s="272">
        <f t="shared" si="148"/>
        <v>3</v>
      </c>
      <c r="AG96" s="272">
        <f t="shared" si="148"/>
        <v>0</v>
      </c>
      <c r="AH96" s="272">
        <f t="shared" si="148"/>
        <v>0</v>
      </c>
      <c r="AI96" s="272">
        <f t="shared" si="148"/>
        <v>0</v>
      </c>
      <c r="AJ96" s="272">
        <f t="shared" si="148"/>
        <v>0</v>
      </c>
      <c r="AK96" s="272">
        <f t="shared" si="148"/>
        <v>0</v>
      </c>
      <c r="AL96" s="272">
        <f t="shared" si="148"/>
        <v>4</v>
      </c>
      <c r="AM96" s="272">
        <f t="shared" si="148"/>
        <v>4</v>
      </c>
      <c r="AN96" s="272">
        <f t="shared" si="148"/>
        <v>0</v>
      </c>
      <c r="AO96" s="272">
        <f t="shared" si="148"/>
        <v>0</v>
      </c>
      <c r="AP96" s="272">
        <f t="shared" si="148"/>
        <v>0</v>
      </c>
      <c r="AQ96" s="272">
        <f t="shared" si="148"/>
        <v>0</v>
      </c>
      <c r="AR96" s="272">
        <f t="shared" si="148"/>
        <v>0</v>
      </c>
      <c r="AS96" s="272">
        <f t="shared" si="148"/>
        <v>4</v>
      </c>
      <c r="AT96" s="272">
        <f t="shared" si="148"/>
        <v>4</v>
      </c>
      <c r="AU96" s="272">
        <f t="shared" si="148"/>
        <v>0</v>
      </c>
      <c r="AV96" s="272">
        <f t="shared" si="148"/>
        <v>0</v>
      </c>
      <c r="AW96" s="278">
        <f t="shared" si="93"/>
        <v>22</v>
      </c>
      <c r="AX96" s="766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82"/>
      <c r="EA96" s="182"/>
      <c r="EB96" s="7"/>
      <c r="EC96" s="7"/>
      <c r="ED96" s="7"/>
      <c r="EE96" s="7"/>
      <c r="EF96" s="7"/>
      <c r="EG96" s="7"/>
    </row>
    <row r="97" spans="1:137" ht="14.1" hidden="1" customHeight="1" x14ac:dyDescent="0.25">
      <c r="A97" s="770" t="s">
        <v>473</v>
      </c>
      <c r="B97" s="770"/>
      <c r="C97" s="770"/>
      <c r="D97" s="272">
        <f t="shared" ref="D97:X97" si="149">COUNTIF(D12:D64,"H.6")</f>
        <v>0</v>
      </c>
      <c r="E97" s="272">
        <f t="shared" si="149"/>
        <v>0</v>
      </c>
      <c r="F97" s="272">
        <f t="shared" si="149"/>
        <v>0</v>
      </c>
      <c r="G97" s="272">
        <f t="shared" si="149"/>
        <v>0</v>
      </c>
      <c r="H97" s="272">
        <f t="shared" si="149"/>
        <v>0</v>
      </c>
      <c r="I97" s="272">
        <f t="shared" si="149"/>
        <v>0</v>
      </c>
      <c r="J97" s="272">
        <f t="shared" si="149"/>
        <v>0</v>
      </c>
      <c r="K97" s="272">
        <f t="shared" si="149"/>
        <v>0</v>
      </c>
      <c r="L97" s="272">
        <f t="shared" si="149"/>
        <v>0</v>
      </c>
      <c r="M97" s="272">
        <f t="shared" si="149"/>
        <v>0</v>
      </c>
      <c r="N97" s="222">
        <f t="shared" si="149"/>
        <v>0</v>
      </c>
      <c r="O97" s="222">
        <f t="shared" si="149"/>
        <v>0</v>
      </c>
      <c r="P97" s="272">
        <f t="shared" si="149"/>
        <v>0</v>
      </c>
      <c r="Q97" s="272">
        <f t="shared" si="149"/>
        <v>0</v>
      </c>
      <c r="R97" s="272">
        <f t="shared" si="149"/>
        <v>4</v>
      </c>
      <c r="S97" s="272">
        <f t="shared" si="149"/>
        <v>4</v>
      </c>
      <c r="T97" s="272">
        <f t="shared" si="149"/>
        <v>4</v>
      </c>
      <c r="U97" s="272">
        <f t="shared" si="149"/>
        <v>0</v>
      </c>
      <c r="V97" s="272">
        <f t="shared" si="149"/>
        <v>0</v>
      </c>
      <c r="W97" s="272">
        <f t="shared" si="149"/>
        <v>0</v>
      </c>
      <c r="X97" s="272">
        <f t="shared" si="149"/>
        <v>0</v>
      </c>
      <c r="Y97" s="2"/>
      <c r="Z97" s="272">
        <f t="shared" si="88"/>
        <v>12</v>
      </c>
      <c r="AA97" s="274">
        <f>Z97</f>
        <v>12</v>
      </c>
      <c r="AB97" s="272">
        <f t="shared" ref="AB97:AV97" si="150">COUNTIF(AB11:AB63,"H.6")</f>
        <v>0</v>
      </c>
      <c r="AC97" s="272">
        <f t="shared" si="150"/>
        <v>0</v>
      </c>
      <c r="AD97" s="272">
        <f t="shared" si="150"/>
        <v>0</v>
      </c>
      <c r="AE97" s="272">
        <f t="shared" si="150"/>
        <v>0</v>
      </c>
      <c r="AF97" s="272">
        <f t="shared" si="150"/>
        <v>0</v>
      </c>
      <c r="AG97" s="272">
        <f t="shared" si="150"/>
        <v>0</v>
      </c>
      <c r="AH97" s="272">
        <f t="shared" si="150"/>
        <v>0</v>
      </c>
      <c r="AI97" s="272">
        <f t="shared" si="150"/>
        <v>0</v>
      </c>
      <c r="AJ97" s="272">
        <f t="shared" si="150"/>
        <v>0</v>
      </c>
      <c r="AK97" s="272">
        <f t="shared" si="150"/>
        <v>0</v>
      </c>
      <c r="AL97" s="272">
        <f t="shared" si="150"/>
        <v>0</v>
      </c>
      <c r="AM97" s="272">
        <f t="shared" si="150"/>
        <v>0</v>
      </c>
      <c r="AN97" s="272">
        <f t="shared" si="150"/>
        <v>0</v>
      </c>
      <c r="AO97" s="272">
        <f t="shared" si="150"/>
        <v>0</v>
      </c>
      <c r="AP97" s="272">
        <f t="shared" si="150"/>
        <v>4</v>
      </c>
      <c r="AQ97" s="272">
        <f t="shared" si="150"/>
        <v>4</v>
      </c>
      <c r="AR97" s="272">
        <f t="shared" si="150"/>
        <v>4</v>
      </c>
      <c r="AS97" s="272">
        <f t="shared" si="150"/>
        <v>0</v>
      </c>
      <c r="AT97" s="272">
        <f t="shared" si="150"/>
        <v>0</v>
      </c>
      <c r="AU97" s="272">
        <f t="shared" si="150"/>
        <v>0</v>
      </c>
      <c r="AV97" s="278">
        <f t="shared" si="150"/>
        <v>0</v>
      </c>
      <c r="AW97" s="278">
        <f t="shared" si="93"/>
        <v>12</v>
      </c>
      <c r="AX97" s="278">
        <f>AW97</f>
        <v>12</v>
      </c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82"/>
      <c r="EA97" s="182"/>
      <c r="EB97" s="7"/>
      <c r="EC97" s="7"/>
      <c r="ED97" s="7"/>
      <c r="EE97" s="7"/>
      <c r="EF97" s="7"/>
      <c r="EG97" s="7"/>
    </row>
    <row r="98" spans="1:137" ht="14.1" hidden="1" customHeight="1" x14ac:dyDescent="0.25">
      <c r="A98" s="770" t="s">
        <v>531</v>
      </c>
      <c r="B98" s="770"/>
      <c r="C98" s="770"/>
      <c r="D98" s="272">
        <f>COUNTIF(D12:D64,"HL.18")</f>
        <v>0</v>
      </c>
      <c r="E98" s="272">
        <f t="shared" ref="E98:X98" si="151">COUNTIF(E12:E64,"HL.18")</f>
        <v>0</v>
      </c>
      <c r="F98" s="272">
        <f t="shared" si="151"/>
        <v>0</v>
      </c>
      <c r="G98" s="272">
        <f t="shared" si="151"/>
        <v>0</v>
      </c>
      <c r="H98" s="272">
        <f t="shared" si="151"/>
        <v>0</v>
      </c>
      <c r="I98" s="272">
        <f t="shared" si="151"/>
        <v>3</v>
      </c>
      <c r="J98" s="272">
        <f t="shared" si="151"/>
        <v>3</v>
      </c>
      <c r="K98" s="272">
        <f t="shared" si="151"/>
        <v>0</v>
      </c>
      <c r="L98" s="272">
        <f t="shared" si="151"/>
        <v>0</v>
      </c>
      <c r="M98" s="272">
        <f t="shared" si="151"/>
        <v>0</v>
      </c>
      <c r="N98" s="272">
        <f t="shared" si="151"/>
        <v>0</v>
      </c>
      <c r="O98" s="272">
        <f t="shared" si="151"/>
        <v>0</v>
      </c>
      <c r="P98" s="272">
        <f t="shared" si="151"/>
        <v>0</v>
      </c>
      <c r="Q98" s="272">
        <f t="shared" si="151"/>
        <v>0</v>
      </c>
      <c r="R98" s="272">
        <f t="shared" si="151"/>
        <v>0</v>
      </c>
      <c r="S98" s="272">
        <f t="shared" si="151"/>
        <v>0</v>
      </c>
      <c r="T98" s="272">
        <f t="shared" si="151"/>
        <v>0</v>
      </c>
      <c r="U98" s="272">
        <f t="shared" si="151"/>
        <v>0</v>
      </c>
      <c r="V98" s="272">
        <f t="shared" si="151"/>
        <v>0</v>
      </c>
      <c r="W98" s="272">
        <f t="shared" si="151"/>
        <v>0</v>
      </c>
      <c r="X98" s="272">
        <f t="shared" si="151"/>
        <v>0</v>
      </c>
      <c r="Y98" s="2"/>
      <c r="Z98" s="272">
        <f t="shared" si="88"/>
        <v>6</v>
      </c>
      <c r="AA98" s="767">
        <f>Z99+Z98</f>
        <v>27</v>
      </c>
      <c r="AB98" s="272">
        <f>COUNTIF(AB12:AB64,"HL.18")</f>
        <v>0</v>
      </c>
      <c r="AC98" s="272">
        <f t="shared" ref="AC98:AV98" si="152">COUNTIF(AC12:AC64,"HL.18")</f>
        <v>0</v>
      </c>
      <c r="AD98" s="272">
        <f t="shared" si="152"/>
        <v>0</v>
      </c>
      <c r="AE98" s="272">
        <f t="shared" si="152"/>
        <v>0</v>
      </c>
      <c r="AF98" s="272">
        <f t="shared" si="152"/>
        <v>0</v>
      </c>
      <c r="AG98" s="272">
        <f t="shared" si="152"/>
        <v>3</v>
      </c>
      <c r="AH98" s="272">
        <f t="shared" si="152"/>
        <v>3</v>
      </c>
      <c r="AI98" s="272">
        <f t="shared" si="152"/>
        <v>0</v>
      </c>
      <c r="AJ98" s="272">
        <f t="shared" si="152"/>
        <v>0</v>
      </c>
      <c r="AK98" s="272">
        <f t="shared" si="152"/>
        <v>0</v>
      </c>
      <c r="AL98" s="272">
        <f t="shared" si="152"/>
        <v>0</v>
      </c>
      <c r="AM98" s="272">
        <f t="shared" si="152"/>
        <v>0</v>
      </c>
      <c r="AN98" s="272">
        <f t="shared" si="152"/>
        <v>0</v>
      </c>
      <c r="AO98" s="272">
        <f t="shared" si="152"/>
        <v>0</v>
      </c>
      <c r="AP98" s="272">
        <f t="shared" si="152"/>
        <v>0</v>
      </c>
      <c r="AQ98" s="272">
        <f t="shared" si="152"/>
        <v>0</v>
      </c>
      <c r="AR98" s="272">
        <f t="shared" si="152"/>
        <v>0</v>
      </c>
      <c r="AS98" s="272">
        <f t="shared" si="152"/>
        <v>0</v>
      </c>
      <c r="AT98" s="272">
        <f t="shared" si="152"/>
        <v>0</v>
      </c>
      <c r="AU98" s="272">
        <f t="shared" si="152"/>
        <v>0</v>
      </c>
      <c r="AV98" s="278">
        <f t="shared" si="152"/>
        <v>0</v>
      </c>
      <c r="AW98" s="278">
        <f t="shared" si="93"/>
        <v>6</v>
      </c>
      <c r="AX98" s="766">
        <f>AW98+AW99</f>
        <v>27</v>
      </c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82"/>
      <c r="EA98" s="182"/>
      <c r="EB98" s="7"/>
      <c r="EC98" s="7"/>
      <c r="ED98" s="7"/>
      <c r="EE98" s="7"/>
      <c r="EF98" s="7"/>
      <c r="EG98" s="7"/>
    </row>
    <row r="99" spans="1:137" ht="14.1" hidden="1" customHeight="1" x14ac:dyDescent="0.25">
      <c r="A99" s="770" t="s">
        <v>530</v>
      </c>
      <c r="B99" s="770"/>
      <c r="C99" s="770"/>
      <c r="D99" s="272">
        <f>COUNTIF(D12:D64,"H.18")</f>
        <v>3</v>
      </c>
      <c r="E99" s="272">
        <f t="shared" ref="E99:X99" si="153">COUNTIF(E12:E64,"H.18")</f>
        <v>3</v>
      </c>
      <c r="F99" s="272">
        <f t="shared" si="153"/>
        <v>3</v>
      </c>
      <c r="G99" s="272">
        <f t="shared" si="153"/>
        <v>0</v>
      </c>
      <c r="H99" s="272">
        <f t="shared" si="153"/>
        <v>0</v>
      </c>
      <c r="I99" s="272">
        <f t="shared" si="153"/>
        <v>0</v>
      </c>
      <c r="J99" s="272">
        <f t="shared" si="153"/>
        <v>0</v>
      </c>
      <c r="K99" s="272">
        <f t="shared" si="153"/>
        <v>4</v>
      </c>
      <c r="L99" s="272">
        <f t="shared" si="153"/>
        <v>4</v>
      </c>
      <c r="M99" s="272">
        <f t="shared" si="153"/>
        <v>4</v>
      </c>
      <c r="N99" s="272">
        <f t="shared" si="153"/>
        <v>0</v>
      </c>
      <c r="O99" s="272">
        <f t="shared" si="153"/>
        <v>0</v>
      </c>
      <c r="P99" s="272">
        <f t="shared" si="153"/>
        <v>0</v>
      </c>
      <c r="Q99" s="272">
        <f t="shared" si="153"/>
        <v>0</v>
      </c>
      <c r="R99" s="272">
        <f t="shared" si="153"/>
        <v>0</v>
      </c>
      <c r="S99" s="272">
        <f t="shared" si="153"/>
        <v>0</v>
      </c>
      <c r="T99" s="272">
        <f t="shared" si="153"/>
        <v>0</v>
      </c>
      <c r="U99" s="272">
        <f t="shared" si="153"/>
        <v>0</v>
      </c>
      <c r="V99" s="272">
        <f t="shared" si="153"/>
        <v>0</v>
      </c>
      <c r="W99" s="272">
        <f t="shared" si="153"/>
        <v>0</v>
      </c>
      <c r="X99" s="272">
        <f t="shared" si="153"/>
        <v>0</v>
      </c>
      <c r="Y99" s="2"/>
      <c r="Z99" s="272">
        <f t="shared" si="88"/>
        <v>21</v>
      </c>
      <c r="AA99" s="767"/>
      <c r="AB99" s="272">
        <f>COUNTIF(AB12:AB64,"H.18")</f>
        <v>3</v>
      </c>
      <c r="AC99" s="272">
        <f t="shared" ref="AC99:AV99" si="154">COUNTIF(AC12:AC64,"H.18")</f>
        <v>3</v>
      </c>
      <c r="AD99" s="272">
        <f t="shared" si="154"/>
        <v>3</v>
      </c>
      <c r="AE99" s="272">
        <f t="shared" si="154"/>
        <v>0</v>
      </c>
      <c r="AF99" s="272">
        <f t="shared" si="154"/>
        <v>0</v>
      </c>
      <c r="AG99" s="272">
        <f t="shared" si="154"/>
        <v>0</v>
      </c>
      <c r="AH99" s="272">
        <f t="shared" si="154"/>
        <v>0</v>
      </c>
      <c r="AI99" s="272">
        <f t="shared" si="154"/>
        <v>4</v>
      </c>
      <c r="AJ99" s="272">
        <f t="shared" si="154"/>
        <v>4</v>
      </c>
      <c r="AK99" s="272">
        <f t="shared" si="154"/>
        <v>4</v>
      </c>
      <c r="AL99" s="272">
        <f t="shared" si="154"/>
        <v>0</v>
      </c>
      <c r="AM99" s="272">
        <f t="shared" si="154"/>
        <v>0</v>
      </c>
      <c r="AN99" s="272">
        <f t="shared" si="154"/>
        <v>0</v>
      </c>
      <c r="AO99" s="272">
        <f t="shared" si="154"/>
        <v>0</v>
      </c>
      <c r="AP99" s="272">
        <f t="shared" si="154"/>
        <v>0</v>
      </c>
      <c r="AQ99" s="272">
        <f t="shared" si="154"/>
        <v>0</v>
      </c>
      <c r="AR99" s="272">
        <f t="shared" si="154"/>
        <v>0</v>
      </c>
      <c r="AS99" s="272">
        <f t="shared" si="154"/>
        <v>0</v>
      </c>
      <c r="AT99" s="272">
        <f t="shared" si="154"/>
        <v>0</v>
      </c>
      <c r="AU99" s="272">
        <f t="shared" si="154"/>
        <v>0</v>
      </c>
      <c r="AV99" s="278">
        <f t="shared" si="154"/>
        <v>0</v>
      </c>
      <c r="AW99" s="278">
        <f t="shared" si="93"/>
        <v>21</v>
      </c>
      <c r="AX99" s="766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82"/>
      <c r="EA99" s="182"/>
      <c r="EB99" s="7"/>
      <c r="EC99" s="7"/>
      <c r="ED99" s="7"/>
      <c r="EE99" s="7"/>
      <c r="EF99" s="7"/>
      <c r="EG99" s="7"/>
    </row>
    <row r="100" spans="1:137" ht="14.1" hidden="1" customHeight="1" x14ac:dyDescent="0.25">
      <c r="A100" s="770" t="s">
        <v>474</v>
      </c>
      <c r="B100" s="770"/>
      <c r="C100" s="770"/>
      <c r="D100" s="272">
        <f t="shared" ref="D100:X100" si="155">COUNTIF(D12:D64,"I.2")</f>
        <v>0</v>
      </c>
      <c r="E100" s="272">
        <f t="shared" si="155"/>
        <v>0</v>
      </c>
      <c r="F100" s="272">
        <f t="shared" si="155"/>
        <v>0</v>
      </c>
      <c r="G100" s="272">
        <f t="shared" si="155"/>
        <v>0</v>
      </c>
      <c r="H100" s="272">
        <f t="shared" si="155"/>
        <v>0</v>
      </c>
      <c r="I100" s="272">
        <f t="shared" si="155"/>
        <v>0</v>
      </c>
      <c r="J100" s="272">
        <f t="shared" si="155"/>
        <v>0</v>
      </c>
      <c r="K100" s="272">
        <f t="shared" si="155"/>
        <v>0</v>
      </c>
      <c r="L100" s="272">
        <f t="shared" si="155"/>
        <v>0</v>
      </c>
      <c r="M100" s="272">
        <f t="shared" si="155"/>
        <v>0</v>
      </c>
      <c r="N100" s="222">
        <f t="shared" si="155"/>
        <v>0</v>
      </c>
      <c r="O100" s="222">
        <f t="shared" si="155"/>
        <v>0</v>
      </c>
      <c r="P100" s="272">
        <f t="shared" si="155"/>
        <v>0</v>
      </c>
      <c r="Q100" s="272">
        <f t="shared" si="155"/>
        <v>0</v>
      </c>
      <c r="R100" s="272">
        <f t="shared" si="155"/>
        <v>4</v>
      </c>
      <c r="S100" s="272">
        <f t="shared" si="155"/>
        <v>4</v>
      </c>
      <c r="T100" s="272">
        <f t="shared" si="155"/>
        <v>4</v>
      </c>
      <c r="U100" s="272">
        <f t="shared" si="155"/>
        <v>0</v>
      </c>
      <c r="V100" s="272">
        <f t="shared" si="155"/>
        <v>0</v>
      </c>
      <c r="W100" s="272">
        <f t="shared" si="155"/>
        <v>0</v>
      </c>
      <c r="X100" s="272">
        <f t="shared" si="155"/>
        <v>0</v>
      </c>
      <c r="Y100" s="2"/>
      <c r="Z100" s="272">
        <f t="shared" si="88"/>
        <v>12</v>
      </c>
      <c r="AA100" s="274">
        <f>Z100</f>
        <v>12</v>
      </c>
      <c r="AB100" s="272">
        <f t="shared" ref="AB100:AV100" si="156">COUNTIF(AB11:AB63,"I.2")</f>
        <v>0</v>
      </c>
      <c r="AC100" s="272">
        <f t="shared" si="156"/>
        <v>0</v>
      </c>
      <c r="AD100" s="272">
        <f t="shared" si="156"/>
        <v>0</v>
      </c>
      <c r="AE100" s="272">
        <f t="shared" si="156"/>
        <v>0</v>
      </c>
      <c r="AF100" s="272">
        <f t="shared" si="156"/>
        <v>0</v>
      </c>
      <c r="AG100" s="272">
        <f t="shared" si="156"/>
        <v>0</v>
      </c>
      <c r="AH100" s="272">
        <f t="shared" si="156"/>
        <v>0</v>
      </c>
      <c r="AI100" s="272">
        <f t="shared" si="156"/>
        <v>0</v>
      </c>
      <c r="AJ100" s="272">
        <f t="shared" si="156"/>
        <v>0</v>
      </c>
      <c r="AK100" s="272">
        <f t="shared" si="156"/>
        <v>0</v>
      </c>
      <c r="AL100" s="272">
        <f t="shared" si="156"/>
        <v>0</v>
      </c>
      <c r="AM100" s="272">
        <f t="shared" si="156"/>
        <v>0</v>
      </c>
      <c r="AN100" s="272">
        <f t="shared" si="156"/>
        <v>0</v>
      </c>
      <c r="AO100" s="272">
        <f t="shared" si="156"/>
        <v>0</v>
      </c>
      <c r="AP100" s="272">
        <f t="shared" si="156"/>
        <v>4</v>
      </c>
      <c r="AQ100" s="272">
        <f t="shared" si="156"/>
        <v>4</v>
      </c>
      <c r="AR100" s="272">
        <f t="shared" si="156"/>
        <v>4</v>
      </c>
      <c r="AS100" s="272">
        <f t="shared" si="156"/>
        <v>0</v>
      </c>
      <c r="AT100" s="272">
        <f t="shared" si="156"/>
        <v>0</v>
      </c>
      <c r="AU100" s="272">
        <f t="shared" si="156"/>
        <v>0</v>
      </c>
      <c r="AV100" s="278">
        <f t="shared" si="156"/>
        <v>0</v>
      </c>
      <c r="AW100" s="278">
        <f t="shared" si="93"/>
        <v>12</v>
      </c>
      <c r="AX100" s="278">
        <f>AW100</f>
        <v>12</v>
      </c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82"/>
      <c r="EA100" s="182"/>
      <c r="EB100" s="7"/>
      <c r="EC100" s="7"/>
      <c r="ED100" s="7"/>
      <c r="EE100" s="7"/>
      <c r="EF100" s="7"/>
      <c r="EG100" s="7"/>
    </row>
    <row r="101" spans="1:137" ht="14.1" hidden="1" customHeight="1" x14ac:dyDescent="0.25">
      <c r="A101" s="770" t="s">
        <v>568</v>
      </c>
      <c r="B101" s="770"/>
      <c r="C101" s="770"/>
      <c r="D101" s="272">
        <f>COUNTIF(D12:D64,"I.23")</f>
        <v>3</v>
      </c>
      <c r="E101" s="272">
        <f t="shared" ref="E101:X101" si="157">COUNTIF(E12:E64,"I.23")</f>
        <v>3</v>
      </c>
      <c r="F101" s="272">
        <f t="shared" si="157"/>
        <v>3</v>
      </c>
      <c r="G101" s="272">
        <f t="shared" si="157"/>
        <v>0</v>
      </c>
      <c r="H101" s="272">
        <f t="shared" si="157"/>
        <v>0</v>
      </c>
      <c r="I101" s="272">
        <f t="shared" si="157"/>
        <v>0</v>
      </c>
      <c r="J101" s="272">
        <f t="shared" si="157"/>
        <v>0</v>
      </c>
      <c r="K101" s="272">
        <f t="shared" si="157"/>
        <v>4</v>
      </c>
      <c r="L101" s="272">
        <f t="shared" si="157"/>
        <v>4</v>
      </c>
      <c r="M101" s="272">
        <f t="shared" si="157"/>
        <v>4</v>
      </c>
      <c r="N101" s="272">
        <f t="shared" si="157"/>
        <v>0</v>
      </c>
      <c r="O101" s="272">
        <f t="shared" si="157"/>
        <v>0</v>
      </c>
      <c r="P101" s="272">
        <f t="shared" si="157"/>
        <v>0</v>
      </c>
      <c r="Q101" s="272">
        <f t="shared" si="157"/>
        <v>0</v>
      </c>
      <c r="R101" s="272">
        <f t="shared" si="157"/>
        <v>0</v>
      </c>
      <c r="S101" s="272">
        <f t="shared" si="157"/>
        <v>0</v>
      </c>
      <c r="T101" s="272">
        <f t="shared" si="157"/>
        <v>0</v>
      </c>
      <c r="U101" s="272">
        <f t="shared" si="157"/>
        <v>0</v>
      </c>
      <c r="V101" s="272">
        <f t="shared" si="157"/>
        <v>0</v>
      </c>
      <c r="W101" s="272">
        <f t="shared" si="157"/>
        <v>0</v>
      </c>
      <c r="X101" s="272">
        <f t="shared" si="157"/>
        <v>0</v>
      </c>
      <c r="Y101" s="2"/>
      <c r="Z101" s="272">
        <f t="shared" si="88"/>
        <v>21</v>
      </c>
      <c r="AA101" s="767">
        <f>Z101+Z102</f>
        <v>27</v>
      </c>
      <c r="AB101" s="272">
        <f>COUNTIF(AB12:AB64,"I.23")</f>
        <v>3</v>
      </c>
      <c r="AC101" s="272">
        <f t="shared" ref="AC101:AV101" si="158">COUNTIF(AC12:AC64,"I.23")</f>
        <v>3</v>
      </c>
      <c r="AD101" s="272">
        <f t="shared" si="158"/>
        <v>3</v>
      </c>
      <c r="AE101" s="272">
        <f t="shared" si="158"/>
        <v>0</v>
      </c>
      <c r="AF101" s="272">
        <f t="shared" si="158"/>
        <v>0</v>
      </c>
      <c r="AG101" s="272">
        <f t="shared" si="158"/>
        <v>0</v>
      </c>
      <c r="AH101" s="272">
        <f t="shared" si="158"/>
        <v>0</v>
      </c>
      <c r="AI101" s="272">
        <f t="shared" si="158"/>
        <v>4</v>
      </c>
      <c r="AJ101" s="272">
        <f t="shared" si="158"/>
        <v>4</v>
      </c>
      <c r="AK101" s="272">
        <f t="shared" si="158"/>
        <v>4</v>
      </c>
      <c r="AL101" s="272">
        <f t="shared" si="158"/>
        <v>0</v>
      </c>
      <c r="AM101" s="272">
        <f t="shared" si="158"/>
        <v>0</v>
      </c>
      <c r="AN101" s="272">
        <f t="shared" si="158"/>
        <v>0</v>
      </c>
      <c r="AO101" s="272">
        <f t="shared" si="158"/>
        <v>0</v>
      </c>
      <c r="AP101" s="272">
        <f t="shared" si="158"/>
        <v>0</v>
      </c>
      <c r="AQ101" s="272">
        <f t="shared" si="158"/>
        <v>0</v>
      </c>
      <c r="AR101" s="272">
        <f t="shared" si="158"/>
        <v>0</v>
      </c>
      <c r="AS101" s="272">
        <f t="shared" si="158"/>
        <v>0</v>
      </c>
      <c r="AT101" s="272">
        <f t="shared" si="158"/>
        <v>0</v>
      </c>
      <c r="AU101" s="272">
        <f t="shared" si="158"/>
        <v>0</v>
      </c>
      <c r="AV101" s="278">
        <f t="shared" si="158"/>
        <v>0</v>
      </c>
      <c r="AW101" s="278">
        <f t="shared" si="93"/>
        <v>21</v>
      </c>
      <c r="AX101" s="766">
        <f>AW101+AW102</f>
        <v>27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82"/>
      <c r="EA101" s="182"/>
      <c r="EB101" s="7"/>
      <c r="EC101" s="7"/>
      <c r="ED101" s="7"/>
      <c r="EE101" s="7"/>
      <c r="EF101" s="7"/>
      <c r="EG101" s="7"/>
    </row>
    <row r="102" spans="1:137" ht="14.1" hidden="1" customHeight="1" x14ac:dyDescent="0.25">
      <c r="A102" s="275" t="s">
        <v>568</v>
      </c>
      <c r="B102" s="275"/>
      <c r="C102" s="275"/>
      <c r="D102" s="272">
        <f>COUNTIF(D12:D64,"T.23")</f>
        <v>0</v>
      </c>
      <c r="E102" s="272">
        <f t="shared" ref="E102:X102" si="159">COUNTIF(E12:E64,"T.23")</f>
        <v>0</v>
      </c>
      <c r="F102" s="272">
        <f t="shared" si="159"/>
        <v>0</v>
      </c>
      <c r="G102" s="272">
        <f t="shared" si="159"/>
        <v>0</v>
      </c>
      <c r="H102" s="272">
        <f t="shared" si="159"/>
        <v>0</v>
      </c>
      <c r="I102" s="272">
        <f t="shared" si="159"/>
        <v>0</v>
      </c>
      <c r="J102" s="272">
        <f t="shared" si="159"/>
        <v>0</v>
      </c>
      <c r="K102" s="272">
        <f t="shared" si="159"/>
        <v>0</v>
      </c>
      <c r="L102" s="272">
        <f t="shared" si="159"/>
        <v>0</v>
      </c>
      <c r="M102" s="272">
        <f t="shared" si="159"/>
        <v>0</v>
      </c>
      <c r="N102" s="272">
        <f t="shared" si="159"/>
        <v>0</v>
      </c>
      <c r="O102" s="272">
        <f t="shared" si="159"/>
        <v>0</v>
      </c>
      <c r="P102" s="272">
        <f t="shared" si="159"/>
        <v>0</v>
      </c>
      <c r="Q102" s="272">
        <f t="shared" si="159"/>
        <v>0</v>
      </c>
      <c r="R102" s="272">
        <f t="shared" si="159"/>
        <v>0</v>
      </c>
      <c r="S102" s="272">
        <f t="shared" si="159"/>
        <v>0</v>
      </c>
      <c r="T102" s="272">
        <f t="shared" si="159"/>
        <v>0</v>
      </c>
      <c r="U102" s="272">
        <f t="shared" si="159"/>
        <v>0</v>
      </c>
      <c r="V102" s="272">
        <f t="shared" si="159"/>
        <v>2</v>
      </c>
      <c r="W102" s="272">
        <f t="shared" si="159"/>
        <v>2</v>
      </c>
      <c r="X102" s="272">
        <f t="shared" si="159"/>
        <v>2</v>
      </c>
      <c r="Y102" s="2"/>
      <c r="Z102" s="272">
        <f t="shared" si="88"/>
        <v>6</v>
      </c>
      <c r="AA102" s="767"/>
      <c r="AB102" s="272">
        <f>COUNTIF(AB12:AB64,"T.23")</f>
        <v>0</v>
      </c>
      <c r="AC102" s="272">
        <f t="shared" ref="AC102:AV102" si="160">COUNTIF(AC12:AC64,"T.23")</f>
        <v>0</v>
      </c>
      <c r="AD102" s="272">
        <f t="shared" si="160"/>
        <v>0</v>
      </c>
      <c r="AE102" s="272">
        <f t="shared" si="160"/>
        <v>0</v>
      </c>
      <c r="AF102" s="272">
        <f t="shared" si="160"/>
        <v>0</v>
      </c>
      <c r="AG102" s="272">
        <f t="shared" si="160"/>
        <v>0</v>
      </c>
      <c r="AH102" s="272">
        <f t="shared" si="160"/>
        <v>0</v>
      </c>
      <c r="AI102" s="272">
        <f t="shared" si="160"/>
        <v>0</v>
      </c>
      <c r="AJ102" s="272">
        <f t="shared" si="160"/>
        <v>0</v>
      </c>
      <c r="AK102" s="272">
        <f t="shared" si="160"/>
        <v>0</v>
      </c>
      <c r="AL102" s="272">
        <f t="shared" si="160"/>
        <v>0</v>
      </c>
      <c r="AM102" s="272">
        <f t="shared" si="160"/>
        <v>0</v>
      </c>
      <c r="AN102" s="272">
        <f t="shared" si="160"/>
        <v>0</v>
      </c>
      <c r="AO102" s="272">
        <f t="shared" si="160"/>
        <v>0</v>
      </c>
      <c r="AP102" s="272">
        <f t="shared" si="160"/>
        <v>0</v>
      </c>
      <c r="AQ102" s="272">
        <f t="shared" si="160"/>
        <v>0</v>
      </c>
      <c r="AR102" s="272">
        <f t="shared" si="160"/>
        <v>0</v>
      </c>
      <c r="AS102" s="272">
        <f t="shared" si="160"/>
        <v>0</v>
      </c>
      <c r="AT102" s="272">
        <f t="shared" si="160"/>
        <v>2</v>
      </c>
      <c r="AU102" s="272">
        <f t="shared" si="160"/>
        <v>2</v>
      </c>
      <c r="AV102" s="278">
        <f t="shared" si="160"/>
        <v>2</v>
      </c>
      <c r="AW102" s="278">
        <f t="shared" si="93"/>
        <v>6</v>
      </c>
      <c r="AX102" s="766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82"/>
      <c r="EA102" s="182"/>
      <c r="EB102" s="7"/>
      <c r="EC102" s="7"/>
      <c r="ED102" s="7"/>
      <c r="EE102" s="7"/>
      <c r="EF102" s="7"/>
      <c r="EG102" s="7"/>
    </row>
    <row r="103" spans="1:137" ht="14.1" hidden="1" customHeight="1" x14ac:dyDescent="0.25">
      <c r="A103" s="770" t="s">
        <v>475</v>
      </c>
      <c r="B103" s="770"/>
      <c r="C103" s="770"/>
      <c r="D103" s="272">
        <f t="shared" ref="D103:X103" si="161">COUNTIF(D12:D64,"J.4")</f>
        <v>3</v>
      </c>
      <c r="E103" s="272">
        <f t="shared" si="161"/>
        <v>3</v>
      </c>
      <c r="F103" s="272">
        <f t="shared" si="161"/>
        <v>3</v>
      </c>
      <c r="G103" s="272">
        <f t="shared" si="161"/>
        <v>0</v>
      </c>
      <c r="H103" s="272">
        <f t="shared" si="161"/>
        <v>0</v>
      </c>
      <c r="I103" s="272">
        <f t="shared" si="161"/>
        <v>0</v>
      </c>
      <c r="J103" s="272">
        <f t="shared" si="161"/>
        <v>0</v>
      </c>
      <c r="K103" s="272">
        <f t="shared" si="161"/>
        <v>0</v>
      </c>
      <c r="L103" s="272">
        <f t="shared" si="161"/>
        <v>0</v>
      </c>
      <c r="M103" s="272">
        <f t="shared" si="161"/>
        <v>0</v>
      </c>
      <c r="N103" s="222">
        <f t="shared" si="161"/>
        <v>0</v>
      </c>
      <c r="O103" s="222">
        <f t="shared" si="161"/>
        <v>0</v>
      </c>
      <c r="P103" s="272">
        <f t="shared" si="161"/>
        <v>0</v>
      </c>
      <c r="Q103" s="272">
        <f t="shared" si="161"/>
        <v>0</v>
      </c>
      <c r="R103" s="272">
        <f t="shared" si="161"/>
        <v>4</v>
      </c>
      <c r="S103" s="272">
        <f t="shared" si="161"/>
        <v>4</v>
      </c>
      <c r="T103" s="272">
        <f t="shared" si="161"/>
        <v>4</v>
      </c>
      <c r="U103" s="272">
        <f t="shared" si="161"/>
        <v>0</v>
      </c>
      <c r="V103" s="272">
        <f t="shared" si="161"/>
        <v>0</v>
      </c>
      <c r="W103" s="272">
        <f t="shared" si="161"/>
        <v>0</v>
      </c>
      <c r="X103" s="272">
        <f t="shared" si="161"/>
        <v>0</v>
      </c>
      <c r="Y103" s="2"/>
      <c r="Z103" s="272">
        <f t="shared" si="88"/>
        <v>21</v>
      </c>
      <c r="AA103" s="767">
        <f>Z103+Z104</f>
        <v>24</v>
      </c>
      <c r="AB103" s="272">
        <f t="shared" ref="AB103:AV103" si="162">COUNTIF(AB11:AB63,"J.4")</f>
        <v>3</v>
      </c>
      <c r="AC103" s="272">
        <f t="shared" si="162"/>
        <v>3</v>
      </c>
      <c r="AD103" s="272">
        <f t="shared" si="162"/>
        <v>3</v>
      </c>
      <c r="AE103" s="272">
        <f t="shared" si="162"/>
        <v>0</v>
      </c>
      <c r="AF103" s="272">
        <f t="shared" si="162"/>
        <v>0</v>
      </c>
      <c r="AG103" s="272">
        <f t="shared" si="162"/>
        <v>0</v>
      </c>
      <c r="AH103" s="272">
        <f t="shared" si="162"/>
        <v>0</v>
      </c>
      <c r="AI103" s="272">
        <f t="shared" si="162"/>
        <v>0</v>
      </c>
      <c r="AJ103" s="272">
        <f t="shared" si="162"/>
        <v>0</v>
      </c>
      <c r="AK103" s="272">
        <f t="shared" si="162"/>
        <v>0</v>
      </c>
      <c r="AL103" s="272">
        <f t="shared" si="162"/>
        <v>0</v>
      </c>
      <c r="AM103" s="272">
        <f t="shared" si="162"/>
        <v>0</v>
      </c>
      <c r="AN103" s="272">
        <f t="shared" si="162"/>
        <v>0</v>
      </c>
      <c r="AO103" s="272">
        <f t="shared" si="162"/>
        <v>0</v>
      </c>
      <c r="AP103" s="272">
        <f t="shared" si="162"/>
        <v>4</v>
      </c>
      <c r="AQ103" s="272">
        <f t="shared" si="162"/>
        <v>4</v>
      </c>
      <c r="AR103" s="272">
        <f t="shared" si="162"/>
        <v>4</v>
      </c>
      <c r="AS103" s="272">
        <f t="shared" si="162"/>
        <v>0</v>
      </c>
      <c r="AT103" s="272">
        <f t="shared" si="162"/>
        <v>0</v>
      </c>
      <c r="AU103" s="272">
        <f t="shared" si="162"/>
        <v>0</v>
      </c>
      <c r="AV103" s="278">
        <f t="shared" si="162"/>
        <v>0</v>
      </c>
      <c r="AW103" s="278">
        <f t="shared" si="93"/>
        <v>21</v>
      </c>
      <c r="AX103" s="766">
        <f>AW103+AW104</f>
        <v>24</v>
      </c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82"/>
      <c r="EA103" s="182"/>
      <c r="EB103" s="7"/>
      <c r="EC103" s="7"/>
      <c r="ED103" s="7"/>
      <c r="EE103" s="7"/>
      <c r="EF103" s="7"/>
      <c r="EG103" s="7"/>
    </row>
    <row r="104" spans="1:137" ht="14.1" hidden="1" customHeight="1" x14ac:dyDescent="0.25">
      <c r="A104" s="275" t="s">
        <v>599</v>
      </c>
      <c r="B104" s="275"/>
      <c r="C104" s="275"/>
      <c r="D104" s="272">
        <f>COUNTIF(D12:D64,"JL.4")</f>
        <v>0</v>
      </c>
      <c r="E104" s="272">
        <f t="shared" ref="E104:X104" si="163">COUNTIF(E12:E64,"JL.4")</f>
        <v>0</v>
      </c>
      <c r="F104" s="272">
        <f t="shared" si="163"/>
        <v>0</v>
      </c>
      <c r="G104" s="272">
        <f t="shared" si="163"/>
        <v>3</v>
      </c>
      <c r="H104" s="272">
        <f t="shared" si="163"/>
        <v>0</v>
      </c>
      <c r="I104" s="272">
        <f t="shared" si="163"/>
        <v>0</v>
      </c>
      <c r="J104" s="272">
        <f t="shared" si="163"/>
        <v>0</v>
      </c>
      <c r="K104" s="272">
        <f t="shared" si="163"/>
        <v>0</v>
      </c>
      <c r="L104" s="272">
        <f t="shared" si="163"/>
        <v>0</v>
      </c>
      <c r="M104" s="272">
        <f t="shared" si="163"/>
        <v>0</v>
      </c>
      <c r="N104" s="272">
        <f t="shared" si="163"/>
        <v>0</v>
      </c>
      <c r="O104" s="272">
        <f t="shared" si="163"/>
        <v>0</v>
      </c>
      <c r="P104" s="272">
        <f t="shared" si="163"/>
        <v>0</v>
      </c>
      <c r="Q104" s="272">
        <f t="shared" si="163"/>
        <v>0</v>
      </c>
      <c r="R104" s="272">
        <f t="shared" si="163"/>
        <v>0</v>
      </c>
      <c r="S104" s="272">
        <f t="shared" si="163"/>
        <v>0</v>
      </c>
      <c r="T104" s="272">
        <f t="shared" si="163"/>
        <v>0</v>
      </c>
      <c r="U104" s="272">
        <f t="shared" si="163"/>
        <v>0</v>
      </c>
      <c r="V104" s="272">
        <f t="shared" si="163"/>
        <v>0</v>
      </c>
      <c r="W104" s="272">
        <f t="shared" si="163"/>
        <v>0</v>
      </c>
      <c r="X104" s="272">
        <f t="shared" si="163"/>
        <v>0</v>
      </c>
      <c r="Y104" s="2"/>
      <c r="Z104" s="272">
        <f t="shared" si="88"/>
        <v>3</v>
      </c>
      <c r="AA104" s="767"/>
      <c r="AB104" s="272">
        <f>COUNTIF(AB12:AB64,"JL.4")</f>
        <v>0</v>
      </c>
      <c r="AC104" s="272">
        <f t="shared" ref="AC104:AV104" si="164">COUNTIF(AC12:AC64,"JL.4")</f>
        <v>0</v>
      </c>
      <c r="AD104" s="272">
        <f t="shared" si="164"/>
        <v>0</v>
      </c>
      <c r="AE104" s="272">
        <f t="shared" si="164"/>
        <v>3</v>
      </c>
      <c r="AF104" s="272">
        <f t="shared" si="164"/>
        <v>0</v>
      </c>
      <c r="AG104" s="272">
        <f t="shared" si="164"/>
        <v>0</v>
      </c>
      <c r="AH104" s="272">
        <f t="shared" si="164"/>
        <v>0</v>
      </c>
      <c r="AI104" s="272">
        <f t="shared" si="164"/>
        <v>0</v>
      </c>
      <c r="AJ104" s="272">
        <f t="shared" si="164"/>
        <v>0</v>
      </c>
      <c r="AK104" s="272">
        <f t="shared" si="164"/>
        <v>0</v>
      </c>
      <c r="AL104" s="272">
        <f t="shared" si="164"/>
        <v>0</v>
      </c>
      <c r="AM104" s="272">
        <f t="shared" si="164"/>
        <v>0</v>
      </c>
      <c r="AN104" s="272">
        <f t="shared" si="164"/>
        <v>0</v>
      </c>
      <c r="AO104" s="272">
        <f t="shared" si="164"/>
        <v>0</v>
      </c>
      <c r="AP104" s="272">
        <f t="shared" si="164"/>
        <v>0</v>
      </c>
      <c r="AQ104" s="272">
        <f t="shared" si="164"/>
        <v>0</v>
      </c>
      <c r="AR104" s="272">
        <f t="shared" si="164"/>
        <v>0</v>
      </c>
      <c r="AS104" s="272">
        <f t="shared" si="164"/>
        <v>0</v>
      </c>
      <c r="AT104" s="272">
        <f t="shared" si="164"/>
        <v>0</v>
      </c>
      <c r="AU104" s="272">
        <f t="shared" si="164"/>
        <v>0</v>
      </c>
      <c r="AV104" s="278">
        <f t="shared" si="164"/>
        <v>0</v>
      </c>
      <c r="AW104" s="278">
        <f t="shared" si="93"/>
        <v>3</v>
      </c>
      <c r="AX104" s="766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82"/>
      <c r="EA104" s="182"/>
      <c r="EB104" s="7"/>
      <c r="EC104" s="7"/>
      <c r="ED104" s="7"/>
      <c r="EE104" s="7"/>
      <c r="EF104" s="7"/>
      <c r="EG104" s="7"/>
    </row>
    <row r="105" spans="1:137" ht="14.1" hidden="1" customHeight="1" x14ac:dyDescent="0.25">
      <c r="A105" s="770" t="s">
        <v>476</v>
      </c>
      <c r="B105" s="770"/>
      <c r="C105" s="770"/>
      <c r="D105" s="272">
        <f t="shared" ref="D105:X105" si="165">COUNTIF(D12:D64,"J.11")</f>
        <v>0</v>
      </c>
      <c r="E105" s="272">
        <f t="shared" si="165"/>
        <v>0</v>
      </c>
      <c r="F105" s="272">
        <f t="shared" si="165"/>
        <v>0</v>
      </c>
      <c r="G105" s="272">
        <f t="shared" si="165"/>
        <v>0</v>
      </c>
      <c r="H105" s="272">
        <f t="shared" si="165"/>
        <v>0</v>
      </c>
      <c r="I105" s="272">
        <f t="shared" si="165"/>
        <v>0</v>
      </c>
      <c r="J105" s="272">
        <f t="shared" si="165"/>
        <v>0</v>
      </c>
      <c r="K105" s="272">
        <f t="shared" si="165"/>
        <v>4</v>
      </c>
      <c r="L105" s="272">
        <f t="shared" si="165"/>
        <v>4</v>
      </c>
      <c r="M105" s="272">
        <f t="shared" si="165"/>
        <v>4</v>
      </c>
      <c r="N105" s="272">
        <f t="shared" si="165"/>
        <v>0</v>
      </c>
      <c r="O105" s="272">
        <f t="shared" si="165"/>
        <v>0</v>
      </c>
      <c r="P105" s="272">
        <f t="shared" si="165"/>
        <v>0</v>
      </c>
      <c r="Q105" s="272">
        <f t="shared" si="165"/>
        <v>0</v>
      </c>
      <c r="R105" s="272">
        <f t="shared" si="165"/>
        <v>0</v>
      </c>
      <c r="S105" s="272">
        <f t="shared" si="165"/>
        <v>0</v>
      </c>
      <c r="T105" s="272">
        <f t="shared" si="165"/>
        <v>0</v>
      </c>
      <c r="U105" s="272">
        <f t="shared" si="165"/>
        <v>0</v>
      </c>
      <c r="V105" s="272">
        <f t="shared" si="165"/>
        <v>0</v>
      </c>
      <c r="W105" s="272">
        <f t="shared" si="165"/>
        <v>0</v>
      </c>
      <c r="X105" s="272">
        <f t="shared" si="165"/>
        <v>0</v>
      </c>
      <c r="Y105" s="2"/>
      <c r="Z105" s="272">
        <f t="shared" si="88"/>
        <v>12</v>
      </c>
      <c r="AA105" s="767">
        <f>Z105+Z106</f>
        <v>12</v>
      </c>
      <c r="AB105" s="272">
        <f t="shared" ref="AB105:AV105" si="166">COUNTIF(AB11:AB63,"J.11")</f>
        <v>0</v>
      </c>
      <c r="AC105" s="272">
        <f t="shared" si="166"/>
        <v>0</v>
      </c>
      <c r="AD105" s="272">
        <f t="shared" si="166"/>
        <v>0</v>
      </c>
      <c r="AE105" s="272">
        <f t="shared" si="166"/>
        <v>0</v>
      </c>
      <c r="AF105" s="272">
        <f t="shared" si="166"/>
        <v>0</v>
      </c>
      <c r="AG105" s="272">
        <f t="shared" si="166"/>
        <v>0</v>
      </c>
      <c r="AH105" s="272">
        <f t="shared" si="166"/>
        <v>0</v>
      </c>
      <c r="AI105" s="272">
        <f t="shared" si="166"/>
        <v>4</v>
      </c>
      <c r="AJ105" s="272">
        <f t="shared" si="166"/>
        <v>4</v>
      </c>
      <c r="AK105" s="272">
        <f t="shared" si="166"/>
        <v>4</v>
      </c>
      <c r="AL105" s="272">
        <f t="shared" si="166"/>
        <v>0</v>
      </c>
      <c r="AM105" s="272">
        <f t="shared" si="166"/>
        <v>0</v>
      </c>
      <c r="AN105" s="272">
        <f t="shared" si="166"/>
        <v>0</v>
      </c>
      <c r="AO105" s="272">
        <f t="shared" si="166"/>
        <v>0</v>
      </c>
      <c r="AP105" s="272">
        <f t="shared" si="166"/>
        <v>0</v>
      </c>
      <c r="AQ105" s="272">
        <f t="shared" si="166"/>
        <v>0</v>
      </c>
      <c r="AR105" s="272">
        <f t="shared" si="166"/>
        <v>0</v>
      </c>
      <c r="AS105" s="272">
        <f t="shared" si="166"/>
        <v>0</v>
      </c>
      <c r="AT105" s="272">
        <f t="shared" si="166"/>
        <v>0</v>
      </c>
      <c r="AU105" s="272">
        <f t="shared" si="166"/>
        <v>0</v>
      </c>
      <c r="AV105" s="278">
        <f t="shared" si="166"/>
        <v>0</v>
      </c>
      <c r="AW105" s="278">
        <f t="shared" si="93"/>
        <v>12</v>
      </c>
      <c r="AX105" s="766">
        <f>AW105+AW106</f>
        <v>12</v>
      </c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82"/>
      <c r="EA105" s="182"/>
      <c r="EB105" s="7"/>
      <c r="EC105" s="7"/>
      <c r="ED105" s="7"/>
      <c r="EE105" s="7"/>
      <c r="EF105" s="7"/>
      <c r="EG105" s="7"/>
    </row>
    <row r="106" spans="1:137" ht="14.1" hidden="1" customHeight="1" x14ac:dyDescent="0.25">
      <c r="A106" s="770" t="s">
        <v>482</v>
      </c>
      <c r="B106" s="770"/>
      <c r="C106" s="770"/>
      <c r="D106" s="272">
        <f t="shared" ref="D106:X106" si="167">COUNTIF(D12:D64,"JL.11")</f>
        <v>0</v>
      </c>
      <c r="E106" s="272">
        <f t="shared" si="167"/>
        <v>0</v>
      </c>
      <c r="F106" s="272">
        <f t="shared" si="167"/>
        <v>0</v>
      </c>
      <c r="G106" s="272">
        <f t="shared" si="167"/>
        <v>0</v>
      </c>
      <c r="H106" s="272">
        <f t="shared" si="167"/>
        <v>0</v>
      </c>
      <c r="I106" s="272">
        <f t="shared" si="167"/>
        <v>0</v>
      </c>
      <c r="J106" s="272">
        <f t="shared" si="167"/>
        <v>0</v>
      </c>
      <c r="K106" s="272">
        <f t="shared" si="167"/>
        <v>0</v>
      </c>
      <c r="L106" s="272">
        <f t="shared" si="167"/>
        <v>0</v>
      </c>
      <c r="M106" s="272">
        <f t="shared" si="167"/>
        <v>0</v>
      </c>
      <c r="N106" s="272">
        <f t="shared" si="167"/>
        <v>0</v>
      </c>
      <c r="O106" s="272">
        <f t="shared" si="167"/>
        <v>0</v>
      </c>
      <c r="P106" s="272">
        <f t="shared" si="167"/>
        <v>0</v>
      </c>
      <c r="Q106" s="272">
        <f t="shared" si="167"/>
        <v>0</v>
      </c>
      <c r="R106" s="272">
        <f t="shared" si="167"/>
        <v>0</v>
      </c>
      <c r="S106" s="272">
        <f t="shared" si="167"/>
        <v>0</v>
      </c>
      <c r="T106" s="272">
        <f t="shared" si="167"/>
        <v>0</v>
      </c>
      <c r="U106" s="272">
        <f t="shared" si="167"/>
        <v>0</v>
      </c>
      <c r="V106" s="272">
        <f t="shared" si="167"/>
        <v>0</v>
      </c>
      <c r="W106" s="272">
        <f t="shared" si="167"/>
        <v>0</v>
      </c>
      <c r="X106" s="272">
        <f t="shared" si="167"/>
        <v>0</v>
      </c>
      <c r="Y106" s="2"/>
      <c r="Z106" s="272">
        <f t="shared" si="88"/>
        <v>0</v>
      </c>
      <c r="AA106" s="767"/>
      <c r="AB106" s="272">
        <f t="shared" ref="AB106:AV106" si="168">COUNTIF(AB11:AB63,"JL.11")</f>
        <v>0</v>
      </c>
      <c r="AC106" s="272">
        <f t="shared" si="168"/>
        <v>0</v>
      </c>
      <c r="AD106" s="272">
        <f t="shared" si="168"/>
        <v>0</v>
      </c>
      <c r="AE106" s="272">
        <f t="shared" si="168"/>
        <v>0</v>
      </c>
      <c r="AF106" s="272">
        <f t="shared" si="168"/>
        <v>0</v>
      </c>
      <c r="AG106" s="272">
        <f t="shared" si="168"/>
        <v>0</v>
      </c>
      <c r="AH106" s="272">
        <f t="shared" si="168"/>
        <v>0</v>
      </c>
      <c r="AI106" s="272">
        <f t="shared" si="168"/>
        <v>0</v>
      </c>
      <c r="AJ106" s="272">
        <f t="shared" si="168"/>
        <v>0</v>
      </c>
      <c r="AK106" s="272">
        <f t="shared" si="168"/>
        <v>0</v>
      </c>
      <c r="AL106" s="272">
        <f t="shared" si="168"/>
        <v>0</v>
      </c>
      <c r="AM106" s="272">
        <f t="shared" si="168"/>
        <v>0</v>
      </c>
      <c r="AN106" s="272">
        <f t="shared" si="168"/>
        <v>0</v>
      </c>
      <c r="AO106" s="272">
        <f t="shared" si="168"/>
        <v>0</v>
      </c>
      <c r="AP106" s="272">
        <f t="shared" si="168"/>
        <v>0</v>
      </c>
      <c r="AQ106" s="272">
        <f t="shared" si="168"/>
        <v>0</v>
      </c>
      <c r="AR106" s="272">
        <f t="shared" si="168"/>
        <v>0</v>
      </c>
      <c r="AS106" s="272">
        <f t="shared" si="168"/>
        <v>0</v>
      </c>
      <c r="AT106" s="272">
        <f t="shared" si="168"/>
        <v>0</v>
      </c>
      <c r="AU106" s="272">
        <f t="shared" si="168"/>
        <v>0</v>
      </c>
      <c r="AV106" s="278">
        <f t="shared" si="168"/>
        <v>0</v>
      </c>
      <c r="AW106" s="278">
        <f t="shared" si="93"/>
        <v>0</v>
      </c>
      <c r="AX106" s="766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82"/>
      <c r="EA106" s="182"/>
      <c r="EB106" s="7"/>
      <c r="EC106" s="7"/>
      <c r="ED106" s="7"/>
      <c r="EE106" s="7"/>
      <c r="EF106" s="7"/>
      <c r="EG106" s="7"/>
    </row>
    <row r="107" spans="1:137" ht="14.1" hidden="1" customHeight="1" x14ac:dyDescent="0.25">
      <c r="A107" s="275" t="s">
        <v>566</v>
      </c>
      <c r="B107" s="275"/>
      <c r="C107" s="275"/>
      <c r="D107" s="272">
        <f>COUNTIF(D12:D64,"JL.17")</f>
        <v>0</v>
      </c>
      <c r="E107" s="272">
        <f t="shared" ref="E107:X107" si="169">COUNTIF(E12:E64,"JL.17")</f>
        <v>0</v>
      </c>
      <c r="F107" s="272">
        <f t="shared" si="169"/>
        <v>0</v>
      </c>
      <c r="G107" s="272">
        <f t="shared" si="169"/>
        <v>0</v>
      </c>
      <c r="H107" s="272">
        <f t="shared" si="169"/>
        <v>3</v>
      </c>
      <c r="I107" s="272">
        <f t="shared" si="169"/>
        <v>0</v>
      </c>
      <c r="J107" s="272">
        <f t="shared" si="169"/>
        <v>0</v>
      </c>
      <c r="K107" s="272">
        <f t="shared" si="169"/>
        <v>0</v>
      </c>
      <c r="L107" s="272">
        <f t="shared" si="169"/>
        <v>0</v>
      </c>
      <c r="M107" s="272">
        <f t="shared" si="169"/>
        <v>0</v>
      </c>
      <c r="N107" s="272">
        <f t="shared" si="169"/>
        <v>4</v>
      </c>
      <c r="O107" s="272">
        <f t="shared" si="169"/>
        <v>4</v>
      </c>
      <c r="P107" s="272">
        <f t="shared" si="169"/>
        <v>0</v>
      </c>
      <c r="Q107" s="272">
        <f t="shared" si="169"/>
        <v>0</v>
      </c>
      <c r="R107" s="272">
        <f t="shared" si="169"/>
        <v>0</v>
      </c>
      <c r="S107" s="272">
        <f t="shared" si="169"/>
        <v>0</v>
      </c>
      <c r="T107" s="272">
        <f t="shared" si="169"/>
        <v>0</v>
      </c>
      <c r="U107" s="272">
        <f t="shared" si="169"/>
        <v>4</v>
      </c>
      <c r="V107" s="272">
        <f t="shared" si="169"/>
        <v>4</v>
      </c>
      <c r="W107" s="272">
        <f t="shared" si="169"/>
        <v>0</v>
      </c>
      <c r="X107" s="272">
        <f t="shared" si="169"/>
        <v>0</v>
      </c>
      <c r="Y107" s="2"/>
      <c r="Z107" s="272">
        <f t="shared" si="88"/>
        <v>19</v>
      </c>
      <c r="AA107" s="767">
        <f>Z107+Z108</f>
        <v>27</v>
      </c>
      <c r="AB107" s="272">
        <f>COUNTIF(AB12:AB64,"JL.17")</f>
        <v>0</v>
      </c>
      <c r="AC107" s="272">
        <f t="shared" ref="AC107:AV107" si="170">COUNTIF(AC12:AC64,"JL.17")</f>
        <v>0</v>
      </c>
      <c r="AD107" s="272">
        <f t="shared" si="170"/>
        <v>0</v>
      </c>
      <c r="AE107" s="272">
        <f t="shared" si="170"/>
        <v>0</v>
      </c>
      <c r="AF107" s="272">
        <f t="shared" si="170"/>
        <v>3</v>
      </c>
      <c r="AG107" s="272">
        <f t="shared" si="170"/>
        <v>0</v>
      </c>
      <c r="AH107" s="272">
        <f t="shared" si="170"/>
        <v>0</v>
      </c>
      <c r="AI107" s="272">
        <f t="shared" si="170"/>
        <v>0</v>
      </c>
      <c r="AJ107" s="272">
        <f t="shared" si="170"/>
        <v>0</v>
      </c>
      <c r="AK107" s="272">
        <f t="shared" si="170"/>
        <v>0</v>
      </c>
      <c r="AL107" s="272">
        <f t="shared" si="170"/>
        <v>4</v>
      </c>
      <c r="AM107" s="272">
        <f t="shared" si="170"/>
        <v>4</v>
      </c>
      <c r="AN107" s="272">
        <f t="shared" si="170"/>
        <v>0</v>
      </c>
      <c r="AO107" s="272">
        <f t="shared" si="170"/>
        <v>0</v>
      </c>
      <c r="AP107" s="272">
        <f t="shared" si="170"/>
        <v>0</v>
      </c>
      <c r="AQ107" s="272">
        <f t="shared" si="170"/>
        <v>0</v>
      </c>
      <c r="AR107" s="272">
        <f t="shared" si="170"/>
        <v>0</v>
      </c>
      <c r="AS107" s="272">
        <f t="shared" si="170"/>
        <v>4</v>
      </c>
      <c r="AT107" s="272">
        <f t="shared" si="170"/>
        <v>4</v>
      </c>
      <c r="AU107" s="272">
        <f t="shared" si="170"/>
        <v>0</v>
      </c>
      <c r="AV107" s="278">
        <f t="shared" si="170"/>
        <v>0</v>
      </c>
      <c r="AW107" s="278">
        <f t="shared" si="93"/>
        <v>19</v>
      </c>
      <c r="AX107" s="766">
        <f>AW107+AW108</f>
        <v>27</v>
      </c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82"/>
      <c r="EA107" s="182"/>
      <c r="EB107" s="7"/>
      <c r="EC107" s="7"/>
      <c r="ED107" s="7"/>
      <c r="EE107" s="7"/>
      <c r="EF107" s="7"/>
      <c r="EG107" s="7"/>
    </row>
    <row r="108" spans="1:137" ht="14.1" hidden="1" customHeight="1" x14ac:dyDescent="0.25">
      <c r="A108" s="275" t="s">
        <v>567</v>
      </c>
      <c r="B108" s="275"/>
      <c r="C108" s="275"/>
      <c r="D108" s="272">
        <f>COUNTIF(D12:D64,"T.17")</f>
        <v>0</v>
      </c>
      <c r="E108" s="272">
        <f t="shared" ref="E108:X108" si="171">COUNTIF(E12:E64,"T.17")</f>
        <v>0</v>
      </c>
      <c r="F108" s="272">
        <f t="shared" si="171"/>
        <v>0</v>
      </c>
      <c r="G108" s="272">
        <f t="shared" si="171"/>
        <v>0</v>
      </c>
      <c r="H108" s="272">
        <f t="shared" si="171"/>
        <v>0</v>
      </c>
      <c r="I108" s="272">
        <f t="shared" si="171"/>
        <v>0</v>
      </c>
      <c r="J108" s="272">
        <f t="shared" si="171"/>
        <v>0</v>
      </c>
      <c r="K108" s="272">
        <f t="shared" si="171"/>
        <v>0</v>
      </c>
      <c r="L108" s="272">
        <f t="shared" si="171"/>
        <v>0</v>
      </c>
      <c r="M108" s="272">
        <f t="shared" si="171"/>
        <v>0</v>
      </c>
      <c r="N108" s="272">
        <f t="shared" si="171"/>
        <v>0</v>
      </c>
      <c r="O108" s="272">
        <f t="shared" si="171"/>
        <v>0</v>
      </c>
      <c r="P108" s="272">
        <f t="shared" si="171"/>
        <v>0</v>
      </c>
      <c r="Q108" s="272">
        <f t="shared" si="171"/>
        <v>0</v>
      </c>
      <c r="R108" s="272">
        <f t="shared" si="171"/>
        <v>2</v>
      </c>
      <c r="S108" s="272">
        <f t="shared" si="171"/>
        <v>2</v>
      </c>
      <c r="T108" s="272">
        <f t="shared" si="171"/>
        <v>2</v>
      </c>
      <c r="U108" s="272">
        <f t="shared" si="171"/>
        <v>2</v>
      </c>
      <c r="V108" s="272">
        <f t="shared" si="171"/>
        <v>0</v>
      </c>
      <c r="W108" s="272">
        <f t="shared" si="171"/>
        <v>0</v>
      </c>
      <c r="X108" s="272">
        <f t="shared" si="171"/>
        <v>0</v>
      </c>
      <c r="Y108" s="2"/>
      <c r="Z108" s="272">
        <f>SUM(D108:Y108)</f>
        <v>8</v>
      </c>
      <c r="AA108" s="767"/>
      <c r="AB108" s="272">
        <f>COUNTIF(AB12:AB64,"T.17")</f>
        <v>0</v>
      </c>
      <c r="AC108" s="272">
        <f t="shared" ref="AC108:AV108" si="172">COUNTIF(AC12:AC64,"T.17")</f>
        <v>0</v>
      </c>
      <c r="AD108" s="272">
        <f t="shared" si="172"/>
        <v>0</v>
      </c>
      <c r="AE108" s="272">
        <f t="shared" si="172"/>
        <v>0</v>
      </c>
      <c r="AF108" s="272">
        <f t="shared" si="172"/>
        <v>0</v>
      </c>
      <c r="AG108" s="272">
        <f t="shared" si="172"/>
        <v>0</v>
      </c>
      <c r="AH108" s="272">
        <f t="shared" si="172"/>
        <v>0</v>
      </c>
      <c r="AI108" s="272">
        <f t="shared" si="172"/>
        <v>0</v>
      </c>
      <c r="AJ108" s="272">
        <f t="shared" si="172"/>
        <v>0</v>
      </c>
      <c r="AK108" s="272">
        <f t="shared" si="172"/>
        <v>0</v>
      </c>
      <c r="AL108" s="272">
        <f t="shared" si="172"/>
        <v>0</v>
      </c>
      <c r="AM108" s="272">
        <f t="shared" si="172"/>
        <v>0</v>
      </c>
      <c r="AN108" s="272">
        <f t="shared" si="172"/>
        <v>0</v>
      </c>
      <c r="AO108" s="272">
        <f t="shared" si="172"/>
        <v>0</v>
      </c>
      <c r="AP108" s="272">
        <f t="shared" si="172"/>
        <v>2</v>
      </c>
      <c r="AQ108" s="272">
        <f t="shared" si="172"/>
        <v>2</v>
      </c>
      <c r="AR108" s="272">
        <f t="shared" si="172"/>
        <v>2</v>
      </c>
      <c r="AS108" s="272">
        <f t="shared" si="172"/>
        <v>2</v>
      </c>
      <c r="AT108" s="272">
        <f t="shared" si="172"/>
        <v>0</v>
      </c>
      <c r="AU108" s="272">
        <f t="shared" si="172"/>
        <v>0</v>
      </c>
      <c r="AV108" s="278">
        <f t="shared" si="172"/>
        <v>0</v>
      </c>
      <c r="AW108" s="278">
        <f t="shared" si="93"/>
        <v>8</v>
      </c>
      <c r="AX108" s="766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82"/>
      <c r="EA108" s="182"/>
      <c r="EB108" s="7"/>
      <c r="EC108" s="7"/>
      <c r="ED108" s="7"/>
      <c r="EE108" s="7"/>
      <c r="EF108" s="7"/>
      <c r="EG108" s="7"/>
    </row>
    <row r="109" spans="1:137" ht="14.1" hidden="1" customHeight="1" x14ac:dyDescent="0.25">
      <c r="A109" s="770" t="s">
        <v>478</v>
      </c>
      <c r="B109" s="770"/>
      <c r="C109" s="770"/>
      <c r="D109" s="272">
        <f t="shared" ref="D109:X109" si="173">COUNTIF(D12:D64,"K.5")</f>
        <v>0</v>
      </c>
      <c r="E109" s="272">
        <f t="shared" si="173"/>
        <v>0</v>
      </c>
      <c r="F109" s="272">
        <f t="shared" si="173"/>
        <v>0</v>
      </c>
      <c r="G109" s="272">
        <f t="shared" si="173"/>
        <v>0</v>
      </c>
      <c r="H109" s="272">
        <f t="shared" si="173"/>
        <v>0</v>
      </c>
      <c r="I109" s="272">
        <f t="shared" si="173"/>
        <v>0</v>
      </c>
      <c r="J109" s="272">
        <f t="shared" si="173"/>
        <v>0</v>
      </c>
      <c r="K109" s="272">
        <f t="shared" si="173"/>
        <v>0</v>
      </c>
      <c r="L109" s="272">
        <f t="shared" si="173"/>
        <v>0</v>
      </c>
      <c r="M109" s="272">
        <f t="shared" si="173"/>
        <v>0</v>
      </c>
      <c r="N109" s="222">
        <f t="shared" si="173"/>
        <v>4</v>
      </c>
      <c r="O109" s="222">
        <f t="shared" si="173"/>
        <v>4</v>
      </c>
      <c r="P109" s="272">
        <f t="shared" si="173"/>
        <v>0</v>
      </c>
      <c r="Q109" s="272">
        <f t="shared" si="173"/>
        <v>0</v>
      </c>
      <c r="R109" s="272">
        <f t="shared" si="173"/>
        <v>0</v>
      </c>
      <c r="S109" s="272">
        <f t="shared" si="173"/>
        <v>0</v>
      </c>
      <c r="T109" s="272">
        <f t="shared" si="173"/>
        <v>0</v>
      </c>
      <c r="U109" s="272">
        <f t="shared" si="173"/>
        <v>4</v>
      </c>
      <c r="V109" s="272">
        <f t="shared" si="173"/>
        <v>4</v>
      </c>
      <c r="W109" s="272">
        <f t="shared" si="173"/>
        <v>0</v>
      </c>
      <c r="X109" s="272">
        <f t="shared" si="173"/>
        <v>0</v>
      </c>
      <c r="Y109" s="2"/>
      <c r="Z109" s="272">
        <f t="shared" si="88"/>
        <v>16</v>
      </c>
      <c r="AA109" s="767">
        <f>Z109+Z110</f>
        <v>25</v>
      </c>
      <c r="AB109" s="272">
        <f t="shared" ref="AB109:AV109" si="174">COUNTIF(AB11:AB63,"K.5")</f>
        <v>0</v>
      </c>
      <c r="AC109" s="272">
        <f t="shared" si="174"/>
        <v>0</v>
      </c>
      <c r="AD109" s="272">
        <f t="shared" si="174"/>
        <v>0</v>
      </c>
      <c r="AE109" s="272">
        <f t="shared" si="174"/>
        <v>0</v>
      </c>
      <c r="AF109" s="272">
        <f t="shared" si="174"/>
        <v>0</v>
      </c>
      <c r="AG109" s="272">
        <f t="shared" si="174"/>
        <v>0</v>
      </c>
      <c r="AH109" s="272">
        <f t="shared" si="174"/>
        <v>0</v>
      </c>
      <c r="AI109" s="272">
        <f t="shared" si="174"/>
        <v>0</v>
      </c>
      <c r="AJ109" s="272">
        <f t="shared" si="174"/>
        <v>0</v>
      </c>
      <c r="AK109" s="272">
        <f t="shared" si="174"/>
        <v>0</v>
      </c>
      <c r="AL109" s="272">
        <f t="shared" si="174"/>
        <v>4</v>
      </c>
      <c r="AM109" s="272">
        <f t="shared" si="174"/>
        <v>4</v>
      </c>
      <c r="AN109" s="272">
        <f t="shared" si="174"/>
        <v>0</v>
      </c>
      <c r="AO109" s="272">
        <f t="shared" si="174"/>
        <v>0</v>
      </c>
      <c r="AP109" s="272">
        <f t="shared" si="174"/>
        <v>0</v>
      </c>
      <c r="AQ109" s="272">
        <f t="shared" si="174"/>
        <v>0</v>
      </c>
      <c r="AR109" s="272">
        <f t="shared" si="174"/>
        <v>0</v>
      </c>
      <c r="AS109" s="272">
        <f t="shared" si="174"/>
        <v>4</v>
      </c>
      <c r="AT109" s="272">
        <f t="shared" si="174"/>
        <v>4</v>
      </c>
      <c r="AU109" s="272">
        <f t="shared" si="174"/>
        <v>0</v>
      </c>
      <c r="AV109" s="278">
        <f t="shared" si="174"/>
        <v>0</v>
      </c>
      <c r="AW109" s="278">
        <f t="shared" si="93"/>
        <v>16</v>
      </c>
      <c r="AX109" s="766">
        <f>AW109+AW110</f>
        <v>25</v>
      </c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82"/>
      <c r="EA109" s="182"/>
      <c r="EB109" s="7"/>
      <c r="EC109" s="7"/>
      <c r="ED109" s="7"/>
      <c r="EE109" s="7"/>
      <c r="EF109" s="7"/>
      <c r="EG109" s="7"/>
    </row>
    <row r="110" spans="1:137" ht="14.1" hidden="1" customHeight="1" x14ac:dyDescent="0.25">
      <c r="A110" s="770" t="s">
        <v>485</v>
      </c>
      <c r="B110" s="770"/>
      <c r="C110" s="770"/>
      <c r="D110" s="272">
        <f t="shared" ref="D110:X110" si="175">COUNTIF(D12:D64,"KL.5")</f>
        <v>3</v>
      </c>
      <c r="E110" s="272">
        <f t="shared" si="175"/>
        <v>3</v>
      </c>
      <c r="F110" s="272">
        <f t="shared" si="175"/>
        <v>3</v>
      </c>
      <c r="G110" s="272">
        <f t="shared" si="175"/>
        <v>0</v>
      </c>
      <c r="H110" s="272">
        <f t="shared" si="175"/>
        <v>0</v>
      </c>
      <c r="I110" s="272">
        <f t="shared" si="175"/>
        <v>0</v>
      </c>
      <c r="J110" s="272">
        <f t="shared" si="175"/>
        <v>0</v>
      </c>
      <c r="K110" s="272">
        <f t="shared" si="175"/>
        <v>0</v>
      </c>
      <c r="L110" s="272">
        <f t="shared" si="175"/>
        <v>0</v>
      </c>
      <c r="M110" s="272">
        <f t="shared" si="175"/>
        <v>0</v>
      </c>
      <c r="N110" s="222">
        <f t="shared" si="175"/>
        <v>0</v>
      </c>
      <c r="O110" s="222">
        <f t="shared" si="175"/>
        <v>0</v>
      </c>
      <c r="P110" s="272">
        <f t="shared" si="175"/>
        <v>0</v>
      </c>
      <c r="Q110" s="272">
        <f t="shared" si="175"/>
        <v>0</v>
      </c>
      <c r="R110" s="272">
        <f t="shared" si="175"/>
        <v>0</v>
      </c>
      <c r="S110" s="272">
        <f t="shared" si="175"/>
        <v>0</v>
      </c>
      <c r="T110" s="272">
        <f t="shared" si="175"/>
        <v>0</v>
      </c>
      <c r="U110" s="272">
        <f t="shared" si="175"/>
        <v>0</v>
      </c>
      <c r="V110" s="272">
        <f t="shared" si="175"/>
        <v>0</v>
      </c>
      <c r="W110" s="272">
        <f t="shared" si="175"/>
        <v>0</v>
      </c>
      <c r="X110" s="272">
        <f t="shared" si="175"/>
        <v>0</v>
      </c>
      <c r="Y110" s="2"/>
      <c r="Z110" s="272">
        <f t="shared" si="88"/>
        <v>9</v>
      </c>
      <c r="AA110" s="767"/>
      <c r="AB110" s="272">
        <f t="shared" ref="AB110:AV110" si="176">COUNTIF(AB11:AB63,"KL.5")</f>
        <v>3</v>
      </c>
      <c r="AC110" s="272">
        <f t="shared" si="176"/>
        <v>3</v>
      </c>
      <c r="AD110" s="272">
        <f t="shared" si="176"/>
        <v>3</v>
      </c>
      <c r="AE110" s="272">
        <f t="shared" si="176"/>
        <v>0</v>
      </c>
      <c r="AF110" s="272">
        <f t="shared" si="176"/>
        <v>0</v>
      </c>
      <c r="AG110" s="272">
        <f t="shared" si="176"/>
        <v>0</v>
      </c>
      <c r="AH110" s="272">
        <f t="shared" si="176"/>
        <v>0</v>
      </c>
      <c r="AI110" s="272">
        <f t="shared" si="176"/>
        <v>0</v>
      </c>
      <c r="AJ110" s="272">
        <f t="shared" si="176"/>
        <v>0</v>
      </c>
      <c r="AK110" s="272">
        <f t="shared" si="176"/>
        <v>0</v>
      </c>
      <c r="AL110" s="272">
        <f t="shared" si="176"/>
        <v>0</v>
      </c>
      <c r="AM110" s="272">
        <f t="shared" si="176"/>
        <v>0</v>
      </c>
      <c r="AN110" s="272">
        <f t="shared" si="176"/>
        <v>0</v>
      </c>
      <c r="AO110" s="272">
        <f t="shared" si="176"/>
        <v>0</v>
      </c>
      <c r="AP110" s="272">
        <f t="shared" si="176"/>
        <v>0</v>
      </c>
      <c r="AQ110" s="272">
        <f t="shared" si="176"/>
        <v>0</v>
      </c>
      <c r="AR110" s="272">
        <f t="shared" si="176"/>
        <v>0</v>
      </c>
      <c r="AS110" s="272">
        <f t="shared" si="176"/>
        <v>0</v>
      </c>
      <c r="AT110" s="272">
        <f t="shared" si="176"/>
        <v>0</v>
      </c>
      <c r="AU110" s="272">
        <f t="shared" si="176"/>
        <v>0</v>
      </c>
      <c r="AV110" s="278">
        <f t="shared" si="176"/>
        <v>0</v>
      </c>
      <c r="AW110" s="278">
        <f t="shared" si="93"/>
        <v>9</v>
      </c>
      <c r="AX110" s="766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82"/>
      <c r="EA110" s="182"/>
      <c r="EB110" s="7"/>
      <c r="EC110" s="7"/>
      <c r="ED110" s="7"/>
      <c r="EE110" s="7"/>
      <c r="EF110" s="7"/>
      <c r="EG110" s="7"/>
    </row>
    <row r="111" spans="1:137" ht="14.1" hidden="1" customHeight="1" x14ac:dyDescent="0.25">
      <c r="A111" s="770" t="s">
        <v>479</v>
      </c>
      <c r="B111" s="770"/>
      <c r="C111" s="770"/>
      <c r="D111" s="272">
        <f>COUNTIF(D12:D64,"K.39")</f>
        <v>0</v>
      </c>
      <c r="E111" s="272">
        <f t="shared" ref="E111:X111" si="177">COUNTIF(E12:E64,"K.39")</f>
        <v>0</v>
      </c>
      <c r="F111" s="272">
        <f t="shared" si="177"/>
        <v>0</v>
      </c>
      <c r="G111" s="272">
        <f t="shared" si="177"/>
        <v>3</v>
      </c>
      <c r="H111" s="272">
        <f t="shared" si="177"/>
        <v>3</v>
      </c>
      <c r="I111" s="272">
        <f t="shared" si="177"/>
        <v>0</v>
      </c>
      <c r="J111" s="272">
        <f t="shared" si="177"/>
        <v>0</v>
      </c>
      <c r="K111" s="272">
        <f t="shared" si="177"/>
        <v>0</v>
      </c>
      <c r="L111" s="272">
        <f t="shared" si="177"/>
        <v>0</v>
      </c>
      <c r="M111" s="272">
        <f t="shared" si="177"/>
        <v>0</v>
      </c>
      <c r="N111" s="272">
        <f t="shared" si="177"/>
        <v>0</v>
      </c>
      <c r="O111" s="272">
        <f t="shared" si="177"/>
        <v>0</v>
      </c>
      <c r="P111" s="272">
        <f t="shared" si="177"/>
        <v>0</v>
      </c>
      <c r="Q111" s="272">
        <f t="shared" si="177"/>
        <v>0</v>
      </c>
      <c r="R111" s="272">
        <f t="shared" si="177"/>
        <v>0</v>
      </c>
      <c r="S111" s="272">
        <f t="shared" si="177"/>
        <v>0</v>
      </c>
      <c r="T111" s="272">
        <f t="shared" si="177"/>
        <v>0</v>
      </c>
      <c r="U111" s="272">
        <f t="shared" si="177"/>
        <v>0</v>
      </c>
      <c r="V111" s="272">
        <f t="shared" si="177"/>
        <v>0</v>
      </c>
      <c r="W111" s="272">
        <f t="shared" si="177"/>
        <v>0</v>
      </c>
      <c r="X111" s="272">
        <f t="shared" si="177"/>
        <v>0</v>
      </c>
      <c r="Y111" s="2"/>
      <c r="Z111" s="272">
        <f t="shared" si="88"/>
        <v>6</v>
      </c>
      <c r="AA111" s="274">
        <f>Z111</f>
        <v>6</v>
      </c>
      <c r="AB111" s="272">
        <f t="shared" ref="AB111:AV111" si="178">COUNTIF(AB11:AB63,"K.39")</f>
        <v>0</v>
      </c>
      <c r="AC111" s="272">
        <f t="shared" si="178"/>
        <v>0</v>
      </c>
      <c r="AD111" s="272">
        <f t="shared" si="178"/>
        <v>0</v>
      </c>
      <c r="AE111" s="272">
        <f t="shared" si="178"/>
        <v>3</v>
      </c>
      <c r="AF111" s="272">
        <f t="shared" si="178"/>
        <v>3</v>
      </c>
      <c r="AG111" s="272">
        <f t="shared" si="178"/>
        <v>0</v>
      </c>
      <c r="AH111" s="272">
        <f t="shared" si="178"/>
        <v>0</v>
      </c>
      <c r="AI111" s="272">
        <f t="shared" si="178"/>
        <v>0</v>
      </c>
      <c r="AJ111" s="272">
        <f t="shared" si="178"/>
        <v>0</v>
      </c>
      <c r="AK111" s="272">
        <f t="shared" si="178"/>
        <v>0</v>
      </c>
      <c r="AL111" s="272">
        <f t="shared" si="178"/>
        <v>0</v>
      </c>
      <c r="AM111" s="272">
        <f t="shared" si="178"/>
        <v>0</v>
      </c>
      <c r="AN111" s="272">
        <f t="shared" si="178"/>
        <v>0</v>
      </c>
      <c r="AO111" s="272">
        <f t="shared" si="178"/>
        <v>0</v>
      </c>
      <c r="AP111" s="272">
        <f t="shared" si="178"/>
        <v>0</v>
      </c>
      <c r="AQ111" s="272">
        <f t="shared" si="178"/>
        <v>0</v>
      </c>
      <c r="AR111" s="272">
        <f t="shared" si="178"/>
        <v>0</v>
      </c>
      <c r="AS111" s="272">
        <f t="shared" si="178"/>
        <v>0</v>
      </c>
      <c r="AT111" s="272">
        <f t="shared" si="178"/>
        <v>0</v>
      </c>
      <c r="AU111" s="272">
        <f t="shared" si="178"/>
        <v>0</v>
      </c>
      <c r="AV111" s="278">
        <f t="shared" si="178"/>
        <v>0</v>
      </c>
      <c r="AW111" s="278">
        <f t="shared" si="93"/>
        <v>6</v>
      </c>
      <c r="AX111" s="278">
        <f>AW111</f>
        <v>6</v>
      </c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82"/>
      <c r="EA111" s="182"/>
      <c r="EB111" s="7"/>
      <c r="EC111" s="7"/>
      <c r="ED111" s="7"/>
      <c r="EE111" s="7"/>
      <c r="EF111" s="7"/>
      <c r="EG111" s="7"/>
    </row>
    <row r="112" spans="1:137" ht="14.1" hidden="1" customHeight="1" x14ac:dyDescent="0.25">
      <c r="A112" s="770" t="s">
        <v>484</v>
      </c>
      <c r="B112" s="770"/>
      <c r="C112" s="770"/>
      <c r="D112" s="272">
        <f>COUNTIF(D12:D64,"L.9")</f>
        <v>0</v>
      </c>
      <c r="E112" s="272">
        <f t="shared" ref="E112:X112" si="179">COUNTIF(E12:E64,"L.9")</f>
        <v>0</v>
      </c>
      <c r="F112" s="272">
        <f t="shared" si="179"/>
        <v>0</v>
      </c>
      <c r="G112" s="272">
        <f t="shared" si="179"/>
        <v>3</v>
      </c>
      <c r="H112" s="272">
        <f t="shared" si="179"/>
        <v>3</v>
      </c>
      <c r="I112" s="272">
        <f t="shared" si="179"/>
        <v>0</v>
      </c>
      <c r="J112" s="272">
        <f t="shared" si="179"/>
        <v>0</v>
      </c>
      <c r="K112" s="272">
        <f t="shared" si="179"/>
        <v>0</v>
      </c>
      <c r="L112" s="272">
        <f t="shared" si="179"/>
        <v>0</v>
      </c>
      <c r="M112" s="272">
        <f t="shared" si="179"/>
        <v>0</v>
      </c>
      <c r="N112" s="272">
        <f t="shared" si="179"/>
        <v>4</v>
      </c>
      <c r="O112" s="272">
        <f t="shared" si="179"/>
        <v>4</v>
      </c>
      <c r="P112" s="272">
        <f t="shared" si="179"/>
        <v>0</v>
      </c>
      <c r="Q112" s="272">
        <f t="shared" si="179"/>
        <v>0</v>
      </c>
      <c r="R112" s="272">
        <f t="shared" si="179"/>
        <v>0</v>
      </c>
      <c r="S112" s="272">
        <f t="shared" si="179"/>
        <v>0</v>
      </c>
      <c r="T112" s="272">
        <f t="shared" si="179"/>
        <v>0</v>
      </c>
      <c r="U112" s="272">
        <f t="shared" si="179"/>
        <v>4</v>
      </c>
      <c r="V112" s="272">
        <f t="shared" si="179"/>
        <v>4</v>
      </c>
      <c r="W112" s="272">
        <f t="shared" si="179"/>
        <v>0</v>
      </c>
      <c r="X112" s="272">
        <f t="shared" si="179"/>
        <v>0</v>
      </c>
      <c r="Y112" s="2"/>
      <c r="Z112" s="272">
        <f t="shared" si="88"/>
        <v>22</v>
      </c>
      <c r="AA112" s="767">
        <f>Z112+Z113</f>
        <v>28</v>
      </c>
      <c r="AB112" s="272">
        <f t="shared" ref="AB112:AV112" si="180">COUNTIF(AB11:AB63,"L.9")</f>
        <v>0</v>
      </c>
      <c r="AC112" s="272">
        <f t="shared" si="180"/>
        <v>0</v>
      </c>
      <c r="AD112" s="272">
        <f t="shared" si="180"/>
        <v>0</v>
      </c>
      <c r="AE112" s="272">
        <f t="shared" si="180"/>
        <v>3</v>
      </c>
      <c r="AF112" s="272">
        <f t="shared" si="180"/>
        <v>3</v>
      </c>
      <c r="AG112" s="272">
        <f t="shared" si="180"/>
        <v>0</v>
      </c>
      <c r="AH112" s="272">
        <f t="shared" si="180"/>
        <v>0</v>
      </c>
      <c r="AI112" s="272">
        <f t="shared" si="180"/>
        <v>0</v>
      </c>
      <c r="AJ112" s="272">
        <f t="shared" si="180"/>
        <v>0</v>
      </c>
      <c r="AK112" s="272">
        <f t="shared" si="180"/>
        <v>0</v>
      </c>
      <c r="AL112" s="272">
        <f t="shared" si="180"/>
        <v>4</v>
      </c>
      <c r="AM112" s="272">
        <f t="shared" si="180"/>
        <v>4</v>
      </c>
      <c r="AN112" s="272">
        <f t="shared" si="180"/>
        <v>0</v>
      </c>
      <c r="AO112" s="272">
        <f t="shared" si="180"/>
        <v>0</v>
      </c>
      <c r="AP112" s="272">
        <f t="shared" si="180"/>
        <v>0</v>
      </c>
      <c r="AQ112" s="272">
        <f t="shared" si="180"/>
        <v>0</v>
      </c>
      <c r="AR112" s="272">
        <f t="shared" si="180"/>
        <v>0</v>
      </c>
      <c r="AS112" s="272">
        <f t="shared" si="180"/>
        <v>4</v>
      </c>
      <c r="AT112" s="272">
        <f t="shared" si="180"/>
        <v>4</v>
      </c>
      <c r="AU112" s="272">
        <f t="shared" si="180"/>
        <v>0</v>
      </c>
      <c r="AV112" s="278">
        <f t="shared" si="180"/>
        <v>0</v>
      </c>
      <c r="AW112" s="278">
        <f t="shared" si="93"/>
        <v>22</v>
      </c>
      <c r="AX112" s="766">
        <f>AW112+AW113</f>
        <v>28</v>
      </c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82"/>
      <c r="EA112" s="182"/>
      <c r="EB112" s="7"/>
      <c r="EC112" s="7"/>
      <c r="ED112" s="7"/>
      <c r="EE112" s="7"/>
      <c r="EF112" s="7"/>
      <c r="EG112" s="7"/>
    </row>
    <row r="113" spans="1:137" ht="14.1" hidden="1" customHeight="1" x14ac:dyDescent="0.25">
      <c r="A113" s="770" t="s">
        <v>477</v>
      </c>
      <c r="B113" s="770"/>
      <c r="C113" s="770"/>
      <c r="D113" s="272">
        <f>COUNTIF(D12:D64,"LL.9")</f>
        <v>0</v>
      </c>
      <c r="E113" s="272">
        <f t="shared" ref="E113:X113" si="181">COUNTIF(E12:E64,"LL.9")</f>
        <v>0</v>
      </c>
      <c r="F113" s="272">
        <f t="shared" si="181"/>
        <v>0</v>
      </c>
      <c r="G113" s="272">
        <f t="shared" si="181"/>
        <v>0</v>
      </c>
      <c r="H113" s="272">
        <f t="shared" si="181"/>
        <v>0</v>
      </c>
      <c r="I113" s="272">
        <f t="shared" si="181"/>
        <v>3</v>
      </c>
      <c r="J113" s="272">
        <f t="shared" si="181"/>
        <v>3</v>
      </c>
      <c r="K113" s="272">
        <f t="shared" si="181"/>
        <v>0</v>
      </c>
      <c r="L113" s="272">
        <f t="shared" si="181"/>
        <v>0</v>
      </c>
      <c r="M113" s="272">
        <f t="shared" si="181"/>
        <v>0</v>
      </c>
      <c r="N113" s="272">
        <f t="shared" si="181"/>
        <v>0</v>
      </c>
      <c r="O113" s="272">
        <f t="shared" si="181"/>
        <v>0</v>
      </c>
      <c r="P113" s="272">
        <f t="shared" si="181"/>
        <v>0</v>
      </c>
      <c r="Q113" s="272">
        <f t="shared" si="181"/>
        <v>0</v>
      </c>
      <c r="R113" s="272">
        <f t="shared" si="181"/>
        <v>0</v>
      </c>
      <c r="S113" s="272">
        <f t="shared" si="181"/>
        <v>0</v>
      </c>
      <c r="T113" s="272">
        <f t="shared" si="181"/>
        <v>0</v>
      </c>
      <c r="U113" s="272">
        <f t="shared" si="181"/>
        <v>0</v>
      </c>
      <c r="V113" s="272">
        <f t="shared" si="181"/>
        <v>0</v>
      </c>
      <c r="W113" s="272">
        <f t="shared" si="181"/>
        <v>0</v>
      </c>
      <c r="X113" s="272">
        <f t="shared" si="181"/>
        <v>0</v>
      </c>
      <c r="Y113" s="2"/>
      <c r="Z113" s="272">
        <f>SUM(D113:Y113)</f>
        <v>6</v>
      </c>
      <c r="AA113" s="767"/>
      <c r="AB113" s="272">
        <f t="shared" ref="AB113:AV113" si="182">COUNTIF(AB11:AB63,"LL.9")</f>
        <v>0</v>
      </c>
      <c r="AC113" s="272">
        <f t="shared" si="182"/>
        <v>0</v>
      </c>
      <c r="AD113" s="272">
        <f t="shared" si="182"/>
        <v>0</v>
      </c>
      <c r="AE113" s="272">
        <f t="shared" si="182"/>
        <v>0</v>
      </c>
      <c r="AF113" s="272">
        <f t="shared" si="182"/>
        <v>0</v>
      </c>
      <c r="AG113" s="272">
        <f t="shared" si="182"/>
        <v>3</v>
      </c>
      <c r="AH113" s="272">
        <f t="shared" si="182"/>
        <v>3</v>
      </c>
      <c r="AI113" s="272">
        <f t="shared" si="182"/>
        <v>0</v>
      </c>
      <c r="AJ113" s="272">
        <f t="shared" si="182"/>
        <v>0</v>
      </c>
      <c r="AK113" s="272">
        <f t="shared" si="182"/>
        <v>0</v>
      </c>
      <c r="AL113" s="272">
        <f t="shared" si="182"/>
        <v>0</v>
      </c>
      <c r="AM113" s="272">
        <f t="shared" si="182"/>
        <v>0</v>
      </c>
      <c r="AN113" s="272">
        <f t="shared" si="182"/>
        <v>0</v>
      </c>
      <c r="AO113" s="272">
        <f t="shared" si="182"/>
        <v>0</v>
      </c>
      <c r="AP113" s="272">
        <f t="shared" si="182"/>
        <v>0</v>
      </c>
      <c r="AQ113" s="272">
        <f t="shared" si="182"/>
        <v>0</v>
      </c>
      <c r="AR113" s="272">
        <f t="shared" si="182"/>
        <v>0</v>
      </c>
      <c r="AS113" s="272">
        <f t="shared" si="182"/>
        <v>0</v>
      </c>
      <c r="AT113" s="272">
        <f t="shared" si="182"/>
        <v>0</v>
      </c>
      <c r="AU113" s="272">
        <f t="shared" si="182"/>
        <v>0</v>
      </c>
      <c r="AV113" s="278">
        <f t="shared" si="182"/>
        <v>0</v>
      </c>
      <c r="AW113" s="278">
        <f t="shared" si="93"/>
        <v>6</v>
      </c>
      <c r="AX113" s="766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82"/>
      <c r="EA113" s="182"/>
      <c r="EB113" s="7"/>
      <c r="EC113" s="7"/>
      <c r="ED113" s="7"/>
      <c r="EE113" s="7"/>
      <c r="EF113" s="7"/>
      <c r="EG113" s="7"/>
    </row>
    <row r="114" spans="1:137" ht="14.1" hidden="1" customHeight="1" x14ac:dyDescent="0.25">
      <c r="A114" s="770" t="s">
        <v>480</v>
      </c>
      <c r="B114" s="770"/>
      <c r="C114" s="770"/>
      <c r="D114" s="272">
        <f t="shared" ref="D114:X114" si="183">COUNTIF(D12:D64,"P.16")</f>
        <v>0</v>
      </c>
      <c r="E114" s="272">
        <f t="shared" si="183"/>
        <v>0</v>
      </c>
      <c r="F114" s="272">
        <f t="shared" si="183"/>
        <v>0</v>
      </c>
      <c r="G114" s="272">
        <f t="shared" si="183"/>
        <v>0</v>
      </c>
      <c r="H114" s="272">
        <f t="shared" si="183"/>
        <v>0</v>
      </c>
      <c r="I114" s="272">
        <f t="shared" si="183"/>
        <v>3</v>
      </c>
      <c r="J114" s="272">
        <f t="shared" si="183"/>
        <v>3</v>
      </c>
      <c r="K114" s="272">
        <f t="shared" si="183"/>
        <v>0</v>
      </c>
      <c r="L114" s="272">
        <f t="shared" si="183"/>
        <v>0</v>
      </c>
      <c r="M114" s="272">
        <f t="shared" si="183"/>
        <v>0</v>
      </c>
      <c r="N114" s="222">
        <f t="shared" si="183"/>
        <v>0</v>
      </c>
      <c r="O114" s="222">
        <f t="shared" si="183"/>
        <v>0</v>
      </c>
      <c r="P114" s="272">
        <f t="shared" si="183"/>
        <v>4</v>
      </c>
      <c r="Q114" s="272">
        <f t="shared" si="183"/>
        <v>4</v>
      </c>
      <c r="R114" s="272">
        <f t="shared" si="183"/>
        <v>0</v>
      </c>
      <c r="S114" s="272">
        <f t="shared" si="183"/>
        <v>0</v>
      </c>
      <c r="T114" s="272">
        <f t="shared" si="183"/>
        <v>0</v>
      </c>
      <c r="U114" s="272">
        <f t="shared" si="183"/>
        <v>0</v>
      </c>
      <c r="V114" s="272">
        <f t="shared" si="183"/>
        <v>0</v>
      </c>
      <c r="W114" s="272">
        <f t="shared" si="183"/>
        <v>4</v>
      </c>
      <c r="X114" s="272">
        <f t="shared" si="183"/>
        <v>4</v>
      </c>
      <c r="Y114" s="2"/>
      <c r="Z114" s="272">
        <f t="shared" si="88"/>
        <v>22</v>
      </c>
      <c r="AA114" s="767">
        <f>Z114+Z115</f>
        <v>34</v>
      </c>
      <c r="AB114" s="272">
        <f t="shared" ref="AB114:AV114" si="184">COUNTIF(AB11:AB63,"P.16")</f>
        <v>0</v>
      </c>
      <c r="AC114" s="272">
        <f t="shared" si="184"/>
        <v>0</v>
      </c>
      <c r="AD114" s="272">
        <f t="shared" si="184"/>
        <v>0</v>
      </c>
      <c r="AE114" s="272">
        <f t="shared" si="184"/>
        <v>0</v>
      </c>
      <c r="AF114" s="272">
        <f t="shared" si="184"/>
        <v>0</v>
      </c>
      <c r="AG114" s="272">
        <f t="shared" si="184"/>
        <v>3</v>
      </c>
      <c r="AH114" s="272">
        <f t="shared" si="184"/>
        <v>3</v>
      </c>
      <c r="AI114" s="272">
        <f t="shared" si="184"/>
        <v>0</v>
      </c>
      <c r="AJ114" s="272">
        <f t="shared" si="184"/>
        <v>0</v>
      </c>
      <c r="AK114" s="272">
        <f t="shared" si="184"/>
        <v>0</v>
      </c>
      <c r="AL114" s="272">
        <f t="shared" si="184"/>
        <v>0</v>
      </c>
      <c r="AM114" s="272">
        <f t="shared" si="184"/>
        <v>0</v>
      </c>
      <c r="AN114" s="272">
        <f t="shared" si="184"/>
        <v>4</v>
      </c>
      <c r="AO114" s="272">
        <f t="shared" si="184"/>
        <v>4</v>
      </c>
      <c r="AP114" s="272">
        <f t="shared" si="184"/>
        <v>0</v>
      </c>
      <c r="AQ114" s="272">
        <f t="shared" si="184"/>
        <v>0</v>
      </c>
      <c r="AR114" s="272">
        <f t="shared" si="184"/>
        <v>0</v>
      </c>
      <c r="AS114" s="272">
        <f t="shared" si="184"/>
        <v>0</v>
      </c>
      <c r="AT114" s="272">
        <f t="shared" si="184"/>
        <v>0</v>
      </c>
      <c r="AU114" s="272">
        <f t="shared" si="184"/>
        <v>4</v>
      </c>
      <c r="AV114" s="278">
        <f t="shared" si="184"/>
        <v>4</v>
      </c>
      <c r="AW114" s="278">
        <f t="shared" si="93"/>
        <v>22</v>
      </c>
      <c r="AX114" s="766">
        <f>AW114+AW115</f>
        <v>34</v>
      </c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82"/>
      <c r="EA114" s="182"/>
      <c r="EB114" s="7"/>
      <c r="EC114" s="7"/>
      <c r="ED114" s="7"/>
      <c r="EE114" s="7"/>
      <c r="EF114" s="7"/>
      <c r="EG114" s="7"/>
    </row>
    <row r="115" spans="1:137" ht="14.1" hidden="1" customHeight="1" x14ac:dyDescent="0.25">
      <c r="A115" s="770" t="s">
        <v>491</v>
      </c>
      <c r="B115" s="770"/>
      <c r="C115" s="770"/>
      <c r="D115" s="272">
        <f t="shared" ref="D115:X115" si="185">COUNTIF(D12:D64,"PL.16")</f>
        <v>0</v>
      </c>
      <c r="E115" s="272">
        <f t="shared" si="185"/>
        <v>0</v>
      </c>
      <c r="F115" s="272">
        <f t="shared" si="185"/>
        <v>0</v>
      </c>
      <c r="G115" s="272">
        <f t="shared" si="185"/>
        <v>0</v>
      </c>
      <c r="H115" s="272">
        <f t="shared" si="185"/>
        <v>0</v>
      </c>
      <c r="I115" s="272">
        <f t="shared" si="185"/>
        <v>0</v>
      </c>
      <c r="J115" s="272">
        <f t="shared" si="185"/>
        <v>0</v>
      </c>
      <c r="K115" s="272">
        <f t="shared" si="185"/>
        <v>0</v>
      </c>
      <c r="L115" s="272">
        <f t="shared" si="185"/>
        <v>0</v>
      </c>
      <c r="M115" s="272">
        <f t="shared" si="185"/>
        <v>0</v>
      </c>
      <c r="N115" s="222">
        <f t="shared" si="185"/>
        <v>0</v>
      </c>
      <c r="O115" s="222">
        <f t="shared" si="185"/>
        <v>0</v>
      </c>
      <c r="P115" s="272">
        <f t="shared" si="185"/>
        <v>0</v>
      </c>
      <c r="Q115" s="272">
        <f t="shared" si="185"/>
        <v>0</v>
      </c>
      <c r="R115" s="272">
        <f t="shared" si="185"/>
        <v>4</v>
      </c>
      <c r="S115" s="272">
        <f t="shared" si="185"/>
        <v>4</v>
      </c>
      <c r="T115" s="272">
        <f t="shared" si="185"/>
        <v>4</v>
      </c>
      <c r="U115" s="272">
        <f t="shared" si="185"/>
        <v>0</v>
      </c>
      <c r="V115" s="272">
        <f t="shared" si="185"/>
        <v>0</v>
      </c>
      <c r="W115" s="272">
        <f t="shared" si="185"/>
        <v>0</v>
      </c>
      <c r="X115" s="272">
        <f t="shared" si="185"/>
        <v>0</v>
      </c>
      <c r="Y115" s="2"/>
      <c r="Z115" s="272">
        <f t="shared" si="88"/>
        <v>12</v>
      </c>
      <c r="AA115" s="767"/>
      <c r="AB115" s="272">
        <f t="shared" ref="AB115:AV115" si="186">COUNTIF(AB11:AB63,"PL.16")</f>
        <v>0</v>
      </c>
      <c r="AC115" s="272">
        <f t="shared" si="186"/>
        <v>0</v>
      </c>
      <c r="AD115" s="272">
        <f t="shared" si="186"/>
        <v>0</v>
      </c>
      <c r="AE115" s="272">
        <f t="shared" si="186"/>
        <v>0</v>
      </c>
      <c r="AF115" s="272">
        <f t="shared" si="186"/>
        <v>0</v>
      </c>
      <c r="AG115" s="272">
        <f t="shared" si="186"/>
        <v>0</v>
      </c>
      <c r="AH115" s="272">
        <f t="shared" si="186"/>
        <v>0</v>
      </c>
      <c r="AI115" s="272">
        <f t="shared" si="186"/>
        <v>0</v>
      </c>
      <c r="AJ115" s="272">
        <f t="shared" si="186"/>
        <v>0</v>
      </c>
      <c r="AK115" s="272">
        <f t="shared" si="186"/>
        <v>0</v>
      </c>
      <c r="AL115" s="272">
        <f t="shared" si="186"/>
        <v>0</v>
      </c>
      <c r="AM115" s="272">
        <f t="shared" si="186"/>
        <v>0</v>
      </c>
      <c r="AN115" s="272">
        <f t="shared" si="186"/>
        <v>0</v>
      </c>
      <c r="AO115" s="272">
        <f t="shared" si="186"/>
        <v>0</v>
      </c>
      <c r="AP115" s="272">
        <f t="shared" si="186"/>
        <v>4</v>
      </c>
      <c r="AQ115" s="272">
        <f t="shared" si="186"/>
        <v>4</v>
      </c>
      <c r="AR115" s="272">
        <f t="shared" si="186"/>
        <v>4</v>
      </c>
      <c r="AS115" s="272">
        <f t="shared" si="186"/>
        <v>0</v>
      </c>
      <c r="AT115" s="272">
        <f t="shared" si="186"/>
        <v>0</v>
      </c>
      <c r="AU115" s="272">
        <f t="shared" si="186"/>
        <v>0</v>
      </c>
      <c r="AV115" s="278">
        <f t="shared" si="186"/>
        <v>0</v>
      </c>
      <c r="AW115" s="278">
        <f t="shared" si="93"/>
        <v>12</v>
      </c>
      <c r="AX115" s="766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82"/>
      <c r="EA115" s="182"/>
      <c r="EB115" s="7"/>
      <c r="EC115" s="7"/>
      <c r="ED115" s="7"/>
      <c r="EE115" s="7"/>
      <c r="EF115" s="7"/>
      <c r="EG115" s="7"/>
    </row>
    <row r="116" spans="1:137" ht="14.1" hidden="1" customHeight="1" x14ac:dyDescent="0.25">
      <c r="A116" s="770" t="s">
        <v>481</v>
      </c>
      <c r="B116" s="770"/>
      <c r="C116" s="770"/>
      <c r="D116" s="272">
        <f t="shared" ref="D116:X116" si="187">COUNTIF(D12:D64,"R.15")</f>
        <v>0</v>
      </c>
      <c r="E116" s="272">
        <f t="shared" si="187"/>
        <v>0</v>
      </c>
      <c r="F116" s="272">
        <f t="shared" si="187"/>
        <v>0</v>
      </c>
      <c r="G116" s="272">
        <f t="shared" si="187"/>
        <v>0</v>
      </c>
      <c r="H116" s="272">
        <f t="shared" si="187"/>
        <v>0</v>
      </c>
      <c r="I116" s="272">
        <f t="shared" si="187"/>
        <v>3</v>
      </c>
      <c r="J116" s="272">
        <f t="shared" si="187"/>
        <v>4</v>
      </c>
      <c r="K116" s="272">
        <f t="shared" si="187"/>
        <v>0</v>
      </c>
      <c r="L116" s="272">
        <f t="shared" si="187"/>
        <v>0</v>
      </c>
      <c r="M116" s="272">
        <f t="shared" si="187"/>
        <v>0</v>
      </c>
      <c r="N116" s="222">
        <f t="shared" si="187"/>
        <v>0</v>
      </c>
      <c r="O116" s="222">
        <f t="shared" si="187"/>
        <v>0</v>
      </c>
      <c r="P116" s="272">
        <f t="shared" si="187"/>
        <v>4</v>
      </c>
      <c r="Q116" s="272">
        <f t="shared" si="187"/>
        <v>4</v>
      </c>
      <c r="R116" s="272">
        <f t="shared" si="187"/>
        <v>0</v>
      </c>
      <c r="S116" s="272">
        <f t="shared" si="187"/>
        <v>0</v>
      </c>
      <c r="T116" s="272">
        <f t="shared" si="187"/>
        <v>0</v>
      </c>
      <c r="U116" s="272">
        <f t="shared" si="187"/>
        <v>0</v>
      </c>
      <c r="V116" s="272">
        <f t="shared" si="187"/>
        <v>0</v>
      </c>
      <c r="W116" s="272">
        <f t="shared" si="187"/>
        <v>4</v>
      </c>
      <c r="X116" s="272">
        <f t="shared" si="187"/>
        <v>4</v>
      </c>
      <c r="Y116" s="2"/>
      <c r="Z116" s="272">
        <f t="shared" si="88"/>
        <v>23</v>
      </c>
      <c r="AA116" s="767">
        <f>Z116+Z117</f>
        <v>29</v>
      </c>
      <c r="AB116" s="272">
        <f t="shared" ref="AB116:AV116" si="188">COUNTIF(AB11:AB63,"R.15")</f>
        <v>0</v>
      </c>
      <c r="AC116" s="272">
        <f t="shared" si="188"/>
        <v>0</v>
      </c>
      <c r="AD116" s="272">
        <f t="shared" si="188"/>
        <v>0</v>
      </c>
      <c r="AE116" s="272">
        <f t="shared" si="188"/>
        <v>0</v>
      </c>
      <c r="AF116" s="272">
        <f t="shared" si="188"/>
        <v>0</v>
      </c>
      <c r="AG116" s="272">
        <f t="shared" si="188"/>
        <v>3</v>
      </c>
      <c r="AH116" s="272">
        <f t="shared" si="188"/>
        <v>3</v>
      </c>
      <c r="AI116" s="272">
        <f t="shared" si="188"/>
        <v>0</v>
      </c>
      <c r="AJ116" s="272">
        <f t="shared" si="188"/>
        <v>0</v>
      </c>
      <c r="AK116" s="272">
        <f t="shared" si="188"/>
        <v>0</v>
      </c>
      <c r="AL116" s="272">
        <f t="shared" si="188"/>
        <v>0</v>
      </c>
      <c r="AM116" s="272">
        <f t="shared" si="188"/>
        <v>0</v>
      </c>
      <c r="AN116" s="272">
        <f t="shared" si="188"/>
        <v>4</v>
      </c>
      <c r="AO116" s="272">
        <f t="shared" si="188"/>
        <v>4</v>
      </c>
      <c r="AP116" s="272">
        <f t="shared" si="188"/>
        <v>0</v>
      </c>
      <c r="AQ116" s="272">
        <f t="shared" si="188"/>
        <v>0</v>
      </c>
      <c r="AR116" s="272">
        <f t="shared" si="188"/>
        <v>0</v>
      </c>
      <c r="AS116" s="272">
        <f t="shared" si="188"/>
        <v>0</v>
      </c>
      <c r="AT116" s="272">
        <f t="shared" si="188"/>
        <v>0</v>
      </c>
      <c r="AU116" s="272">
        <f t="shared" si="188"/>
        <v>4</v>
      </c>
      <c r="AV116" s="278">
        <f t="shared" si="188"/>
        <v>4</v>
      </c>
      <c r="AW116" s="278">
        <f t="shared" si="93"/>
        <v>22</v>
      </c>
      <c r="AX116" s="766">
        <f>AW116+AW117</f>
        <v>28</v>
      </c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82"/>
      <c r="EA116" s="182"/>
      <c r="EB116" s="7"/>
      <c r="EC116" s="7"/>
      <c r="ED116" s="7"/>
      <c r="EE116" s="7"/>
      <c r="EF116" s="7"/>
      <c r="EG116" s="7"/>
    </row>
    <row r="117" spans="1:137" ht="14.1" hidden="1" customHeight="1" x14ac:dyDescent="0.25">
      <c r="A117" s="770" t="s">
        <v>492</v>
      </c>
      <c r="B117" s="770"/>
      <c r="C117" s="770"/>
      <c r="D117" s="272">
        <f t="shared" ref="D117:X117" si="189">COUNTIF(D12:D64,"RL.15")</f>
        <v>0</v>
      </c>
      <c r="E117" s="272">
        <f t="shared" si="189"/>
        <v>0</v>
      </c>
      <c r="F117" s="272">
        <f t="shared" si="189"/>
        <v>0</v>
      </c>
      <c r="G117" s="272">
        <f t="shared" si="189"/>
        <v>3</v>
      </c>
      <c r="H117" s="272">
        <f t="shared" si="189"/>
        <v>3</v>
      </c>
      <c r="I117" s="272">
        <f t="shared" si="189"/>
        <v>0</v>
      </c>
      <c r="J117" s="272">
        <f t="shared" si="189"/>
        <v>0</v>
      </c>
      <c r="K117" s="272">
        <f t="shared" si="189"/>
        <v>0</v>
      </c>
      <c r="L117" s="272">
        <f t="shared" si="189"/>
        <v>0</v>
      </c>
      <c r="M117" s="272">
        <f t="shared" si="189"/>
        <v>0</v>
      </c>
      <c r="N117" s="222">
        <f t="shared" si="189"/>
        <v>0</v>
      </c>
      <c r="O117" s="222">
        <f t="shared" si="189"/>
        <v>0</v>
      </c>
      <c r="P117" s="272">
        <f t="shared" si="189"/>
        <v>0</v>
      </c>
      <c r="Q117" s="272">
        <f t="shared" si="189"/>
        <v>0</v>
      </c>
      <c r="R117" s="272">
        <f t="shared" si="189"/>
        <v>0</v>
      </c>
      <c r="S117" s="272">
        <f t="shared" si="189"/>
        <v>0</v>
      </c>
      <c r="T117" s="272">
        <f t="shared" si="189"/>
        <v>0</v>
      </c>
      <c r="U117" s="272">
        <f t="shared" si="189"/>
        <v>0</v>
      </c>
      <c r="V117" s="272">
        <f t="shared" si="189"/>
        <v>0</v>
      </c>
      <c r="W117" s="272">
        <f t="shared" si="189"/>
        <v>0</v>
      </c>
      <c r="X117" s="272">
        <f t="shared" si="189"/>
        <v>0</v>
      </c>
      <c r="Y117" s="2"/>
      <c r="Z117" s="272">
        <f t="shared" si="88"/>
        <v>6</v>
      </c>
      <c r="AA117" s="767"/>
      <c r="AB117" s="272">
        <f t="shared" ref="AB117:AV117" si="190">COUNTIF(AB11:AB63,"RL.15")</f>
        <v>0</v>
      </c>
      <c r="AC117" s="272">
        <f t="shared" si="190"/>
        <v>0</v>
      </c>
      <c r="AD117" s="272">
        <f t="shared" si="190"/>
        <v>0</v>
      </c>
      <c r="AE117" s="272">
        <f t="shared" si="190"/>
        <v>3</v>
      </c>
      <c r="AF117" s="272">
        <f t="shared" si="190"/>
        <v>3</v>
      </c>
      <c r="AG117" s="272">
        <f t="shared" si="190"/>
        <v>0</v>
      </c>
      <c r="AH117" s="272">
        <f t="shared" si="190"/>
        <v>0</v>
      </c>
      <c r="AI117" s="272">
        <f t="shared" si="190"/>
        <v>0</v>
      </c>
      <c r="AJ117" s="272">
        <f t="shared" si="190"/>
        <v>0</v>
      </c>
      <c r="AK117" s="272">
        <f t="shared" si="190"/>
        <v>0</v>
      </c>
      <c r="AL117" s="272">
        <f t="shared" si="190"/>
        <v>0</v>
      </c>
      <c r="AM117" s="272">
        <f t="shared" si="190"/>
        <v>0</v>
      </c>
      <c r="AN117" s="272">
        <f t="shared" si="190"/>
        <v>0</v>
      </c>
      <c r="AO117" s="272">
        <f t="shared" si="190"/>
        <v>0</v>
      </c>
      <c r="AP117" s="272">
        <f t="shared" si="190"/>
        <v>0</v>
      </c>
      <c r="AQ117" s="272">
        <f t="shared" si="190"/>
        <v>0</v>
      </c>
      <c r="AR117" s="272">
        <f t="shared" si="190"/>
        <v>0</v>
      </c>
      <c r="AS117" s="272">
        <f t="shared" si="190"/>
        <v>0</v>
      </c>
      <c r="AT117" s="272">
        <f t="shared" si="190"/>
        <v>0</v>
      </c>
      <c r="AU117" s="272">
        <f t="shared" si="190"/>
        <v>0</v>
      </c>
      <c r="AV117" s="278">
        <f t="shared" si="190"/>
        <v>0</v>
      </c>
      <c r="AW117" s="278">
        <f t="shared" si="93"/>
        <v>6</v>
      </c>
      <c r="AX117" s="766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82"/>
      <c r="EA117" s="182"/>
      <c r="EB117" s="7"/>
      <c r="EC117" s="7"/>
      <c r="ED117" s="7"/>
      <c r="EE117" s="7"/>
      <c r="EF117" s="7"/>
      <c r="EG117" s="7"/>
    </row>
    <row r="118" spans="1:137" ht="14.1" hidden="1" customHeight="1" x14ac:dyDescent="0.25">
      <c r="A118" s="770" t="s">
        <v>493</v>
      </c>
      <c r="B118" s="770"/>
      <c r="C118" s="770"/>
      <c r="D118" s="272">
        <f>COUNTIF(D12:D64,"F.28")</f>
        <v>0</v>
      </c>
      <c r="E118" s="272">
        <f t="shared" ref="E118:X118" si="191">COUNTIF(E12:E64,"F.28")</f>
        <v>0</v>
      </c>
      <c r="F118" s="272">
        <f t="shared" si="191"/>
        <v>0</v>
      </c>
      <c r="G118" s="272">
        <f t="shared" si="191"/>
        <v>0</v>
      </c>
      <c r="H118" s="272">
        <f t="shared" si="191"/>
        <v>0</v>
      </c>
      <c r="I118" s="272">
        <f t="shared" si="191"/>
        <v>0</v>
      </c>
      <c r="J118" s="272">
        <f t="shared" si="191"/>
        <v>0</v>
      </c>
      <c r="K118" s="272">
        <f t="shared" si="191"/>
        <v>0</v>
      </c>
      <c r="L118" s="272">
        <f t="shared" si="191"/>
        <v>0</v>
      </c>
      <c r="M118" s="272">
        <f t="shared" si="191"/>
        <v>0</v>
      </c>
      <c r="N118" s="272">
        <f t="shared" si="191"/>
        <v>3</v>
      </c>
      <c r="O118" s="272">
        <f t="shared" si="191"/>
        <v>3</v>
      </c>
      <c r="P118" s="272">
        <f t="shared" si="191"/>
        <v>3</v>
      </c>
      <c r="Q118" s="272">
        <f t="shared" si="191"/>
        <v>3</v>
      </c>
      <c r="R118" s="272">
        <f t="shared" si="191"/>
        <v>3</v>
      </c>
      <c r="S118" s="272">
        <f t="shared" si="191"/>
        <v>3</v>
      </c>
      <c r="T118" s="272">
        <f t="shared" si="191"/>
        <v>3</v>
      </c>
      <c r="U118" s="272">
        <f t="shared" si="191"/>
        <v>3</v>
      </c>
      <c r="V118" s="272">
        <f t="shared" si="191"/>
        <v>3</v>
      </c>
      <c r="W118" s="272">
        <f t="shared" si="191"/>
        <v>3</v>
      </c>
      <c r="X118" s="272">
        <f t="shared" si="191"/>
        <v>3</v>
      </c>
      <c r="Y118" s="2"/>
      <c r="Z118" s="272">
        <f t="shared" si="88"/>
        <v>33</v>
      </c>
      <c r="AA118" s="274">
        <f t="shared" ref="AA118:AA125" si="192">Z118</f>
        <v>33</v>
      </c>
      <c r="AB118" s="272">
        <f t="shared" ref="AB118:AV118" si="193">COUNTIF(AB11:AB63,"F.28")</f>
        <v>0</v>
      </c>
      <c r="AC118" s="272">
        <f t="shared" si="193"/>
        <v>0</v>
      </c>
      <c r="AD118" s="272">
        <f t="shared" si="193"/>
        <v>0</v>
      </c>
      <c r="AE118" s="272">
        <f t="shared" si="193"/>
        <v>0</v>
      </c>
      <c r="AF118" s="272">
        <f t="shared" si="193"/>
        <v>0</v>
      </c>
      <c r="AG118" s="272">
        <f t="shared" si="193"/>
        <v>0</v>
      </c>
      <c r="AH118" s="272">
        <f t="shared" si="193"/>
        <v>0</v>
      </c>
      <c r="AI118" s="272">
        <f t="shared" si="193"/>
        <v>0</v>
      </c>
      <c r="AJ118" s="272">
        <f t="shared" si="193"/>
        <v>0</v>
      </c>
      <c r="AK118" s="272">
        <f t="shared" si="193"/>
        <v>0</v>
      </c>
      <c r="AL118" s="272">
        <f t="shared" si="193"/>
        <v>3</v>
      </c>
      <c r="AM118" s="272">
        <f t="shared" si="193"/>
        <v>3</v>
      </c>
      <c r="AN118" s="272">
        <f t="shared" si="193"/>
        <v>3</v>
      </c>
      <c r="AO118" s="272">
        <f t="shared" si="193"/>
        <v>3</v>
      </c>
      <c r="AP118" s="272">
        <f t="shared" si="193"/>
        <v>3</v>
      </c>
      <c r="AQ118" s="272">
        <f t="shared" si="193"/>
        <v>3</v>
      </c>
      <c r="AR118" s="272">
        <f t="shared" si="193"/>
        <v>3</v>
      </c>
      <c r="AS118" s="272">
        <f t="shared" si="193"/>
        <v>3</v>
      </c>
      <c r="AT118" s="272">
        <f t="shared" si="193"/>
        <v>3</v>
      </c>
      <c r="AU118" s="272">
        <f t="shared" si="193"/>
        <v>3</v>
      </c>
      <c r="AV118" s="278">
        <f t="shared" si="193"/>
        <v>3</v>
      </c>
      <c r="AW118" s="278">
        <f t="shared" si="93"/>
        <v>33</v>
      </c>
      <c r="AX118" s="278">
        <f t="shared" ref="AX118:AX124" si="194">AW118</f>
        <v>33</v>
      </c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82"/>
      <c r="EA118" s="182"/>
      <c r="EB118" s="7"/>
      <c r="EC118" s="7"/>
      <c r="ED118" s="7"/>
      <c r="EE118" s="7"/>
      <c r="EF118" s="7"/>
      <c r="EG118" s="7"/>
    </row>
    <row r="119" spans="1:137" ht="14.1" hidden="1" customHeight="1" x14ac:dyDescent="0.25">
      <c r="A119" s="770" t="s">
        <v>494</v>
      </c>
      <c r="B119" s="770"/>
      <c r="C119" s="770"/>
      <c r="D119" s="272">
        <f>COUNTIF(D12:D64,"F.33")</f>
        <v>3</v>
      </c>
      <c r="E119" s="272">
        <f t="shared" ref="E119:X119" si="195">COUNTIF(E12:E64,"F.33")</f>
        <v>3</v>
      </c>
      <c r="F119" s="272">
        <f t="shared" si="195"/>
        <v>3</v>
      </c>
      <c r="G119" s="272">
        <f t="shared" si="195"/>
        <v>3</v>
      </c>
      <c r="H119" s="272">
        <f t="shared" si="195"/>
        <v>3</v>
      </c>
      <c r="I119" s="272">
        <f t="shared" si="195"/>
        <v>3</v>
      </c>
      <c r="J119" s="272">
        <f t="shared" si="195"/>
        <v>3</v>
      </c>
      <c r="K119" s="272">
        <f t="shared" si="195"/>
        <v>3</v>
      </c>
      <c r="L119" s="272">
        <f t="shared" si="195"/>
        <v>3</v>
      </c>
      <c r="M119" s="272">
        <f t="shared" si="195"/>
        <v>3</v>
      </c>
      <c r="N119" s="272">
        <f t="shared" si="195"/>
        <v>0</v>
      </c>
      <c r="O119" s="272">
        <f t="shared" si="195"/>
        <v>0</v>
      </c>
      <c r="P119" s="272">
        <f t="shared" si="195"/>
        <v>0</v>
      </c>
      <c r="Q119" s="272">
        <f t="shared" si="195"/>
        <v>0</v>
      </c>
      <c r="R119" s="272">
        <f t="shared" si="195"/>
        <v>0</v>
      </c>
      <c r="S119" s="272">
        <f t="shared" si="195"/>
        <v>0</v>
      </c>
      <c r="T119" s="272">
        <f t="shared" si="195"/>
        <v>0</v>
      </c>
      <c r="U119" s="272">
        <f t="shared" si="195"/>
        <v>0</v>
      </c>
      <c r="V119" s="272">
        <f t="shared" si="195"/>
        <v>0</v>
      </c>
      <c r="W119" s="272">
        <f t="shared" si="195"/>
        <v>0</v>
      </c>
      <c r="X119" s="272">
        <f t="shared" si="195"/>
        <v>0</v>
      </c>
      <c r="Y119" s="2"/>
      <c r="Z119" s="272">
        <f t="shared" si="88"/>
        <v>30</v>
      </c>
      <c r="AA119" s="274">
        <f t="shared" si="192"/>
        <v>30</v>
      </c>
      <c r="AB119" s="272">
        <f t="shared" ref="AB119:AV119" si="196">COUNTIF(AB11:AB63,"F.33")</f>
        <v>3</v>
      </c>
      <c r="AC119" s="272">
        <f t="shared" si="196"/>
        <v>3</v>
      </c>
      <c r="AD119" s="272">
        <f t="shared" si="196"/>
        <v>3</v>
      </c>
      <c r="AE119" s="272">
        <f t="shared" si="196"/>
        <v>3</v>
      </c>
      <c r="AF119" s="272">
        <f t="shared" si="196"/>
        <v>3</v>
      </c>
      <c r="AG119" s="272">
        <f t="shared" si="196"/>
        <v>3</v>
      </c>
      <c r="AH119" s="272">
        <f t="shared" si="196"/>
        <v>3</v>
      </c>
      <c r="AI119" s="272">
        <f t="shared" si="196"/>
        <v>3</v>
      </c>
      <c r="AJ119" s="272">
        <f t="shared" si="196"/>
        <v>3</v>
      </c>
      <c r="AK119" s="272">
        <f t="shared" si="196"/>
        <v>3</v>
      </c>
      <c r="AL119" s="272">
        <f t="shared" si="196"/>
        <v>0</v>
      </c>
      <c r="AM119" s="272">
        <f t="shared" si="196"/>
        <v>0</v>
      </c>
      <c r="AN119" s="272">
        <f t="shared" si="196"/>
        <v>0</v>
      </c>
      <c r="AO119" s="272">
        <f t="shared" si="196"/>
        <v>0</v>
      </c>
      <c r="AP119" s="272">
        <f t="shared" si="196"/>
        <v>0</v>
      </c>
      <c r="AQ119" s="272">
        <f t="shared" si="196"/>
        <v>0</v>
      </c>
      <c r="AR119" s="272">
        <f t="shared" si="196"/>
        <v>0</v>
      </c>
      <c r="AS119" s="272">
        <f t="shared" si="196"/>
        <v>0</v>
      </c>
      <c r="AT119" s="272">
        <f t="shared" si="196"/>
        <v>0</v>
      </c>
      <c r="AU119" s="272">
        <f t="shared" si="196"/>
        <v>0</v>
      </c>
      <c r="AV119" s="278">
        <f t="shared" si="196"/>
        <v>0</v>
      </c>
      <c r="AW119" s="278">
        <f t="shared" si="93"/>
        <v>30</v>
      </c>
      <c r="AX119" s="278">
        <f t="shared" si="194"/>
        <v>30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82"/>
      <c r="EA119" s="182"/>
      <c r="EB119" s="7"/>
      <c r="EC119" s="7"/>
      <c r="ED119" s="7"/>
      <c r="EE119" s="7"/>
      <c r="EF119" s="7"/>
      <c r="EG119" s="7"/>
    </row>
    <row r="120" spans="1:137" ht="14.1" hidden="1" customHeight="1" x14ac:dyDescent="0.25">
      <c r="A120" s="770" t="s">
        <v>495</v>
      </c>
      <c r="B120" s="770"/>
      <c r="C120" s="770"/>
      <c r="D120" s="272">
        <f>COUNTIF(D12:D64,"M.19")</f>
        <v>0</v>
      </c>
      <c r="E120" s="272">
        <f t="shared" ref="E120:X120" si="197">COUNTIF(E12:E64,"M.19")</f>
        <v>0</v>
      </c>
      <c r="F120" s="272">
        <f t="shared" si="197"/>
        <v>0</v>
      </c>
      <c r="G120" s="272">
        <f t="shared" si="197"/>
        <v>0</v>
      </c>
      <c r="H120" s="272">
        <f t="shared" si="197"/>
        <v>0</v>
      </c>
      <c r="I120" s="272">
        <f t="shared" si="197"/>
        <v>0</v>
      </c>
      <c r="J120" s="272">
        <f t="shared" si="197"/>
        <v>0</v>
      </c>
      <c r="K120" s="272">
        <f t="shared" si="197"/>
        <v>2</v>
      </c>
      <c r="L120" s="272">
        <f t="shared" si="197"/>
        <v>2</v>
      </c>
      <c r="M120" s="272">
        <f t="shared" si="197"/>
        <v>2</v>
      </c>
      <c r="N120" s="272">
        <f t="shared" si="197"/>
        <v>0</v>
      </c>
      <c r="O120" s="272">
        <f t="shared" si="197"/>
        <v>0</v>
      </c>
      <c r="P120" s="272">
        <f t="shared" si="197"/>
        <v>0</v>
      </c>
      <c r="Q120" s="272">
        <f t="shared" si="197"/>
        <v>0</v>
      </c>
      <c r="R120" s="272">
        <f t="shared" si="197"/>
        <v>2</v>
      </c>
      <c r="S120" s="272">
        <f t="shared" si="197"/>
        <v>2</v>
      </c>
      <c r="T120" s="272">
        <f t="shared" si="197"/>
        <v>2</v>
      </c>
      <c r="U120" s="272">
        <f t="shared" si="197"/>
        <v>0</v>
      </c>
      <c r="V120" s="272">
        <f t="shared" si="197"/>
        <v>0</v>
      </c>
      <c r="W120" s="272">
        <f t="shared" si="197"/>
        <v>0</v>
      </c>
      <c r="X120" s="272">
        <f t="shared" si="197"/>
        <v>0</v>
      </c>
      <c r="Y120" s="2"/>
      <c r="Z120" s="272">
        <f t="shared" si="88"/>
        <v>12</v>
      </c>
      <c r="AA120" s="274">
        <f t="shared" si="192"/>
        <v>12</v>
      </c>
      <c r="AB120" s="272">
        <f t="shared" ref="AB120:AV120" si="198">COUNTIF(AB11:AB63,"M.19")</f>
        <v>0</v>
      </c>
      <c r="AC120" s="272">
        <f t="shared" si="198"/>
        <v>0</v>
      </c>
      <c r="AD120" s="272">
        <f t="shared" si="198"/>
        <v>0</v>
      </c>
      <c r="AE120" s="272">
        <f t="shared" si="198"/>
        <v>0</v>
      </c>
      <c r="AF120" s="272">
        <f t="shared" si="198"/>
        <v>0</v>
      </c>
      <c r="AG120" s="272">
        <f t="shared" si="198"/>
        <v>0</v>
      </c>
      <c r="AH120" s="272">
        <f t="shared" si="198"/>
        <v>0</v>
      </c>
      <c r="AI120" s="272">
        <f t="shared" si="198"/>
        <v>2</v>
      </c>
      <c r="AJ120" s="272">
        <f t="shared" si="198"/>
        <v>2</v>
      </c>
      <c r="AK120" s="272">
        <f t="shared" si="198"/>
        <v>2</v>
      </c>
      <c r="AL120" s="272">
        <f t="shared" si="198"/>
        <v>0</v>
      </c>
      <c r="AM120" s="272">
        <f t="shared" si="198"/>
        <v>0</v>
      </c>
      <c r="AN120" s="272">
        <f t="shared" si="198"/>
        <v>0</v>
      </c>
      <c r="AO120" s="272">
        <f t="shared" si="198"/>
        <v>0</v>
      </c>
      <c r="AP120" s="272">
        <f t="shared" si="198"/>
        <v>2</v>
      </c>
      <c r="AQ120" s="272">
        <f t="shared" si="198"/>
        <v>2</v>
      </c>
      <c r="AR120" s="272">
        <f t="shared" si="198"/>
        <v>2</v>
      </c>
      <c r="AS120" s="272">
        <f t="shared" si="198"/>
        <v>0</v>
      </c>
      <c r="AT120" s="272">
        <f t="shared" si="198"/>
        <v>0</v>
      </c>
      <c r="AU120" s="272">
        <f t="shared" si="198"/>
        <v>0</v>
      </c>
      <c r="AV120" s="278">
        <f t="shared" si="198"/>
        <v>0</v>
      </c>
      <c r="AW120" s="278">
        <f t="shared" si="93"/>
        <v>12</v>
      </c>
      <c r="AX120" s="278">
        <f t="shared" si="194"/>
        <v>12</v>
      </c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82"/>
      <c r="EA120" s="182"/>
      <c r="EB120" s="7"/>
      <c r="EC120" s="7"/>
      <c r="ED120" s="7"/>
      <c r="EE120" s="7"/>
      <c r="EF120" s="7"/>
      <c r="EG120" s="7"/>
    </row>
    <row r="121" spans="1:137" ht="14.1" hidden="1" customHeight="1" x14ac:dyDescent="0.25">
      <c r="A121" s="770" t="s">
        <v>496</v>
      </c>
      <c r="B121" s="770"/>
      <c r="C121" s="770"/>
      <c r="D121" s="272">
        <f>COUNTIF(D12:D64,"M.26")</f>
        <v>2</v>
      </c>
      <c r="E121" s="272">
        <f t="shared" ref="E121:X121" si="199">COUNTIF(E12:E64,"M.26")</f>
        <v>2</v>
      </c>
      <c r="F121" s="272">
        <f t="shared" si="199"/>
        <v>2</v>
      </c>
      <c r="G121" s="272">
        <f t="shared" si="199"/>
        <v>2</v>
      </c>
      <c r="H121" s="272">
        <f t="shared" si="199"/>
        <v>2</v>
      </c>
      <c r="I121" s="272">
        <f t="shared" si="199"/>
        <v>2</v>
      </c>
      <c r="J121" s="272">
        <f t="shared" si="199"/>
        <v>2</v>
      </c>
      <c r="K121" s="272">
        <f t="shared" si="199"/>
        <v>0</v>
      </c>
      <c r="L121" s="272">
        <f t="shared" si="199"/>
        <v>0</v>
      </c>
      <c r="M121" s="272">
        <f t="shared" si="199"/>
        <v>0</v>
      </c>
      <c r="N121" s="272">
        <f t="shared" si="199"/>
        <v>2</v>
      </c>
      <c r="O121" s="272">
        <f t="shared" si="199"/>
        <v>2</v>
      </c>
      <c r="P121" s="272">
        <f t="shared" si="199"/>
        <v>2</v>
      </c>
      <c r="Q121" s="272">
        <f t="shared" si="199"/>
        <v>2</v>
      </c>
      <c r="R121" s="272">
        <f t="shared" si="199"/>
        <v>0</v>
      </c>
      <c r="S121" s="272">
        <f t="shared" si="199"/>
        <v>0</v>
      </c>
      <c r="T121" s="272">
        <f t="shared" si="199"/>
        <v>0</v>
      </c>
      <c r="U121" s="272">
        <f t="shared" si="199"/>
        <v>2</v>
      </c>
      <c r="V121" s="272">
        <f t="shared" si="199"/>
        <v>2</v>
      </c>
      <c r="W121" s="272">
        <f t="shared" si="199"/>
        <v>2</v>
      </c>
      <c r="X121" s="272">
        <f t="shared" si="199"/>
        <v>2</v>
      </c>
      <c r="Y121" s="2"/>
      <c r="Z121" s="272">
        <f t="shared" si="88"/>
        <v>30</v>
      </c>
      <c r="AA121" s="274">
        <f t="shared" si="192"/>
        <v>30</v>
      </c>
      <c r="AB121" s="272">
        <f t="shared" ref="AB121:AV121" si="200">COUNTIF(AB11:AB63,"M.26")</f>
        <v>2</v>
      </c>
      <c r="AC121" s="272">
        <f t="shared" si="200"/>
        <v>2</v>
      </c>
      <c r="AD121" s="272">
        <f t="shared" si="200"/>
        <v>2</v>
      </c>
      <c r="AE121" s="272">
        <f t="shared" si="200"/>
        <v>2</v>
      </c>
      <c r="AF121" s="272">
        <f t="shared" si="200"/>
        <v>2</v>
      </c>
      <c r="AG121" s="272">
        <f t="shared" si="200"/>
        <v>2</v>
      </c>
      <c r="AH121" s="272">
        <f t="shared" si="200"/>
        <v>2</v>
      </c>
      <c r="AI121" s="272">
        <f t="shared" si="200"/>
        <v>0</v>
      </c>
      <c r="AJ121" s="272">
        <f t="shared" si="200"/>
        <v>0</v>
      </c>
      <c r="AK121" s="272">
        <f t="shared" si="200"/>
        <v>0</v>
      </c>
      <c r="AL121" s="272">
        <f t="shared" si="200"/>
        <v>2</v>
      </c>
      <c r="AM121" s="272">
        <f t="shared" si="200"/>
        <v>2</v>
      </c>
      <c r="AN121" s="272">
        <f t="shared" si="200"/>
        <v>2</v>
      </c>
      <c r="AO121" s="272">
        <f t="shared" si="200"/>
        <v>2</v>
      </c>
      <c r="AP121" s="272">
        <f t="shared" si="200"/>
        <v>0</v>
      </c>
      <c r="AQ121" s="272">
        <f t="shared" si="200"/>
        <v>0</v>
      </c>
      <c r="AR121" s="272">
        <f t="shared" si="200"/>
        <v>0</v>
      </c>
      <c r="AS121" s="272">
        <f t="shared" si="200"/>
        <v>2</v>
      </c>
      <c r="AT121" s="272">
        <f t="shared" si="200"/>
        <v>2</v>
      </c>
      <c r="AU121" s="272">
        <f t="shared" si="200"/>
        <v>2</v>
      </c>
      <c r="AV121" s="278">
        <f t="shared" si="200"/>
        <v>2</v>
      </c>
      <c r="AW121" s="278">
        <f t="shared" si="93"/>
        <v>30</v>
      </c>
      <c r="AX121" s="278">
        <f t="shared" si="194"/>
        <v>30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82"/>
      <c r="EA121" s="182"/>
      <c r="EB121" s="7"/>
      <c r="EC121" s="7"/>
      <c r="ED121" s="7"/>
      <c r="EE121" s="7"/>
      <c r="EF121" s="7"/>
      <c r="EG121" s="7"/>
    </row>
    <row r="122" spans="1:137" ht="14.1" hidden="1" customHeight="1" x14ac:dyDescent="0.25">
      <c r="A122" s="770" t="s">
        <v>498</v>
      </c>
      <c r="B122" s="770"/>
      <c r="C122" s="770"/>
      <c r="D122" s="272">
        <f>COUNTIF(D12:D64,"T.32")</f>
        <v>2</v>
      </c>
      <c r="E122" s="272">
        <f t="shared" ref="E122:X122" si="201">COUNTIF(E12:E64,"T.32")</f>
        <v>2</v>
      </c>
      <c r="F122" s="272">
        <f t="shared" si="201"/>
        <v>2</v>
      </c>
      <c r="G122" s="272">
        <f t="shared" si="201"/>
        <v>2</v>
      </c>
      <c r="H122" s="272">
        <f t="shared" si="201"/>
        <v>2</v>
      </c>
      <c r="I122" s="272">
        <f t="shared" si="201"/>
        <v>2</v>
      </c>
      <c r="J122" s="272">
        <f t="shared" si="201"/>
        <v>2</v>
      </c>
      <c r="K122" s="272">
        <f t="shared" si="201"/>
        <v>2</v>
      </c>
      <c r="L122" s="272">
        <f t="shared" si="201"/>
        <v>2</v>
      </c>
      <c r="M122" s="272">
        <f t="shared" si="201"/>
        <v>2</v>
      </c>
      <c r="N122" s="272">
        <f t="shared" si="201"/>
        <v>2</v>
      </c>
      <c r="O122" s="272">
        <f t="shared" si="201"/>
        <v>2</v>
      </c>
      <c r="P122" s="272">
        <f t="shared" si="201"/>
        <v>2</v>
      </c>
      <c r="Q122" s="272">
        <f t="shared" si="201"/>
        <v>2</v>
      </c>
      <c r="R122" s="272">
        <f t="shared" si="201"/>
        <v>0</v>
      </c>
      <c r="S122" s="272">
        <f t="shared" si="201"/>
        <v>0</v>
      </c>
      <c r="T122" s="272">
        <f t="shared" si="201"/>
        <v>0</v>
      </c>
      <c r="U122" s="272">
        <f t="shared" si="201"/>
        <v>0</v>
      </c>
      <c r="V122" s="272">
        <f t="shared" si="201"/>
        <v>0</v>
      </c>
      <c r="W122" s="272">
        <f t="shared" si="201"/>
        <v>0</v>
      </c>
      <c r="X122" s="272">
        <f t="shared" si="201"/>
        <v>0</v>
      </c>
      <c r="Y122" s="2"/>
      <c r="Z122" s="272">
        <f t="shared" si="88"/>
        <v>28</v>
      </c>
      <c r="AA122" s="274">
        <f t="shared" si="192"/>
        <v>28</v>
      </c>
      <c r="AB122" s="272">
        <f t="shared" ref="AB122:AV122" si="202">COUNTIF(AB11:AB63,"T.32")</f>
        <v>2</v>
      </c>
      <c r="AC122" s="272">
        <f t="shared" si="202"/>
        <v>2</v>
      </c>
      <c r="AD122" s="272">
        <f t="shared" si="202"/>
        <v>2</v>
      </c>
      <c r="AE122" s="272">
        <f t="shared" si="202"/>
        <v>2</v>
      </c>
      <c r="AF122" s="272">
        <f t="shared" si="202"/>
        <v>2</v>
      </c>
      <c r="AG122" s="272">
        <f t="shared" si="202"/>
        <v>2</v>
      </c>
      <c r="AH122" s="272">
        <f t="shared" si="202"/>
        <v>2</v>
      </c>
      <c r="AI122" s="272">
        <f t="shared" si="202"/>
        <v>2</v>
      </c>
      <c r="AJ122" s="272">
        <f t="shared" si="202"/>
        <v>2</v>
      </c>
      <c r="AK122" s="272">
        <f t="shared" si="202"/>
        <v>2</v>
      </c>
      <c r="AL122" s="272">
        <f t="shared" si="202"/>
        <v>2</v>
      </c>
      <c r="AM122" s="272">
        <f t="shared" si="202"/>
        <v>2</v>
      </c>
      <c r="AN122" s="272">
        <f t="shared" si="202"/>
        <v>2</v>
      </c>
      <c r="AO122" s="272">
        <f t="shared" si="202"/>
        <v>2</v>
      </c>
      <c r="AP122" s="272">
        <f t="shared" si="202"/>
        <v>0</v>
      </c>
      <c r="AQ122" s="272">
        <f t="shared" si="202"/>
        <v>0</v>
      </c>
      <c r="AR122" s="272">
        <f t="shared" si="202"/>
        <v>0</v>
      </c>
      <c r="AS122" s="272">
        <f t="shared" si="202"/>
        <v>0</v>
      </c>
      <c r="AT122" s="272">
        <f t="shared" si="202"/>
        <v>0</v>
      </c>
      <c r="AU122" s="272">
        <f t="shared" si="202"/>
        <v>0</v>
      </c>
      <c r="AV122" s="278">
        <f t="shared" si="202"/>
        <v>0</v>
      </c>
      <c r="AW122" s="278">
        <f t="shared" si="93"/>
        <v>28</v>
      </c>
      <c r="AX122" s="278">
        <f t="shared" si="194"/>
        <v>28</v>
      </c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82"/>
      <c r="EA122" s="182"/>
      <c r="EB122" s="7"/>
      <c r="EC122" s="7"/>
      <c r="ED122" s="7"/>
      <c r="EE122" s="7"/>
      <c r="EF122" s="7"/>
      <c r="EG122" s="7"/>
    </row>
    <row r="123" spans="1:137" ht="14.1" hidden="1" customHeight="1" x14ac:dyDescent="0.25">
      <c r="A123" s="770" t="s">
        <v>497</v>
      </c>
      <c r="B123" s="770"/>
      <c r="C123" s="770"/>
      <c r="D123" s="272">
        <f>COUNTIF(D12:D64,"X.37")</f>
        <v>2</v>
      </c>
      <c r="E123" s="272">
        <f t="shared" ref="E123:X123" si="203">COUNTIF(E12:E64,"X.37")</f>
        <v>2</v>
      </c>
      <c r="F123" s="272">
        <f t="shared" si="203"/>
        <v>2</v>
      </c>
      <c r="G123" s="272">
        <f t="shared" si="203"/>
        <v>2</v>
      </c>
      <c r="H123" s="272">
        <f t="shared" si="203"/>
        <v>2</v>
      </c>
      <c r="I123" s="272">
        <f t="shared" si="203"/>
        <v>2</v>
      </c>
      <c r="J123" s="272">
        <f t="shared" si="203"/>
        <v>2</v>
      </c>
      <c r="K123" s="272">
        <f t="shared" si="203"/>
        <v>0</v>
      </c>
      <c r="L123" s="272">
        <f t="shared" si="203"/>
        <v>0</v>
      </c>
      <c r="M123" s="272">
        <f t="shared" si="203"/>
        <v>0</v>
      </c>
      <c r="N123" s="272">
        <f t="shared" si="203"/>
        <v>0</v>
      </c>
      <c r="O123" s="272">
        <f t="shared" si="203"/>
        <v>0</v>
      </c>
      <c r="P123" s="272">
        <f t="shared" si="203"/>
        <v>0</v>
      </c>
      <c r="Q123" s="272">
        <f t="shared" si="203"/>
        <v>0</v>
      </c>
      <c r="R123" s="272">
        <f t="shared" si="203"/>
        <v>0</v>
      </c>
      <c r="S123" s="272">
        <f t="shared" si="203"/>
        <v>0</v>
      </c>
      <c r="T123" s="272">
        <f t="shared" si="203"/>
        <v>0</v>
      </c>
      <c r="U123" s="272">
        <f t="shared" si="203"/>
        <v>0</v>
      </c>
      <c r="V123" s="272">
        <f t="shared" si="203"/>
        <v>0</v>
      </c>
      <c r="W123" s="272">
        <f t="shared" si="203"/>
        <v>0</v>
      </c>
      <c r="X123" s="272">
        <f t="shared" si="203"/>
        <v>0</v>
      </c>
      <c r="Y123" s="2"/>
      <c r="Z123" s="272">
        <f t="shared" si="88"/>
        <v>14</v>
      </c>
      <c r="AA123" s="274">
        <f t="shared" si="192"/>
        <v>14</v>
      </c>
      <c r="AB123" s="272">
        <f t="shared" ref="AB123:AV123" si="204">COUNTIF(AB11:AB63,"X.37")</f>
        <v>2</v>
      </c>
      <c r="AC123" s="272">
        <f t="shared" si="204"/>
        <v>2</v>
      </c>
      <c r="AD123" s="272">
        <f t="shared" si="204"/>
        <v>2</v>
      </c>
      <c r="AE123" s="272">
        <f t="shared" si="204"/>
        <v>2</v>
      </c>
      <c r="AF123" s="272">
        <f t="shared" si="204"/>
        <v>2</v>
      </c>
      <c r="AG123" s="272">
        <f t="shared" si="204"/>
        <v>2</v>
      </c>
      <c r="AH123" s="272">
        <f t="shared" si="204"/>
        <v>2</v>
      </c>
      <c r="AI123" s="272">
        <f t="shared" si="204"/>
        <v>0</v>
      </c>
      <c r="AJ123" s="272">
        <f t="shared" si="204"/>
        <v>0</v>
      </c>
      <c r="AK123" s="272">
        <f t="shared" si="204"/>
        <v>0</v>
      </c>
      <c r="AL123" s="272">
        <f t="shared" si="204"/>
        <v>0</v>
      </c>
      <c r="AM123" s="272">
        <f t="shared" si="204"/>
        <v>0</v>
      </c>
      <c r="AN123" s="272">
        <f t="shared" si="204"/>
        <v>0</v>
      </c>
      <c r="AO123" s="272">
        <f t="shared" si="204"/>
        <v>0</v>
      </c>
      <c r="AP123" s="272">
        <f t="shared" si="204"/>
        <v>0</v>
      </c>
      <c r="AQ123" s="272">
        <f t="shared" si="204"/>
        <v>0</v>
      </c>
      <c r="AR123" s="272">
        <f t="shared" si="204"/>
        <v>0</v>
      </c>
      <c r="AS123" s="272">
        <f t="shared" si="204"/>
        <v>0</v>
      </c>
      <c r="AT123" s="272">
        <f t="shared" si="204"/>
        <v>0</v>
      </c>
      <c r="AU123" s="272">
        <f t="shared" si="204"/>
        <v>0</v>
      </c>
      <c r="AV123" s="278">
        <f t="shared" si="204"/>
        <v>0</v>
      </c>
      <c r="AW123" s="278">
        <f t="shared" si="93"/>
        <v>14</v>
      </c>
      <c r="AX123" s="278">
        <f t="shared" si="194"/>
        <v>14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82"/>
      <c r="EA123" s="182"/>
      <c r="EB123" s="7"/>
      <c r="EC123" s="7"/>
      <c r="ED123" s="7"/>
      <c r="EE123" s="7"/>
      <c r="EF123" s="7"/>
      <c r="EG123" s="7"/>
    </row>
    <row r="124" spans="1:137" ht="14.1" hidden="1" customHeight="1" x14ac:dyDescent="0.25">
      <c r="A124" s="770" t="s">
        <v>499</v>
      </c>
      <c r="B124" s="770"/>
      <c r="C124" s="770"/>
      <c r="D124" s="272">
        <f>COUNTIF(D12:D64,"N.30")</f>
        <v>0</v>
      </c>
      <c r="E124" s="272">
        <f t="shared" ref="E124:X124" si="205">COUNTIF(E12:E64,"N.30")</f>
        <v>0</v>
      </c>
      <c r="F124" s="272">
        <f t="shared" si="205"/>
        <v>0</v>
      </c>
      <c r="G124" s="272">
        <f t="shared" si="205"/>
        <v>0</v>
      </c>
      <c r="H124" s="272">
        <f t="shared" si="205"/>
        <v>0</v>
      </c>
      <c r="I124" s="272">
        <f t="shared" si="205"/>
        <v>0</v>
      </c>
      <c r="J124" s="272">
        <f t="shared" si="205"/>
        <v>0</v>
      </c>
      <c r="K124" s="272">
        <f t="shared" si="205"/>
        <v>2</v>
      </c>
      <c r="L124" s="272">
        <f t="shared" si="205"/>
        <v>2</v>
      </c>
      <c r="M124" s="272">
        <f t="shared" si="205"/>
        <v>2</v>
      </c>
      <c r="N124" s="272">
        <f t="shared" si="205"/>
        <v>2</v>
      </c>
      <c r="O124" s="272">
        <f t="shared" si="205"/>
        <v>2</v>
      </c>
      <c r="P124" s="272">
        <f t="shared" si="205"/>
        <v>2</v>
      </c>
      <c r="Q124" s="272">
        <f t="shared" si="205"/>
        <v>2</v>
      </c>
      <c r="R124" s="272">
        <f t="shared" si="205"/>
        <v>2</v>
      </c>
      <c r="S124" s="272">
        <f t="shared" si="205"/>
        <v>2</v>
      </c>
      <c r="T124" s="272">
        <f t="shared" si="205"/>
        <v>2</v>
      </c>
      <c r="U124" s="272">
        <f t="shared" si="205"/>
        <v>2</v>
      </c>
      <c r="V124" s="272">
        <f t="shared" si="205"/>
        <v>2</v>
      </c>
      <c r="W124" s="272">
        <f t="shared" si="205"/>
        <v>2</v>
      </c>
      <c r="X124" s="272">
        <f t="shared" si="205"/>
        <v>2</v>
      </c>
      <c r="Y124" s="2"/>
      <c r="Z124" s="272">
        <f t="shared" si="88"/>
        <v>28</v>
      </c>
      <c r="AA124" s="274">
        <f t="shared" si="192"/>
        <v>28</v>
      </c>
      <c r="AB124" s="272">
        <f t="shared" ref="AB124:AV124" si="206">COUNTIF(AB11:AB63,"N.30")</f>
        <v>0</v>
      </c>
      <c r="AC124" s="272">
        <f t="shared" si="206"/>
        <v>0</v>
      </c>
      <c r="AD124" s="272">
        <f t="shared" si="206"/>
        <v>0</v>
      </c>
      <c r="AE124" s="272">
        <f t="shared" si="206"/>
        <v>0</v>
      </c>
      <c r="AF124" s="272">
        <f t="shared" si="206"/>
        <v>0</v>
      </c>
      <c r="AG124" s="272">
        <f t="shared" si="206"/>
        <v>0</v>
      </c>
      <c r="AH124" s="272">
        <f t="shared" si="206"/>
        <v>0</v>
      </c>
      <c r="AI124" s="272">
        <f t="shared" si="206"/>
        <v>2</v>
      </c>
      <c r="AJ124" s="272">
        <f t="shared" si="206"/>
        <v>2</v>
      </c>
      <c r="AK124" s="272">
        <f t="shared" si="206"/>
        <v>2</v>
      </c>
      <c r="AL124" s="272">
        <f t="shared" si="206"/>
        <v>2</v>
      </c>
      <c r="AM124" s="272">
        <f t="shared" si="206"/>
        <v>2</v>
      </c>
      <c r="AN124" s="272">
        <f t="shared" si="206"/>
        <v>2</v>
      </c>
      <c r="AO124" s="272">
        <f t="shared" si="206"/>
        <v>2</v>
      </c>
      <c r="AP124" s="272">
        <f t="shared" si="206"/>
        <v>2</v>
      </c>
      <c r="AQ124" s="272">
        <f t="shared" si="206"/>
        <v>2</v>
      </c>
      <c r="AR124" s="272">
        <f t="shared" si="206"/>
        <v>2</v>
      </c>
      <c r="AS124" s="272">
        <f t="shared" si="206"/>
        <v>2</v>
      </c>
      <c r="AT124" s="272">
        <f t="shared" si="206"/>
        <v>2</v>
      </c>
      <c r="AU124" s="272">
        <f t="shared" si="206"/>
        <v>2</v>
      </c>
      <c r="AV124" s="278">
        <f t="shared" si="206"/>
        <v>2</v>
      </c>
      <c r="AW124" s="278">
        <f t="shared" si="93"/>
        <v>28</v>
      </c>
      <c r="AX124" s="278">
        <f t="shared" si="194"/>
        <v>28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82"/>
      <c r="EA124" s="182"/>
      <c r="EB124" s="7"/>
      <c r="EC124" s="7"/>
      <c r="ED124" s="7"/>
      <c r="EE124" s="7"/>
      <c r="EF124" s="7"/>
      <c r="EG124" s="7"/>
    </row>
    <row r="125" spans="1:137" ht="14.1" hidden="1" customHeight="1" x14ac:dyDescent="0.25">
      <c r="A125" s="770" t="s">
        <v>403</v>
      </c>
      <c r="B125" s="770"/>
      <c r="C125" s="770"/>
      <c r="D125" s="272">
        <f t="shared" ref="D125:X125" si="207">COUNTIF(D12:D64,"Y")</f>
        <v>2</v>
      </c>
      <c r="E125" s="272">
        <f t="shared" si="207"/>
        <v>2</v>
      </c>
      <c r="F125" s="272">
        <f t="shared" si="207"/>
        <v>2</v>
      </c>
      <c r="G125" s="272">
        <f t="shared" si="207"/>
        <v>2</v>
      </c>
      <c r="H125" s="272">
        <f t="shared" si="207"/>
        <v>2</v>
      </c>
      <c r="I125" s="272">
        <f t="shared" si="207"/>
        <v>2</v>
      </c>
      <c r="J125" s="272">
        <f t="shared" si="207"/>
        <v>1</v>
      </c>
      <c r="K125" s="272">
        <f t="shared" si="207"/>
        <v>2</v>
      </c>
      <c r="L125" s="272">
        <f t="shared" si="207"/>
        <v>2</v>
      </c>
      <c r="M125" s="272">
        <f t="shared" si="207"/>
        <v>2</v>
      </c>
      <c r="N125" s="222">
        <f t="shared" si="207"/>
        <v>2</v>
      </c>
      <c r="O125" s="222">
        <f t="shared" si="207"/>
        <v>2</v>
      </c>
      <c r="P125" s="272">
        <f t="shared" si="207"/>
        <v>2</v>
      </c>
      <c r="Q125" s="272">
        <f t="shared" si="207"/>
        <v>2</v>
      </c>
      <c r="R125" s="272">
        <f t="shared" si="207"/>
        <v>2</v>
      </c>
      <c r="S125" s="272">
        <f t="shared" si="207"/>
        <v>2</v>
      </c>
      <c r="T125" s="272">
        <f t="shared" si="207"/>
        <v>2</v>
      </c>
      <c r="U125" s="272">
        <f t="shared" si="207"/>
        <v>2</v>
      </c>
      <c r="V125" s="272">
        <f t="shared" si="207"/>
        <v>2</v>
      </c>
      <c r="W125" s="272">
        <f t="shared" si="207"/>
        <v>2</v>
      </c>
      <c r="X125" s="272">
        <f t="shared" si="207"/>
        <v>2</v>
      </c>
      <c r="Y125" s="2"/>
      <c r="Z125" s="272">
        <f>SUM(D125:Y125)</f>
        <v>41</v>
      </c>
      <c r="AA125" s="274">
        <f t="shared" si="192"/>
        <v>41</v>
      </c>
      <c r="AB125" s="272">
        <f t="shared" ref="AB125:AV125" si="208">COUNTIF(AB11:AB63,"Y")</f>
        <v>0</v>
      </c>
      <c r="AC125" s="272">
        <f t="shared" si="208"/>
        <v>0</v>
      </c>
      <c r="AD125" s="272">
        <f t="shared" si="208"/>
        <v>0</v>
      </c>
      <c r="AE125" s="272">
        <f t="shared" si="208"/>
        <v>0</v>
      </c>
      <c r="AF125" s="272">
        <f t="shared" si="208"/>
        <v>0</v>
      </c>
      <c r="AG125" s="272">
        <f t="shared" si="208"/>
        <v>0</v>
      </c>
      <c r="AH125" s="272">
        <f t="shared" si="208"/>
        <v>0</v>
      </c>
      <c r="AI125" s="272">
        <f t="shared" si="208"/>
        <v>0</v>
      </c>
      <c r="AJ125" s="272">
        <f t="shared" si="208"/>
        <v>0</v>
      </c>
      <c r="AK125" s="272">
        <f t="shared" si="208"/>
        <v>0</v>
      </c>
      <c r="AL125" s="272">
        <f t="shared" si="208"/>
        <v>0</v>
      </c>
      <c r="AM125" s="272">
        <f t="shared" si="208"/>
        <v>0</v>
      </c>
      <c r="AN125" s="272">
        <f t="shared" si="208"/>
        <v>0</v>
      </c>
      <c r="AO125" s="272">
        <f t="shared" si="208"/>
        <v>0</v>
      </c>
      <c r="AP125" s="272">
        <f t="shared" si="208"/>
        <v>0</v>
      </c>
      <c r="AQ125" s="272">
        <f t="shared" si="208"/>
        <v>0</v>
      </c>
      <c r="AR125" s="272">
        <f t="shared" si="208"/>
        <v>0</v>
      </c>
      <c r="AS125" s="272">
        <f t="shared" si="208"/>
        <v>0</v>
      </c>
      <c r="AT125" s="272">
        <f t="shared" si="208"/>
        <v>0</v>
      </c>
      <c r="AU125" s="272">
        <f t="shared" si="208"/>
        <v>0</v>
      </c>
      <c r="AV125" s="278">
        <f t="shared" si="208"/>
        <v>0</v>
      </c>
      <c r="AW125" s="278">
        <f t="shared" si="93"/>
        <v>0</v>
      </c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82"/>
      <c r="EA125" s="182"/>
      <c r="EB125" s="7"/>
      <c r="EC125" s="7"/>
      <c r="ED125" s="7"/>
      <c r="EE125" s="7"/>
      <c r="EF125" s="7"/>
      <c r="EG125" s="7"/>
    </row>
    <row r="126" spans="1:137" ht="14.1" hidden="1" customHeight="1" x14ac:dyDescent="0.25">
      <c r="A126" s="770" t="s">
        <v>500</v>
      </c>
      <c r="B126" s="770"/>
      <c r="C126" s="770"/>
      <c r="D126" s="272">
        <f t="shared" ref="D126:N126" si="209">SUM(D68:D125)</f>
        <v>48</v>
      </c>
      <c r="E126" s="272">
        <f t="shared" si="209"/>
        <v>48</v>
      </c>
      <c r="F126" s="272">
        <f t="shared" si="209"/>
        <v>48</v>
      </c>
      <c r="G126" s="272">
        <f t="shared" si="209"/>
        <v>48</v>
      </c>
      <c r="H126" s="272">
        <f t="shared" si="209"/>
        <v>48</v>
      </c>
      <c r="I126" s="272">
        <f t="shared" si="209"/>
        <v>48</v>
      </c>
      <c r="J126" s="272">
        <f t="shared" si="209"/>
        <v>48</v>
      </c>
      <c r="K126" s="272">
        <f t="shared" si="209"/>
        <v>48</v>
      </c>
      <c r="L126" s="272">
        <f t="shared" si="209"/>
        <v>48</v>
      </c>
      <c r="M126" s="272">
        <f t="shared" si="209"/>
        <v>48</v>
      </c>
      <c r="N126" s="272">
        <f t="shared" si="209"/>
        <v>48</v>
      </c>
      <c r="O126" s="272">
        <f>SUM(O68:O125)</f>
        <v>48</v>
      </c>
      <c r="P126" s="272">
        <f t="shared" ref="P126:X126" si="210">SUM(P68:P125)</f>
        <v>48</v>
      </c>
      <c r="Q126" s="272">
        <f t="shared" si="210"/>
        <v>48</v>
      </c>
      <c r="R126" s="272">
        <f t="shared" si="210"/>
        <v>48</v>
      </c>
      <c r="S126" s="272">
        <f t="shared" si="210"/>
        <v>48</v>
      </c>
      <c r="T126" s="272">
        <f t="shared" si="210"/>
        <v>48</v>
      </c>
      <c r="U126" s="272">
        <f t="shared" si="210"/>
        <v>48</v>
      </c>
      <c r="V126" s="272">
        <f t="shared" si="210"/>
        <v>48</v>
      </c>
      <c r="W126" s="272">
        <f t="shared" si="210"/>
        <v>48</v>
      </c>
      <c r="X126" s="272">
        <f t="shared" si="210"/>
        <v>48</v>
      </c>
      <c r="Y126" s="272"/>
      <c r="Z126" s="272">
        <f>SUM(D126:X126)</f>
        <v>1008</v>
      </c>
      <c r="AA126" s="272">
        <f>SUM(E126:Y126)</f>
        <v>960</v>
      </c>
      <c r="AB126" s="272">
        <f>SUM(AB68:AB125)</f>
        <v>46</v>
      </c>
      <c r="AC126" s="272">
        <f t="shared" ref="AC126:AX126" si="211">SUM(AC68:AC125)</f>
        <v>46</v>
      </c>
      <c r="AD126" s="272">
        <f t="shared" si="211"/>
        <v>46</v>
      </c>
      <c r="AE126" s="272">
        <f t="shared" si="211"/>
        <v>46</v>
      </c>
      <c r="AF126" s="272">
        <f t="shared" si="211"/>
        <v>46</v>
      </c>
      <c r="AG126" s="272">
        <f t="shared" si="211"/>
        <v>46</v>
      </c>
      <c r="AH126" s="272">
        <f t="shared" si="211"/>
        <v>46</v>
      </c>
      <c r="AI126" s="272">
        <f t="shared" si="211"/>
        <v>46</v>
      </c>
      <c r="AJ126" s="272">
        <f t="shared" si="211"/>
        <v>46</v>
      </c>
      <c r="AK126" s="272">
        <f t="shared" si="211"/>
        <v>46</v>
      </c>
      <c r="AL126" s="272">
        <f t="shared" si="211"/>
        <v>46</v>
      </c>
      <c r="AM126" s="272">
        <f t="shared" si="211"/>
        <v>46</v>
      </c>
      <c r="AN126" s="272">
        <f t="shared" si="211"/>
        <v>46</v>
      </c>
      <c r="AO126" s="272">
        <f t="shared" si="211"/>
        <v>46</v>
      </c>
      <c r="AP126" s="272">
        <f t="shared" si="211"/>
        <v>46</v>
      </c>
      <c r="AQ126" s="272">
        <f t="shared" si="211"/>
        <v>46</v>
      </c>
      <c r="AR126" s="272">
        <f t="shared" si="211"/>
        <v>46</v>
      </c>
      <c r="AS126" s="272">
        <f t="shared" si="211"/>
        <v>46</v>
      </c>
      <c r="AT126" s="272">
        <f t="shared" si="211"/>
        <v>46</v>
      </c>
      <c r="AU126" s="272">
        <f t="shared" si="211"/>
        <v>46</v>
      </c>
      <c r="AV126" s="272">
        <f t="shared" si="211"/>
        <v>46</v>
      </c>
      <c r="AW126" s="272">
        <f t="shared" si="211"/>
        <v>966</v>
      </c>
      <c r="AX126" s="272">
        <f t="shared" si="211"/>
        <v>966</v>
      </c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82"/>
      <c r="EA126" s="182"/>
      <c r="EB126" s="7"/>
      <c r="EC126" s="7"/>
      <c r="ED126" s="7"/>
      <c r="EE126" s="7"/>
      <c r="EF126" s="7"/>
      <c r="EG126" s="7"/>
    </row>
    <row r="127" spans="1:137" ht="14.1" customHeight="1" thickBot="1" x14ac:dyDescent="0.3">
      <c r="A127" s="25" t="s">
        <v>78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S127" s="771" t="s">
        <v>544</v>
      </c>
      <c r="T127" s="771"/>
      <c r="U127" s="771"/>
      <c r="V127" s="771"/>
      <c r="W127" s="771"/>
      <c r="X127" s="771"/>
      <c r="Y127" s="771"/>
      <c r="Z127" s="265" t="s">
        <v>422</v>
      </c>
      <c r="AA127" s="272">
        <f>Z126-AA126</f>
        <v>48</v>
      </c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82"/>
      <c r="EA127" s="182"/>
      <c r="EB127" s="7"/>
      <c r="EC127" s="7"/>
      <c r="ED127" s="7"/>
      <c r="EE127" s="7"/>
      <c r="EF127" s="7"/>
      <c r="EG127" s="7"/>
    </row>
    <row r="128" spans="1:137" ht="17.100000000000001" customHeight="1" thickTop="1" x14ac:dyDescent="0.25">
      <c r="A128" s="22">
        <v>1</v>
      </c>
      <c r="B128" s="21" t="s">
        <v>235</v>
      </c>
      <c r="C128" s="23"/>
      <c r="D128" s="23"/>
      <c r="E128" s="23"/>
      <c r="F128" s="22">
        <v>16</v>
      </c>
      <c r="G128" s="21" t="s">
        <v>92</v>
      </c>
      <c r="L128" s="6"/>
      <c r="M128" s="22">
        <v>31</v>
      </c>
      <c r="N128" s="21" t="s">
        <v>184</v>
      </c>
      <c r="Q128" s="227"/>
      <c r="R128" s="227"/>
      <c r="T128" s="37"/>
      <c r="U128" s="779" t="s">
        <v>14</v>
      </c>
      <c r="V128" s="779"/>
      <c r="W128" s="779" t="s">
        <v>129</v>
      </c>
      <c r="X128" s="779"/>
      <c r="Y128" s="779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82"/>
      <c r="EA128" s="182"/>
      <c r="EB128" s="7"/>
      <c r="EC128" s="7"/>
      <c r="ED128" s="7"/>
      <c r="EE128" s="7"/>
      <c r="EF128" s="7"/>
      <c r="EG128" s="7"/>
    </row>
    <row r="129" spans="1:137" ht="17.100000000000001" customHeight="1" thickBot="1" x14ac:dyDescent="0.3">
      <c r="A129" s="22">
        <v>2</v>
      </c>
      <c r="B129" s="21" t="s">
        <v>87</v>
      </c>
      <c r="C129" s="23"/>
      <c r="D129" s="23"/>
      <c r="E129" s="23"/>
      <c r="F129" s="22">
        <v>17</v>
      </c>
      <c r="G129" s="1" t="s">
        <v>545</v>
      </c>
      <c r="I129" s="23"/>
      <c r="K129" s="23"/>
      <c r="L129" s="6"/>
      <c r="M129" s="22">
        <v>32</v>
      </c>
      <c r="N129" s="21" t="s">
        <v>185</v>
      </c>
      <c r="Q129" s="37"/>
      <c r="R129" s="37"/>
      <c r="S129" s="37"/>
      <c r="U129" s="780"/>
      <c r="V129" s="780"/>
      <c r="W129" s="780"/>
      <c r="X129" s="780"/>
      <c r="Y129" s="780"/>
      <c r="Z129" s="226" t="s">
        <v>542</v>
      </c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82"/>
      <c r="EA129" s="182"/>
      <c r="EB129" s="7"/>
      <c r="EC129" s="7"/>
      <c r="ED129" s="7"/>
      <c r="EE129" s="7"/>
      <c r="EF129" s="7"/>
      <c r="EG129" s="7"/>
    </row>
    <row r="130" spans="1:137" ht="17.100000000000001" customHeight="1" thickTop="1" x14ac:dyDescent="0.25">
      <c r="A130" s="22">
        <v>3</v>
      </c>
      <c r="B130" s="1" t="s">
        <v>80</v>
      </c>
      <c r="C130" s="23"/>
      <c r="D130" s="23"/>
      <c r="E130" s="23"/>
      <c r="F130" s="22">
        <v>18</v>
      </c>
      <c r="G130" s="21" t="s">
        <v>124</v>
      </c>
      <c r="I130" s="23"/>
      <c r="J130" s="23"/>
      <c r="K130" s="23"/>
      <c r="L130" s="6"/>
      <c r="M130" s="22">
        <v>33</v>
      </c>
      <c r="N130" s="21" t="s">
        <v>186</v>
      </c>
      <c r="U130" s="768">
        <v>0</v>
      </c>
      <c r="V130" s="768"/>
      <c r="W130" s="768" t="s">
        <v>550</v>
      </c>
      <c r="X130" s="768"/>
      <c r="Y130" s="768"/>
      <c r="Z130" s="231" t="s">
        <v>103</v>
      </c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7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82"/>
      <c r="DZ130" s="182"/>
      <c r="EA130" s="7"/>
      <c r="EB130" s="7"/>
      <c r="EC130" s="7"/>
      <c r="ED130" s="7"/>
      <c r="EE130" s="7"/>
      <c r="EF130" s="7"/>
    </row>
    <row r="131" spans="1:137" ht="17.100000000000001" customHeight="1" x14ac:dyDescent="0.25">
      <c r="A131" s="22">
        <v>4</v>
      </c>
      <c r="B131" s="23" t="s">
        <v>81</v>
      </c>
      <c r="C131" s="23"/>
      <c r="D131" s="23"/>
      <c r="E131" s="23"/>
      <c r="F131" s="22">
        <v>19</v>
      </c>
      <c r="G131" s="21" t="s">
        <v>93</v>
      </c>
      <c r="I131" s="23"/>
      <c r="J131" s="23"/>
      <c r="K131" s="23"/>
      <c r="L131" s="6"/>
      <c r="M131" s="22">
        <v>34</v>
      </c>
      <c r="N131" s="21" t="s">
        <v>170</v>
      </c>
      <c r="U131" s="769">
        <v>1</v>
      </c>
      <c r="V131" s="769"/>
      <c r="W131" s="769" t="s">
        <v>553</v>
      </c>
      <c r="X131" s="769"/>
      <c r="Y131" s="769"/>
      <c r="Z131" s="225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78"/>
      <c r="AX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82"/>
      <c r="DZ131" s="182"/>
      <c r="EA131" s="7"/>
      <c r="EB131" s="7"/>
      <c r="EC131" s="7"/>
      <c r="ED131" s="7"/>
      <c r="EE131" s="7"/>
      <c r="EF131" s="7"/>
    </row>
    <row r="132" spans="1:137" ht="17.100000000000001" customHeight="1" x14ac:dyDescent="0.25">
      <c r="A132" s="22">
        <v>5</v>
      </c>
      <c r="B132" s="23" t="s">
        <v>82</v>
      </c>
      <c r="C132" s="23"/>
      <c r="D132" s="23"/>
      <c r="E132" s="23"/>
      <c r="F132" s="22">
        <v>20</v>
      </c>
      <c r="G132" s="23" t="s">
        <v>94</v>
      </c>
      <c r="I132" s="23"/>
      <c r="J132" s="23"/>
      <c r="K132" s="23"/>
      <c r="L132" s="6"/>
      <c r="M132" s="22">
        <v>35</v>
      </c>
      <c r="N132" s="21" t="s">
        <v>353</v>
      </c>
      <c r="U132" s="769">
        <v>2</v>
      </c>
      <c r="V132" s="769"/>
      <c r="W132" s="769" t="s">
        <v>608</v>
      </c>
      <c r="X132" s="769"/>
      <c r="Y132" s="769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78"/>
      <c r="AU132" s="27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82"/>
      <c r="DY132" s="182"/>
      <c r="DZ132" s="7"/>
      <c r="EA132" s="7"/>
      <c r="EB132" s="7"/>
      <c r="EC132" s="7"/>
      <c r="ED132" s="7"/>
      <c r="EE132" s="7"/>
    </row>
    <row r="133" spans="1:137" ht="17.100000000000001" customHeight="1" x14ac:dyDescent="0.25">
      <c r="A133" s="22">
        <v>6</v>
      </c>
      <c r="B133" s="23" t="s">
        <v>84</v>
      </c>
      <c r="C133" s="23"/>
      <c r="D133" s="23"/>
      <c r="E133" s="23"/>
      <c r="F133" s="22">
        <v>21</v>
      </c>
      <c r="G133" s="21" t="s">
        <v>114</v>
      </c>
      <c r="J133" s="23"/>
      <c r="K133" s="23"/>
      <c r="L133" s="6"/>
      <c r="M133" s="22">
        <v>36</v>
      </c>
      <c r="N133" s="21" t="s">
        <v>449</v>
      </c>
      <c r="U133" s="769">
        <v>3</v>
      </c>
      <c r="V133" s="769"/>
      <c r="W133" s="769" t="s">
        <v>609</v>
      </c>
      <c r="X133" s="769"/>
      <c r="Y133" s="769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78"/>
      <c r="AU133" s="27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82"/>
      <c r="DY133" s="182"/>
      <c r="DZ133" s="7"/>
      <c r="EA133" s="7"/>
      <c r="EB133" s="7"/>
      <c r="EC133" s="7"/>
      <c r="ED133" s="7"/>
      <c r="EE133" s="7"/>
    </row>
    <row r="134" spans="1:137" ht="17.100000000000001" customHeight="1" x14ac:dyDescent="0.25">
      <c r="A134" s="22">
        <v>7</v>
      </c>
      <c r="B134" s="23" t="s">
        <v>85</v>
      </c>
      <c r="C134" s="23"/>
      <c r="D134" s="23"/>
      <c r="E134" s="23"/>
      <c r="F134" s="22">
        <v>22</v>
      </c>
      <c r="G134" s="21" t="s">
        <v>95</v>
      </c>
      <c r="I134" s="23"/>
      <c r="J134" s="23"/>
      <c r="K134" s="23"/>
      <c r="L134" s="6"/>
      <c r="M134" s="22">
        <v>37</v>
      </c>
      <c r="N134" s="21" t="s">
        <v>421</v>
      </c>
      <c r="U134" s="769">
        <v>4</v>
      </c>
      <c r="V134" s="769"/>
      <c r="W134" s="769" t="s">
        <v>610</v>
      </c>
      <c r="X134" s="769"/>
      <c r="Y134" s="769"/>
      <c r="Z134" s="226" t="s">
        <v>235</v>
      </c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78"/>
      <c r="AU134" s="27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82"/>
      <c r="DY134" s="182"/>
      <c r="DZ134" s="7"/>
      <c r="EA134" s="7"/>
      <c r="EB134" s="7"/>
      <c r="EC134" s="7"/>
      <c r="ED134" s="7"/>
      <c r="EE134" s="7"/>
    </row>
    <row r="135" spans="1:137" ht="17.100000000000001" customHeight="1" x14ac:dyDescent="0.25">
      <c r="A135" s="22">
        <v>8</v>
      </c>
      <c r="B135" s="23" t="s">
        <v>86</v>
      </c>
      <c r="C135" s="21"/>
      <c r="D135" s="23"/>
      <c r="E135" s="23"/>
      <c r="F135" s="22">
        <v>23</v>
      </c>
      <c r="G135" s="21" t="s">
        <v>452</v>
      </c>
      <c r="I135" s="23"/>
      <c r="J135" s="23"/>
      <c r="K135" s="23"/>
      <c r="L135" s="6"/>
      <c r="M135" s="22">
        <v>38</v>
      </c>
      <c r="N135" s="21" t="s">
        <v>543</v>
      </c>
      <c r="U135" s="697" t="s">
        <v>27</v>
      </c>
      <c r="V135" s="698"/>
      <c r="W135" s="698"/>
      <c r="X135" s="698"/>
      <c r="Y135" s="699"/>
      <c r="Z135" s="226" t="s">
        <v>302</v>
      </c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78"/>
      <c r="AU135" s="27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82"/>
      <c r="DY135" s="182"/>
      <c r="DZ135" s="7"/>
      <c r="EA135" s="7"/>
      <c r="EB135" s="7"/>
      <c r="EC135" s="7"/>
      <c r="ED135" s="7"/>
      <c r="EE135" s="7"/>
    </row>
    <row r="136" spans="1:137" ht="17.100000000000001" customHeight="1" x14ac:dyDescent="0.25">
      <c r="A136" s="22">
        <v>9</v>
      </c>
      <c r="B136" s="21" t="s">
        <v>125</v>
      </c>
      <c r="C136" s="21"/>
      <c r="D136" s="23"/>
      <c r="E136" s="23"/>
      <c r="F136" s="22">
        <v>24</v>
      </c>
      <c r="G136" s="21" t="s">
        <v>107</v>
      </c>
      <c r="I136" s="23"/>
      <c r="J136" s="23"/>
      <c r="K136" s="23"/>
      <c r="L136" s="6"/>
      <c r="M136" s="22">
        <v>39</v>
      </c>
      <c r="N136" s="21" t="s">
        <v>334</v>
      </c>
      <c r="U136" s="769">
        <v>5</v>
      </c>
      <c r="V136" s="769"/>
      <c r="W136" s="769" t="s">
        <v>611</v>
      </c>
      <c r="X136" s="769"/>
      <c r="Y136" s="769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78"/>
      <c r="AU136" s="27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82"/>
      <c r="DY136" s="182"/>
      <c r="DZ136" s="7"/>
      <c r="EA136" s="7"/>
      <c r="EB136" s="7"/>
      <c r="EC136" s="7"/>
      <c r="ED136" s="7"/>
      <c r="EE136" s="7"/>
    </row>
    <row r="137" spans="1:137" ht="17.100000000000001" customHeight="1" x14ac:dyDescent="0.25">
      <c r="A137" s="22">
        <v>10</v>
      </c>
      <c r="B137" s="21" t="s">
        <v>128</v>
      </c>
      <c r="C137" s="21"/>
      <c r="D137" s="21"/>
      <c r="E137" s="21"/>
      <c r="F137" s="22">
        <v>25</v>
      </c>
      <c r="G137" s="21" t="s">
        <v>109</v>
      </c>
      <c r="I137" s="23"/>
      <c r="J137" s="23"/>
      <c r="K137" s="21"/>
      <c r="L137" s="7"/>
      <c r="M137" s="22">
        <v>40</v>
      </c>
      <c r="N137" s="21" t="s">
        <v>600</v>
      </c>
      <c r="U137" s="769">
        <v>6</v>
      </c>
      <c r="V137" s="769"/>
      <c r="W137" s="769" t="s">
        <v>612</v>
      </c>
      <c r="X137" s="769"/>
      <c r="Y137" s="769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78"/>
      <c r="AU137" s="27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82"/>
      <c r="DY137" s="182"/>
      <c r="DZ137" s="7"/>
      <c r="EA137" s="7"/>
      <c r="EB137" s="7"/>
      <c r="EC137" s="7"/>
      <c r="ED137" s="7"/>
      <c r="EE137" s="7"/>
    </row>
    <row r="138" spans="1:137" ht="17.100000000000001" customHeight="1" x14ac:dyDescent="0.25">
      <c r="A138" s="22">
        <v>11</v>
      </c>
      <c r="B138" s="21" t="s">
        <v>90</v>
      </c>
      <c r="C138" s="21"/>
      <c r="D138" s="21"/>
      <c r="E138" s="21"/>
      <c r="F138" s="22">
        <v>26</v>
      </c>
      <c r="G138" s="21" t="s">
        <v>97</v>
      </c>
      <c r="I138" s="21"/>
      <c r="J138" s="21"/>
      <c r="K138" s="21"/>
      <c r="L138" s="7"/>
      <c r="M138" s="22"/>
      <c r="N138" s="21"/>
      <c r="U138" s="769">
        <v>7</v>
      </c>
      <c r="V138" s="769"/>
      <c r="W138" s="769" t="s">
        <v>613</v>
      </c>
      <c r="X138" s="769"/>
      <c r="Y138" s="769"/>
      <c r="AT138" s="278"/>
      <c r="AU138" s="27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82"/>
      <c r="DY138" s="182"/>
      <c r="DZ138" s="7"/>
      <c r="EA138" s="7"/>
      <c r="EB138" s="7"/>
      <c r="EC138" s="7"/>
      <c r="ED138" s="7"/>
      <c r="EE138" s="7"/>
    </row>
    <row r="139" spans="1:137" ht="17.100000000000001" customHeight="1" x14ac:dyDescent="0.25">
      <c r="A139" s="22">
        <v>12</v>
      </c>
      <c r="B139" s="21" t="s">
        <v>91</v>
      </c>
      <c r="C139" s="21"/>
      <c r="D139" s="21"/>
      <c r="E139" s="21"/>
      <c r="F139" s="22">
        <v>27</v>
      </c>
      <c r="G139" s="21" t="s">
        <v>533</v>
      </c>
      <c r="I139" s="21"/>
      <c r="J139" s="21"/>
      <c r="K139" s="21"/>
      <c r="L139" s="7"/>
      <c r="M139" s="278"/>
      <c r="N139" s="21"/>
      <c r="U139" s="769">
        <v>8</v>
      </c>
      <c r="V139" s="769"/>
      <c r="W139" s="769" t="s">
        <v>614</v>
      </c>
      <c r="X139" s="769"/>
      <c r="Y139" s="769"/>
      <c r="AT139" s="278"/>
      <c r="AU139" s="27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82"/>
      <c r="DY139" s="182"/>
      <c r="DZ139" s="7"/>
      <c r="EA139" s="7"/>
      <c r="EB139" s="7"/>
      <c r="EC139" s="7"/>
      <c r="ED139" s="7"/>
      <c r="EE139" s="7"/>
    </row>
    <row r="140" spans="1:137" ht="17.100000000000001" customHeight="1" x14ac:dyDescent="0.25">
      <c r="A140" s="22">
        <v>13</v>
      </c>
      <c r="B140" s="21" t="s">
        <v>126</v>
      </c>
      <c r="C140" s="21"/>
      <c r="D140" s="21"/>
      <c r="E140" s="21"/>
      <c r="F140" s="22">
        <v>28</v>
      </c>
      <c r="G140" s="21" t="s">
        <v>427</v>
      </c>
      <c r="I140" s="21"/>
      <c r="J140" s="21"/>
      <c r="K140" s="21"/>
      <c r="U140" s="697" t="s">
        <v>27</v>
      </c>
      <c r="V140" s="698"/>
      <c r="W140" s="698"/>
      <c r="X140" s="698"/>
      <c r="Y140" s="699"/>
      <c r="AT140" s="278"/>
      <c r="AU140" s="27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</row>
    <row r="141" spans="1:137" ht="17.100000000000001" customHeight="1" x14ac:dyDescent="0.25">
      <c r="A141" s="22">
        <v>14</v>
      </c>
      <c r="B141" s="21" t="s">
        <v>106</v>
      </c>
      <c r="C141" s="21"/>
      <c r="D141" s="21"/>
      <c r="E141" s="21"/>
      <c r="F141" s="22">
        <v>29</v>
      </c>
      <c r="G141" s="21" t="s">
        <v>142</v>
      </c>
      <c r="I141" s="21"/>
      <c r="J141" s="21"/>
      <c r="K141" s="21"/>
      <c r="M141" s="278"/>
      <c r="U141" s="769">
        <v>9</v>
      </c>
      <c r="V141" s="769"/>
      <c r="W141" s="769" t="s">
        <v>615</v>
      </c>
      <c r="X141" s="769"/>
      <c r="Y141" s="769"/>
      <c r="AT141" s="278"/>
      <c r="AU141" s="27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</row>
    <row r="142" spans="1:137" ht="17.100000000000001" customHeight="1" thickBot="1" x14ac:dyDescent="0.3">
      <c r="A142" s="22">
        <v>15</v>
      </c>
      <c r="B142" s="21" t="s">
        <v>96</v>
      </c>
      <c r="C142" s="21"/>
      <c r="D142" s="21"/>
      <c r="E142" s="21"/>
      <c r="F142" s="22">
        <v>30</v>
      </c>
      <c r="G142" s="23" t="s">
        <v>501</v>
      </c>
      <c r="I142" s="21"/>
      <c r="J142" s="21"/>
      <c r="K142" s="21"/>
      <c r="U142" s="821">
        <v>10</v>
      </c>
      <c r="V142" s="821"/>
      <c r="W142" s="821" t="s">
        <v>616</v>
      </c>
      <c r="X142" s="821"/>
      <c r="Y142" s="821"/>
      <c r="AT142" s="278"/>
      <c r="AU142" s="27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</row>
    <row r="143" spans="1:137" ht="17.100000000000001" customHeight="1" thickTop="1" x14ac:dyDescent="0.25">
      <c r="C143" s="21"/>
      <c r="D143" s="21"/>
      <c r="E143" s="21"/>
      <c r="I143" s="21"/>
      <c r="J143" s="21"/>
      <c r="K143" s="21"/>
      <c r="P143" s="631"/>
      <c r="Q143" s="631"/>
      <c r="R143" s="223"/>
      <c r="S143" s="223"/>
      <c r="U143" s="223"/>
      <c r="V143" s="223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</row>
    <row r="144" spans="1:137" ht="17.100000000000001" customHeight="1" x14ac:dyDescent="0.25">
      <c r="C144" s="21"/>
      <c r="D144" s="21"/>
      <c r="E144" s="21"/>
      <c r="I144" s="21"/>
      <c r="J144" s="21"/>
      <c r="K144" s="21"/>
      <c r="P144" s="631"/>
      <c r="Q144" s="631"/>
      <c r="R144" s="223"/>
      <c r="S144" s="223"/>
      <c r="T144" s="223"/>
      <c r="U144" s="223"/>
      <c r="V144" s="223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</row>
    <row r="145" spans="1:137" ht="17.100000000000001" customHeight="1" x14ac:dyDescent="0.25">
      <c r="C145" s="21"/>
      <c r="D145" s="21"/>
      <c r="E145" s="21"/>
      <c r="I145" s="21"/>
      <c r="J145" s="21"/>
      <c r="K145" s="21"/>
      <c r="P145" s="631"/>
      <c r="Q145" s="631"/>
      <c r="R145" s="223"/>
      <c r="S145" s="223"/>
      <c r="T145" s="223"/>
      <c r="U145" s="223"/>
      <c r="V145" s="223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</row>
    <row r="146" spans="1:137" ht="17.100000000000001" customHeight="1" x14ac:dyDescent="0.25">
      <c r="C146" s="21"/>
      <c r="D146" s="21"/>
      <c r="E146" s="21"/>
      <c r="I146" s="21"/>
      <c r="J146" s="21"/>
      <c r="K146" s="21"/>
      <c r="P146" s="631"/>
      <c r="Q146" s="631"/>
      <c r="R146" s="223"/>
      <c r="S146" s="223"/>
      <c r="T146" s="223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</row>
    <row r="147" spans="1:137" ht="17.100000000000001" customHeight="1" x14ac:dyDescent="0.25">
      <c r="C147" s="23"/>
      <c r="D147" s="21"/>
      <c r="E147" s="21"/>
      <c r="I147" s="21"/>
      <c r="J147" s="21"/>
      <c r="K147" s="21"/>
      <c r="P147" s="631"/>
      <c r="Q147" s="631"/>
      <c r="R147" s="223"/>
      <c r="S147" s="223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83"/>
      <c r="BP147" s="183"/>
      <c r="BQ147" s="183"/>
      <c r="BR147" s="183"/>
      <c r="BS147" s="183"/>
      <c r="BT147" s="183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5"/>
      <c r="CG147" s="185"/>
      <c r="CH147" s="7"/>
      <c r="CI147" s="7"/>
      <c r="CJ147" s="7"/>
      <c r="CK147" s="7"/>
      <c r="CL147" s="185"/>
      <c r="CM147" s="185"/>
      <c r="CN147" s="185"/>
      <c r="CO147" s="185"/>
      <c r="CP147" s="185"/>
      <c r="CQ147" s="185"/>
      <c r="CR147" s="185"/>
      <c r="CS147" s="185" t="s">
        <v>349</v>
      </c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</row>
    <row r="148" spans="1:137" ht="17.100000000000001" customHeight="1" x14ac:dyDescent="0.25">
      <c r="D148" s="21"/>
      <c r="E148" s="21"/>
      <c r="I148" s="21"/>
      <c r="J148" s="21"/>
      <c r="K148" s="21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 t="s">
        <v>134</v>
      </c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</row>
    <row r="149" spans="1:137" ht="17.100000000000001" customHeight="1" x14ac:dyDescent="0.25">
      <c r="A149" s="22"/>
      <c r="B149" s="21"/>
      <c r="D149" s="23"/>
      <c r="E149" s="21"/>
      <c r="F149" s="21"/>
      <c r="G149" s="22"/>
      <c r="K149" s="21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276"/>
      <c r="CG149" s="276"/>
      <c r="CH149" s="276"/>
      <c r="CI149" s="276"/>
      <c r="CJ149" s="276"/>
      <c r="CK149" s="276"/>
      <c r="CL149" s="276"/>
      <c r="CM149" s="276"/>
      <c r="CN149" s="276"/>
      <c r="CO149" s="276"/>
      <c r="CP149" s="276"/>
      <c r="CQ149" s="276"/>
      <c r="CR149" s="276"/>
      <c r="CS149" s="276" t="s">
        <v>451</v>
      </c>
      <c r="CT149" s="276"/>
      <c r="CU149" s="276"/>
      <c r="CV149" s="276"/>
      <c r="CW149" s="276"/>
      <c r="CX149" s="276"/>
      <c r="CY149" s="276"/>
      <c r="CZ149" s="276"/>
      <c r="DA149" s="276"/>
      <c r="DB149" s="276"/>
      <c r="DC149" s="276"/>
      <c r="DD149" s="276"/>
      <c r="DE149" s="276"/>
      <c r="DF149" s="276"/>
      <c r="DG149" s="276"/>
      <c r="DH149" s="276"/>
      <c r="DI149" s="276"/>
      <c r="DJ149" s="276"/>
      <c r="DK149" s="276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</row>
    <row r="150" spans="1:137" ht="17.100000000000001" customHeight="1" x14ac:dyDescent="0.25">
      <c r="A150" s="24"/>
      <c r="G150" s="24"/>
      <c r="H150" s="21"/>
      <c r="I150" s="21"/>
      <c r="J150" s="21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 t="s">
        <v>450</v>
      </c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</row>
    <row r="151" spans="1:137" ht="15.95" customHeight="1" x14ac:dyDescent="0.25"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</row>
    <row r="152" spans="1:137" ht="15.95" customHeight="1" x14ac:dyDescent="0.25"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18"/>
      <c r="CG152" s="118"/>
      <c r="CH152" s="118"/>
      <c r="CI152" s="118"/>
      <c r="CJ152" s="118"/>
      <c r="CK152" s="118"/>
      <c r="CL152" s="118"/>
      <c r="CM152" s="118"/>
      <c r="CN152" s="118"/>
      <c r="CO152" s="118"/>
      <c r="CP152" s="118"/>
      <c r="CQ152" s="118"/>
      <c r="CR152" s="118"/>
      <c r="CS152" s="187" t="s">
        <v>140</v>
      </c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18"/>
      <c r="DH152" s="118"/>
      <c r="DI152" s="118"/>
      <c r="DJ152" s="118"/>
      <c r="DK152" s="118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</row>
    <row r="153" spans="1:137" ht="15.95" customHeight="1" x14ac:dyDescent="0.25"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18"/>
      <c r="CG153" s="118"/>
      <c r="CH153" s="118"/>
      <c r="CI153" s="118"/>
      <c r="CJ153" s="118"/>
      <c r="CK153" s="118"/>
      <c r="CL153" s="118"/>
      <c r="CM153" s="118"/>
      <c r="CN153" s="118"/>
      <c r="CO153" s="118"/>
      <c r="CP153" s="118"/>
      <c r="CQ153" s="118"/>
      <c r="CR153" s="118"/>
      <c r="CS153" s="185" t="s">
        <v>134</v>
      </c>
      <c r="CT153" s="185"/>
      <c r="CU153" s="185"/>
      <c r="CV153" s="185"/>
      <c r="CW153" s="185"/>
      <c r="CX153" s="185"/>
      <c r="CY153" s="187"/>
      <c r="CZ153" s="187"/>
      <c r="DA153" s="187"/>
      <c r="DB153" s="187"/>
      <c r="DC153" s="187"/>
      <c r="DD153" s="187"/>
      <c r="DE153" s="187"/>
      <c r="DF153" s="187"/>
      <c r="DG153" s="118"/>
      <c r="DH153" s="118"/>
      <c r="DI153" s="118"/>
      <c r="DJ153" s="118"/>
      <c r="DK153" s="118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</row>
    <row r="154" spans="1:137" ht="15.95" customHeight="1" x14ac:dyDescent="0.25"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18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18"/>
      <c r="CR154" s="118"/>
      <c r="CS154" s="118"/>
      <c r="CT154" s="118"/>
      <c r="CU154" s="118"/>
      <c r="CV154" s="118"/>
      <c r="CW154" s="118"/>
      <c r="CX154" s="118"/>
      <c r="CY154" s="118"/>
      <c r="CZ154" s="118"/>
      <c r="DA154" s="118"/>
      <c r="DB154" s="118"/>
      <c r="DC154" s="118"/>
      <c r="DD154" s="118"/>
      <c r="DE154" s="118"/>
      <c r="DF154" s="118"/>
      <c r="DG154" s="118"/>
      <c r="DH154" s="118"/>
      <c r="DI154" s="118"/>
      <c r="DJ154" s="118"/>
      <c r="DK154" s="118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</row>
    <row r="155" spans="1:137" ht="15.95" customHeight="1" x14ac:dyDescent="0.25"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18"/>
      <c r="CG155" s="118"/>
      <c r="CH155" s="118"/>
      <c r="CI155" s="118"/>
      <c r="CJ155" s="118"/>
      <c r="CK155" s="118"/>
      <c r="CL155" s="118"/>
      <c r="CM155" s="118"/>
      <c r="CN155" s="118"/>
      <c r="CO155" s="118"/>
      <c r="CP155" s="118"/>
      <c r="CQ155" s="118"/>
      <c r="CR155" s="118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18"/>
      <c r="DH155" s="118"/>
      <c r="DI155" s="118"/>
      <c r="DJ155" s="118"/>
      <c r="DK155" s="118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</row>
    <row r="156" spans="1:137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18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87" t="s">
        <v>144</v>
      </c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18"/>
      <c r="DH156" s="118"/>
      <c r="DI156" s="118"/>
      <c r="DJ156" s="118"/>
      <c r="DK156" s="118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</row>
    <row r="157" spans="1:137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18"/>
      <c r="DH157" s="118"/>
      <c r="DI157" s="118"/>
      <c r="DJ157" s="118"/>
      <c r="DK157" s="118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</row>
    <row r="158" spans="1:137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88"/>
      <c r="BV158" s="188"/>
      <c r="BW158" s="188"/>
      <c r="BX158" s="188"/>
      <c r="BY158" s="188"/>
      <c r="BZ158" s="188"/>
      <c r="CA158" s="188"/>
      <c r="CB158" s="188"/>
      <c r="CC158" s="188"/>
      <c r="CD158" s="188"/>
      <c r="CE158" s="188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187"/>
      <c r="DH158" s="187"/>
      <c r="DI158" s="187"/>
      <c r="DJ158" s="187"/>
      <c r="DK158" s="18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</row>
    <row r="159" spans="1:137" ht="15.95" customHeight="1" x14ac:dyDescent="0.25"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</row>
    <row r="160" spans="1:137" ht="15.95" customHeight="1" x14ac:dyDescent="0.25"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18"/>
      <c r="CG160" s="118"/>
      <c r="CH160" s="118"/>
      <c r="CI160" s="118"/>
      <c r="CJ160" s="118"/>
      <c r="CK160" s="118"/>
      <c r="CL160" s="118"/>
      <c r="CM160" s="118"/>
      <c r="CN160" s="118"/>
      <c r="CO160" s="118"/>
      <c r="CP160" s="118"/>
      <c r="CQ160" s="118"/>
      <c r="CR160" s="118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18"/>
      <c r="DH160" s="118"/>
      <c r="DI160" s="118"/>
      <c r="DJ160" s="118"/>
      <c r="DK160" s="118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</row>
    <row r="161" spans="2:137" ht="15.95" customHeight="1" x14ac:dyDescent="0.25">
      <c r="B161" s="105"/>
      <c r="C161" s="105"/>
      <c r="D161" s="105"/>
      <c r="E161" s="105"/>
      <c r="F161" s="105"/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</row>
    <row r="162" spans="2:137" ht="15.95" customHeight="1" x14ac:dyDescent="0.25">
      <c r="B162" s="105"/>
      <c r="C162" s="105"/>
      <c r="E162" s="105"/>
      <c r="F162" s="105"/>
      <c r="G162" s="105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</row>
    <row r="163" spans="2:137" ht="15.95" customHeight="1" x14ac:dyDescent="0.25">
      <c r="B163" s="105"/>
      <c r="C163" s="105"/>
      <c r="E163" s="105"/>
      <c r="F163" s="105"/>
      <c r="G163" s="105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18"/>
      <c r="BN163" s="118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</row>
    <row r="164" spans="2:137" ht="15.95" customHeight="1" x14ac:dyDescent="0.25">
      <c r="B164" s="105"/>
      <c r="C164" s="105"/>
      <c r="E164" s="105"/>
      <c r="F164" s="105"/>
      <c r="G164" s="105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</row>
    <row r="165" spans="2:137" ht="15.95" customHeight="1" x14ac:dyDescent="0.25">
      <c r="B165" s="105"/>
      <c r="C165" s="105"/>
      <c r="E165" s="105"/>
      <c r="F165" s="105"/>
      <c r="G165" s="105"/>
    </row>
    <row r="166" spans="2:137" ht="15.95" customHeight="1" x14ac:dyDescent="0.25">
      <c r="B166" s="105"/>
      <c r="C166" s="105"/>
      <c r="E166" s="105"/>
      <c r="F166" s="105"/>
      <c r="G166" s="105"/>
    </row>
    <row r="167" spans="2:137" ht="15.95" customHeight="1" x14ac:dyDescent="0.25">
      <c r="B167" s="105"/>
      <c r="C167" s="105"/>
      <c r="E167" s="105"/>
      <c r="F167" s="105"/>
      <c r="G167" s="105"/>
    </row>
    <row r="168" spans="2:137" ht="15.95" customHeight="1" x14ac:dyDescent="0.25">
      <c r="B168" s="105"/>
      <c r="C168" s="105"/>
      <c r="D168" s="105"/>
      <c r="E168" s="105"/>
      <c r="F168" s="105"/>
    </row>
    <row r="169" spans="2:137" ht="15.95" customHeight="1" x14ac:dyDescent="0.25">
      <c r="B169" s="105"/>
      <c r="C169" s="105"/>
      <c r="D169" s="105"/>
      <c r="E169" s="105"/>
      <c r="F169" s="105"/>
    </row>
    <row r="170" spans="2:137" ht="15.95" customHeight="1" x14ac:dyDescent="0.25">
      <c r="B170" s="105"/>
      <c r="C170" s="105"/>
      <c r="E170" s="105"/>
      <c r="F170" s="105"/>
    </row>
    <row r="171" spans="2:137" ht="15.95" customHeight="1" x14ac:dyDescent="0.25">
      <c r="B171" s="105"/>
      <c r="C171" s="105"/>
      <c r="E171" s="105"/>
      <c r="F171" s="105"/>
    </row>
    <row r="172" spans="2:137" ht="15.95" customHeight="1" x14ac:dyDescent="0.25">
      <c r="B172" s="105"/>
      <c r="C172" s="105"/>
      <c r="E172" s="105"/>
      <c r="F172" s="105"/>
    </row>
  </sheetData>
  <mergeCells count="169">
    <mergeCell ref="P147:Q147"/>
    <mergeCell ref="U142:V142"/>
    <mergeCell ref="W142:Y142"/>
    <mergeCell ref="P143:Q143"/>
    <mergeCell ref="P144:Q144"/>
    <mergeCell ref="P145:Q145"/>
    <mergeCell ref="P146:Q146"/>
    <mergeCell ref="U138:V138"/>
    <mergeCell ref="W138:Y138"/>
    <mergeCell ref="U139:V139"/>
    <mergeCell ref="W139:Y139"/>
    <mergeCell ref="U140:Y140"/>
    <mergeCell ref="U141:V141"/>
    <mergeCell ref="W141:Y141"/>
    <mergeCell ref="U134:V134"/>
    <mergeCell ref="W134:Y134"/>
    <mergeCell ref="U135:Y135"/>
    <mergeCell ref="U136:V136"/>
    <mergeCell ref="W136:Y136"/>
    <mergeCell ref="U137:V137"/>
    <mergeCell ref="W137:Y137"/>
    <mergeCell ref="U131:V131"/>
    <mergeCell ref="W131:Y131"/>
    <mergeCell ref="U132:V132"/>
    <mergeCell ref="W132:Y132"/>
    <mergeCell ref="U133:V133"/>
    <mergeCell ref="W133:Y133"/>
    <mergeCell ref="A126:C126"/>
    <mergeCell ref="S127:Y127"/>
    <mergeCell ref="U128:V129"/>
    <mergeCell ref="W128:Y129"/>
    <mergeCell ref="U130:V130"/>
    <mergeCell ref="W130:Y130"/>
    <mergeCell ref="A120:C120"/>
    <mergeCell ref="A121:C121"/>
    <mergeCell ref="A122:C122"/>
    <mergeCell ref="A123:C123"/>
    <mergeCell ref="A124:C124"/>
    <mergeCell ref="A125:C125"/>
    <mergeCell ref="A116:C116"/>
    <mergeCell ref="AA116:AA117"/>
    <mergeCell ref="AX116:AX117"/>
    <mergeCell ref="A117:C117"/>
    <mergeCell ref="A118:C118"/>
    <mergeCell ref="A119:C119"/>
    <mergeCell ref="A111:C111"/>
    <mergeCell ref="A112:C112"/>
    <mergeCell ref="AX112:AX113"/>
    <mergeCell ref="A113:C113"/>
    <mergeCell ref="A114:C114"/>
    <mergeCell ref="AA114:AA115"/>
    <mergeCell ref="AX114:AX115"/>
    <mergeCell ref="A115:C115"/>
    <mergeCell ref="A105:C105"/>
    <mergeCell ref="AA105:AA106"/>
    <mergeCell ref="AX105:AX106"/>
    <mergeCell ref="A106:C106"/>
    <mergeCell ref="AX107:AX108"/>
    <mergeCell ref="A109:C109"/>
    <mergeCell ref="AA109:AA110"/>
    <mergeCell ref="AX109:AX110"/>
    <mergeCell ref="A110:C110"/>
    <mergeCell ref="A101:C101"/>
    <mergeCell ref="AA101:AA102"/>
    <mergeCell ref="AX101:AX102"/>
    <mergeCell ref="A103:C103"/>
    <mergeCell ref="AA103:AA104"/>
    <mergeCell ref="AX103:AX104"/>
    <mergeCell ref="A97:C97"/>
    <mergeCell ref="A98:C98"/>
    <mergeCell ref="AA98:AA99"/>
    <mergeCell ref="AX98:AX99"/>
    <mergeCell ref="A99:C99"/>
    <mergeCell ref="A100:C100"/>
    <mergeCell ref="A93:C93"/>
    <mergeCell ref="AA93:AA94"/>
    <mergeCell ref="AX93:AX94"/>
    <mergeCell ref="A94:C94"/>
    <mergeCell ref="A95:C95"/>
    <mergeCell ref="AA95:AA96"/>
    <mergeCell ref="AX95:AX96"/>
    <mergeCell ref="A96:C96"/>
    <mergeCell ref="A88:C88"/>
    <mergeCell ref="AA89:AA90"/>
    <mergeCell ref="AX89:AX90"/>
    <mergeCell ref="A91:C91"/>
    <mergeCell ref="AA91:AA92"/>
    <mergeCell ref="AX91:AX92"/>
    <mergeCell ref="A84:C84"/>
    <mergeCell ref="AA84:AA85"/>
    <mergeCell ref="AX84:AX85"/>
    <mergeCell ref="A85:C85"/>
    <mergeCell ref="A86:C86"/>
    <mergeCell ref="AA86:AA87"/>
    <mergeCell ref="AX86:AX87"/>
    <mergeCell ref="A87:C87"/>
    <mergeCell ref="A80:C80"/>
    <mergeCell ref="AA80:AA81"/>
    <mergeCell ref="AX80:AX81"/>
    <mergeCell ref="A82:C82"/>
    <mergeCell ref="AA82:AA83"/>
    <mergeCell ref="AX82:AX83"/>
    <mergeCell ref="A76:C76"/>
    <mergeCell ref="AA76:AA77"/>
    <mergeCell ref="AX76:AX77"/>
    <mergeCell ref="A77:C77"/>
    <mergeCell ref="A78:C78"/>
    <mergeCell ref="AA78:AA79"/>
    <mergeCell ref="AX78:AX79"/>
    <mergeCell ref="A79:C79"/>
    <mergeCell ref="A69:C69"/>
    <mergeCell ref="A72:C72"/>
    <mergeCell ref="A73:C73"/>
    <mergeCell ref="A74:C74"/>
    <mergeCell ref="AA74:AA75"/>
    <mergeCell ref="AX74:AX75"/>
    <mergeCell ref="A75:C75"/>
    <mergeCell ref="AX70:AX71"/>
    <mergeCell ref="A54:A64"/>
    <mergeCell ref="B54:B64"/>
    <mergeCell ref="A65:C65"/>
    <mergeCell ref="Y65:Z65"/>
    <mergeCell ref="A67:C67"/>
    <mergeCell ref="A68:C68"/>
    <mergeCell ref="D63:X64"/>
    <mergeCell ref="A21:A31"/>
    <mergeCell ref="B21:B31"/>
    <mergeCell ref="Y23:Z23"/>
    <mergeCell ref="A33:A42"/>
    <mergeCell ref="B33:B42"/>
    <mergeCell ref="A43:A53"/>
    <mergeCell ref="B43:B53"/>
    <mergeCell ref="AU8:AV8"/>
    <mergeCell ref="A10:A20"/>
    <mergeCell ref="B10:B20"/>
    <mergeCell ref="D10:X11"/>
    <mergeCell ref="Y18:Z18"/>
    <mergeCell ref="W8:X8"/>
    <mergeCell ref="AB8:AD8"/>
    <mergeCell ref="AI8:AK8"/>
    <mergeCell ref="AL8:AM8"/>
    <mergeCell ref="AE8:AF8"/>
    <mergeCell ref="AI7:AO7"/>
    <mergeCell ref="AN8:AO8"/>
    <mergeCell ref="AP8:AR8"/>
    <mergeCell ref="AP7:AV7"/>
    <mergeCell ref="D8:F8"/>
    <mergeCell ref="G8:H8"/>
    <mergeCell ref="I8:J8"/>
    <mergeCell ref="K8:M8"/>
    <mergeCell ref="N8:O8"/>
    <mergeCell ref="AS8:AT8"/>
    <mergeCell ref="A1:Z1"/>
    <mergeCell ref="A6:A9"/>
    <mergeCell ref="B6:B9"/>
    <mergeCell ref="C6:C9"/>
    <mergeCell ref="D6:X6"/>
    <mergeCell ref="Y6:Z9"/>
    <mergeCell ref="D7:J7"/>
    <mergeCell ref="K7:Q7"/>
    <mergeCell ref="R7:X7"/>
    <mergeCell ref="U8:V8"/>
    <mergeCell ref="P8:Q8"/>
    <mergeCell ref="R8:T8"/>
    <mergeCell ref="AA112:AA113"/>
    <mergeCell ref="AG8:AH8"/>
    <mergeCell ref="AB7:AH7"/>
    <mergeCell ref="AA70:AA71"/>
    <mergeCell ref="AA107:AA108"/>
  </mergeCells>
  <conditionalFormatting sqref="AY12:EC64">
    <cfRule type="cellIs" dxfId="11" priority="1" stopIfTrue="1" operator="greaterThan">
      <formula>1</formula>
    </cfRule>
  </conditionalFormatting>
  <pageMargins left="0.39370078740157483" right="0.19685039370078741" top="0.36" bottom="0.28999999999999998" header="0.31496062992125984" footer="0.25"/>
  <pageSetup paperSize="9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PBrush" shapeId="55297" r:id="rId4">
          <objectPr defaultSize="0" autoPict="0" r:id="rId5">
            <anchor moveWithCells="1" sizeWithCells="1">
              <from>
                <xdr:col>25</xdr:col>
                <xdr:colOff>161925</xdr:colOff>
                <xdr:row>130</xdr:row>
                <xdr:rowOff>104775</xdr:rowOff>
              </from>
              <to>
                <xdr:col>25</xdr:col>
                <xdr:colOff>1238250</xdr:colOff>
                <xdr:row>133</xdr:row>
                <xdr:rowOff>19050</xdr:rowOff>
              </to>
            </anchor>
          </objectPr>
        </oleObject>
      </mc:Choice>
      <mc:Fallback>
        <oleObject progId="PBrush" shapeId="5529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73"/>
  <sheetViews>
    <sheetView topLeftCell="A4" zoomScale="70" zoomScaleNormal="70" workbookViewId="0">
      <pane xSplit="2" ySplit="7" topLeftCell="C59" activePane="bottomRight" state="frozen"/>
      <selection activeCell="A4" sqref="A4"/>
      <selection pane="topRight" activeCell="C4" sqref="C4"/>
      <selection pane="bottomLeft" activeCell="A11" sqref="A11"/>
      <selection pane="bottomRight" activeCell="L65" sqref="L65"/>
    </sheetView>
  </sheetViews>
  <sheetFormatPr defaultRowHeight="15.95" customHeight="1" x14ac:dyDescent="0.25"/>
  <cols>
    <col min="1" max="1" width="4.85546875" style="1" customWidth="1"/>
    <col min="2" max="2" width="7" style="1" customWidth="1"/>
    <col min="3" max="3" width="6.140625" style="1" customWidth="1"/>
    <col min="4" max="8" width="5.7109375" style="1" customWidth="1"/>
    <col min="9" max="10" width="6.5703125" style="1" customWidth="1"/>
    <col min="11" max="15" width="5.7109375" style="1" customWidth="1"/>
    <col min="16" max="16" width="6.7109375" style="1" customWidth="1"/>
    <col min="17" max="17" width="6.5703125" style="1" customWidth="1"/>
    <col min="18" max="21" width="5.7109375" style="1" customWidth="1"/>
    <col min="22" max="22" width="5.85546875" style="1" customWidth="1"/>
    <col min="23" max="24" width="5.7109375" style="1" customWidth="1"/>
    <col min="25" max="25" width="5.140625" style="1" customWidth="1"/>
    <col min="26" max="26" width="31.28515625" style="1" customWidth="1"/>
    <col min="27" max="27" width="0.7109375" style="1" customWidth="1"/>
    <col min="28" max="47" width="6.7109375" style="1" hidden="1" customWidth="1"/>
    <col min="48" max="49" width="6.7109375" style="324" hidden="1" customWidth="1"/>
    <col min="50" max="50" width="2.85546875" style="324" hidden="1" customWidth="1"/>
    <col min="51" max="64" width="4.7109375" style="324" hidden="1" customWidth="1"/>
    <col min="65" max="71" width="4.7109375" style="1" hidden="1" customWidth="1"/>
    <col min="72" max="72" width="5.7109375" style="1" hidden="1" customWidth="1"/>
    <col min="73" max="90" width="4.7109375" style="1" hidden="1" customWidth="1"/>
    <col min="91" max="91" width="5.5703125" style="1" hidden="1" customWidth="1"/>
    <col min="92" max="134" width="4.7109375" style="1" hidden="1" customWidth="1"/>
    <col min="135" max="135" width="1.42578125" style="1" hidden="1" customWidth="1"/>
    <col min="136" max="136" width="5.28515625" style="1" hidden="1" customWidth="1"/>
    <col min="137" max="157" width="5.28515625" style="1" customWidth="1"/>
    <col min="158" max="16384" width="9.140625" style="1"/>
  </cols>
  <sheetData>
    <row r="1" spans="1:169" ht="19.5" customHeight="1" x14ac:dyDescent="0.25">
      <c r="A1" s="811" t="s">
        <v>100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1"/>
      <c r="T1" s="811"/>
      <c r="U1" s="811"/>
      <c r="V1" s="811"/>
      <c r="W1" s="811"/>
      <c r="X1" s="811"/>
      <c r="Y1" s="811"/>
      <c r="Z1" s="811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  <c r="AS1" s="322"/>
      <c r="AT1" s="322"/>
      <c r="AU1" s="322"/>
    </row>
    <row r="2" spans="1:169" ht="18" customHeight="1" x14ac:dyDescent="0.25">
      <c r="A2" s="34" t="s">
        <v>101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</row>
    <row r="3" spans="1:169" ht="18" customHeight="1" x14ac:dyDescent="0.25">
      <c r="A3" s="35" t="s">
        <v>540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</row>
    <row r="4" spans="1:169" ht="18.75" customHeight="1" x14ac:dyDescent="0.25">
      <c r="A4" s="224" t="s">
        <v>115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</row>
    <row r="5" spans="1:169" ht="6" customHeight="1" thickBot="1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spans="1:169" ht="20.25" customHeight="1" thickTop="1" thickBot="1" x14ac:dyDescent="0.3">
      <c r="A6" s="800" t="s">
        <v>12</v>
      </c>
      <c r="B6" s="812" t="s">
        <v>13</v>
      </c>
      <c r="C6" s="815" t="s">
        <v>14</v>
      </c>
      <c r="D6" s="818" t="s">
        <v>11</v>
      </c>
      <c r="E6" s="819"/>
      <c r="F6" s="819"/>
      <c r="G6" s="819"/>
      <c r="H6" s="819"/>
      <c r="I6" s="819"/>
      <c r="J6" s="819"/>
      <c r="K6" s="819"/>
      <c r="L6" s="819"/>
      <c r="M6" s="819"/>
      <c r="N6" s="819"/>
      <c r="O6" s="819"/>
      <c r="P6" s="819"/>
      <c r="Q6" s="819"/>
      <c r="R6" s="819"/>
      <c r="S6" s="819"/>
      <c r="T6" s="819"/>
      <c r="U6" s="819"/>
      <c r="V6" s="819"/>
      <c r="W6" s="819"/>
      <c r="X6" s="820"/>
      <c r="Y6" s="800" t="s">
        <v>15</v>
      </c>
      <c r="Z6" s="801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</row>
    <row r="7" spans="1:169" ht="15" customHeight="1" thickBot="1" x14ac:dyDescent="0.3">
      <c r="A7" s="802"/>
      <c r="B7" s="813"/>
      <c r="C7" s="816"/>
      <c r="D7" s="806" t="s">
        <v>199</v>
      </c>
      <c r="E7" s="807"/>
      <c r="F7" s="807"/>
      <c r="G7" s="807"/>
      <c r="H7" s="807"/>
      <c r="I7" s="807"/>
      <c r="J7" s="808"/>
      <c r="K7" s="807" t="s">
        <v>404</v>
      </c>
      <c r="L7" s="807"/>
      <c r="M7" s="807"/>
      <c r="N7" s="807"/>
      <c r="O7" s="807"/>
      <c r="P7" s="807"/>
      <c r="Q7" s="807"/>
      <c r="R7" s="806" t="s">
        <v>405</v>
      </c>
      <c r="S7" s="807"/>
      <c r="T7" s="807"/>
      <c r="U7" s="807"/>
      <c r="V7" s="807"/>
      <c r="W7" s="807"/>
      <c r="X7" s="808"/>
      <c r="Y7" s="802"/>
      <c r="Z7" s="803"/>
      <c r="AA7" s="189"/>
      <c r="AB7" s="806" t="s">
        <v>199</v>
      </c>
      <c r="AC7" s="807"/>
      <c r="AD7" s="807"/>
      <c r="AE7" s="807"/>
      <c r="AF7" s="807"/>
      <c r="AG7" s="807"/>
      <c r="AH7" s="808"/>
      <c r="AI7" s="807" t="s">
        <v>404</v>
      </c>
      <c r="AJ7" s="807"/>
      <c r="AK7" s="807"/>
      <c r="AL7" s="807"/>
      <c r="AM7" s="807"/>
      <c r="AN7" s="807"/>
      <c r="AO7" s="807"/>
      <c r="AP7" s="806" t="s">
        <v>405</v>
      </c>
      <c r="AQ7" s="807"/>
      <c r="AR7" s="807"/>
      <c r="AS7" s="807"/>
      <c r="AT7" s="807"/>
      <c r="AU7" s="807"/>
      <c r="AV7" s="808"/>
      <c r="AW7" s="277"/>
      <c r="AX7" s="277"/>
    </row>
    <row r="8" spans="1:169" ht="15" customHeight="1" thickBot="1" x14ac:dyDescent="0.3">
      <c r="A8" s="802"/>
      <c r="B8" s="813"/>
      <c r="C8" s="816"/>
      <c r="D8" s="797" t="s">
        <v>423</v>
      </c>
      <c r="E8" s="798"/>
      <c r="F8" s="799"/>
      <c r="G8" s="783" t="s">
        <v>424</v>
      </c>
      <c r="H8" s="784"/>
      <c r="I8" s="809" t="s">
        <v>425</v>
      </c>
      <c r="J8" s="810"/>
      <c r="K8" s="797" t="s">
        <v>423</v>
      </c>
      <c r="L8" s="798"/>
      <c r="M8" s="799"/>
      <c r="N8" s="783" t="s">
        <v>424</v>
      </c>
      <c r="O8" s="784"/>
      <c r="P8" s="809" t="s">
        <v>425</v>
      </c>
      <c r="Q8" s="810"/>
      <c r="R8" s="806" t="s">
        <v>426</v>
      </c>
      <c r="S8" s="807"/>
      <c r="T8" s="786"/>
      <c r="U8" s="785" t="s">
        <v>424</v>
      </c>
      <c r="V8" s="786"/>
      <c r="W8" s="787" t="s">
        <v>425</v>
      </c>
      <c r="X8" s="788"/>
      <c r="Y8" s="802"/>
      <c r="Z8" s="803"/>
      <c r="AA8" s="189"/>
      <c r="AB8" s="797" t="s">
        <v>423</v>
      </c>
      <c r="AC8" s="798"/>
      <c r="AD8" s="799"/>
      <c r="AE8" s="783" t="s">
        <v>424</v>
      </c>
      <c r="AF8" s="784"/>
      <c r="AG8" s="809" t="s">
        <v>425</v>
      </c>
      <c r="AH8" s="810"/>
      <c r="AI8" s="797" t="s">
        <v>423</v>
      </c>
      <c r="AJ8" s="798"/>
      <c r="AK8" s="799"/>
      <c r="AL8" s="783" t="s">
        <v>424</v>
      </c>
      <c r="AM8" s="784"/>
      <c r="AN8" s="809" t="s">
        <v>425</v>
      </c>
      <c r="AO8" s="810"/>
      <c r="AP8" s="806" t="s">
        <v>423</v>
      </c>
      <c r="AQ8" s="807"/>
      <c r="AR8" s="786"/>
      <c r="AS8" s="785" t="s">
        <v>424</v>
      </c>
      <c r="AT8" s="786"/>
      <c r="AU8" s="787" t="s">
        <v>425</v>
      </c>
      <c r="AV8" s="788"/>
      <c r="AW8" s="277"/>
      <c r="AX8" s="277"/>
    </row>
    <row r="9" spans="1:169" ht="14.25" customHeight="1" thickBot="1" x14ac:dyDescent="0.3">
      <c r="A9" s="804"/>
      <c r="B9" s="814"/>
      <c r="C9" s="817"/>
      <c r="D9" s="175">
        <v>1</v>
      </c>
      <c r="E9" s="176">
        <v>2</v>
      </c>
      <c r="F9" s="177">
        <v>3</v>
      </c>
      <c r="G9" s="178">
        <v>1</v>
      </c>
      <c r="H9" s="179">
        <v>2</v>
      </c>
      <c r="I9" s="180">
        <v>1</v>
      </c>
      <c r="J9" s="181">
        <v>2</v>
      </c>
      <c r="K9" s="175">
        <v>1</v>
      </c>
      <c r="L9" s="176">
        <v>2</v>
      </c>
      <c r="M9" s="177">
        <v>3</v>
      </c>
      <c r="N9" s="178">
        <v>1</v>
      </c>
      <c r="O9" s="179">
        <v>2</v>
      </c>
      <c r="P9" s="180">
        <v>1</v>
      </c>
      <c r="Q9" s="181">
        <v>2</v>
      </c>
      <c r="R9" s="175">
        <v>1</v>
      </c>
      <c r="S9" s="177">
        <v>2</v>
      </c>
      <c r="T9" s="210">
        <v>3</v>
      </c>
      <c r="U9" s="178">
        <v>1</v>
      </c>
      <c r="V9" s="179">
        <v>2</v>
      </c>
      <c r="W9" s="180">
        <v>1</v>
      </c>
      <c r="X9" s="181">
        <v>2</v>
      </c>
      <c r="Y9" s="804"/>
      <c r="Z9" s="805"/>
      <c r="AA9" s="189"/>
      <c r="AB9" s="175">
        <v>1</v>
      </c>
      <c r="AC9" s="176">
        <v>2</v>
      </c>
      <c r="AD9" s="177">
        <v>3</v>
      </c>
      <c r="AE9" s="178">
        <v>1</v>
      </c>
      <c r="AF9" s="179">
        <v>2</v>
      </c>
      <c r="AG9" s="180">
        <v>1</v>
      </c>
      <c r="AH9" s="181">
        <v>2</v>
      </c>
      <c r="AI9" s="175">
        <v>1</v>
      </c>
      <c r="AJ9" s="176">
        <v>2</v>
      </c>
      <c r="AK9" s="177">
        <v>3</v>
      </c>
      <c r="AL9" s="178">
        <v>1</v>
      </c>
      <c r="AM9" s="179">
        <v>2</v>
      </c>
      <c r="AN9" s="180">
        <v>1</v>
      </c>
      <c r="AO9" s="181">
        <v>2</v>
      </c>
      <c r="AP9" s="175">
        <v>1</v>
      </c>
      <c r="AQ9" s="177">
        <v>2</v>
      </c>
      <c r="AR9" s="209">
        <v>3</v>
      </c>
      <c r="AS9" s="178">
        <v>1</v>
      </c>
      <c r="AT9" s="179">
        <v>2</v>
      </c>
      <c r="AU9" s="180">
        <v>1</v>
      </c>
      <c r="AV9" s="181">
        <v>2</v>
      </c>
      <c r="AW9" s="195"/>
      <c r="AX9" s="195"/>
      <c r="AY9" s="118" t="s">
        <v>570</v>
      </c>
      <c r="AZ9" s="118" t="s">
        <v>603</v>
      </c>
      <c r="BA9" s="197" t="s">
        <v>453</v>
      </c>
      <c r="BB9" s="118" t="s">
        <v>572</v>
      </c>
      <c r="BC9" s="118" t="s">
        <v>573</v>
      </c>
      <c r="BD9" s="118" t="s">
        <v>341</v>
      </c>
      <c r="BE9" s="118" t="s">
        <v>301</v>
      </c>
      <c r="BF9" s="197" t="s">
        <v>453</v>
      </c>
      <c r="BG9" s="118" t="s">
        <v>509</v>
      </c>
      <c r="BH9" s="118" t="s">
        <v>510</v>
      </c>
      <c r="BI9" s="197" t="s">
        <v>453</v>
      </c>
      <c r="BJ9" s="118" t="s">
        <v>454</v>
      </c>
      <c r="BK9" s="196" t="s">
        <v>574</v>
      </c>
      <c r="BL9" s="197" t="s">
        <v>453</v>
      </c>
      <c r="BM9" s="118" t="s">
        <v>511</v>
      </c>
      <c r="BN9" s="118" t="s">
        <v>512</v>
      </c>
      <c r="BO9" s="197" t="s">
        <v>453</v>
      </c>
      <c r="BP9" s="118" t="s">
        <v>575</v>
      </c>
      <c r="BQ9" s="118" t="s">
        <v>387</v>
      </c>
      <c r="BR9" s="197" t="s">
        <v>453</v>
      </c>
      <c r="BS9" s="118" t="s">
        <v>620</v>
      </c>
      <c r="BT9" s="118" t="s">
        <v>621</v>
      </c>
      <c r="BU9" s="197" t="s">
        <v>453</v>
      </c>
      <c r="BV9" s="118" t="s">
        <v>255</v>
      </c>
      <c r="BW9" s="118" t="s">
        <v>513</v>
      </c>
      <c r="BX9" s="118" t="s">
        <v>256</v>
      </c>
      <c r="BY9" s="197" t="s">
        <v>453</v>
      </c>
      <c r="BZ9" s="118" t="s">
        <v>455</v>
      </c>
      <c r="CA9" s="118" t="s">
        <v>593</v>
      </c>
      <c r="CB9" s="118" t="s">
        <v>576</v>
      </c>
      <c r="CC9" s="197" t="s">
        <v>453</v>
      </c>
      <c r="CD9" s="118" t="s">
        <v>577</v>
      </c>
      <c r="CE9" s="118" t="s">
        <v>578</v>
      </c>
      <c r="CF9" s="197" t="s">
        <v>453</v>
      </c>
      <c r="CG9" s="118" t="s">
        <v>562</v>
      </c>
      <c r="CH9" s="118" t="s">
        <v>569</v>
      </c>
      <c r="CI9" s="118" t="s">
        <v>237</v>
      </c>
      <c r="CJ9" s="118" t="s">
        <v>514</v>
      </c>
      <c r="CK9" s="197" t="s">
        <v>453</v>
      </c>
      <c r="CL9" s="118" t="s">
        <v>456</v>
      </c>
      <c r="CM9" s="118" t="s">
        <v>626</v>
      </c>
      <c r="CN9" s="197" t="s">
        <v>453</v>
      </c>
      <c r="CO9" s="118" t="s">
        <v>581</v>
      </c>
      <c r="CP9" s="118" t="s">
        <v>582</v>
      </c>
      <c r="CQ9" s="118" t="s">
        <v>583</v>
      </c>
      <c r="CR9" s="197" t="s">
        <v>453</v>
      </c>
      <c r="CS9" s="118" t="s">
        <v>241</v>
      </c>
      <c r="CT9" s="118" t="s">
        <v>244</v>
      </c>
      <c r="CU9" s="197" t="s">
        <v>453</v>
      </c>
      <c r="CV9" s="118" t="s">
        <v>457</v>
      </c>
      <c r="CW9" s="118" t="s">
        <v>584</v>
      </c>
      <c r="CX9" s="197" t="s">
        <v>453</v>
      </c>
      <c r="CY9" s="118" t="s">
        <v>515</v>
      </c>
      <c r="CZ9" s="118" t="s">
        <v>585</v>
      </c>
      <c r="DA9" s="118" t="s">
        <v>586</v>
      </c>
      <c r="DB9" s="197" t="s">
        <v>453</v>
      </c>
      <c r="DC9" s="118" t="s">
        <v>516</v>
      </c>
      <c r="DD9" s="118" t="s">
        <v>587</v>
      </c>
      <c r="DE9" s="197" t="s">
        <v>453</v>
      </c>
      <c r="DF9" s="118" t="s">
        <v>517</v>
      </c>
      <c r="DG9" s="118" t="s">
        <v>518</v>
      </c>
      <c r="DH9" s="197" t="s">
        <v>453</v>
      </c>
      <c r="DI9" s="24" t="s">
        <v>588</v>
      </c>
      <c r="DJ9" s="24" t="s">
        <v>589</v>
      </c>
      <c r="DK9" s="197" t="s">
        <v>453</v>
      </c>
      <c r="DL9" s="118" t="s">
        <v>519</v>
      </c>
      <c r="DM9" s="118" t="s">
        <v>520</v>
      </c>
      <c r="DN9" s="197" t="s">
        <v>453</v>
      </c>
      <c r="DO9" s="118" t="s">
        <v>590</v>
      </c>
      <c r="DP9" s="118" t="s">
        <v>617</v>
      </c>
      <c r="DQ9" s="197" t="s">
        <v>453</v>
      </c>
      <c r="DR9" s="118" t="s">
        <v>268</v>
      </c>
      <c r="DS9" s="118" t="s">
        <v>267</v>
      </c>
      <c r="DT9" s="197" t="s">
        <v>453</v>
      </c>
      <c r="DU9" s="118" t="s">
        <v>458</v>
      </c>
      <c r="DV9" s="118" t="s">
        <v>592</v>
      </c>
      <c r="DW9" s="118" t="s">
        <v>287</v>
      </c>
      <c r="DX9" s="118" t="s">
        <v>521</v>
      </c>
      <c r="DY9" s="118" t="s">
        <v>522</v>
      </c>
      <c r="DZ9" s="197" t="s">
        <v>453</v>
      </c>
      <c r="EA9" s="118" t="s">
        <v>523</v>
      </c>
      <c r="EB9" s="118" t="s">
        <v>524</v>
      </c>
      <c r="EC9" s="197" t="s">
        <v>453</v>
      </c>
      <c r="ED9" s="118" t="s">
        <v>391</v>
      </c>
      <c r="EE9" s="118" t="s">
        <v>596</v>
      </c>
      <c r="EF9" s="118"/>
      <c r="EG9" s="118"/>
      <c r="EH9" s="118"/>
      <c r="EI9" s="118"/>
      <c r="EJ9" s="324"/>
      <c r="EK9" s="324"/>
      <c r="EL9" s="324"/>
      <c r="EM9" s="324"/>
      <c r="EN9" s="324"/>
      <c r="EO9" s="324"/>
      <c r="EP9" s="324"/>
      <c r="EQ9" s="324"/>
      <c r="ER9" s="324"/>
      <c r="ES9" s="324"/>
      <c r="ET9" s="324"/>
      <c r="EU9" s="324"/>
      <c r="EV9" s="324"/>
      <c r="EW9" s="324"/>
      <c r="EX9" s="324"/>
      <c r="EY9" s="324"/>
      <c r="EZ9" s="324"/>
      <c r="FA9" s="324"/>
      <c r="FB9" s="324"/>
      <c r="FC9" s="324"/>
      <c r="FD9" s="324"/>
      <c r="FE9" s="324"/>
      <c r="FF9" s="324"/>
      <c r="FG9" s="324"/>
      <c r="FH9" s="324"/>
      <c r="FI9" s="324"/>
      <c r="FJ9" s="324"/>
      <c r="FK9" s="324"/>
      <c r="FL9" s="324"/>
      <c r="FM9" s="324"/>
    </row>
    <row r="10" spans="1:169" ht="21" customHeight="1" thickTop="1" thickBot="1" x14ac:dyDescent="0.3">
      <c r="A10" s="789">
        <v>1</v>
      </c>
      <c r="B10" s="790" t="s">
        <v>16</v>
      </c>
      <c r="C10" s="220">
        <v>0</v>
      </c>
      <c r="D10" s="822" t="s">
        <v>104</v>
      </c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4"/>
      <c r="Y10" s="836" t="s">
        <v>627</v>
      </c>
      <c r="Z10" s="837"/>
      <c r="AA10" s="189"/>
      <c r="AB10" s="195"/>
      <c r="AC10" s="195"/>
      <c r="AD10" s="195"/>
      <c r="AE10" s="195"/>
      <c r="AF10" s="195"/>
      <c r="AG10" s="195"/>
      <c r="AH10" s="195"/>
      <c r="AI10" s="195"/>
      <c r="AJ10" s="195"/>
      <c r="AK10" s="195"/>
      <c r="AL10" s="195"/>
      <c r="AM10" s="195"/>
      <c r="AN10" s="195"/>
      <c r="AO10" s="195"/>
      <c r="AP10" s="195"/>
      <c r="AQ10" s="195"/>
      <c r="AR10" s="195"/>
      <c r="AS10" s="195"/>
      <c r="AT10" s="195"/>
      <c r="AU10" s="195"/>
      <c r="AV10" s="195"/>
      <c r="AW10" s="195"/>
      <c r="AX10" s="195"/>
      <c r="AY10" s="118"/>
      <c r="AZ10" s="118"/>
      <c r="BA10" s="118"/>
      <c r="BB10" s="118"/>
      <c r="BC10" s="118"/>
      <c r="BD10" s="118"/>
      <c r="BE10" s="118"/>
      <c r="BF10" s="197"/>
      <c r="BG10" s="118"/>
      <c r="BH10" s="118"/>
      <c r="BI10" s="197"/>
      <c r="BJ10" s="118"/>
      <c r="BK10" s="196"/>
      <c r="BL10" s="197"/>
      <c r="BM10" s="118"/>
      <c r="BN10" s="118"/>
      <c r="BO10" s="197"/>
      <c r="BP10" s="118"/>
      <c r="BQ10" s="118"/>
      <c r="BR10" s="197"/>
      <c r="BS10" s="197"/>
      <c r="BT10" s="197"/>
      <c r="BU10" s="197"/>
      <c r="BV10" s="118"/>
      <c r="BW10" s="118"/>
      <c r="BX10" s="118"/>
      <c r="BY10" s="197"/>
      <c r="BZ10" s="118"/>
      <c r="CA10" s="118"/>
      <c r="CB10" s="118"/>
      <c r="CC10" s="197"/>
      <c r="CD10" s="118"/>
      <c r="CE10" s="118"/>
      <c r="CF10" s="197"/>
      <c r="CG10" s="118"/>
      <c r="CH10" s="118"/>
      <c r="CI10" s="118"/>
      <c r="CJ10" s="118"/>
      <c r="CK10" s="197"/>
      <c r="CL10" s="118"/>
      <c r="CM10" s="118"/>
      <c r="CN10" s="197"/>
      <c r="CO10" s="118"/>
      <c r="CP10" s="118"/>
      <c r="CQ10" s="118"/>
      <c r="CR10" s="197"/>
      <c r="CS10" s="118"/>
      <c r="CT10" s="118"/>
      <c r="CU10" s="197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97"/>
      <c r="DI10" s="24"/>
      <c r="DJ10" s="24"/>
      <c r="DK10" s="24"/>
      <c r="DL10" s="118"/>
      <c r="DM10" s="118"/>
      <c r="DN10" s="197"/>
      <c r="DO10" s="118"/>
      <c r="DP10" s="118"/>
      <c r="DQ10" s="118"/>
      <c r="DR10" s="118"/>
      <c r="DS10" s="118"/>
      <c r="DT10" s="197"/>
      <c r="DU10" s="118"/>
      <c r="DV10" s="118"/>
      <c r="DW10" s="118"/>
      <c r="DX10" s="118"/>
      <c r="DY10" s="118"/>
      <c r="DZ10" s="197"/>
      <c r="EA10" s="118"/>
      <c r="EB10" s="118"/>
      <c r="EC10" s="197"/>
      <c r="ED10" s="118"/>
      <c r="EE10" s="118"/>
      <c r="EF10" s="118"/>
      <c r="EG10" s="118"/>
      <c r="EH10" s="118"/>
      <c r="EI10" s="118"/>
      <c r="EJ10" s="324"/>
      <c r="EK10" s="324"/>
      <c r="EL10" s="324"/>
      <c r="EM10" s="324"/>
      <c r="EN10" s="324"/>
      <c r="EO10" s="324"/>
      <c r="EP10" s="324"/>
      <c r="EQ10" s="324"/>
      <c r="ER10" s="324"/>
      <c r="ES10" s="324"/>
      <c r="ET10" s="324"/>
      <c r="EU10" s="324"/>
      <c r="EV10" s="324"/>
      <c r="EW10" s="324"/>
      <c r="EX10" s="324"/>
      <c r="EY10" s="324"/>
      <c r="EZ10" s="324"/>
      <c r="FA10" s="324"/>
      <c r="FB10" s="324"/>
      <c r="FC10" s="324"/>
      <c r="FD10" s="324"/>
      <c r="FE10" s="324"/>
      <c r="FF10" s="324"/>
      <c r="FG10" s="324"/>
      <c r="FH10" s="324"/>
      <c r="FI10" s="324"/>
      <c r="FJ10" s="324"/>
      <c r="FK10" s="324"/>
      <c r="FL10" s="324"/>
      <c r="FM10" s="324"/>
    </row>
    <row r="11" spans="1:169" ht="21" customHeight="1" thickBot="1" x14ac:dyDescent="0.3">
      <c r="A11" s="774"/>
      <c r="B11" s="777"/>
      <c r="C11" s="174">
        <v>1</v>
      </c>
      <c r="D11" s="825"/>
      <c r="E11" s="826"/>
      <c r="F11" s="826"/>
      <c r="G11" s="826"/>
      <c r="H11" s="826"/>
      <c r="I11" s="826"/>
      <c r="J11" s="826"/>
      <c r="K11" s="826"/>
      <c r="L11" s="826"/>
      <c r="M11" s="826"/>
      <c r="N11" s="826"/>
      <c r="O11" s="826"/>
      <c r="P11" s="826"/>
      <c r="Q11" s="826"/>
      <c r="R11" s="826"/>
      <c r="S11" s="826"/>
      <c r="T11" s="826"/>
      <c r="U11" s="826"/>
      <c r="V11" s="826"/>
      <c r="W11" s="826"/>
      <c r="X11" s="827"/>
      <c r="Y11" s="47" t="s">
        <v>127</v>
      </c>
      <c r="Z11" s="32"/>
      <c r="AA11" s="2"/>
      <c r="AB11" s="279" t="s">
        <v>603</v>
      </c>
      <c r="AC11" s="279" t="s">
        <v>603</v>
      </c>
      <c r="AD11" s="279" t="s">
        <v>603</v>
      </c>
      <c r="AE11" s="279" t="s">
        <v>603</v>
      </c>
      <c r="AF11" s="279" t="s">
        <v>603</v>
      </c>
      <c r="AG11" s="279" t="s">
        <v>603</v>
      </c>
      <c r="AH11" s="279" t="s">
        <v>603</v>
      </c>
      <c r="AI11" s="279" t="s">
        <v>603</v>
      </c>
      <c r="AJ11" s="279" t="s">
        <v>603</v>
      </c>
      <c r="AK11" s="279" t="s">
        <v>603</v>
      </c>
      <c r="AL11" s="279" t="s">
        <v>603</v>
      </c>
      <c r="AM11" s="279" t="s">
        <v>570</v>
      </c>
      <c r="AN11" s="279" t="s">
        <v>570</v>
      </c>
      <c r="AO11" s="279" t="s">
        <v>570</v>
      </c>
      <c r="AP11" s="279" t="s">
        <v>570</v>
      </c>
      <c r="AQ11" s="279" t="s">
        <v>570</v>
      </c>
      <c r="AR11" s="279" t="s">
        <v>570</v>
      </c>
      <c r="AS11" s="279" t="s">
        <v>570</v>
      </c>
      <c r="AT11" s="279" t="s">
        <v>570</v>
      </c>
      <c r="AU11" s="279" t="s">
        <v>570</v>
      </c>
      <c r="AV11" s="279" t="s">
        <v>570</v>
      </c>
      <c r="AY11" s="118"/>
      <c r="AZ11" s="118"/>
      <c r="BA11" s="118"/>
      <c r="BB11" s="118"/>
      <c r="BC11" s="118"/>
      <c r="BD11" s="118"/>
      <c r="BE11" s="7"/>
      <c r="BF11" s="118"/>
      <c r="BG11" s="118"/>
      <c r="BH11" s="7"/>
      <c r="BI11" s="118"/>
      <c r="BJ11" s="118"/>
      <c r="BK11" s="118"/>
      <c r="BL11" s="118"/>
      <c r="BM11" s="118"/>
      <c r="BN11" s="118"/>
      <c r="BO11" s="118"/>
      <c r="BP11" s="118"/>
      <c r="BQ11" s="27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27"/>
      <c r="DV11" s="118"/>
      <c r="DW11" s="27"/>
      <c r="DX11" s="27"/>
      <c r="DY11" s="27"/>
      <c r="DZ11" s="27"/>
      <c r="EA11" s="27"/>
      <c r="EB11" s="27"/>
      <c r="EC11" s="27"/>
      <c r="ED11" s="7"/>
      <c r="EE11" s="7"/>
      <c r="EF11" s="7"/>
      <c r="EG11" s="7"/>
      <c r="EH11" s="7"/>
      <c r="EI11" s="7"/>
    </row>
    <row r="12" spans="1:169" ht="17.100000000000001" customHeight="1" x14ac:dyDescent="0.25">
      <c r="A12" s="774"/>
      <c r="B12" s="777"/>
      <c r="C12" s="172">
        <v>2</v>
      </c>
      <c r="D12" s="157" t="s">
        <v>287</v>
      </c>
      <c r="E12" s="150" t="s">
        <v>516</v>
      </c>
      <c r="F12" s="161" t="s">
        <v>454</v>
      </c>
      <c r="G12" s="163" t="s">
        <v>577</v>
      </c>
      <c r="H12" s="160" t="s">
        <v>592</v>
      </c>
      <c r="I12" s="159" t="s">
        <v>391</v>
      </c>
      <c r="J12" s="151" t="s">
        <v>523</v>
      </c>
      <c r="K12" s="149" t="s">
        <v>514</v>
      </c>
      <c r="L12" s="150" t="s">
        <v>457</v>
      </c>
      <c r="M12" s="160" t="s">
        <v>341</v>
      </c>
      <c r="N12" s="163" t="s">
        <v>621</v>
      </c>
      <c r="O12" s="160" t="s">
        <v>455</v>
      </c>
      <c r="P12" s="159" t="s">
        <v>581</v>
      </c>
      <c r="Q12" s="151" t="s">
        <v>521</v>
      </c>
      <c r="R12" s="157" t="s">
        <v>511</v>
      </c>
      <c r="S12" s="166" t="s">
        <v>515</v>
      </c>
      <c r="T12" s="160" t="s">
        <v>255</v>
      </c>
      <c r="U12" s="163" t="s">
        <v>268</v>
      </c>
      <c r="V12" s="160" t="s">
        <v>588</v>
      </c>
      <c r="W12" s="159" t="s">
        <v>244</v>
      </c>
      <c r="X12" s="151" t="s">
        <v>509</v>
      </c>
      <c r="Y12" s="26" t="s">
        <v>541</v>
      </c>
      <c r="Z12" s="8"/>
      <c r="AA12" s="2"/>
      <c r="AB12" s="279" t="s">
        <v>603</v>
      </c>
      <c r="AC12" s="279" t="s">
        <v>603</v>
      </c>
      <c r="AD12" s="279" t="s">
        <v>603</v>
      </c>
      <c r="AE12" s="279" t="s">
        <v>603</v>
      </c>
      <c r="AF12" s="279" t="s">
        <v>603</v>
      </c>
      <c r="AG12" s="279" t="s">
        <v>603</v>
      </c>
      <c r="AH12" s="279" t="s">
        <v>603</v>
      </c>
      <c r="AI12" s="279" t="s">
        <v>603</v>
      </c>
      <c r="AJ12" s="279" t="s">
        <v>603</v>
      </c>
      <c r="AK12" s="279" t="s">
        <v>603</v>
      </c>
      <c r="AL12" s="279" t="s">
        <v>603</v>
      </c>
      <c r="AM12" s="279" t="s">
        <v>570</v>
      </c>
      <c r="AN12" s="279" t="s">
        <v>570</v>
      </c>
      <c r="AO12" s="279" t="s">
        <v>570</v>
      </c>
      <c r="AP12" s="279" t="s">
        <v>570</v>
      </c>
      <c r="AQ12" s="279" t="s">
        <v>570</v>
      </c>
      <c r="AR12" s="279" t="s">
        <v>570</v>
      </c>
      <c r="AS12" s="279" t="s">
        <v>570</v>
      </c>
      <c r="AT12" s="279" t="s">
        <v>570</v>
      </c>
      <c r="AU12" s="279" t="s">
        <v>570</v>
      </c>
      <c r="AV12" s="279" t="s">
        <v>570</v>
      </c>
      <c r="AY12" s="118">
        <f>COUNTIF(D12:X12,"A.36")</f>
        <v>0</v>
      </c>
      <c r="AZ12" s="118">
        <f>COUNTIF(D12:X12,"A.40")</f>
        <v>0</v>
      </c>
      <c r="BA12" s="118">
        <f t="shared" ref="BA12:BA64" si="0">SUM(AZ12:AZ12)</f>
        <v>0</v>
      </c>
      <c r="BB12" s="118">
        <f>COUNTIF(D12:X12,"B.24")</f>
        <v>0</v>
      </c>
      <c r="BC12" s="118">
        <f>COUNTIF(D12:X12,"B.27")</f>
        <v>0</v>
      </c>
      <c r="BD12" s="118">
        <f t="shared" ref="BD12:BD64" si="1">COUNTIF(D12:X12,"C.7")</f>
        <v>1</v>
      </c>
      <c r="BE12" s="117">
        <f>COUNTIF(D12:X12,"CP.7")</f>
        <v>0</v>
      </c>
      <c r="BF12" s="118">
        <f t="shared" ref="BF12:BF64" si="2">SUM(BD12:BE12)</f>
        <v>1</v>
      </c>
      <c r="BG12" s="118">
        <f t="shared" ref="BG12:BG64" si="3">COUNTIF(D12:X12,"C.14")</f>
        <v>1</v>
      </c>
      <c r="BH12" s="117">
        <f t="shared" ref="BH12:BH64" si="4">COUNTIF(D12:X12,"CP.14")</f>
        <v>0</v>
      </c>
      <c r="BI12" s="118">
        <f t="shared" ref="BI12:BI64" si="5">SUM(BG12:BH12)</f>
        <v>1</v>
      </c>
      <c r="BJ12" s="118">
        <f>COUNTIF(D12:X12,"C.21")</f>
        <v>1</v>
      </c>
      <c r="BK12" s="118">
        <f>COUNTIF(D12:X12,"CP.21")</f>
        <v>0</v>
      </c>
      <c r="BL12" s="118">
        <f t="shared" ref="BL12:BL64" si="6">SUM(BJ12:BK12)</f>
        <v>1</v>
      </c>
      <c r="BM12" s="117">
        <f t="shared" ref="BM12:BM64" si="7">COUNTIF(D12:X12,"D.13")</f>
        <v>1</v>
      </c>
      <c r="BN12" s="117">
        <f t="shared" ref="BN12:BN64" si="8">COUNTIF(D12:X12,"DP.13")</f>
        <v>0</v>
      </c>
      <c r="BO12" s="117">
        <f t="shared" ref="BO12:BO64" si="9">SUM(BM12:BN12)</f>
        <v>1</v>
      </c>
      <c r="BP12" s="117">
        <f>COUNTIF(D12:X12,"DP.34")</f>
        <v>0</v>
      </c>
      <c r="BQ12" s="117">
        <f>COUNTIF(D12:X12,"O.34")</f>
        <v>0</v>
      </c>
      <c r="BR12" s="117">
        <f t="shared" ref="BR12:BR64" si="10">SUM(BP12:BQ12)</f>
        <v>0</v>
      </c>
      <c r="BS12" s="117">
        <f>COUNTIF(D12:X12,"D.41")</f>
        <v>0</v>
      </c>
      <c r="BT12" s="117">
        <f>COUNTIF(D12:X12,"DP.41")</f>
        <v>1</v>
      </c>
      <c r="BU12" s="117">
        <f>SUM(BS12:BT12)</f>
        <v>1</v>
      </c>
      <c r="BV12" s="117">
        <f t="shared" ref="BV12:BV64" si="11">COUNTIF(D12:X12,"E.10")</f>
        <v>1</v>
      </c>
      <c r="BW12" s="117">
        <f t="shared" ref="BW12:BW64" si="12">COUNTIF(D12:X12,"EP.10")</f>
        <v>0</v>
      </c>
      <c r="BX12" s="117">
        <f t="shared" ref="BX12:BX64" si="13">COUNTIF(D12:X12,"EL.10")</f>
        <v>0</v>
      </c>
      <c r="BY12" s="117">
        <f t="shared" ref="BY12:BY64" si="14">SUM(BV12:BX12)</f>
        <v>1</v>
      </c>
      <c r="BZ12" s="117">
        <f>COUNTIF(D12:X12,"E.20")</f>
        <v>1</v>
      </c>
      <c r="CA12" s="117">
        <f>COUNTIF(D12:X12,"EL.20")</f>
        <v>0</v>
      </c>
      <c r="CB12" s="117">
        <f>COUNTIF(D12:X12,"EP.20")</f>
        <v>0</v>
      </c>
      <c r="CC12" s="117">
        <f t="shared" ref="CC12:CC64" si="15">SUM(BZ12:CB12)</f>
        <v>1</v>
      </c>
      <c r="CD12" s="117">
        <f t="shared" ref="CD12:CD64" si="16">COUNTIF(D12:X12,"E.29")</f>
        <v>1</v>
      </c>
      <c r="CE12" s="117">
        <f>COUNTIF(D12:X12,"EL.29")</f>
        <v>0</v>
      </c>
      <c r="CF12" s="117">
        <f t="shared" ref="CF12:CF64" si="17">SUM(CD12:CE12)</f>
        <v>1</v>
      </c>
      <c r="CG12" s="117">
        <f>COUNTIF(D12:X12,"F.28")</f>
        <v>0</v>
      </c>
      <c r="CH12" s="117">
        <f>COUNTIF(D12:X12,"F.33")</f>
        <v>0</v>
      </c>
      <c r="CI12" s="117">
        <f t="shared" ref="CI12:CI64" si="18">COUNTIF(D12:X12,"G.3")</f>
        <v>0</v>
      </c>
      <c r="CJ12" s="117">
        <f t="shared" ref="CJ12:CJ64" si="19">COUNTIF(D12:X12,"GP.3")</f>
        <v>1</v>
      </c>
      <c r="CK12" s="117">
        <f t="shared" ref="CK12:CK64" si="20">SUM(CI12:CJ12)</f>
        <v>1</v>
      </c>
      <c r="CL12" s="117">
        <f>COUNTIF(D12:X12,"G.22")</f>
        <v>0</v>
      </c>
      <c r="CM12" s="117">
        <f>COUNTIF(D12:X12,"GP.22")</f>
        <v>0</v>
      </c>
      <c r="CN12" s="117">
        <f>SUM(CL12:CM12)</f>
        <v>0</v>
      </c>
      <c r="CO12" s="117">
        <f>COUNTIF(D12:X12,"G.31")</f>
        <v>1</v>
      </c>
      <c r="CP12" s="117">
        <f>COUNTIF(D12:X12,"GP.31")</f>
        <v>0</v>
      </c>
      <c r="CQ12" s="117">
        <f>COUNTIF(D12:X12,"HL.31")</f>
        <v>0</v>
      </c>
      <c r="CR12" s="117">
        <f>SUM(CO12:CQ12)</f>
        <v>1</v>
      </c>
      <c r="CS12" s="117">
        <f t="shared" ref="CS12:CS64" si="21">COUNTIF(D12:X12,"H.6")</f>
        <v>0</v>
      </c>
      <c r="CT12" s="117">
        <f t="shared" ref="CT12:CT64" si="22">COUNTIF(D12:X12,"HL.6")</f>
        <v>1</v>
      </c>
      <c r="CU12" s="117">
        <f t="shared" ref="CU12:CU64" si="23">SUM(CS12:CT12)</f>
        <v>1</v>
      </c>
      <c r="CV12" s="117">
        <f>COUNTIF(D12:X12,"H.18")</f>
        <v>1</v>
      </c>
      <c r="CW12" s="117">
        <f>COUNTIF(D12:X12,"HL.18")</f>
        <v>0</v>
      </c>
      <c r="CX12" s="117">
        <f t="shared" ref="CX12:CX64" si="24">SUM(CV12:CW12)</f>
        <v>1</v>
      </c>
      <c r="CY12" s="117">
        <f t="shared" ref="CY12:CY64" si="25">COUNTIF(D12:X12,"I.2")</f>
        <v>1</v>
      </c>
      <c r="CZ12" s="117">
        <f>COUNTIF(D12:X12,"I.23")</f>
        <v>0</v>
      </c>
      <c r="DA12" s="117">
        <f>COUNTIF(D12:X12,"T.23")</f>
        <v>0</v>
      </c>
      <c r="DB12" s="117">
        <f>SUM(CZ12:DA12)</f>
        <v>0</v>
      </c>
      <c r="DC12" s="117">
        <f t="shared" ref="DC12:DC64" si="26">COUNTIF(D12:X12,"J.4")</f>
        <v>1</v>
      </c>
      <c r="DD12" s="117">
        <f>COUNTIF(D12:X12,"JL.4")</f>
        <v>0</v>
      </c>
      <c r="DE12" s="117">
        <f>SUM(DC12:DD12)</f>
        <v>1</v>
      </c>
      <c r="DF12" s="117">
        <f t="shared" ref="DF12:DF64" si="27">COUNTIF(D12:X12,"J.11")</f>
        <v>0</v>
      </c>
      <c r="DG12" s="117">
        <f t="shared" ref="DG12:DG64" si="28">COUNTIF(D12:X12,"JL.11")</f>
        <v>0</v>
      </c>
      <c r="DH12" s="117">
        <f t="shared" ref="DH12:DH64" si="29">SUM(DF12:DG12)</f>
        <v>0</v>
      </c>
      <c r="DI12" s="117">
        <f>COUNTIF(D12:X12,"JL.17")</f>
        <v>1</v>
      </c>
      <c r="DJ12" s="117">
        <f>COUNTIF(D12:X12,"T.17")</f>
        <v>0</v>
      </c>
      <c r="DK12" s="117">
        <f>SUM(DI12:DJ12)</f>
        <v>1</v>
      </c>
      <c r="DL12" s="117">
        <f t="shared" ref="DL12:DL64" si="30">COUNTIF(D12:X12,"K.5")</f>
        <v>0</v>
      </c>
      <c r="DM12" s="117">
        <f t="shared" ref="DM12:DM64" si="31">COUNTIF(D12:X12,"KL.5")</f>
        <v>0</v>
      </c>
      <c r="DN12" s="117">
        <f t="shared" ref="DN12:DN64" si="32">SUM(DL12:DM12)</f>
        <v>0</v>
      </c>
      <c r="DO12" s="117">
        <f>COUNTIF(D12:X12,"K.39")</f>
        <v>0</v>
      </c>
      <c r="DP12" s="117">
        <f>COUNTIF(D12:X12,"KL.39")</f>
        <v>0</v>
      </c>
      <c r="DQ12" s="117">
        <f>SUM(DO12:DP12)</f>
        <v>0</v>
      </c>
      <c r="DR12" s="117">
        <f t="shared" ref="DR12:DR64" si="33">COUNTIF(D12:X12,"L.9")</f>
        <v>1</v>
      </c>
      <c r="DS12" s="117">
        <f t="shared" ref="DS12:DS64" si="34">COUNTIF(D12:X12,"LL.9")</f>
        <v>0</v>
      </c>
      <c r="DT12" s="117">
        <f t="shared" ref="DT12:DT64" si="35">SUM(DR12:DS12)</f>
        <v>1</v>
      </c>
      <c r="DU12" s="117">
        <f>COUNTIF(D12:X12,"M.19")</f>
        <v>0</v>
      </c>
      <c r="DV12" s="117">
        <f>COUNTIF(D12:X12,"M.26")</f>
        <v>1</v>
      </c>
      <c r="DW12" s="117">
        <f>COUNTIF(D12:X12,"N.30")</f>
        <v>1</v>
      </c>
      <c r="DX12" s="117">
        <f t="shared" ref="DX12:DX64" si="36">COUNTIF(D12:X12,"P.16")</f>
        <v>1</v>
      </c>
      <c r="DY12" s="117">
        <f t="shared" ref="DY12:DY64" si="37">COUNTIF(D12:X12,"PL.16")</f>
        <v>0</v>
      </c>
      <c r="DZ12" s="117">
        <f t="shared" ref="DZ12:DZ64" si="38">SUM(DX12:DY12)</f>
        <v>1</v>
      </c>
      <c r="EA12" s="117">
        <f t="shared" ref="EA12:EA64" si="39">COUNTIF(D12:X12,"R.15")</f>
        <v>1</v>
      </c>
      <c r="EB12" s="117">
        <f t="shared" ref="EB12:EB64" si="40">COUNTIF(D12:X12,"RL.15")</f>
        <v>0</v>
      </c>
      <c r="EC12" s="117">
        <f t="shared" ref="EC12:EC64" si="41">SUM(EA12:EB12)</f>
        <v>1</v>
      </c>
      <c r="ED12" s="118">
        <f>COUNTIF(D12:X12,"T.32")</f>
        <v>1</v>
      </c>
      <c r="EE12" s="118">
        <f>COUNTIF(D12:X12,"X.37")</f>
        <v>0</v>
      </c>
      <c r="EF12" s="7"/>
      <c r="EG12" s="7"/>
      <c r="EH12" s="7"/>
      <c r="EI12" s="7"/>
    </row>
    <row r="13" spans="1:169" ht="17.100000000000001" customHeight="1" x14ac:dyDescent="0.25">
      <c r="A13" s="774"/>
      <c r="B13" s="777"/>
      <c r="C13" s="172">
        <v>3</v>
      </c>
      <c r="D13" s="127" t="s">
        <v>287</v>
      </c>
      <c r="E13" s="72" t="s">
        <v>516</v>
      </c>
      <c r="F13" s="161" t="s">
        <v>454</v>
      </c>
      <c r="G13" s="211" t="s">
        <v>577</v>
      </c>
      <c r="H13" s="201" t="s">
        <v>592</v>
      </c>
      <c r="I13" s="145" t="s">
        <v>391</v>
      </c>
      <c r="J13" s="91" t="s">
        <v>523</v>
      </c>
      <c r="K13" s="61" t="s">
        <v>514</v>
      </c>
      <c r="L13" s="72" t="s">
        <v>457</v>
      </c>
      <c r="M13" s="201" t="s">
        <v>341</v>
      </c>
      <c r="N13" s="211" t="s">
        <v>621</v>
      </c>
      <c r="O13" s="201" t="s">
        <v>455</v>
      </c>
      <c r="P13" s="145" t="s">
        <v>581</v>
      </c>
      <c r="Q13" s="91" t="s">
        <v>521</v>
      </c>
      <c r="R13" s="127" t="s">
        <v>511</v>
      </c>
      <c r="S13" s="153" t="s">
        <v>515</v>
      </c>
      <c r="T13" s="201" t="s">
        <v>255</v>
      </c>
      <c r="U13" s="211" t="s">
        <v>268</v>
      </c>
      <c r="V13" s="201" t="s">
        <v>588</v>
      </c>
      <c r="W13" s="145" t="s">
        <v>244</v>
      </c>
      <c r="X13" s="91" t="s">
        <v>509</v>
      </c>
      <c r="Y13" s="323" t="s">
        <v>118</v>
      </c>
      <c r="Z13" s="20" t="s">
        <v>561</v>
      </c>
      <c r="AA13" s="23"/>
      <c r="AB13" s="279" t="s">
        <v>603</v>
      </c>
      <c r="AC13" s="279" t="s">
        <v>603</v>
      </c>
      <c r="AD13" s="279" t="s">
        <v>603</v>
      </c>
      <c r="AE13" s="279" t="s">
        <v>603</v>
      </c>
      <c r="AF13" s="279" t="s">
        <v>603</v>
      </c>
      <c r="AG13" s="279" t="s">
        <v>603</v>
      </c>
      <c r="AH13" s="279" t="s">
        <v>603</v>
      </c>
      <c r="AI13" s="279" t="s">
        <v>603</v>
      </c>
      <c r="AJ13" s="279" t="s">
        <v>603</v>
      </c>
      <c r="AK13" s="279" t="s">
        <v>603</v>
      </c>
      <c r="AL13" s="279" t="s">
        <v>603</v>
      </c>
      <c r="AM13" s="279" t="s">
        <v>570</v>
      </c>
      <c r="AN13" s="279" t="s">
        <v>570</v>
      </c>
      <c r="AO13" s="279" t="s">
        <v>570</v>
      </c>
      <c r="AP13" s="279" t="s">
        <v>570</v>
      </c>
      <c r="AQ13" s="279" t="s">
        <v>570</v>
      </c>
      <c r="AR13" s="279" t="s">
        <v>570</v>
      </c>
      <c r="AS13" s="279" t="s">
        <v>570</v>
      </c>
      <c r="AT13" s="279" t="s">
        <v>570</v>
      </c>
      <c r="AU13" s="279" t="s">
        <v>570</v>
      </c>
      <c r="AV13" s="279" t="s">
        <v>570</v>
      </c>
      <c r="AX13" s="273"/>
      <c r="AY13" s="118">
        <f t="shared" ref="AY13:AY64" si="42">COUNTIF(D13:X13,"A.36")</f>
        <v>0</v>
      </c>
      <c r="AZ13" s="118">
        <f t="shared" ref="AZ13:AZ64" si="43">COUNTIF(D13:X13,"A.40")</f>
        <v>0</v>
      </c>
      <c r="BA13" s="118">
        <f t="shared" si="0"/>
        <v>0</v>
      </c>
      <c r="BB13" s="118">
        <f t="shared" ref="BB13:BB64" si="44">COUNTIF(D13:X13,"B.24")</f>
        <v>0</v>
      </c>
      <c r="BC13" s="118">
        <f t="shared" ref="BC13:BC64" si="45">COUNTIF(D13:X13,"B.27")</f>
        <v>0</v>
      </c>
      <c r="BD13" s="118">
        <f t="shared" si="1"/>
        <v>1</v>
      </c>
      <c r="BE13" s="117">
        <f t="shared" ref="BE13:BE64" si="46">COUNTIF(D13:X13,"CP.7")</f>
        <v>0</v>
      </c>
      <c r="BF13" s="118">
        <f t="shared" si="2"/>
        <v>1</v>
      </c>
      <c r="BG13" s="118">
        <f t="shared" si="3"/>
        <v>1</v>
      </c>
      <c r="BH13" s="117">
        <f t="shared" si="4"/>
        <v>0</v>
      </c>
      <c r="BI13" s="118">
        <f t="shared" si="5"/>
        <v>1</v>
      </c>
      <c r="BJ13" s="118">
        <f t="shared" ref="BJ13:BJ64" si="47">COUNTIF(D13:X13,"C.21")</f>
        <v>1</v>
      </c>
      <c r="BK13" s="118">
        <f t="shared" ref="BK13:BK64" si="48">COUNTIF(D13:X13,"CP.21")</f>
        <v>0</v>
      </c>
      <c r="BL13" s="118">
        <f t="shared" si="6"/>
        <v>1</v>
      </c>
      <c r="BM13" s="117">
        <f t="shared" si="7"/>
        <v>1</v>
      </c>
      <c r="BN13" s="117">
        <f t="shared" si="8"/>
        <v>0</v>
      </c>
      <c r="BO13" s="117">
        <f t="shared" si="9"/>
        <v>1</v>
      </c>
      <c r="BP13" s="117">
        <f t="shared" ref="BP13:BP63" si="49">COUNTIF(D13:X13,"DP.34")</f>
        <v>0</v>
      </c>
      <c r="BQ13" s="117">
        <f t="shared" ref="BQ13:BQ63" si="50">COUNTIF(D13:X13,"O.34")</f>
        <v>0</v>
      </c>
      <c r="BR13" s="117">
        <f t="shared" si="10"/>
        <v>0</v>
      </c>
      <c r="BS13" s="117">
        <f t="shared" ref="BS13:BS64" si="51">COUNTIF(D13:X13,"D.41")</f>
        <v>0</v>
      </c>
      <c r="BT13" s="117">
        <f t="shared" ref="BT13:BT64" si="52">COUNTIF(D13:X13,"DP.41")</f>
        <v>1</v>
      </c>
      <c r="BU13" s="117">
        <f t="shared" ref="BU13:BU64" si="53">SUM(BS13:BT13)</f>
        <v>1</v>
      </c>
      <c r="BV13" s="117">
        <f t="shared" si="11"/>
        <v>1</v>
      </c>
      <c r="BW13" s="117">
        <f t="shared" si="12"/>
        <v>0</v>
      </c>
      <c r="BX13" s="117">
        <f t="shared" si="13"/>
        <v>0</v>
      </c>
      <c r="BY13" s="117">
        <f t="shared" si="14"/>
        <v>1</v>
      </c>
      <c r="BZ13" s="117">
        <f t="shared" ref="BZ13:BZ64" si="54">COUNTIF(D13:X13,"E.20")</f>
        <v>1</v>
      </c>
      <c r="CA13" s="117">
        <f t="shared" ref="CA13:CA64" si="55">COUNTIF(D13:X13,"EL.20")</f>
        <v>0</v>
      </c>
      <c r="CB13" s="117">
        <f t="shared" ref="CB13:CB64" si="56">COUNTIF(D13:X13,"EP.20")</f>
        <v>0</v>
      </c>
      <c r="CC13" s="117">
        <f t="shared" si="15"/>
        <v>1</v>
      </c>
      <c r="CD13" s="117">
        <f t="shared" si="16"/>
        <v>1</v>
      </c>
      <c r="CE13" s="117">
        <f t="shared" ref="CE13:CE64" si="57">COUNTIF(D13:X13,"EL.29")</f>
        <v>0</v>
      </c>
      <c r="CF13" s="117">
        <f t="shared" si="17"/>
        <v>1</v>
      </c>
      <c r="CG13" s="117">
        <f t="shared" ref="CG13:CG64" si="58">COUNTIF(D13:X13,"F.28")</f>
        <v>0</v>
      </c>
      <c r="CH13" s="117">
        <f t="shared" ref="CH13:CH64" si="59">COUNTIF(D13:X13,"F.33")</f>
        <v>0</v>
      </c>
      <c r="CI13" s="117">
        <f t="shared" si="18"/>
        <v>0</v>
      </c>
      <c r="CJ13" s="117">
        <f t="shared" si="19"/>
        <v>1</v>
      </c>
      <c r="CK13" s="117">
        <f t="shared" si="20"/>
        <v>1</v>
      </c>
      <c r="CL13" s="117">
        <f t="shared" ref="CL13:CL64" si="60">COUNTIF(D13:X13,"G.22")</f>
        <v>0</v>
      </c>
      <c r="CM13" s="117">
        <f t="shared" ref="CM13:CM64" si="61">COUNTIF(D13:X13,"GP.22")</f>
        <v>0</v>
      </c>
      <c r="CN13" s="117">
        <f t="shared" ref="CN13:CN64" si="62">SUM(CL13:CM13)</f>
        <v>0</v>
      </c>
      <c r="CO13" s="117">
        <f t="shared" ref="CO13:CO64" si="63">COUNTIF(D13:X13,"G.31")</f>
        <v>1</v>
      </c>
      <c r="CP13" s="117">
        <f t="shared" ref="CP13:CP64" si="64">COUNTIF(D13:X13,"GP.31")</f>
        <v>0</v>
      </c>
      <c r="CQ13" s="117">
        <f t="shared" ref="CQ13:CQ64" si="65">COUNTIF(D13:X13,"HL.31")</f>
        <v>0</v>
      </c>
      <c r="CR13" s="117">
        <f t="shared" ref="CR13:CR64" si="66">SUM(CO13:CQ13)</f>
        <v>1</v>
      </c>
      <c r="CS13" s="117">
        <f t="shared" si="21"/>
        <v>0</v>
      </c>
      <c r="CT13" s="117">
        <f t="shared" si="22"/>
        <v>1</v>
      </c>
      <c r="CU13" s="117">
        <f t="shared" si="23"/>
        <v>1</v>
      </c>
      <c r="CV13" s="117">
        <f t="shared" ref="CV13:CV64" si="67">COUNTIF(D13:X13,"H.18")</f>
        <v>1</v>
      </c>
      <c r="CW13" s="117">
        <f t="shared" ref="CW13:CW64" si="68">COUNTIF(D13:X13,"HL.18")</f>
        <v>0</v>
      </c>
      <c r="CX13" s="117">
        <f t="shared" si="24"/>
        <v>1</v>
      </c>
      <c r="CY13" s="117">
        <f t="shared" si="25"/>
        <v>1</v>
      </c>
      <c r="CZ13" s="117">
        <f t="shared" ref="CZ13:CZ64" si="69">COUNTIF(D13:X13,"I.23")</f>
        <v>0</v>
      </c>
      <c r="DA13" s="117">
        <f t="shared" ref="DA13:DA64" si="70">COUNTIF(D13:X13,"T.23")</f>
        <v>0</v>
      </c>
      <c r="DB13" s="117">
        <f>SUM(CZ13:DA13)</f>
        <v>0</v>
      </c>
      <c r="DC13" s="117">
        <f t="shared" si="26"/>
        <v>1</v>
      </c>
      <c r="DD13" s="117">
        <f t="shared" ref="DD13:DD64" si="71">COUNTIF(D13:X13,"JL.4")</f>
        <v>0</v>
      </c>
      <c r="DE13" s="117">
        <f t="shared" ref="DE13:DE64" si="72">SUM(DC13:DD13)</f>
        <v>1</v>
      </c>
      <c r="DF13" s="117">
        <f t="shared" si="27"/>
        <v>0</v>
      </c>
      <c r="DG13" s="117">
        <f t="shared" si="28"/>
        <v>0</v>
      </c>
      <c r="DH13" s="117">
        <f t="shared" si="29"/>
        <v>0</v>
      </c>
      <c r="DI13" s="117">
        <f t="shared" ref="DI13:DI64" si="73">COUNTIF(D13:X13,"JL.17")</f>
        <v>1</v>
      </c>
      <c r="DJ13" s="117">
        <f t="shared" ref="DJ13:DJ64" si="74">COUNTIF(D13:X13,"T.17")</f>
        <v>0</v>
      </c>
      <c r="DK13" s="117">
        <f t="shared" ref="DK13:DK64" si="75">SUM(DI13:DJ13)</f>
        <v>1</v>
      </c>
      <c r="DL13" s="117">
        <f t="shared" si="30"/>
        <v>0</v>
      </c>
      <c r="DM13" s="117">
        <f t="shared" si="31"/>
        <v>0</v>
      </c>
      <c r="DN13" s="117">
        <f t="shared" si="32"/>
        <v>0</v>
      </c>
      <c r="DO13" s="117">
        <f t="shared" ref="DO13:DO64" si="76">COUNTIF(D13:X13,"K.39")</f>
        <v>0</v>
      </c>
      <c r="DP13" s="117">
        <f t="shared" ref="DP13:DP64" si="77">COUNTIF(D13:X13,"KL.39")</f>
        <v>0</v>
      </c>
      <c r="DQ13" s="117">
        <f t="shared" ref="DQ13:DQ64" si="78">SUM(DO13:DP13)</f>
        <v>0</v>
      </c>
      <c r="DR13" s="117">
        <f t="shared" si="33"/>
        <v>1</v>
      </c>
      <c r="DS13" s="117">
        <f t="shared" si="34"/>
        <v>0</v>
      </c>
      <c r="DT13" s="117">
        <f t="shared" si="35"/>
        <v>1</v>
      </c>
      <c r="DU13" s="117">
        <f t="shared" ref="DU13:DU64" si="79">COUNTIF(D13:X13,"M.19")</f>
        <v>0</v>
      </c>
      <c r="DV13" s="117">
        <f t="shared" ref="DV13:DV64" si="80">COUNTIF(D13:X13,"M.26")</f>
        <v>1</v>
      </c>
      <c r="DW13" s="117">
        <f t="shared" ref="DW13:DW64" si="81">COUNTIF(D13:X13,"N.30")</f>
        <v>1</v>
      </c>
      <c r="DX13" s="117">
        <f t="shared" si="36"/>
        <v>1</v>
      </c>
      <c r="DY13" s="117">
        <f t="shared" si="37"/>
        <v>0</v>
      </c>
      <c r="DZ13" s="117">
        <f t="shared" si="38"/>
        <v>1</v>
      </c>
      <c r="EA13" s="117">
        <f t="shared" si="39"/>
        <v>1</v>
      </c>
      <c r="EB13" s="117">
        <f t="shared" si="40"/>
        <v>0</v>
      </c>
      <c r="EC13" s="117">
        <f t="shared" si="41"/>
        <v>1</v>
      </c>
      <c r="ED13" s="118">
        <f t="shared" ref="ED13:ED64" si="82">COUNTIF(D13:X13,"T.32")</f>
        <v>1</v>
      </c>
      <c r="EE13" s="118">
        <f t="shared" ref="EE13:EE64" si="83">COUNTIF(D13:X13,"X.37")</f>
        <v>0</v>
      </c>
      <c r="EF13" s="7"/>
      <c r="EG13" s="7"/>
      <c r="EH13" s="7"/>
      <c r="EI13" s="7"/>
    </row>
    <row r="14" spans="1:169" ht="17.100000000000001" customHeight="1" x14ac:dyDescent="0.25">
      <c r="A14" s="774"/>
      <c r="B14" s="777"/>
      <c r="C14" s="172">
        <v>4</v>
      </c>
      <c r="D14" s="78" t="s">
        <v>577</v>
      </c>
      <c r="E14" s="65" t="s">
        <v>516</v>
      </c>
      <c r="F14" s="161" t="s">
        <v>617</v>
      </c>
      <c r="G14" s="164" t="s">
        <v>268</v>
      </c>
      <c r="H14" s="161" t="s">
        <v>391</v>
      </c>
      <c r="I14" s="146" t="s">
        <v>456</v>
      </c>
      <c r="J14" s="288" t="s">
        <v>354</v>
      </c>
      <c r="K14" s="63" t="s">
        <v>517</v>
      </c>
      <c r="L14" s="65" t="s">
        <v>514</v>
      </c>
      <c r="M14" s="161" t="s">
        <v>457</v>
      </c>
      <c r="N14" s="164" t="s">
        <v>455</v>
      </c>
      <c r="O14" s="161" t="s">
        <v>581</v>
      </c>
      <c r="P14" s="146" t="s">
        <v>341</v>
      </c>
      <c r="Q14" s="288" t="s">
        <v>354</v>
      </c>
      <c r="R14" s="78" t="s">
        <v>255</v>
      </c>
      <c r="S14" s="154" t="s">
        <v>511</v>
      </c>
      <c r="T14" s="161" t="s">
        <v>515</v>
      </c>
      <c r="U14" s="164" t="s">
        <v>519</v>
      </c>
      <c r="V14" s="161" t="s">
        <v>586</v>
      </c>
      <c r="W14" s="146" t="s">
        <v>509</v>
      </c>
      <c r="X14" s="85" t="s">
        <v>570</v>
      </c>
      <c r="Y14" s="323" t="s">
        <v>22</v>
      </c>
      <c r="Z14" s="20" t="s">
        <v>502</v>
      </c>
      <c r="AA14" s="23"/>
      <c r="AB14" s="279" t="s">
        <v>573</v>
      </c>
      <c r="AC14" s="279" t="s">
        <v>573</v>
      </c>
      <c r="AD14" s="279" t="s">
        <v>573</v>
      </c>
      <c r="AE14" s="279" t="s">
        <v>573</v>
      </c>
      <c r="AF14" s="279" t="s">
        <v>573</v>
      </c>
      <c r="AG14" s="279" t="s">
        <v>573</v>
      </c>
      <c r="AH14" s="279" t="s">
        <v>573</v>
      </c>
      <c r="AI14" s="279" t="s">
        <v>572</v>
      </c>
      <c r="AJ14" s="279" t="s">
        <v>572</v>
      </c>
      <c r="AK14" s="279" t="s">
        <v>572</v>
      </c>
      <c r="AL14" s="279" t="s">
        <v>572</v>
      </c>
      <c r="AM14" s="279" t="s">
        <v>572</v>
      </c>
      <c r="AN14" s="279" t="s">
        <v>573</v>
      </c>
      <c r="AO14" s="279" t="s">
        <v>573</v>
      </c>
      <c r="AP14" s="279" t="s">
        <v>572</v>
      </c>
      <c r="AQ14" s="279" t="s">
        <v>572</v>
      </c>
      <c r="AR14" s="279" t="s">
        <v>572</v>
      </c>
      <c r="AS14" s="279" t="s">
        <v>572</v>
      </c>
      <c r="AT14" s="279" t="s">
        <v>572</v>
      </c>
      <c r="AU14" s="279" t="s">
        <v>572</v>
      </c>
      <c r="AV14" s="279" t="s">
        <v>572</v>
      </c>
      <c r="AX14" s="273"/>
      <c r="AY14" s="118">
        <f t="shared" si="42"/>
        <v>1</v>
      </c>
      <c r="AZ14" s="118">
        <f t="shared" si="43"/>
        <v>0</v>
      </c>
      <c r="BA14" s="118">
        <f t="shared" si="0"/>
        <v>0</v>
      </c>
      <c r="BB14" s="118">
        <f t="shared" si="44"/>
        <v>0</v>
      </c>
      <c r="BC14" s="118">
        <f t="shared" si="45"/>
        <v>0</v>
      </c>
      <c r="BD14" s="118">
        <f t="shared" si="1"/>
        <v>1</v>
      </c>
      <c r="BE14" s="117">
        <f t="shared" si="46"/>
        <v>0</v>
      </c>
      <c r="BF14" s="118">
        <f t="shared" si="2"/>
        <v>1</v>
      </c>
      <c r="BG14" s="118">
        <f t="shared" si="3"/>
        <v>1</v>
      </c>
      <c r="BH14" s="117">
        <f t="shared" si="4"/>
        <v>0</v>
      </c>
      <c r="BI14" s="118">
        <f t="shared" si="5"/>
        <v>1</v>
      </c>
      <c r="BJ14" s="118">
        <f t="shared" si="47"/>
        <v>0</v>
      </c>
      <c r="BK14" s="118">
        <f t="shared" si="48"/>
        <v>0</v>
      </c>
      <c r="BL14" s="118">
        <f t="shared" si="6"/>
        <v>0</v>
      </c>
      <c r="BM14" s="117">
        <f t="shared" si="7"/>
        <v>1</v>
      </c>
      <c r="BN14" s="117">
        <f t="shared" si="8"/>
        <v>0</v>
      </c>
      <c r="BO14" s="117">
        <f t="shared" si="9"/>
        <v>1</v>
      </c>
      <c r="BP14" s="117">
        <f t="shared" si="49"/>
        <v>0</v>
      </c>
      <c r="BQ14" s="117">
        <f t="shared" si="50"/>
        <v>0</v>
      </c>
      <c r="BR14" s="117">
        <f t="shared" si="10"/>
        <v>0</v>
      </c>
      <c r="BS14" s="117">
        <f t="shared" si="51"/>
        <v>0</v>
      </c>
      <c r="BT14" s="117">
        <f t="shared" si="52"/>
        <v>0</v>
      </c>
      <c r="BU14" s="117">
        <f t="shared" si="53"/>
        <v>0</v>
      </c>
      <c r="BV14" s="117">
        <f t="shared" si="11"/>
        <v>1</v>
      </c>
      <c r="BW14" s="117">
        <f t="shared" si="12"/>
        <v>0</v>
      </c>
      <c r="BX14" s="117">
        <f t="shared" si="13"/>
        <v>0</v>
      </c>
      <c r="BY14" s="117">
        <f t="shared" si="14"/>
        <v>1</v>
      </c>
      <c r="BZ14" s="117">
        <f t="shared" si="54"/>
        <v>1</v>
      </c>
      <c r="CA14" s="117">
        <f t="shared" si="55"/>
        <v>0</v>
      </c>
      <c r="CB14" s="117">
        <f t="shared" si="56"/>
        <v>0</v>
      </c>
      <c r="CC14" s="117">
        <f t="shared" si="15"/>
        <v>1</v>
      </c>
      <c r="CD14" s="117">
        <f t="shared" si="16"/>
        <v>1</v>
      </c>
      <c r="CE14" s="117">
        <f t="shared" si="57"/>
        <v>0</v>
      </c>
      <c r="CF14" s="117">
        <f t="shared" si="17"/>
        <v>1</v>
      </c>
      <c r="CG14" s="117">
        <f t="shared" si="58"/>
        <v>0</v>
      </c>
      <c r="CH14" s="117">
        <f t="shared" si="59"/>
        <v>0</v>
      </c>
      <c r="CI14" s="117">
        <f t="shared" si="18"/>
        <v>0</v>
      </c>
      <c r="CJ14" s="117">
        <f t="shared" si="19"/>
        <v>1</v>
      </c>
      <c r="CK14" s="117">
        <f t="shared" si="20"/>
        <v>1</v>
      </c>
      <c r="CL14" s="117">
        <f t="shared" si="60"/>
        <v>1</v>
      </c>
      <c r="CM14" s="117">
        <f t="shared" si="61"/>
        <v>0</v>
      </c>
      <c r="CN14" s="117">
        <f t="shared" si="62"/>
        <v>1</v>
      </c>
      <c r="CO14" s="117">
        <f t="shared" si="63"/>
        <v>1</v>
      </c>
      <c r="CP14" s="117">
        <f t="shared" si="64"/>
        <v>0</v>
      </c>
      <c r="CQ14" s="117">
        <f t="shared" si="65"/>
        <v>0</v>
      </c>
      <c r="CR14" s="117">
        <f t="shared" si="66"/>
        <v>1</v>
      </c>
      <c r="CS14" s="117">
        <f t="shared" si="21"/>
        <v>0</v>
      </c>
      <c r="CT14" s="117">
        <f t="shared" si="22"/>
        <v>0</v>
      </c>
      <c r="CU14" s="117">
        <f t="shared" si="23"/>
        <v>0</v>
      </c>
      <c r="CV14" s="117">
        <f t="shared" si="67"/>
        <v>1</v>
      </c>
      <c r="CW14" s="117">
        <f t="shared" si="68"/>
        <v>0</v>
      </c>
      <c r="CX14" s="117">
        <f t="shared" si="24"/>
        <v>1</v>
      </c>
      <c r="CY14" s="117">
        <f t="shared" si="25"/>
        <v>1</v>
      </c>
      <c r="CZ14" s="117">
        <f t="shared" si="69"/>
        <v>0</v>
      </c>
      <c r="DA14" s="117">
        <f t="shared" si="70"/>
        <v>1</v>
      </c>
      <c r="DB14" s="117">
        <f>SUM(CZ14:DA14)</f>
        <v>1</v>
      </c>
      <c r="DC14" s="117">
        <f t="shared" si="26"/>
        <v>1</v>
      </c>
      <c r="DD14" s="117">
        <f t="shared" si="71"/>
        <v>0</v>
      </c>
      <c r="DE14" s="117">
        <f t="shared" si="72"/>
        <v>1</v>
      </c>
      <c r="DF14" s="117">
        <f t="shared" si="27"/>
        <v>1</v>
      </c>
      <c r="DG14" s="117">
        <f t="shared" si="28"/>
        <v>0</v>
      </c>
      <c r="DH14" s="117">
        <f t="shared" si="29"/>
        <v>1</v>
      </c>
      <c r="DI14" s="117">
        <f t="shared" si="73"/>
        <v>0</v>
      </c>
      <c r="DJ14" s="117">
        <f t="shared" si="74"/>
        <v>0</v>
      </c>
      <c r="DK14" s="117">
        <f t="shared" si="75"/>
        <v>0</v>
      </c>
      <c r="DL14" s="117">
        <f t="shared" si="30"/>
        <v>1</v>
      </c>
      <c r="DM14" s="117">
        <f t="shared" si="31"/>
        <v>0</v>
      </c>
      <c r="DN14" s="117">
        <f t="shared" si="32"/>
        <v>1</v>
      </c>
      <c r="DO14" s="117">
        <f t="shared" si="76"/>
        <v>0</v>
      </c>
      <c r="DP14" s="117">
        <f t="shared" si="77"/>
        <v>1</v>
      </c>
      <c r="DQ14" s="117">
        <f t="shared" si="78"/>
        <v>1</v>
      </c>
      <c r="DR14" s="117">
        <f t="shared" si="33"/>
        <v>1</v>
      </c>
      <c r="DS14" s="117">
        <f t="shared" si="34"/>
        <v>0</v>
      </c>
      <c r="DT14" s="117">
        <f t="shared" si="35"/>
        <v>1</v>
      </c>
      <c r="DU14" s="117">
        <f t="shared" si="79"/>
        <v>0</v>
      </c>
      <c r="DV14" s="117">
        <f t="shared" si="80"/>
        <v>0</v>
      </c>
      <c r="DW14" s="117">
        <f t="shared" si="81"/>
        <v>0</v>
      </c>
      <c r="DX14" s="117">
        <f t="shared" si="36"/>
        <v>0</v>
      </c>
      <c r="DY14" s="117">
        <f t="shared" si="37"/>
        <v>0</v>
      </c>
      <c r="DZ14" s="117">
        <f t="shared" si="38"/>
        <v>0</v>
      </c>
      <c r="EA14" s="117">
        <f t="shared" si="39"/>
        <v>0</v>
      </c>
      <c r="EB14" s="117">
        <f t="shared" si="40"/>
        <v>0</v>
      </c>
      <c r="EC14" s="117">
        <f t="shared" si="41"/>
        <v>0</v>
      </c>
      <c r="ED14" s="118">
        <f t="shared" si="82"/>
        <v>1</v>
      </c>
      <c r="EE14" s="118">
        <f t="shared" si="83"/>
        <v>0</v>
      </c>
      <c r="EF14" s="7"/>
      <c r="EG14" s="7"/>
      <c r="EH14" s="7"/>
      <c r="EI14" s="7"/>
    </row>
    <row r="15" spans="1:169" ht="17.100000000000001" customHeight="1" x14ac:dyDescent="0.25">
      <c r="A15" s="774"/>
      <c r="B15" s="777"/>
      <c r="C15" s="172">
        <v>5</v>
      </c>
      <c r="D15" s="78" t="s">
        <v>577</v>
      </c>
      <c r="E15" s="65" t="s">
        <v>287</v>
      </c>
      <c r="F15" s="161" t="s">
        <v>617</v>
      </c>
      <c r="G15" s="164" t="s">
        <v>268</v>
      </c>
      <c r="H15" s="161" t="s">
        <v>391</v>
      </c>
      <c r="I15" s="146" t="s">
        <v>456</v>
      </c>
      <c r="J15" s="85" t="s">
        <v>521</v>
      </c>
      <c r="K15" s="63" t="s">
        <v>517</v>
      </c>
      <c r="L15" s="65" t="s">
        <v>514</v>
      </c>
      <c r="M15" s="161" t="s">
        <v>457</v>
      </c>
      <c r="N15" s="164" t="s">
        <v>455</v>
      </c>
      <c r="O15" s="161" t="s">
        <v>581</v>
      </c>
      <c r="P15" s="146" t="s">
        <v>341</v>
      </c>
      <c r="Q15" s="85" t="s">
        <v>574</v>
      </c>
      <c r="R15" s="78" t="s">
        <v>255</v>
      </c>
      <c r="S15" s="154" t="s">
        <v>511</v>
      </c>
      <c r="T15" s="161" t="s">
        <v>515</v>
      </c>
      <c r="U15" s="164" t="s">
        <v>519</v>
      </c>
      <c r="V15" s="161" t="s">
        <v>586</v>
      </c>
      <c r="W15" s="146" t="s">
        <v>509</v>
      </c>
      <c r="X15" s="85" t="s">
        <v>570</v>
      </c>
      <c r="Y15" s="323" t="s">
        <v>28</v>
      </c>
      <c r="Z15" s="20" t="s">
        <v>503</v>
      </c>
      <c r="AA15" s="23"/>
      <c r="AB15" s="279" t="s">
        <v>573</v>
      </c>
      <c r="AC15" s="279" t="s">
        <v>573</v>
      </c>
      <c r="AD15" s="279" t="s">
        <v>573</v>
      </c>
      <c r="AE15" s="279" t="s">
        <v>573</v>
      </c>
      <c r="AF15" s="279" t="s">
        <v>573</v>
      </c>
      <c r="AG15" s="279" t="s">
        <v>573</v>
      </c>
      <c r="AH15" s="279" t="s">
        <v>573</v>
      </c>
      <c r="AI15" s="279" t="s">
        <v>572</v>
      </c>
      <c r="AJ15" s="279" t="s">
        <v>572</v>
      </c>
      <c r="AK15" s="279" t="s">
        <v>572</v>
      </c>
      <c r="AL15" s="279" t="s">
        <v>572</v>
      </c>
      <c r="AM15" s="279" t="s">
        <v>572</v>
      </c>
      <c r="AN15" s="279" t="s">
        <v>573</v>
      </c>
      <c r="AO15" s="279" t="s">
        <v>573</v>
      </c>
      <c r="AP15" s="279" t="s">
        <v>572</v>
      </c>
      <c r="AQ15" s="279" t="s">
        <v>572</v>
      </c>
      <c r="AR15" s="279" t="s">
        <v>572</v>
      </c>
      <c r="AS15" s="279" t="s">
        <v>572</v>
      </c>
      <c r="AT15" s="279" t="s">
        <v>572</v>
      </c>
      <c r="AU15" s="279" t="s">
        <v>572</v>
      </c>
      <c r="AV15" s="279" t="s">
        <v>572</v>
      </c>
      <c r="AX15" s="273"/>
      <c r="AY15" s="118">
        <f t="shared" si="42"/>
        <v>1</v>
      </c>
      <c r="AZ15" s="118">
        <f t="shared" si="43"/>
        <v>0</v>
      </c>
      <c r="BA15" s="118">
        <f t="shared" si="0"/>
        <v>0</v>
      </c>
      <c r="BB15" s="118">
        <f t="shared" si="44"/>
        <v>0</v>
      </c>
      <c r="BC15" s="118">
        <f t="shared" si="45"/>
        <v>0</v>
      </c>
      <c r="BD15" s="118">
        <f t="shared" si="1"/>
        <v>1</v>
      </c>
      <c r="BE15" s="117">
        <f t="shared" si="46"/>
        <v>0</v>
      </c>
      <c r="BF15" s="118">
        <f t="shared" si="2"/>
        <v>1</v>
      </c>
      <c r="BG15" s="118">
        <f t="shared" si="3"/>
        <v>1</v>
      </c>
      <c r="BH15" s="117">
        <f t="shared" si="4"/>
        <v>0</v>
      </c>
      <c r="BI15" s="118">
        <f t="shared" si="5"/>
        <v>1</v>
      </c>
      <c r="BJ15" s="118">
        <f t="shared" si="47"/>
        <v>0</v>
      </c>
      <c r="BK15" s="118">
        <f t="shared" si="48"/>
        <v>1</v>
      </c>
      <c r="BL15" s="118">
        <f t="shared" si="6"/>
        <v>1</v>
      </c>
      <c r="BM15" s="117">
        <f t="shared" si="7"/>
        <v>1</v>
      </c>
      <c r="BN15" s="117">
        <f t="shared" si="8"/>
        <v>0</v>
      </c>
      <c r="BO15" s="117">
        <f t="shared" si="9"/>
        <v>1</v>
      </c>
      <c r="BP15" s="117">
        <f t="shared" si="49"/>
        <v>0</v>
      </c>
      <c r="BQ15" s="117">
        <f t="shared" si="50"/>
        <v>0</v>
      </c>
      <c r="BR15" s="117">
        <f t="shared" si="10"/>
        <v>0</v>
      </c>
      <c r="BS15" s="117">
        <f t="shared" si="51"/>
        <v>0</v>
      </c>
      <c r="BT15" s="117">
        <f t="shared" si="52"/>
        <v>0</v>
      </c>
      <c r="BU15" s="117">
        <f t="shared" si="53"/>
        <v>0</v>
      </c>
      <c r="BV15" s="117">
        <f t="shared" si="11"/>
        <v>1</v>
      </c>
      <c r="BW15" s="117">
        <f t="shared" si="12"/>
        <v>0</v>
      </c>
      <c r="BX15" s="117">
        <f t="shared" si="13"/>
        <v>0</v>
      </c>
      <c r="BY15" s="117">
        <f t="shared" si="14"/>
        <v>1</v>
      </c>
      <c r="BZ15" s="117">
        <f t="shared" si="54"/>
        <v>1</v>
      </c>
      <c r="CA15" s="117">
        <f t="shared" si="55"/>
        <v>0</v>
      </c>
      <c r="CB15" s="117">
        <f t="shared" si="56"/>
        <v>0</v>
      </c>
      <c r="CC15" s="117">
        <f t="shared" si="15"/>
        <v>1</v>
      </c>
      <c r="CD15" s="117">
        <f t="shared" si="16"/>
        <v>1</v>
      </c>
      <c r="CE15" s="117">
        <f t="shared" si="57"/>
        <v>0</v>
      </c>
      <c r="CF15" s="117">
        <f t="shared" si="17"/>
        <v>1</v>
      </c>
      <c r="CG15" s="117">
        <f t="shared" si="58"/>
        <v>0</v>
      </c>
      <c r="CH15" s="117">
        <f t="shared" si="59"/>
        <v>0</v>
      </c>
      <c r="CI15" s="117">
        <f t="shared" si="18"/>
        <v>0</v>
      </c>
      <c r="CJ15" s="117">
        <f t="shared" si="19"/>
        <v>1</v>
      </c>
      <c r="CK15" s="117">
        <f t="shared" si="20"/>
        <v>1</v>
      </c>
      <c r="CL15" s="117">
        <f t="shared" si="60"/>
        <v>1</v>
      </c>
      <c r="CM15" s="117">
        <f t="shared" si="61"/>
        <v>0</v>
      </c>
      <c r="CN15" s="117">
        <f t="shared" si="62"/>
        <v>1</v>
      </c>
      <c r="CO15" s="117">
        <f t="shared" si="63"/>
        <v>1</v>
      </c>
      <c r="CP15" s="117">
        <f t="shared" si="64"/>
        <v>0</v>
      </c>
      <c r="CQ15" s="117">
        <f t="shared" si="65"/>
        <v>0</v>
      </c>
      <c r="CR15" s="117">
        <f t="shared" si="66"/>
        <v>1</v>
      </c>
      <c r="CS15" s="117">
        <f t="shared" si="21"/>
        <v>0</v>
      </c>
      <c r="CT15" s="117">
        <f t="shared" si="22"/>
        <v>0</v>
      </c>
      <c r="CU15" s="117">
        <f t="shared" si="23"/>
        <v>0</v>
      </c>
      <c r="CV15" s="117">
        <f t="shared" si="67"/>
        <v>1</v>
      </c>
      <c r="CW15" s="117">
        <f t="shared" si="68"/>
        <v>0</v>
      </c>
      <c r="CX15" s="117">
        <f t="shared" si="24"/>
        <v>1</v>
      </c>
      <c r="CY15" s="117">
        <f t="shared" si="25"/>
        <v>1</v>
      </c>
      <c r="CZ15" s="117">
        <f t="shared" si="69"/>
        <v>0</v>
      </c>
      <c r="DA15" s="117">
        <f t="shared" si="70"/>
        <v>1</v>
      </c>
      <c r="DB15" s="117">
        <f t="shared" ref="DB15:DB64" si="84">SUM(CZ15:DA15)</f>
        <v>1</v>
      </c>
      <c r="DC15" s="117">
        <f t="shared" si="26"/>
        <v>0</v>
      </c>
      <c r="DD15" s="117">
        <f t="shared" si="71"/>
        <v>0</v>
      </c>
      <c r="DE15" s="117">
        <f t="shared" si="72"/>
        <v>0</v>
      </c>
      <c r="DF15" s="117">
        <f t="shared" si="27"/>
        <v>1</v>
      </c>
      <c r="DG15" s="117">
        <f t="shared" si="28"/>
        <v>0</v>
      </c>
      <c r="DH15" s="117">
        <f t="shared" si="29"/>
        <v>1</v>
      </c>
      <c r="DI15" s="117">
        <f t="shared" si="73"/>
        <v>0</v>
      </c>
      <c r="DJ15" s="117">
        <f t="shared" si="74"/>
        <v>0</v>
      </c>
      <c r="DK15" s="117">
        <f t="shared" si="75"/>
        <v>0</v>
      </c>
      <c r="DL15" s="117">
        <f t="shared" si="30"/>
        <v>1</v>
      </c>
      <c r="DM15" s="117">
        <f t="shared" si="31"/>
        <v>0</v>
      </c>
      <c r="DN15" s="117">
        <f t="shared" si="32"/>
        <v>1</v>
      </c>
      <c r="DO15" s="117">
        <f t="shared" si="76"/>
        <v>0</v>
      </c>
      <c r="DP15" s="117">
        <f t="shared" si="77"/>
        <v>1</v>
      </c>
      <c r="DQ15" s="117">
        <f t="shared" si="78"/>
        <v>1</v>
      </c>
      <c r="DR15" s="117">
        <f t="shared" si="33"/>
        <v>1</v>
      </c>
      <c r="DS15" s="117">
        <f t="shared" si="34"/>
        <v>0</v>
      </c>
      <c r="DT15" s="117">
        <f t="shared" si="35"/>
        <v>1</v>
      </c>
      <c r="DU15" s="117">
        <f t="shared" si="79"/>
        <v>0</v>
      </c>
      <c r="DV15" s="117">
        <f t="shared" si="80"/>
        <v>0</v>
      </c>
      <c r="DW15" s="117">
        <f t="shared" si="81"/>
        <v>1</v>
      </c>
      <c r="DX15" s="117">
        <f t="shared" si="36"/>
        <v>1</v>
      </c>
      <c r="DY15" s="117">
        <f t="shared" si="37"/>
        <v>0</v>
      </c>
      <c r="DZ15" s="117">
        <f t="shared" si="38"/>
        <v>1</v>
      </c>
      <c r="EA15" s="117">
        <f t="shared" si="39"/>
        <v>0</v>
      </c>
      <c r="EB15" s="117">
        <f t="shared" si="40"/>
        <v>0</v>
      </c>
      <c r="EC15" s="117">
        <f t="shared" si="41"/>
        <v>0</v>
      </c>
      <c r="ED15" s="118">
        <f t="shared" si="82"/>
        <v>1</v>
      </c>
      <c r="EE15" s="118">
        <f t="shared" si="83"/>
        <v>0</v>
      </c>
      <c r="EF15" s="7"/>
      <c r="EG15" s="7"/>
      <c r="EH15" s="7"/>
      <c r="EI15" s="7"/>
    </row>
    <row r="16" spans="1:169" ht="17.100000000000001" customHeight="1" x14ac:dyDescent="0.25">
      <c r="A16" s="774"/>
      <c r="B16" s="777"/>
      <c r="C16" s="172">
        <v>6</v>
      </c>
      <c r="D16" s="78" t="s">
        <v>516</v>
      </c>
      <c r="E16" s="65" t="s">
        <v>287</v>
      </c>
      <c r="F16" s="161" t="s">
        <v>617</v>
      </c>
      <c r="G16" s="164" t="s">
        <v>268</v>
      </c>
      <c r="H16" s="161" t="s">
        <v>456</v>
      </c>
      <c r="I16" s="146" t="s">
        <v>596</v>
      </c>
      <c r="J16" s="85" t="s">
        <v>521</v>
      </c>
      <c r="K16" s="63" t="s">
        <v>585</v>
      </c>
      <c r="L16" s="65" t="s">
        <v>341</v>
      </c>
      <c r="M16" s="161" t="s">
        <v>514</v>
      </c>
      <c r="N16" s="164" t="s">
        <v>581</v>
      </c>
      <c r="O16" s="283" t="s">
        <v>354</v>
      </c>
      <c r="P16" s="284" t="s">
        <v>354</v>
      </c>
      <c r="Q16" s="85" t="s">
        <v>574</v>
      </c>
      <c r="R16" s="158" t="s">
        <v>515</v>
      </c>
      <c r="S16" s="154" t="s">
        <v>241</v>
      </c>
      <c r="T16" s="161" t="s">
        <v>511</v>
      </c>
      <c r="U16" s="164" t="s">
        <v>575</v>
      </c>
      <c r="V16" s="283" t="s">
        <v>354</v>
      </c>
      <c r="W16" s="146" t="s">
        <v>523</v>
      </c>
      <c r="X16" s="85" t="s">
        <v>570</v>
      </c>
      <c r="Y16" s="323" t="s">
        <v>29</v>
      </c>
      <c r="Z16" s="20" t="s">
        <v>504</v>
      </c>
      <c r="AA16" s="23"/>
      <c r="AB16" s="279" t="s">
        <v>454</v>
      </c>
      <c r="AC16" s="279" t="s">
        <v>454</v>
      </c>
      <c r="AD16" s="279" t="s">
        <v>454</v>
      </c>
      <c r="AE16" s="279" t="s">
        <v>454</v>
      </c>
      <c r="AF16" s="279" t="s">
        <v>454</v>
      </c>
      <c r="AG16" s="279" t="s">
        <v>454</v>
      </c>
      <c r="AH16" s="279" t="s">
        <v>454</v>
      </c>
      <c r="AI16" s="279" t="s">
        <v>341</v>
      </c>
      <c r="AJ16" s="279" t="s">
        <v>341</v>
      </c>
      <c r="AK16" s="279" t="s">
        <v>341</v>
      </c>
      <c r="AL16" s="279" t="s">
        <v>341</v>
      </c>
      <c r="AM16" s="279" t="s">
        <v>341</v>
      </c>
      <c r="AN16" s="279" t="s">
        <v>341</v>
      </c>
      <c r="AO16" s="279" t="s">
        <v>341</v>
      </c>
      <c r="AP16" s="279" t="s">
        <v>509</v>
      </c>
      <c r="AQ16" s="279" t="s">
        <v>509</v>
      </c>
      <c r="AR16" s="279" t="s">
        <v>509</v>
      </c>
      <c r="AS16" s="279" t="s">
        <v>509</v>
      </c>
      <c r="AT16" s="279" t="s">
        <v>509</v>
      </c>
      <c r="AU16" s="279" t="s">
        <v>509</v>
      </c>
      <c r="AV16" s="279" t="s">
        <v>509</v>
      </c>
      <c r="AX16" s="273"/>
      <c r="AY16" s="118">
        <f t="shared" si="42"/>
        <v>1</v>
      </c>
      <c r="AZ16" s="118">
        <f t="shared" si="43"/>
        <v>0</v>
      </c>
      <c r="BA16" s="118">
        <f t="shared" si="0"/>
        <v>0</v>
      </c>
      <c r="BB16" s="118">
        <f t="shared" si="44"/>
        <v>0</v>
      </c>
      <c r="BC16" s="118">
        <f t="shared" si="45"/>
        <v>0</v>
      </c>
      <c r="BD16" s="118">
        <f t="shared" si="1"/>
        <v>1</v>
      </c>
      <c r="BE16" s="117">
        <f t="shared" si="46"/>
        <v>0</v>
      </c>
      <c r="BF16" s="118">
        <f t="shared" si="2"/>
        <v>1</v>
      </c>
      <c r="BG16" s="118">
        <f t="shared" si="3"/>
        <v>0</v>
      </c>
      <c r="BH16" s="117">
        <f t="shared" si="4"/>
        <v>0</v>
      </c>
      <c r="BI16" s="118">
        <f t="shared" si="5"/>
        <v>0</v>
      </c>
      <c r="BJ16" s="118">
        <f t="shared" si="47"/>
        <v>0</v>
      </c>
      <c r="BK16" s="118">
        <f t="shared" si="48"/>
        <v>1</v>
      </c>
      <c r="BL16" s="118">
        <f t="shared" si="6"/>
        <v>1</v>
      </c>
      <c r="BM16" s="117">
        <f t="shared" si="7"/>
        <v>1</v>
      </c>
      <c r="BN16" s="117">
        <f t="shared" si="8"/>
        <v>0</v>
      </c>
      <c r="BO16" s="117">
        <f t="shared" si="9"/>
        <v>1</v>
      </c>
      <c r="BP16" s="117">
        <f t="shared" si="49"/>
        <v>1</v>
      </c>
      <c r="BQ16" s="117">
        <f t="shared" si="50"/>
        <v>0</v>
      </c>
      <c r="BR16" s="117">
        <f t="shared" si="10"/>
        <v>1</v>
      </c>
      <c r="BS16" s="117">
        <f t="shared" si="51"/>
        <v>0</v>
      </c>
      <c r="BT16" s="117">
        <f t="shared" si="52"/>
        <v>0</v>
      </c>
      <c r="BU16" s="117">
        <f t="shared" si="53"/>
        <v>0</v>
      </c>
      <c r="BV16" s="117">
        <f t="shared" si="11"/>
        <v>0</v>
      </c>
      <c r="BW16" s="117">
        <f t="shared" si="12"/>
        <v>0</v>
      </c>
      <c r="BX16" s="117">
        <f t="shared" si="13"/>
        <v>0</v>
      </c>
      <c r="BY16" s="117">
        <f t="shared" si="14"/>
        <v>0</v>
      </c>
      <c r="BZ16" s="117">
        <f t="shared" si="54"/>
        <v>0</v>
      </c>
      <c r="CA16" s="117">
        <f t="shared" si="55"/>
        <v>0</v>
      </c>
      <c r="CB16" s="117">
        <f t="shared" si="56"/>
        <v>0</v>
      </c>
      <c r="CC16" s="117">
        <f t="shared" si="15"/>
        <v>0</v>
      </c>
      <c r="CD16" s="117">
        <f t="shared" si="16"/>
        <v>0</v>
      </c>
      <c r="CE16" s="117">
        <f t="shared" si="57"/>
        <v>0</v>
      </c>
      <c r="CF16" s="117">
        <f t="shared" si="17"/>
        <v>0</v>
      </c>
      <c r="CG16" s="117">
        <f t="shared" si="58"/>
        <v>0</v>
      </c>
      <c r="CH16" s="117">
        <f t="shared" si="59"/>
        <v>0</v>
      </c>
      <c r="CI16" s="117">
        <f t="shared" si="18"/>
        <v>0</v>
      </c>
      <c r="CJ16" s="117">
        <f t="shared" si="19"/>
        <v>1</v>
      </c>
      <c r="CK16" s="117">
        <f t="shared" si="20"/>
        <v>1</v>
      </c>
      <c r="CL16" s="117">
        <f t="shared" si="60"/>
        <v>1</v>
      </c>
      <c r="CM16" s="117">
        <f t="shared" si="61"/>
        <v>0</v>
      </c>
      <c r="CN16" s="117">
        <f t="shared" si="62"/>
        <v>1</v>
      </c>
      <c r="CO16" s="117">
        <f t="shared" si="63"/>
        <v>1</v>
      </c>
      <c r="CP16" s="117">
        <f t="shared" si="64"/>
        <v>0</v>
      </c>
      <c r="CQ16" s="117">
        <f t="shared" si="65"/>
        <v>0</v>
      </c>
      <c r="CR16" s="117">
        <f t="shared" si="66"/>
        <v>1</v>
      </c>
      <c r="CS16" s="117">
        <f t="shared" si="21"/>
        <v>1</v>
      </c>
      <c r="CT16" s="117">
        <f t="shared" si="22"/>
        <v>0</v>
      </c>
      <c r="CU16" s="117">
        <f t="shared" si="23"/>
        <v>1</v>
      </c>
      <c r="CV16" s="117">
        <f t="shared" si="67"/>
        <v>0</v>
      </c>
      <c r="CW16" s="117">
        <f t="shared" si="68"/>
        <v>0</v>
      </c>
      <c r="CX16" s="117">
        <f t="shared" si="24"/>
        <v>0</v>
      </c>
      <c r="CY16" s="117">
        <f t="shared" si="25"/>
        <v>1</v>
      </c>
      <c r="CZ16" s="117">
        <f t="shared" si="69"/>
        <v>1</v>
      </c>
      <c r="DA16" s="117">
        <f t="shared" si="70"/>
        <v>0</v>
      </c>
      <c r="DB16" s="117">
        <f t="shared" si="84"/>
        <v>1</v>
      </c>
      <c r="DC16" s="117">
        <f t="shared" si="26"/>
        <v>1</v>
      </c>
      <c r="DD16" s="117">
        <f t="shared" si="71"/>
        <v>0</v>
      </c>
      <c r="DE16" s="117">
        <f t="shared" si="72"/>
        <v>1</v>
      </c>
      <c r="DF16" s="117">
        <f t="shared" si="27"/>
        <v>0</v>
      </c>
      <c r="DG16" s="117">
        <f t="shared" si="28"/>
        <v>0</v>
      </c>
      <c r="DH16" s="117">
        <f t="shared" si="29"/>
        <v>0</v>
      </c>
      <c r="DI16" s="117">
        <f t="shared" si="73"/>
        <v>0</v>
      </c>
      <c r="DJ16" s="117">
        <f t="shared" si="74"/>
        <v>0</v>
      </c>
      <c r="DK16" s="117">
        <f t="shared" si="75"/>
        <v>0</v>
      </c>
      <c r="DL16" s="117">
        <f t="shared" si="30"/>
        <v>0</v>
      </c>
      <c r="DM16" s="117">
        <f t="shared" si="31"/>
        <v>0</v>
      </c>
      <c r="DN16" s="117">
        <f t="shared" si="32"/>
        <v>0</v>
      </c>
      <c r="DO16" s="117">
        <f t="shared" si="76"/>
        <v>0</v>
      </c>
      <c r="DP16" s="117">
        <f t="shared" si="77"/>
        <v>1</v>
      </c>
      <c r="DQ16" s="117">
        <f t="shared" si="78"/>
        <v>1</v>
      </c>
      <c r="DR16" s="117">
        <f t="shared" si="33"/>
        <v>1</v>
      </c>
      <c r="DS16" s="117">
        <f t="shared" si="34"/>
        <v>0</v>
      </c>
      <c r="DT16" s="117">
        <f t="shared" si="35"/>
        <v>1</v>
      </c>
      <c r="DU16" s="117">
        <f t="shared" si="79"/>
        <v>0</v>
      </c>
      <c r="DV16" s="117">
        <f t="shared" si="80"/>
        <v>0</v>
      </c>
      <c r="DW16" s="117">
        <f t="shared" si="81"/>
        <v>1</v>
      </c>
      <c r="DX16" s="117">
        <f t="shared" si="36"/>
        <v>1</v>
      </c>
      <c r="DY16" s="117">
        <f t="shared" si="37"/>
        <v>0</v>
      </c>
      <c r="DZ16" s="117">
        <f t="shared" si="38"/>
        <v>1</v>
      </c>
      <c r="EA16" s="117">
        <f t="shared" si="39"/>
        <v>1</v>
      </c>
      <c r="EB16" s="117">
        <f t="shared" si="40"/>
        <v>0</v>
      </c>
      <c r="EC16" s="117">
        <f t="shared" si="41"/>
        <v>1</v>
      </c>
      <c r="ED16" s="118">
        <f t="shared" si="82"/>
        <v>0</v>
      </c>
      <c r="EE16" s="118">
        <f t="shared" si="83"/>
        <v>1</v>
      </c>
      <c r="EF16" s="7"/>
      <c r="EG16" s="7"/>
      <c r="EH16" s="7"/>
      <c r="EI16" s="7"/>
    </row>
    <row r="17" spans="1:139" ht="17.100000000000001" customHeight="1" x14ac:dyDescent="0.25">
      <c r="A17" s="774"/>
      <c r="B17" s="777"/>
      <c r="C17" s="172">
        <v>7</v>
      </c>
      <c r="D17" s="78" t="s">
        <v>516</v>
      </c>
      <c r="E17" s="65" t="s">
        <v>620</v>
      </c>
      <c r="F17" s="161" t="s">
        <v>287</v>
      </c>
      <c r="G17" s="164" t="s">
        <v>592</v>
      </c>
      <c r="H17" s="161" t="s">
        <v>456</v>
      </c>
      <c r="I17" s="146" t="s">
        <v>596</v>
      </c>
      <c r="J17" s="85" t="s">
        <v>521</v>
      </c>
      <c r="K17" s="63" t="s">
        <v>585</v>
      </c>
      <c r="L17" s="65" t="s">
        <v>341</v>
      </c>
      <c r="M17" s="161" t="s">
        <v>514</v>
      </c>
      <c r="N17" s="164" t="s">
        <v>581</v>
      </c>
      <c r="O17" s="161" t="s">
        <v>391</v>
      </c>
      <c r="P17" s="146" t="s">
        <v>574</v>
      </c>
      <c r="Q17" s="85" t="s">
        <v>455</v>
      </c>
      <c r="R17" s="78" t="s">
        <v>515</v>
      </c>
      <c r="S17" s="154" t="s">
        <v>241</v>
      </c>
      <c r="T17" s="161" t="s">
        <v>511</v>
      </c>
      <c r="U17" s="164" t="s">
        <v>575</v>
      </c>
      <c r="V17" s="161" t="s">
        <v>509</v>
      </c>
      <c r="W17" s="146" t="s">
        <v>523</v>
      </c>
      <c r="X17" s="85" t="s">
        <v>513</v>
      </c>
      <c r="Y17" s="323" t="s">
        <v>30</v>
      </c>
      <c r="Z17" s="20" t="s">
        <v>505</v>
      </c>
      <c r="AA17" s="23"/>
      <c r="AB17" s="279" t="s">
        <v>454</v>
      </c>
      <c r="AC17" s="279" t="s">
        <v>454</v>
      </c>
      <c r="AD17" s="279" t="s">
        <v>454</v>
      </c>
      <c r="AE17" s="279" t="s">
        <v>454</v>
      </c>
      <c r="AF17" s="279" t="s">
        <v>454</v>
      </c>
      <c r="AG17" s="279" t="s">
        <v>454</v>
      </c>
      <c r="AH17" s="279" t="s">
        <v>454</v>
      </c>
      <c r="AI17" s="279" t="s">
        <v>341</v>
      </c>
      <c r="AJ17" s="279" t="s">
        <v>341</v>
      </c>
      <c r="AK17" s="279" t="s">
        <v>341</v>
      </c>
      <c r="AL17" s="279" t="s">
        <v>341</v>
      </c>
      <c r="AM17" s="279" t="s">
        <v>341</v>
      </c>
      <c r="AN17" s="279" t="s">
        <v>341</v>
      </c>
      <c r="AO17" s="279" t="s">
        <v>341</v>
      </c>
      <c r="AP17" s="279" t="s">
        <v>509</v>
      </c>
      <c r="AQ17" s="279" t="s">
        <v>509</v>
      </c>
      <c r="AR17" s="279" t="s">
        <v>509</v>
      </c>
      <c r="AS17" s="279" t="s">
        <v>509</v>
      </c>
      <c r="AT17" s="279" t="s">
        <v>509</v>
      </c>
      <c r="AU17" s="279" t="s">
        <v>509</v>
      </c>
      <c r="AV17" s="279" t="s">
        <v>509</v>
      </c>
      <c r="AX17" s="118"/>
      <c r="AY17" s="118">
        <f t="shared" si="42"/>
        <v>0</v>
      </c>
      <c r="AZ17" s="118">
        <f t="shared" si="43"/>
        <v>0</v>
      </c>
      <c r="BA17" s="118">
        <f t="shared" si="0"/>
        <v>0</v>
      </c>
      <c r="BB17" s="118">
        <f t="shared" si="44"/>
        <v>0</v>
      </c>
      <c r="BC17" s="118">
        <f t="shared" si="45"/>
        <v>0</v>
      </c>
      <c r="BD17" s="118">
        <f t="shared" si="1"/>
        <v>1</v>
      </c>
      <c r="BE17" s="117">
        <f t="shared" si="46"/>
        <v>0</v>
      </c>
      <c r="BF17" s="118">
        <f t="shared" si="2"/>
        <v>1</v>
      </c>
      <c r="BG17" s="118">
        <f t="shared" si="3"/>
        <v>1</v>
      </c>
      <c r="BH17" s="117">
        <f t="shared" si="4"/>
        <v>0</v>
      </c>
      <c r="BI17" s="118">
        <f t="shared" si="5"/>
        <v>1</v>
      </c>
      <c r="BJ17" s="118">
        <f t="shared" si="47"/>
        <v>0</v>
      </c>
      <c r="BK17" s="118">
        <f t="shared" si="48"/>
        <v>1</v>
      </c>
      <c r="BL17" s="118">
        <f t="shared" si="6"/>
        <v>1</v>
      </c>
      <c r="BM17" s="117">
        <f t="shared" si="7"/>
        <v>1</v>
      </c>
      <c r="BN17" s="117">
        <f t="shared" si="8"/>
        <v>0</v>
      </c>
      <c r="BO17" s="117">
        <f t="shared" si="9"/>
        <v>1</v>
      </c>
      <c r="BP17" s="117">
        <f t="shared" si="49"/>
        <v>1</v>
      </c>
      <c r="BQ17" s="117">
        <f t="shared" si="50"/>
        <v>0</v>
      </c>
      <c r="BR17" s="117">
        <f t="shared" si="10"/>
        <v>1</v>
      </c>
      <c r="BS17" s="117">
        <f t="shared" si="51"/>
        <v>1</v>
      </c>
      <c r="BT17" s="117">
        <f t="shared" si="52"/>
        <v>0</v>
      </c>
      <c r="BU17" s="117">
        <f t="shared" si="53"/>
        <v>1</v>
      </c>
      <c r="BV17" s="117">
        <f t="shared" si="11"/>
        <v>0</v>
      </c>
      <c r="BW17" s="117">
        <f t="shared" si="12"/>
        <v>1</v>
      </c>
      <c r="BX17" s="117">
        <f t="shared" si="13"/>
        <v>0</v>
      </c>
      <c r="BY17" s="117">
        <f t="shared" si="14"/>
        <v>1</v>
      </c>
      <c r="BZ17" s="117">
        <f t="shared" si="54"/>
        <v>1</v>
      </c>
      <c r="CA17" s="117">
        <f t="shared" si="55"/>
        <v>0</v>
      </c>
      <c r="CB17" s="117">
        <f t="shared" si="56"/>
        <v>0</v>
      </c>
      <c r="CC17" s="117">
        <f t="shared" si="15"/>
        <v>1</v>
      </c>
      <c r="CD17" s="117">
        <f t="shared" si="16"/>
        <v>0</v>
      </c>
      <c r="CE17" s="117">
        <f t="shared" si="57"/>
        <v>0</v>
      </c>
      <c r="CF17" s="117">
        <f t="shared" si="17"/>
        <v>0</v>
      </c>
      <c r="CG17" s="117">
        <f t="shared" si="58"/>
        <v>0</v>
      </c>
      <c r="CH17" s="117">
        <f t="shared" si="59"/>
        <v>0</v>
      </c>
      <c r="CI17" s="117">
        <f t="shared" si="18"/>
        <v>0</v>
      </c>
      <c r="CJ17" s="117">
        <f t="shared" si="19"/>
        <v>1</v>
      </c>
      <c r="CK17" s="117">
        <f t="shared" si="20"/>
        <v>1</v>
      </c>
      <c r="CL17" s="117">
        <f t="shared" si="60"/>
        <v>1</v>
      </c>
      <c r="CM17" s="117">
        <f t="shared" si="61"/>
        <v>0</v>
      </c>
      <c r="CN17" s="117">
        <f t="shared" si="62"/>
        <v>1</v>
      </c>
      <c r="CO17" s="117">
        <f t="shared" si="63"/>
        <v>1</v>
      </c>
      <c r="CP17" s="117">
        <f t="shared" si="64"/>
        <v>0</v>
      </c>
      <c r="CQ17" s="117">
        <f t="shared" si="65"/>
        <v>0</v>
      </c>
      <c r="CR17" s="117">
        <f t="shared" si="66"/>
        <v>1</v>
      </c>
      <c r="CS17" s="117">
        <f t="shared" si="21"/>
        <v>1</v>
      </c>
      <c r="CT17" s="117">
        <f t="shared" si="22"/>
        <v>0</v>
      </c>
      <c r="CU17" s="117">
        <f t="shared" si="23"/>
        <v>1</v>
      </c>
      <c r="CV17" s="117">
        <f t="shared" si="67"/>
        <v>0</v>
      </c>
      <c r="CW17" s="117">
        <f t="shared" si="68"/>
        <v>0</v>
      </c>
      <c r="CX17" s="117">
        <f t="shared" si="24"/>
        <v>0</v>
      </c>
      <c r="CY17" s="117">
        <f t="shared" si="25"/>
        <v>1</v>
      </c>
      <c r="CZ17" s="117">
        <f t="shared" si="69"/>
        <v>1</v>
      </c>
      <c r="DA17" s="117">
        <f t="shared" si="70"/>
        <v>0</v>
      </c>
      <c r="DB17" s="117">
        <f t="shared" si="84"/>
        <v>1</v>
      </c>
      <c r="DC17" s="117">
        <f t="shared" si="26"/>
        <v>1</v>
      </c>
      <c r="DD17" s="117">
        <f t="shared" si="71"/>
        <v>0</v>
      </c>
      <c r="DE17" s="117">
        <f t="shared" si="72"/>
        <v>1</v>
      </c>
      <c r="DF17" s="117">
        <f t="shared" si="27"/>
        <v>0</v>
      </c>
      <c r="DG17" s="117">
        <f t="shared" si="28"/>
        <v>0</v>
      </c>
      <c r="DH17" s="117">
        <f t="shared" si="29"/>
        <v>0</v>
      </c>
      <c r="DI17" s="117">
        <f t="shared" si="73"/>
        <v>0</v>
      </c>
      <c r="DJ17" s="117">
        <f t="shared" si="74"/>
        <v>0</v>
      </c>
      <c r="DK17" s="117">
        <f t="shared" si="75"/>
        <v>0</v>
      </c>
      <c r="DL17" s="117">
        <f t="shared" si="30"/>
        <v>0</v>
      </c>
      <c r="DM17" s="117">
        <f t="shared" si="31"/>
        <v>0</v>
      </c>
      <c r="DN17" s="117">
        <f t="shared" si="32"/>
        <v>0</v>
      </c>
      <c r="DO17" s="117">
        <f t="shared" si="76"/>
        <v>0</v>
      </c>
      <c r="DP17" s="117">
        <f t="shared" si="77"/>
        <v>0</v>
      </c>
      <c r="DQ17" s="117">
        <f t="shared" si="78"/>
        <v>0</v>
      </c>
      <c r="DR17" s="117">
        <f t="shared" si="33"/>
        <v>0</v>
      </c>
      <c r="DS17" s="117">
        <f t="shared" si="34"/>
        <v>0</v>
      </c>
      <c r="DT17" s="117">
        <f t="shared" si="35"/>
        <v>0</v>
      </c>
      <c r="DU17" s="117">
        <f t="shared" si="79"/>
        <v>0</v>
      </c>
      <c r="DV17" s="117">
        <f t="shared" si="80"/>
        <v>1</v>
      </c>
      <c r="DW17" s="117">
        <f t="shared" si="81"/>
        <v>1</v>
      </c>
      <c r="DX17" s="117">
        <f t="shared" si="36"/>
        <v>1</v>
      </c>
      <c r="DY17" s="117">
        <f t="shared" si="37"/>
        <v>0</v>
      </c>
      <c r="DZ17" s="117">
        <f t="shared" si="38"/>
        <v>1</v>
      </c>
      <c r="EA17" s="117">
        <f t="shared" si="39"/>
        <v>1</v>
      </c>
      <c r="EB17" s="117">
        <f t="shared" si="40"/>
        <v>0</v>
      </c>
      <c r="EC17" s="117">
        <f t="shared" si="41"/>
        <v>1</v>
      </c>
      <c r="ED17" s="118">
        <f t="shared" si="82"/>
        <v>1</v>
      </c>
      <c r="EE17" s="118">
        <f t="shared" si="83"/>
        <v>1</v>
      </c>
      <c r="EF17" s="7"/>
      <c r="EG17" s="7"/>
      <c r="EH17" s="7"/>
      <c r="EI17" s="7"/>
    </row>
    <row r="18" spans="1:139" ht="17.100000000000001" customHeight="1" x14ac:dyDescent="0.25">
      <c r="A18" s="774"/>
      <c r="B18" s="777"/>
      <c r="C18" s="172">
        <v>8</v>
      </c>
      <c r="D18" s="130" t="s">
        <v>516</v>
      </c>
      <c r="E18" s="76" t="s">
        <v>620</v>
      </c>
      <c r="F18" s="170" t="s">
        <v>287</v>
      </c>
      <c r="G18" s="171" t="s">
        <v>592</v>
      </c>
      <c r="H18" s="170" t="s">
        <v>268</v>
      </c>
      <c r="I18" s="148" t="s">
        <v>521</v>
      </c>
      <c r="J18" s="113" t="s">
        <v>584</v>
      </c>
      <c r="K18" s="303" t="s">
        <v>354</v>
      </c>
      <c r="L18" s="76" t="s">
        <v>585</v>
      </c>
      <c r="M18" s="170" t="s">
        <v>517</v>
      </c>
      <c r="N18" s="171" t="s">
        <v>603</v>
      </c>
      <c r="O18" s="170" t="s">
        <v>391</v>
      </c>
      <c r="P18" s="148" t="s">
        <v>574</v>
      </c>
      <c r="Q18" s="113" t="s">
        <v>455</v>
      </c>
      <c r="R18" s="305" t="s">
        <v>354</v>
      </c>
      <c r="S18" s="156" t="s">
        <v>570</v>
      </c>
      <c r="T18" s="306" t="s">
        <v>354</v>
      </c>
      <c r="U18" s="287" t="s">
        <v>354</v>
      </c>
      <c r="V18" s="170" t="s">
        <v>509</v>
      </c>
      <c r="W18" s="286" t="s">
        <v>354</v>
      </c>
      <c r="X18" s="113" t="s">
        <v>513</v>
      </c>
      <c r="Y18" s="733" t="s">
        <v>27</v>
      </c>
      <c r="Z18" s="732"/>
      <c r="AA18" s="23"/>
      <c r="AB18" s="279" t="s">
        <v>454</v>
      </c>
      <c r="AC18" s="279" t="s">
        <v>454</v>
      </c>
      <c r="AD18" s="279" t="s">
        <v>454</v>
      </c>
      <c r="AE18" s="279" t="s">
        <v>454</v>
      </c>
      <c r="AF18" s="279" t="s">
        <v>454</v>
      </c>
      <c r="AG18" s="279" t="s">
        <v>454</v>
      </c>
      <c r="AH18" s="279" t="s">
        <v>454</v>
      </c>
      <c r="AI18" s="279" t="s">
        <v>341</v>
      </c>
      <c r="AJ18" s="279" t="s">
        <v>341</v>
      </c>
      <c r="AK18" s="279" t="s">
        <v>341</v>
      </c>
      <c r="AL18" s="279" t="s">
        <v>341</v>
      </c>
      <c r="AM18" s="279" t="s">
        <v>341</v>
      </c>
      <c r="AN18" s="279" t="s">
        <v>341</v>
      </c>
      <c r="AO18" s="279" t="s">
        <v>341</v>
      </c>
      <c r="AP18" s="279" t="s">
        <v>509</v>
      </c>
      <c r="AQ18" s="279" t="s">
        <v>509</v>
      </c>
      <c r="AR18" s="279" t="s">
        <v>509</v>
      </c>
      <c r="AS18" s="279" t="s">
        <v>509</v>
      </c>
      <c r="AT18" s="279" t="s">
        <v>509</v>
      </c>
      <c r="AU18" s="279" t="s">
        <v>509</v>
      </c>
      <c r="AV18" s="279" t="s">
        <v>509</v>
      </c>
      <c r="AX18" s="118"/>
      <c r="AY18" s="118">
        <f t="shared" si="42"/>
        <v>1</v>
      </c>
      <c r="AZ18" s="118">
        <f t="shared" si="43"/>
        <v>1</v>
      </c>
      <c r="BA18" s="118">
        <f t="shared" si="0"/>
        <v>1</v>
      </c>
      <c r="BB18" s="118">
        <f t="shared" si="44"/>
        <v>0</v>
      </c>
      <c r="BC18" s="118">
        <f t="shared" si="45"/>
        <v>0</v>
      </c>
      <c r="BD18" s="118">
        <f t="shared" si="1"/>
        <v>0</v>
      </c>
      <c r="BE18" s="117">
        <f t="shared" si="46"/>
        <v>0</v>
      </c>
      <c r="BF18" s="118">
        <f t="shared" si="2"/>
        <v>0</v>
      </c>
      <c r="BG18" s="118">
        <f t="shared" si="3"/>
        <v>1</v>
      </c>
      <c r="BH18" s="117">
        <f t="shared" si="4"/>
        <v>0</v>
      </c>
      <c r="BI18" s="118">
        <f t="shared" si="5"/>
        <v>1</v>
      </c>
      <c r="BJ18" s="118">
        <f t="shared" si="47"/>
        <v>0</v>
      </c>
      <c r="BK18" s="118">
        <f t="shared" si="48"/>
        <v>1</v>
      </c>
      <c r="BL18" s="118">
        <f t="shared" si="6"/>
        <v>1</v>
      </c>
      <c r="BM18" s="117">
        <f t="shared" si="7"/>
        <v>0</v>
      </c>
      <c r="BN18" s="117">
        <f t="shared" si="8"/>
        <v>0</v>
      </c>
      <c r="BO18" s="117">
        <f t="shared" si="9"/>
        <v>0</v>
      </c>
      <c r="BP18" s="117">
        <f t="shared" si="49"/>
        <v>0</v>
      </c>
      <c r="BQ18" s="117">
        <f t="shared" si="50"/>
        <v>0</v>
      </c>
      <c r="BR18" s="117">
        <f t="shared" si="10"/>
        <v>0</v>
      </c>
      <c r="BS18" s="117">
        <f t="shared" si="51"/>
        <v>1</v>
      </c>
      <c r="BT18" s="117">
        <f t="shared" si="52"/>
        <v>0</v>
      </c>
      <c r="BU18" s="117">
        <f t="shared" si="53"/>
        <v>1</v>
      </c>
      <c r="BV18" s="117">
        <f t="shared" si="11"/>
        <v>0</v>
      </c>
      <c r="BW18" s="117">
        <f t="shared" si="12"/>
        <v>1</v>
      </c>
      <c r="BX18" s="117">
        <f t="shared" si="13"/>
        <v>0</v>
      </c>
      <c r="BY18" s="117">
        <f t="shared" si="14"/>
        <v>1</v>
      </c>
      <c r="BZ18" s="117">
        <f t="shared" si="54"/>
        <v>1</v>
      </c>
      <c r="CA18" s="117">
        <f t="shared" si="55"/>
        <v>0</v>
      </c>
      <c r="CB18" s="117">
        <f t="shared" si="56"/>
        <v>0</v>
      </c>
      <c r="CC18" s="117">
        <f t="shared" si="15"/>
        <v>1</v>
      </c>
      <c r="CD18" s="117">
        <f t="shared" si="16"/>
        <v>0</v>
      </c>
      <c r="CE18" s="117">
        <f t="shared" si="57"/>
        <v>0</v>
      </c>
      <c r="CF18" s="117">
        <f t="shared" si="17"/>
        <v>0</v>
      </c>
      <c r="CG18" s="117">
        <f t="shared" si="58"/>
        <v>0</v>
      </c>
      <c r="CH18" s="117">
        <f t="shared" si="59"/>
        <v>0</v>
      </c>
      <c r="CI18" s="117">
        <f t="shared" si="18"/>
        <v>0</v>
      </c>
      <c r="CJ18" s="117">
        <f t="shared" si="19"/>
        <v>0</v>
      </c>
      <c r="CK18" s="117">
        <f t="shared" si="20"/>
        <v>0</v>
      </c>
      <c r="CL18" s="117">
        <f t="shared" si="60"/>
        <v>0</v>
      </c>
      <c r="CM18" s="117">
        <f t="shared" si="61"/>
        <v>0</v>
      </c>
      <c r="CN18" s="117">
        <f t="shared" si="62"/>
        <v>0</v>
      </c>
      <c r="CO18" s="117">
        <f t="shared" si="63"/>
        <v>0</v>
      </c>
      <c r="CP18" s="117">
        <f t="shared" si="64"/>
        <v>0</v>
      </c>
      <c r="CQ18" s="117">
        <f t="shared" si="65"/>
        <v>0</v>
      </c>
      <c r="CR18" s="117">
        <f t="shared" si="66"/>
        <v>0</v>
      </c>
      <c r="CS18" s="117">
        <f t="shared" si="21"/>
        <v>0</v>
      </c>
      <c r="CT18" s="117">
        <f t="shared" si="22"/>
        <v>0</v>
      </c>
      <c r="CU18" s="117">
        <f t="shared" si="23"/>
        <v>0</v>
      </c>
      <c r="CV18" s="117">
        <f t="shared" si="67"/>
        <v>0</v>
      </c>
      <c r="CW18" s="117">
        <f t="shared" si="68"/>
        <v>1</v>
      </c>
      <c r="CX18" s="117">
        <f t="shared" si="24"/>
        <v>1</v>
      </c>
      <c r="CY18" s="117">
        <f t="shared" si="25"/>
        <v>0</v>
      </c>
      <c r="CZ18" s="117">
        <f t="shared" si="69"/>
        <v>1</v>
      </c>
      <c r="DA18" s="117">
        <f t="shared" si="70"/>
        <v>0</v>
      </c>
      <c r="DB18" s="117">
        <f t="shared" si="84"/>
        <v>1</v>
      </c>
      <c r="DC18" s="117">
        <f t="shared" si="26"/>
        <v>1</v>
      </c>
      <c r="DD18" s="117">
        <f t="shared" si="71"/>
        <v>0</v>
      </c>
      <c r="DE18" s="117">
        <f t="shared" si="72"/>
        <v>1</v>
      </c>
      <c r="DF18" s="117">
        <f t="shared" si="27"/>
        <v>1</v>
      </c>
      <c r="DG18" s="117">
        <f t="shared" si="28"/>
        <v>0</v>
      </c>
      <c r="DH18" s="117">
        <f t="shared" si="29"/>
        <v>1</v>
      </c>
      <c r="DI18" s="117">
        <f t="shared" si="73"/>
        <v>0</v>
      </c>
      <c r="DJ18" s="117">
        <f t="shared" si="74"/>
        <v>0</v>
      </c>
      <c r="DK18" s="117">
        <f t="shared" si="75"/>
        <v>0</v>
      </c>
      <c r="DL18" s="117">
        <f t="shared" si="30"/>
        <v>0</v>
      </c>
      <c r="DM18" s="117">
        <f t="shared" si="31"/>
        <v>0</v>
      </c>
      <c r="DN18" s="117">
        <f t="shared" si="32"/>
        <v>0</v>
      </c>
      <c r="DO18" s="117">
        <f t="shared" si="76"/>
        <v>0</v>
      </c>
      <c r="DP18" s="117">
        <f t="shared" si="77"/>
        <v>0</v>
      </c>
      <c r="DQ18" s="117">
        <f t="shared" si="78"/>
        <v>0</v>
      </c>
      <c r="DR18" s="117">
        <f t="shared" si="33"/>
        <v>1</v>
      </c>
      <c r="DS18" s="117">
        <f t="shared" si="34"/>
        <v>0</v>
      </c>
      <c r="DT18" s="117">
        <f t="shared" si="35"/>
        <v>1</v>
      </c>
      <c r="DU18" s="117">
        <f t="shared" si="79"/>
        <v>0</v>
      </c>
      <c r="DV18" s="117">
        <f t="shared" si="80"/>
        <v>1</v>
      </c>
      <c r="DW18" s="117">
        <f t="shared" si="81"/>
        <v>1</v>
      </c>
      <c r="DX18" s="117">
        <f t="shared" si="36"/>
        <v>1</v>
      </c>
      <c r="DY18" s="117">
        <f t="shared" si="37"/>
        <v>0</v>
      </c>
      <c r="DZ18" s="117">
        <f t="shared" si="38"/>
        <v>1</v>
      </c>
      <c r="EA18" s="117">
        <f t="shared" si="39"/>
        <v>0</v>
      </c>
      <c r="EB18" s="117">
        <f t="shared" si="40"/>
        <v>0</v>
      </c>
      <c r="EC18" s="117">
        <f t="shared" si="41"/>
        <v>0</v>
      </c>
      <c r="ED18" s="118">
        <f t="shared" si="82"/>
        <v>1</v>
      </c>
      <c r="EE18" s="118">
        <f t="shared" si="83"/>
        <v>0</v>
      </c>
      <c r="EF18" s="7"/>
      <c r="EG18" s="7"/>
      <c r="EH18" s="7"/>
      <c r="EI18" s="7"/>
    </row>
    <row r="19" spans="1:139" ht="17.100000000000001" customHeight="1" x14ac:dyDescent="0.25">
      <c r="A19" s="774"/>
      <c r="B19" s="777"/>
      <c r="C19" s="172">
        <v>9</v>
      </c>
      <c r="D19" s="130" t="s">
        <v>456</v>
      </c>
      <c r="E19" s="76" t="s">
        <v>391</v>
      </c>
      <c r="F19" s="170" t="s">
        <v>592</v>
      </c>
      <c r="G19" s="171" t="s">
        <v>287</v>
      </c>
      <c r="H19" s="170" t="s">
        <v>268</v>
      </c>
      <c r="I19" s="148" t="s">
        <v>521</v>
      </c>
      <c r="J19" s="113" t="s">
        <v>584</v>
      </c>
      <c r="K19" s="112" t="s">
        <v>341</v>
      </c>
      <c r="L19" s="76" t="s">
        <v>585</v>
      </c>
      <c r="M19" s="170" t="s">
        <v>517</v>
      </c>
      <c r="N19" s="171" t="s">
        <v>603</v>
      </c>
      <c r="O19" s="170" t="s">
        <v>621</v>
      </c>
      <c r="P19" s="148" t="s">
        <v>523</v>
      </c>
      <c r="Q19" s="113" t="s">
        <v>581</v>
      </c>
      <c r="R19" s="130" t="s">
        <v>514</v>
      </c>
      <c r="S19" s="156" t="s">
        <v>570</v>
      </c>
      <c r="T19" s="170" t="s">
        <v>516</v>
      </c>
      <c r="U19" s="171" t="s">
        <v>509</v>
      </c>
      <c r="V19" s="170" t="s">
        <v>575</v>
      </c>
      <c r="W19" s="148" t="s">
        <v>255</v>
      </c>
      <c r="X19" s="113" t="s">
        <v>511</v>
      </c>
      <c r="Y19" s="323" t="s">
        <v>31</v>
      </c>
      <c r="Z19" s="20" t="s">
        <v>506</v>
      </c>
      <c r="AA19" s="23"/>
      <c r="AB19" s="279" t="s">
        <v>454</v>
      </c>
      <c r="AC19" s="279" t="s">
        <v>454</v>
      </c>
      <c r="AD19" s="279" t="s">
        <v>454</v>
      </c>
      <c r="AE19" s="279" t="s">
        <v>454</v>
      </c>
      <c r="AF19" s="279" t="s">
        <v>454</v>
      </c>
      <c r="AG19" s="279" t="s">
        <v>454</v>
      </c>
      <c r="AH19" s="279" t="s">
        <v>454</v>
      </c>
      <c r="AI19" s="279" t="s">
        <v>341</v>
      </c>
      <c r="AJ19" s="279" t="s">
        <v>341</v>
      </c>
      <c r="AK19" s="279" t="s">
        <v>341</v>
      </c>
      <c r="AL19" s="279" t="s">
        <v>341</v>
      </c>
      <c r="AM19" s="279" t="s">
        <v>341</v>
      </c>
      <c r="AN19" s="279" t="s">
        <v>341</v>
      </c>
      <c r="AO19" s="279" t="s">
        <v>341</v>
      </c>
      <c r="AP19" s="279" t="s">
        <v>509</v>
      </c>
      <c r="AQ19" s="279" t="s">
        <v>509</v>
      </c>
      <c r="AR19" s="279" t="s">
        <v>509</v>
      </c>
      <c r="AS19" s="279" t="s">
        <v>509</v>
      </c>
      <c r="AT19" s="279" t="s">
        <v>509</v>
      </c>
      <c r="AU19" s="279" t="s">
        <v>509</v>
      </c>
      <c r="AV19" s="279" t="s">
        <v>509</v>
      </c>
      <c r="AX19" s="118"/>
      <c r="AY19" s="118">
        <f t="shared" si="42"/>
        <v>1</v>
      </c>
      <c r="AZ19" s="118">
        <f t="shared" si="43"/>
        <v>1</v>
      </c>
      <c r="BA19" s="118">
        <f t="shared" si="0"/>
        <v>1</v>
      </c>
      <c r="BB19" s="118">
        <f t="shared" si="44"/>
        <v>0</v>
      </c>
      <c r="BC19" s="118">
        <f t="shared" si="45"/>
        <v>0</v>
      </c>
      <c r="BD19" s="118">
        <f t="shared" si="1"/>
        <v>1</v>
      </c>
      <c r="BE19" s="117">
        <f t="shared" si="46"/>
        <v>0</v>
      </c>
      <c r="BF19" s="118">
        <f t="shared" si="2"/>
        <v>1</v>
      </c>
      <c r="BG19" s="118">
        <f t="shared" si="3"/>
        <v>1</v>
      </c>
      <c r="BH19" s="117">
        <f t="shared" si="4"/>
        <v>0</v>
      </c>
      <c r="BI19" s="118">
        <f t="shared" si="5"/>
        <v>1</v>
      </c>
      <c r="BJ19" s="118">
        <f t="shared" si="47"/>
        <v>0</v>
      </c>
      <c r="BK19" s="118">
        <f t="shared" si="48"/>
        <v>0</v>
      </c>
      <c r="BL19" s="118">
        <f t="shared" si="6"/>
        <v>0</v>
      </c>
      <c r="BM19" s="117">
        <f t="shared" si="7"/>
        <v>1</v>
      </c>
      <c r="BN19" s="117">
        <f t="shared" si="8"/>
        <v>0</v>
      </c>
      <c r="BO19" s="117">
        <f t="shared" si="9"/>
        <v>1</v>
      </c>
      <c r="BP19" s="117">
        <f t="shared" si="49"/>
        <v>1</v>
      </c>
      <c r="BQ19" s="117">
        <f t="shared" si="50"/>
        <v>0</v>
      </c>
      <c r="BR19" s="117">
        <f t="shared" si="10"/>
        <v>1</v>
      </c>
      <c r="BS19" s="117">
        <f t="shared" si="51"/>
        <v>0</v>
      </c>
      <c r="BT19" s="117">
        <f t="shared" si="52"/>
        <v>1</v>
      </c>
      <c r="BU19" s="117">
        <f t="shared" si="53"/>
        <v>1</v>
      </c>
      <c r="BV19" s="117">
        <f t="shared" si="11"/>
        <v>1</v>
      </c>
      <c r="BW19" s="117">
        <f t="shared" si="12"/>
        <v>0</v>
      </c>
      <c r="BX19" s="117">
        <f t="shared" si="13"/>
        <v>0</v>
      </c>
      <c r="BY19" s="117">
        <f t="shared" si="14"/>
        <v>1</v>
      </c>
      <c r="BZ19" s="117">
        <f t="shared" si="54"/>
        <v>0</v>
      </c>
      <c r="CA19" s="117">
        <f t="shared" si="55"/>
        <v>0</v>
      </c>
      <c r="CB19" s="117">
        <f t="shared" si="56"/>
        <v>0</v>
      </c>
      <c r="CC19" s="117">
        <f t="shared" si="15"/>
        <v>0</v>
      </c>
      <c r="CD19" s="117">
        <f t="shared" si="16"/>
        <v>0</v>
      </c>
      <c r="CE19" s="117">
        <f t="shared" si="57"/>
        <v>0</v>
      </c>
      <c r="CF19" s="117">
        <f t="shared" si="17"/>
        <v>0</v>
      </c>
      <c r="CG19" s="117">
        <f t="shared" si="58"/>
        <v>0</v>
      </c>
      <c r="CH19" s="117">
        <f t="shared" si="59"/>
        <v>0</v>
      </c>
      <c r="CI19" s="117">
        <f t="shared" si="18"/>
        <v>0</v>
      </c>
      <c r="CJ19" s="117">
        <f t="shared" si="19"/>
        <v>1</v>
      </c>
      <c r="CK19" s="117">
        <f t="shared" si="20"/>
        <v>1</v>
      </c>
      <c r="CL19" s="117">
        <f t="shared" si="60"/>
        <v>1</v>
      </c>
      <c r="CM19" s="117">
        <f t="shared" si="61"/>
        <v>0</v>
      </c>
      <c r="CN19" s="117">
        <f t="shared" si="62"/>
        <v>1</v>
      </c>
      <c r="CO19" s="117">
        <f t="shared" si="63"/>
        <v>1</v>
      </c>
      <c r="CP19" s="117">
        <f t="shared" si="64"/>
        <v>0</v>
      </c>
      <c r="CQ19" s="117">
        <f t="shared" si="65"/>
        <v>0</v>
      </c>
      <c r="CR19" s="117">
        <f t="shared" si="66"/>
        <v>1</v>
      </c>
      <c r="CS19" s="117">
        <f t="shared" si="21"/>
        <v>0</v>
      </c>
      <c r="CT19" s="117">
        <f t="shared" si="22"/>
        <v>0</v>
      </c>
      <c r="CU19" s="117">
        <f t="shared" si="23"/>
        <v>0</v>
      </c>
      <c r="CV19" s="117">
        <f t="shared" si="67"/>
        <v>0</v>
      </c>
      <c r="CW19" s="117">
        <f t="shared" si="68"/>
        <v>1</v>
      </c>
      <c r="CX19" s="117">
        <f t="shared" si="24"/>
        <v>1</v>
      </c>
      <c r="CY19" s="117">
        <f t="shared" si="25"/>
        <v>0</v>
      </c>
      <c r="CZ19" s="117">
        <f t="shared" si="69"/>
        <v>1</v>
      </c>
      <c r="DA19" s="117">
        <f t="shared" si="70"/>
        <v>0</v>
      </c>
      <c r="DB19" s="117">
        <f t="shared" si="84"/>
        <v>1</v>
      </c>
      <c r="DC19" s="117">
        <f t="shared" si="26"/>
        <v>1</v>
      </c>
      <c r="DD19" s="117">
        <f t="shared" si="71"/>
        <v>0</v>
      </c>
      <c r="DE19" s="117">
        <f t="shared" si="72"/>
        <v>1</v>
      </c>
      <c r="DF19" s="117">
        <f t="shared" si="27"/>
        <v>1</v>
      </c>
      <c r="DG19" s="117">
        <f t="shared" si="28"/>
        <v>0</v>
      </c>
      <c r="DH19" s="117">
        <f t="shared" si="29"/>
        <v>1</v>
      </c>
      <c r="DI19" s="117">
        <f t="shared" si="73"/>
        <v>0</v>
      </c>
      <c r="DJ19" s="117">
        <f t="shared" si="74"/>
        <v>0</v>
      </c>
      <c r="DK19" s="117">
        <f t="shared" si="75"/>
        <v>0</v>
      </c>
      <c r="DL19" s="117">
        <f t="shared" si="30"/>
        <v>0</v>
      </c>
      <c r="DM19" s="117">
        <f t="shared" si="31"/>
        <v>0</v>
      </c>
      <c r="DN19" s="117">
        <f t="shared" si="32"/>
        <v>0</v>
      </c>
      <c r="DO19" s="117">
        <f t="shared" si="76"/>
        <v>0</v>
      </c>
      <c r="DP19" s="117">
        <f t="shared" si="77"/>
        <v>0</v>
      </c>
      <c r="DQ19" s="117">
        <f t="shared" si="78"/>
        <v>0</v>
      </c>
      <c r="DR19" s="117">
        <f t="shared" si="33"/>
        <v>1</v>
      </c>
      <c r="DS19" s="117">
        <f t="shared" si="34"/>
        <v>0</v>
      </c>
      <c r="DT19" s="117">
        <f t="shared" si="35"/>
        <v>1</v>
      </c>
      <c r="DU19" s="117">
        <f t="shared" si="79"/>
        <v>0</v>
      </c>
      <c r="DV19" s="117">
        <f t="shared" si="80"/>
        <v>1</v>
      </c>
      <c r="DW19" s="117">
        <f t="shared" si="81"/>
        <v>1</v>
      </c>
      <c r="DX19" s="117">
        <f t="shared" si="36"/>
        <v>1</v>
      </c>
      <c r="DY19" s="117">
        <f t="shared" si="37"/>
        <v>0</v>
      </c>
      <c r="DZ19" s="117">
        <f t="shared" si="38"/>
        <v>1</v>
      </c>
      <c r="EA19" s="117">
        <f t="shared" si="39"/>
        <v>1</v>
      </c>
      <c r="EB19" s="117">
        <f t="shared" si="40"/>
        <v>0</v>
      </c>
      <c r="EC19" s="117">
        <f t="shared" si="41"/>
        <v>1</v>
      </c>
      <c r="ED19" s="118">
        <f t="shared" si="82"/>
        <v>1</v>
      </c>
      <c r="EE19" s="118">
        <f t="shared" si="83"/>
        <v>0</v>
      </c>
      <c r="EF19" s="7"/>
      <c r="EG19" s="7"/>
      <c r="EH19" s="7"/>
      <c r="EI19" s="7"/>
    </row>
    <row r="20" spans="1:139" ht="17.100000000000001" customHeight="1" thickBot="1" x14ac:dyDescent="0.3">
      <c r="A20" s="775"/>
      <c r="B20" s="778"/>
      <c r="C20" s="173">
        <v>10</v>
      </c>
      <c r="D20" s="129" t="s">
        <v>456</v>
      </c>
      <c r="E20" s="73" t="s">
        <v>391</v>
      </c>
      <c r="F20" s="162" t="s">
        <v>592</v>
      </c>
      <c r="G20" s="165" t="s">
        <v>287</v>
      </c>
      <c r="H20" s="162" t="s">
        <v>268</v>
      </c>
      <c r="I20" s="147" t="s">
        <v>521</v>
      </c>
      <c r="J20" s="86" t="s">
        <v>584</v>
      </c>
      <c r="K20" s="108" t="s">
        <v>341</v>
      </c>
      <c r="L20" s="304" t="s">
        <v>354</v>
      </c>
      <c r="M20" s="307" t="s">
        <v>354</v>
      </c>
      <c r="N20" s="165" t="s">
        <v>603</v>
      </c>
      <c r="O20" s="162" t="s">
        <v>621</v>
      </c>
      <c r="P20" s="147" t="s">
        <v>523</v>
      </c>
      <c r="Q20" s="86" t="s">
        <v>581</v>
      </c>
      <c r="R20" s="129" t="s">
        <v>514</v>
      </c>
      <c r="S20" s="155" t="s">
        <v>570</v>
      </c>
      <c r="T20" s="162" t="s">
        <v>516</v>
      </c>
      <c r="U20" s="165" t="s">
        <v>509</v>
      </c>
      <c r="V20" s="162" t="s">
        <v>575</v>
      </c>
      <c r="W20" s="147" t="s">
        <v>255</v>
      </c>
      <c r="X20" s="86" t="s">
        <v>511</v>
      </c>
      <c r="Y20" s="45" t="s">
        <v>32</v>
      </c>
      <c r="Z20" s="33" t="s">
        <v>507</v>
      </c>
      <c r="AA20" s="190"/>
      <c r="AB20" s="279" t="s">
        <v>511</v>
      </c>
      <c r="AC20" s="279" t="s">
        <v>511</v>
      </c>
      <c r="AD20" s="279" t="s">
        <v>511</v>
      </c>
      <c r="AE20" s="279" t="s">
        <v>511</v>
      </c>
      <c r="AF20" s="279" t="s">
        <v>511</v>
      </c>
      <c r="AG20" s="279" t="s">
        <v>525</v>
      </c>
      <c r="AH20" s="279" t="s">
        <v>525</v>
      </c>
      <c r="AI20" s="279" t="s">
        <v>511</v>
      </c>
      <c r="AJ20" s="279" t="s">
        <v>511</v>
      </c>
      <c r="AK20" s="279" t="s">
        <v>511</v>
      </c>
      <c r="AL20" s="279" t="s">
        <v>511</v>
      </c>
      <c r="AM20" s="279" t="s">
        <v>511</v>
      </c>
      <c r="AN20" s="279" t="s">
        <v>574</v>
      </c>
      <c r="AO20" s="279" t="s">
        <v>574</v>
      </c>
      <c r="AP20" s="279" t="s">
        <v>511</v>
      </c>
      <c r="AQ20" s="279" t="s">
        <v>511</v>
      </c>
      <c r="AR20" s="279" t="s">
        <v>511</v>
      </c>
      <c r="AS20" s="279" t="s">
        <v>511</v>
      </c>
      <c r="AT20" s="279" t="s">
        <v>511</v>
      </c>
      <c r="AU20" s="279" t="s">
        <v>301</v>
      </c>
      <c r="AV20" s="279" t="s">
        <v>301</v>
      </c>
      <c r="AX20" s="118"/>
      <c r="AY20" s="118">
        <f t="shared" si="42"/>
        <v>1</v>
      </c>
      <c r="AZ20" s="118">
        <f t="shared" si="43"/>
        <v>1</v>
      </c>
      <c r="BA20" s="118">
        <f t="shared" si="0"/>
        <v>1</v>
      </c>
      <c r="BB20" s="118">
        <f t="shared" si="44"/>
        <v>0</v>
      </c>
      <c r="BC20" s="118">
        <f t="shared" si="45"/>
        <v>0</v>
      </c>
      <c r="BD20" s="118">
        <f t="shared" si="1"/>
        <v>1</v>
      </c>
      <c r="BE20" s="117">
        <f t="shared" si="46"/>
        <v>0</v>
      </c>
      <c r="BF20" s="118">
        <f t="shared" si="2"/>
        <v>1</v>
      </c>
      <c r="BG20" s="118">
        <f t="shared" si="3"/>
        <v>1</v>
      </c>
      <c r="BH20" s="117">
        <f t="shared" si="4"/>
        <v>0</v>
      </c>
      <c r="BI20" s="118">
        <f t="shared" si="5"/>
        <v>1</v>
      </c>
      <c r="BJ20" s="118">
        <f t="shared" si="47"/>
        <v>0</v>
      </c>
      <c r="BK20" s="118">
        <f t="shared" si="48"/>
        <v>0</v>
      </c>
      <c r="BL20" s="118">
        <f t="shared" si="6"/>
        <v>0</v>
      </c>
      <c r="BM20" s="117">
        <f t="shared" si="7"/>
        <v>1</v>
      </c>
      <c r="BN20" s="117">
        <f t="shared" si="8"/>
        <v>0</v>
      </c>
      <c r="BO20" s="117">
        <f t="shared" si="9"/>
        <v>1</v>
      </c>
      <c r="BP20" s="117">
        <f t="shared" si="49"/>
        <v>1</v>
      </c>
      <c r="BQ20" s="117">
        <f t="shared" si="50"/>
        <v>0</v>
      </c>
      <c r="BR20" s="117">
        <f t="shared" si="10"/>
        <v>1</v>
      </c>
      <c r="BS20" s="117">
        <f t="shared" si="51"/>
        <v>0</v>
      </c>
      <c r="BT20" s="117">
        <f t="shared" si="52"/>
        <v>1</v>
      </c>
      <c r="BU20" s="117">
        <f t="shared" si="53"/>
        <v>1</v>
      </c>
      <c r="BV20" s="117">
        <f t="shared" si="11"/>
        <v>1</v>
      </c>
      <c r="BW20" s="117">
        <f t="shared" si="12"/>
        <v>0</v>
      </c>
      <c r="BX20" s="117">
        <f t="shared" si="13"/>
        <v>0</v>
      </c>
      <c r="BY20" s="117">
        <f t="shared" si="14"/>
        <v>1</v>
      </c>
      <c r="BZ20" s="117">
        <f t="shared" si="54"/>
        <v>0</v>
      </c>
      <c r="CA20" s="117">
        <f t="shared" si="55"/>
        <v>0</v>
      </c>
      <c r="CB20" s="117">
        <f t="shared" si="56"/>
        <v>0</v>
      </c>
      <c r="CC20" s="117">
        <f t="shared" si="15"/>
        <v>0</v>
      </c>
      <c r="CD20" s="117">
        <f t="shared" si="16"/>
        <v>0</v>
      </c>
      <c r="CE20" s="117">
        <f t="shared" si="57"/>
        <v>0</v>
      </c>
      <c r="CF20" s="117">
        <f t="shared" si="17"/>
        <v>0</v>
      </c>
      <c r="CG20" s="117">
        <f t="shared" si="58"/>
        <v>0</v>
      </c>
      <c r="CH20" s="117">
        <f t="shared" si="59"/>
        <v>0</v>
      </c>
      <c r="CI20" s="117">
        <f t="shared" si="18"/>
        <v>0</v>
      </c>
      <c r="CJ20" s="117">
        <f t="shared" si="19"/>
        <v>1</v>
      </c>
      <c r="CK20" s="117">
        <f t="shared" si="20"/>
        <v>1</v>
      </c>
      <c r="CL20" s="117">
        <f t="shared" si="60"/>
        <v>1</v>
      </c>
      <c r="CM20" s="117">
        <f t="shared" si="61"/>
        <v>0</v>
      </c>
      <c r="CN20" s="117">
        <f t="shared" si="62"/>
        <v>1</v>
      </c>
      <c r="CO20" s="117">
        <f t="shared" si="63"/>
        <v>1</v>
      </c>
      <c r="CP20" s="117">
        <f t="shared" si="64"/>
        <v>0</v>
      </c>
      <c r="CQ20" s="117">
        <f t="shared" si="65"/>
        <v>0</v>
      </c>
      <c r="CR20" s="117">
        <f t="shared" si="66"/>
        <v>1</v>
      </c>
      <c r="CS20" s="117">
        <f t="shared" si="21"/>
        <v>0</v>
      </c>
      <c r="CT20" s="117">
        <f t="shared" si="22"/>
        <v>0</v>
      </c>
      <c r="CU20" s="117">
        <f t="shared" si="23"/>
        <v>0</v>
      </c>
      <c r="CV20" s="117">
        <f t="shared" si="67"/>
        <v>0</v>
      </c>
      <c r="CW20" s="117">
        <f t="shared" si="68"/>
        <v>1</v>
      </c>
      <c r="CX20" s="117">
        <f t="shared" si="24"/>
        <v>1</v>
      </c>
      <c r="CY20" s="117">
        <f t="shared" si="25"/>
        <v>0</v>
      </c>
      <c r="CZ20" s="117">
        <f t="shared" si="69"/>
        <v>0</v>
      </c>
      <c r="DA20" s="117">
        <f t="shared" si="70"/>
        <v>0</v>
      </c>
      <c r="DB20" s="117">
        <f t="shared" si="84"/>
        <v>0</v>
      </c>
      <c r="DC20" s="117">
        <f t="shared" si="26"/>
        <v>1</v>
      </c>
      <c r="DD20" s="117">
        <f t="shared" si="71"/>
        <v>0</v>
      </c>
      <c r="DE20" s="117">
        <f t="shared" si="72"/>
        <v>1</v>
      </c>
      <c r="DF20" s="117">
        <f t="shared" si="27"/>
        <v>0</v>
      </c>
      <c r="DG20" s="117">
        <f t="shared" si="28"/>
        <v>0</v>
      </c>
      <c r="DH20" s="117">
        <f t="shared" si="29"/>
        <v>0</v>
      </c>
      <c r="DI20" s="117">
        <f t="shared" si="73"/>
        <v>0</v>
      </c>
      <c r="DJ20" s="117">
        <f t="shared" si="74"/>
        <v>0</v>
      </c>
      <c r="DK20" s="117">
        <f t="shared" si="75"/>
        <v>0</v>
      </c>
      <c r="DL20" s="117">
        <f t="shared" si="30"/>
        <v>0</v>
      </c>
      <c r="DM20" s="117">
        <f t="shared" si="31"/>
        <v>0</v>
      </c>
      <c r="DN20" s="117">
        <f t="shared" si="32"/>
        <v>0</v>
      </c>
      <c r="DO20" s="117">
        <f t="shared" si="76"/>
        <v>0</v>
      </c>
      <c r="DP20" s="117">
        <f t="shared" si="77"/>
        <v>0</v>
      </c>
      <c r="DQ20" s="117">
        <f t="shared" si="78"/>
        <v>0</v>
      </c>
      <c r="DR20" s="117">
        <f t="shared" si="33"/>
        <v>1</v>
      </c>
      <c r="DS20" s="117">
        <f t="shared" si="34"/>
        <v>0</v>
      </c>
      <c r="DT20" s="117">
        <f t="shared" si="35"/>
        <v>1</v>
      </c>
      <c r="DU20" s="117">
        <f t="shared" si="79"/>
        <v>0</v>
      </c>
      <c r="DV20" s="117">
        <f t="shared" si="80"/>
        <v>1</v>
      </c>
      <c r="DW20" s="117">
        <f t="shared" si="81"/>
        <v>1</v>
      </c>
      <c r="DX20" s="117">
        <f t="shared" si="36"/>
        <v>1</v>
      </c>
      <c r="DY20" s="117">
        <f t="shared" si="37"/>
        <v>0</v>
      </c>
      <c r="DZ20" s="117">
        <f t="shared" si="38"/>
        <v>1</v>
      </c>
      <c r="EA20" s="117">
        <f t="shared" si="39"/>
        <v>1</v>
      </c>
      <c r="EB20" s="117">
        <f t="shared" si="40"/>
        <v>0</v>
      </c>
      <c r="EC20" s="117">
        <f t="shared" si="41"/>
        <v>1</v>
      </c>
      <c r="ED20" s="118">
        <f t="shared" si="82"/>
        <v>1</v>
      </c>
      <c r="EE20" s="118">
        <f t="shared" si="83"/>
        <v>0</v>
      </c>
      <c r="EF20" s="7"/>
      <c r="EG20" s="7"/>
      <c r="EH20" s="7"/>
      <c r="EI20" s="7"/>
    </row>
    <row r="21" spans="1:139" ht="17.100000000000001" customHeight="1" thickTop="1" x14ac:dyDescent="0.25">
      <c r="A21" s="773">
        <v>2</v>
      </c>
      <c r="B21" s="776" t="s">
        <v>17</v>
      </c>
      <c r="C21" s="221">
        <v>0</v>
      </c>
      <c r="D21" s="308"/>
      <c r="E21" s="309"/>
      <c r="F21" s="310"/>
      <c r="G21" s="311"/>
      <c r="H21" s="312"/>
      <c r="I21" s="313"/>
      <c r="J21" s="314"/>
      <c r="K21" s="308" t="s">
        <v>569</v>
      </c>
      <c r="L21" s="315" t="s">
        <v>569</v>
      </c>
      <c r="M21" s="310" t="s">
        <v>569</v>
      </c>
      <c r="N21" s="316"/>
      <c r="O21" s="312"/>
      <c r="P21" s="313"/>
      <c r="Q21" s="314"/>
      <c r="R21" s="317" t="s">
        <v>562</v>
      </c>
      <c r="S21" s="318"/>
      <c r="T21" s="312" t="s">
        <v>562</v>
      </c>
      <c r="U21" s="316" t="s">
        <v>562</v>
      </c>
      <c r="V21" s="312"/>
      <c r="W21" s="313" t="s">
        <v>562</v>
      </c>
      <c r="X21" s="314"/>
      <c r="Y21" s="323" t="s">
        <v>33</v>
      </c>
      <c r="Z21" s="20" t="s">
        <v>546</v>
      </c>
      <c r="AA21" s="190"/>
      <c r="AB21" s="279" t="s">
        <v>511</v>
      </c>
      <c r="AC21" s="279" t="s">
        <v>511</v>
      </c>
      <c r="AD21" s="279" t="s">
        <v>511</v>
      </c>
      <c r="AE21" s="279" t="s">
        <v>511</v>
      </c>
      <c r="AF21" s="279" t="s">
        <v>511</v>
      </c>
      <c r="AG21" s="279" t="s">
        <v>525</v>
      </c>
      <c r="AH21" s="279" t="s">
        <v>525</v>
      </c>
      <c r="AI21" s="279" t="s">
        <v>511</v>
      </c>
      <c r="AJ21" s="279" t="s">
        <v>511</v>
      </c>
      <c r="AK21" s="279" t="s">
        <v>511</v>
      </c>
      <c r="AL21" s="279" t="s">
        <v>511</v>
      </c>
      <c r="AM21" s="279" t="s">
        <v>511</v>
      </c>
      <c r="AN21" s="279" t="s">
        <v>574</v>
      </c>
      <c r="AO21" s="279" t="s">
        <v>574</v>
      </c>
      <c r="AP21" s="279" t="s">
        <v>511</v>
      </c>
      <c r="AQ21" s="279" t="s">
        <v>511</v>
      </c>
      <c r="AR21" s="279" t="s">
        <v>511</v>
      </c>
      <c r="AS21" s="279" t="s">
        <v>511</v>
      </c>
      <c r="AT21" s="279" t="s">
        <v>511</v>
      </c>
      <c r="AU21" s="279" t="s">
        <v>301</v>
      </c>
      <c r="AV21" s="279" t="s">
        <v>301</v>
      </c>
      <c r="AX21" s="118"/>
      <c r="AY21" s="118">
        <f t="shared" si="42"/>
        <v>0</v>
      </c>
      <c r="AZ21" s="118">
        <f t="shared" si="43"/>
        <v>0</v>
      </c>
      <c r="BA21" s="118">
        <f t="shared" si="0"/>
        <v>0</v>
      </c>
      <c r="BB21" s="118">
        <f t="shared" si="44"/>
        <v>0</v>
      </c>
      <c r="BC21" s="118">
        <f t="shared" si="45"/>
        <v>0</v>
      </c>
      <c r="BD21" s="118">
        <f t="shared" si="1"/>
        <v>0</v>
      </c>
      <c r="BE21" s="117">
        <f t="shared" si="46"/>
        <v>0</v>
      </c>
      <c r="BF21" s="118">
        <f t="shared" si="2"/>
        <v>0</v>
      </c>
      <c r="BG21" s="118">
        <f t="shared" si="3"/>
        <v>0</v>
      </c>
      <c r="BH21" s="117">
        <f t="shared" si="4"/>
        <v>0</v>
      </c>
      <c r="BI21" s="118">
        <f t="shared" si="5"/>
        <v>0</v>
      </c>
      <c r="BJ21" s="118">
        <f t="shared" si="47"/>
        <v>0</v>
      </c>
      <c r="BK21" s="118">
        <f t="shared" si="48"/>
        <v>0</v>
      </c>
      <c r="BL21" s="118">
        <f t="shared" si="6"/>
        <v>0</v>
      </c>
      <c r="BM21" s="117">
        <f t="shared" si="7"/>
        <v>0</v>
      </c>
      <c r="BN21" s="117">
        <f t="shared" si="8"/>
        <v>0</v>
      </c>
      <c r="BO21" s="117">
        <f t="shared" si="9"/>
        <v>0</v>
      </c>
      <c r="BP21" s="117">
        <f t="shared" si="49"/>
        <v>0</v>
      </c>
      <c r="BQ21" s="117">
        <f t="shared" si="50"/>
        <v>0</v>
      </c>
      <c r="BR21" s="117">
        <f t="shared" si="10"/>
        <v>0</v>
      </c>
      <c r="BS21" s="117">
        <f t="shared" si="51"/>
        <v>0</v>
      </c>
      <c r="BT21" s="117">
        <f t="shared" si="52"/>
        <v>0</v>
      </c>
      <c r="BU21" s="117">
        <f t="shared" si="53"/>
        <v>0</v>
      </c>
      <c r="BV21" s="117">
        <f t="shared" si="11"/>
        <v>0</v>
      </c>
      <c r="BW21" s="117">
        <f t="shared" si="12"/>
        <v>0</v>
      </c>
      <c r="BX21" s="117">
        <f t="shared" si="13"/>
        <v>0</v>
      </c>
      <c r="BY21" s="117">
        <f t="shared" si="14"/>
        <v>0</v>
      </c>
      <c r="BZ21" s="117">
        <f t="shared" si="54"/>
        <v>0</v>
      </c>
      <c r="CA21" s="117">
        <f t="shared" si="55"/>
        <v>0</v>
      </c>
      <c r="CB21" s="117">
        <f t="shared" si="56"/>
        <v>0</v>
      </c>
      <c r="CC21" s="117">
        <f t="shared" si="15"/>
        <v>0</v>
      </c>
      <c r="CD21" s="117">
        <f t="shared" si="16"/>
        <v>0</v>
      </c>
      <c r="CE21" s="117">
        <f t="shared" si="57"/>
        <v>0</v>
      </c>
      <c r="CF21" s="117">
        <f t="shared" si="17"/>
        <v>0</v>
      </c>
      <c r="CG21" s="117">
        <f t="shared" si="58"/>
        <v>4</v>
      </c>
      <c r="CH21" s="117">
        <f t="shared" si="59"/>
        <v>3</v>
      </c>
      <c r="CI21" s="117">
        <f t="shared" si="18"/>
        <v>0</v>
      </c>
      <c r="CJ21" s="117">
        <f t="shared" si="19"/>
        <v>0</v>
      </c>
      <c r="CK21" s="117">
        <f t="shared" si="20"/>
        <v>0</v>
      </c>
      <c r="CL21" s="117">
        <f t="shared" si="60"/>
        <v>0</v>
      </c>
      <c r="CM21" s="117">
        <f t="shared" si="61"/>
        <v>0</v>
      </c>
      <c r="CN21" s="117">
        <f t="shared" si="62"/>
        <v>0</v>
      </c>
      <c r="CO21" s="117">
        <f t="shared" si="63"/>
        <v>0</v>
      </c>
      <c r="CP21" s="117">
        <f t="shared" si="64"/>
        <v>0</v>
      </c>
      <c r="CQ21" s="117">
        <f t="shared" si="65"/>
        <v>0</v>
      </c>
      <c r="CR21" s="117">
        <f t="shared" si="66"/>
        <v>0</v>
      </c>
      <c r="CS21" s="117">
        <f t="shared" si="21"/>
        <v>0</v>
      </c>
      <c r="CT21" s="117">
        <f t="shared" si="22"/>
        <v>0</v>
      </c>
      <c r="CU21" s="117">
        <f t="shared" si="23"/>
        <v>0</v>
      </c>
      <c r="CV21" s="117">
        <f t="shared" si="67"/>
        <v>0</v>
      </c>
      <c r="CW21" s="117">
        <f t="shared" si="68"/>
        <v>0</v>
      </c>
      <c r="CX21" s="117">
        <f t="shared" si="24"/>
        <v>0</v>
      </c>
      <c r="CY21" s="117">
        <f t="shared" si="25"/>
        <v>0</v>
      </c>
      <c r="CZ21" s="117">
        <f t="shared" si="69"/>
        <v>0</v>
      </c>
      <c r="DA21" s="117">
        <f t="shared" si="70"/>
        <v>0</v>
      </c>
      <c r="DB21" s="117">
        <f t="shared" si="84"/>
        <v>0</v>
      </c>
      <c r="DC21" s="117">
        <f t="shared" si="26"/>
        <v>0</v>
      </c>
      <c r="DD21" s="117">
        <f t="shared" si="71"/>
        <v>0</v>
      </c>
      <c r="DE21" s="117">
        <f t="shared" si="72"/>
        <v>0</v>
      </c>
      <c r="DF21" s="117">
        <f t="shared" si="27"/>
        <v>0</v>
      </c>
      <c r="DG21" s="117">
        <f t="shared" si="28"/>
        <v>0</v>
      </c>
      <c r="DH21" s="117">
        <f t="shared" si="29"/>
        <v>0</v>
      </c>
      <c r="DI21" s="117">
        <f t="shared" si="73"/>
        <v>0</v>
      </c>
      <c r="DJ21" s="117">
        <f t="shared" si="74"/>
        <v>0</v>
      </c>
      <c r="DK21" s="117">
        <f t="shared" si="75"/>
        <v>0</v>
      </c>
      <c r="DL21" s="117">
        <f t="shared" si="30"/>
        <v>0</v>
      </c>
      <c r="DM21" s="117">
        <f t="shared" si="31"/>
        <v>0</v>
      </c>
      <c r="DN21" s="117">
        <f t="shared" si="32"/>
        <v>0</v>
      </c>
      <c r="DO21" s="117">
        <f t="shared" si="76"/>
        <v>0</v>
      </c>
      <c r="DP21" s="117">
        <f t="shared" si="77"/>
        <v>0</v>
      </c>
      <c r="DQ21" s="117">
        <f t="shared" si="78"/>
        <v>0</v>
      </c>
      <c r="DR21" s="117">
        <f t="shared" si="33"/>
        <v>0</v>
      </c>
      <c r="DS21" s="117">
        <f t="shared" si="34"/>
        <v>0</v>
      </c>
      <c r="DT21" s="117">
        <f t="shared" si="35"/>
        <v>0</v>
      </c>
      <c r="DU21" s="117">
        <f t="shared" si="79"/>
        <v>0</v>
      </c>
      <c r="DV21" s="117">
        <f t="shared" si="80"/>
        <v>0</v>
      </c>
      <c r="DW21" s="117">
        <f t="shared" si="81"/>
        <v>0</v>
      </c>
      <c r="DX21" s="117">
        <f t="shared" si="36"/>
        <v>0</v>
      </c>
      <c r="DY21" s="117">
        <f t="shared" si="37"/>
        <v>0</v>
      </c>
      <c r="DZ21" s="117">
        <f t="shared" si="38"/>
        <v>0</v>
      </c>
      <c r="EA21" s="117">
        <f t="shared" si="39"/>
        <v>0</v>
      </c>
      <c r="EB21" s="117">
        <f t="shared" si="40"/>
        <v>0</v>
      </c>
      <c r="EC21" s="117">
        <f t="shared" si="41"/>
        <v>0</v>
      </c>
      <c r="ED21" s="118">
        <f t="shared" si="82"/>
        <v>0</v>
      </c>
      <c r="EE21" s="118">
        <f t="shared" si="83"/>
        <v>0</v>
      </c>
      <c r="EF21" s="7"/>
      <c r="EG21" s="7"/>
      <c r="EH21" s="7"/>
      <c r="EI21" s="7"/>
    </row>
    <row r="22" spans="1:139" ht="17.100000000000001" customHeight="1" x14ac:dyDescent="0.25">
      <c r="A22" s="774"/>
      <c r="B22" s="777"/>
      <c r="C22" s="174">
        <v>1</v>
      </c>
      <c r="D22" s="127" t="s">
        <v>617</v>
      </c>
      <c r="E22" s="72" t="s">
        <v>603</v>
      </c>
      <c r="F22" s="201" t="s">
        <v>456</v>
      </c>
      <c r="G22" s="211" t="s">
        <v>391</v>
      </c>
      <c r="H22" s="201" t="s">
        <v>287</v>
      </c>
      <c r="I22" s="145" t="s">
        <v>454</v>
      </c>
      <c r="J22" s="91" t="s">
        <v>577</v>
      </c>
      <c r="K22" s="61" t="s">
        <v>569</v>
      </c>
      <c r="L22" s="72" t="s">
        <v>569</v>
      </c>
      <c r="M22" s="201" t="s">
        <v>569</v>
      </c>
      <c r="N22" s="211" t="s">
        <v>621</v>
      </c>
      <c r="O22" s="201" t="s">
        <v>592</v>
      </c>
      <c r="P22" s="145" t="s">
        <v>584</v>
      </c>
      <c r="Q22" s="91" t="s">
        <v>511</v>
      </c>
      <c r="R22" s="127" t="s">
        <v>562</v>
      </c>
      <c r="S22" s="153" t="s">
        <v>514</v>
      </c>
      <c r="T22" s="201" t="s">
        <v>562</v>
      </c>
      <c r="U22" s="211" t="s">
        <v>562</v>
      </c>
      <c r="V22" s="201" t="s">
        <v>575</v>
      </c>
      <c r="W22" s="145" t="s">
        <v>562</v>
      </c>
      <c r="X22" s="91" t="s">
        <v>301</v>
      </c>
      <c r="Y22" s="45" t="s">
        <v>34</v>
      </c>
      <c r="Z22" s="33" t="s">
        <v>547</v>
      </c>
      <c r="AA22" s="23"/>
      <c r="AB22" s="279" t="s">
        <v>577</v>
      </c>
      <c r="AC22" s="279" t="s">
        <v>577</v>
      </c>
      <c r="AD22" s="279" t="s">
        <v>577</v>
      </c>
      <c r="AE22" s="279" t="s">
        <v>575</v>
      </c>
      <c r="AF22" s="279" t="s">
        <v>575</v>
      </c>
      <c r="AG22" s="279" t="s">
        <v>525</v>
      </c>
      <c r="AH22" s="279" t="s">
        <v>525</v>
      </c>
      <c r="AI22" s="279" t="s">
        <v>455</v>
      </c>
      <c r="AJ22" s="279" t="s">
        <v>455</v>
      </c>
      <c r="AK22" s="279" t="s">
        <v>455</v>
      </c>
      <c r="AL22" s="279" t="s">
        <v>575</v>
      </c>
      <c r="AM22" s="279" t="s">
        <v>575</v>
      </c>
      <c r="AN22" s="279" t="s">
        <v>574</v>
      </c>
      <c r="AO22" s="279" t="s">
        <v>574</v>
      </c>
      <c r="AP22" s="279" t="s">
        <v>255</v>
      </c>
      <c r="AQ22" s="279" t="s">
        <v>255</v>
      </c>
      <c r="AR22" s="279" t="s">
        <v>255</v>
      </c>
      <c r="AS22" s="279" t="s">
        <v>575</v>
      </c>
      <c r="AT22" s="279" t="s">
        <v>575</v>
      </c>
      <c r="AU22" s="279" t="s">
        <v>301</v>
      </c>
      <c r="AV22" s="279" t="s">
        <v>301</v>
      </c>
      <c r="AX22" s="118"/>
      <c r="AY22" s="118">
        <f t="shared" si="42"/>
        <v>0</v>
      </c>
      <c r="AZ22" s="118">
        <f t="shared" si="43"/>
        <v>1</v>
      </c>
      <c r="BA22" s="118">
        <f t="shared" si="0"/>
        <v>1</v>
      </c>
      <c r="BB22" s="118">
        <f t="shared" si="44"/>
        <v>0</v>
      </c>
      <c r="BC22" s="118">
        <f t="shared" si="45"/>
        <v>0</v>
      </c>
      <c r="BD22" s="118">
        <f t="shared" si="1"/>
        <v>0</v>
      </c>
      <c r="BE22" s="117">
        <f t="shared" si="46"/>
        <v>1</v>
      </c>
      <c r="BF22" s="118">
        <f t="shared" si="2"/>
        <v>1</v>
      </c>
      <c r="BG22" s="118">
        <f t="shared" si="3"/>
        <v>0</v>
      </c>
      <c r="BH22" s="117">
        <f t="shared" si="4"/>
        <v>0</v>
      </c>
      <c r="BI22" s="118">
        <f t="shared" si="5"/>
        <v>0</v>
      </c>
      <c r="BJ22" s="118">
        <f t="shared" si="47"/>
        <v>1</v>
      </c>
      <c r="BK22" s="118">
        <f t="shared" si="48"/>
        <v>0</v>
      </c>
      <c r="BL22" s="118">
        <f t="shared" si="6"/>
        <v>1</v>
      </c>
      <c r="BM22" s="117">
        <f t="shared" si="7"/>
        <v>1</v>
      </c>
      <c r="BN22" s="117">
        <f t="shared" si="8"/>
        <v>0</v>
      </c>
      <c r="BO22" s="117">
        <f t="shared" si="9"/>
        <v>1</v>
      </c>
      <c r="BP22" s="117">
        <f t="shared" si="49"/>
        <v>1</v>
      </c>
      <c r="BQ22" s="117">
        <f t="shared" si="50"/>
        <v>0</v>
      </c>
      <c r="BR22" s="117">
        <f t="shared" si="10"/>
        <v>1</v>
      </c>
      <c r="BS22" s="117">
        <f t="shared" si="51"/>
        <v>0</v>
      </c>
      <c r="BT22" s="117">
        <f t="shared" si="52"/>
        <v>1</v>
      </c>
      <c r="BU22" s="117">
        <f t="shared" si="53"/>
        <v>1</v>
      </c>
      <c r="BV22" s="117">
        <f t="shared" si="11"/>
        <v>0</v>
      </c>
      <c r="BW22" s="117">
        <f t="shared" si="12"/>
        <v>0</v>
      </c>
      <c r="BX22" s="117">
        <f t="shared" si="13"/>
        <v>0</v>
      </c>
      <c r="BY22" s="117">
        <f t="shared" si="14"/>
        <v>0</v>
      </c>
      <c r="BZ22" s="117">
        <f t="shared" si="54"/>
        <v>0</v>
      </c>
      <c r="CA22" s="117">
        <f t="shared" si="55"/>
        <v>0</v>
      </c>
      <c r="CB22" s="117">
        <f t="shared" si="56"/>
        <v>0</v>
      </c>
      <c r="CC22" s="117">
        <f t="shared" si="15"/>
        <v>0</v>
      </c>
      <c r="CD22" s="117">
        <f t="shared" si="16"/>
        <v>1</v>
      </c>
      <c r="CE22" s="117">
        <f t="shared" si="57"/>
        <v>0</v>
      </c>
      <c r="CF22" s="117">
        <f t="shared" si="17"/>
        <v>1</v>
      </c>
      <c r="CG22" s="117">
        <f t="shared" si="58"/>
        <v>4</v>
      </c>
      <c r="CH22" s="117">
        <f t="shared" si="59"/>
        <v>3</v>
      </c>
      <c r="CI22" s="117">
        <f t="shared" si="18"/>
        <v>0</v>
      </c>
      <c r="CJ22" s="117">
        <f t="shared" si="19"/>
        <v>1</v>
      </c>
      <c r="CK22" s="117">
        <f t="shared" si="20"/>
        <v>1</v>
      </c>
      <c r="CL22" s="117">
        <f t="shared" si="60"/>
        <v>1</v>
      </c>
      <c r="CM22" s="117">
        <f t="shared" si="61"/>
        <v>0</v>
      </c>
      <c r="CN22" s="117">
        <f t="shared" si="62"/>
        <v>1</v>
      </c>
      <c r="CO22" s="117">
        <f t="shared" si="63"/>
        <v>0</v>
      </c>
      <c r="CP22" s="117">
        <f t="shared" si="64"/>
        <v>0</v>
      </c>
      <c r="CQ22" s="117">
        <f t="shared" si="65"/>
        <v>0</v>
      </c>
      <c r="CR22" s="117">
        <f t="shared" si="66"/>
        <v>0</v>
      </c>
      <c r="CS22" s="117">
        <f t="shared" si="21"/>
        <v>0</v>
      </c>
      <c r="CT22" s="117">
        <f t="shared" si="22"/>
        <v>0</v>
      </c>
      <c r="CU22" s="117">
        <f t="shared" si="23"/>
        <v>0</v>
      </c>
      <c r="CV22" s="117">
        <f t="shared" si="67"/>
        <v>0</v>
      </c>
      <c r="CW22" s="117">
        <f t="shared" si="68"/>
        <v>1</v>
      </c>
      <c r="CX22" s="117">
        <f t="shared" si="24"/>
        <v>1</v>
      </c>
      <c r="CY22" s="117">
        <f t="shared" si="25"/>
        <v>0</v>
      </c>
      <c r="CZ22" s="117">
        <f t="shared" si="69"/>
        <v>0</v>
      </c>
      <c r="DA22" s="117">
        <f t="shared" si="70"/>
        <v>0</v>
      </c>
      <c r="DB22" s="117">
        <f t="shared" si="84"/>
        <v>0</v>
      </c>
      <c r="DC22" s="117">
        <f t="shared" si="26"/>
        <v>0</v>
      </c>
      <c r="DD22" s="117">
        <f t="shared" si="71"/>
        <v>0</v>
      </c>
      <c r="DE22" s="117">
        <f t="shared" si="72"/>
        <v>0</v>
      </c>
      <c r="DF22" s="117">
        <f t="shared" si="27"/>
        <v>0</v>
      </c>
      <c r="DG22" s="117">
        <f t="shared" si="28"/>
        <v>0</v>
      </c>
      <c r="DH22" s="117">
        <f t="shared" si="29"/>
        <v>0</v>
      </c>
      <c r="DI22" s="117">
        <f t="shared" si="73"/>
        <v>0</v>
      </c>
      <c r="DJ22" s="117">
        <f t="shared" si="74"/>
        <v>0</v>
      </c>
      <c r="DK22" s="117">
        <f t="shared" si="75"/>
        <v>0</v>
      </c>
      <c r="DL22" s="117">
        <f t="shared" si="30"/>
        <v>0</v>
      </c>
      <c r="DM22" s="117">
        <f t="shared" si="31"/>
        <v>0</v>
      </c>
      <c r="DN22" s="117">
        <f t="shared" si="32"/>
        <v>0</v>
      </c>
      <c r="DO22" s="117">
        <f t="shared" si="76"/>
        <v>0</v>
      </c>
      <c r="DP22" s="117">
        <f t="shared" si="77"/>
        <v>1</v>
      </c>
      <c r="DQ22" s="117">
        <f t="shared" si="78"/>
        <v>1</v>
      </c>
      <c r="DR22" s="117">
        <f t="shared" si="33"/>
        <v>0</v>
      </c>
      <c r="DS22" s="117">
        <f t="shared" si="34"/>
        <v>0</v>
      </c>
      <c r="DT22" s="117">
        <f t="shared" si="35"/>
        <v>0</v>
      </c>
      <c r="DU22" s="117">
        <f t="shared" si="79"/>
        <v>0</v>
      </c>
      <c r="DV22" s="117">
        <f t="shared" si="80"/>
        <v>1</v>
      </c>
      <c r="DW22" s="117">
        <f t="shared" si="81"/>
        <v>1</v>
      </c>
      <c r="DX22" s="117">
        <f t="shared" si="36"/>
        <v>0</v>
      </c>
      <c r="DY22" s="117">
        <f t="shared" si="37"/>
        <v>0</v>
      </c>
      <c r="DZ22" s="117">
        <f t="shared" si="38"/>
        <v>0</v>
      </c>
      <c r="EA22" s="117">
        <f t="shared" si="39"/>
        <v>0</v>
      </c>
      <c r="EB22" s="117">
        <f t="shared" si="40"/>
        <v>0</v>
      </c>
      <c r="EC22" s="117">
        <f t="shared" si="41"/>
        <v>0</v>
      </c>
      <c r="ED22" s="118">
        <f t="shared" si="82"/>
        <v>1</v>
      </c>
      <c r="EE22" s="118">
        <f t="shared" si="83"/>
        <v>0</v>
      </c>
      <c r="EF22" s="7"/>
      <c r="EG22" s="7"/>
      <c r="EH22" s="7"/>
      <c r="EI22" s="7"/>
    </row>
    <row r="23" spans="1:139" ht="17.100000000000001" customHeight="1" x14ac:dyDescent="0.25">
      <c r="A23" s="774"/>
      <c r="B23" s="777"/>
      <c r="C23" s="172">
        <v>2</v>
      </c>
      <c r="D23" s="78" t="s">
        <v>617</v>
      </c>
      <c r="E23" s="65" t="s">
        <v>603</v>
      </c>
      <c r="F23" s="161" t="s">
        <v>456</v>
      </c>
      <c r="G23" s="164" t="s">
        <v>391</v>
      </c>
      <c r="H23" s="161" t="s">
        <v>287</v>
      </c>
      <c r="I23" s="146" t="s">
        <v>454</v>
      </c>
      <c r="J23" s="85" t="s">
        <v>577</v>
      </c>
      <c r="K23" s="63" t="s">
        <v>569</v>
      </c>
      <c r="L23" s="65" t="s">
        <v>569</v>
      </c>
      <c r="M23" s="161" t="s">
        <v>569</v>
      </c>
      <c r="N23" s="164" t="s">
        <v>621</v>
      </c>
      <c r="O23" s="161" t="s">
        <v>592</v>
      </c>
      <c r="P23" s="146" t="s">
        <v>584</v>
      </c>
      <c r="Q23" s="85" t="s">
        <v>511</v>
      </c>
      <c r="R23" s="78" t="s">
        <v>562</v>
      </c>
      <c r="S23" s="154" t="s">
        <v>514</v>
      </c>
      <c r="T23" s="161" t="s">
        <v>562</v>
      </c>
      <c r="U23" s="164" t="s">
        <v>562</v>
      </c>
      <c r="V23" s="161" t="s">
        <v>575</v>
      </c>
      <c r="W23" s="146" t="s">
        <v>562</v>
      </c>
      <c r="X23" s="85" t="s">
        <v>301</v>
      </c>
      <c r="Y23" s="733" t="s">
        <v>27</v>
      </c>
      <c r="Z23" s="732"/>
      <c r="AA23" s="23"/>
      <c r="AB23" s="279" t="s">
        <v>577</v>
      </c>
      <c r="AC23" s="279" t="s">
        <v>577</v>
      </c>
      <c r="AD23" s="279" t="s">
        <v>577</v>
      </c>
      <c r="AE23" s="279" t="s">
        <v>575</v>
      </c>
      <c r="AF23" s="279" t="s">
        <v>575</v>
      </c>
      <c r="AG23" s="279" t="s">
        <v>511</v>
      </c>
      <c r="AH23" s="279" t="s">
        <v>511</v>
      </c>
      <c r="AI23" s="279" t="s">
        <v>455</v>
      </c>
      <c r="AJ23" s="279" t="s">
        <v>455</v>
      </c>
      <c r="AK23" s="279" t="s">
        <v>455</v>
      </c>
      <c r="AL23" s="279" t="s">
        <v>575</v>
      </c>
      <c r="AM23" s="279" t="s">
        <v>575</v>
      </c>
      <c r="AN23" s="279" t="s">
        <v>574</v>
      </c>
      <c r="AO23" s="279" t="s">
        <v>574</v>
      </c>
      <c r="AP23" s="279" t="s">
        <v>255</v>
      </c>
      <c r="AQ23" s="279" t="s">
        <v>255</v>
      </c>
      <c r="AR23" s="279" t="s">
        <v>255</v>
      </c>
      <c r="AS23" s="279" t="s">
        <v>575</v>
      </c>
      <c r="AT23" s="279" t="s">
        <v>575</v>
      </c>
      <c r="AU23" s="279" t="s">
        <v>301</v>
      </c>
      <c r="AV23" s="279" t="s">
        <v>301</v>
      </c>
      <c r="AX23" s="118"/>
      <c r="AY23" s="118">
        <f t="shared" si="42"/>
        <v>0</v>
      </c>
      <c r="AZ23" s="118">
        <f t="shared" si="43"/>
        <v>1</v>
      </c>
      <c r="BA23" s="118">
        <f t="shared" si="0"/>
        <v>1</v>
      </c>
      <c r="BB23" s="118">
        <f t="shared" si="44"/>
        <v>0</v>
      </c>
      <c r="BC23" s="118">
        <f t="shared" si="45"/>
        <v>0</v>
      </c>
      <c r="BD23" s="118">
        <f t="shared" si="1"/>
        <v>0</v>
      </c>
      <c r="BE23" s="117">
        <f t="shared" si="46"/>
        <v>1</v>
      </c>
      <c r="BF23" s="118">
        <f t="shared" si="2"/>
        <v>1</v>
      </c>
      <c r="BG23" s="118">
        <f t="shared" si="3"/>
        <v>0</v>
      </c>
      <c r="BH23" s="117">
        <f t="shared" si="4"/>
        <v>0</v>
      </c>
      <c r="BI23" s="118">
        <f t="shared" si="5"/>
        <v>0</v>
      </c>
      <c r="BJ23" s="118">
        <f t="shared" si="47"/>
        <v>1</v>
      </c>
      <c r="BK23" s="118">
        <f t="shared" si="48"/>
        <v>0</v>
      </c>
      <c r="BL23" s="118">
        <f t="shared" si="6"/>
        <v>1</v>
      </c>
      <c r="BM23" s="117">
        <f t="shared" si="7"/>
        <v>1</v>
      </c>
      <c r="BN23" s="117">
        <f t="shared" si="8"/>
        <v>0</v>
      </c>
      <c r="BO23" s="117">
        <f t="shared" si="9"/>
        <v>1</v>
      </c>
      <c r="BP23" s="117">
        <f t="shared" si="49"/>
        <v>1</v>
      </c>
      <c r="BQ23" s="117">
        <f t="shared" si="50"/>
        <v>0</v>
      </c>
      <c r="BR23" s="117">
        <f t="shared" si="10"/>
        <v>1</v>
      </c>
      <c r="BS23" s="117">
        <f t="shared" si="51"/>
        <v>0</v>
      </c>
      <c r="BT23" s="117">
        <f t="shared" si="52"/>
        <v>1</v>
      </c>
      <c r="BU23" s="117">
        <f t="shared" si="53"/>
        <v>1</v>
      </c>
      <c r="BV23" s="117">
        <f t="shared" si="11"/>
        <v>0</v>
      </c>
      <c r="BW23" s="117">
        <f t="shared" si="12"/>
        <v>0</v>
      </c>
      <c r="BX23" s="117">
        <f t="shared" si="13"/>
        <v>0</v>
      </c>
      <c r="BY23" s="117">
        <f t="shared" si="14"/>
        <v>0</v>
      </c>
      <c r="BZ23" s="117">
        <f t="shared" si="54"/>
        <v>0</v>
      </c>
      <c r="CA23" s="117">
        <f t="shared" si="55"/>
        <v>0</v>
      </c>
      <c r="CB23" s="117">
        <f t="shared" si="56"/>
        <v>0</v>
      </c>
      <c r="CC23" s="117">
        <f t="shared" si="15"/>
        <v>0</v>
      </c>
      <c r="CD23" s="117">
        <f t="shared" si="16"/>
        <v>1</v>
      </c>
      <c r="CE23" s="117">
        <f t="shared" si="57"/>
        <v>0</v>
      </c>
      <c r="CF23" s="117">
        <f t="shared" si="17"/>
        <v>1</v>
      </c>
      <c r="CG23" s="117">
        <f t="shared" si="58"/>
        <v>4</v>
      </c>
      <c r="CH23" s="117">
        <f t="shared" si="59"/>
        <v>3</v>
      </c>
      <c r="CI23" s="117">
        <f t="shared" si="18"/>
        <v>0</v>
      </c>
      <c r="CJ23" s="117">
        <f t="shared" si="19"/>
        <v>1</v>
      </c>
      <c r="CK23" s="117">
        <f t="shared" si="20"/>
        <v>1</v>
      </c>
      <c r="CL23" s="117">
        <f t="shared" si="60"/>
        <v>1</v>
      </c>
      <c r="CM23" s="117">
        <f t="shared" si="61"/>
        <v>0</v>
      </c>
      <c r="CN23" s="117">
        <f t="shared" si="62"/>
        <v>1</v>
      </c>
      <c r="CO23" s="117">
        <f t="shared" si="63"/>
        <v>0</v>
      </c>
      <c r="CP23" s="117">
        <f t="shared" si="64"/>
        <v>0</v>
      </c>
      <c r="CQ23" s="117">
        <f t="shared" si="65"/>
        <v>0</v>
      </c>
      <c r="CR23" s="117">
        <f t="shared" si="66"/>
        <v>0</v>
      </c>
      <c r="CS23" s="117">
        <f t="shared" si="21"/>
        <v>0</v>
      </c>
      <c r="CT23" s="117">
        <f t="shared" si="22"/>
        <v>0</v>
      </c>
      <c r="CU23" s="117">
        <f t="shared" si="23"/>
        <v>0</v>
      </c>
      <c r="CV23" s="117">
        <f t="shared" si="67"/>
        <v>0</v>
      </c>
      <c r="CW23" s="117">
        <f t="shared" si="68"/>
        <v>1</v>
      </c>
      <c r="CX23" s="117">
        <f t="shared" si="24"/>
        <v>1</v>
      </c>
      <c r="CY23" s="117">
        <f t="shared" si="25"/>
        <v>0</v>
      </c>
      <c r="CZ23" s="117">
        <f t="shared" si="69"/>
        <v>0</v>
      </c>
      <c r="DA23" s="117">
        <f t="shared" si="70"/>
        <v>0</v>
      </c>
      <c r="DB23" s="117">
        <f t="shared" si="84"/>
        <v>0</v>
      </c>
      <c r="DC23" s="117">
        <f t="shared" si="26"/>
        <v>0</v>
      </c>
      <c r="DD23" s="117">
        <f t="shared" si="71"/>
        <v>0</v>
      </c>
      <c r="DE23" s="117">
        <f t="shared" si="72"/>
        <v>0</v>
      </c>
      <c r="DF23" s="117">
        <f t="shared" si="27"/>
        <v>0</v>
      </c>
      <c r="DG23" s="117">
        <f t="shared" si="28"/>
        <v>0</v>
      </c>
      <c r="DH23" s="117">
        <f t="shared" si="29"/>
        <v>0</v>
      </c>
      <c r="DI23" s="117">
        <f t="shared" si="73"/>
        <v>0</v>
      </c>
      <c r="DJ23" s="117">
        <f t="shared" si="74"/>
        <v>0</v>
      </c>
      <c r="DK23" s="117">
        <f t="shared" si="75"/>
        <v>0</v>
      </c>
      <c r="DL23" s="117">
        <f t="shared" si="30"/>
        <v>0</v>
      </c>
      <c r="DM23" s="117">
        <f t="shared" si="31"/>
        <v>0</v>
      </c>
      <c r="DN23" s="117">
        <f t="shared" si="32"/>
        <v>0</v>
      </c>
      <c r="DO23" s="117">
        <f t="shared" si="76"/>
        <v>0</v>
      </c>
      <c r="DP23" s="117">
        <f t="shared" si="77"/>
        <v>1</v>
      </c>
      <c r="DQ23" s="117">
        <f t="shared" si="78"/>
        <v>1</v>
      </c>
      <c r="DR23" s="117">
        <f t="shared" si="33"/>
        <v>0</v>
      </c>
      <c r="DS23" s="117">
        <f t="shared" si="34"/>
        <v>0</v>
      </c>
      <c r="DT23" s="117">
        <f t="shared" si="35"/>
        <v>0</v>
      </c>
      <c r="DU23" s="117">
        <f t="shared" si="79"/>
        <v>0</v>
      </c>
      <c r="DV23" s="117">
        <f t="shared" si="80"/>
        <v>1</v>
      </c>
      <c r="DW23" s="117">
        <f t="shared" si="81"/>
        <v>1</v>
      </c>
      <c r="DX23" s="117">
        <f t="shared" si="36"/>
        <v>0</v>
      </c>
      <c r="DY23" s="117">
        <f t="shared" si="37"/>
        <v>0</v>
      </c>
      <c r="DZ23" s="117">
        <f t="shared" si="38"/>
        <v>0</v>
      </c>
      <c r="EA23" s="117">
        <f t="shared" si="39"/>
        <v>0</v>
      </c>
      <c r="EB23" s="117">
        <f t="shared" si="40"/>
        <v>0</v>
      </c>
      <c r="EC23" s="117">
        <f t="shared" si="41"/>
        <v>0</v>
      </c>
      <c r="ED23" s="118">
        <f t="shared" si="82"/>
        <v>1</v>
      </c>
      <c r="EE23" s="118">
        <f t="shared" si="83"/>
        <v>0</v>
      </c>
      <c r="EF23" s="7"/>
      <c r="EG23" s="7"/>
      <c r="EH23" s="7"/>
      <c r="EI23" s="7"/>
    </row>
    <row r="24" spans="1:139" ht="17.100000000000001" customHeight="1" x14ac:dyDescent="0.25">
      <c r="A24" s="774"/>
      <c r="B24" s="777"/>
      <c r="C24" s="172">
        <v>3</v>
      </c>
      <c r="D24" s="78" t="s">
        <v>617</v>
      </c>
      <c r="E24" s="65" t="s">
        <v>603</v>
      </c>
      <c r="F24" s="161" t="s">
        <v>577</v>
      </c>
      <c r="G24" s="164" t="s">
        <v>456</v>
      </c>
      <c r="H24" s="161" t="s">
        <v>621</v>
      </c>
      <c r="I24" s="146" t="s">
        <v>287</v>
      </c>
      <c r="J24" s="85" t="s">
        <v>596</v>
      </c>
      <c r="K24" s="63" t="s">
        <v>457</v>
      </c>
      <c r="L24" s="65" t="s">
        <v>341</v>
      </c>
      <c r="M24" s="161" t="s">
        <v>455</v>
      </c>
      <c r="N24" s="153" t="s">
        <v>592</v>
      </c>
      <c r="O24" s="161" t="s">
        <v>588</v>
      </c>
      <c r="P24" s="146" t="s">
        <v>521</v>
      </c>
      <c r="Q24" s="288" t="s">
        <v>354</v>
      </c>
      <c r="R24" s="78" t="s">
        <v>509</v>
      </c>
      <c r="S24" s="154" t="s">
        <v>255</v>
      </c>
      <c r="T24" s="161" t="s">
        <v>514</v>
      </c>
      <c r="U24" s="164" t="s">
        <v>575</v>
      </c>
      <c r="V24" s="161" t="s">
        <v>268</v>
      </c>
      <c r="W24" s="146" t="s">
        <v>511</v>
      </c>
      <c r="X24" s="85" t="s">
        <v>523</v>
      </c>
      <c r="Y24" s="323" t="s">
        <v>537</v>
      </c>
      <c r="Z24" s="20" t="s">
        <v>548</v>
      </c>
      <c r="AA24" s="190"/>
      <c r="AB24" s="279" t="s">
        <v>593</v>
      </c>
      <c r="AC24" s="279" t="s">
        <v>593</v>
      </c>
      <c r="AD24" s="279" t="s">
        <v>593</v>
      </c>
      <c r="AE24" s="279" t="s">
        <v>575</v>
      </c>
      <c r="AF24" s="279" t="s">
        <v>575</v>
      </c>
      <c r="AG24" s="279" t="s">
        <v>511</v>
      </c>
      <c r="AH24" s="279" t="s">
        <v>511</v>
      </c>
      <c r="AI24" s="279" t="s">
        <v>594</v>
      </c>
      <c r="AJ24" s="279" t="s">
        <v>594</v>
      </c>
      <c r="AK24" s="279" t="s">
        <v>594</v>
      </c>
      <c r="AL24" s="279" t="s">
        <v>575</v>
      </c>
      <c r="AM24" s="279" t="s">
        <v>575</v>
      </c>
      <c r="AN24" s="279" t="s">
        <v>511</v>
      </c>
      <c r="AO24" s="279" t="s">
        <v>511</v>
      </c>
      <c r="AP24" s="279" t="s">
        <v>514</v>
      </c>
      <c r="AQ24" s="279" t="s">
        <v>514</v>
      </c>
      <c r="AR24" s="279" t="s">
        <v>514</v>
      </c>
      <c r="AS24" s="279" t="s">
        <v>575</v>
      </c>
      <c r="AT24" s="279" t="s">
        <v>575</v>
      </c>
      <c r="AU24" s="279" t="s">
        <v>511</v>
      </c>
      <c r="AV24" s="279" t="s">
        <v>511</v>
      </c>
      <c r="AX24" s="118"/>
      <c r="AY24" s="118">
        <f t="shared" si="42"/>
        <v>0</v>
      </c>
      <c r="AZ24" s="118">
        <f t="shared" si="43"/>
        <v>1</v>
      </c>
      <c r="BA24" s="118">
        <f t="shared" si="0"/>
        <v>1</v>
      </c>
      <c r="BB24" s="118">
        <f t="shared" si="44"/>
        <v>0</v>
      </c>
      <c r="BC24" s="118">
        <f t="shared" si="45"/>
        <v>0</v>
      </c>
      <c r="BD24" s="118">
        <f t="shared" si="1"/>
        <v>1</v>
      </c>
      <c r="BE24" s="117">
        <f t="shared" si="46"/>
        <v>0</v>
      </c>
      <c r="BF24" s="118">
        <f t="shared" si="2"/>
        <v>1</v>
      </c>
      <c r="BG24" s="118">
        <f t="shared" si="3"/>
        <v>1</v>
      </c>
      <c r="BH24" s="117">
        <f t="shared" si="4"/>
        <v>0</v>
      </c>
      <c r="BI24" s="118">
        <f t="shared" si="5"/>
        <v>1</v>
      </c>
      <c r="BJ24" s="118">
        <f t="shared" si="47"/>
        <v>0</v>
      </c>
      <c r="BK24" s="118">
        <f t="shared" si="48"/>
        <v>0</v>
      </c>
      <c r="BL24" s="118">
        <f t="shared" si="6"/>
        <v>0</v>
      </c>
      <c r="BM24" s="117">
        <f t="shared" si="7"/>
        <v>1</v>
      </c>
      <c r="BN24" s="117">
        <f t="shared" si="8"/>
        <v>0</v>
      </c>
      <c r="BO24" s="117">
        <f t="shared" si="9"/>
        <v>1</v>
      </c>
      <c r="BP24" s="117">
        <f t="shared" si="49"/>
        <v>1</v>
      </c>
      <c r="BQ24" s="117">
        <f t="shared" si="50"/>
        <v>0</v>
      </c>
      <c r="BR24" s="117">
        <f t="shared" si="10"/>
        <v>1</v>
      </c>
      <c r="BS24" s="117">
        <f t="shared" si="51"/>
        <v>0</v>
      </c>
      <c r="BT24" s="117">
        <f t="shared" si="52"/>
        <v>1</v>
      </c>
      <c r="BU24" s="117">
        <f t="shared" si="53"/>
        <v>1</v>
      </c>
      <c r="BV24" s="117">
        <f t="shared" si="11"/>
        <v>1</v>
      </c>
      <c r="BW24" s="117">
        <f t="shared" si="12"/>
        <v>0</v>
      </c>
      <c r="BX24" s="117">
        <f t="shared" si="13"/>
        <v>0</v>
      </c>
      <c r="BY24" s="117">
        <f t="shared" si="14"/>
        <v>1</v>
      </c>
      <c r="BZ24" s="117">
        <f t="shared" si="54"/>
        <v>1</v>
      </c>
      <c r="CA24" s="117">
        <f t="shared" si="55"/>
        <v>0</v>
      </c>
      <c r="CB24" s="117">
        <f t="shared" si="56"/>
        <v>0</v>
      </c>
      <c r="CC24" s="117">
        <f t="shared" si="15"/>
        <v>1</v>
      </c>
      <c r="CD24" s="117">
        <f t="shared" si="16"/>
        <v>1</v>
      </c>
      <c r="CE24" s="117">
        <f t="shared" si="57"/>
        <v>0</v>
      </c>
      <c r="CF24" s="117">
        <f t="shared" si="17"/>
        <v>1</v>
      </c>
      <c r="CG24" s="117">
        <f t="shared" si="58"/>
        <v>0</v>
      </c>
      <c r="CH24" s="117">
        <f t="shared" si="59"/>
        <v>0</v>
      </c>
      <c r="CI24" s="117">
        <f t="shared" si="18"/>
        <v>0</v>
      </c>
      <c r="CJ24" s="117">
        <f t="shared" si="19"/>
        <v>1</v>
      </c>
      <c r="CK24" s="117">
        <f t="shared" si="20"/>
        <v>1</v>
      </c>
      <c r="CL24" s="117">
        <f t="shared" si="60"/>
        <v>1</v>
      </c>
      <c r="CM24" s="117">
        <f t="shared" si="61"/>
        <v>0</v>
      </c>
      <c r="CN24" s="117">
        <f t="shared" si="62"/>
        <v>1</v>
      </c>
      <c r="CO24" s="117">
        <f t="shared" si="63"/>
        <v>0</v>
      </c>
      <c r="CP24" s="117">
        <f t="shared" si="64"/>
        <v>0</v>
      </c>
      <c r="CQ24" s="117">
        <f t="shared" si="65"/>
        <v>0</v>
      </c>
      <c r="CR24" s="117">
        <f t="shared" si="66"/>
        <v>0</v>
      </c>
      <c r="CS24" s="117">
        <f t="shared" si="21"/>
        <v>0</v>
      </c>
      <c r="CT24" s="117">
        <f t="shared" si="22"/>
        <v>0</v>
      </c>
      <c r="CU24" s="117">
        <f t="shared" si="23"/>
        <v>0</v>
      </c>
      <c r="CV24" s="117">
        <f t="shared" si="67"/>
        <v>1</v>
      </c>
      <c r="CW24" s="117">
        <f t="shared" si="68"/>
        <v>0</v>
      </c>
      <c r="CX24" s="117">
        <f t="shared" si="24"/>
        <v>1</v>
      </c>
      <c r="CY24" s="117">
        <f t="shared" si="25"/>
        <v>0</v>
      </c>
      <c r="CZ24" s="117">
        <f t="shared" si="69"/>
        <v>0</v>
      </c>
      <c r="DA24" s="117">
        <f t="shared" si="70"/>
        <v>0</v>
      </c>
      <c r="DB24" s="117">
        <f t="shared" si="84"/>
        <v>0</v>
      </c>
      <c r="DC24" s="117">
        <f t="shared" si="26"/>
        <v>0</v>
      </c>
      <c r="DD24" s="117">
        <f t="shared" si="71"/>
        <v>0</v>
      </c>
      <c r="DE24" s="117">
        <f t="shared" si="72"/>
        <v>0</v>
      </c>
      <c r="DF24" s="117">
        <f t="shared" si="27"/>
        <v>0</v>
      </c>
      <c r="DG24" s="117">
        <f t="shared" si="28"/>
        <v>0</v>
      </c>
      <c r="DH24" s="117">
        <f t="shared" si="29"/>
        <v>0</v>
      </c>
      <c r="DI24" s="117">
        <f t="shared" si="73"/>
        <v>1</v>
      </c>
      <c r="DJ24" s="117">
        <f t="shared" si="74"/>
        <v>0</v>
      </c>
      <c r="DK24" s="117">
        <f t="shared" si="75"/>
        <v>1</v>
      </c>
      <c r="DL24" s="117">
        <f t="shared" si="30"/>
        <v>0</v>
      </c>
      <c r="DM24" s="117">
        <f t="shared" si="31"/>
        <v>0</v>
      </c>
      <c r="DN24" s="117">
        <f t="shared" si="32"/>
        <v>0</v>
      </c>
      <c r="DO24" s="117">
        <f t="shared" si="76"/>
        <v>0</v>
      </c>
      <c r="DP24" s="117">
        <f t="shared" si="77"/>
        <v>1</v>
      </c>
      <c r="DQ24" s="117">
        <f t="shared" si="78"/>
        <v>1</v>
      </c>
      <c r="DR24" s="117">
        <f t="shared" si="33"/>
        <v>1</v>
      </c>
      <c r="DS24" s="117">
        <f t="shared" si="34"/>
        <v>0</v>
      </c>
      <c r="DT24" s="117">
        <f t="shared" si="35"/>
        <v>1</v>
      </c>
      <c r="DU24" s="117">
        <f t="shared" si="79"/>
        <v>0</v>
      </c>
      <c r="DV24" s="117">
        <f t="shared" si="80"/>
        <v>1</v>
      </c>
      <c r="DW24" s="117">
        <f t="shared" si="81"/>
        <v>1</v>
      </c>
      <c r="DX24" s="117">
        <f t="shared" si="36"/>
        <v>1</v>
      </c>
      <c r="DY24" s="117">
        <f t="shared" si="37"/>
        <v>0</v>
      </c>
      <c r="DZ24" s="117">
        <f t="shared" si="38"/>
        <v>1</v>
      </c>
      <c r="EA24" s="117">
        <f t="shared" si="39"/>
        <v>1</v>
      </c>
      <c r="EB24" s="117">
        <f t="shared" si="40"/>
        <v>0</v>
      </c>
      <c r="EC24" s="117">
        <f t="shared" si="41"/>
        <v>1</v>
      </c>
      <c r="ED24" s="118">
        <f t="shared" si="82"/>
        <v>0</v>
      </c>
      <c r="EE24" s="118">
        <f t="shared" si="83"/>
        <v>1</v>
      </c>
      <c r="EF24" s="7"/>
      <c r="EG24" s="7"/>
      <c r="EH24" s="7"/>
      <c r="EI24" s="7"/>
    </row>
    <row r="25" spans="1:139" ht="17.100000000000001" customHeight="1" x14ac:dyDescent="0.25">
      <c r="A25" s="774"/>
      <c r="B25" s="777"/>
      <c r="C25" s="172">
        <v>4</v>
      </c>
      <c r="D25" s="78" t="s">
        <v>391</v>
      </c>
      <c r="E25" s="65" t="s">
        <v>617</v>
      </c>
      <c r="F25" s="161" t="s">
        <v>577</v>
      </c>
      <c r="G25" s="164" t="s">
        <v>456</v>
      </c>
      <c r="H25" s="161" t="s">
        <v>621</v>
      </c>
      <c r="I25" s="146" t="s">
        <v>287</v>
      </c>
      <c r="J25" s="85" t="s">
        <v>596</v>
      </c>
      <c r="K25" s="63" t="s">
        <v>457</v>
      </c>
      <c r="L25" s="65" t="s">
        <v>341</v>
      </c>
      <c r="M25" s="161" t="s">
        <v>455</v>
      </c>
      <c r="N25" s="154" t="s">
        <v>592</v>
      </c>
      <c r="O25" s="161" t="s">
        <v>588</v>
      </c>
      <c r="P25" s="146" t="s">
        <v>521</v>
      </c>
      <c r="Q25" s="85" t="s">
        <v>570</v>
      </c>
      <c r="R25" s="78" t="s">
        <v>509</v>
      </c>
      <c r="S25" s="154" t="s">
        <v>255</v>
      </c>
      <c r="T25" s="161" t="s">
        <v>514</v>
      </c>
      <c r="U25" s="164" t="s">
        <v>575</v>
      </c>
      <c r="V25" s="161" t="s">
        <v>268</v>
      </c>
      <c r="W25" s="164" t="s">
        <v>511</v>
      </c>
      <c r="X25" s="85" t="s">
        <v>523</v>
      </c>
      <c r="Y25" s="323" t="s">
        <v>538</v>
      </c>
      <c r="Z25" s="20" t="s">
        <v>549</v>
      </c>
      <c r="AA25" s="23"/>
      <c r="AB25" s="279" t="s">
        <v>593</v>
      </c>
      <c r="AC25" s="279" t="s">
        <v>593</v>
      </c>
      <c r="AD25" s="279" t="s">
        <v>593</v>
      </c>
      <c r="AE25" s="279" t="s">
        <v>577</v>
      </c>
      <c r="AF25" s="279" t="s">
        <v>577</v>
      </c>
      <c r="AG25" s="279" t="s">
        <v>577</v>
      </c>
      <c r="AH25" s="279" t="s">
        <v>577</v>
      </c>
      <c r="AI25" s="279" t="s">
        <v>594</v>
      </c>
      <c r="AJ25" s="279" t="s">
        <v>594</v>
      </c>
      <c r="AK25" s="279" t="s">
        <v>594</v>
      </c>
      <c r="AL25" s="279" t="s">
        <v>575</v>
      </c>
      <c r="AM25" s="279" t="s">
        <v>575</v>
      </c>
      <c r="AN25" s="279" t="s">
        <v>511</v>
      </c>
      <c r="AO25" s="279" t="s">
        <v>511</v>
      </c>
      <c r="AP25" s="279" t="s">
        <v>514</v>
      </c>
      <c r="AQ25" s="279" t="s">
        <v>514</v>
      </c>
      <c r="AR25" s="279" t="s">
        <v>514</v>
      </c>
      <c r="AS25" s="279" t="s">
        <v>575</v>
      </c>
      <c r="AT25" s="279" t="s">
        <v>575</v>
      </c>
      <c r="AU25" s="279" t="s">
        <v>511</v>
      </c>
      <c r="AV25" s="279" t="s">
        <v>511</v>
      </c>
      <c r="AX25" s="118"/>
      <c r="AY25" s="118">
        <f t="shared" si="42"/>
        <v>1</v>
      </c>
      <c r="AZ25" s="118">
        <f t="shared" si="43"/>
        <v>0</v>
      </c>
      <c r="BA25" s="118">
        <f t="shared" si="0"/>
        <v>0</v>
      </c>
      <c r="BB25" s="118">
        <f t="shared" si="44"/>
        <v>0</v>
      </c>
      <c r="BC25" s="118">
        <f t="shared" si="45"/>
        <v>0</v>
      </c>
      <c r="BD25" s="118">
        <f t="shared" si="1"/>
        <v>1</v>
      </c>
      <c r="BE25" s="117">
        <f t="shared" si="46"/>
        <v>0</v>
      </c>
      <c r="BF25" s="118">
        <f t="shared" si="2"/>
        <v>1</v>
      </c>
      <c r="BG25" s="118">
        <f t="shared" si="3"/>
        <v>1</v>
      </c>
      <c r="BH25" s="117">
        <f t="shared" si="4"/>
        <v>0</v>
      </c>
      <c r="BI25" s="118">
        <f t="shared" si="5"/>
        <v>1</v>
      </c>
      <c r="BJ25" s="118">
        <f t="shared" si="47"/>
        <v>0</v>
      </c>
      <c r="BK25" s="118">
        <f t="shared" si="48"/>
        <v>0</v>
      </c>
      <c r="BL25" s="118">
        <f t="shared" si="6"/>
        <v>0</v>
      </c>
      <c r="BM25" s="117">
        <f t="shared" si="7"/>
        <v>1</v>
      </c>
      <c r="BN25" s="117">
        <f t="shared" si="8"/>
        <v>0</v>
      </c>
      <c r="BO25" s="117">
        <f t="shared" si="9"/>
        <v>1</v>
      </c>
      <c r="BP25" s="117">
        <f t="shared" si="49"/>
        <v>1</v>
      </c>
      <c r="BQ25" s="117">
        <f t="shared" si="50"/>
        <v>0</v>
      </c>
      <c r="BR25" s="117">
        <f t="shared" si="10"/>
        <v>1</v>
      </c>
      <c r="BS25" s="117">
        <f t="shared" si="51"/>
        <v>0</v>
      </c>
      <c r="BT25" s="117">
        <f t="shared" si="52"/>
        <v>1</v>
      </c>
      <c r="BU25" s="117">
        <f t="shared" si="53"/>
        <v>1</v>
      </c>
      <c r="BV25" s="117">
        <f t="shared" si="11"/>
        <v>1</v>
      </c>
      <c r="BW25" s="117">
        <f t="shared" si="12"/>
        <v>0</v>
      </c>
      <c r="BX25" s="117">
        <f t="shared" si="13"/>
        <v>0</v>
      </c>
      <c r="BY25" s="117">
        <f t="shared" si="14"/>
        <v>1</v>
      </c>
      <c r="BZ25" s="117">
        <f t="shared" si="54"/>
        <v>1</v>
      </c>
      <c r="CA25" s="117">
        <f t="shared" si="55"/>
        <v>0</v>
      </c>
      <c r="CB25" s="117">
        <f t="shared" si="56"/>
        <v>0</v>
      </c>
      <c r="CC25" s="117">
        <f t="shared" si="15"/>
        <v>1</v>
      </c>
      <c r="CD25" s="117">
        <f t="shared" si="16"/>
        <v>1</v>
      </c>
      <c r="CE25" s="117">
        <f t="shared" si="57"/>
        <v>0</v>
      </c>
      <c r="CF25" s="117">
        <f t="shared" si="17"/>
        <v>1</v>
      </c>
      <c r="CG25" s="117">
        <f t="shared" si="58"/>
        <v>0</v>
      </c>
      <c r="CH25" s="117">
        <f t="shared" si="59"/>
        <v>0</v>
      </c>
      <c r="CI25" s="117">
        <f t="shared" si="18"/>
        <v>0</v>
      </c>
      <c r="CJ25" s="117">
        <f t="shared" si="19"/>
        <v>1</v>
      </c>
      <c r="CK25" s="117">
        <f t="shared" si="20"/>
        <v>1</v>
      </c>
      <c r="CL25" s="117">
        <f t="shared" si="60"/>
        <v>1</v>
      </c>
      <c r="CM25" s="117">
        <f t="shared" si="61"/>
        <v>0</v>
      </c>
      <c r="CN25" s="117">
        <f t="shared" si="62"/>
        <v>1</v>
      </c>
      <c r="CO25" s="117">
        <f t="shared" si="63"/>
        <v>0</v>
      </c>
      <c r="CP25" s="117">
        <f t="shared" si="64"/>
        <v>0</v>
      </c>
      <c r="CQ25" s="117">
        <f t="shared" si="65"/>
        <v>0</v>
      </c>
      <c r="CR25" s="117">
        <f t="shared" si="66"/>
        <v>0</v>
      </c>
      <c r="CS25" s="117">
        <f t="shared" si="21"/>
        <v>0</v>
      </c>
      <c r="CT25" s="117">
        <f t="shared" si="22"/>
        <v>0</v>
      </c>
      <c r="CU25" s="117">
        <f t="shared" si="23"/>
        <v>0</v>
      </c>
      <c r="CV25" s="117">
        <f t="shared" si="67"/>
        <v>1</v>
      </c>
      <c r="CW25" s="117">
        <f t="shared" si="68"/>
        <v>0</v>
      </c>
      <c r="CX25" s="117">
        <f t="shared" si="24"/>
        <v>1</v>
      </c>
      <c r="CY25" s="117">
        <f t="shared" si="25"/>
        <v>0</v>
      </c>
      <c r="CZ25" s="117">
        <f t="shared" si="69"/>
        <v>0</v>
      </c>
      <c r="DA25" s="117">
        <f t="shared" si="70"/>
        <v>0</v>
      </c>
      <c r="DB25" s="117">
        <f t="shared" si="84"/>
        <v>0</v>
      </c>
      <c r="DC25" s="117">
        <f t="shared" si="26"/>
        <v>0</v>
      </c>
      <c r="DD25" s="117">
        <f t="shared" si="71"/>
        <v>0</v>
      </c>
      <c r="DE25" s="117">
        <f t="shared" si="72"/>
        <v>0</v>
      </c>
      <c r="DF25" s="117">
        <f t="shared" si="27"/>
        <v>0</v>
      </c>
      <c r="DG25" s="117">
        <f t="shared" si="28"/>
        <v>0</v>
      </c>
      <c r="DH25" s="117">
        <f t="shared" si="29"/>
        <v>0</v>
      </c>
      <c r="DI25" s="117">
        <f t="shared" si="73"/>
        <v>1</v>
      </c>
      <c r="DJ25" s="117">
        <f t="shared" si="74"/>
        <v>0</v>
      </c>
      <c r="DK25" s="117">
        <f t="shared" si="75"/>
        <v>1</v>
      </c>
      <c r="DL25" s="117">
        <f t="shared" si="30"/>
        <v>0</v>
      </c>
      <c r="DM25" s="117">
        <f t="shared" si="31"/>
        <v>0</v>
      </c>
      <c r="DN25" s="117">
        <f t="shared" si="32"/>
        <v>0</v>
      </c>
      <c r="DO25" s="117">
        <f t="shared" si="76"/>
        <v>0</v>
      </c>
      <c r="DP25" s="117">
        <f t="shared" si="77"/>
        <v>1</v>
      </c>
      <c r="DQ25" s="117">
        <f t="shared" si="78"/>
        <v>1</v>
      </c>
      <c r="DR25" s="117">
        <f t="shared" si="33"/>
        <v>1</v>
      </c>
      <c r="DS25" s="117">
        <f t="shared" si="34"/>
        <v>0</v>
      </c>
      <c r="DT25" s="117">
        <f t="shared" si="35"/>
        <v>1</v>
      </c>
      <c r="DU25" s="117">
        <f t="shared" si="79"/>
        <v>0</v>
      </c>
      <c r="DV25" s="117">
        <f t="shared" si="80"/>
        <v>1</v>
      </c>
      <c r="DW25" s="117">
        <f t="shared" si="81"/>
        <v>1</v>
      </c>
      <c r="DX25" s="117">
        <f t="shared" si="36"/>
        <v>1</v>
      </c>
      <c r="DY25" s="117">
        <f t="shared" si="37"/>
        <v>0</v>
      </c>
      <c r="DZ25" s="117">
        <f t="shared" si="38"/>
        <v>1</v>
      </c>
      <c r="EA25" s="117">
        <f t="shared" si="39"/>
        <v>1</v>
      </c>
      <c r="EB25" s="117">
        <f t="shared" si="40"/>
        <v>0</v>
      </c>
      <c r="EC25" s="117">
        <f t="shared" si="41"/>
        <v>1</v>
      </c>
      <c r="ED25" s="118">
        <f t="shared" si="82"/>
        <v>1</v>
      </c>
      <c r="EE25" s="118">
        <f t="shared" si="83"/>
        <v>1</v>
      </c>
      <c r="EF25" s="7"/>
      <c r="EG25" s="7"/>
      <c r="EH25" s="7"/>
      <c r="EI25" s="7"/>
    </row>
    <row r="26" spans="1:139" ht="17.100000000000001" customHeight="1" x14ac:dyDescent="0.25">
      <c r="A26" s="774"/>
      <c r="B26" s="777"/>
      <c r="C26" s="172">
        <v>5</v>
      </c>
      <c r="D26" s="78" t="s">
        <v>391</v>
      </c>
      <c r="E26" s="65" t="s">
        <v>617</v>
      </c>
      <c r="F26" s="161" t="s">
        <v>603</v>
      </c>
      <c r="G26" s="164" t="s">
        <v>587</v>
      </c>
      <c r="H26" s="161" t="s">
        <v>577</v>
      </c>
      <c r="I26" s="284" t="s">
        <v>354</v>
      </c>
      <c r="J26" s="85" t="s">
        <v>287</v>
      </c>
      <c r="K26" s="63" t="s">
        <v>514</v>
      </c>
      <c r="L26" s="65" t="s">
        <v>455</v>
      </c>
      <c r="M26" s="161" t="s">
        <v>457</v>
      </c>
      <c r="N26" s="164" t="s">
        <v>588</v>
      </c>
      <c r="O26" s="153" t="s">
        <v>621</v>
      </c>
      <c r="P26" s="164" t="s">
        <v>574</v>
      </c>
      <c r="Q26" s="85" t="s">
        <v>570</v>
      </c>
      <c r="R26" s="164" t="s">
        <v>572</v>
      </c>
      <c r="S26" s="154" t="s">
        <v>509</v>
      </c>
      <c r="T26" s="161" t="s">
        <v>241</v>
      </c>
      <c r="U26" s="164" t="s">
        <v>581</v>
      </c>
      <c r="V26" s="161" t="s">
        <v>511</v>
      </c>
      <c r="W26" s="146" t="s">
        <v>586</v>
      </c>
      <c r="X26" s="85" t="s">
        <v>521</v>
      </c>
      <c r="Y26" s="141"/>
      <c r="Z26" s="9"/>
      <c r="AA26" s="23"/>
      <c r="AB26" s="279" t="s">
        <v>593</v>
      </c>
      <c r="AC26" s="279" t="s">
        <v>593</v>
      </c>
      <c r="AD26" s="279" t="s">
        <v>593</v>
      </c>
      <c r="AE26" s="279" t="s">
        <v>577</v>
      </c>
      <c r="AF26" s="279" t="s">
        <v>577</v>
      </c>
      <c r="AG26" s="279" t="s">
        <v>577</v>
      </c>
      <c r="AH26" s="279" t="s">
        <v>577</v>
      </c>
      <c r="AI26" s="279" t="s">
        <v>594</v>
      </c>
      <c r="AJ26" s="279" t="s">
        <v>594</v>
      </c>
      <c r="AK26" s="279" t="s">
        <v>594</v>
      </c>
      <c r="AL26" s="279" t="s">
        <v>455</v>
      </c>
      <c r="AM26" s="279" t="s">
        <v>455</v>
      </c>
      <c r="AN26" s="279" t="s">
        <v>455</v>
      </c>
      <c r="AO26" s="279" t="s">
        <v>455</v>
      </c>
      <c r="AP26" s="279" t="s">
        <v>514</v>
      </c>
      <c r="AQ26" s="279" t="s">
        <v>514</v>
      </c>
      <c r="AR26" s="279" t="s">
        <v>514</v>
      </c>
      <c r="AS26" s="279" t="s">
        <v>255</v>
      </c>
      <c r="AT26" s="279" t="s">
        <v>255</v>
      </c>
      <c r="AU26" s="279" t="s">
        <v>255</v>
      </c>
      <c r="AV26" s="279" t="s">
        <v>255</v>
      </c>
      <c r="AX26" s="118"/>
      <c r="AY26" s="118">
        <f t="shared" si="42"/>
        <v>1</v>
      </c>
      <c r="AZ26" s="118">
        <f t="shared" si="43"/>
        <v>1</v>
      </c>
      <c r="BA26" s="118">
        <f t="shared" si="0"/>
        <v>1</v>
      </c>
      <c r="BB26" s="118">
        <f t="shared" si="44"/>
        <v>1</v>
      </c>
      <c r="BC26" s="118">
        <f t="shared" si="45"/>
        <v>0</v>
      </c>
      <c r="BD26" s="118">
        <f t="shared" si="1"/>
        <v>0</v>
      </c>
      <c r="BE26" s="117">
        <f t="shared" si="46"/>
        <v>0</v>
      </c>
      <c r="BF26" s="118">
        <f t="shared" si="2"/>
        <v>0</v>
      </c>
      <c r="BG26" s="118">
        <f t="shared" si="3"/>
        <v>1</v>
      </c>
      <c r="BH26" s="117">
        <f t="shared" si="4"/>
        <v>0</v>
      </c>
      <c r="BI26" s="118">
        <f t="shared" si="5"/>
        <v>1</v>
      </c>
      <c r="BJ26" s="118">
        <f t="shared" si="47"/>
        <v>0</v>
      </c>
      <c r="BK26" s="118">
        <f t="shared" si="48"/>
        <v>1</v>
      </c>
      <c r="BL26" s="118">
        <f t="shared" si="6"/>
        <v>1</v>
      </c>
      <c r="BM26" s="117">
        <f t="shared" si="7"/>
        <v>1</v>
      </c>
      <c r="BN26" s="117">
        <f t="shared" si="8"/>
        <v>0</v>
      </c>
      <c r="BO26" s="117">
        <f t="shared" si="9"/>
        <v>1</v>
      </c>
      <c r="BP26" s="117">
        <f t="shared" si="49"/>
        <v>0</v>
      </c>
      <c r="BQ26" s="117">
        <f t="shared" si="50"/>
        <v>0</v>
      </c>
      <c r="BR26" s="117">
        <f t="shared" si="10"/>
        <v>0</v>
      </c>
      <c r="BS26" s="117">
        <f t="shared" si="51"/>
        <v>0</v>
      </c>
      <c r="BT26" s="117">
        <f t="shared" si="52"/>
        <v>1</v>
      </c>
      <c r="BU26" s="117">
        <f t="shared" si="53"/>
        <v>1</v>
      </c>
      <c r="BV26" s="117">
        <f t="shared" si="11"/>
        <v>0</v>
      </c>
      <c r="BW26" s="117">
        <f t="shared" si="12"/>
        <v>0</v>
      </c>
      <c r="BX26" s="117">
        <f t="shared" si="13"/>
        <v>0</v>
      </c>
      <c r="BY26" s="117">
        <f t="shared" si="14"/>
        <v>0</v>
      </c>
      <c r="BZ26" s="117">
        <f t="shared" si="54"/>
        <v>1</v>
      </c>
      <c r="CA26" s="117">
        <f t="shared" si="55"/>
        <v>0</v>
      </c>
      <c r="CB26" s="117">
        <f t="shared" si="56"/>
        <v>0</v>
      </c>
      <c r="CC26" s="117">
        <f t="shared" si="15"/>
        <v>1</v>
      </c>
      <c r="CD26" s="117">
        <f t="shared" si="16"/>
        <v>1</v>
      </c>
      <c r="CE26" s="117">
        <f t="shared" si="57"/>
        <v>0</v>
      </c>
      <c r="CF26" s="117">
        <f t="shared" si="17"/>
        <v>1</v>
      </c>
      <c r="CG26" s="117">
        <f t="shared" si="58"/>
        <v>0</v>
      </c>
      <c r="CH26" s="117">
        <f t="shared" si="59"/>
        <v>0</v>
      </c>
      <c r="CI26" s="117">
        <f t="shared" si="18"/>
        <v>0</v>
      </c>
      <c r="CJ26" s="117">
        <f t="shared" si="19"/>
        <v>1</v>
      </c>
      <c r="CK26" s="117">
        <f t="shared" si="20"/>
        <v>1</v>
      </c>
      <c r="CL26" s="117">
        <f t="shared" si="60"/>
        <v>0</v>
      </c>
      <c r="CM26" s="117">
        <f t="shared" si="61"/>
        <v>0</v>
      </c>
      <c r="CN26" s="117">
        <f t="shared" si="62"/>
        <v>0</v>
      </c>
      <c r="CO26" s="117">
        <f t="shared" si="63"/>
        <v>1</v>
      </c>
      <c r="CP26" s="117">
        <f t="shared" si="64"/>
        <v>0</v>
      </c>
      <c r="CQ26" s="117">
        <f t="shared" si="65"/>
        <v>0</v>
      </c>
      <c r="CR26" s="117">
        <f t="shared" si="66"/>
        <v>1</v>
      </c>
      <c r="CS26" s="117">
        <f t="shared" si="21"/>
        <v>1</v>
      </c>
      <c r="CT26" s="117">
        <f t="shared" si="22"/>
        <v>0</v>
      </c>
      <c r="CU26" s="117">
        <f t="shared" si="23"/>
        <v>1</v>
      </c>
      <c r="CV26" s="117">
        <f t="shared" si="67"/>
        <v>1</v>
      </c>
      <c r="CW26" s="117">
        <f t="shared" si="68"/>
        <v>0</v>
      </c>
      <c r="CX26" s="117">
        <f t="shared" si="24"/>
        <v>1</v>
      </c>
      <c r="CY26" s="117">
        <f t="shared" si="25"/>
        <v>0</v>
      </c>
      <c r="CZ26" s="117">
        <f t="shared" si="69"/>
        <v>0</v>
      </c>
      <c r="DA26" s="117">
        <f t="shared" si="70"/>
        <v>1</v>
      </c>
      <c r="DB26" s="117">
        <f t="shared" si="84"/>
        <v>1</v>
      </c>
      <c r="DC26" s="117">
        <f t="shared" si="26"/>
        <v>0</v>
      </c>
      <c r="DD26" s="117">
        <f t="shared" si="71"/>
        <v>1</v>
      </c>
      <c r="DE26" s="117">
        <f t="shared" si="72"/>
        <v>1</v>
      </c>
      <c r="DF26" s="117">
        <f t="shared" si="27"/>
        <v>0</v>
      </c>
      <c r="DG26" s="117">
        <f t="shared" si="28"/>
        <v>0</v>
      </c>
      <c r="DH26" s="117">
        <f t="shared" si="29"/>
        <v>0</v>
      </c>
      <c r="DI26" s="117">
        <f t="shared" si="73"/>
        <v>1</v>
      </c>
      <c r="DJ26" s="117">
        <f t="shared" si="74"/>
        <v>0</v>
      </c>
      <c r="DK26" s="117">
        <f t="shared" si="75"/>
        <v>1</v>
      </c>
      <c r="DL26" s="117">
        <f t="shared" si="30"/>
        <v>0</v>
      </c>
      <c r="DM26" s="117">
        <f t="shared" si="31"/>
        <v>0</v>
      </c>
      <c r="DN26" s="117">
        <f t="shared" si="32"/>
        <v>0</v>
      </c>
      <c r="DO26" s="117">
        <f t="shared" si="76"/>
        <v>0</v>
      </c>
      <c r="DP26" s="117">
        <f t="shared" si="77"/>
        <v>1</v>
      </c>
      <c r="DQ26" s="117">
        <f t="shared" si="78"/>
        <v>1</v>
      </c>
      <c r="DR26" s="117">
        <f t="shared" si="33"/>
        <v>0</v>
      </c>
      <c r="DS26" s="117">
        <f t="shared" si="34"/>
        <v>0</v>
      </c>
      <c r="DT26" s="117">
        <f t="shared" si="35"/>
        <v>0</v>
      </c>
      <c r="DU26" s="117">
        <f t="shared" si="79"/>
        <v>0</v>
      </c>
      <c r="DV26" s="117">
        <f t="shared" si="80"/>
        <v>0</v>
      </c>
      <c r="DW26" s="117">
        <f t="shared" si="81"/>
        <v>1</v>
      </c>
      <c r="DX26" s="117">
        <f t="shared" si="36"/>
        <v>1</v>
      </c>
      <c r="DY26" s="117">
        <f t="shared" si="37"/>
        <v>0</v>
      </c>
      <c r="DZ26" s="117">
        <f t="shared" si="38"/>
        <v>1</v>
      </c>
      <c r="EA26" s="117">
        <f t="shared" si="39"/>
        <v>0</v>
      </c>
      <c r="EB26" s="117">
        <f t="shared" si="40"/>
        <v>0</v>
      </c>
      <c r="EC26" s="117">
        <f t="shared" si="41"/>
        <v>0</v>
      </c>
      <c r="ED26" s="118">
        <f t="shared" si="82"/>
        <v>1</v>
      </c>
      <c r="EE26" s="118">
        <f t="shared" si="83"/>
        <v>0</v>
      </c>
      <c r="EF26" s="7"/>
      <c r="EG26" s="7"/>
      <c r="EH26" s="7"/>
      <c r="EI26" s="7"/>
    </row>
    <row r="27" spans="1:139" ht="17.100000000000001" customHeight="1" x14ac:dyDescent="0.25">
      <c r="A27" s="774"/>
      <c r="B27" s="777"/>
      <c r="C27" s="172">
        <v>6</v>
      </c>
      <c r="D27" s="78" t="s">
        <v>456</v>
      </c>
      <c r="E27" s="65" t="s">
        <v>617</v>
      </c>
      <c r="F27" s="161" t="s">
        <v>603</v>
      </c>
      <c r="G27" s="164" t="s">
        <v>587</v>
      </c>
      <c r="H27" s="161" t="s">
        <v>577</v>
      </c>
      <c r="I27" s="146" t="s">
        <v>523</v>
      </c>
      <c r="J27" s="85" t="s">
        <v>287</v>
      </c>
      <c r="K27" s="63" t="s">
        <v>514</v>
      </c>
      <c r="L27" s="65" t="s">
        <v>455</v>
      </c>
      <c r="M27" s="161" t="s">
        <v>457</v>
      </c>
      <c r="N27" s="164" t="s">
        <v>588</v>
      </c>
      <c r="O27" s="154" t="s">
        <v>621</v>
      </c>
      <c r="P27" s="164" t="s">
        <v>574</v>
      </c>
      <c r="Q27" s="85" t="s">
        <v>570</v>
      </c>
      <c r="R27" s="78" t="s">
        <v>572</v>
      </c>
      <c r="S27" s="154" t="s">
        <v>509</v>
      </c>
      <c r="T27" s="161" t="s">
        <v>241</v>
      </c>
      <c r="U27" s="164" t="s">
        <v>581</v>
      </c>
      <c r="V27" s="202" t="s">
        <v>511</v>
      </c>
      <c r="W27" s="258" t="s">
        <v>586</v>
      </c>
      <c r="X27" s="85" t="s">
        <v>521</v>
      </c>
      <c r="Y27" s="141"/>
      <c r="Z27" s="9"/>
      <c r="AA27" s="2"/>
      <c r="AB27" s="279" t="s">
        <v>456</v>
      </c>
      <c r="AC27" s="279" t="s">
        <v>456</v>
      </c>
      <c r="AD27" s="279" t="s">
        <v>456</v>
      </c>
      <c r="AE27" s="279" t="s">
        <v>456</v>
      </c>
      <c r="AF27" s="279" t="s">
        <v>456</v>
      </c>
      <c r="AG27" s="279" t="s">
        <v>513</v>
      </c>
      <c r="AH27" s="279" t="s">
        <v>513</v>
      </c>
      <c r="AI27" s="279" t="s">
        <v>594</v>
      </c>
      <c r="AJ27" s="279" t="s">
        <v>594</v>
      </c>
      <c r="AK27" s="279" t="s">
        <v>594</v>
      </c>
      <c r="AL27" s="279" t="s">
        <v>455</v>
      </c>
      <c r="AM27" s="279" t="s">
        <v>455</v>
      </c>
      <c r="AN27" s="279" t="s">
        <v>455</v>
      </c>
      <c r="AO27" s="279" t="s">
        <v>455</v>
      </c>
      <c r="AP27" s="279" t="s">
        <v>514</v>
      </c>
      <c r="AQ27" s="279" t="s">
        <v>514</v>
      </c>
      <c r="AR27" s="279" t="s">
        <v>514</v>
      </c>
      <c r="AS27" s="279" t="s">
        <v>255</v>
      </c>
      <c r="AT27" s="279" t="s">
        <v>255</v>
      </c>
      <c r="AU27" s="279" t="s">
        <v>255</v>
      </c>
      <c r="AV27" s="279" t="s">
        <v>255</v>
      </c>
      <c r="AX27" s="118"/>
      <c r="AY27" s="118">
        <f t="shared" si="42"/>
        <v>1</v>
      </c>
      <c r="AZ27" s="118">
        <f t="shared" si="43"/>
        <v>1</v>
      </c>
      <c r="BA27" s="118">
        <f t="shared" si="0"/>
        <v>1</v>
      </c>
      <c r="BB27" s="118">
        <f t="shared" si="44"/>
        <v>1</v>
      </c>
      <c r="BC27" s="118">
        <f t="shared" si="45"/>
        <v>0</v>
      </c>
      <c r="BD27" s="118">
        <f t="shared" si="1"/>
        <v>0</v>
      </c>
      <c r="BE27" s="117">
        <f t="shared" si="46"/>
        <v>0</v>
      </c>
      <c r="BF27" s="118">
        <f t="shared" si="2"/>
        <v>0</v>
      </c>
      <c r="BG27" s="118">
        <f t="shared" si="3"/>
        <v>1</v>
      </c>
      <c r="BH27" s="117">
        <f t="shared" si="4"/>
        <v>0</v>
      </c>
      <c r="BI27" s="118">
        <f t="shared" si="5"/>
        <v>1</v>
      </c>
      <c r="BJ27" s="118">
        <f t="shared" si="47"/>
        <v>0</v>
      </c>
      <c r="BK27" s="118">
        <f t="shared" si="48"/>
        <v>1</v>
      </c>
      <c r="BL27" s="118">
        <f t="shared" si="6"/>
        <v>1</v>
      </c>
      <c r="BM27" s="117">
        <f t="shared" si="7"/>
        <v>1</v>
      </c>
      <c r="BN27" s="117">
        <f t="shared" si="8"/>
        <v>0</v>
      </c>
      <c r="BO27" s="117">
        <f t="shared" si="9"/>
        <v>1</v>
      </c>
      <c r="BP27" s="117">
        <f t="shared" si="49"/>
        <v>0</v>
      </c>
      <c r="BQ27" s="117">
        <f t="shared" si="50"/>
        <v>0</v>
      </c>
      <c r="BR27" s="117">
        <f t="shared" si="10"/>
        <v>0</v>
      </c>
      <c r="BS27" s="117">
        <f t="shared" si="51"/>
        <v>0</v>
      </c>
      <c r="BT27" s="117">
        <f t="shared" si="52"/>
        <v>1</v>
      </c>
      <c r="BU27" s="117">
        <f t="shared" si="53"/>
        <v>1</v>
      </c>
      <c r="BV27" s="117">
        <f t="shared" si="11"/>
        <v>0</v>
      </c>
      <c r="BW27" s="117">
        <f t="shared" si="12"/>
        <v>0</v>
      </c>
      <c r="BX27" s="117">
        <f t="shared" si="13"/>
        <v>0</v>
      </c>
      <c r="BY27" s="117">
        <f t="shared" si="14"/>
        <v>0</v>
      </c>
      <c r="BZ27" s="117">
        <f t="shared" si="54"/>
        <v>1</v>
      </c>
      <c r="CA27" s="117">
        <f t="shared" si="55"/>
        <v>0</v>
      </c>
      <c r="CB27" s="117">
        <f t="shared" si="56"/>
        <v>0</v>
      </c>
      <c r="CC27" s="117">
        <f t="shared" si="15"/>
        <v>1</v>
      </c>
      <c r="CD27" s="117">
        <f t="shared" si="16"/>
        <v>1</v>
      </c>
      <c r="CE27" s="117">
        <f t="shared" si="57"/>
        <v>0</v>
      </c>
      <c r="CF27" s="117">
        <f t="shared" si="17"/>
        <v>1</v>
      </c>
      <c r="CG27" s="117">
        <f t="shared" si="58"/>
        <v>0</v>
      </c>
      <c r="CH27" s="117">
        <f t="shared" si="59"/>
        <v>0</v>
      </c>
      <c r="CI27" s="117">
        <f t="shared" si="18"/>
        <v>0</v>
      </c>
      <c r="CJ27" s="117">
        <f t="shared" si="19"/>
        <v>1</v>
      </c>
      <c r="CK27" s="117">
        <f t="shared" si="20"/>
        <v>1</v>
      </c>
      <c r="CL27" s="117">
        <f t="shared" si="60"/>
        <v>1</v>
      </c>
      <c r="CM27" s="117">
        <f t="shared" si="61"/>
        <v>0</v>
      </c>
      <c r="CN27" s="117">
        <f t="shared" si="62"/>
        <v>1</v>
      </c>
      <c r="CO27" s="117">
        <f t="shared" si="63"/>
        <v>1</v>
      </c>
      <c r="CP27" s="117">
        <f t="shared" si="64"/>
        <v>0</v>
      </c>
      <c r="CQ27" s="117">
        <f t="shared" si="65"/>
        <v>0</v>
      </c>
      <c r="CR27" s="117">
        <f t="shared" si="66"/>
        <v>1</v>
      </c>
      <c r="CS27" s="117">
        <f t="shared" si="21"/>
        <v>1</v>
      </c>
      <c r="CT27" s="117">
        <f t="shared" si="22"/>
        <v>0</v>
      </c>
      <c r="CU27" s="117">
        <f t="shared" si="23"/>
        <v>1</v>
      </c>
      <c r="CV27" s="117">
        <f t="shared" si="67"/>
        <v>1</v>
      </c>
      <c r="CW27" s="117">
        <f t="shared" si="68"/>
        <v>0</v>
      </c>
      <c r="CX27" s="117">
        <f t="shared" si="24"/>
        <v>1</v>
      </c>
      <c r="CY27" s="117">
        <f t="shared" si="25"/>
        <v>0</v>
      </c>
      <c r="CZ27" s="117">
        <f t="shared" si="69"/>
        <v>0</v>
      </c>
      <c r="DA27" s="117">
        <f t="shared" si="70"/>
        <v>1</v>
      </c>
      <c r="DB27" s="117">
        <f t="shared" si="84"/>
        <v>1</v>
      </c>
      <c r="DC27" s="117">
        <f t="shared" si="26"/>
        <v>0</v>
      </c>
      <c r="DD27" s="117">
        <f t="shared" si="71"/>
        <v>1</v>
      </c>
      <c r="DE27" s="117">
        <f t="shared" si="72"/>
        <v>1</v>
      </c>
      <c r="DF27" s="117">
        <f t="shared" si="27"/>
        <v>0</v>
      </c>
      <c r="DG27" s="117">
        <f t="shared" si="28"/>
        <v>0</v>
      </c>
      <c r="DH27" s="117">
        <f t="shared" si="29"/>
        <v>0</v>
      </c>
      <c r="DI27" s="117">
        <f t="shared" si="73"/>
        <v>1</v>
      </c>
      <c r="DJ27" s="117">
        <f t="shared" si="74"/>
        <v>0</v>
      </c>
      <c r="DK27" s="117">
        <f t="shared" si="75"/>
        <v>1</v>
      </c>
      <c r="DL27" s="117">
        <f t="shared" si="30"/>
        <v>0</v>
      </c>
      <c r="DM27" s="117">
        <f t="shared" si="31"/>
        <v>0</v>
      </c>
      <c r="DN27" s="117">
        <f t="shared" si="32"/>
        <v>0</v>
      </c>
      <c r="DO27" s="117">
        <f t="shared" si="76"/>
        <v>0</v>
      </c>
      <c r="DP27" s="117">
        <f t="shared" si="77"/>
        <v>1</v>
      </c>
      <c r="DQ27" s="117">
        <f t="shared" si="78"/>
        <v>1</v>
      </c>
      <c r="DR27" s="117">
        <f t="shared" si="33"/>
        <v>0</v>
      </c>
      <c r="DS27" s="117">
        <f t="shared" si="34"/>
        <v>0</v>
      </c>
      <c r="DT27" s="117">
        <f t="shared" si="35"/>
        <v>0</v>
      </c>
      <c r="DU27" s="117">
        <f t="shared" si="79"/>
        <v>0</v>
      </c>
      <c r="DV27" s="117">
        <f t="shared" si="80"/>
        <v>0</v>
      </c>
      <c r="DW27" s="117">
        <f t="shared" si="81"/>
        <v>1</v>
      </c>
      <c r="DX27" s="117">
        <f t="shared" si="36"/>
        <v>1</v>
      </c>
      <c r="DY27" s="117">
        <f t="shared" si="37"/>
        <v>0</v>
      </c>
      <c r="DZ27" s="117">
        <f t="shared" si="38"/>
        <v>1</v>
      </c>
      <c r="EA27" s="117">
        <f t="shared" si="39"/>
        <v>1</v>
      </c>
      <c r="EB27" s="117">
        <f t="shared" si="40"/>
        <v>0</v>
      </c>
      <c r="EC27" s="117">
        <f t="shared" si="41"/>
        <v>1</v>
      </c>
      <c r="ED27" s="118">
        <f t="shared" si="82"/>
        <v>0</v>
      </c>
      <c r="EE27" s="118">
        <f t="shared" si="83"/>
        <v>0</v>
      </c>
      <c r="EF27" s="7"/>
      <c r="EG27" s="7"/>
      <c r="EH27" s="7"/>
      <c r="EI27" s="7"/>
    </row>
    <row r="28" spans="1:139" ht="17.100000000000001" customHeight="1" x14ac:dyDescent="0.25">
      <c r="A28" s="774"/>
      <c r="B28" s="777"/>
      <c r="C28" s="172">
        <v>7</v>
      </c>
      <c r="D28" s="78" t="s">
        <v>456</v>
      </c>
      <c r="E28" s="65" t="s">
        <v>596</v>
      </c>
      <c r="F28" s="161" t="s">
        <v>603</v>
      </c>
      <c r="G28" s="164" t="s">
        <v>587</v>
      </c>
      <c r="H28" s="161" t="s">
        <v>573</v>
      </c>
      <c r="I28" s="146" t="s">
        <v>577</v>
      </c>
      <c r="J28" s="85" t="s">
        <v>391</v>
      </c>
      <c r="K28" s="63" t="s">
        <v>287</v>
      </c>
      <c r="L28" s="65" t="s">
        <v>514</v>
      </c>
      <c r="M28" s="161" t="s">
        <v>585</v>
      </c>
      <c r="N28" s="164" t="s">
        <v>268</v>
      </c>
      <c r="O28" s="161" t="s">
        <v>570</v>
      </c>
      <c r="P28" s="153" t="s">
        <v>455</v>
      </c>
      <c r="Q28" s="85" t="s">
        <v>574</v>
      </c>
      <c r="R28" s="78" t="s">
        <v>589</v>
      </c>
      <c r="S28" s="154" t="s">
        <v>572</v>
      </c>
      <c r="T28" s="161" t="s">
        <v>509</v>
      </c>
      <c r="U28" s="164" t="s">
        <v>511</v>
      </c>
      <c r="V28" s="161" t="s">
        <v>255</v>
      </c>
      <c r="W28" s="146" t="s">
        <v>301</v>
      </c>
      <c r="X28" s="85" t="s">
        <v>244</v>
      </c>
      <c r="Y28" s="141"/>
      <c r="Z28" s="9"/>
      <c r="AA28" s="6"/>
      <c r="AB28" s="279" t="s">
        <v>456</v>
      </c>
      <c r="AC28" s="279" t="s">
        <v>456</v>
      </c>
      <c r="AD28" s="279" t="s">
        <v>456</v>
      </c>
      <c r="AE28" s="279" t="s">
        <v>456</v>
      </c>
      <c r="AF28" s="279" t="s">
        <v>456</v>
      </c>
      <c r="AG28" s="279" t="s">
        <v>513</v>
      </c>
      <c r="AH28" s="279" t="s">
        <v>513</v>
      </c>
      <c r="AI28" s="279" t="s">
        <v>514</v>
      </c>
      <c r="AJ28" s="279" t="s">
        <v>514</v>
      </c>
      <c r="AK28" s="279" t="s">
        <v>514</v>
      </c>
      <c r="AL28" s="279" t="s">
        <v>456</v>
      </c>
      <c r="AM28" s="279" t="s">
        <v>456</v>
      </c>
      <c r="AN28" s="279" t="s">
        <v>576</v>
      </c>
      <c r="AO28" s="279" t="s">
        <v>576</v>
      </c>
      <c r="AP28" s="279" t="s">
        <v>581</v>
      </c>
      <c r="AQ28" s="279" t="s">
        <v>581</v>
      </c>
      <c r="AR28" s="279" t="s">
        <v>581</v>
      </c>
      <c r="AS28" s="279" t="s">
        <v>237</v>
      </c>
      <c r="AT28" s="279" t="s">
        <v>581</v>
      </c>
      <c r="AU28" s="279" t="s">
        <v>513</v>
      </c>
      <c r="AV28" s="279" t="s">
        <v>513</v>
      </c>
      <c r="AX28" s="118"/>
      <c r="AY28" s="118">
        <f t="shared" si="42"/>
        <v>1</v>
      </c>
      <c r="AZ28" s="118">
        <f t="shared" si="43"/>
        <v>1</v>
      </c>
      <c r="BA28" s="118">
        <f t="shared" si="0"/>
        <v>1</v>
      </c>
      <c r="BB28" s="118">
        <f t="shared" si="44"/>
        <v>1</v>
      </c>
      <c r="BC28" s="118">
        <f t="shared" si="45"/>
        <v>1</v>
      </c>
      <c r="BD28" s="118">
        <f t="shared" si="1"/>
        <v>0</v>
      </c>
      <c r="BE28" s="117">
        <f t="shared" si="46"/>
        <v>1</v>
      </c>
      <c r="BF28" s="118">
        <f t="shared" si="2"/>
        <v>1</v>
      </c>
      <c r="BG28" s="118">
        <f t="shared" si="3"/>
        <v>1</v>
      </c>
      <c r="BH28" s="117">
        <f t="shared" si="4"/>
        <v>0</v>
      </c>
      <c r="BI28" s="118">
        <f t="shared" si="5"/>
        <v>1</v>
      </c>
      <c r="BJ28" s="118">
        <f t="shared" si="47"/>
        <v>0</v>
      </c>
      <c r="BK28" s="118">
        <f t="shared" si="48"/>
        <v>1</v>
      </c>
      <c r="BL28" s="118">
        <f t="shared" si="6"/>
        <v>1</v>
      </c>
      <c r="BM28" s="117">
        <f t="shared" si="7"/>
        <v>1</v>
      </c>
      <c r="BN28" s="117">
        <f t="shared" si="8"/>
        <v>0</v>
      </c>
      <c r="BO28" s="117">
        <f t="shared" si="9"/>
        <v>1</v>
      </c>
      <c r="BP28" s="117">
        <f t="shared" si="49"/>
        <v>0</v>
      </c>
      <c r="BQ28" s="117">
        <f t="shared" si="50"/>
        <v>0</v>
      </c>
      <c r="BR28" s="117">
        <f t="shared" si="10"/>
        <v>0</v>
      </c>
      <c r="BS28" s="117">
        <f t="shared" si="51"/>
        <v>0</v>
      </c>
      <c r="BT28" s="117">
        <f t="shared" si="52"/>
        <v>0</v>
      </c>
      <c r="BU28" s="117">
        <f t="shared" si="53"/>
        <v>0</v>
      </c>
      <c r="BV28" s="117">
        <f t="shared" si="11"/>
        <v>1</v>
      </c>
      <c r="BW28" s="117">
        <f t="shared" si="12"/>
        <v>0</v>
      </c>
      <c r="BX28" s="117">
        <f t="shared" si="13"/>
        <v>0</v>
      </c>
      <c r="BY28" s="117">
        <f t="shared" si="14"/>
        <v>1</v>
      </c>
      <c r="BZ28" s="117">
        <f t="shared" si="54"/>
        <v>1</v>
      </c>
      <c r="CA28" s="117">
        <f t="shared" si="55"/>
        <v>0</v>
      </c>
      <c r="CB28" s="117">
        <f t="shared" si="56"/>
        <v>0</v>
      </c>
      <c r="CC28" s="117">
        <f t="shared" si="15"/>
        <v>1</v>
      </c>
      <c r="CD28" s="117">
        <f t="shared" si="16"/>
        <v>1</v>
      </c>
      <c r="CE28" s="117">
        <f t="shared" si="57"/>
        <v>0</v>
      </c>
      <c r="CF28" s="117">
        <f t="shared" si="17"/>
        <v>1</v>
      </c>
      <c r="CG28" s="117">
        <f t="shared" si="58"/>
        <v>0</v>
      </c>
      <c r="CH28" s="117">
        <f t="shared" si="59"/>
        <v>0</v>
      </c>
      <c r="CI28" s="117">
        <f t="shared" si="18"/>
        <v>0</v>
      </c>
      <c r="CJ28" s="117">
        <f t="shared" si="19"/>
        <v>1</v>
      </c>
      <c r="CK28" s="117">
        <f t="shared" si="20"/>
        <v>1</v>
      </c>
      <c r="CL28" s="117">
        <f t="shared" si="60"/>
        <v>1</v>
      </c>
      <c r="CM28" s="117">
        <f t="shared" si="61"/>
        <v>0</v>
      </c>
      <c r="CN28" s="117">
        <f t="shared" si="62"/>
        <v>1</v>
      </c>
      <c r="CO28" s="117">
        <f t="shared" si="63"/>
        <v>0</v>
      </c>
      <c r="CP28" s="117">
        <f t="shared" si="64"/>
        <v>0</v>
      </c>
      <c r="CQ28" s="117">
        <f t="shared" si="65"/>
        <v>0</v>
      </c>
      <c r="CR28" s="117">
        <f t="shared" si="66"/>
        <v>0</v>
      </c>
      <c r="CS28" s="117">
        <f t="shared" si="21"/>
        <v>0</v>
      </c>
      <c r="CT28" s="117">
        <f t="shared" si="22"/>
        <v>1</v>
      </c>
      <c r="CU28" s="117">
        <f t="shared" si="23"/>
        <v>1</v>
      </c>
      <c r="CV28" s="117">
        <f t="shared" si="67"/>
        <v>0</v>
      </c>
      <c r="CW28" s="117">
        <f t="shared" si="68"/>
        <v>0</v>
      </c>
      <c r="CX28" s="117">
        <f t="shared" si="24"/>
        <v>0</v>
      </c>
      <c r="CY28" s="117">
        <f t="shared" si="25"/>
        <v>0</v>
      </c>
      <c r="CZ28" s="117">
        <f t="shared" si="69"/>
        <v>1</v>
      </c>
      <c r="DA28" s="117">
        <f t="shared" si="70"/>
        <v>0</v>
      </c>
      <c r="DB28" s="117">
        <f t="shared" si="84"/>
        <v>1</v>
      </c>
      <c r="DC28" s="117">
        <f t="shared" si="26"/>
        <v>0</v>
      </c>
      <c r="DD28" s="117">
        <f t="shared" si="71"/>
        <v>1</v>
      </c>
      <c r="DE28" s="117">
        <f t="shared" si="72"/>
        <v>1</v>
      </c>
      <c r="DF28" s="117">
        <f t="shared" si="27"/>
        <v>0</v>
      </c>
      <c r="DG28" s="117">
        <f t="shared" si="28"/>
        <v>0</v>
      </c>
      <c r="DH28" s="117">
        <f t="shared" si="29"/>
        <v>0</v>
      </c>
      <c r="DI28" s="117">
        <f t="shared" si="73"/>
        <v>0</v>
      </c>
      <c r="DJ28" s="117">
        <f t="shared" si="74"/>
        <v>1</v>
      </c>
      <c r="DK28" s="117">
        <f t="shared" si="75"/>
        <v>1</v>
      </c>
      <c r="DL28" s="117">
        <f t="shared" si="30"/>
        <v>0</v>
      </c>
      <c r="DM28" s="117">
        <f t="shared" si="31"/>
        <v>0</v>
      </c>
      <c r="DN28" s="117">
        <f t="shared" si="32"/>
        <v>0</v>
      </c>
      <c r="DO28" s="117">
        <f t="shared" si="76"/>
        <v>0</v>
      </c>
      <c r="DP28" s="117">
        <f t="shared" si="77"/>
        <v>0</v>
      </c>
      <c r="DQ28" s="117">
        <f t="shared" si="78"/>
        <v>0</v>
      </c>
      <c r="DR28" s="117">
        <f t="shared" si="33"/>
        <v>1</v>
      </c>
      <c r="DS28" s="117">
        <f t="shared" si="34"/>
        <v>0</v>
      </c>
      <c r="DT28" s="117">
        <f t="shared" si="35"/>
        <v>1</v>
      </c>
      <c r="DU28" s="117">
        <f t="shared" si="79"/>
        <v>0</v>
      </c>
      <c r="DV28" s="117">
        <f t="shared" si="80"/>
        <v>0</v>
      </c>
      <c r="DW28" s="117">
        <f t="shared" si="81"/>
        <v>1</v>
      </c>
      <c r="DX28" s="117">
        <f t="shared" si="36"/>
        <v>0</v>
      </c>
      <c r="DY28" s="117">
        <f t="shared" si="37"/>
        <v>0</v>
      </c>
      <c r="DZ28" s="117">
        <f t="shared" si="38"/>
        <v>0</v>
      </c>
      <c r="EA28" s="117">
        <f t="shared" si="39"/>
        <v>0</v>
      </c>
      <c r="EB28" s="117">
        <f t="shared" si="40"/>
        <v>0</v>
      </c>
      <c r="EC28" s="117">
        <f t="shared" si="41"/>
        <v>0</v>
      </c>
      <c r="ED28" s="118">
        <f t="shared" si="82"/>
        <v>1</v>
      </c>
      <c r="EE28" s="118">
        <f t="shared" si="83"/>
        <v>1</v>
      </c>
      <c r="EF28" s="7"/>
      <c r="EG28" s="7"/>
      <c r="EH28" s="7"/>
      <c r="EI28" s="7"/>
    </row>
    <row r="29" spans="1:139" ht="17.100000000000001" customHeight="1" x14ac:dyDescent="0.25">
      <c r="A29" s="774"/>
      <c r="B29" s="777"/>
      <c r="C29" s="172">
        <v>8</v>
      </c>
      <c r="D29" s="130" t="s">
        <v>603</v>
      </c>
      <c r="E29" s="76" t="s">
        <v>596</v>
      </c>
      <c r="F29" s="306" t="s">
        <v>354</v>
      </c>
      <c r="G29" s="171" t="s">
        <v>524</v>
      </c>
      <c r="H29" s="170" t="s">
        <v>573</v>
      </c>
      <c r="I29" s="148" t="s">
        <v>577</v>
      </c>
      <c r="J29" s="113" t="s">
        <v>391</v>
      </c>
      <c r="K29" s="112" t="s">
        <v>287</v>
      </c>
      <c r="L29" s="76" t="s">
        <v>514</v>
      </c>
      <c r="M29" s="170" t="s">
        <v>585</v>
      </c>
      <c r="N29" s="171" t="s">
        <v>268</v>
      </c>
      <c r="O29" s="170" t="s">
        <v>570</v>
      </c>
      <c r="P29" s="153" t="s">
        <v>455</v>
      </c>
      <c r="Q29" s="113" t="s">
        <v>574</v>
      </c>
      <c r="R29" s="130" t="s">
        <v>589</v>
      </c>
      <c r="S29" s="156" t="s">
        <v>572</v>
      </c>
      <c r="T29" s="170" t="s">
        <v>509</v>
      </c>
      <c r="U29" s="171" t="s">
        <v>511</v>
      </c>
      <c r="V29" s="170" t="s">
        <v>255</v>
      </c>
      <c r="W29" s="148" t="s">
        <v>301</v>
      </c>
      <c r="X29" s="113" t="s">
        <v>244</v>
      </c>
      <c r="Y29" s="141" t="s">
        <v>157</v>
      </c>
      <c r="Z29" s="9"/>
      <c r="AA29" s="6"/>
      <c r="AB29" s="279" t="s">
        <v>456</v>
      </c>
      <c r="AC29" s="279" t="s">
        <v>456</v>
      </c>
      <c r="AD29" s="279" t="s">
        <v>456</v>
      </c>
      <c r="AE29" s="279" t="s">
        <v>456</v>
      </c>
      <c r="AF29" s="279" t="s">
        <v>456</v>
      </c>
      <c r="AG29" s="279" t="s">
        <v>513</v>
      </c>
      <c r="AH29" s="279" t="s">
        <v>513</v>
      </c>
      <c r="AI29" s="279" t="s">
        <v>514</v>
      </c>
      <c r="AJ29" s="279" t="s">
        <v>514</v>
      </c>
      <c r="AK29" s="279" t="s">
        <v>514</v>
      </c>
      <c r="AL29" s="279" t="s">
        <v>456</v>
      </c>
      <c r="AM29" s="279" t="s">
        <v>456</v>
      </c>
      <c r="AN29" s="279" t="s">
        <v>576</v>
      </c>
      <c r="AO29" s="279" t="s">
        <v>576</v>
      </c>
      <c r="AP29" s="279" t="s">
        <v>581</v>
      </c>
      <c r="AQ29" s="279" t="s">
        <v>581</v>
      </c>
      <c r="AR29" s="279" t="s">
        <v>581</v>
      </c>
      <c r="AS29" s="279" t="s">
        <v>237</v>
      </c>
      <c r="AT29" s="279" t="s">
        <v>581</v>
      </c>
      <c r="AU29" s="279" t="s">
        <v>513</v>
      </c>
      <c r="AV29" s="279" t="s">
        <v>513</v>
      </c>
      <c r="AX29" s="118"/>
      <c r="AY29" s="118">
        <f t="shared" si="42"/>
        <v>1</v>
      </c>
      <c r="AZ29" s="118">
        <f t="shared" si="43"/>
        <v>1</v>
      </c>
      <c r="BA29" s="118">
        <f t="shared" si="0"/>
        <v>1</v>
      </c>
      <c r="BB29" s="118">
        <f t="shared" si="44"/>
        <v>1</v>
      </c>
      <c r="BC29" s="118">
        <f t="shared" si="45"/>
        <v>1</v>
      </c>
      <c r="BD29" s="118">
        <f t="shared" si="1"/>
        <v>0</v>
      </c>
      <c r="BE29" s="117">
        <f t="shared" si="46"/>
        <v>1</v>
      </c>
      <c r="BF29" s="118">
        <f t="shared" si="2"/>
        <v>1</v>
      </c>
      <c r="BG29" s="118">
        <f t="shared" si="3"/>
        <v>1</v>
      </c>
      <c r="BH29" s="117">
        <f t="shared" si="4"/>
        <v>0</v>
      </c>
      <c r="BI29" s="118">
        <f t="shared" si="5"/>
        <v>1</v>
      </c>
      <c r="BJ29" s="118">
        <f t="shared" si="47"/>
        <v>0</v>
      </c>
      <c r="BK29" s="118">
        <f t="shared" si="48"/>
        <v>1</v>
      </c>
      <c r="BL29" s="118">
        <f t="shared" si="6"/>
        <v>1</v>
      </c>
      <c r="BM29" s="117">
        <f t="shared" si="7"/>
        <v>1</v>
      </c>
      <c r="BN29" s="117">
        <f t="shared" si="8"/>
        <v>0</v>
      </c>
      <c r="BO29" s="117">
        <f t="shared" si="9"/>
        <v>1</v>
      </c>
      <c r="BP29" s="117">
        <f t="shared" si="49"/>
        <v>0</v>
      </c>
      <c r="BQ29" s="117">
        <f t="shared" si="50"/>
        <v>0</v>
      </c>
      <c r="BR29" s="117">
        <f t="shared" si="10"/>
        <v>0</v>
      </c>
      <c r="BS29" s="117">
        <f t="shared" si="51"/>
        <v>0</v>
      </c>
      <c r="BT29" s="117">
        <f t="shared" si="52"/>
        <v>0</v>
      </c>
      <c r="BU29" s="117">
        <f t="shared" si="53"/>
        <v>0</v>
      </c>
      <c r="BV29" s="117">
        <f t="shared" si="11"/>
        <v>1</v>
      </c>
      <c r="BW29" s="117">
        <f t="shared" si="12"/>
        <v>0</v>
      </c>
      <c r="BX29" s="117">
        <f t="shared" si="13"/>
        <v>0</v>
      </c>
      <c r="BY29" s="117">
        <f t="shared" si="14"/>
        <v>1</v>
      </c>
      <c r="BZ29" s="117">
        <f t="shared" si="54"/>
        <v>1</v>
      </c>
      <c r="CA29" s="117">
        <f t="shared" si="55"/>
        <v>0</v>
      </c>
      <c r="CB29" s="117">
        <f t="shared" si="56"/>
        <v>0</v>
      </c>
      <c r="CC29" s="117">
        <f t="shared" si="15"/>
        <v>1</v>
      </c>
      <c r="CD29" s="117">
        <f t="shared" si="16"/>
        <v>1</v>
      </c>
      <c r="CE29" s="117">
        <f t="shared" si="57"/>
        <v>0</v>
      </c>
      <c r="CF29" s="117">
        <f t="shared" si="17"/>
        <v>1</v>
      </c>
      <c r="CG29" s="117">
        <f t="shared" si="58"/>
        <v>0</v>
      </c>
      <c r="CH29" s="117">
        <f t="shared" si="59"/>
        <v>0</v>
      </c>
      <c r="CI29" s="117">
        <f t="shared" si="18"/>
        <v>0</v>
      </c>
      <c r="CJ29" s="117">
        <f t="shared" si="19"/>
        <v>1</v>
      </c>
      <c r="CK29" s="117">
        <f t="shared" si="20"/>
        <v>1</v>
      </c>
      <c r="CL29" s="117">
        <f t="shared" si="60"/>
        <v>0</v>
      </c>
      <c r="CM29" s="117">
        <f t="shared" si="61"/>
        <v>0</v>
      </c>
      <c r="CN29" s="117">
        <f t="shared" si="62"/>
        <v>0</v>
      </c>
      <c r="CO29" s="117">
        <f t="shared" si="63"/>
        <v>0</v>
      </c>
      <c r="CP29" s="117">
        <f t="shared" si="64"/>
        <v>0</v>
      </c>
      <c r="CQ29" s="117">
        <f t="shared" si="65"/>
        <v>0</v>
      </c>
      <c r="CR29" s="117">
        <f t="shared" si="66"/>
        <v>0</v>
      </c>
      <c r="CS29" s="117">
        <f t="shared" si="21"/>
        <v>0</v>
      </c>
      <c r="CT29" s="117">
        <f t="shared" si="22"/>
        <v>1</v>
      </c>
      <c r="CU29" s="117">
        <f t="shared" si="23"/>
        <v>1</v>
      </c>
      <c r="CV29" s="117">
        <f t="shared" si="67"/>
        <v>0</v>
      </c>
      <c r="CW29" s="117">
        <f t="shared" si="68"/>
        <v>0</v>
      </c>
      <c r="CX29" s="117">
        <f t="shared" si="24"/>
        <v>0</v>
      </c>
      <c r="CY29" s="117">
        <f t="shared" si="25"/>
        <v>0</v>
      </c>
      <c r="CZ29" s="117">
        <f t="shared" si="69"/>
        <v>1</v>
      </c>
      <c r="DA29" s="117">
        <f t="shared" si="70"/>
        <v>0</v>
      </c>
      <c r="DB29" s="117">
        <f t="shared" si="84"/>
        <v>1</v>
      </c>
      <c r="DC29" s="117">
        <f t="shared" si="26"/>
        <v>0</v>
      </c>
      <c r="DD29" s="117">
        <f t="shared" si="71"/>
        <v>0</v>
      </c>
      <c r="DE29" s="117">
        <f t="shared" si="72"/>
        <v>0</v>
      </c>
      <c r="DF29" s="117">
        <f t="shared" si="27"/>
        <v>0</v>
      </c>
      <c r="DG29" s="117">
        <f t="shared" si="28"/>
        <v>0</v>
      </c>
      <c r="DH29" s="117">
        <f t="shared" si="29"/>
        <v>0</v>
      </c>
      <c r="DI29" s="117">
        <f t="shared" si="73"/>
        <v>0</v>
      </c>
      <c r="DJ29" s="117">
        <f t="shared" si="74"/>
        <v>1</v>
      </c>
      <c r="DK29" s="117">
        <f t="shared" si="75"/>
        <v>1</v>
      </c>
      <c r="DL29" s="117">
        <f t="shared" si="30"/>
        <v>0</v>
      </c>
      <c r="DM29" s="117">
        <f t="shared" si="31"/>
        <v>0</v>
      </c>
      <c r="DN29" s="117">
        <f t="shared" si="32"/>
        <v>0</v>
      </c>
      <c r="DO29" s="117">
        <f t="shared" si="76"/>
        <v>0</v>
      </c>
      <c r="DP29" s="117">
        <f t="shared" si="77"/>
        <v>0</v>
      </c>
      <c r="DQ29" s="117">
        <f t="shared" si="78"/>
        <v>0</v>
      </c>
      <c r="DR29" s="117">
        <f t="shared" si="33"/>
        <v>1</v>
      </c>
      <c r="DS29" s="117">
        <f t="shared" si="34"/>
        <v>0</v>
      </c>
      <c r="DT29" s="117">
        <f t="shared" si="35"/>
        <v>1</v>
      </c>
      <c r="DU29" s="117">
        <f t="shared" si="79"/>
        <v>0</v>
      </c>
      <c r="DV29" s="117">
        <f t="shared" si="80"/>
        <v>0</v>
      </c>
      <c r="DW29" s="117">
        <f t="shared" si="81"/>
        <v>1</v>
      </c>
      <c r="DX29" s="117">
        <f t="shared" si="36"/>
        <v>0</v>
      </c>
      <c r="DY29" s="117">
        <f t="shared" si="37"/>
        <v>0</v>
      </c>
      <c r="DZ29" s="117">
        <f t="shared" si="38"/>
        <v>0</v>
      </c>
      <c r="EA29" s="117">
        <f t="shared" si="39"/>
        <v>0</v>
      </c>
      <c r="EB29" s="117">
        <f t="shared" si="40"/>
        <v>1</v>
      </c>
      <c r="EC29" s="117">
        <f t="shared" si="41"/>
        <v>1</v>
      </c>
      <c r="ED29" s="118">
        <f t="shared" si="82"/>
        <v>1</v>
      </c>
      <c r="EE29" s="118">
        <f t="shared" si="83"/>
        <v>1</v>
      </c>
      <c r="EF29" s="7"/>
      <c r="EG29" s="7"/>
      <c r="EH29" s="7"/>
      <c r="EI29" s="7"/>
    </row>
    <row r="30" spans="1:139" ht="17.100000000000001" customHeight="1" x14ac:dyDescent="0.25">
      <c r="A30" s="774"/>
      <c r="B30" s="777"/>
      <c r="C30" s="172">
        <v>9</v>
      </c>
      <c r="D30" s="130" t="s">
        <v>603</v>
      </c>
      <c r="E30" s="76" t="s">
        <v>456</v>
      </c>
      <c r="F30" s="170" t="s">
        <v>454</v>
      </c>
      <c r="G30" s="171" t="s">
        <v>524</v>
      </c>
      <c r="H30" s="306" t="s">
        <v>354</v>
      </c>
      <c r="I30" s="148" t="s">
        <v>573</v>
      </c>
      <c r="J30" s="113" t="s">
        <v>592</v>
      </c>
      <c r="K30" s="112" t="s">
        <v>455</v>
      </c>
      <c r="L30" s="76" t="s">
        <v>287</v>
      </c>
      <c r="M30" s="170" t="s">
        <v>514</v>
      </c>
      <c r="N30" s="164" t="s">
        <v>341</v>
      </c>
      <c r="O30" s="170" t="s">
        <v>570</v>
      </c>
      <c r="P30" s="153" t="s">
        <v>511</v>
      </c>
      <c r="Q30" s="113" t="s">
        <v>584</v>
      </c>
      <c r="R30" s="130" t="s">
        <v>241</v>
      </c>
      <c r="S30" s="156" t="s">
        <v>589</v>
      </c>
      <c r="T30" s="170" t="s">
        <v>515</v>
      </c>
      <c r="U30" s="171" t="s">
        <v>509</v>
      </c>
      <c r="V30" s="170" t="s">
        <v>572</v>
      </c>
      <c r="W30" s="148" t="s">
        <v>521</v>
      </c>
      <c r="X30" s="113" t="s">
        <v>255</v>
      </c>
      <c r="Y30" s="141"/>
      <c r="Z30" s="9"/>
      <c r="AA30" s="6"/>
      <c r="AB30" s="279" t="s">
        <v>456</v>
      </c>
      <c r="AC30" s="279" t="s">
        <v>456</v>
      </c>
      <c r="AD30" s="279" t="s">
        <v>456</v>
      </c>
      <c r="AE30" s="279" t="s">
        <v>456</v>
      </c>
      <c r="AF30" s="279" t="s">
        <v>456</v>
      </c>
      <c r="AG30" s="279" t="s">
        <v>456</v>
      </c>
      <c r="AH30" s="279" t="s">
        <v>456</v>
      </c>
      <c r="AI30" s="279" t="s">
        <v>514</v>
      </c>
      <c r="AJ30" s="279" t="s">
        <v>514</v>
      </c>
      <c r="AK30" s="279" t="s">
        <v>514</v>
      </c>
      <c r="AL30" s="279" t="s">
        <v>456</v>
      </c>
      <c r="AM30" s="279" t="s">
        <v>456</v>
      </c>
      <c r="AN30" s="279" t="s">
        <v>576</v>
      </c>
      <c r="AO30" s="279" t="s">
        <v>576</v>
      </c>
      <c r="AP30" s="279" t="s">
        <v>581</v>
      </c>
      <c r="AQ30" s="279" t="s">
        <v>581</v>
      </c>
      <c r="AR30" s="279" t="s">
        <v>581</v>
      </c>
      <c r="AS30" s="279" t="s">
        <v>237</v>
      </c>
      <c r="AT30" s="279" t="s">
        <v>581</v>
      </c>
      <c r="AU30" s="279" t="s">
        <v>513</v>
      </c>
      <c r="AV30" s="279" t="s">
        <v>513</v>
      </c>
      <c r="AX30" s="118"/>
      <c r="AY30" s="118">
        <f t="shared" si="42"/>
        <v>1</v>
      </c>
      <c r="AZ30" s="118">
        <f t="shared" si="43"/>
        <v>1</v>
      </c>
      <c r="BA30" s="118">
        <f t="shared" si="0"/>
        <v>1</v>
      </c>
      <c r="BB30" s="118">
        <f t="shared" si="44"/>
        <v>1</v>
      </c>
      <c r="BC30" s="118">
        <f t="shared" si="45"/>
        <v>1</v>
      </c>
      <c r="BD30" s="118">
        <f t="shared" si="1"/>
        <v>1</v>
      </c>
      <c r="BE30" s="117">
        <f t="shared" si="46"/>
        <v>0</v>
      </c>
      <c r="BF30" s="118">
        <f t="shared" si="2"/>
        <v>1</v>
      </c>
      <c r="BG30" s="118">
        <f t="shared" si="3"/>
        <v>1</v>
      </c>
      <c r="BH30" s="117">
        <f t="shared" si="4"/>
        <v>0</v>
      </c>
      <c r="BI30" s="118">
        <f t="shared" si="5"/>
        <v>1</v>
      </c>
      <c r="BJ30" s="118">
        <f t="shared" si="47"/>
        <v>1</v>
      </c>
      <c r="BK30" s="118">
        <f t="shared" si="48"/>
        <v>0</v>
      </c>
      <c r="BL30" s="118">
        <f t="shared" si="6"/>
        <v>1</v>
      </c>
      <c r="BM30" s="117">
        <f t="shared" si="7"/>
        <v>1</v>
      </c>
      <c r="BN30" s="117">
        <f t="shared" si="8"/>
        <v>0</v>
      </c>
      <c r="BO30" s="117">
        <f t="shared" si="9"/>
        <v>1</v>
      </c>
      <c r="BP30" s="117">
        <f t="shared" si="49"/>
        <v>0</v>
      </c>
      <c r="BQ30" s="117">
        <f t="shared" si="50"/>
        <v>0</v>
      </c>
      <c r="BR30" s="117">
        <f t="shared" si="10"/>
        <v>0</v>
      </c>
      <c r="BS30" s="117">
        <f t="shared" si="51"/>
        <v>0</v>
      </c>
      <c r="BT30" s="117">
        <f t="shared" si="52"/>
        <v>0</v>
      </c>
      <c r="BU30" s="117">
        <f t="shared" si="53"/>
        <v>0</v>
      </c>
      <c r="BV30" s="117">
        <f t="shared" si="11"/>
        <v>1</v>
      </c>
      <c r="BW30" s="117">
        <f t="shared" si="12"/>
        <v>0</v>
      </c>
      <c r="BX30" s="117">
        <f t="shared" si="13"/>
        <v>0</v>
      </c>
      <c r="BY30" s="117">
        <f t="shared" si="14"/>
        <v>1</v>
      </c>
      <c r="BZ30" s="117">
        <f t="shared" si="54"/>
        <v>1</v>
      </c>
      <c r="CA30" s="117">
        <f t="shared" si="55"/>
        <v>0</v>
      </c>
      <c r="CB30" s="117">
        <f t="shared" si="56"/>
        <v>0</v>
      </c>
      <c r="CC30" s="117">
        <f t="shared" si="15"/>
        <v>1</v>
      </c>
      <c r="CD30" s="117">
        <f t="shared" si="16"/>
        <v>0</v>
      </c>
      <c r="CE30" s="117">
        <f t="shared" si="57"/>
        <v>0</v>
      </c>
      <c r="CF30" s="117">
        <f t="shared" si="17"/>
        <v>0</v>
      </c>
      <c r="CG30" s="117">
        <f t="shared" si="58"/>
        <v>0</v>
      </c>
      <c r="CH30" s="117">
        <f t="shared" si="59"/>
        <v>0</v>
      </c>
      <c r="CI30" s="117">
        <f t="shared" si="18"/>
        <v>0</v>
      </c>
      <c r="CJ30" s="117">
        <f t="shared" si="19"/>
        <v>1</v>
      </c>
      <c r="CK30" s="117">
        <f t="shared" si="20"/>
        <v>1</v>
      </c>
      <c r="CL30" s="117">
        <f t="shared" si="60"/>
        <v>1</v>
      </c>
      <c r="CM30" s="117">
        <f t="shared" si="61"/>
        <v>0</v>
      </c>
      <c r="CN30" s="117">
        <f t="shared" si="62"/>
        <v>1</v>
      </c>
      <c r="CO30" s="117">
        <f t="shared" si="63"/>
        <v>0</v>
      </c>
      <c r="CP30" s="117">
        <f t="shared" si="64"/>
        <v>0</v>
      </c>
      <c r="CQ30" s="117">
        <f t="shared" si="65"/>
        <v>0</v>
      </c>
      <c r="CR30" s="117">
        <f t="shared" si="66"/>
        <v>0</v>
      </c>
      <c r="CS30" s="117">
        <f t="shared" si="21"/>
        <v>1</v>
      </c>
      <c r="CT30" s="117">
        <f t="shared" si="22"/>
        <v>0</v>
      </c>
      <c r="CU30" s="117">
        <f t="shared" si="23"/>
        <v>1</v>
      </c>
      <c r="CV30" s="117">
        <f t="shared" si="67"/>
        <v>0</v>
      </c>
      <c r="CW30" s="117">
        <f t="shared" si="68"/>
        <v>1</v>
      </c>
      <c r="CX30" s="117">
        <f t="shared" si="24"/>
        <v>1</v>
      </c>
      <c r="CY30" s="117">
        <f t="shared" si="25"/>
        <v>1</v>
      </c>
      <c r="CZ30" s="117">
        <f t="shared" si="69"/>
        <v>0</v>
      </c>
      <c r="DA30" s="117">
        <f t="shared" si="70"/>
        <v>0</v>
      </c>
      <c r="DB30" s="117">
        <f t="shared" si="84"/>
        <v>0</v>
      </c>
      <c r="DC30" s="117">
        <f t="shared" si="26"/>
        <v>0</v>
      </c>
      <c r="DD30" s="117">
        <f t="shared" si="71"/>
        <v>0</v>
      </c>
      <c r="DE30" s="117">
        <f t="shared" si="72"/>
        <v>0</v>
      </c>
      <c r="DF30" s="117">
        <f t="shared" si="27"/>
        <v>0</v>
      </c>
      <c r="DG30" s="117">
        <f t="shared" si="28"/>
        <v>0</v>
      </c>
      <c r="DH30" s="117">
        <f t="shared" si="29"/>
        <v>0</v>
      </c>
      <c r="DI30" s="117">
        <f t="shared" si="73"/>
        <v>0</v>
      </c>
      <c r="DJ30" s="117">
        <f t="shared" si="74"/>
        <v>1</v>
      </c>
      <c r="DK30" s="117">
        <f t="shared" si="75"/>
        <v>1</v>
      </c>
      <c r="DL30" s="117">
        <f t="shared" si="30"/>
        <v>0</v>
      </c>
      <c r="DM30" s="117">
        <f t="shared" si="31"/>
        <v>0</v>
      </c>
      <c r="DN30" s="117">
        <f t="shared" si="32"/>
        <v>0</v>
      </c>
      <c r="DO30" s="117">
        <f t="shared" si="76"/>
        <v>0</v>
      </c>
      <c r="DP30" s="117">
        <f t="shared" si="77"/>
        <v>0</v>
      </c>
      <c r="DQ30" s="117">
        <f t="shared" si="78"/>
        <v>0</v>
      </c>
      <c r="DR30" s="117">
        <f t="shared" si="33"/>
        <v>0</v>
      </c>
      <c r="DS30" s="117">
        <f t="shared" si="34"/>
        <v>0</v>
      </c>
      <c r="DT30" s="117">
        <f t="shared" si="35"/>
        <v>0</v>
      </c>
      <c r="DU30" s="117">
        <f t="shared" si="79"/>
        <v>0</v>
      </c>
      <c r="DV30" s="117">
        <f t="shared" si="80"/>
        <v>1</v>
      </c>
      <c r="DW30" s="117">
        <f t="shared" si="81"/>
        <v>1</v>
      </c>
      <c r="DX30" s="117">
        <f t="shared" si="36"/>
        <v>1</v>
      </c>
      <c r="DY30" s="117">
        <f t="shared" si="37"/>
        <v>0</v>
      </c>
      <c r="DZ30" s="117">
        <f t="shared" si="38"/>
        <v>1</v>
      </c>
      <c r="EA30" s="117">
        <f t="shared" si="39"/>
        <v>0</v>
      </c>
      <c r="EB30" s="117">
        <f t="shared" si="40"/>
        <v>1</v>
      </c>
      <c r="EC30" s="117">
        <f t="shared" si="41"/>
        <v>1</v>
      </c>
      <c r="ED30" s="118">
        <f t="shared" si="82"/>
        <v>0</v>
      </c>
      <c r="EE30" s="118">
        <f t="shared" si="83"/>
        <v>0</v>
      </c>
      <c r="EF30" s="7"/>
      <c r="EG30" s="7"/>
      <c r="EH30" s="7"/>
      <c r="EI30" s="7"/>
    </row>
    <row r="31" spans="1:139" ht="17.100000000000001" customHeight="1" thickBot="1" x14ac:dyDescent="0.3">
      <c r="A31" s="775"/>
      <c r="B31" s="778"/>
      <c r="C31" s="173">
        <v>10</v>
      </c>
      <c r="D31" s="129" t="s">
        <v>603</v>
      </c>
      <c r="E31" s="73" t="s">
        <v>456</v>
      </c>
      <c r="F31" s="162" t="s">
        <v>454</v>
      </c>
      <c r="G31" s="165" t="s">
        <v>524</v>
      </c>
      <c r="H31" s="295" t="s">
        <v>354</v>
      </c>
      <c r="I31" s="147" t="s">
        <v>573</v>
      </c>
      <c r="J31" s="86" t="s">
        <v>592</v>
      </c>
      <c r="K31" s="108" t="s">
        <v>455</v>
      </c>
      <c r="L31" s="73" t="s">
        <v>287</v>
      </c>
      <c r="M31" s="162" t="s">
        <v>514</v>
      </c>
      <c r="N31" s="171" t="s">
        <v>341</v>
      </c>
      <c r="O31" s="295" t="s">
        <v>354</v>
      </c>
      <c r="P31" s="154" t="s">
        <v>511</v>
      </c>
      <c r="Q31" s="86" t="s">
        <v>584</v>
      </c>
      <c r="R31" s="129" t="s">
        <v>241</v>
      </c>
      <c r="S31" s="155" t="s">
        <v>589</v>
      </c>
      <c r="T31" s="162" t="s">
        <v>515</v>
      </c>
      <c r="U31" s="165" t="s">
        <v>509</v>
      </c>
      <c r="V31" s="162" t="s">
        <v>572</v>
      </c>
      <c r="W31" s="147" t="s">
        <v>521</v>
      </c>
      <c r="X31" s="86" t="s">
        <v>255</v>
      </c>
      <c r="Y31" s="230" t="s">
        <v>39</v>
      </c>
      <c r="Z31" s="9" t="s">
        <v>429</v>
      </c>
      <c r="AA31" s="191"/>
      <c r="AB31" s="279" t="s">
        <v>595</v>
      </c>
      <c r="AC31" s="279" t="s">
        <v>595</v>
      </c>
      <c r="AD31" s="279" t="s">
        <v>595</v>
      </c>
      <c r="AE31" s="279" t="s">
        <v>569</v>
      </c>
      <c r="AF31" s="279" t="s">
        <v>569</v>
      </c>
      <c r="AG31" s="279" t="s">
        <v>456</v>
      </c>
      <c r="AH31" s="279" t="s">
        <v>456</v>
      </c>
      <c r="AI31" s="279" t="s">
        <v>514</v>
      </c>
      <c r="AJ31" s="279" t="s">
        <v>514</v>
      </c>
      <c r="AK31" s="279" t="s">
        <v>514</v>
      </c>
      <c r="AL31" s="279" t="s">
        <v>456</v>
      </c>
      <c r="AM31" s="279" t="s">
        <v>456</v>
      </c>
      <c r="AN31" s="279" t="s">
        <v>576</v>
      </c>
      <c r="AO31" s="279" t="s">
        <v>576</v>
      </c>
      <c r="AP31" s="279" t="s">
        <v>581</v>
      </c>
      <c r="AQ31" s="279" t="s">
        <v>581</v>
      </c>
      <c r="AR31" s="279" t="s">
        <v>581</v>
      </c>
      <c r="AS31" s="279" t="s">
        <v>237</v>
      </c>
      <c r="AT31" s="279" t="s">
        <v>581</v>
      </c>
      <c r="AU31" s="279" t="s">
        <v>513</v>
      </c>
      <c r="AV31" s="279" t="s">
        <v>513</v>
      </c>
      <c r="AX31" s="118"/>
      <c r="AY31" s="118">
        <f t="shared" si="42"/>
        <v>0</v>
      </c>
      <c r="AZ31" s="118">
        <f t="shared" si="43"/>
        <v>1</v>
      </c>
      <c r="BA31" s="118">
        <f t="shared" si="0"/>
        <v>1</v>
      </c>
      <c r="BB31" s="118">
        <f t="shared" si="44"/>
        <v>1</v>
      </c>
      <c r="BC31" s="118">
        <f t="shared" si="45"/>
        <v>1</v>
      </c>
      <c r="BD31" s="118">
        <f t="shared" si="1"/>
        <v>1</v>
      </c>
      <c r="BE31" s="117">
        <f t="shared" si="46"/>
        <v>0</v>
      </c>
      <c r="BF31" s="118">
        <f t="shared" si="2"/>
        <v>1</v>
      </c>
      <c r="BG31" s="118">
        <f t="shared" si="3"/>
        <v>1</v>
      </c>
      <c r="BH31" s="117">
        <f t="shared" si="4"/>
        <v>0</v>
      </c>
      <c r="BI31" s="118">
        <f t="shared" si="5"/>
        <v>1</v>
      </c>
      <c r="BJ31" s="118">
        <f t="shared" si="47"/>
        <v>1</v>
      </c>
      <c r="BK31" s="118">
        <f t="shared" si="48"/>
        <v>0</v>
      </c>
      <c r="BL31" s="118">
        <f t="shared" si="6"/>
        <v>1</v>
      </c>
      <c r="BM31" s="117">
        <f t="shared" si="7"/>
        <v>1</v>
      </c>
      <c r="BN31" s="117">
        <f t="shared" si="8"/>
        <v>0</v>
      </c>
      <c r="BO31" s="117">
        <f t="shared" si="9"/>
        <v>1</v>
      </c>
      <c r="BP31" s="117">
        <f t="shared" si="49"/>
        <v>0</v>
      </c>
      <c r="BQ31" s="117">
        <f t="shared" si="50"/>
        <v>0</v>
      </c>
      <c r="BR31" s="117">
        <f t="shared" si="10"/>
        <v>0</v>
      </c>
      <c r="BS31" s="117">
        <f t="shared" si="51"/>
        <v>0</v>
      </c>
      <c r="BT31" s="117">
        <f t="shared" si="52"/>
        <v>0</v>
      </c>
      <c r="BU31" s="117">
        <f t="shared" si="53"/>
        <v>0</v>
      </c>
      <c r="BV31" s="117">
        <f t="shared" si="11"/>
        <v>1</v>
      </c>
      <c r="BW31" s="117">
        <f t="shared" si="12"/>
        <v>0</v>
      </c>
      <c r="BX31" s="117">
        <f t="shared" si="13"/>
        <v>0</v>
      </c>
      <c r="BY31" s="117">
        <f t="shared" si="14"/>
        <v>1</v>
      </c>
      <c r="BZ31" s="117">
        <f t="shared" si="54"/>
        <v>1</v>
      </c>
      <c r="CA31" s="117">
        <f t="shared" si="55"/>
        <v>0</v>
      </c>
      <c r="CB31" s="117">
        <f t="shared" si="56"/>
        <v>0</v>
      </c>
      <c r="CC31" s="117">
        <f t="shared" si="15"/>
        <v>1</v>
      </c>
      <c r="CD31" s="117">
        <f t="shared" si="16"/>
        <v>0</v>
      </c>
      <c r="CE31" s="117">
        <f t="shared" si="57"/>
        <v>0</v>
      </c>
      <c r="CF31" s="117">
        <f t="shared" si="17"/>
        <v>0</v>
      </c>
      <c r="CG31" s="117">
        <f t="shared" si="58"/>
        <v>0</v>
      </c>
      <c r="CH31" s="117">
        <f t="shared" si="59"/>
        <v>0</v>
      </c>
      <c r="CI31" s="117">
        <f t="shared" si="18"/>
        <v>0</v>
      </c>
      <c r="CJ31" s="117">
        <f t="shared" si="19"/>
        <v>1</v>
      </c>
      <c r="CK31" s="117">
        <f t="shared" si="20"/>
        <v>1</v>
      </c>
      <c r="CL31" s="117">
        <f t="shared" si="60"/>
        <v>1</v>
      </c>
      <c r="CM31" s="117">
        <f t="shared" si="61"/>
        <v>0</v>
      </c>
      <c r="CN31" s="117">
        <f t="shared" si="62"/>
        <v>1</v>
      </c>
      <c r="CO31" s="117">
        <f t="shared" si="63"/>
        <v>0</v>
      </c>
      <c r="CP31" s="117">
        <f t="shared" si="64"/>
        <v>0</v>
      </c>
      <c r="CQ31" s="117">
        <f t="shared" si="65"/>
        <v>0</v>
      </c>
      <c r="CR31" s="117">
        <f t="shared" si="66"/>
        <v>0</v>
      </c>
      <c r="CS31" s="117">
        <f t="shared" si="21"/>
        <v>1</v>
      </c>
      <c r="CT31" s="117">
        <f t="shared" si="22"/>
        <v>0</v>
      </c>
      <c r="CU31" s="117">
        <f t="shared" si="23"/>
        <v>1</v>
      </c>
      <c r="CV31" s="117">
        <f t="shared" si="67"/>
        <v>0</v>
      </c>
      <c r="CW31" s="117">
        <f t="shared" si="68"/>
        <v>1</v>
      </c>
      <c r="CX31" s="117">
        <f t="shared" si="24"/>
        <v>1</v>
      </c>
      <c r="CY31" s="117">
        <f t="shared" si="25"/>
        <v>1</v>
      </c>
      <c r="CZ31" s="117">
        <f t="shared" si="69"/>
        <v>0</v>
      </c>
      <c r="DA31" s="117">
        <f t="shared" si="70"/>
        <v>0</v>
      </c>
      <c r="DB31" s="117">
        <f t="shared" si="84"/>
        <v>0</v>
      </c>
      <c r="DC31" s="117">
        <f t="shared" si="26"/>
        <v>0</v>
      </c>
      <c r="DD31" s="117">
        <f t="shared" si="71"/>
        <v>0</v>
      </c>
      <c r="DE31" s="117">
        <f t="shared" si="72"/>
        <v>0</v>
      </c>
      <c r="DF31" s="117">
        <f t="shared" si="27"/>
        <v>0</v>
      </c>
      <c r="DG31" s="117">
        <f t="shared" si="28"/>
        <v>0</v>
      </c>
      <c r="DH31" s="117">
        <f t="shared" si="29"/>
        <v>0</v>
      </c>
      <c r="DI31" s="117">
        <f t="shared" si="73"/>
        <v>0</v>
      </c>
      <c r="DJ31" s="117">
        <f t="shared" si="74"/>
        <v>1</v>
      </c>
      <c r="DK31" s="117">
        <f t="shared" si="75"/>
        <v>1</v>
      </c>
      <c r="DL31" s="117">
        <f t="shared" si="30"/>
        <v>0</v>
      </c>
      <c r="DM31" s="117">
        <f t="shared" si="31"/>
        <v>0</v>
      </c>
      <c r="DN31" s="117">
        <f t="shared" si="32"/>
        <v>0</v>
      </c>
      <c r="DO31" s="117">
        <f t="shared" si="76"/>
        <v>0</v>
      </c>
      <c r="DP31" s="117">
        <f t="shared" si="77"/>
        <v>0</v>
      </c>
      <c r="DQ31" s="117">
        <f t="shared" si="78"/>
        <v>0</v>
      </c>
      <c r="DR31" s="117">
        <f t="shared" si="33"/>
        <v>0</v>
      </c>
      <c r="DS31" s="117">
        <f t="shared" si="34"/>
        <v>0</v>
      </c>
      <c r="DT31" s="117">
        <f t="shared" si="35"/>
        <v>0</v>
      </c>
      <c r="DU31" s="117">
        <f t="shared" si="79"/>
        <v>0</v>
      </c>
      <c r="DV31" s="117">
        <f t="shared" si="80"/>
        <v>1</v>
      </c>
      <c r="DW31" s="117">
        <f t="shared" si="81"/>
        <v>1</v>
      </c>
      <c r="DX31" s="117">
        <f t="shared" si="36"/>
        <v>1</v>
      </c>
      <c r="DY31" s="117">
        <f t="shared" si="37"/>
        <v>0</v>
      </c>
      <c r="DZ31" s="117">
        <f t="shared" si="38"/>
        <v>1</v>
      </c>
      <c r="EA31" s="117">
        <f t="shared" si="39"/>
        <v>0</v>
      </c>
      <c r="EB31" s="117">
        <f t="shared" si="40"/>
        <v>1</v>
      </c>
      <c r="EC31" s="117">
        <f t="shared" si="41"/>
        <v>1</v>
      </c>
      <c r="ED31" s="118">
        <f t="shared" si="82"/>
        <v>0</v>
      </c>
      <c r="EE31" s="118">
        <f t="shared" si="83"/>
        <v>0</v>
      </c>
      <c r="EF31" s="7"/>
      <c r="EG31" s="7"/>
      <c r="EH31" s="7"/>
      <c r="EI31" s="7"/>
    </row>
    <row r="32" spans="1:139" ht="17.100000000000001" customHeight="1" thickTop="1" x14ac:dyDescent="0.25">
      <c r="A32" s="328"/>
      <c r="B32" s="329"/>
      <c r="C32" s="221">
        <v>0</v>
      </c>
      <c r="D32" s="317" t="s">
        <v>569</v>
      </c>
      <c r="E32" s="315"/>
      <c r="F32" s="312"/>
      <c r="G32" s="316" t="s">
        <v>569</v>
      </c>
      <c r="H32" s="312"/>
      <c r="I32" s="313" t="s">
        <v>569</v>
      </c>
      <c r="J32" s="314"/>
      <c r="K32" s="308"/>
      <c r="L32" s="315"/>
      <c r="M32" s="312"/>
      <c r="N32" s="316"/>
      <c r="O32" s="312"/>
      <c r="P32" s="313"/>
      <c r="Q32" s="314"/>
      <c r="R32" s="317"/>
      <c r="S32" s="318" t="s">
        <v>562</v>
      </c>
      <c r="T32" s="312"/>
      <c r="U32" s="316"/>
      <c r="V32" s="312" t="s">
        <v>562</v>
      </c>
      <c r="W32" s="313"/>
      <c r="X32" s="314" t="s">
        <v>562</v>
      </c>
      <c r="Y32" s="42" t="s">
        <v>40</v>
      </c>
      <c r="Z32" s="10" t="s">
        <v>430</v>
      </c>
      <c r="AA32" s="191"/>
      <c r="AB32" s="279" t="s">
        <v>595</v>
      </c>
      <c r="AC32" s="279" t="s">
        <v>595</v>
      </c>
      <c r="AD32" s="279" t="s">
        <v>595</v>
      </c>
      <c r="AE32" s="279" t="s">
        <v>569</v>
      </c>
      <c r="AF32" s="279" t="s">
        <v>569</v>
      </c>
      <c r="AG32" s="279" t="s">
        <v>456</v>
      </c>
      <c r="AH32" s="279" t="s">
        <v>456</v>
      </c>
      <c r="AI32" s="279" t="s">
        <v>456</v>
      </c>
      <c r="AJ32" s="279" t="s">
        <v>456</v>
      </c>
      <c r="AK32" s="279" t="s">
        <v>456</v>
      </c>
      <c r="AL32" s="279" t="s">
        <v>562</v>
      </c>
      <c r="AM32" s="279" t="s">
        <v>562</v>
      </c>
      <c r="AN32" s="279" t="s">
        <v>456</v>
      </c>
      <c r="AO32" s="279" t="s">
        <v>456</v>
      </c>
      <c r="AP32" s="279" t="s">
        <v>562</v>
      </c>
      <c r="AQ32" s="279" t="s">
        <v>562</v>
      </c>
      <c r="AR32" s="279" t="s">
        <v>562</v>
      </c>
      <c r="AS32" s="279" t="s">
        <v>562</v>
      </c>
      <c r="AT32" s="279" t="s">
        <v>562</v>
      </c>
      <c r="AU32" s="279" t="s">
        <v>237</v>
      </c>
      <c r="AV32" s="279" t="s">
        <v>237</v>
      </c>
      <c r="AX32" s="118"/>
      <c r="AY32" s="118">
        <f t="shared" si="42"/>
        <v>0</v>
      </c>
      <c r="AZ32" s="118">
        <f t="shared" si="43"/>
        <v>0</v>
      </c>
      <c r="BA32" s="118">
        <f t="shared" si="0"/>
        <v>0</v>
      </c>
      <c r="BB32" s="118">
        <f t="shared" si="44"/>
        <v>0</v>
      </c>
      <c r="BC32" s="118">
        <f t="shared" si="45"/>
        <v>0</v>
      </c>
      <c r="BD32" s="118">
        <f t="shared" si="1"/>
        <v>0</v>
      </c>
      <c r="BE32" s="117">
        <f t="shared" si="46"/>
        <v>0</v>
      </c>
      <c r="BF32" s="118">
        <f t="shared" si="2"/>
        <v>0</v>
      </c>
      <c r="BG32" s="118">
        <f t="shared" si="3"/>
        <v>0</v>
      </c>
      <c r="BH32" s="117">
        <f t="shared" si="4"/>
        <v>0</v>
      </c>
      <c r="BI32" s="118">
        <f t="shared" si="5"/>
        <v>0</v>
      </c>
      <c r="BJ32" s="118">
        <f t="shared" si="47"/>
        <v>0</v>
      </c>
      <c r="BK32" s="118">
        <f t="shared" si="48"/>
        <v>0</v>
      </c>
      <c r="BL32" s="118">
        <f t="shared" si="6"/>
        <v>0</v>
      </c>
      <c r="BM32" s="117">
        <f t="shared" si="7"/>
        <v>0</v>
      </c>
      <c r="BN32" s="117">
        <f t="shared" si="8"/>
        <v>0</v>
      </c>
      <c r="BO32" s="117">
        <f t="shared" si="9"/>
        <v>0</v>
      </c>
      <c r="BP32" s="117">
        <f t="shared" si="49"/>
        <v>0</v>
      </c>
      <c r="BQ32" s="117">
        <f t="shared" si="50"/>
        <v>0</v>
      </c>
      <c r="BR32" s="117">
        <f t="shared" si="10"/>
        <v>0</v>
      </c>
      <c r="BS32" s="117">
        <f t="shared" si="51"/>
        <v>0</v>
      </c>
      <c r="BT32" s="117">
        <f t="shared" si="52"/>
        <v>0</v>
      </c>
      <c r="BU32" s="117">
        <f t="shared" si="53"/>
        <v>0</v>
      </c>
      <c r="BV32" s="117">
        <f t="shared" si="11"/>
        <v>0</v>
      </c>
      <c r="BW32" s="117">
        <f t="shared" si="12"/>
        <v>0</v>
      </c>
      <c r="BX32" s="117">
        <f t="shared" si="13"/>
        <v>0</v>
      </c>
      <c r="BY32" s="117">
        <f t="shared" si="14"/>
        <v>0</v>
      </c>
      <c r="BZ32" s="117">
        <f t="shared" si="54"/>
        <v>0</v>
      </c>
      <c r="CA32" s="117">
        <f t="shared" si="55"/>
        <v>0</v>
      </c>
      <c r="CB32" s="117">
        <f t="shared" si="56"/>
        <v>0</v>
      </c>
      <c r="CC32" s="117">
        <f t="shared" si="15"/>
        <v>0</v>
      </c>
      <c r="CD32" s="117">
        <f t="shared" si="16"/>
        <v>0</v>
      </c>
      <c r="CE32" s="117">
        <f t="shared" si="57"/>
        <v>0</v>
      </c>
      <c r="CF32" s="117">
        <f t="shared" si="17"/>
        <v>0</v>
      </c>
      <c r="CG32" s="117">
        <f t="shared" si="58"/>
        <v>3</v>
      </c>
      <c r="CH32" s="117">
        <f t="shared" si="59"/>
        <v>3</v>
      </c>
      <c r="CI32" s="117">
        <f t="shared" si="18"/>
        <v>0</v>
      </c>
      <c r="CJ32" s="117">
        <f t="shared" si="19"/>
        <v>0</v>
      </c>
      <c r="CK32" s="117">
        <f t="shared" si="20"/>
        <v>0</v>
      </c>
      <c r="CL32" s="117">
        <f t="shared" si="60"/>
        <v>0</v>
      </c>
      <c r="CM32" s="117">
        <f t="shared" si="61"/>
        <v>0</v>
      </c>
      <c r="CN32" s="117">
        <f t="shared" si="62"/>
        <v>0</v>
      </c>
      <c r="CO32" s="117">
        <f t="shared" si="63"/>
        <v>0</v>
      </c>
      <c r="CP32" s="117">
        <f t="shared" si="64"/>
        <v>0</v>
      </c>
      <c r="CQ32" s="117">
        <f t="shared" si="65"/>
        <v>0</v>
      </c>
      <c r="CR32" s="117">
        <f t="shared" si="66"/>
        <v>0</v>
      </c>
      <c r="CS32" s="117">
        <f t="shared" si="21"/>
        <v>0</v>
      </c>
      <c r="CT32" s="117">
        <f t="shared" si="22"/>
        <v>0</v>
      </c>
      <c r="CU32" s="117">
        <f t="shared" si="23"/>
        <v>0</v>
      </c>
      <c r="CV32" s="117">
        <f t="shared" si="67"/>
        <v>0</v>
      </c>
      <c r="CW32" s="117">
        <f t="shared" si="68"/>
        <v>0</v>
      </c>
      <c r="CX32" s="117">
        <f t="shared" si="24"/>
        <v>0</v>
      </c>
      <c r="CY32" s="117">
        <f t="shared" si="25"/>
        <v>0</v>
      </c>
      <c r="CZ32" s="117">
        <f t="shared" si="69"/>
        <v>0</v>
      </c>
      <c r="DA32" s="117">
        <f t="shared" si="70"/>
        <v>0</v>
      </c>
      <c r="DB32" s="117">
        <f t="shared" si="84"/>
        <v>0</v>
      </c>
      <c r="DC32" s="117">
        <f t="shared" si="26"/>
        <v>0</v>
      </c>
      <c r="DD32" s="117">
        <f t="shared" si="71"/>
        <v>0</v>
      </c>
      <c r="DE32" s="117">
        <f t="shared" si="72"/>
        <v>0</v>
      </c>
      <c r="DF32" s="117">
        <f t="shared" si="27"/>
        <v>0</v>
      </c>
      <c r="DG32" s="117">
        <f t="shared" si="28"/>
        <v>0</v>
      </c>
      <c r="DH32" s="117">
        <f t="shared" si="29"/>
        <v>0</v>
      </c>
      <c r="DI32" s="117">
        <f t="shared" si="73"/>
        <v>0</v>
      </c>
      <c r="DJ32" s="117">
        <f t="shared" si="74"/>
        <v>0</v>
      </c>
      <c r="DK32" s="117">
        <f t="shared" si="75"/>
        <v>0</v>
      </c>
      <c r="DL32" s="117">
        <f t="shared" si="30"/>
        <v>0</v>
      </c>
      <c r="DM32" s="117">
        <f t="shared" si="31"/>
        <v>0</v>
      </c>
      <c r="DN32" s="117">
        <f t="shared" si="32"/>
        <v>0</v>
      </c>
      <c r="DO32" s="117">
        <f t="shared" si="76"/>
        <v>0</v>
      </c>
      <c r="DP32" s="117">
        <f t="shared" si="77"/>
        <v>0</v>
      </c>
      <c r="DQ32" s="117">
        <f t="shared" si="78"/>
        <v>0</v>
      </c>
      <c r="DR32" s="117">
        <f t="shared" si="33"/>
        <v>0</v>
      </c>
      <c r="DS32" s="117">
        <f t="shared" si="34"/>
        <v>0</v>
      </c>
      <c r="DT32" s="117">
        <f t="shared" si="35"/>
        <v>0</v>
      </c>
      <c r="DU32" s="117">
        <f t="shared" si="79"/>
        <v>0</v>
      </c>
      <c r="DV32" s="117">
        <f t="shared" si="80"/>
        <v>0</v>
      </c>
      <c r="DW32" s="117">
        <f t="shared" si="81"/>
        <v>0</v>
      </c>
      <c r="DX32" s="117">
        <f t="shared" si="36"/>
        <v>0</v>
      </c>
      <c r="DY32" s="117">
        <f t="shared" si="37"/>
        <v>0</v>
      </c>
      <c r="DZ32" s="117">
        <f t="shared" si="38"/>
        <v>0</v>
      </c>
      <c r="EA32" s="117">
        <f t="shared" si="39"/>
        <v>0</v>
      </c>
      <c r="EB32" s="117">
        <f t="shared" si="40"/>
        <v>0</v>
      </c>
      <c r="EC32" s="117">
        <f t="shared" si="41"/>
        <v>0</v>
      </c>
      <c r="ED32" s="118">
        <f t="shared" si="82"/>
        <v>0</v>
      </c>
      <c r="EE32" s="118">
        <f t="shared" si="83"/>
        <v>0</v>
      </c>
      <c r="EF32" s="7"/>
      <c r="EG32" s="7"/>
      <c r="EH32" s="7"/>
      <c r="EI32" s="7"/>
    </row>
    <row r="33" spans="1:139" ht="17.100000000000001" customHeight="1" x14ac:dyDescent="0.25">
      <c r="A33" s="774">
        <v>3</v>
      </c>
      <c r="B33" s="777" t="s">
        <v>18</v>
      </c>
      <c r="C33" s="174">
        <v>1</v>
      </c>
      <c r="D33" s="61" t="s">
        <v>569</v>
      </c>
      <c r="E33" s="72" t="s">
        <v>456</v>
      </c>
      <c r="F33" s="201" t="s">
        <v>391</v>
      </c>
      <c r="G33" s="211" t="s">
        <v>569</v>
      </c>
      <c r="H33" s="201" t="s">
        <v>454</v>
      </c>
      <c r="I33" s="145" t="s">
        <v>569</v>
      </c>
      <c r="J33" s="91" t="s">
        <v>603</v>
      </c>
      <c r="K33" s="127" t="s">
        <v>594</v>
      </c>
      <c r="L33" s="72" t="s">
        <v>517</v>
      </c>
      <c r="M33" s="201" t="s">
        <v>287</v>
      </c>
      <c r="N33" s="211" t="s">
        <v>581</v>
      </c>
      <c r="O33" s="201" t="s">
        <v>519</v>
      </c>
      <c r="P33" s="145" t="s">
        <v>570</v>
      </c>
      <c r="Q33" s="91" t="s">
        <v>521</v>
      </c>
      <c r="R33" s="127" t="s">
        <v>514</v>
      </c>
      <c r="S33" s="153" t="s">
        <v>562</v>
      </c>
      <c r="T33" s="201" t="s">
        <v>509</v>
      </c>
      <c r="U33" s="211" t="s">
        <v>572</v>
      </c>
      <c r="V33" s="201" t="s">
        <v>562</v>
      </c>
      <c r="W33" s="145" t="s">
        <v>244</v>
      </c>
      <c r="X33" s="91" t="s">
        <v>562</v>
      </c>
      <c r="Y33" s="42" t="s">
        <v>41</v>
      </c>
      <c r="Z33" s="10" t="s">
        <v>58</v>
      </c>
      <c r="AA33" s="6"/>
      <c r="AB33" s="279" t="s">
        <v>595</v>
      </c>
      <c r="AC33" s="279" t="s">
        <v>595</v>
      </c>
      <c r="AD33" s="279" t="s">
        <v>595</v>
      </c>
      <c r="AE33" s="279" t="s">
        <v>569</v>
      </c>
      <c r="AF33" s="279" t="s">
        <v>569</v>
      </c>
      <c r="AG33" s="279" t="s">
        <v>456</v>
      </c>
      <c r="AH33" s="279" t="s">
        <v>456</v>
      </c>
      <c r="AI33" s="279" t="s">
        <v>456</v>
      </c>
      <c r="AJ33" s="279" t="s">
        <v>456</v>
      </c>
      <c r="AK33" s="279" t="s">
        <v>456</v>
      </c>
      <c r="AL33" s="279" t="s">
        <v>562</v>
      </c>
      <c r="AM33" s="279" t="s">
        <v>562</v>
      </c>
      <c r="AN33" s="279" t="s">
        <v>456</v>
      </c>
      <c r="AO33" s="279" t="s">
        <v>456</v>
      </c>
      <c r="AP33" s="279" t="s">
        <v>562</v>
      </c>
      <c r="AQ33" s="279" t="s">
        <v>562</v>
      </c>
      <c r="AR33" s="279" t="s">
        <v>562</v>
      </c>
      <c r="AS33" s="279" t="s">
        <v>562</v>
      </c>
      <c r="AT33" s="279" t="s">
        <v>562</v>
      </c>
      <c r="AU33" s="279" t="s">
        <v>237</v>
      </c>
      <c r="AV33" s="279" t="s">
        <v>237</v>
      </c>
      <c r="AX33" s="118"/>
      <c r="AY33" s="118">
        <f t="shared" si="42"/>
        <v>1</v>
      </c>
      <c r="AZ33" s="118">
        <f t="shared" si="43"/>
        <v>1</v>
      </c>
      <c r="BA33" s="118">
        <f t="shared" si="0"/>
        <v>1</v>
      </c>
      <c r="BB33" s="118">
        <f t="shared" si="44"/>
        <v>1</v>
      </c>
      <c r="BC33" s="118">
        <f t="shared" si="45"/>
        <v>0</v>
      </c>
      <c r="BD33" s="118">
        <f t="shared" si="1"/>
        <v>0</v>
      </c>
      <c r="BE33" s="117">
        <f t="shared" si="46"/>
        <v>0</v>
      </c>
      <c r="BF33" s="118">
        <f t="shared" si="2"/>
        <v>0</v>
      </c>
      <c r="BG33" s="118">
        <f t="shared" si="3"/>
        <v>1</v>
      </c>
      <c r="BH33" s="117">
        <f t="shared" si="4"/>
        <v>0</v>
      </c>
      <c r="BI33" s="118">
        <f t="shared" si="5"/>
        <v>1</v>
      </c>
      <c r="BJ33" s="118">
        <f t="shared" si="47"/>
        <v>1</v>
      </c>
      <c r="BK33" s="118">
        <f t="shared" si="48"/>
        <v>0</v>
      </c>
      <c r="BL33" s="118">
        <f t="shared" si="6"/>
        <v>1</v>
      </c>
      <c r="BM33" s="117">
        <f t="shared" si="7"/>
        <v>0</v>
      </c>
      <c r="BN33" s="117">
        <f t="shared" si="8"/>
        <v>0</v>
      </c>
      <c r="BO33" s="117">
        <f t="shared" si="9"/>
        <v>0</v>
      </c>
      <c r="BP33" s="117">
        <f t="shared" si="49"/>
        <v>0</v>
      </c>
      <c r="BQ33" s="117">
        <f t="shared" si="50"/>
        <v>0</v>
      </c>
      <c r="BR33" s="117">
        <f t="shared" si="10"/>
        <v>0</v>
      </c>
      <c r="BS33" s="117">
        <f t="shared" si="51"/>
        <v>0</v>
      </c>
      <c r="BT33" s="117">
        <f t="shared" si="52"/>
        <v>0</v>
      </c>
      <c r="BU33" s="117">
        <f t="shared" si="53"/>
        <v>0</v>
      </c>
      <c r="BV33" s="117">
        <f t="shared" si="11"/>
        <v>0</v>
      </c>
      <c r="BW33" s="117">
        <f t="shared" si="12"/>
        <v>0</v>
      </c>
      <c r="BX33" s="117">
        <f t="shared" si="13"/>
        <v>0</v>
      </c>
      <c r="BY33" s="117">
        <f t="shared" si="14"/>
        <v>0</v>
      </c>
      <c r="BZ33" s="117">
        <f t="shared" si="54"/>
        <v>0</v>
      </c>
      <c r="CA33" s="117">
        <f t="shared" si="55"/>
        <v>0</v>
      </c>
      <c r="CB33" s="117">
        <f t="shared" si="56"/>
        <v>0</v>
      </c>
      <c r="CC33" s="117">
        <f t="shared" si="15"/>
        <v>0</v>
      </c>
      <c r="CD33" s="117">
        <f t="shared" si="16"/>
        <v>0</v>
      </c>
      <c r="CE33" s="117">
        <f t="shared" si="57"/>
        <v>1</v>
      </c>
      <c r="CF33" s="117">
        <f t="shared" si="17"/>
        <v>1</v>
      </c>
      <c r="CG33" s="117">
        <f t="shared" si="58"/>
        <v>3</v>
      </c>
      <c r="CH33" s="117">
        <f t="shared" si="59"/>
        <v>3</v>
      </c>
      <c r="CI33" s="117">
        <f t="shared" si="18"/>
        <v>0</v>
      </c>
      <c r="CJ33" s="117">
        <f t="shared" si="19"/>
        <v>1</v>
      </c>
      <c r="CK33" s="117">
        <f t="shared" si="20"/>
        <v>1</v>
      </c>
      <c r="CL33" s="117">
        <f t="shared" si="60"/>
        <v>1</v>
      </c>
      <c r="CM33" s="117">
        <f t="shared" si="61"/>
        <v>0</v>
      </c>
      <c r="CN33" s="117">
        <f t="shared" si="62"/>
        <v>1</v>
      </c>
      <c r="CO33" s="117">
        <f t="shared" si="63"/>
        <v>1</v>
      </c>
      <c r="CP33" s="117">
        <f t="shared" si="64"/>
        <v>0</v>
      </c>
      <c r="CQ33" s="117">
        <f t="shared" si="65"/>
        <v>0</v>
      </c>
      <c r="CR33" s="117">
        <f t="shared" si="66"/>
        <v>1</v>
      </c>
      <c r="CS33" s="117">
        <f t="shared" si="21"/>
        <v>0</v>
      </c>
      <c r="CT33" s="117">
        <f t="shared" si="22"/>
        <v>1</v>
      </c>
      <c r="CU33" s="117">
        <f t="shared" si="23"/>
        <v>1</v>
      </c>
      <c r="CV33" s="117">
        <f t="shared" si="67"/>
        <v>0</v>
      </c>
      <c r="CW33" s="117">
        <f t="shared" si="68"/>
        <v>0</v>
      </c>
      <c r="CX33" s="117">
        <f t="shared" si="24"/>
        <v>0</v>
      </c>
      <c r="CY33" s="117">
        <f t="shared" si="25"/>
        <v>0</v>
      </c>
      <c r="CZ33" s="117">
        <f t="shared" si="69"/>
        <v>0</v>
      </c>
      <c r="DA33" s="117">
        <f t="shared" si="70"/>
        <v>0</v>
      </c>
      <c r="DB33" s="117">
        <f t="shared" si="84"/>
        <v>0</v>
      </c>
      <c r="DC33" s="117">
        <f t="shared" si="26"/>
        <v>0</v>
      </c>
      <c r="DD33" s="117">
        <f t="shared" si="71"/>
        <v>0</v>
      </c>
      <c r="DE33" s="117">
        <f t="shared" si="72"/>
        <v>0</v>
      </c>
      <c r="DF33" s="117">
        <f t="shared" si="27"/>
        <v>1</v>
      </c>
      <c r="DG33" s="117">
        <f t="shared" si="28"/>
        <v>0</v>
      </c>
      <c r="DH33" s="117">
        <f t="shared" si="29"/>
        <v>1</v>
      </c>
      <c r="DI33" s="117">
        <f t="shared" si="73"/>
        <v>0</v>
      </c>
      <c r="DJ33" s="117">
        <f t="shared" si="74"/>
        <v>0</v>
      </c>
      <c r="DK33" s="117">
        <f t="shared" si="75"/>
        <v>0</v>
      </c>
      <c r="DL33" s="117">
        <f t="shared" si="30"/>
        <v>1</v>
      </c>
      <c r="DM33" s="117">
        <f t="shared" si="31"/>
        <v>0</v>
      </c>
      <c r="DN33" s="117">
        <f t="shared" si="32"/>
        <v>1</v>
      </c>
      <c r="DO33" s="117">
        <f t="shared" si="76"/>
        <v>0</v>
      </c>
      <c r="DP33" s="117">
        <f t="shared" si="77"/>
        <v>0</v>
      </c>
      <c r="DQ33" s="117">
        <f t="shared" si="78"/>
        <v>0</v>
      </c>
      <c r="DR33" s="117">
        <f t="shared" si="33"/>
        <v>0</v>
      </c>
      <c r="DS33" s="117">
        <f t="shared" si="34"/>
        <v>0</v>
      </c>
      <c r="DT33" s="117">
        <f t="shared" si="35"/>
        <v>0</v>
      </c>
      <c r="DU33" s="117">
        <f t="shared" si="79"/>
        <v>0</v>
      </c>
      <c r="DV33" s="117">
        <f t="shared" si="80"/>
        <v>0</v>
      </c>
      <c r="DW33" s="117">
        <f t="shared" si="81"/>
        <v>1</v>
      </c>
      <c r="DX33" s="117">
        <f t="shared" si="36"/>
        <v>1</v>
      </c>
      <c r="DY33" s="117">
        <f t="shared" si="37"/>
        <v>0</v>
      </c>
      <c r="DZ33" s="117">
        <f t="shared" si="38"/>
        <v>1</v>
      </c>
      <c r="EA33" s="117">
        <f t="shared" si="39"/>
        <v>0</v>
      </c>
      <c r="EB33" s="117">
        <f t="shared" si="40"/>
        <v>0</v>
      </c>
      <c r="EC33" s="117">
        <f t="shared" si="41"/>
        <v>0</v>
      </c>
      <c r="ED33" s="118">
        <f t="shared" si="82"/>
        <v>1</v>
      </c>
      <c r="EE33" s="118">
        <f t="shared" si="83"/>
        <v>0</v>
      </c>
      <c r="EF33" s="7"/>
      <c r="EG33" s="7"/>
      <c r="EH33" s="7"/>
      <c r="EI33" s="7"/>
    </row>
    <row r="34" spans="1:139" ht="17.100000000000001" customHeight="1" x14ac:dyDescent="0.25">
      <c r="A34" s="774"/>
      <c r="B34" s="777"/>
      <c r="C34" s="172">
        <v>2</v>
      </c>
      <c r="D34" s="63" t="s">
        <v>569</v>
      </c>
      <c r="E34" s="65" t="s">
        <v>456</v>
      </c>
      <c r="F34" s="161" t="s">
        <v>391</v>
      </c>
      <c r="G34" s="164" t="s">
        <v>569</v>
      </c>
      <c r="H34" s="161" t="s">
        <v>454</v>
      </c>
      <c r="I34" s="146" t="s">
        <v>569</v>
      </c>
      <c r="J34" s="85" t="s">
        <v>603</v>
      </c>
      <c r="K34" s="78" t="s">
        <v>594</v>
      </c>
      <c r="L34" s="76" t="s">
        <v>517</v>
      </c>
      <c r="M34" s="161" t="s">
        <v>287</v>
      </c>
      <c r="N34" s="164" t="s">
        <v>581</v>
      </c>
      <c r="O34" s="161" t="s">
        <v>519</v>
      </c>
      <c r="P34" s="146" t="s">
        <v>570</v>
      </c>
      <c r="Q34" s="85" t="s">
        <v>521</v>
      </c>
      <c r="R34" s="78" t="s">
        <v>514</v>
      </c>
      <c r="S34" s="154" t="s">
        <v>562</v>
      </c>
      <c r="T34" s="161" t="s">
        <v>509</v>
      </c>
      <c r="U34" s="164" t="s">
        <v>572</v>
      </c>
      <c r="V34" s="161" t="s">
        <v>562</v>
      </c>
      <c r="W34" s="146" t="s">
        <v>244</v>
      </c>
      <c r="X34" s="85" t="s">
        <v>562</v>
      </c>
      <c r="Y34" s="42" t="s">
        <v>42</v>
      </c>
      <c r="Z34" s="10" t="s">
        <v>59</v>
      </c>
      <c r="AA34" s="6"/>
      <c r="AB34" s="279" t="s">
        <v>569</v>
      </c>
      <c r="AC34" s="279" t="s">
        <v>569</v>
      </c>
      <c r="AD34" s="279" t="s">
        <v>569</v>
      </c>
      <c r="AE34" s="279" t="s">
        <v>587</v>
      </c>
      <c r="AF34" s="279" t="s">
        <v>588</v>
      </c>
      <c r="AG34" s="279" t="s">
        <v>569</v>
      </c>
      <c r="AH34" s="279" t="s">
        <v>569</v>
      </c>
      <c r="AI34" s="279" t="s">
        <v>456</v>
      </c>
      <c r="AJ34" s="279" t="s">
        <v>456</v>
      </c>
      <c r="AK34" s="279" t="s">
        <v>456</v>
      </c>
      <c r="AL34" s="279" t="s">
        <v>562</v>
      </c>
      <c r="AM34" s="279" t="s">
        <v>562</v>
      </c>
      <c r="AN34" s="279" t="s">
        <v>456</v>
      </c>
      <c r="AO34" s="279" t="s">
        <v>456</v>
      </c>
      <c r="AP34" s="279" t="s">
        <v>562</v>
      </c>
      <c r="AQ34" s="279" t="s">
        <v>562</v>
      </c>
      <c r="AR34" s="279" t="s">
        <v>562</v>
      </c>
      <c r="AS34" s="279" t="s">
        <v>562</v>
      </c>
      <c r="AT34" s="279" t="s">
        <v>562</v>
      </c>
      <c r="AU34" s="279" t="s">
        <v>237</v>
      </c>
      <c r="AV34" s="279" t="s">
        <v>237</v>
      </c>
      <c r="AX34" s="118"/>
      <c r="AY34" s="118">
        <f t="shared" si="42"/>
        <v>1</v>
      </c>
      <c r="AZ34" s="118">
        <f t="shared" si="43"/>
        <v>1</v>
      </c>
      <c r="BA34" s="118">
        <f t="shared" si="0"/>
        <v>1</v>
      </c>
      <c r="BB34" s="118">
        <f t="shared" si="44"/>
        <v>1</v>
      </c>
      <c r="BC34" s="118">
        <f t="shared" si="45"/>
        <v>0</v>
      </c>
      <c r="BD34" s="118">
        <f t="shared" si="1"/>
        <v>0</v>
      </c>
      <c r="BE34" s="117">
        <f t="shared" si="46"/>
        <v>0</v>
      </c>
      <c r="BF34" s="118">
        <f t="shared" si="2"/>
        <v>0</v>
      </c>
      <c r="BG34" s="118">
        <f t="shared" si="3"/>
        <v>1</v>
      </c>
      <c r="BH34" s="117">
        <f t="shared" si="4"/>
        <v>0</v>
      </c>
      <c r="BI34" s="118">
        <f t="shared" si="5"/>
        <v>1</v>
      </c>
      <c r="BJ34" s="118">
        <f t="shared" si="47"/>
        <v>1</v>
      </c>
      <c r="BK34" s="118">
        <f t="shared" si="48"/>
        <v>0</v>
      </c>
      <c r="BL34" s="118">
        <f t="shared" si="6"/>
        <v>1</v>
      </c>
      <c r="BM34" s="117">
        <f t="shared" si="7"/>
        <v>0</v>
      </c>
      <c r="BN34" s="117">
        <f t="shared" si="8"/>
        <v>0</v>
      </c>
      <c r="BO34" s="117">
        <f t="shared" si="9"/>
        <v>0</v>
      </c>
      <c r="BP34" s="117">
        <f t="shared" si="49"/>
        <v>0</v>
      </c>
      <c r="BQ34" s="117">
        <f t="shared" si="50"/>
        <v>0</v>
      </c>
      <c r="BR34" s="117">
        <f t="shared" si="10"/>
        <v>0</v>
      </c>
      <c r="BS34" s="117">
        <f t="shared" si="51"/>
        <v>0</v>
      </c>
      <c r="BT34" s="117">
        <f t="shared" si="52"/>
        <v>0</v>
      </c>
      <c r="BU34" s="117">
        <f t="shared" si="53"/>
        <v>0</v>
      </c>
      <c r="BV34" s="117">
        <f t="shared" si="11"/>
        <v>0</v>
      </c>
      <c r="BW34" s="117">
        <f t="shared" si="12"/>
        <v>0</v>
      </c>
      <c r="BX34" s="117">
        <f t="shared" si="13"/>
        <v>0</v>
      </c>
      <c r="BY34" s="117">
        <f t="shared" si="14"/>
        <v>0</v>
      </c>
      <c r="BZ34" s="117">
        <f t="shared" si="54"/>
        <v>0</v>
      </c>
      <c r="CA34" s="117">
        <f t="shared" si="55"/>
        <v>0</v>
      </c>
      <c r="CB34" s="117">
        <f t="shared" si="56"/>
        <v>0</v>
      </c>
      <c r="CC34" s="117">
        <f t="shared" si="15"/>
        <v>0</v>
      </c>
      <c r="CD34" s="117">
        <f t="shared" si="16"/>
        <v>0</v>
      </c>
      <c r="CE34" s="117">
        <f t="shared" si="57"/>
        <v>1</v>
      </c>
      <c r="CF34" s="117">
        <f t="shared" si="17"/>
        <v>1</v>
      </c>
      <c r="CG34" s="117">
        <f t="shared" si="58"/>
        <v>3</v>
      </c>
      <c r="CH34" s="117">
        <f t="shared" si="59"/>
        <v>3</v>
      </c>
      <c r="CI34" s="117">
        <f t="shared" si="18"/>
        <v>0</v>
      </c>
      <c r="CJ34" s="117">
        <f t="shared" si="19"/>
        <v>1</v>
      </c>
      <c r="CK34" s="117">
        <f t="shared" si="20"/>
        <v>1</v>
      </c>
      <c r="CL34" s="117">
        <f t="shared" si="60"/>
        <v>1</v>
      </c>
      <c r="CM34" s="117">
        <f t="shared" si="61"/>
        <v>0</v>
      </c>
      <c r="CN34" s="117">
        <f t="shared" si="62"/>
        <v>1</v>
      </c>
      <c r="CO34" s="117">
        <f t="shared" si="63"/>
        <v>1</v>
      </c>
      <c r="CP34" s="117">
        <f t="shared" si="64"/>
        <v>0</v>
      </c>
      <c r="CQ34" s="117">
        <f t="shared" si="65"/>
        <v>0</v>
      </c>
      <c r="CR34" s="117">
        <f t="shared" si="66"/>
        <v>1</v>
      </c>
      <c r="CS34" s="117">
        <f t="shared" si="21"/>
        <v>0</v>
      </c>
      <c r="CT34" s="117">
        <f t="shared" si="22"/>
        <v>1</v>
      </c>
      <c r="CU34" s="117">
        <f t="shared" si="23"/>
        <v>1</v>
      </c>
      <c r="CV34" s="117">
        <f t="shared" si="67"/>
        <v>0</v>
      </c>
      <c r="CW34" s="117">
        <f t="shared" si="68"/>
        <v>0</v>
      </c>
      <c r="CX34" s="117">
        <f t="shared" si="24"/>
        <v>0</v>
      </c>
      <c r="CY34" s="117">
        <f t="shared" si="25"/>
        <v>0</v>
      </c>
      <c r="CZ34" s="117">
        <f t="shared" si="69"/>
        <v>0</v>
      </c>
      <c r="DA34" s="117">
        <f t="shared" si="70"/>
        <v>0</v>
      </c>
      <c r="DB34" s="117">
        <f t="shared" si="84"/>
        <v>0</v>
      </c>
      <c r="DC34" s="117">
        <f t="shared" si="26"/>
        <v>0</v>
      </c>
      <c r="DD34" s="117">
        <f t="shared" si="71"/>
        <v>0</v>
      </c>
      <c r="DE34" s="117">
        <f t="shared" si="72"/>
        <v>0</v>
      </c>
      <c r="DF34" s="117">
        <f t="shared" si="27"/>
        <v>1</v>
      </c>
      <c r="DG34" s="117">
        <f t="shared" si="28"/>
        <v>0</v>
      </c>
      <c r="DH34" s="117">
        <f t="shared" si="29"/>
        <v>1</v>
      </c>
      <c r="DI34" s="117">
        <f t="shared" si="73"/>
        <v>0</v>
      </c>
      <c r="DJ34" s="117">
        <f t="shared" si="74"/>
        <v>0</v>
      </c>
      <c r="DK34" s="117">
        <f t="shared" si="75"/>
        <v>0</v>
      </c>
      <c r="DL34" s="117">
        <f t="shared" si="30"/>
        <v>1</v>
      </c>
      <c r="DM34" s="117">
        <f t="shared" si="31"/>
        <v>0</v>
      </c>
      <c r="DN34" s="117">
        <f t="shared" si="32"/>
        <v>1</v>
      </c>
      <c r="DO34" s="117">
        <f t="shared" si="76"/>
        <v>0</v>
      </c>
      <c r="DP34" s="117">
        <f t="shared" si="77"/>
        <v>0</v>
      </c>
      <c r="DQ34" s="117">
        <f t="shared" si="78"/>
        <v>0</v>
      </c>
      <c r="DR34" s="117">
        <f t="shared" si="33"/>
        <v>0</v>
      </c>
      <c r="DS34" s="117">
        <f t="shared" si="34"/>
        <v>0</v>
      </c>
      <c r="DT34" s="117">
        <f t="shared" si="35"/>
        <v>0</v>
      </c>
      <c r="DU34" s="117">
        <f t="shared" si="79"/>
        <v>0</v>
      </c>
      <c r="DV34" s="117">
        <f t="shared" si="80"/>
        <v>0</v>
      </c>
      <c r="DW34" s="117">
        <f t="shared" si="81"/>
        <v>1</v>
      </c>
      <c r="DX34" s="117">
        <f t="shared" si="36"/>
        <v>1</v>
      </c>
      <c r="DY34" s="117">
        <f t="shared" si="37"/>
        <v>0</v>
      </c>
      <c r="DZ34" s="117">
        <f t="shared" si="38"/>
        <v>1</v>
      </c>
      <c r="EA34" s="117">
        <f t="shared" si="39"/>
        <v>0</v>
      </c>
      <c r="EB34" s="117">
        <f t="shared" si="40"/>
        <v>0</v>
      </c>
      <c r="EC34" s="117">
        <f t="shared" si="41"/>
        <v>0</v>
      </c>
      <c r="ED34" s="118">
        <f t="shared" si="82"/>
        <v>1</v>
      </c>
      <c r="EE34" s="118">
        <f t="shared" si="83"/>
        <v>0</v>
      </c>
      <c r="EF34" s="7"/>
      <c r="EG34" s="7"/>
      <c r="EH34" s="7"/>
      <c r="EI34" s="7"/>
    </row>
    <row r="35" spans="1:139" ht="17.100000000000001" customHeight="1" x14ac:dyDescent="0.25">
      <c r="A35" s="774"/>
      <c r="B35" s="777"/>
      <c r="C35" s="172">
        <v>3</v>
      </c>
      <c r="D35" s="63" t="s">
        <v>454</v>
      </c>
      <c r="E35" s="65" t="s">
        <v>573</v>
      </c>
      <c r="F35" s="161" t="s">
        <v>456</v>
      </c>
      <c r="G35" s="164" t="s">
        <v>590</v>
      </c>
      <c r="H35" s="161" t="s">
        <v>620</v>
      </c>
      <c r="I35" s="146" t="s">
        <v>584</v>
      </c>
      <c r="J35" s="85" t="s">
        <v>603</v>
      </c>
      <c r="K35" s="259" t="s">
        <v>572</v>
      </c>
      <c r="L35" s="65" t="s">
        <v>585</v>
      </c>
      <c r="M35" s="161" t="s">
        <v>391</v>
      </c>
      <c r="N35" s="164" t="s">
        <v>511</v>
      </c>
      <c r="O35" s="161" t="s">
        <v>287</v>
      </c>
      <c r="P35" s="146" t="s">
        <v>521</v>
      </c>
      <c r="Q35" s="85" t="s">
        <v>341</v>
      </c>
      <c r="R35" s="78" t="s">
        <v>516</v>
      </c>
      <c r="S35" s="154" t="s">
        <v>514</v>
      </c>
      <c r="T35" s="161" t="s">
        <v>581</v>
      </c>
      <c r="U35" s="164" t="s">
        <v>592</v>
      </c>
      <c r="V35" s="161" t="s">
        <v>387</v>
      </c>
      <c r="W35" s="146" t="s">
        <v>513</v>
      </c>
      <c r="X35" s="91" t="s">
        <v>509</v>
      </c>
      <c r="Y35" s="42" t="s">
        <v>317</v>
      </c>
      <c r="Z35" s="10" t="s">
        <v>60</v>
      </c>
      <c r="AA35" s="6"/>
      <c r="AB35" s="279" t="s">
        <v>569</v>
      </c>
      <c r="AC35" s="279" t="s">
        <v>569</v>
      </c>
      <c r="AD35" s="279" t="s">
        <v>569</v>
      </c>
      <c r="AE35" s="279" t="s">
        <v>587</v>
      </c>
      <c r="AF35" s="279" t="s">
        <v>588</v>
      </c>
      <c r="AG35" s="279" t="s">
        <v>569</v>
      </c>
      <c r="AH35" s="279" t="s">
        <v>569</v>
      </c>
      <c r="AI35" s="279" t="s">
        <v>456</v>
      </c>
      <c r="AJ35" s="279" t="s">
        <v>456</v>
      </c>
      <c r="AK35" s="279" t="s">
        <v>456</v>
      </c>
      <c r="AL35" s="279" t="s">
        <v>588</v>
      </c>
      <c r="AM35" s="279" t="s">
        <v>588</v>
      </c>
      <c r="AN35" s="279" t="s">
        <v>456</v>
      </c>
      <c r="AO35" s="279" t="s">
        <v>456</v>
      </c>
      <c r="AP35" s="279" t="s">
        <v>241</v>
      </c>
      <c r="AQ35" s="279" t="s">
        <v>241</v>
      </c>
      <c r="AR35" s="279" t="s">
        <v>241</v>
      </c>
      <c r="AS35" s="279" t="s">
        <v>588</v>
      </c>
      <c r="AT35" s="279" t="s">
        <v>588</v>
      </c>
      <c r="AU35" s="279" t="s">
        <v>237</v>
      </c>
      <c r="AV35" s="279" t="s">
        <v>237</v>
      </c>
      <c r="AX35" s="118"/>
      <c r="AY35" s="118">
        <f t="shared" si="42"/>
        <v>0</v>
      </c>
      <c r="AZ35" s="118">
        <f t="shared" si="43"/>
        <v>1</v>
      </c>
      <c r="BA35" s="118">
        <f t="shared" si="0"/>
        <v>1</v>
      </c>
      <c r="BB35" s="118">
        <f t="shared" si="44"/>
        <v>1</v>
      </c>
      <c r="BC35" s="118">
        <f t="shared" si="45"/>
        <v>1</v>
      </c>
      <c r="BD35" s="118">
        <f t="shared" si="1"/>
        <v>1</v>
      </c>
      <c r="BE35" s="117">
        <f t="shared" si="46"/>
        <v>0</v>
      </c>
      <c r="BF35" s="118">
        <f t="shared" si="2"/>
        <v>1</v>
      </c>
      <c r="BG35" s="118">
        <f t="shared" si="3"/>
        <v>1</v>
      </c>
      <c r="BH35" s="117">
        <f t="shared" si="4"/>
        <v>0</v>
      </c>
      <c r="BI35" s="118">
        <f t="shared" si="5"/>
        <v>1</v>
      </c>
      <c r="BJ35" s="118">
        <f t="shared" si="47"/>
        <v>1</v>
      </c>
      <c r="BK35" s="118">
        <f t="shared" si="48"/>
        <v>0</v>
      </c>
      <c r="BL35" s="118">
        <f t="shared" si="6"/>
        <v>1</v>
      </c>
      <c r="BM35" s="117">
        <f t="shared" si="7"/>
        <v>1</v>
      </c>
      <c r="BN35" s="117">
        <f t="shared" si="8"/>
        <v>0</v>
      </c>
      <c r="BO35" s="117">
        <f t="shared" si="9"/>
        <v>1</v>
      </c>
      <c r="BP35" s="117">
        <f t="shared" si="49"/>
        <v>0</v>
      </c>
      <c r="BQ35" s="117">
        <f t="shared" si="50"/>
        <v>1</v>
      </c>
      <c r="BR35" s="117">
        <f t="shared" si="10"/>
        <v>1</v>
      </c>
      <c r="BS35" s="117">
        <f t="shared" si="51"/>
        <v>1</v>
      </c>
      <c r="BT35" s="117">
        <f t="shared" si="52"/>
        <v>0</v>
      </c>
      <c r="BU35" s="117">
        <f t="shared" si="53"/>
        <v>1</v>
      </c>
      <c r="BV35" s="117">
        <f t="shared" si="11"/>
        <v>0</v>
      </c>
      <c r="BW35" s="117">
        <f t="shared" si="12"/>
        <v>1</v>
      </c>
      <c r="BX35" s="117">
        <f t="shared" si="13"/>
        <v>0</v>
      </c>
      <c r="BY35" s="117">
        <f t="shared" si="14"/>
        <v>1</v>
      </c>
      <c r="BZ35" s="117">
        <f t="shared" si="54"/>
        <v>0</v>
      </c>
      <c r="CA35" s="117">
        <f t="shared" si="55"/>
        <v>0</v>
      </c>
      <c r="CB35" s="117">
        <f t="shared" si="56"/>
        <v>0</v>
      </c>
      <c r="CC35" s="117">
        <f t="shared" si="15"/>
        <v>0</v>
      </c>
      <c r="CD35" s="117">
        <f t="shared" si="16"/>
        <v>0</v>
      </c>
      <c r="CE35" s="117">
        <f t="shared" si="57"/>
        <v>0</v>
      </c>
      <c r="CF35" s="117">
        <f t="shared" si="17"/>
        <v>0</v>
      </c>
      <c r="CG35" s="117">
        <f t="shared" si="58"/>
        <v>0</v>
      </c>
      <c r="CH35" s="117">
        <f t="shared" si="59"/>
        <v>0</v>
      </c>
      <c r="CI35" s="117">
        <f t="shared" si="18"/>
        <v>0</v>
      </c>
      <c r="CJ35" s="117">
        <f t="shared" si="19"/>
        <v>1</v>
      </c>
      <c r="CK35" s="117">
        <f t="shared" si="20"/>
        <v>1</v>
      </c>
      <c r="CL35" s="117">
        <f t="shared" si="60"/>
        <v>1</v>
      </c>
      <c r="CM35" s="117">
        <f t="shared" si="61"/>
        <v>0</v>
      </c>
      <c r="CN35" s="117">
        <f t="shared" si="62"/>
        <v>1</v>
      </c>
      <c r="CO35" s="117">
        <f t="shared" si="63"/>
        <v>1</v>
      </c>
      <c r="CP35" s="117">
        <f t="shared" si="64"/>
        <v>0</v>
      </c>
      <c r="CQ35" s="117">
        <f t="shared" si="65"/>
        <v>0</v>
      </c>
      <c r="CR35" s="117">
        <f t="shared" si="66"/>
        <v>1</v>
      </c>
      <c r="CS35" s="117">
        <f t="shared" si="21"/>
        <v>0</v>
      </c>
      <c r="CT35" s="117">
        <f t="shared" si="22"/>
        <v>0</v>
      </c>
      <c r="CU35" s="117">
        <f t="shared" si="23"/>
        <v>0</v>
      </c>
      <c r="CV35" s="117">
        <f t="shared" si="67"/>
        <v>0</v>
      </c>
      <c r="CW35" s="117">
        <f t="shared" si="68"/>
        <v>1</v>
      </c>
      <c r="CX35" s="117">
        <f t="shared" si="24"/>
        <v>1</v>
      </c>
      <c r="CY35" s="117">
        <f t="shared" si="25"/>
        <v>0</v>
      </c>
      <c r="CZ35" s="117">
        <f t="shared" si="69"/>
        <v>1</v>
      </c>
      <c r="DA35" s="117">
        <f t="shared" si="70"/>
        <v>0</v>
      </c>
      <c r="DB35" s="117">
        <f t="shared" si="84"/>
        <v>1</v>
      </c>
      <c r="DC35" s="117">
        <f t="shared" si="26"/>
        <v>1</v>
      </c>
      <c r="DD35" s="117">
        <f t="shared" si="71"/>
        <v>0</v>
      </c>
      <c r="DE35" s="117">
        <f t="shared" si="72"/>
        <v>1</v>
      </c>
      <c r="DF35" s="117">
        <f t="shared" si="27"/>
        <v>0</v>
      </c>
      <c r="DG35" s="117">
        <f t="shared" si="28"/>
        <v>0</v>
      </c>
      <c r="DH35" s="117">
        <f t="shared" si="29"/>
        <v>0</v>
      </c>
      <c r="DI35" s="117">
        <f t="shared" si="73"/>
        <v>0</v>
      </c>
      <c r="DJ35" s="117">
        <f t="shared" si="74"/>
        <v>0</v>
      </c>
      <c r="DK35" s="117">
        <f t="shared" si="75"/>
        <v>0</v>
      </c>
      <c r="DL35" s="117">
        <f t="shared" si="30"/>
        <v>0</v>
      </c>
      <c r="DM35" s="117">
        <f t="shared" si="31"/>
        <v>0</v>
      </c>
      <c r="DN35" s="117">
        <f t="shared" si="32"/>
        <v>0</v>
      </c>
      <c r="DO35" s="117">
        <f t="shared" si="76"/>
        <v>1</v>
      </c>
      <c r="DP35" s="117">
        <f t="shared" si="77"/>
        <v>0</v>
      </c>
      <c r="DQ35" s="117">
        <f t="shared" si="78"/>
        <v>1</v>
      </c>
      <c r="DR35" s="117">
        <f t="shared" si="33"/>
        <v>0</v>
      </c>
      <c r="DS35" s="117">
        <f t="shared" si="34"/>
        <v>0</v>
      </c>
      <c r="DT35" s="117">
        <f t="shared" si="35"/>
        <v>0</v>
      </c>
      <c r="DU35" s="117">
        <f t="shared" si="79"/>
        <v>0</v>
      </c>
      <c r="DV35" s="117">
        <f t="shared" si="80"/>
        <v>1</v>
      </c>
      <c r="DW35" s="117">
        <f t="shared" si="81"/>
        <v>1</v>
      </c>
      <c r="DX35" s="117">
        <f t="shared" si="36"/>
        <v>1</v>
      </c>
      <c r="DY35" s="117">
        <f t="shared" si="37"/>
        <v>0</v>
      </c>
      <c r="DZ35" s="117">
        <f t="shared" si="38"/>
        <v>1</v>
      </c>
      <c r="EA35" s="117">
        <f t="shared" si="39"/>
        <v>0</v>
      </c>
      <c r="EB35" s="117">
        <f t="shared" si="40"/>
        <v>0</v>
      </c>
      <c r="EC35" s="117">
        <f t="shared" si="41"/>
        <v>0</v>
      </c>
      <c r="ED35" s="118">
        <f t="shared" si="82"/>
        <v>1</v>
      </c>
      <c r="EE35" s="118">
        <f t="shared" si="83"/>
        <v>0</v>
      </c>
      <c r="EF35" s="7"/>
      <c r="EG35" s="7"/>
      <c r="EH35" s="7"/>
      <c r="EI35" s="7"/>
    </row>
    <row r="36" spans="1:139" ht="17.100000000000001" customHeight="1" x14ac:dyDescent="0.25">
      <c r="A36" s="774"/>
      <c r="B36" s="777"/>
      <c r="C36" s="172">
        <v>4</v>
      </c>
      <c r="D36" s="63" t="s">
        <v>454</v>
      </c>
      <c r="E36" s="65" t="s">
        <v>573</v>
      </c>
      <c r="F36" s="161" t="s">
        <v>456</v>
      </c>
      <c r="G36" s="164" t="s">
        <v>590</v>
      </c>
      <c r="H36" s="161" t="s">
        <v>620</v>
      </c>
      <c r="I36" s="146" t="s">
        <v>584</v>
      </c>
      <c r="J36" s="85" t="s">
        <v>267</v>
      </c>
      <c r="K36" s="259" t="s">
        <v>572</v>
      </c>
      <c r="L36" s="65" t="s">
        <v>585</v>
      </c>
      <c r="M36" s="161" t="s">
        <v>391</v>
      </c>
      <c r="N36" s="164" t="s">
        <v>511</v>
      </c>
      <c r="O36" s="161" t="s">
        <v>287</v>
      </c>
      <c r="P36" s="146" t="s">
        <v>521</v>
      </c>
      <c r="Q36" s="85" t="s">
        <v>341</v>
      </c>
      <c r="R36" s="78" t="s">
        <v>516</v>
      </c>
      <c r="S36" s="154" t="s">
        <v>514</v>
      </c>
      <c r="T36" s="161" t="s">
        <v>581</v>
      </c>
      <c r="U36" s="164" t="s">
        <v>592</v>
      </c>
      <c r="V36" s="161" t="s">
        <v>387</v>
      </c>
      <c r="W36" s="146" t="s">
        <v>513</v>
      </c>
      <c r="X36" s="85" t="s">
        <v>509</v>
      </c>
      <c r="Y36" s="42" t="s">
        <v>43</v>
      </c>
      <c r="Z36" s="10" t="s">
        <v>61</v>
      </c>
      <c r="AA36" s="6"/>
      <c r="AB36" s="279" t="s">
        <v>569</v>
      </c>
      <c r="AC36" s="279" t="s">
        <v>569</v>
      </c>
      <c r="AD36" s="279" t="s">
        <v>569</v>
      </c>
      <c r="AE36" s="279" t="s">
        <v>587</v>
      </c>
      <c r="AF36" s="279" t="s">
        <v>588</v>
      </c>
      <c r="AG36" s="279" t="s">
        <v>569</v>
      </c>
      <c r="AH36" s="279" t="s">
        <v>569</v>
      </c>
      <c r="AI36" s="279" t="s">
        <v>569</v>
      </c>
      <c r="AJ36" s="279" t="s">
        <v>569</v>
      </c>
      <c r="AK36" s="279" t="s">
        <v>569</v>
      </c>
      <c r="AL36" s="279" t="s">
        <v>588</v>
      </c>
      <c r="AM36" s="279" t="s">
        <v>588</v>
      </c>
      <c r="AN36" s="279" t="s">
        <v>562</v>
      </c>
      <c r="AO36" s="279" t="s">
        <v>562</v>
      </c>
      <c r="AP36" s="279" t="s">
        <v>241</v>
      </c>
      <c r="AQ36" s="279" t="s">
        <v>241</v>
      </c>
      <c r="AR36" s="279" t="s">
        <v>241</v>
      </c>
      <c r="AS36" s="279" t="s">
        <v>588</v>
      </c>
      <c r="AT36" s="279" t="s">
        <v>588</v>
      </c>
      <c r="AU36" s="279" t="s">
        <v>562</v>
      </c>
      <c r="AV36" s="279" t="s">
        <v>562</v>
      </c>
      <c r="AX36" s="118"/>
      <c r="AY36" s="118">
        <f t="shared" si="42"/>
        <v>0</v>
      </c>
      <c r="AZ36" s="118">
        <f t="shared" si="43"/>
        <v>0</v>
      </c>
      <c r="BA36" s="118">
        <f t="shared" si="0"/>
        <v>0</v>
      </c>
      <c r="BB36" s="118">
        <f t="shared" si="44"/>
        <v>1</v>
      </c>
      <c r="BC36" s="118">
        <f t="shared" si="45"/>
        <v>1</v>
      </c>
      <c r="BD36" s="118">
        <f t="shared" si="1"/>
        <v>1</v>
      </c>
      <c r="BE36" s="117">
        <f t="shared" si="46"/>
        <v>0</v>
      </c>
      <c r="BF36" s="118">
        <f t="shared" si="2"/>
        <v>1</v>
      </c>
      <c r="BG36" s="118">
        <f t="shared" si="3"/>
        <v>1</v>
      </c>
      <c r="BH36" s="117">
        <f t="shared" si="4"/>
        <v>0</v>
      </c>
      <c r="BI36" s="118">
        <f t="shared" si="5"/>
        <v>1</v>
      </c>
      <c r="BJ36" s="118">
        <f t="shared" si="47"/>
        <v>1</v>
      </c>
      <c r="BK36" s="118">
        <f t="shared" si="48"/>
        <v>0</v>
      </c>
      <c r="BL36" s="118">
        <f t="shared" si="6"/>
        <v>1</v>
      </c>
      <c r="BM36" s="117">
        <f t="shared" si="7"/>
        <v>1</v>
      </c>
      <c r="BN36" s="117">
        <f t="shared" si="8"/>
        <v>0</v>
      </c>
      <c r="BO36" s="117">
        <f t="shared" si="9"/>
        <v>1</v>
      </c>
      <c r="BP36" s="117">
        <f t="shared" si="49"/>
        <v>0</v>
      </c>
      <c r="BQ36" s="117">
        <f t="shared" si="50"/>
        <v>1</v>
      </c>
      <c r="BR36" s="117">
        <f t="shared" si="10"/>
        <v>1</v>
      </c>
      <c r="BS36" s="117">
        <f t="shared" si="51"/>
        <v>1</v>
      </c>
      <c r="BT36" s="117">
        <f t="shared" si="52"/>
        <v>0</v>
      </c>
      <c r="BU36" s="117">
        <f t="shared" si="53"/>
        <v>1</v>
      </c>
      <c r="BV36" s="117">
        <f t="shared" si="11"/>
        <v>0</v>
      </c>
      <c r="BW36" s="117">
        <f t="shared" si="12"/>
        <v>1</v>
      </c>
      <c r="BX36" s="117">
        <f t="shared" si="13"/>
        <v>0</v>
      </c>
      <c r="BY36" s="117">
        <f t="shared" si="14"/>
        <v>1</v>
      </c>
      <c r="BZ36" s="117">
        <f t="shared" si="54"/>
        <v>0</v>
      </c>
      <c r="CA36" s="117">
        <f t="shared" si="55"/>
        <v>0</v>
      </c>
      <c r="CB36" s="117">
        <f t="shared" si="56"/>
        <v>0</v>
      </c>
      <c r="CC36" s="117">
        <f t="shared" si="15"/>
        <v>0</v>
      </c>
      <c r="CD36" s="117">
        <f t="shared" si="16"/>
        <v>0</v>
      </c>
      <c r="CE36" s="117">
        <f t="shared" si="57"/>
        <v>0</v>
      </c>
      <c r="CF36" s="117">
        <f t="shared" si="17"/>
        <v>0</v>
      </c>
      <c r="CG36" s="117">
        <f t="shared" si="58"/>
        <v>0</v>
      </c>
      <c r="CH36" s="117">
        <f t="shared" si="59"/>
        <v>0</v>
      </c>
      <c r="CI36" s="117">
        <f t="shared" si="18"/>
        <v>0</v>
      </c>
      <c r="CJ36" s="117">
        <f t="shared" si="19"/>
        <v>1</v>
      </c>
      <c r="CK36" s="117">
        <f t="shared" si="20"/>
        <v>1</v>
      </c>
      <c r="CL36" s="117">
        <f t="shared" si="60"/>
        <v>1</v>
      </c>
      <c r="CM36" s="117">
        <f t="shared" si="61"/>
        <v>0</v>
      </c>
      <c r="CN36" s="117">
        <f t="shared" si="62"/>
        <v>1</v>
      </c>
      <c r="CO36" s="117">
        <f t="shared" si="63"/>
        <v>1</v>
      </c>
      <c r="CP36" s="117">
        <f t="shared" si="64"/>
        <v>0</v>
      </c>
      <c r="CQ36" s="117">
        <f t="shared" si="65"/>
        <v>0</v>
      </c>
      <c r="CR36" s="117">
        <f t="shared" si="66"/>
        <v>1</v>
      </c>
      <c r="CS36" s="117">
        <f t="shared" si="21"/>
        <v>0</v>
      </c>
      <c r="CT36" s="117">
        <f t="shared" si="22"/>
        <v>0</v>
      </c>
      <c r="CU36" s="117">
        <f t="shared" si="23"/>
        <v>0</v>
      </c>
      <c r="CV36" s="117">
        <f t="shared" si="67"/>
        <v>0</v>
      </c>
      <c r="CW36" s="117">
        <f t="shared" si="68"/>
        <v>1</v>
      </c>
      <c r="CX36" s="117">
        <f t="shared" si="24"/>
        <v>1</v>
      </c>
      <c r="CY36" s="117">
        <f t="shared" si="25"/>
        <v>0</v>
      </c>
      <c r="CZ36" s="117">
        <f t="shared" si="69"/>
        <v>1</v>
      </c>
      <c r="DA36" s="117">
        <f t="shared" si="70"/>
        <v>0</v>
      </c>
      <c r="DB36" s="117">
        <f t="shared" si="84"/>
        <v>1</v>
      </c>
      <c r="DC36" s="117">
        <f t="shared" si="26"/>
        <v>1</v>
      </c>
      <c r="DD36" s="117">
        <f t="shared" si="71"/>
        <v>0</v>
      </c>
      <c r="DE36" s="117">
        <f t="shared" si="72"/>
        <v>1</v>
      </c>
      <c r="DF36" s="117">
        <f t="shared" si="27"/>
        <v>0</v>
      </c>
      <c r="DG36" s="117">
        <f t="shared" si="28"/>
        <v>0</v>
      </c>
      <c r="DH36" s="117">
        <f t="shared" si="29"/>
        <v>0</v>
      </c>
      <c r="DI36" s="117">
        <f t="shared" si="73"/>
        <v>0</v>
      </c>
      <c r="DJ36" s="117">
        <f t="shared" si="74"/>
        <v>0</v>
      </c>
      <c r="DK36" s="117">
        <f t="shared" si="75"/>
        <v>0</v>
      </c>
      <c r="DL36" s="117">
        <f t="shared" si="30"/>
        <v>0</v>
      </c>
      <c r="DM36" s="117">
        <f t="shared" si="31"/>
        <v>0</v>
      </c>
      <c r="DN36" s="117">
        <f t="shared" si="32"/>
        <v>0</v>
      </c>
      <c r="DO36" s="117">
        <f t="shared" si="76"/>
        <v>1</v>
      </c>
      <c r="DP36" s="117">
        <f t="shared" si="77"/>
        <v>0</v>
      </c>
      <c r="DQ36" s="117">
        <f t="shared" si="78"/>
        <v>1</v>
      </c>
      <c r="DR36" s="117">
        <f t="shared" si="33"/>
        <v>0</v>
      </c>
      <c r="DS36" s="117">
        <f t="shared" si="34"/>
        <v>1</v>
      </c>
      <c r="DT36" s="117">
        <f t="shared" si="35"/>
        <v>1</v>
      </c>
      <c r="DU36" s="117">
        <f t="shared" si="79"/>
        <v>0</v>
      </c>
      <c r="DV36" s="117">
        <f t="shared" si="80"/>
        <v>1</v>
      </c>
      <c r="DW36" s="117">
        <f t="shared" si="81"/>
        <v>1</v>
      </c>
      <c r="DX36" s="117">
        <f t="shared" si="36"/>
        <v>1</v>
      </c>
      <c r="DY36" s="117">
        <f t="shared" si="37"/>
        <v>0</v>
      </c>
      <c r="DZ36" s="117">
        <f t="shared" si="38"/>
        <v>1</v>
      </c>
      <c r="EA36" s="117">
        <f t="shared" si="39"/>
        <v>0</v>
      </c>
      <c r="EB36" s="117">
        <f t="shared" si="40"/>
        <v>0</v>
      </c>
      <c r="EC36" s="117">
        <f t="shared" si="41"/>
        <v>0</v>
      </c>
      <c r="ED36" s="118">
        <f t="shared" si="82"/>
        <v>1</v>
      </c>
      <c r="EE36" s="118">
        <f t="shared" si="83"/>
        <v>0</v>
      </c>
      <c r="EF36" s="7"/>
      <c r="EG36" s="7"/>
      <c r="EH36" s="7"/>
      <c r="EI36" s="7"/>
    </row>
    <row r="37" spans="1:139" ht="17.100000000000001" customHeight="1" x14ac:dyDescent="0.25">
      <c r="A37" s="774"/>
      <c r="B37" s="777"/>
      <c r="C37" s="172">
        <v>5</v>
      </c>
      <c r="D37" s="63" t="s">
        <v>593</v>
      </c>
      <c r="E37" s="65" t="s">
        <v>454</v>
      </c>
      <c r="F37" s="161" t="s">
        <v>516</v>
      </c>
      <c r="G37" s="164" t="s">
        <v>590</v>
      </c>
      <c r="H37" s="161" t="s">
        <v>603</v>
      </c>
      <c r="I37" s="146" t="s">
        <v>584</v>
      </c>
      <c r="J37" s="85" t="s">
        <v>267</v>
      </c>
      <c r="K37" s="78" t="s">
        <v>585</v>
      </c>
      <c r="L37" s="65" t="s">
        <v>456</v>
      </c>
      <c r="M37" s="65" t="s">
        <v>458</v>
      </c>
      <c r="N37" s="164" t="s">
        <v>387</v>
      </c>
      <c r="O37" s="161" t="s">
        <v>341</v>
      </c>
      <c r="P37" s="146" t="s">
        <v>287</v>
      </c>
      <c r="Q37" s="85" t="s">
        <v>523</v>
      </c>
      <c r="R37" s="78" t="s">
        <v>509</v>
      </c>
      <c r="S37" s="154" t="s">
        <v>515</v>
      </c>
      <c r="T37" s="161" t="s">
        <v>514</v>
      </c>
      <c r="U37" s="164" t="s">
        <v>519</v>
      </c>
      <c r="V37" s="161" t="s">
        <v>588</v>
      </c>
      <c r="W37" s="153" t="s">
        <v>521</v>
      </c>
      <c r="X37" s="85" t="s">
        <v>244</v>
      </c>
      <c r="Y37" s="42" t="s">
        <v>44</v>
      </c>
      <c r="Z37" s="10" t="s">
        <v>62</v>
      </c>
      <c r="AA37" s="6"/>
      <c r="AB37" s="279" t="s">
        <v>457</v>
      </c>
      <c r="AC37" s="279" t="s">
        <v>457</v>
      </c>
      <c r="AD37" s="279" t="s">
        <v>457</v>
      </c>
      <c r="AE37" s="279" t="s">
        <v>590</v>
      </c>
      <c r="AF37" s="279" t="s">
        <v>590</v>
      </c>
      <c r="AG37" s="279" t="s">
        <v>584</v>
      </c>
      <c r="AH37" s="279" t="s">
        <v>584</v>
      </c>
      <c r="AI37" s="279" t="s">
        <v>569</v>
      </c>
      <c r="AJ37" s="279" t="s">
        <v>569</v>
      </c>
      <c r="AK37" s="279" t="s">
        <v>569</v>
      </c>
      <c r="AL37" s="279" t="s">
        <v>588</v>
      </c>
      <c r="AM37" s="279" t="s">
        <v>588</v>
      </c>
      <c r="AN37" s="279" t="s">
        <v>562</v>
      </c>
      <c r="AO37" s="279" t="s">
        <v>562</v>
      </c>
      <c r="AP37" s="279" t="s">
        <v>241</v>
      </c>
      <c r="AQ37" s="279" t="s">
        <v>241</v>
      </c>
      <c r="AR37" s="279" t="s">
        <v>241</v>
      </c>
      <c r="AS37" s="279" t="s">
        <v>588</v>
      </c>
      <c r="AT37" s="279" t="s">
        <v>588</v>
      </c>
      <c r="AU37" s="279" t="s">
        <v>562</v>
      </c>
      <c r="AV37" s="279" t="s">
        <v>562</v>
      </c>
      <c r="AX37" s="118"/>
      <c r="AY37" s="118">
        <f t="shared" si="42"/>
        <v>0</v>
      </c>
      <c r="AZ37" s="118">
        <f t="shared" si="43"/>
        <v>1</v>
      </c>
      <c r="BA37" s="118">
        <f t="shared" si="0"/>
        <v>1</v>
      </c>
      <c r="BB37" s="118">
        <f t="shared" si="44"/>
        <v>0</v>
      </c>
      <c r="BC37" s="118">
        <f t="shared" si="45"/>
        <v>0</v>
      </c>
      <c r="BD37" s="118">
        <f t="shared" si="1"/>
        <v>1</v>
      </c>
      <c r="BE37" s="117">
        <f t="shared" si="46"/>
        <v>0</v>
      </c>
      <c r="BF37" s="118">
        <f t="shared" si="2"/>
        <v>1</v>
      </c>
      <c r="BG37" s="118">
        <f t="shared" si="3"/>
        <v>1</v>
      </c>
      <c r="BH37" s="117">
        <f t="shared" si="4"/>
        <v>0</v>
      </c>
      <c r="BI37" s="118">
        <f t="shared" si="5"/>
        <v>1</v>
      </c>
      <c r="BJ37" s="118">
        <f t="shared" si="47"/>
        <v>1</v>
      </c>
      <c r="BK37" s="118">
        <f t="shared" si="48"/>
        <v>0</v>
      </c>
      <c r="BL37" s="118">
        <f t="shared" si="6"/>
        <v>1</v>
      </c>
      <c r="BM37" s="117">
        <f t="shared" si="7"/>
        <v>0</v>
      </c>
      <c r="BN37" s="117">
        <f t="shared" si="8"/>
        <v>0</v>
      </c>
      <c r="BO37" s="117">
        <f t="shared" si="9"/>
        <v>0</v>
      </c>
      <c r="BP37" s="117">
        <f t="shared" si="49"/>
        <v>0</v>
      </c>
      <c r="BQ37" s="117">
        <f t="shared" si="50"/>
        <v>1</v>
      </c>
      <c r="BR37" s="117">
        <f t="shared" si="10"/>
        <v>1</v>
      </c>
      <c r="BS37" s="117">
        <f t="shared" si="51"/>
        <v>0</v>
      </c>
      <c r="BT37" s="117">
        <f t="shared" si="52"/>
        <v>0</v>
      </c>
      <c r="BU37" s="117">
        <f t="shared" si="53"/>
        <v>0</v>
      </c>
      <c r="BV37" s="117">
        <f t="shared" si="11"/>
        <v>0</v>
      </c>
      <c r="BW37" s="117">
        <f t="shared" si="12"/>
        <v>0</v>
      </c>
      <c r="BX37" s="117">
        <f t="shared" si="13"/>
        <v>0</v>
      </c>
      <c r="BY37" s="117">
        <f t="shared" si="14"/>
        <v>0</v>
      </c>
      <c r="BZ37" s="117">
        <f t="shared" si="54"/>
        <v>0</v>
      </c>
      <c r="CA37" s="117">
        <f t="shared" si="55"/>
        <v>1</v>
      </c>
      <c r="CB37" s="117">
        <f t="shared" si="56"/>
        <v>0</v>
      </c>
      <c r="CC37" s="117">
        <f t="shared" si="15"/>
        <v>1</v>
      </c>
      <c r="CD37" s="117">
        <f t="shared" si="16"/>
        <v>0</v>
      </c>
      <c r="CE37" s="117">
        <f t="shared" si="57"/>
        <v>0</v>
      </c>
      <c r="CF37" s="117">
        <f t="shared" si="17"/>
        <v>0</v>
      </c>
      <c r="CG37" s="117">
        <f t="shared" si="58"/>
        <v>0</v>
      </c>
      <c r="CH37" s="117">
        <f t="shared" si="59"/>
        <v>0</v>
      </c>
      <c r="CI37" s="117">
        <f t="shared" si="18"/>
        <v>0</v>
      </c>
      <c r="CJ37" s="117">
        <f t="shared" si="19"/>
        <v>1</v>
      </c>
      <c r="CK37" s="117">
        <f t="shared" si="20"/>
        <v>1</v>
      </c>
      <c r="CL37" s="117">
        <f t="shared" si="60"/>
        <v>1</v>
      </c>
      <c r="CM37" s="117">
        <f t="shared" si="61"/>
        <v>0</v>
      </c>
      <c r="CN37" s="117">
        <f t="shared" si="62"/>
        <v>1</v>
      </c>
      <c r="CO37" s="117">
        <f t="shared" si="63"/>
        <v>0</v>
      </c>
      <c r="CP37" s="117">
        <f t="shared" si="64"/>
        <v>0</v>
      </c>
      <c r="CQ37" s="117">
        <f t="shared" si="65"/>
        <v>0</v>
      </c>
      <c r="CR37" s="117">
        <f t="shared" si="66"/>
        <v>0</v>
      </c>
      <c r="CS37" s="117">
        <f t="shared" si="21"/>
        <v>0</v>
      </c>
      <c r="CT37" s="117">
        <f t="shared" si="22"/>
        <v>1</v>
      </c>
      <c r="CU37" s="117">
        <f t="shared" si="23"/>
        <v>1</v>
      </c>
      <c r="CV37" s="117">
        <f t="shared" si="67"/>
        <v>0</v>
      </c>
      <c r="CW37" s="117">
        <f t="shared" si="68"/>
        <v>1</v>
      </c>
      <c r="CX37" s="117">
        <f t="shared" si="24"/>
        <v>1</v>
      </c>
      <c r="CY37" s="117">
        <f t="shared" si="25"/>
        <v>1</v>
      </c>
      <c r="CZ37" s="117">
        <f t="shared" si="69"/>
        <v>1</v>
      </c>
      <c r="DA37" s="117">
        <f t="shared" si="70"/>
        <v>0</v>
      </c>
      <c r="DB37" s="117">
        <f t="shared" si="84"/>
        <v>1</v>
      </c>
      <c r="DC37" s="117">
        <f t="shared" si="26"/>
        <v>1</v>
      </c>
      <c r="DD37" s="117">
        <f t="shared" si="71"/>
        <v>0</v>
      </c>
      <c r="DE37" s="117">
        <f t="shared" si="72"/>
        <v>1</v>
      </c>
      <c r="DF37" s="117">
        <f t="shared" si="27"/>
        <v>0</v>
      </c>
      <c r="DG37" s="117">
        <f t="shared" si="28"/>
        <v>0</v>
      </c>
      <c r="DH37" s="117">
        <f t="shared" si="29"/>
        <v>0</v>
      </c>
      <c r="DI37" s="117">
        <f t="shared" si="73"/>
        <v>1</v>
      </c>
      <c r="DJ37" s="117">
        <f t="shared" si="74"/>
        <v>0</v>
      </c>
      <c r="DK37" s="117">
        <f t="shared" si="75"/>
        <v>1</v>
      </c>
      <c r="DL37" s="117">
        <f t="shared" si="30"/>
        <v>1</v>
      </c>
      <c r="DM37" s="117">
        <f t="shared" si="31"/>
        <v>0</v>
      </c>
      <c r="DN37" s="117">
        <f t="shared" si="32"/>
        <v>1</v>
      </c>
      <c r="DO37" s="117">
        <f t="shared" si="76"/>
        <v>1</v>
      </c>
      <c r="DP37" s="117">
        <f t="shared" si="77"/>
        <v>0</v>
      </c>
      <c r="DQ37" s="117">
        <f t="shared" si="78"/>
        <v>1</v>
      </c>
      <c r="DR37" s="117">
        <f t="shared" si="33"/>
        <v>0</v>
      </c>
      <c r="DS37" s="117">
        <f t="shared" si="34"/>
        <v>1</v>
      </c>
      <c r="DT37" s="117">
        <f t="shared" si="35"/>
        <v>1</v>
      </c>
      <c r="DU37" s="117">
        <f t="shared" si="79"/>
        <v>1</v>
      </c>
      <c r="DV37" s="117">
        <f t="shared" si="80"/>
        <v>0</v>
      </c>
      <c r="DW37" s="117">
        <f t="shared" si="81"/>
        <v>1</v>
      </c>
      <c r="DX37" s="117">
        <f t="shared" si="36"/>
        <v>1</v>
      </c>
      <c r="DY37" s="117">
        <f t="shared" si="37"/>
        <v>0</v>
      </c>
      <c r="DZ37" s="117">
        <f t="shared" si="38"/>
        <v>1</v>
      </c>
      <c r="EA37" s="117">
        <f t="shared" si="39"/>
        <v>1</v>
      </c>
      <c r="EB37" s="117">
        <f t="shared" si="40"/>
        <v>0</v>
      </c>
      <c r="EC37" s="117">
        <f t="shared" si="41"/>
        <v>1</v>
      </c>
      <c r="ED37" s="118">
        <f t="shared" si="82"/>
        <v>0</v>
      </c>
      <c r="EE37" s="118">
        <f t="shared" si="83"/>
        <v>0</v>
      </c>
      <c r="EF37" s="7"/>
      <c r="EG37" s="7"/>
      <c r="EH37" s="7"/>
      <c r="EI37" s="7"/>
    </row>
    <row r="38" spans="1:139" ht="17.100000000000001" customHeight="1" x14ac:dyDescent="0.25">
      <c r="A38" s="774"/>
      <c r="B38" s="777"/>
      <c r="C38" s="172">
        <v>6</v>
      </c>
      <c r="D38" s="63" t="s">
        <v>593</v>
      </c>
      <c r="E38" s="65" t="s">
        <v>454</v>
      </c>
      <c r="F38" s="161" t="s">
        <v>516</v>
      </c>
      <c r="G38" s="164" t="s">
        <v>620</v>
      </c>
      <c r="H38" s="161" t="s">
        <v>603</v>
      </c>
      <c r="I38" s="146" t="s">
        <v>592</v>
      </c>
      <c r="J38" s="85" t="s">
        <v>267</v>
      </c>
      <c r="K38" s="78" t="s">
        <v>585</v>
      </c>
      <c r="L38" s="65" t="s">
        <v>456</v>
      </c>
      <c r="M38" s="65" t="s">
        <v>458</v>
      </c>
      <c r="N38" s="164" t="s">
        <v>387</v>
      </c>
      <c r="O38" s="161" t="s">
        <v>341</v>
      </c>
      <c r="P38" s="146" t="s">
        <v>287</v>
      </c>
      <c r="Q38" s="85" t="s">
        <v>523</v>
      </c>
      <c r="R38" s="78" t="s">
        <v>509</v>
      </c>
      <c r="S38" s="154" t="s">
        <v>515</v>
      </c>
      <c r="T38" s="161" t="s">
        <v>514</v>
      </c>
      <c r="U38" s="164" t="s">
        <v>519</v>
      </c>
      <c r="V38" s="169" t="s">
        <v>588</v>
      </c>
      <c r="W38" s="154" t="s">
        <v>521</v>
      </c>
      <c r="X38" s="85" t="s">
        <v>244</v>
      </c>
      <c r="Y38" s="42" t="s">
        <v>45</v>
      </c>
      <c r="Z38" s="10" t="s">
        <v>63</v>
      </c>
      <c r="AA38" s="6"/>
      <c r="AB38" s="279" t="s">
        <v>457</v>
      </c>
      <c r="AC38" s="279" t="s">
        <v>457</v>
      </c>
      <c r="AD38" s="279" t="s">
        <v>457</v>
      </c>
      <c r="AE38" s="279" t="s">
        <v>590</v>
      </c>
      <c r="AF38" s="279" t="s">
        <v>590</v>
      </c>
      <c r="AG38" s="279" t="s">
        <v>584</v>
      </c>
      <c r="AH38" s="279" t="s">
        <v>584</v>
      </c>
      <c r="AI38" s="279" t="s">
        <v>569</v>
      </c>
      <c r="AJ38" s="279" t="s">
        <v>569</v>
      </c>
      <c r="AK38" s="279" t="s">
        <v>569</v>
      </c>
      <c r="AL38" s="279" t="s">
        <v>588</v>
      </c>
      <c r="AM38" s="279" t="s">
        <v>588</v>
      </c>
      <c r="AN38" s="279" t="s">
        <v>562</v>
      </c>
      <c r="AO38" s="279" t="s">
        <v>562</v>
      </c>
      <c r="AP38" s="279" t="s">
        <v>241</v>
      </c>
      <c r="AQ38" s="279" t="s">
        <v>241</v>
      </c>
      <c r="AR38" s="279" t="s">
        <v>241</v>
      </c>
      <c r="AS38" s="279" t="s">
        <v>588</v>
      </c>
      <c r="AT38" s="279" t="s">
        <v>588</v>
      </c>
      <c r="AU38" s="279" t="s">
        <v>562</v>
      </c>
      <c r="AV38" s="279" t="s">
        <v>562</v>
      </c>
      <c r="AX38" s="118"/>
      <c r="AY38" s="118">
        <f t="shared" si="42"/>
        <v>0</v>
      </c>
      <c r="AZ38" s="118">
        <f t="shared" si="43"/>
        <v>1</v>
      </c>
      <c r="BA38" s="118">
        <f t="shared" si="0"/>
        <v>1</v>
      </c>
      <c r="BB38" s="118">
        <f t="shared" si="44"/>
        <v>0</v>
      </c>
      <c r="BC38" s="118">
        <f t="shared" si="45"/>
        <v>0</v>
      </c>
      <c r="BD38" s="118">
        <f t="shared" si="1"/>
        <v>1</v>
      </c>
      <c r="BE38" s="117">
        <f t="shared" si="46"/>
        <v>0</v>
      </c>
      <c r="BF38" s="118">
        <f t="shared" si="2"/>
        <v>1</v>
      </c>
      <c r="BG38" s="118">
        <f t="shared" si="3"/>
        <v>1</v>
      </c>
      <c r="BH38" s="117">
        <f t="shared" si="4"/>
        <v>0</v>
      </c>
      <c r="BI38" s="118">
        <f t="shared" si="5"/>
        <v>1</v>
      </c>
      <c r="BJ38" s="118">
        <f t="shared" si="47"/>
        <v>1</v>
      </c>
      <c r="BK38" s="118">
        <f t="shared" si="48"/>
        <v>0</v>
      </c>
      <c r="BL38" s="118">
        <f t="shared" si="6"/>
        <v>1</v>
      </c>
      <c r="BM38" s="117">
        <f t="shared" si="7"/>
        <v>0</v>
      </c>
      <c r="BN38" s="117">
        <f t="shared" si="8"/>
        <v>0</v>
      </c>
      <c r="BO38" s="117">
        <f t="shared" si="9"/>
        <v>0</v>
      </c>
      <c r="BP38" s="117">
        <f t="shared" si="49"/>
        <v>0</v>
      </c>
      <c r="BQ38" s="117">
        <f t="shared" si="50"/>
        <v>1</v>
      </c>
      <c r="BR38" s="117">
        <f t="shared" si="10"/>
        <v>1</v>
      </c>
      <c r="BS38" s="117">
        <f t="shared" si="51"/>
        <v>1</v>
      </c>
      <c r="BT38" s="117">
        <f t="shared" si="52"/>
        <v>0</v>
      </c>
      <c r="BU38" s="117">
        <f t="shared" si="53"/>
        <v>1</v>
      </c>
      <c r="BV38" s="117">
        <f t="shared" si="11"/>
        <v>0</v>
      </c>
      <c r="BW38" s="117">
        <f t="shared" si="12"/>
        <v>0</v>
      </c>
      <c r="BX38" s="117">
        <f t="shared" si="13"/>
        <v>0</v>
      </c>
      <c r="BY38" s="117">
        <f t="shared" si="14"/>
        <v>0</v>
      </c>
      <c r="BZ38" s="117">
        <f t="shared" si="54"/>
        <v>0</v>
      </c>
      <c r="CA38" s="117">
        <f t="shared" si="55"/>
        <v>1</v>
      </c>
      <c r="CB38" s="117">
        <f t="shared" si="56"/>
        <v>0</v>
      </c>
      <c r="CC38" s="117">
        <f t="shared" si="15"/>
        <v>1</v>
      </c>
      <c r="CD38" s="117">
        <f t="shared" si="16"/>
        <v>0</v>
      </c>
      <c r="CE38" s="117">
        <f t="shared" si="57"/>
        <v>0</v>
      </c>
      <c r="CF38" s="117">
        <f t="shared" si="17"/>
        <v>0</v>
      </c>
      <c r="CG38" s="117">
        <f t="shared" si="58"/>
        <v>0</v>
      </c>
      <c r="CH38" s="117">
        <f t="shared" si="59"/>
        <v>0</v>
      </c>
      <c r="CI38" s="117">
        <f t="shared" si="18"/>
        <v>0</v>
      </c>
      <c r="CJ38" s="117">
        <f t="shared" si="19"/>
        <v>1</v>
      </c>
      <c r="CK38" s="117">
        <f t="shared" si="20"/>
        <v>1</v>
      </c>
      <c r="CL38" s="117">
        <f t="shared" si="60"/>
        <v>1</v>
      </c>
      <c r="CM38" s="117">
        <f t="shared" si="61"/>
        <v>0</v>
      </c>
      <c r="CN38" s="117">
        <f t="shared" si="62"/>
        <v>1</v>
      </c>
      <c r="CO38" s="117">
        <f t="shared" si="63"/>
        <v>0</v>
      </c>
      <c r="CP38" s="117">
        <f t="shared" si="64"/>
        <v>0</v>
      </c>
      <c r="CQ38" s="117">
        <f t="shared" si="65"/>
        <v>0</v>
      </c>
      <c r="CR38" s="117">
        <f t="shared" si="66"/>
        <v>0</v>
      </c>
      <c r="CS38" s="117">
        <f t="shared" si="21"/>
        <v>0</v>
      </c>
      <c r="CT38" s="117">
        <f t="shared" si="22"/>
        <v>1</v>
      </c>
      <c r="CU38" s="117">
        <f t="shared" si="23"/>
        <v>1</v>
      </c>
      <c r="CV38" s="117">
        <f t="shared" si="67"/>
        <v>0</v>
      </c>
      <c r="CW38" s="117">
        <f t="shared" si="68"/>
        <v>0</v>
      </c>
      <c r="CX38" s="117">
        <f t="shared" si="24"/>
        <v>0</v>
      </c>
      <c r="CY38" s="117">
        <f t="shared" si="25"/>
        <v>1</v>
      </c>
      <c r="CZ38" s="117">
        <f t="shared" si="69"/>
        <v>1</v>
      </c>
      <c r="DA38" s="117">
        <f t="shared" si="70"/>
        <v>0</v>
      </c>
      <c r="DB38" s="117">
        <f t="shared" si="84"/>
        <v>1</v>
      </c>
      <c r="DC38" s="117">
        <f t="shared" si="26"/>
        <v>1</v>
      </c>
      <c r="DD38" s="117">
        <f t="shared" si="71"/>
        <v>0</v>
      </c>
      <c r="DE38" s="117">
        <f t="shared" si="72"/>
        <v>1</v>
      </c>
      <c r="DF38" s="117">
        <f t="shared" si="27"/>
        <v>0</v>
      </c>
      <c r="DG38" s="117">
        <f t="shared" si="28"/>
        <v>0</v>
      </c>
      <c r="DH38" s="117">
        <f t="shared" si="29"/>
        <v>0</v>
      </c>
      <c r="DI38" s="117">
        <f t="shared" si="73"/>
        <v>1</v>
      </c>
      <c r="DJ38" s="117">
        <f t="shared" si="74"/>
        <v>0</v>
      </c>
      <c r="DK38" s="117">
        <f t="shared" si="75"/>
        <v>1</v>
      </c>
      <c r="DL38" s="117">
        <f t="shared" si="30"/>
        <v>1</v>
      </c>
      <c r="DM38" s="117">
        <f t="shared" si="31"/>
        <v>0</v>
      </c>
      <c r="DN38" s="117">
        <f t="shared" si="32"/>
        <v>1</v>
      </c>
      <c r="DO38" s="117">
        <f t="shared" si="76"/>
        <v>0</v>
      </c>
      <c r="DP38" s="117">
        <f t="shared" si="77"/>
        <v>0</v>
      </c>
      <c r="DQ38" s="117">
        <f t="shared" si="78"/>
        <v>0</v>
      </c>
      <c r="DR38" s="117">
        <f t="shared" si="33"/>
        <v>0</v>
      </c>
      <c r="DS38" s="117">
        <f t="shared" si="34"/>
        <v>1</v>
      </c>
      <c r="DT38" s="117">
        <f t="shared" si="35"/>
        <v>1</v>
      </c>
      <c r="DU38" s="117">
        <f t="shared" si="79"/>
        <v>1</v>
      </c>
      <c r="DV38" s="117">
        <f t="shared" si="80"/>
        <v>1</v>
      </c>
      <c r="DW38" s="117">
        <f t="shared" si="81"/>
        <v>1</v>
      </c>
      <c r="DX38" s="117">
        <f t="shared" si="36"/>
        <v>1</v>
      </c>
      <c r="DY38" s="117">
        <f t="shared" si="37"/>
        <v>0</v>
      </c>
      <c r="DZ38" s="117">
        <f t="shared" si="38"/>
        <v>1</v>
      </c>
      <c r="EA38" s="117">
        <f t="shared" si="39"/>
        <v>1</v>
      </c>
      <c r="EB38" s="117">
        <f t="shared" si="40"/>
        <v>0</v>
      </c>
      <c r="EC38" s="117">
        <f t="shared" si="41"/>
        <v>1</v>
      </c>
      <c r="ED38" s="118">
        <f t="shared" si="82"/>
        <v>0</v>
      </c>
      <c r="EE38" s="118">
        <f t="shared" si="83"/>
        <v>0</v>
      </c>
      <c r="EF38" s="7"/>
      <c r="EG38" s="7"/>
      <c r="EH38" s="7"/>
      <c r="EI38" s="7"/>
    </row>
    <row r="39" spans="1:139" ht="17.100000000000001" customHeight="1" x14ac:dyDescent="0.25">
      <c r="A39" s="774"/>
      <c r="B39" s="777"/>
      <c r="C39" s="172">
        <v>7</v>
      </c>
      <c r="D39" s="63" t="s">
        <v>593</v>
      </c>
      <c r="E39" s="293" t="s">
        <v>354</v>
      </c>
      <c r="F39" s="161" t="s">
        <v>516</v>
      </c>
      <c r="G39" s="164" t="s">
        <v>620</v>
      </c>
      <c r="H39" s="161" t="s">
        <v>603</v>
      </c>
      <c r="I39" s="146" t="s">
        <v>592</v>
      </c>
      <c r="J39" s="85" t="s">
        <v>454</v>
      </c>
      <c r="K39" s="78" t="s">
        <v>456</v>
      </c>
      <c r="L39" s="65" t="s">
        <v>511</v>
      </c>
      <c r="M39" s="161" t="s">
        <v>594</v>
      </c>
      <c r="N39" s="164" t="s">
        <v>268</v>
      </c>
      <c r="O39" s="161" t="s">
        <v>387</v>
      </c>
      <c r="P39" s="146" t="s">
        <v>581</v>
      </c>
      <c r="Q39" s="85" t="s">
        <v>287</v>
      </c>
      <c r="R39" s="78" t="s">
        <v>570</v>
      </c>
      <c r="S39" s="154" t="s">
        <v>458</v>
      </c>
      <c r="T39" s="161" t="s">
        <v>241</v>
      </c>
      <c r="U39" s="164" t="s">
        <v>588</v>
      </c>
      <c r="V39" s="161" t="s">
        <v>519</v>
      </c>
      <c r="W39" s="146" t="s">
        <v>523</v>
      </c>
      <c r="X39" s="85" t="s">
        <v>521</v>
      </c>
      <c r="Y39" s="42" t="s">
        <v>46</v>
      </c>
      <c r="Z39" s="10" t="s">
        <v>64</v>
      </c>
      <c r="AA39" s="6"/>
      <c r="AB39" s="279" t="s">
        <v>457</v>
      </c>
      <c r="AC39" s="279" t="s">
        <v>457</v>
      </c>
      <c r="AD39" s="279" t="s">
        <v>457</v>
      </c>
      <c r="AE39" s="279" t="s">
        <v>590</v>
      </c>
      <c r="AF39" s="279" t="s">
        <v>590</v>
      </c>
      <c r="AG39" s="279" t="s">
        <v>584</v>
      </c>
      <c r="AH39" s="279" t="s">
        <v>584</v>
      </c>
      <c r="AI39" s="279" t="s">
        <v>457</v>
      </c>
      <c r="AJ39" s="279" t="s">
        <v>457</v>
      </c>
      <c r="AK39" s="279" t="s">
        <v>457</v>
      </c>
      <c r="AL39" s="279" t="s">
        <v>519</v>
      </c>
      <c r="AM39" s="279" t="s">
        <v>519</v>
      </c>
      <c r="AN39" s="279" t="s">
        <v>583</v>
      </c>
      <c r="AO39" s="279" t="s">
        <v>583</v>
      </c>
      <c r="AP39" s="279" t="s">
        <v>515</v>
      </c>
      <c r="AQ39" s="279" t="s">
        <v>515</v>
      </c>
      <c r="AR39" s="279" t="s">
        <v>515</v>
      </c>
      <c r="AS39" s="279" t="s">
        <v>519</v>
      </c>
      <c r="AT39" s="279" t="s">
        <v>519</v>
      </c>
      <c r="AU39" s="279" t="s">
        <v>583</v>
      </c>
      <c r="AV39" s="279" t="s">
        <v>583</v>
      </c>
      <c r="AX39" s="118"/>
      <c r="AY39" s="118">
        <f t="shared" si="42"/>
        <v>1</v>
      </c>
      <c r="AZ39" s="118">
        <f t="shared" si="43"/>
        <v>1</v>
      </c>
      <c r="BA39" s="118">
        <f t="shared" si="0"/>
        <v>1</v>
      </c>
      <c r="BB39" s="118">
        <f t="shared" si="44"/>
        <v>0</v>
      </c>
      <c r="BC39" s="118">
        <f t="shared" si="45"/>
        <v>0</v>
      </c>
      <c r="BD39" s="118">
        <f t="shared" si="1"/>
        <v>0</v>
      </c>
      <c r="BE39" s="117">
        <f t="shared" si="46"/>
        <v>0</v>
      </c>
      <c r="BF39" s="118">
        <f t="shared" si="2"/>
        <v>0</v>
      </c>
      <c r="BG39" s="118">
        <f t="shared" si="3"/>
        <v>0</v>
      </c>
      <c r="BH39" s="117">
        <f t="shared" si="4"/>
        <v>0</v>
      </c>
      <c r="BI39" s="118">
        <f t="shared" si="5"/>
        <v>0</v>
      </c>
      <c r="BJ39" s="118">
        <f t="shared" si="47"/>
        <v>1</v>
      </c>
      <c r="BK39" s="118">
        <f t="shared" si="48"/>
        <v>0</v>
      </c>
      <c r="BL39" s="118">
        <f t="shared" si="6"/>
        <v>1</v>
      </c>
      <c r="BM39" s="117">
        <f t="shared" si="7"/>
        <v>1</v>
      </c>
      <c r="BN39" s="117">
        <f t="shared" si="8"/>
        <v>0</v>
      </c>
      <c r="BO39" s="117">
        <f t="shared" si="9"/>
        <v>1</v>
      </c>
      <c r="BP39" s="117">
        <f t="shared" si="49"/>
        <v>0</v>
      </c>
      <c r="BQ39" s="117">
        <f t="shared" si="50"/>
        <v>1</v>
      </c>
      <c r="BR39" s="117">
        <f t="shared" si="10"/>
        <v>1</v>
      </c>
      <c r="BS39" s="117">
        <f t="shared" si="51"/>
        <v>1</v>
      </c>
      <c r="BT39" s="117">
        <f t="shared" si="52"/>
        <v>0</v>
      </c>
      <c r="BU39" s="117">
        <f t="shared" si="53"/>
        <v>1</v>
      </c>
      <c r="BV39" s="117">
        <f t="shared" si="11"/>
        <v>0</v>
      </c>
      <c r="BW39" s="117">
        <f t="shared" si="12"/>
        <v>0</v>
      </c>
      <c r="BX39" s="117">
        <f t="shared" si="13"/>
        <v>0</v>
      </c>
      <c r="BY39" s="117">
        <f t="shared" si="14"/>
        <v>0</v>
      </c>
      <c r="BZ39" s="117">
        <f t="shared" si="54"/>
        <v>0</v>
      </c>
      <c r="CA39" s="117">
        <f t="shared" si="55"/>
        <v>1</v>
      </c>
      <c r="CB39" s="117">
        <f t="shared" si="56"/>
        <v>0</v>
      </c>
      <c r="CC39" s="117">
        <f t="shared" si="15"/>
        <v>1</v>
      </c>
      <c r="CD39" s="117">
        <f t="shared" si="16"/>
        <v>0</v>
      </c>
      <c r="CE39" s="117">
        <f t="shared" si="57"/>
        <v>1</v>
      </c>
      <c r="CF39" s="117">
        <f t="shared" si="17"/>
        <v>1</v>
      </c>
      <c r="CG39" s="117">
        <f t="shared" si="58"/>
        <v>0</v>
      </c>
      <c r="CH39" s="117">
        <f t="shared" si="59"/>
        <v>0</v>
      </c>
      <c r="CI39" s="117">
        <f t="shared" si="18"/>
        <v>0</v>
      </c>
      <c r="CJ39" s="117">
        <f t="shared" si="19"/>
        <v>0</v>
      </c>
      <c r="CK39" s="117">
        <f t="shared" si="20"/>
        <v>0</v>
      </c>
      <c r="CL39" s="117">
        <f t="shared" si="60"/>
        <v>1</v>
      </c>
      <c r="CM39" s="117">
        <f t="shared" si="61"/>
        <v>0</v>
      </c>
      <c r="CN39" s="117">
        <f t="shared" si="62"/>
        <v>1</v>
      </c>
      <c r="CO39" s="117">
        <f t="shared" si="63"/>
        <v>1</v>
      </c>
      <c r="CP39" s="117">
        <f t="shared" si="64"/>
        <v>0</v>
      </c>
      <c r="CQ39" s="117">
        <f t="shared" si="65"/>
        <v>0</v>
      </c>
      <c r="CR39" s="117">
        <f t="shared" si="66"/>
        <v>1</v>
      </c>
      <c r="CS39" s="117">
        <f t="shared" si="21"/>
        <v>1</v>
      </c>
      <c r="CT39" s="117">
        <f t="shared" si="22"/>
        <v>0</v>
      </c>
      <c r="CU39" s="117">
        <f t="shared" si="23"/>
        <v>1</v>
      </c>
      <c r="CV39" s="117">
        <f t="shared" si="67"/>
        <v>0</v>
      </c>
      <c r="CW39" s="117">
        <f t="shared" si="68"/>
        <v>0</v>
      </c>
      <c r="CX39" s="117">
        <f t="shared" si="24"/>
        <v>0</v>
      </c>
      <c r="CY39" s="117">
        <f t="shared" si="25"/>
        <v>0</v>
      </c>
      <c r="CZ39" s="117">
        <f t="shared" si="69"/>
        <v>0</v>
      </c>
      <c r="DA39" s="117">
        <f t="shared" si="70"/>
        <v>0</v>
      </c>
      <c r="DB39" s="117">
        <f t="shared" si="84"/>
        <v>0</v>
      </c>
      <c r="DC39" s="117">
        <f t="shared" si="26"/>
        <v>1</v>
      </c>
      <c r="DD39" s="117">
        <f t="shared" si="71"/>
        <v>0</v>
      </c>
      <c r="DE39" s="117">
        <f t="shared" si="72"/>
        <v>1</v>
      </c>
      <c r="DF39" s="117">
        <f t="shared" si="27"/>
        <v>0</v>
      </c>
      <c r="DG39" s="117">
        <f t="shared" si="28"/>
        <v>0</v>
      </c>
      <c r="DH39" s="117">
        <f t="shared" si="29"/>
        <v>0</v>
      </c>
      <c r="DI39" s="117">
        <f t="shared" si="73"/>
        <v>1</v>
      </c>
      <c r="DJ39" s="117">
        <f t="shared" si="74"/>
        <v>0</v>
      </c>
      <c r="DK39" s="117">
        <f t="shared" si="75"/>
        <v>1</v>
      </c>
      <c r="DL39" s="117">
        <f t="shared" si="30"/>
        <v>1</v>
      </c>
      <c r="DM39" s="117">
        <f t="shared" si="31"/>
        <v>0</v>
      </c>
      <c r="DN39" s="117">
        <f t="shared" si="32"/>
        <v>1</v>
      </c>
      <c r="DO39" s="117">
        <f t="shared" si="76"/>
        <v>0</v>
      </c>
      <c r="DP39" s="117">
        <f t="shared" si="77"/>
        <v>0</v>
      </c>
      <c r="DQ39" s="117">
        <f t="shared" si="78"/>
        <v>0</v>
      </c>
      <c r="DR39" s="117">
        <f t="shared" si="33"/>
        <v>1</v>
      </c>
      <c r="DS39" s="117">
        <f t="shared" si="34"/>
        <v>0</v>
      </c>
      <c r="DT39" s="117">
        <f t="shared" si="35"/>
        <v>1</v>
      </c>
      <c r="DU39" s="117">
        <f t="shared" si="79"/>
        <v>1</v>
      </c>
      <c r="DV39" s="117">
        <f t="shared" si="80"/>
        <v>1</v>
      </c>
      <c r="DW39" s="117">
        <f t="shared" si="81"/>
        <v>1</v>
      </c>
      <c r="DX39" s="117">
        <f t="shared" si="36"/>
        <v>1</v>
      </c>
      <c r="DY39" s="117">
        <f t="shared" si="37"/>
        <v>0</v>
      </c>
      <c r="DZ39" s="117">
        <f t="shared" si="38"/>
        <v>1</v>
      </c>
      <c r="EA39" s="117">
        <f t="shared" si="39"/>
        <v>1</v>
      </c>
      <c r="EB39" s="117">
        <f t="shared" si="40"/>
        <v>0</v>
      </c>
      <c r="EC39" s="117">
        <f t="shared" si="41"/>
        <v>1</v>
      </c>
      <c r="ED39" s="118">
        <f t="shared" si="82"/>
        <v>0</v>
      </c>
      <c r="EE39" s="118">
        <f t="shared" si="83"/>
        <v>0</v>
      </c>
      <c r="EF39" s="7"/>
      <c r="EG39" s="7"/>
      <c r="EH39" s="7"/>
      <c r="EI39" s="7"/>
    </row>
    <row r="40" spans="1:139" ht="17.100000000000001" customHeight="1" x14ac:dyDescent="0.25">
      <c r="A40" s="774"/>
      <c r="B40" s="777"/>
      <c r="C40" s="172">
        <v>8</v>
      </c>
      <c r="D40" s="112" t="s">
        <v>514</v>
      </c>
      <c r="E40" s="76" t="s">
        <v>457</v>
      </c>
      <c r="F40" s="170" t="s">
        <v>585</v>
      </c>
      <c r="G40" s="287" t="s">
        <v>354</v>
      </c>
      <c r="H40" s="170" t="s">
        <v>590</v>
      </c>
      <c r="I40" s="148" t="s">
        <v>603</v>
      </c>
      <c r="J40" s="113" t="s">
        <v>454</v>
      </c>
      <c r="K40" s="130" t="s">
        <v>456</v>
      </c>
      <c r="L40" s="76" t="s">
        <v>511</v>
      </c>
      <c r="M40" s="170" t="s">
        <v>594</v>
      </c>
      <c r="N40" s="171" t="s">
        <v>268</v>
      </c>
      <c r="O40" s="170" t="s">
        <v>387</v>
      </c>
      <c r="P40" s="148" t="s">
        <v>581</v>
      </c>
      <c r="Q40" s="113" t="s">
        <v>287</v>
      </c>
      <c r="R40" s="130" t="s">
        <v>570</v>
      </c>
      <c r="S40" s="156" t="s">
        <v>458</v>
      </c>
      <c r="T40" s="170" t="s">
        <v>241</v>
      </c>
      <c r="U40" s="171" t="s">
        <v>588</v>
      </c>
      <c r="V40" s="170" t="s">
        <v>519</v>
      </c>
      <c r="W40" s="148" t="s">
        <v>523</v>
      </c>
      <c r="X40" s="113" t="s">
        <v>521</v>
      </c>
      <c r="Y40" s="42" t="s">
        <v>47</v>
      </c>
      <c r="Z40" s="10" t="s">
        <v>65</v>
      </c>
      <c r="AA40" s="6"/>
      <c r="AB40" s="279" t="s">
        <v>585</v>
      </c>
      <c r="AC40" s="279" t="s">
        <v>585</v>
      </c>
      <c r="AD40" s="279" t="s">
        <v>585</v>
      </c>
      <c r="AE40" s="279" t="s">
        <v>268</v>
      </c>
      <c r="AF40" s="279" t="s">
        <v>268</v>
      </c>
      <c r="AG40" s="279" t="s">
        <v>267</v>
      </c>
      <c r="AH40" s="279" t="s">
        <v>267</v>
      </c>
      <c r="AI40" s="279" t="s">
        <v>457</v>
      </c>
      <c r="AJ40" s="279" t="s">
        <v>457</v>
      </c>
      <c r="AK40" s="279" t="s">
        <v>457</v>
      </c>
      <c r="AL40" s="279" t="s">
        <v>519</v>
      </c>
      <c r="AM40" s="279" t="s">
        <v>519</v>
      </c>
      <c r="AN40" s="279" t="s">
        <v>583</v>
      </c>
      <c r="AO40" s="279" t="s">
        <v>583</v>
      </c>
      <c r="AP40" s="279" t="s">
        <v>515</v>
      </c>
      <c r="AQ40" s="279" t="s">
        <v>515</v>
      </c>
      <c r="AR40" s="279" t="s">
        <v>515</v>
      </c>
      <c r="AS40" s="279" t="s">
        <v>519</v>
      </c>
      <c r="AT40" s="279" t="s">
        <v>519</v>
      </c>
      <c r="AU40" s="279" t="s">
        <v>583</v>
      </c>
      <c r="AV40" s="279" t="s">
        <v>583</v>
      </c>
      <c r="AX40" s="118"/>
      <c r="AY40" s="118">
        <f t="shared" si="42"/>
        <v>1</v>
      </c>
      <c r="AZ40" s="118">
        <f t="shared" si="43"/>
        <v>1</v>
      </c>
      <c r="BA40" s="118">
        <f t="shared" si="0"/>
        <v>1</v>
      </c>
      <c r="BB40" s="118">
        <f t="shared" si="44"/>
        <v>0</v>
      </c>
      <c r="BC40" s="118">
        <f t="shared" si="45"/>
        <v>0</v>
      </c>
      <c r="BD40" s="118">
        <f t="shared" si="1"/>
        <v>0</v>
      </c>
      <c r="BE40" s="117">
        <f t="shared" si="46"/>
        <v>0</v>
      </c>
      <c r="BF40" s="118">
        <f t="shared" si="2"/>
        <v>0</v>
      </c>
      <c r="BG40" s="118">
        <f t="shared" si="3"/>
        <v>0</v>
      </c>
      <c r="BH40" s="117">
        <f t="shared" si="4"/>
        <v>0</v>
      </c>
      <c r="BI40" s="118">
        <f t="shared" si="5"/>
        <v>0</v>
      </c>
      <c r="BJ40" s="118">
        <f t="shared" si="47"/>
        <v>1</v>
      </c>
      <c r="BK40" s="118">
        <f t="shared" si="48"/>
        <v>0</v>
      </c>
      <c r="BL40" s="118">
        <f t="shared" si="6"/>
        <v>1</v>
      </c>
      <c r="BM40" s="117">
        <f t="shared" si="7"/>
        <v>1</v>
      </c>
      <c r="BN40" s="117">
        <f t="shared" si="8"/>
        <v>0</v>
      </c>
      <c r="BO40" s="117">
        <f t="shared" si="9"/>
        <v>1</v>
      </c>
      <c r="BP40" s="117">
        <f t="shared" si="49"/>
        <v>0</v>
      </c>
      <c r="BQ40" s="117">
        <f t="shared" si="50"/>
        <v>1</v>
      </c>
      <c r="BR40" s="117">
        <f t="shared" si="10"/>
        <v>1</v>
      </c>
      <c r="BS40" s="117">
        <f t="shared" si="51"/>
        <v>0</v>
      </c>
      <c r="BT40" s="117">
        <f t="shared" si="52"/>
        <v>0</v>
      </c>
      <c r="BU40" s="117">
        <f t="shared" si="53"/>
        <v>0</v>
      </c>
      <c r="BV40" s="117">
        <f t="shared" si="11"/>
        <v>0</v>
      </c>
      <c r="BW40" s="117">
        <f t="shared" si="12"/>
        <v>0</v>
      </c>
      <c r="BX40" s="117">
        <f t="shared" si="13"/>
        <v>0</v>
      </c>
      <c r="BY40" s="117">
        <f t="shared" si="14"/>
        <v>0</v>
      </c>
      <c r="BZ40" s="117">
        <f t="shared" si="54"/>
        <v>0</v>
      </c>
      <c r="CA40" s="117">
        <f t="shared" si="55"/>
        <v>0</v>
      </c>
      <c r="CB40" s="117">
        <f t="shared" si="56"/>
        <v>0</v>
      </c>
      <c r="CC40" s="117">
        <f t="shared" si="15"/>
        <v>0</v>
      </c>
      <c r="CD40" s="117">
        <f t="shared" si="16"/>
        <v>0</v>
      </c>
      <c r="CE40" s="117">
        <f t="shared" si="57"/>
        <v>1</v>
      </c>
      <c r="CF40" s="117">
        <f t="shared" si="17"/>
        <v>1</v>
      </c>
      <c r="CG40" s="117">
        <f t="shared" si="58"/>
        <v>0</v>
      </c>
      <c r="CH40" s="117">
        <f t="shared" si="59"/>
        <v>0</v>
      </c>
      <c r="CI40" s="117">
        <f t="shared" si="18"/>
        <v>0</v>
      </c>
      <c r="CJ40" s="117">
        <f t="shared" si="19"/>
        <v>1</v>
      </c>
      <c r="CK40" s="117">
        <f t="shared" si="20"/>
        <v>1</v>
      </c>
      <c r="CL40" s="117">
        <f t="shared" si="60"/>
        <v>1</v>
      </c>
      <c r="CM40" s="117">
        <f t="shared" si="61"/>
        <v>0</v>
      </c>
      <c r="CN40" s="117">
        <f t="shared" si="62"/>
        <v>1</v>
      </c>
      <c r="CO40" s="117">
        <f t="shared" si="63"/>
        <v>1</v>
      </c>
      <c r="CP40" s="117">
        <f t="shared" si="64"/>
        <v>0</v>
      </c>
      <c r="CQ40" s="117">
        <f t="shared" si="65"/>
        <v>0</v>
      </c>
      <c r="CR40" s="117">
        <f t="shared" si="66"/>
        <v>1</v>
      </c>
      <c r="CS40" s="117">
        <f t="shared" si="21"/>
        <v>1</v>
      </c>
      <c r="CT40" s="117">
        <f t="shared" si="22"/>
        <v>0</v>
      </c>
      <c r="CU40" s="117">
        <f t="shared" si="23"/>
        <v>1</v>
      </c>
      <c r="CV40" s="117">
        <f t="shared" si="67"/>
        <v>1</v>
      </c>
      <c r="CW40" s="117">
        <f t="shared" si="68"/>
        <v>0</v>
      </c>
      <c r="CX40" s="117">
        <f t="shared" si="24"/>
        <v>1</v>
      </c>
      <c r="CY40" s="117">
        <f t="shared" si="25"/>
        <v>0</v>
      </c>
      <c r="CZ40" s="117">
        <f t="shared" si="69"/>
        <v>1</v>
      </c>
      <c r="DA40" s="117">
        <f t="shared" si="70"/>
        <v>0</v>
      </c>
      <c r="DB40" s="117">
        <f t="shared" si="84"/>
        <v>1</v>
      </c>
      <c r="DC40" s="117">
        <f t="shared" si="26"/>
        <v>0</v>
      </c>
      <c r="DD40" s="117">
        <f t="shared" si="71"/>
        <v>0</v>
      </c>
      <c r="DE40" s="117">
        <f t="shared" si="72"/>
        <v>0</v>
      </c>
      <c r="DF40" s="117">
        <f t="shared" si="27"/>
        <v>0</v>
      </c>
      <c r="DG40" s="117">
        <f t="shared" si="28"/>
        <v>0</v>
      </c>
      <c r="DH40" s="117">
        <f t="shared" si="29"/>
        <v>0</v>
      </c>
      <c r="DI40" s="117">
        <f t="shared" si="73"/>
        <v>1</v>
      </c>
      <c r="DJ40" s="117">
        <f t="shared" si="74"/>
        <v>0</v>
      </c>
      <c r="DK40" s="117">
        <f t="shared" si="75"/>
        <v>1</v>
      </c>
      <c r="DL40" s="117">
        <f t="shared" si="30"/>
        <v>1</v>
      </c>
      <c r="DM40" s="117">
        <f t="shared" si="31"/>
        <v>0</v>
      </c>
      <c r="DN40" s="117">
        <f t="shared" si="32"/>
        <v>1</v>
      </c>
      <c r="DO40" s="117">
        <f t="shared" si="76"/>
        <v>1</v>
      </c>
      <c r="DP40" s="117">
        <f t="shared" si="77"/>
        <v>0</v>
      </c>
      <c r="DQ40" s="117">
        <f t="shared" si="78"/>
        <v>1</v>
      </c>
      <c r="DR40" s="117">
        <f t="shared" si="33"/>
        <v>1</v>
      </c>
      <c r="DS40" s="117">
        <f t="shared" si="34"/>
        <v>0</v>
      </c>
      <c r="DT40" s="117">
        <f t="shared" si="35"/>
        <v>1</v>
      </c>
      <c r="DU40" s="117">
        <f t="shared" si="79"/>
        <v>1</v>
      </c>
      <c r="DV40" s="117">
        <f t="shared" si="80"/>
        <v>0</v>
      </c>
      <c r="DW40" s="117">
        <f t="shared" si="81"/>
        <v>1</v>
      </c>
      <c r="DX40" s="117">
        <f t="shared" si="36"/>
        <v>1</v>
      </c>
      <c r="DY40" s="117">
        <f t="shared" si="37"/>
        <v>0</v>
      </c>
      <c r="DZ40" s="117">
        <f t="shared" si="38"/>
        <v>1</v>
      </c>
      <c r="EA40" s="117">
        <f t="shared" si="39"/>
        <v>1</v>
      </c>
      <c r="EB40" s="117">
        <f t="shared" si="40"/>
        <v>0</v>
      </c>
      <c r="EC40" s="117">
        <f t="shared" si="41"/>
        <v>1</v>
      </c>
      <c r="ED40" s="118">
        <f t="shared" si="82"/>
        <v>0</v>
      </c>
      <c r="EE40" s="118">
        <f t="shared" si="83"/>
        <v>0</v>
      </c>
      <c r="EF40" s="7"/>
      <c r="EG40" s="7"/>
      <c r="EH40" s="7"/>
      <c r="EI40" s="7"/>
    </row>
    <row r="41" spans="1:139" ht="17.100000000000001" customHeight="1" x14ac:dyDescent="0.25">
      <c r="A41" s="774"/>
      <c r="B41" s="777"/>
      <c r="C41" s="172">
        <v>9</v>
      </c>
      <c r="D41" s="112" t="s">
        <v>514</v>
      </c>
      <c r="E41" s="76" t="s">
        <v>457</v>
      </c>
      <c r="F41" s="170" t="s">
        <v>585</v>
      </c>
      <c r="G41" s="171" t="s">
        <v>454</v>
      </c>
      <c r="H41" s="170" t="s">
        <v>590</v>
      </c>
      <c r="I41" s="148" t="s">
        <v>603</v>
      </c>
      <c r="J41" s="113" t="s">
        <v>456</v>
      </c>
      <c r="K41" s="130" t="s">
        <v>511</v>
      </c>
      <c r="L41" s="76" t="s">
        <v>458</v>
      </c>
      <c r="M41" s="170" t="s">
        <v>341</v>
      </c>
      <c r="N41" s="171" t="s">
        <v>287</v>
      </c>
      <c r="O41" s="170" t="s">
        <v>268</v>
      </c>
      <c r="P41" s="148" t="s">
        <v>576</v>
      </c>
      <c r="Q41" s="113" t="s">
        <v>581</v>
      </c>
      <c r="R41" s="130" t="s">
        <v>570</v>
      </c>
      <c r="S41" s="156" t="s">
        <v>509</v>
      </c>
      <c r="T41" s="170" t="s">
        <v>516</v>
      </c>
      <c r="U41" s="171" t="s">
        <v>387</v>
      </c>
      <c r="V41" s="170" t="s">
        <v>592</v>
      </c>
      <c r="W41" s="148" t="s">
        <v>572</v>
      </c>
      <c r="X41" s="113" t="s">
        <v>523</v>
      </c>
      <c r="Y41" s="42" t="s">
        <v>48</v>
      </c>
      <c r="Z41" s="10" t="s">
        <v>66</v>
      </c>
      <c r="AA41" s="6"/>
      <c r="AB41" s="279" t="s">
        <v>585</v>
      </c>
      <c r="AC41" s="279" t="s">
        <v>585</v>
      </c>
      <c r="AD41" s="279" t="s">
        <v>585</v>
      </c>
      <c r="AE41" s="279" t="s">
        <v>268</v>
      </c>
      <c r="AF41" s="279" t="s">
        <v>268</v>
      </c>
      <c r="AG41" s="279" t="s">
        <v>267</v>
      </c>
      <c r="AH41" s="279" t="s">
        <v>267</v>
      </c>
      <c r="AI41" s="279" t="s">
        <v>457</v>
      </c>
      <c r="AJ41" s="279" t="s">
        <v>457</v>
      </c>
      <c r="AK41" s="279" t="s">
        <v>457</v>
      </c>
      <c r="AL41" s="279" t="s">
        <v>519</v>
      </c>
      <c r="AM41" s="279" t="s">
        <v>519</v>
      </c>
      <c r="AN41" s="279" t="s">
        <v>583</v>
      </c>
      <c r="AO41" s="279" t="s">
        <v>583</v>
      </c>
      <c r="AP41" s="279" t="s">
        <v>515</v>
      </c>
      <c r="AQ41" s="279" t="s">
        <v>515</v>
      </c>
      <c r="AR41" s="279" t="s">
        <v>515</v>
      </c>
      <c r="AS41" s="279" t="s">
        <v>519</v>
      </c>
      <c r="AT41" s="279" t="s">
        <v>519</v>
      </c>
      <c r="AU41" s="279" t="s">
        <v>583</v>
      </c>
      <c r="AV41" s="279" t="s">
        <v>583</v>
      </c>
      <c r="AX41" s="118"/>
      <c r="AY41" s="118">
        <f t="shared" si="42"/>
        <v>1</v>
      </c>
      <c r="AZ41" s="118">
        <f t="shared" si="43"/>
        <v>1</v>
      </c>
      <c r="BA41" s="118">
        <f t="shared" si="0"/>
        <v>1</v>
      </c>
      <c r="BB41" s="118">
        <f t="shared" si="44"/>
        <v>1</v>
      </c>
      <c r="BC41" s="118">
        <f t="shared" si="45"/>
        <v>0</v>
      </c>
      <c r="BD41" s="118">
        <f t="shared" si="1"/>
        <v>1</v>
      </c>
      <c r="BE41" s="117">
        <f t="shared" si="46"/>
        <v>0</v>
      </c>
      <c r="BF41" s="118">
        <f t="shared" si="2"/>
        <v>1</v>
      </c>
      <c r="BG41" s="118">
        <f t="shared" si="3"/>
        <v>1</v>
      </c>
      <c r="BH41" s="117">
        <f t="shared" si="4"/>
        <v>0</v>
      </c>
      <c r="BI41" s="118">
        <f t="shared" si="5"/>
        <v>1</v>
      </c>
      <c r="BJ41" s="118">
        <f t="shared" si="47"/>
        <v>1</v>
      </c>
      <c r="BK41" s="118">
        <f t="shared" si="48"/>
        <v>0</v>
      </c>
      <c r="BL41" s="118">
        <f t="shared" si="6"/>
        <v>1</v>
      </c>
      <c r="BM41" s="117">
        <f t="shared" si="7"/>
        <v>1</v>
      </c>
      <c r="BN41" s="117">
        <f t="shared" si="8"/>
        <v>0</v>
      </c>
      <c r="BO41" s="117">
        <f t="shared" si="9"/>
        <v>1</v>
      </c>
      <c r="BP41" s="117">
        <f t="shared" si="49"/>
        <v>0</v>
      </c>
      <c r="BQ41" s="117">
        <f t="shared" si="50"/>
        <v>1</v>
      </c>
      <c r="BR41" s="117">
        <f t="shared" si="10"/>
        <v>1</v>
      </c>
      <c r="BS41" s="117">
        <f t="shared" si="51"/>
        <v>0</v>
      </c>
      <c r="BT41" s="117">
        <f t="shared" si="52"/>
        <v>0</v>
      </c>
      <c r="BU41" s="117">
        <f t="shared" si="53"/>
        <v>0</v>
      </c>
      <c r="BV41" s="117">
        <f t="shared" si="11"/>
        <v>0</v>
      </c>
      <c r="BW41" s="117">
        <f t="shared" si="12"/>
        <v>0</v>
      </c>
      <c r="BX41" s="117">
        <f t="shared" si="13"/>
        <v>0</v>
      </c>
      <c r="BY41" s="117">
        <f t="shared" si="14"/>
        <v>0</v>
      </c>
      <c r="BZ41" s="117">
        <f t="shared" si="54"/>
        <v>0</v>
      </c>
      <c r="CA41" s="117">
        <f t="shared" si="55"/>
        <v>0</v>
      </c>
      <c r="CB41" s="117">
        <f t="shared" si="56"/>
        <v>1</v>
      </c>
      <c r="CC41" s="117">
        <f t="shared" si="15"/>
        <v>1</v>
      </c>
      <c r="CD41" s="117">
        <f t="shared" si="16"/>
        <v>0</v>
      </c>
      <c r="CE41" s="117">
        <f t="shared" si="57"/>
        <v>0</v>
      </c>
      <c r="CF41" s="117">
        <f t="shared" si="17"/>
        <v>0</v>
      </c>
      <c r="CG41" s="117">
        <f t="shared" si="58"/>
        <v>0</v>
      </c>
      <c r="CH41" s="117">
        <f t="shared" si="59"/>
        <v>0</v>
      </c>
      <c r="CI41" s="117">
        <f t="shared" si="18"/>
        <v>0</v>
      </c>
      <c r="CJ41" s="117">
        <f t="shared" si="19"/>
        <v>1</v>
      </c>
      <c r="CK41" s="117">
        <f t="shared" si="20"/>
        <v>1</v>
      </c>
      <c r="CL41" s="117">
        <f t="shared" si="60"/>
        <v>1</v>
      </c>
      <c r="CM41" s="117">
        <f t="shared" si="61"/>
        <v>0</v>
      </c>
      <c r="CN41" s="117">
        <f t="shared" si="62"/>
        <v>1</v>
      </c>
      <c r="CO41" s="117">
        <f t="shared" si="63"/>
        <v>1</v>
      </c>
      <c r="CP41" s="117">
        <f t="shared" si="64"/>
        <v>0</v>
      </c>
      <c r="CQ41" s="117">
        <f t="shared" si="65"/>
        <v>0</v>
      </c>
      <c r="CR41" s="117">
        <f t="shared" si="66"/>
        <v>1</v>
      </c>
      <c r="CS41" s="117">
        <f t="shared" si="21"/>
        <v>0</v>
      </c>
      <c r="CT41" s="117">
        <f t="shared" si="22"/>
        <v>0</v>
      </c>
      <c r="CU41" s="117">
        <f t="shared" si="23"/>
        <v>0</v>
      </c>
      <c r="CV41" s="117">
        <f t="shared" si="67"/>
        <v>1</v>
      </c>
      <c r="CW41" s="117">
        <f t="shared" si="68"/>
        <v>0</v>
      </c>
      <c r="CX41" s="117">
        <f t="shared" si="24"/>
        <v>1</v>
      </c>
      <c r="CY41" s="117">
        <f t="shared" si="25"/>
        <v>0</v>
      </c>
      <c r="CZ41" s="117">
        <f t="shared" si="69"/>
        <v>1</v>
      </c>
      <c r="DA41" s="117">
        <f t="shared" si="70"/>
        <v>0</v>
      </c>
      <c r="DB41" s="117">
        <f t="shared" si="84"/>
        <v>1</v>
      </c>
      <c r="DC41" s="117">
        <f t="shared" si="26"/>
        <v>1</v>
      </c>
      <c r="DD41" s="117">
        <f t="shared" si="71"/>
        <v>0</v>
      </c>
      <c r="DE41" s="117">
        <f t="shared" si="72"/>
        <v>1</v>
      </c>
      <c r="DF41" s="117">
        <f t="shared" si="27"/>
        <v>0</v>
      </c>
      <c r="DG41" s="117">
        <f t="shared" si="28"/>
        <v>0</v>
      </c>
      <c r="DH41" s="117">
        <f t="shared" si="29"/>
        <v>0</v>
      </c>
      <c r="DI41" s="117">
        <f t="shared" si="73"/>
        <v>0</v>
      </c>
      <c r="DJ41" s="117">
        <f t="shared" si="74"/>
        <v>0</v>
      </c>
      <c r="DK41" s="117">
        <f t="shared" si="75"/>
        <v>0</v>
      </c>
      <c r="DL41" s="117">
        <f t="shared" si="30"/>
        <v>0</v>
      </c>
      <c r="DM41" s="117">
        <f t="shared" si="31"/>
        <v>0</v>
      </c>
      <c r="DN41" s="117">
        <f t="shared" si="32"/>
        <v>0</v>
      </c>
      <c r="DO41" s="117">
        <f t="shared" si="76"/>
        <v>1</v>
      </c>
      <c r="DP41" s="117">
        <f t="shared" si="77"/>
        <v>0</v>
      </c>
      <c r="DQ41" s="117">
        <f t="shared" si="78"/>
        <v>1</v>
      </c>
      <c r="DR41" s="117">
        <f t="shared" si="33"/>
        <v>1</v>
      </c>
      <c r="DS41" s="117">
        <f t="shared" si="34"/>
        <v>0</v>
      </c>
      <c r="DT41" s="117">
        <f t="shared" si="35"/>
        <v>1</v>
      </c>
      <c r="DU41" s="117">
        <f t="shared" si="79"/>
        <v>1</v>
      </c>
      <c r="DV41" s="117">
        <f t="shared" si="80"/>
        <v>1</v>
      </c>
      <c r="DW41" s="117">
        <f t="shared" si="81"/>
        <v>1</v>
      </c>
      <c r="DX41" s="117">
        <f t="shared" si="36"/>
        <v>0</v>
      </c>
      <c r="DY41" s="117">
        <f t="shared" si="37"/>
        <v>0</v>
      </c>
      <c r="DZ41" s="117">
        <f t="shared" si="38"/>
        <v>0</v>
      </c>
      <c r="EA41" s="117">
        <f t="shared" si="39"/>
        <v>1</v>
      </c>
      <c r="EB41" s="117">
        <f t="shared" si="40"/>
        <v>0</v>
      </c>
      <c r="EC41" s="117">
        <f t="shared" si="41"/>
        <v>1</v>
      </c>
      <c r="ED41" s="118">
        <f t="shared" si="82"/>
        <v>0</v>
      </c>
      <c r="EE41" s="118">
        <f t="shared" si="83"/>
        <v>0</v>
      </c>
      <c r="EF41" s="7"/>
      <c r="EG41" s="7"/>
      <c r="EH41" s="7"/>
      <c r="EI41" s="7"/>
    </row>
    <row r="42" spans="1:139" ht="17.100000000000001" customHeight="1" thickBot="1" x14ac:dyDescent="0.3">
      <c r="A42" s="775"/>
      <c r="B42" s="778"/>
      <c r="C42" s="173">
        <v>10</v>
      </c>
      <c r="D42" s="108" t="s">
        <v>514</v>
      </c>
      <c r="E42" s="73" t="s">
        <v>457</v>
      </c>
      <c r="F42" s="162" t="s">
        <v>585</v>
      </c>
      <c r="G42" s="165" t="s">
        <v>454</v>
      </c>
      <c r="H42" s="162" t="s">
        <v>590</v>
      </c>
      <c r="I42" s="147" t="s">
        <v>603</v>
      </c>
      <c r="J42" s="86" t="s">
        <v>456</v>
      </c>
      <c r="K42" s="129" t="s">
        <v>511</v>
      </c>
      <c r="L42" s="73" t="s">
        <v>458</v>
      </c>
      <c r="M42" s="162" t="s">
        <v>341</v>
      </c>
      <c r="N42" s="165" t="s">
        <v>287</v>
      </c>
      <c r="O42" s="162" t="s">
        <v>268</v>
      </c>
      <c r="P42" s="147" t="s">
        <v>576</v>
      </c>
      <c r="Q42" s="86" t="s">
        <v>581</v>
      </c>
      <c r="R42" s="302" t="s">
        <v>354</v>
      </c>
      <c r="S42" s="155" t="s">
        <v>509</v>
      </c>
      <c r="T42" s="162" t="s">
        <v>516</v>
      </c>
      <c r="U42" s="165" t="s">
        <v>387</v>
      </c>
      <c r="V42" s="162" t="s">
        <v>592</v>
      </c>
      <c r="W42" s="147" t="s">
        <v>572</v>
      </c>
      <c r="X42" s="86" t="s">
        <v>523</v>
      </c>
      <c r="Y42" s="42" t="s">
        <v>49</v>
      </c>
      <c r="Z42" s="10" t="s">
        <v>67</v>
      </c>
      <c r="AA42" s="6"/>
      <c r="AB42" s="279" t="s">
        <v>585</v>
      </c>
      <c r="AC42" s="279" t="s">
        <v>585</v>
      </c>
      <c r="AD42" s="279" t="s">
        <v>585</v>
      </c>
      <c r="AE42" s="279" t="s">
        <v>268</v>
      </c>
      <c r="AF42" s="279" t="s">
        <v>268</v>
      </c>
      <c r="AG42" s="279" t="s">
        <v>267</v>
      </c>
      <c r="AH42" s="279" t="s">
        <v>267</v>
      </c>
      <c r="AI42" s="279" t="s">
        <v>457</v>
      </c>
      <c r="AJ42" s="279" t="s">
        <v>457</v>
      </c>
      <c r="AK42" s="279" t="s">
        <v>457</v>
      </c>
      <c r="AL42" s="279" t="s">
        <v>519</v>
      </c>
      <c r="AM42" s="279" t="s">
        <v>519</v>
      </c>
      <c r="AN42" s="279" t="s">
        <v>583</v>
      </c>
      <c r="AO42" s="279" t="s">
        <v>583</v>
      </c>
      <c r="AP42" s="279" t="s">
        <v>515</v>
      </c>
      <c r="AQ42" s="279" t="s">
        <v>515</v>
      </c>
      <c r="AR42" s="279" t="s">
        <v>515</v>
      </c>
      <c r="AS42" s="279" t="s">
        <v>519</v>
      </c>
      <c r="AT42" s="279" t="s">
        <v>519</v>
      </c>
      <c r="AU42" s="279" t="s">
        <v>583</v>
      </c>
      <c r="AV42" s="279" t="s">
        <v>583</v>
      </c>
      <c r="AX42" s="118"/>
      <c r="AY42" s="118">
        <f t="shared" si="42"/>
        <v>0</v>
      </c>
      <c r="AZ42" s="118">
        <f t="shared" si="43"/>
        <v>1</v>
      </c>
      <c r="BA42" s="118">
        <f t="shared" si="0"/>
        <v>1</v>
      </c>
      <c r="BB42" s="118">
        <f t="shared" si="44"/>
        <v>1</v>
      </c>
      <c r="BC42" s="118">
        <f t="shared" si="45"/>
        <v>0</v>
      </c>
      <c r="BD42" s="118">
        <f t="shared" si="1"/>
        <v>1</v>
      </c>
      <c r="BE42" s="117">
        <f t="shared" si="46"/>
        <v>0</v>
      </c>
      <c r="BF42" s="118">
        <f t="shared" si="2"/>
        <v>1</v>
      </c>
      <c r="BG42" s="118">
        <f t="shared" si="3"/>
        <v>1</v>
      </c>
      <c r="BH42" s="117">
        <f t="shared" si="4"/>
        <v>0</v>
      </c>
      <c r="BI42" s="118">
        <f t="shared" si="5"/>
        <v>1</v>
      </c>
      <c r="BJ42" s="118">
        <f t="shared" si="47"/>
        <v>1</v>
      </c>
      <c r="BK42" s="118">
        <f t="shared" si="48"/>
        <v>0</v>
      </c>
      <c r="BL42" s="118">
        <f t="shared" si="6"/>
        <v>1</v>
      </c>
      <c r="BM42" s="117">
        <f t="shared" si="7"/>
        <v>1</v>
      </c>
      <c r="BN42" s="117">
        <f t="shared" si="8"/>
        <v>0</v>
      </c>
      <c r="BO42" s="117">
        <f t="shared" si="9"/>
        <v>1</v>
      </c>
      <c r="BP42" s="117">
        <f t="shared" si="49"/>
        <v>0</v>
      </c>
      <c r="BQ42" s="117">
        <f t="shared" si="50"/>
        <v>1</v>
      </c>
      <c r="BR42" s="117">
        <f t="shared" si="10"/>
        <v>1</v>
      </c>
      <c r="BS42" s="117">
        <f t="shared" si="51"/>
        <v>0</v>
      </c>
      <c r="BT42" s="117">
        <f t="shared" si="52"/>
        <v>0</v>
      </c>
      <c r="BU42" s="117">
        <f t="shared" si="53"/>
        <v>0</v>
      </c>
      <c r="BV42" s="117">
        <f t="shared" si="11"/>
        <v>0</v>
      </c>
      <c r="BW42" s="117">
        <f t="shared" si="12"/>
        <v>0</v>
      </c>
      <c r="BX42" s="117">
        <f t="shared" si="13"/>
        <v>0</v>
      </c>
      <c r="BY42" s="117">
        <f t="shared" si="14"/>
        <v>0</v>
      </c>
      <c r="BZ42" s="117">
        <f t="shared" si="54"/>
        <v>0</v>
      </c>
      <c r="CA42" s="117">
        <f t="shared" si="55"/>
        <v>0</v>
      </c>
      <c r="CB42" s="117">
        <f t="shared" si="56"/>
        <v>1</v>
      </c>
      <c r="CC42" s="117">
        <f t="shared" si="15"/>
        <v>1</v>
      </c>
      <c r="CD42" s="117">
        <f t="shared" si="16"/>
        <v>0</v>
      </c>
      <c r="CE42" s="117">
        <f t="shared" si="57"/>
        <v>0</v>
      </c>
      <c r="CF42" s="117">
        <f t="shared" si="17"/>
        <v>0</v>
      </c>
      <c r="CG42" s="117">
        <f t="shared" si="58"/>
        <v>0</v>
      </c>
      <c r="CH42" s="117">
        <f t="shared" si="59"/>
        <v>0</v>
      </c>
      <c r="CI42" s="117">
        <f t="shared" si="18"/>
        <v>0</v>
      </c>
      <c r="CJ42" s="117">
        <f t="shared" si="19"/>
        <v>1</v>
      </c>
      <c r="CK42" s="117">
        <f t="shared" si="20"/>
        <v>1</v>
      </c>
      <c r="CL42" s="117">
        <f t="shared" si="60"/>
        <v>1</v>
      </c>
      <c r="CM42" s="117">
        <f t="shared" si="61"/>
        <v>0</v>
      </c>
      <c r="CN42" s="117">
        <f t="shared" si="62"/>
        <v>1</v>
      </c>
      <c r="CO42" s="117">
        <f t="shared" si="63"/>
        <v>1</v>
      </c>
      <c r="CP42" s="117">
        <f t="shared" si="64"/>
        <v>0</v>
      </c>
      <c r="CQ42" s="117">
        <f t="shared" si="65"/>
        <v>0</v>
      </c>
      <c r="CR42" s="117">
        <f t="shared" si="66"/>
        <v>1</v>
      </c>
      <c r="CS42" s="117">
        <f t="shared" si="21"/>
        <v>0</v>
      </c>
      <c r="CT42" s="117">
        <f t="shared" si="22"/>
        <v>0</v>
      </c>
      <c r="CU42" s="117">
        <f t="shared" si="23"/>
        <v>0</v>
      </c>
      <c r="CV42" s="117">
        <f t="shared" si="67"/>
        <v>1</v>
      </c>
      <c r="CW42" s="117">
        <f t="shared" si="68"/>
        <v>0</v>
      </c>
      <c r="CX42" s="117">
        <f t="shared" si="24"/>
        <v>1</v>
      </c>
      <c r="CY42" s="117">
        <f t="shared" si="25"/>
        <v>0</v>
      </c>
      <c r="CZ42" s="117">
        <f t="shared" si="69"/>
        <v>1</v>
      </c>
      <c r="DA42" s="117">
        <f t="shared" si="70"/>
        <v>0</v>
      </c>
      <c r="DB42" s="117">
        <f t="shared" si="84"/>
        <v>1</v>
      </c>
      <c r="DC42" s="117">
        <f t="shared" si="26"/>
        <v>1</v>
      </c>
      <c r="DD42" s="117">
        <f t="shared" si="71"/>
        <v>0</v>
      </c>
      <c r="DE42" s="117">
        <f t="shared" si="72"/>
        <v>1</v>
      </c>
      <c r="DF42" s="117">
        <f t="shared" si="27"/>
        <v>0</v>
      </c>
      <c r="DG42" s="117">
        <f t="shared" si="28"/>
        <v>0</v>
      </c>
      <c r="DH42" s="117">
        <f t="shared" si="29"/>
        <v>0</v>
      </c>
      <c r="DI42" s="117">
        <f t="shared" si="73"/>
        <v>0</v>
      </c>
      <c r="DJ42" s="117">
        <f t="shared" si="74"/>
        <v>0</v>
      </c>
      <c r="DK42" s="117">
        <f t="shared" si="75"/>
        <v>0</v>
      </c>
      <c r="DL42" s="117">
        <f t="shared" si="30"/>
        <v>0</v>
      </c>
      <c r="DM42" s="117">
        <f t="shared" si="31"/>
        <v>0</v>
      </c>
      <c r="DN42" s="117">
        <f t="shared" si="32"/>
        <v>0</v>
      </c>
      <c r="DO42" s="117">
        <f t="shared" si="76"/>
        <v>1</v>
      </c>
      <c r="DP42" s="117">
        <f t="shared" si="77"/>
        <v>0</v>
      </c>
      <c r="DQ42" s="117">
        <f t="shared" si="78"/>
        <v>1</v>
      </c>
      <c r="DR42" s="117">
        <f t="shared" si="33"/>
        <v>1</v>
      </c>
      <c r="DS42" s="117">
        <f t="shared" si="34"/>
        <v>0</v>
      </c>
      <c r="DT42" s="117">
        <f t="shared" si="35"/>
        <v>1</v>
      </c>
      <c r="DU42" s="117">
        <f t="shared" si="79"/>
        <v>1</v>
      </c>
      <c r="DV42" s="117">
        <f t="shared" si="80"/>
        <v>1</v>
      </c>
      <c r="DW42" s="117">
        <f t="shared" si="81"/>
        <v>1</v>
      </c>
      <c r="DX42" s="117">
        <f t="shared" si="36"/>
        <v>0</v>
      </c>
      <c r="DY42" s="117">
        <f t="shared" si="37"/>
        <v>0</v>
      </c>
      <c r="DZ42" s="117">
        <f t="shared" si="38"/>
        <v>0</v>
      </c>
      <c r="EA42" s="117">
        <f t="shared" si="39"/>
        <v>1</v>
      </c>
      <c r="EB42" s="117">
        <f t="shared" si="40"/>
        <v>0</v>
      </c>
      <c r="EC42" s="117">
        <f t="shared" si="41"/>
        <v>1</v>
      </c>
      <c r="ED42" s="118">
        <f t="shared" si="82"/>
        <v>0</v>
      </c>
      <c r="EE42" s="118">
        <f t="shared" si="83"/>
        <v>0</v>
      </c>
      <c r="EF42" s="7"/>
      <c r="EG42" s="7"/>
      <c r="EH42" s="7"/>
      <c r="EI42" s="7"/>
    </row>
    <row r="43" spans="1:139" ht="17.100000000000001" customHeight="1" thickTop="1" x14ac:dyDescent="0.25">
      <c r="A43" s="773">
        <v>4</v>
      </c>
      <c r="B43" s="776" t="s">
        <v>19</v>
      </c>
      <c r="C43" s="221">
        <v>0</v>
      </c>
      <c r="D43" s="308"/>
      <c r="E43" s="315" t="s">
        <v>569</v>
      </c>
      <c r="F43" s="312" t="s">
        <v>569</v>
      </c>
      <c r="G43" s="316"/>
      <c r="H43" s="312"/>
      <c r="I43" s="313"/>
      <c r="J43" s="314"/>
      <c r="K43" s="308"/>
      <c r="L43" s="315"/>
      <c r="M43" s="318"/>
      <c r="N43" s="316" t="s">
        <v>562</v>
      </c>
      <c r="O43" s="312"/>
      <c r="P43" s="313" t="s">
        <v>562</v>
      </c>
      <c r="Q43" s="314"/>
      <c r="R43" s="317"/>
      <c r="S43" s="318"/>
      <c r="T43" s="319"/>
      <c r="U43" s="316"/>
      <c r="V43" s="312"/>
      <c r="W43" s="313"/>
      <c r="X43" s="314"/>
      <c r="Y43" s="42" t="s">
        <v>50</v>
      </c>
      <c r="Z43" s="10" t="s">
        <v>591</v>
      </c>
      <c r="AA43" s="6"/>
      <c r="AB43" s="279" t="s">
        <v>516</v>
      </c>
      <c r="AC43" s="279" t="s">
        <v>516</v>
      </c>
      <c r="AD43" s="279" t="s">
        <v>516</v>
      </c>
      <c r="AE43" s="279" t="s">
        <v>592</v>
      </c>
      <c r="AF43" s="279" t="s">
        <v>592</v>
      </c>
      <c r="AG43" s="279" t="s">
        <v>592</v>
      </c>
      <c r="AH43" s="279" t="s">
        <v>592</v>
      </c>
      <c r="AI43" s="279" t="s">
        <v>585</v>
      </c>
      <c r="AJ43" s="279" t="s">
        <v>585</v>
      </c>
      <c r="AK43" s="279" t="s">
        <v>585</v>
      </c>
      <c r="AL43" s="279" t="s">
        <v>268</v>
      </c>
      <c r="AM43" s="279" t="s">
        <v>268</v>
      </c>
      <c r="AN43" s="279" t="s">
        <v>592</v>
      </c>
      <c r="AO43" s="279" t="s">
        <v>592</v>
      </c>
      <c r="AP43" s="279" t="s">
        <v>516</v>
      </c>
      <c r="AQ43" s="279" t="s">
        <v>516</v>
      </c>
      <c r="AR43" s="279" t="s">
        <v>516</v>
      </c>
      <c r="AS43" s="279" t="s">
        <v>268</v>
      </c>
      <c r="AT43" s="279" t="s">
        <v>268</v>
      </c>
      <c r="AU43" s="279" t="s">
        <v>592</v>
      </c>
      <c r="AV43" s="279" t="s">
        <v>592</v>
      </c>
      <c r="AX43" s="118"/>
      <c r="AY43" s="118">
        <f t="shared" si="42"/>
        <v>0</v>
      </c>
      <c r="AZ43" s="118">
        <f t="shared" si="43"/>
        <v>0</v>
      </c>
      <c r="BA43" s="118">
        <f t="shared" si="0"/>
        <v>0</v>
      </c>
      <c r="BB43" s="118">
        <f t="shared" si="44"/>
        <v>0</v>
      </c>
      <c r="BC43" s="118">
        <f t="shared" si="45"/>
        <v>0</v>
      </c>
      <c r="BD43" s="118">
        <f t="shared" si="1"/>
        <v>0</v>
      </c>
      <c r="BE43" s="117">
        <f t="shared" si="46"/>
        <v>0</v>
      </c>
      <c r="BF43" s="118">
        <f t="shared" si="2"/>
        <v>0</v>
      </c>
      <c r="BG43" s="118">
        <f t="shared" si="3"/>
        <v>0</v>
      </c>
      <c r="BH43" s="117">
        <f t="shared" si="4"/>
        <v>0</v>
      </c>
      <c r="BI43" s="118">
        <f t="shared" si="5"/>
        <v>0</v>
      </c>
      <c r="BJ43" s="118">
        <f t="shared" si="47"/>
        <v>0</v>
      </c>
      <c r="BK43" s="118">
        <f t="shared" si="48"/>
        <v>0</v>
      </c>
      <c r="BL43" s="118">
        <f t="shared" si="6"/>
        <v>0</v>
      </c>
      <c r="BM43" s="117">
        <f t="shared" si="7"/>
        <v>0</v>
      </c>
      <c r="BN43" s="117">
        <f t="shared" si="8"/>
        <v>0</v>
      </c>
      <c r="BO43" s="117">
        <f t="shared" si="9"/>
        <v>0</v>
      </c>
      <c r="BP43" s="117">
        <f t="shared" si="49"/>
        <v>0</v>
      </c>
      <c r="BQ43" s="117">
        <f t="shared" si="50"/>
        <v>0</v>
      </c>
      <c r="BR43" s="117">
        <f t="shared" si="10"/>
        <v>0</v>
      </c>
      <c r="BS43" s="117">
        <f t="shared" si="51"/>
        <v>0</v>
      </c>
      <c r="BT43" s="117">
        <f t="shared" si="52"/>
        <v>0</v>
      </c>
      <c r="BU43" s="117">
        <f t="shared" si="53"/>
        <v>0</v>
      </c>
      <c r="BV43" s="117">
        <f t="shared" si="11"/>
        <v>0</v>
      </c>
      <c r="BW43" s="117">
        <f t="shared" si="12"/>
        <v>0</v>
      </c>
      <c r="BX43" s="117">
        <f t="shared" si="13"/>
        <v>0</v>
      </c>
      <c r="BY43" s="117">
        <f t="shared" si="14"/>
        <v>0</v>
      </c>
      <c r="BZ43" s="117">
        <f t="shared" si="54"/>
        <v>0</v>
      </c>
      <c r="CA43" s="117">
        <f t="shared" si="55"/>
        <v>0</v>
      </c>
      <c r="CB43" s="117">
        <f t="shared" si="56"/>
        <v>0</v>
      </c>
      <c r="CC43" s="117">
        <f t="shared" si="15"/>
        <v>0</v>
      </c>
      <c r="CD43" s="117">
        <f t="shared" si="16"/>
        <v>0</v>
      </c>
      <c r="CE43" s="117">
        <f t="shared" si="57"/>
        <v>0</v>
      </c>
      <c r="CF43" s="117">
        <f t="shared" si="17"/>
        <v>0</v>
      </c>
      <c r="CG43" s="117">
        <f t="shared" si="58"/>
        <v>2</v>
      </c>
      <c r="CH43" s="117">
        <f t="shared" si="59"/>
        <v>2</v>
      </c>
      <c r="CI43" s="117">
        <f t="shared" si="18"/>
        <v>0</v>
      </c>
      <c r="CJ43" s="117">
        <f t="shared" si="19"/>
        <v>0</v>
      </c>
      <c r="CK43" s="117">
        <f t="shared" si="20"/>
        <v>0</v>
      </c>
      <c r="CL43" s="117">
        <f t="shared" si="60"/>
        <v>0</v>
      </c>
      <c r="CM43" s="117">
        <f t="shared" si="61"/>
        <v>0</v>
      </c>
      <c r="CN43" s="117">
        <f t="shared" si="62"/>
        <v>0</v>
      </c>
      <c r="CO43" s="117">
        <f t="shared" si="63"/>
        <v>0</v>
      </c>
      <c r="CP43" s="117">
        <f t="shared" si="64"/>
        <v>0</v>
      </c>
      <c r="CQ43" s="117">
        <f t="shared" si="65"/>
        <v>0</v>
      </c>
      <c r="CR43" s="117">
        <f t="shared" si="66"/>
        <v>0</v>
      </c>
      <c r="CS43" s="117">
        <f t="shared" si="21"/>
        <v>0</v>
      </c>
      <c r="CT43" s="117">
        <f t="shared" si="22"/>
        <v>0</v>
      </c>
      <c r="CU43" s="117">
        <f t="shared" si="23"/>
        <v>0</v>
      </c>
      <c r="CV43" s="117">
        <f t="shared" si="67"/>
        <v>0</v>
      </c>
      <c r="CW43" s="117">
        <f t="shared" si="68"/>
        <v>0</v>
      </c>
      <c r="CX43" s="117">
        <f t="shared" si="24"/>
        <v>0</v>
      </c>
      <c r="CY43" s="117">
        <f t="shared" si="25"/>
        <v>0</v>
      </c>
      <c r="CZ43" s="117">
        <f t="shared" si="69"/>
        <v>0</v>
      </c>
      <c r="DA43" s="117">
        <f t="shared" si="70"/>
        <v>0</v>
      </c>
      <c r="DB43" s="117">
        <f t="shared" si="84"/>
        <v>0</v>
      </c>
      <c r="DC43" s="117">
        <f t="shared" si="26"/>
        <v>0</v>
      </c>
      <c r="DD43" s="117">
        <f t="shared" si="71"/>
        <v>0</v>
      </c>
      <c r="DE43" s="117">
        <f t="shared" si="72"/>
        <v>0</v>
      </c>
      <c r="DF43" s="117">
        <f t="shared" si="27"/>
        <v>0</v>
      </c>
      <c r="DG43" s="117">
        <f t="shared" si="28"/>
        <v>0</v>
      </c>
      <c r="DH43" s="117">
        <f t="shared" si="29"/>
        <v>0</v>
      </c>
      <c r="DI43" s="117">
        <f t="shared" si="73"/>
        <v>0</v>
      </c>
      <c r="DJ43" s="117">
        <f t="shared" si="74"/>
        <v>0</v>
      </c>
      <c r="DK43" s="117">
        <f t="shared" si="75"/>
        <v>0</v>
      </c>
      <c r="DL43" s="117">
        <f t="shared" si="30"/>
        <v>0</v>
      </c>
      <c r="DM43" s="117">
        <f t="shared" si="31"/>
        <v>0</v>
      </c>
      <c r="DN43" s="117">
        <f t="shared" si="32"/>
        <v>0</v>
      </c>
      <c r="DO43" s="117">
        <f t="shared" si="76"/>
        <v>0</v>
      </c>
      <c r="DP43" s="117">
        <f t="shared" si="77"/>
        <v>0</v>
      </c>
      <c r="DQ43" s="117">
        <f t="shared" si="78"/>
        <v>0</v>
      </c>
      <c r="DR43" s="117">
        <f t="shared" si="33"/>
        <v>0</v>
      </c>
      <c r="DS43" s="117">
        <f t="shared" si="34"/>
        <v>0</v>
      </c>
      <c r="DT43" s="117">
        <f t="shared" si="35"/>
        <v>0</v>
      </c>
      <c r="DU43" s="117">
        <f t="shared" si="79"/>
        <v>0</v>
      </c>
      <c r="DV43" s="117">
        <f t="shared" si="80"/>
        <v>0</v>
      </c>
      <c r="DW43" s="117">
        <f t="shared" si="81"/>
        <v>0</v>
      </c>
      <c r="DX43" s="117">
        <f t="shared" si="36"/>
        <v>0</v>
      </c>
      <c r="DY43" s="117">
        <f t="shared" si="37"/>
        <v>0</v>
      </c>
      <c r="DZ43" s="117">
        <f t="shared" si="38"/>
        <v>0</v>
      </c>
      <c r="EA43" s="117">
        <f t="shared" si="39"/>
        <v>0</v>
      </c>
      <c r="EB43" s="117">
        <f t="shared" si="40"/>
        <v>0</v>
      </c>
      <c r="EC43" s="117">
        <f t="shared" si="41"/>
        <v>0</v>
      </c>
      <c r="ED43" s="118">
        <f t="shared" si="82"/>
        <v>0</v>
      </c>
      <c r="EE43" s="118">
        <f t="shared" si="83"/>
        <v>0</v>
      </c>
      <c r="EF43" s="7"/>
      <c r="EG43" s="7"/>
      <c r="EH43" s="7"/>
      <c r="EI43" s="7"/>
    </row>
    <row r="44" spans="1:139" ht="17.100000000000001" customHeight="1" x14ac:dyDescent="0.25">
      <c r="A44" s="774"/>
      <c r="B44" s="777"/>
      <c r="C44" s="174">
        <v>1</v>
      </c>
      <c r="D44" s="61" t="s">
        <v>573</v>
      </c>
      <c r="E44" s="72" t="s">
        <v>569</v>
      </c>
      <c r="F44" s="201" t="s">
        <v>569</v>
      </c>
      <c r="G44" s="211" t="s">
        <v>387</v>
      </c>
      <c r="H44" s="201" t="s">
        <v>524</v>
      </c>
      <c r="I44" s="145" t="s">
        <v>454</v>
      </c>
      <c r="J44" s="91" t="s">
        <v>620</v>
      </c>
      <c r="K44" s="61" t="s">
        <v>341</v>
      </c>
      <c r="L44" s="72" t="s">
        <v>456</v>
      </c>
      <c r="M44" s="72" t="s">
        <v>585</v>
      </c>
      <c r="N44" s="211" t="s">
        <v>562</v>
      </c>
      <c r="O44" s="201" t="s">
        <v>588</v>
      </c>
      <c r="P44" s="145" t="s">
        <v>562</v>
      </c>
      <c r="Q44" s="91" t="s">
        <v>584</v>
      </c>
      <c r="R44" s="164" t="s">
        <v>287</v>
      </c>
      <c r="S44" s="153" t="s">
        <v>516</v>
      </c>
      <c r="T44" s="201" t="s">
        <v>572</v>
      </c>
      <c r="U44" s="211" t="s">
        <v>570</v>
      </c>
      <c r="V44" s="201" t="s">
        <v>581</v>
      </c>
      <c r="W44" s="145" t="s">
        <v>592</v>
      </c>
      <c r="X44" s="91" t="s">
        <v>237</v>
      </c>
      <c r="Y44" s="42" t="s">
        <v>51</v>
      </c>
      <c r="Z44" s="10" t="s">
        <v>69</v>
      </c>
      <c r="AA44" s="6"/>
      <c r="AB44" s="279" t="s">
        <v>516</v>
      </c>
      <c r="AC44" s="279" t="s">
        <v>516</v>
      </c>
      <c r="AD44" s="279" t="s">
        <v>516</v>
      </c>
      <c r="AE44" s="279" t="s">
        <v>592</v>
      </c>
      <c r="AF44" s="279" t="s">
        <v>592</v>
      </c>
      <c r="AG44" s="279" t="s">
        <v>592</v>
      </c>
      <c r="AH44" s="279" t="s">
        <v>592</v>
      </c>
      <c r="AI44" s="279" t="s">
        <v>585</v>
      </c>
      <c r="AJ44" s="279" t="s">
        <v>585</v>
      </c>
      <c r="AK44" s="279" t="s">
        <v>585</v>
      </c>
      <c r="AL44" s="279" t="s">
        <v>268</v>
      </c>
      <c r="AM44" s="279" t="s">
        <v>268</v>
      </c>
      <c r="AN44" s="279" t="s">
        <v>592</v>
      </c>
      <c r="AO44" s="279" t="s">
        <v>592</v>
      </c>
      <c r="AP44" s="279" t="s">
        <v>516</v>
      </c>
      <c r="AQ44" s="279" t="s">
        <v>516</v>
      </c>
      <c r="AR44" s="279" t="s">
        <v>516</v>
      </c>
      <c r="AS44" s="279" t="s">
        <v>268</v>
      </c>
      <c r="AT44" s="279" t="s">
        <v>268</v>
      </c>
      <c r="AU44" s="279" t="s">
        <v>592</v>
      </c>
      <c r="AV44" s="279" t="s">
        <v>592</v>
      </c>
      <c r="AX44" s="118"/>
      <c r="AY44" s="118">
        <f t="shared" si="42"/>
        <v>1</v>
      </c>
      <c r="AZ44" s="118">
        <f t="shared" si="43"/>
        <v>0</v>
      </c>
      <c r="BA44" s="118">
        <f t="shared" si="0"/>
        <v>0</v>
      </c>
      <c r="BB44" s="118">
        <f t="shared" si="44"/>
        <v>1</v>
      </c>
      <c r="BC44" s="118">
        <f t="shared" si="45"/>
        <v>1</v>
      </c>
      <c r="BD44" s="118">
        <f t="shared" si="1"/>
        <v>1</v>
      </c>
      <c r="BE44" s="117">
        <f t="shared" si="46"/>
        <v>0</v>
      </c>
      <c r="BF44" s="118">
        <f t="shared" si="2"/>
        <v>1</v>
      </c>
      <c r="BG44" s="118">
        <f t="shared" si="3"/>
        <v>0</v>
      </c>
      <c r="BH44" s="117">
        <f t="shared" si="4"/>
        <v>0</v>
      </c>
      <c r="BI44" s="118">
        <f t="shared" si="5"/>
        <v>0</v>
      </c>
      <c r="BJ44" s="118">
        <f t="shared" si="47"/>
        <v>1</v>
      </c>
      <c r="BK44" s="118">
        <f t="shared" si="48"/>
        <v>0</v>
      </c>
      <c r="BL44" s="118">
        <f t="shared" si="6"/>
        <v>1</v>
      </c>
      <c r="BM44" s="117">
        <f t="shared" si="7"/>
        <v>0</v>
      </c>
      <c r="BN44" s="117">
        <f t="shared" si="8"/>
        <v>0</v>
      </c>
      <c r="BO44" s="117">
        <f t="shared" si="9"/>
        <v>0</v>
      </c>
      <c r="BP44" s="117">
        <f t="shared" si="49"/>
        <v>0</v>
      </c>
      <c r="BQ44" s="117">
        <f t="shared" si="50"/>
        <v>1</v>
      </c>
      <c r="BR44" s="117">
        <f t="shared" si="10"/>
        <v>1</v>
      </c>
      <c r="BS44" s="117">
        <f t="shared" si="51"/>
        <v>1</v>
      </c>
      <c r="BT44" s="117">
        <f t="shared" si="52"/>
        <v>0</v>
      </c>
      <c r="BU44" s="117">
        <f t="shared" si="53"/>
        <v>1</v>
      </c>
      <c r="BV44" s="117">
        <f t="shared" si="11"/>
        <v>0</v>
      </c>
      <c r="BW44" s="117">
        <f t="shared" si="12"/>
        <v>0</v>
      </c>
      <c r="BX44" s="117">
        <f t="shared" si="13"/>
        <v>0</v>
      </c>
      <c r="BY44" s="117">
        <f t="shared" si="14"/>
        <v>0</v>
      </c>
      <c r="BZ44" s="117">
        <f t="shared" si="54"/>
        <v>0</v>
      </c>
      <c r="CA44" s="117">
        <f t="shared" si="55"/>
        <v>0</v>
      </c>
      <c r="CB44" s="117">
        <f t="shared" si="56"/>
        <v>0</v>
      </c>
      <c r="CC44" s="117">
        <f t="shared" si="15"/>
        <v>0</v>
      </c>
      <c r="CD44" s="117">
        <f t="shared" si="16"/>
        <v>0</v>
      </c>
      <c r="CE44" s="117">
        <f t="shared" si="57"/>
        <v>0</v>
      </c>
      <c r="CF44" s="117">
        <f t="shared" si="17"/>
        <v>0</v>
      </c>
      <c r="CG44" s="117">
        <f t="shared" si="58"/>
        <v>2</v>
      </c>
      <c r="CH44" s="117">
        <f t="shared" si="59"/>
        <v>2</v>
      </c>
      <c r="CI44" s="117">
        <f t="shared" si="18"/>
        <v>1</v>
      </c>
      <c r="CJ44" s="117">
        <f t="shared" si="19"/>
        <v>0</v>
      </c>
      <c r="CK44" s="117">
        <f t="shared" si="20"/>
        <v>1</v>
      </c>
      <c r="CL44" s="117">
        <f t="shared" si="60"/>
        <v>1</v>
      </c>
      <c r="CM44" s="117">
        <f t="shared" si="61"/>
        <v>0</v>
      </c>
      <c r="CN44" s="117">
        <f t="shared" si="62"/>
        <v>1</v>
      </c>
      <c r="CO44" s="117">
        <f t="shared" si="63"/>
        <v>1</v>
      </c>
      <c r="CP44" s="117">
        <f t="shared" si="64"/>
        <v>0</v>
      </c>
      <c r="CQ44" s="117">
        <f t="shared" si="65"/>
        <v>0</v>
      </c>
      <c r="CR44" s="117">
        <f t="shared" si="66"/>
        <v>1</v>
      </c>
      <c r="CS44" s="117">
        <f t="shared" si="21"/>
        <v>0</v>
      </c>
      <c r="CT44" s="117">
        <f t="shared" si="22"/>
        <v>0</v>
      </c>
      <c r="CU44" s="117">
        <f t="shared" si="23"/>
        <v>0</v>
      </c>
      <c r="CV44" s="117">
        <f t="shared" si="67"/>
        <v>0</v>
      </c>
      <c r="CW44" s="117">
        <f t="shared" si="68"/>
        <v>1</v>
      </c>
      <c r="CX44" s="117">
        <f t="shared" si="24"/>
        <v>1</v>
      </c>
      <c r="CY44" s="117">
        <f t="shared" si="25"/>
        <v>0</v>
      </c>
      <c r="CZ44" s="117">
        <f t="shared" si="69"/>
        <v>1</v>
      </c>
      <c r="DA44" s="117">
        <f t="shared" si="70"/>
        <v>0</v>
      </c>
      <c r="DB44" s="117">
        <f t="shared" si="84"/>
        <v>1</v>
      </c>
      <c r="DC44" s="117">
        <f t="shared" si="26"/>
        <v>1</v>
      </c>
      <c r="DD44" s="117">
        <f t="shared" si="71"/>
        <v>0</v>
      </c>
      <c r="DE44" s="117">
        <f t="shared" si="72"/>
        <v>1</v>
      </c>
      <c r="DF44" s="117">
        <f t="shared" si="27"/>
        <v>0</v>
      </c>
      <c r="DG44" s="117">
        <f t="shared" si="28"/>
        <v>0</v>
      </c>
      <c r="DH44" s="117">
        <f t="shared" si="29"/>
        <v>0</v>
      </c>
      <c r="DI44" s="117">
        <f t="shared" si="73"/>
        <v>1</v>
      </c>
      <c r="DJ44" s="117">
        <f t="shared" si="74"/>
        <v>0</v>
      </c>
      <c r="DK44" s="117">
        <f t="shared" si="75"/>
        <v>1</v>
      </c>
      <c r="DL44" s="117">
        <f t="shared" si="30"/>
        <v>0</v>
      </c>
      <c r="DM44" s="117">
        <f t="shared" si="31"/>
        <v>0</v>
      </c>
      <c r="DN44" s="117">
        <f t="shared" si="32"/>
        <v>0</v>
      </c>
      <c r="DO44" s="117">
        <f t="shared" si="76"/>
        <v>0</v>
      </c>
      <c r="DP44" s="117">
        <f t="shared" si="77"/>
        <v>0</v>
      </c>
      <c r="DQ44" s="117">
        <f t="shared" si="78"/>
        <v>0</v>
      </c>
      <c r="DR44" s="117">
        <f t="shared" si="33"/>
        <v>0</v>
      </c>
      <c r="DS44" s="117">
        <f t="shared" si="34"/>
        <v>0</v>
      </c>
      <c r="DT44" s="117">
        <f t="shared" si="35"/>
        <v>0</v>
      </c>
      <c r="DU44" s="117">
        <f t="shared" si="79"/>
        <v>0</v>
      </c>
      <c r="DV44" s="117">
        <f t="shared" si="80"/>
        <v>1</v>
      </c>
      <c r="DW44" s="117">
        <f t="shared" si="81"/>
        <v>1</v>
      </c>
      <c r="DX44" s="117">
        <f t="shared" si="36"/>
        <v>0</v>
      </c>
      <c r="DY44" s="117">
        <f t="shared" si="37"/>
        <v>0</v>
      </c>
      <c r="DZ44" s="117">
        <f t="shared" si="38"/>
        <v>0</v>
      </c>
      <c r="EA44" s="117">
        <f t="shared" si="39"/>
        <v>0</v>
      </c>
      <c r="EB44" s="117">
        <f t="shared" si="40"/>
        <v>1</v>
      </c>
      <c r="EC44" s="117">
        <f t="shared" si="41"/>
        <v>1</v>
      </c>
      <c r="ED44" s="118">
        <f t="shared" si="82"/>
        <v>0</v>
      </c>
      <c r="EE44" s="118">
        <f t="shared" si="83"/>
        <v>0</v>
      </c>
      <c r="EF44" s="7"/>
      <c r="EG44" s="7"/>
      <c r="EH44" s="7"/>
      <c r="EI44" s="7"/>
    </row>
    <row r="45" spans="1:139" ht="17.100000000000001" customHeight="1" x14ac:dyDescent="0.25">
      <c r="A45" s="774"/>
      <c r="B45" s="777"/>
      <c r="C45" s="172">
        <v>2</v>
      </c>
      <c r="D45" s="63" t="s">
        <v>573</v>
      </c>
      <c r="E45" s="65" t="s">
        <v>569</v>
      </c>
      <c r="F45" s="161" t="s">
        <v>569</v>
      </c>
      <c r="G45" s="164" t="s">
        <v>387</v>
      </c>
      <c r="H45" s="161" t="s">
        <v>524</v>
      </c>
      <c r="I45" s="146" t="s">
        <v>454</v>
      </c>
      <c r="J45" s="85" t="s">
        <v>620</v>
      </c>
      <c r="K45" s="78" t="s">
        <v>341</v>
      </c>
      <c r="L45" s="65" t="s">
        <v>456</v>
      </c>
      <c r="M45" s="65" t="s">
        <v>585</v>
      </c>
      <c r="N45" s="164" t="s">
        <v>562</v>
      </c>
      <c r="O45" s="161" t="s">
        <v>588</v>
      </c>
      <c r="P45" s="146" t="s">
        <v>562</v>
      </c>
      <c r="Q45" s="85" t="s">
        <v>584</v>
      </c>
      <c r="R45" s="78" t="s">
        <v>287</v>
      </c>
      <c r="S45" s="154" t="s">
        <v>516</v>
      </c>
      <c r="T45" s="161" t="s">
        <v>572</v>
      </c>
      <c r="U45" s="164" t="s">
        <v>570</v>
      </c>
      <c r="V45" s="161" t="s">
        <v>581</v>
      </c>
      <c r="W45" s="146" t="s">
        <v>592</v>
      </c>
      <c r="X45" s="85" t="s">
        <v>237</v>
      </c>
      <c r="Y45" s="43" t="s">
        <v>52</v>
      </c>
      <c r="Z45" s="229" t="s">
        <v>70</v>
      </c>
      <c r="AA45" s="6"/>
      <c r="AB45" s="279" t="s">
        <v>516</v>
      </c>
      <c r="AC45" s="279" t="s">
        <v>516</v>
      </c>
      <c r="AD45" s="279" t="s">
        <v>516</v>
      </c>
      <c r="AE45" s="279" t="s">
        <v>287</v>
      </c>
      <c r="AF45" s="279" t="s">
        <v>287</v>
      </c>
      <c r="AG45" s="279" t="s">
        <v>287</v>
      </c>
      <c r="AH45" s="279" t="s">
        <v>287</v>
      </c>
      <c r="AI45" s="279" t="s">
        <v>585</v>
      </c>
      <c r="AJ45" s="279" t="s">
        <v>585</v>
      </c>
      <c r="AK45" s="279" t="s">
        <v>585</v>
      </c>
      <c r="AL45" s="279" t="s">
        <v>268</v>
      </c>
      <c r="AM45" s="279" t="s">
        <v>268</v>
      </c>
      <c r="AN45" s="279" t="s">
        <v>287</v>
      </c>
      <c r="AO45" s="279" t="s">
        <v>287</v>
      </c>
      <c r="AP45" s="279" t="s">
        <v>516</v>
      </c>
      <c r="AQ45" s="279" t="s">
        <v>516</v>
      </c>
      <c r="AR45" s="279" t="s">
        <v>516</v>
      </c>
      <c r="AS45" s="279" t="s">
        <v>268</v>
      </c>
      <c r="AT45" s="279" t="s">
        <v>268</v>
      </c>
      <c r="AU45" s="279" t="s">
        <v>287</v>
      </c>
      <c r="AV45" s="279" t="s">
        <v>287</v>
      </c>
      <c r="AX45" s="118"/>
      <c r="AY45" s="118">
        <f t="shared" si="42"/>
        <v>1</v>
      </c>
      <c r="AZ45" s="118">
        <f t="shared" si="43"/>
        <v>0</v>
      </c>
      <c r="BA45" s="118">
        <f t="shared" si="0"/>
        <v>0</v>
      </c>
      <c r="BB45" s="118">
        <f t="shared" si="44"/>
        <v>1</v>
      </c>
      <c r="BC45" s="118">
        <f t="shared" si="45"/>
        <v>1</v>
      </c>
      <c r="BD45" s="118">
        <f t="shared" si="1"/>
        <v>1</v>
      </c>
      <c r="BE45" s="117">
        <f t="shared" si="46"/>
        <v>0</v>
      </c>
      <c r="BF45" s="118">
        <f t="shared" si="2"/>
        <v>1</v>
      </c>
      <c r="BG45" s="118">
        <f t="shared" si="3"/>
        <v>0</v>
      </c>
      <c r="BH45" s="117">
        <f t="shared" si="4"/>
        <v>0</v>
      </c>
      <c r="BI45" s="118">
        <f t="shared" si="5"/>
        <v>0</v>
      </c>
      <c r="BJ45" s="118">
        <f t="shared" si="47"/>
        <v>1</v>
      </c>
      <c r="BK45" s="118">
        <f t="shared" si="48"/>
        <v>0</v>
      </c>
      <c r="BL45" s="118">
        <f t="shared" si="6"/>
        <v>1</v>
      </c>
      <c r="BM45" s="117">
        <f t="shared" si="7"/>
        <v>0</v>
      </c>
      <c r="BN45" s="117">
        <f t="shared" si="8"/>
        <v>0</v>
      </c>
      <c r="BO45" s="117">
        <f t="shared" si="9"/>
        <v>0</v>
      </c>
      <c r="BP45" s="117">
        <f t="shared" si="49"/>
        <v>0</v>
      </c>
      <c r="BQ45" s="117">
        <f t="shared" si="50"/>
        <v>1</v>
      </c>
      <c r="BR45" s="117">
        <f t="shared" si="10"/>
        <v>1</v>
      </c>
      <c r="BS45" s="117">
        <f t="shared" si="51"/>
        <v>1</v>
      </c>
      <c r="BT45" s="117">
        <f t="shared" si="52"/>
        <v>0</v>
      </c>
      <c r="BU45" s="117">
        <f t="shared" si="53"/>
        <v>1</v>
      </c>
      <c r="BV45" s="117">
        <f t="shared" si="11"/>
        <v>0</v>
      </c>
      <c r="BW45" s="117">
        <f t="shared" si="12"/>
        <v>0</v>
      </c>
      <c r="BX45" s="117">
        <f t="shared" si="13"/>
        <v>0</v>
      </c>
      <c r="BY45" s="117">
        <f t="shared" si="14"/>
        <v>0</v>
      </c>
      <c r="BZ45" s="117">
        <f t="shared" si="54"/>
        <v>0</v>
      </c>
      <c r="CA45" s="117">
        <f t="shared" si="55"/>
        <v>0</v>
      </c>
      <c r="CB45" s="117">
        <f t="shared" si="56"/>
        <v>0</v>
      </c>
      <c r="CC45" s="117">
        <f t="shared" si="15"/>
        <v>0</v>
      </c>
      <c r="CD45" s="117">
        <f t="shared" si="16"/>
        <v>0</v>
      </c>
      <c r="CE45" s="117">
        <f t="shared" si="57"/>
        <v>0</v>
      </c>
      <c r="CF45" s="117">
        <f t="shared" si="17"/>
        <v>0</v>
      </c>
      <c r="CG45" s="117">
        <f t="shared" si="58"/>
        <v>2</v>
      </c>
      <c r="CH45" s="117">
        <f t="shared" si="59"/>
        <v>2</v>
      </c>
      <c r="CI45" s="117">
        <f t="shared" si="18"/>
        <v>1</v>
      </c>
      <c r="CJ45" s="117">
        <f t="shared" si="19"/>
        <v>0</v>
      </c>
      <c r="CK45" s="117">
        <f t="shared" si="20"/>
        <v>1</v>
      </c>
      <c r="CL45" s="117">
        <f t="shared" si="60"/>
        <v>1</v>
      </c>
      <c r="CM45" s="117">
        <f t="shared" si="61"/>
        <v>0</v>
      </c>
      <c r="CN45" s="117">
        <f t="shared" si="62"/>
        <v>1</v>
      </c>
      <c r="CO45" s="117">
        <f t="shared" si="63"/>
        <v>1</v>
      </c>
      <c r="CP45" s="117">
        <f t="shared" si="64"/>
        <v>0</v>
      </c>
      <c r="CQ45" s="117">
        <f t="shared" si="65"/>
        <v>0</v>
      </c>
      <c r="CR45" s="117">
        <f t="shared" si="66"/>
        <v>1</v>
      </c>
      <c r="CS45" s="117">
        <f t="shared" si="21"/>
        <v>0</v>
      </c>
      <c r="CT45" s="117">
        <f t="shared" si="22"/>
        <v>0</v>
      </c>
      <c r="CU45" s="117">
        <f t="shared" si="23"/>
        <v>0</v>
      </c>
      <c r="CV45" s="117">
        <f t="shared" si="67"/>
        <v>0</v>
      </c>
      <c r="CW45" s="117">
        <f t="shared" si="68"/>
        <v>1</v>
      </c>
      <c r="CX45" s="117">
        <f t="shared" si="24"/>
        <v>1</v>
      </c>
      <c r="CY45" s="117">
        <f t="shared" si="25"/>
        <v>0</v>
      </c>
      <c r="CZ45" s="117">
        <f t="shared" si="69"/>
        <v>1</v>
      </c>
      <c r="DA45" s="117">
        <f t="shared" si="70"/>
        <v>0</v>
      </c>
      <c r="DB45" s="117">
        <f t="shared" si="84"/>
        <v>1</v>
      </c>
      <c r="DC45" s="117">
        <f t="shared" si="26"/>
        <v>1</v>
      </c>
      <c r="DD45" s="117">
        <f t="shared" si="71"/>
        <v>0</v>
      </c>
      <c r="DE45" s="117">
        <f t="shared" si="72"/>
        <v>1</v>
      </c>
      <c r="DF45" s="117">
        <f t="shared" si="27"/>
        <v>0</v>
      </c>
      <c r="DG45" s="117">
        <f t="shared" si="28"/>
        <v>0</v>
      </c>
      <c r="DH45" s="117">
        <f t="shared" si="29"/>
        <v>0</v>
      </c>
      <c r="DI45" s="117">
        <f t="shared" si="73"/>
        <v>1</v>
      </c>
      <c r="DJ45" s="117">
        <f t="shared" si="74"/>
        <v>0</v>
      </c>
      <c r="DK45" s="117">
        <f t="shared" si="75"/>
        <v>1</v>
      </c>
      <c r="DL45" s="117">
        <f t="shared" si="30"/>
        <v>0</v>
      </c>
      <c r="DM45" s="117">
        <f t="shared" si="31"/>
        <v>0</v>
      </c>
      <c r="DN45" s="117">
        <f t="shared" si="32"/>
        <v>0</v>
      </c>
      <c r="DO45" s="117">
        <f t="shared" si="76"/>
        <v>0</v>
      </c>
      <c r="DP45" s="117">
        <f t="shared" si="77"/>
        <v>0</v>
      </c>
      <c r="DQ45" s="117">
        <f t="shared" si="78"/>
        <v>0</v>
      </c>
      <c r="DR45" s="117">
        <f t="shared" si="33"/>
        <v>0</v>
      </c>
      <c r="DS45" s="117">
        <f t="shared" si="34"/>
        <v>0</v>
      </c>
      <c r="DT45" s="117">
        <f t="shared" si="35"/>
        <v>0</v>
      </c>
      <c r="DU45" s="117">
        <f t="shared" si="79"/>
        <v>0</v>
      </c>
      <c r="DV45" s="117">
        <f t="shared" si="80"/>
        <v>1</v>
      </c>
      <c r="DW45" s="117">
        <f t="shared" si="81"/>
        <v>1</v>
      </c>
      <c r="DX45" s="117">
        <f t="shared" si="36"/>
        <v>0</v>
      </c>
      <c r="DY45" s="117">
        <f t="shared" si="37"/>
        <v>0</v>
      </c>
      <c r="DZ45" s="117">
        <f t="shared" si="38"/>
        <v>0</v>
      </c>
      <c r="EA45" s="117">
        <f t="shared" si="39"/>
        <v>0</v>
      </c>
      <c r="EB45" s="117">
        <f t="shared" si="40"/>
        <v>1</v>
      </c>
      <c r="EC45" s="117">
        <f t="shared" si="41"/>
        <v>1</v>
      </c>
      <c r="ED45" s="118">
        <f t="shared" si="82"/>
        <v>0</v>
      </c>
      <c r="EE45" s="118">
        <f t="shared" si="83"/>
        <v>0</v>
      </c>
      <c r="EF45" s="7"/>
      <c r="EG45" s="7"/>
      <c r="EH45" s="7"/>
      <c r="EI45" s="7"/>
    </row>
    <row r="46" spans="1:139" ht="17.100000000000001" customHeight="1" x14ac:dyDescent="0.25">
      <c r="A46" s="774"/>
      <c r="B46" s="777"/>
      <c r="C46" s="172">
        <v>3</v>
      </c>
      <c r="D46" s="63" t="s">
        <v>596</v>
      </c>
      <c r="E46" s="65" t="s">
        <v>454</v>
      </c>
      <c r="F46" s="161" t="s">
        <v>573</v>
      </c>
      <c r="G46" s="164" t="s">
        <v>387</v>
      </c>
      <c r="H46" s="161" t="s">
        <v>524</v>
      </c>
      <c r="I46" s="146" t="s">
        <v>620</v>
      </c>
      <c r="J46" s="85" t="s">
        <v>525</v>
      </c>
      <c r="K46" s="78" t="s">
        <v>456</v>
      </c>
      <c r="L46" s="65" t="s">
        <v>457</v>
      </c>
      <c r="M46" s="65" t="s">
        <v>594</v>
      </c>
      <c r="N46" s="164" t="s">
        <v>519</v>
      </c>
      <c r="O46" s="161" t="s">
        <v>341</v>
      </c>
      <c r="P46" s="242" t="s">
        <v>391</v>
      </c>
      <c r="Q46" s="85" t="s">
        <v>576</v>
      </c>
      <c r="R46" s="259" t="s">
        <v>581</v>
      </c>
      <c r="S46" s="65" t="s">
        <v>287</v>
      </c>
      <c r="T46" s="161" t="s">
        <v>522</v>
      </c>
      <c r="U46" s="164" t="s">
        <v>255</v>
      </c>
      <c r="V46" s="161" t="s">
        <v>268</v>
      </c>
      <c r="W46" s="146" t="s">
        <v>237</v>
      </c>
      <c r="X46" s="85" t="s">
        <v>592</v>
      </c>
      <c r="Y46" s="264" t="s">
        <v>53</v>
      </c>
      <c r="Z46" s="10" t="s">
        <v>71</v>
      </c>
      <c r="AA46" s="6"/>
      <c r="AB46" s="279" t="s">
        <v>520</v>
      </c>
      <c r="AC46" s="279" t="s">
        <v>520</v>
      </c>
      <c r="AD46" s="279" t="s">
        <v>520</v>
      </c>
      <c r="AE46" s="279" t="s">
        <v>287</v>
      </c>
      <c r="AF46" s="279" t="s">
        <v>287</v>
      </c>
      <c r="AG46" s="279" t="s">
        <v>287</v>
      </c>
      <c r="AH46" s="279" t="s">
        <v>287</v>
      </c>
      <c r="AI46" s="279" t="s">
        <v>585</v>
      </c>
      <c r="AJ46" s="279" t="s">
        <v>585</v>
      </c>
      <c r="AK46" s="279" t="s">
        <v>585</v>
      </c>
      <c r="AL46" s="279" t="s">
        <v>268</v>
      </c>
      <c r="AM46" s="279" t="s">
        <v>268</v>
      </c>
      <c r="AN46" s="279" t="s">
        <v>287</v>
      </c>
      <c r="AO46" s="279" t="s">
        <v>287</v>
      </c>
      <c r="AP46" s="279" t="s">
        <v>516</v>
      </c>
      <c r="AQ46" s="279" t="s">
        <v>516</v>
      </c>
      <c r="AR46" s="279" t="s">
        <v>516</v>
      </c>
      <c r="AS46" s="279" t="s">
        <v>268</v>
      </c>
      <c r="AT46" s="279" t="s">
        <v>268</v>
      </c>
      <c r="AU46" s="279" t="s">
        <v>287</v>
      </c>
      <c r="AV46" s="279" t="s">
        <v>287</v>
      </c>
      <c r="AX46" s="118"/>
      <c r="AY46" s="118">
        <f t="shared" si="42"/>
        <v>0</v>
      </c>
      <c r="AZ46" s="118">
        <f t="shared" si="43"/>
        <v>0</v>
      </c>
      <c r="BA46" s="118">
        <f t="shared" si="0"/>
        <v>0</v>
      </c>
      <c r="BB46" s="118">
        <f t="shared" si="44"/>
        <v>0</v>
      </c>
      <c r="BC46" s="118">
        <f t="shared" si="45"/>
        <v>1</v>
      </c>
      <c r="BD46" s="118">
        <f t="shared" si="1"/>
        <v>1</v>
      </c>
      <c r="BE46" s="117">
        <f t="shared" si="46"/>
        <v>0</v>
      </c>
      <c r="BF46" s="118">
        <f t="shared" si="2"/>
        <v>1</v>
      </c>
      <c r="BG46" s="118">
        <f t="shared" si="3"/>
        <v>0</v>
      </c>
      <c r="BH46" s="117">
        <f t="shared" si="4"/>
        <v>1</v>
      </c>
      <c r="BI46" s="118">
        <f t="shared" si="5"/>
        <v>1</v>
      </c>
      <c r="BJ46" s="118">
        <f t="shared" si="47"/>
        <v>1</v>
      </c>
      <c r="BK46" s="118">
        <f t="shared" si="48"/>
        <v>0</v>
      </c>
      <c r="BL46" s="118">
        <f t="shared" si="6"/>
        <v>1</v>
      </c>
      <c r="BM46" s="117">
        <f t="shared" si="7"/>
        <v>0</v>
      </c>
      <c r="BN46" s="117">
        <f t="shared" si="8"/>
        <v>0</v>
      </c>
      <c r="BO46" s="117">
        <f t="shared" si="9"/>
        <v>0</v>
      </c>
      <c r="BP46" s="117">
        <f t="shared" si="49"/>
        <v>0</v>
      </c>
      <c r="BQ46" s="117">
        <f t="shared" si="50"/>
        <v>1</v>
      </c>
      <c r="BR46" s="117">
        <f t="shared" si="10"/>
        <v>1</v>
      </c>
      <c r="BS46" s="117">
        <f t="shared" si="51"/>
        <v>1</v>
      </c>
      <c r="BT46" s="117">
        <f t="shared" si="52"/>
        <v>0</v>
      </c>
      <c r="BU46" s="117">
        <f t="shared" si="53"/>
        <v>1</v>
      </c>
      <c r="BV46" s="117">
        <f t="shared" si="11"/>
        <v>1</v>
      </c>
      <c r="BW46" s="117">
        <f t="shared" si="12"/>
        <v>0</v>
      </c>
      <c r="BX46" s="117">
        <f t="shared" si="13"/>
        <v>0</v>
      </c>
      <c r="BY46" s="117">
        <f t="shared" si="14"/>
        <v>1</v>
      </c>
      <c r="BZ46" s="117">
        <f t="shared" si="54"/>
        <v>0</v>
      </c>
      <c r="CA46" s="117">
        <f t="shared" si="55"/>
        <v>0</v>
      </c>
      <c r="CB46" s="117">
        <f t="shared" si="56"/>
        <v>1</v>
      </c>
      <c r="CC46" s="117">
        <f t="shared" si="15"/>
        <v>1</v>
      </c>
      <c r="CD46" s="117">
        <f t="shared" si="16"/>
        <v>0</v>
      </c>
      <c r="CE46" s="117">
        <f t="shared" si="57"/>
        <v>1</v>
      </c>
      <c r="CF46" s="117">
        <f t="shared" si="17"/>
        <v>1</v>
      </c>
      <c r="CG46" s="117">
        <f t="shared" si="58"/>
        <v>0</v>
      </c>
      <c r="CH46" s="117">
        <f t="shared" si="59"/>
        <v>0</v>
      </c>
      <c r="CI46" s="117">
        <f t="shared" si="18"/>
        <v>1</v>
      </c>
      <c r="CJ46" s="117">
        <f t="shared" si="19"/>
        <v>0</v>
      </c>
      <c r="CK46" s="117">
        <f t="shared" si="20"/>
        <v>1</v>
      </c>
      <c r="CL46" s="117">
        <f t="shared" si="60"/>
        <v>1</v>
      </c>
      <c r="CM46" s="117">
        <f t="shared" si="61"/>
        <v>0</v>
      </c>
      <c r="CN46" s="117">
        <f t="shared" si="62"/>
        <v>1</v>
      </c>
      <c r="CO46" s="117">
        <f t="shared" si="63"/>
        <v>1</v>
      </c>
      <c r="CP46" s="117">
        <f t="shared" si="64"/>
        <v>0</v>
      </c>
      <c r="CQ46" s="117">
        <f t="shared" si="65"/>
        <v>0</v>
      </c>
      <c r="CR46" s="117">
        <f t="shared" si="66"/>
        <v>1</v>
      </c>
      <c r="CS46" s="117">
        <f t="shared" si="21"/>
        <v>0</v>
      </c>
      <c r="CT46" s="117">
        <f t="shared" si="22"/>
        <v>0</v>
      </c>
      <c r="CU46" s="117">
        <f t="shared" si="23"/>
        <v>0</v>
      </c>
      <c r="CV46" s="117">
        <f t="shared" si="67"/>
        <v>1</v>
      </c>
      <c r="CW46" s="117">
        <f t="shared" si="68"/>
        <v>0</v>
      </c>
      <c r="CX46" s="117">
        <f t="shared" si="24"/>
        <v>1</v>
      </c>
      <c r="CY46" s="117">
        <f t="shared" si="25"/>
        <v>0</v>
      </c>
      <c r="CZ46" s="117">
        <f t="shared" si="69"/>
        <v>0</v>
      </c>
      <c r="DA46" s="117">
        <f t="shared" si="70"/>
        <v>0</v>
      </c>
      <c r="DB46" s="117">
        <f t="shared" si="84"/>
        <v>0</v>
      </c>
      <c r="DC46" s="117">
        <f t="shared" si="26"/>
        <v>0</v>
      </c>
      <c r="DD46" s="117">
        <f t="shared" si="71"/>
        <v>0</v>
      </c>
      <c r="DE46" s="117">
        <f t="shared" si="72"/>
        <v>0</v>
      </c>
      <c r="DF46" s="117">
        <f t="shared" si="27"/>
        <v>0</v>
      </c>
      <c r="DG46" s="117">
        <f t="shared" si="28"/>
        <v>0</v>
      </c>
      <c r="DH46" s="117">
        <f t="shared" si="29"/>
        <v>0</v>
      </c>
      <c r="DI46" s="117">
        <f t="shared" si="73"/>
        <v>0</v>
      </c>
      <c r="DJ46" s="117">
        <f t="shared" si="74"/>
        <v>0</v>
      </c>
      <c r="DK46" s="117">
        <f t="shared" si="75"/>
        <v>0</v>
      </c>
      <c r="DL46" s="117">
        <f t="shared" si="30"/>
        <v>1</v>
      </c>
      <c r="DM46" s="117">
        <f t="shared" si="31"/>
        <v>0</v>
      </c>
      <c r="DN46" s="117">
        <f t="shared" si="32"/>
        <v>1</v>
      </c>
      <c r="DO46" s="117">
        <f t="shared" si="76"/>
        <v>0</v>
      </c>
      <c r="DP46" s="117">
        <f t="shared" si="77"/>
        <v>0</v>
      </c>
      <c r="DQ46" s="117">
        <f t="shared" si="78"/>
        <v>0</v>
      </c>
      <c r="DR46" s="117">
        <f t="shared" si="33"/>
        <v>1</v>
      </c>
      <c r="DS46" s="117">
        <f t="shared" si="34"/>
        <v>0</v>
      </c>
      <c r="DT46" s="117">
        <f t="shared" si="35"/>
        <v>1</v>
      </c>
      <c r="DU46" s="117">
        <f t="shared" si="79"/>
        <v>0</v>
      </c>
      <c r="DV46" s="117">
        <f t="shared" si="80"/>
        <v>1</v>
      </c>
      <c r="DW46" s="117">
        <f t="shared" si="81"/>
        <v>1</v>
      </c>
      <c r="DX46" s="117">
        <f t="shared" si="36"/>
        <v>0</v>
      </c>
      <c r="DY46" s="117">
        <f t="shared" si="37"/>
        <v>1</v>
      </c>
      <c r="DZ46" s="117">
        <f t="shared" si="38"/>
        <v>1</v>
      </c>
      <c r="EA46" s="117">
        <f t="shared" si="39"/>
        <v>0</v>
      </c>
      <c r="EB46" s="117">
        <f t="shared" si="40"/>
        <v>1</v>
      </c>
      <c r="EC46" s="117">
        <f t="shared" si="41"/>
        <v>1</v>
      </c>
      <c r="ED46" s="118">
        <f t="shared" si="82"/>
        <v>1</v>
      </c>
      <c r="EE46" s="118">
        <f t="shared" si="83"/>
        <v>1</v>
      </c>
      <c r="EF46" s="7"/>
      <c r="EG46" s="7"/>
      <c r="EH46" s="7"/>
      <c r="EI46" s="7"/>
    </row>
    <row r="47" spans="1:139" ht="17.100000000000001" customHeight="1" x14ac:dyDescent="0.25">
      <c r="A47" s="774"/>
      <c r="B47" s="777"/>
      <c r="C47" s="172">
        <v>4</v>
      </c>
      <c r="D47" s="61" t="s">
        <v>596</v>
      </c>
      <c r="E47" s="72" t="s">
        <v>454</v>
      </c>
      <c r="F47" s="201" t="s">
        <v>573</v>
      </c>
      <c r="G47" s="211" t="s">
        <v>603</v>
      </c>
      <c r="H47" s="201" t="s">
        <v>387</v>
      </c>
      <c r="I47" s="145" t="s">
        <v>620</v>
      </c>
      <c r="J47" s="91" t="s">
        <v>525</v>
      </c>
      <c r="K47" s="61" t="s">
        <v>456</v>
      </c>
      <c r="L47" s="72" t="s">
        <v>457</v>
      </c>
      <c r="M47" s="201" t="s">
        <v>594</v>
      </c>
      <c r="N47" s="211" t="s">
        <v>519</v>
      </c>
      <c r="O47" s="201" t="s">
        <v>341</v>
      </c>
      <c r="P47" s="145" t="s">
        <v>391</v>
      </c>
      <c r="Q47" s="91" t="s">
        <v>576</v>
      </c>
      <c r="R47" s="127" t="s">
        <v>581</v>
      </c>
      <c r="S47" s="153" t="s">
        <v>287</v>
      </c>
      <c r="T47" s="201" t="s">
        <v>522</v>
      </c>
      <c r="U47" s="211" t="s">
        <v>255</v>
      </c>
      <c r="V47" s="201" t="s">
        <v>268</v>
      </c>
      <c r="W47" s="145" t="s">
        <v>237</v>
      </c>
      <c r="X47" s="91" t="s">
        <v>592</v>
      </c>
      <c r="Y47" s="43" t="s">
        <v>54</v>
      </c>
      <c r="Z47" s="229" t="s">
        <v>72</v>
      </c>
      <c r="AA47" s="6"/>
      <c r="AB47" s="279" t="s">
        <v>520</v>
      </c>
      <c r="AC47" s="279" t="s">
        <v>520</v>
      </c>
      <c r="AD47" s="279" t="s">
        <v>520</v>
      </c>
      <c r="AE47" s="279" t="s">
        <v>387</v>
      </c>
      <c r="AF47" s="279" t="s">
        <v>387</v>
      </c>
      <c r="AG47" s="279" t="s">
        <v>521</v>
      </c>
      <c r="AH47" s="279" t="s">
        <v>521</v>
      </c>
      <c r="AI47" s="279" t="s">
        <v>517</v>
      </c>
      <c r="AJ47" s="279" t="s">
        <v>517</v>
      </c>
      <c r="AK47" s="279" t="s">
        <v>517</v>
      </c>
      <c r="AL47" s="279" t="s">
        <v>592</v>
      </c>
      <c r="AM47" s="279" t="s">
        <v>592</v>
      </c>
      <c r="AN47" s="279" t="s">
        <v>521</v>
      </c>
      <c r="AO47" s="279" t="s">
        <v>521</v>
      </c>
      <c r="AP47" s="279" t="s">
        <v>458</v>
      </c>
      <c r="AQ47" s="279" t="s">
        <v>458</v>
      </c>
      <c r="AR47" s="279" t="s">
        <v>458</v>
      </c>
      <c r="AS47" s="279" t="s">
        <v>592</v>
      </c>
      <c r="AT47" s="279" t="s">
        <v>592</v>
      </c>
      <c r="AU47" s="279" t="s">
        <v>521</v>
      </c>
      <c r="AV47" s="279" t="s">
        <v>521</v>
      </c>
      <c r="AX47" s="118"/>
      <c r="AY47" s="118">
        <f t="shared" si="42"/>
        <v>0</v>
      </c>
      <c r="AZ47" s="118">
        <f t="shared" si="43"/>
        <v>1</v>
      </c>
      <c r="BA47" s="118">
        <f t="shared" si="0"/>
        <v>1</v>
      </c>
      <c r="BB47" s="118">
        <f t="shared" si="44"/>
        <v>0</v>
      </c>
      <c r="BC47" s="118">
        <f t="shared" si="45"/>
        <v>1</v>
      </c>
      <c r="BD47" s="118">
        <f t="shared" si="1"/>
        <v>1</v>
      </c>
      <c r="BE47" s="117">
        <f t="shared" si="46"/>
        <v>0</v>
      </c>
      <c r="BF47" s="118">
        <f t="shared" si="2"/>
        <v>1</v>
      </c>
      <c r="BG47" s="118">
        <f t="shared" si="3"/>
        <v>0</v>
      </c>
      <c r="BH47" s="117">
        <f t="shared" si="4"/>
        <v>1</v>
      </c>
      <c r="BI47" s="118">
        <f t="shared" si="5"/>
        <v>1</v>
      </c>
      <c r="BJ47" s="118">
        <f t="shared" si="47"/>
        <v>1</v>
      </c>
      <c r="BK47" s="118">
        <f t="shared" si="48"/>
        <v>0</v>
      </c>
      <c r="BL47" s="118">
        <f t="shared" si="6"/>
        <v>1</v>
      </c>
      <c r="BM47" s="117">
        <f t="shared" si="7"/>
        <v>0</v>
      </c>
      <c r="BN47" s="117">
        <f t="shared" si="8"/>
        <v>0</v>
      </c>
      <c r="BO47" s="117">
        <f t="shared" si="9"/>
        <v>0</v>
      </c>
      <c r="BP47" s="117">
        <f t="shared" si="49"/>
        <v>0</v>
      </c>
      <c r="BQ47" s="117">
        <f t="shared" si="50"/>
        <v>1</v>
      </c>
      <c r="BR47" s="117">
        <f t="shared" si="10"/>
        <v>1</v>
      </c>
      <c r="BS47" s="117">
        <f t="shared" si="51"/>
        <v>1</v>
      </c>
      <c r="BT47" s="117">
        <f t="shared" si="52"/>
        <v>0</v>
      </c>
      <c r="BU47" s="117">
        <f t="shared" si="53"/>
        <v>1</v>
      </c>
      <c r="BV47" s="117">
        <f t="shared" si="11"/>
        <v>1</v>
      </c>
      <c r="BW47" s="117">
        <f t="shared" si="12"/>
        <v>0</v>
      </c>
      <c r="BX47" s="117">
        <f t="shared" si="13"/>
        <v>0</v>
      </c>
      <c r="BY47" s="117">
        <f t="shared" si="14"/>
        <v>1</v>
      </c>
      <c r="BZ47" s="117">
        <f t="shared" si="54"/>
        <v>0</v>
      </c>
      <c r="CA47" s="117">
        <f t="shared" si="55"/>
        <v>0</v>
      </c>
      <c r="CB47" s="117">
        <f t="shared" si="56"/>
        <v>1</v>
      </c>
      <c r="CC47" s="117">
        <f t="shared" si="15"/>
        <v>1</v>
      </c>
      <c r="CD47" s="117">
        <f t="shared" si="16"/>
        <v>0</v>
      </c>
      <c r="CE47" s="117">
        <f t="shared" si="57"/>
        <v>1</v>
      </c>
      <c r="CF47" s="117">
        <f t="shared" si="17"/>
        <v>1</v>
      </c>
      <c r="CG47" s="117">
        <f t="shared" si="58"/>
        <v>0</v>
      </c>
      <c r="CH47" s="117">
        <f t="shared" si="59"/>
        <v>0</v>
      </c>
      <c r="CI47" s="117">
        <f t="shared" si="18"/>
        <v>1</v>
      </c>
      <c r="CJ47" s="117">
        <f t="shared" si="19"/>
        <v>0</v>
      </c>
      <c r="CK47" s="117">
        <f t="shared" si="20"/>
        <v>1</v>
      </c>
      <c r="CL47" s="117">
        <f t="shared" si="60"/>
        <v>1</v>
      </c>
      <c r="CM47" s="117">
        <f t="shared" si="61"/>
        <v>0</v>
      </c>
      <c r="CN47" s="117">
        <f t="shared" si="62"/>
        <v>1</v>
      </c>
      <c r="CO47" s="117">
        <f t="shared" si="63"/>
        <v>1</v>
      </c>
      <c r="CP47" s="117">
        <f t="shared" si="64"/>
        <v>0</v>
      </c>
      <c r="CQ47" s="117">
        <f t="shared" si="65"/>
        <v>0</v>
      </c>
      <c r="CR47" s="117">
        <f t="shared" si="66"/>
        <v>1</v>
      </c>
      <c r="CS47" s="117">
        <f t="shared" si="21"/>
        <v>0</v>
      </c>
      <c r="CT47" s="117">
        <f t="shared" si="22"/>
        <v>0</v>
      </c>
      <c r="CU47" s="117">
        <f t="shared" si="23"/>
        <v>0</v>
      </c>
      <c r="CV47" s="117">
        <f t="shared" si="67"/>
        <v>1</v>
      </c>
      <c r="CW47" s="117">
        <f t="shared" si="68"/>
        <v>0</v>
      </c>
      <c r="CX47" s="117">
        <f t="shared" si="24"/>
        <v>1</v>
      </c>
      <c r="CY47" s="117">
        <f t="shared" si="25"/>
        <v>0</v>
      </c>
      <c r="CZ47" s="117">
        <f t="shared" si="69"/>
        <v>0</v>
      </c>
      <c r="DA47" s="117">
        <f t="shared" si="70"/>
        <v>0</v>
      </c>
      <c r="DB47" s="117">
        <f t="shared" si="84"/>
        <v>0</v>
      </c>
      <c r="DC47" s="117">
        <f t="shared" si="26"/>
        <v>0</v>
      </c>
      <c r="DD47" s="117">
        <f t="shared" si="71"/>
        <v>0</v>
      </c>
      <c r="DE47" s="117">
        <f t="shared" si="72"/>
        <v>0</v>
      </c>
      <c r="DF47" s="117">
        <f t="shared" si="27"/>
        <v>0</v>
      </c>
      <c r="DG47" s="117">
        <f t="shared" si="28"/>
        <v>0</v>
      </c>
      <c r="DH47" s="117">
        <f t="shared" si="29"/>
        <v>0</v>
      </c>
      <c r="DI47" s="117">
        <f t="shared" si="73"/>
        <v>0</v>
      </c>
      <c r="DJ47" s="117">
        <f t="shared" si="74"/>
        <v>0</v>
      </c>
      <c r="DK47" s="117">
        <f t="shared" si="75"/>
        <v>0</v>
      </c>
      <c r="DL47" s="117">
        <f t="shared" si="30"/>
        <v>1</v>
      </c>
      <c r="DM47" s="117">
        <f t="shared" si="31"/>
        <v>0</v>
      </c>
      <c r="DN47" s="117">
        <f t="shared" si="32"/>
        <v>1</v>
      </c>
      <c r="DO47" s="117">
        <f t="shared" si="76"/>
        <v>0</v>
      </c>
      <c r="DP47" s="117">
        <f t="shared" si="77"/>
        <v>0</v>
      </c>
      <c r="DQ47" s="117">
        <f t="shared" si="78"/>
        <v>0</v>
      </c>
      <c r="DR47" s="117">
        <f t="shared" si="33"/>
        <v>1</v>
      </c>
      <c r="DS47" s="117">
        <f t="shared" si="34"/>
        <v>0</v>
      </c>
      <c r="DT47" s="117">
        <f t="shared" si="35"/>
        <v>1</v>
      </c>
      <c r="DU47" s="117">
        <f t="shared" si="79"/>
        <v>0</v>
      </c>
      <c r="DV47" s="117">
        <f t="shared" si="80"/>
        <v>1</v>
      </c>
      <c r="DW47" s="117">
        <f t="shared" si="81"/>
        <v>1</v>
      </c>
      <c r="DX47" s="117">
        <f t="shared" si="36"/>
        <v>0</v>
      </c>
      <c r="DY47" s="117">
        <f t="shared" si="37"/>
        <v>1</v>
      </c>
      <c r="DZ47" s="117">
        <f t="shared" si="38"/>
        <v>1</v>
      </c>
      <c r="EA47" s="117">
        <f t="shared" si="39"/>
        <v>0</v>
      </c>
      <c r="EB47" s="117">
        <f t="shared" si="40"/>
        <v>0</v>
      </c>
      <c r="EC47" s="117">
        <f t="shared" si="41"/>
        <v>0</v>
      </c>
      <c r="ED47" s="118">
        <f t="shared" si="82"/>
        <v>1</v>
      </c>
      <c r="EE47" s="118">
        <f t="shared" si="83"/>
        <v>1</v>
      </c>
      <c r="EF47" s="7"/>
      <c r="EG47" s="7"/>
      <c r="EH47" s="7"/>
      <c r="EI47" s="7"/>
    </row>
    <row r="48" spans="1:139" ht="17.100000000000001" customHeight="1" x14ac:dyDescent="0.25">
      <c r="A48" s="774"/>
      <c r="B48" s="777"/>
      <c r="C48" s="172">
        <v>5</v>
      </c>
      <c r="D48" s="63" t="s">
        <v>454</v>
      </c>
      <c r="E48" s="65" t="s">
        <v>514</v>
      </c>
      <c r="F48" s="161" t="s">
        <v>620</v>
      </c>
      <c r="G48" s="164" t="s">
        <v>603</v>
      </c>
      <c r="H48" s="161" t="s">
        <v>387</v>
      </c>
      <c r="I48" s="146" t="s">
        <v>456</v>
      </c>
      <c r="J48" s="85" t="s">
        <v>525</v>
      </c>
      <c r="K48" s="63" t="s">
        <v>457</v>
      </c>
      <c r="L48" s="65" t="s">
        <v>572</v>
      </c>
      <c r="M48" s="161" t="s">
        <v>517</v>
      </c>
      <c r="N48" s="164" t="s">
        <v>391</v>
      </c>
      <c r="O48" s="161" t="s">
        <v>268</v>
      </c>
      <c r="P48" s="146" t="s">
        <v>570</v>
      </c>
      <c r="Q48" s="85" t="s">
        <v>341</v>
      </c>
      <c r="R48" s="78" t="s">
        <v>241</v>
      </c>
      <c r="S48" s="154" t="s">
        <v>581</v>
      </c>
      <c r="T48" s="161" t="s">
        <v>287</v>
      </c>
      <c r="U48" s="164" t="s">
        <v>588</v>
      </c>
      <c r="V48" s="161" t="s">
        <v>519</v>
      </c>
      <c r="W48" s="146" t="s">
        <v>513</v>
      </c>
      <c r="X48" s="85" t="s">
        <v>586</v>
      </c>
      <c r="Y48" s="42" t="s">
        <v>56</v>
      </c>
      <c r="Z48" s="10" t="s">
        <v>534</v>
      </c>
      <c r="AA48" s="6"/>
      <c r="AB48" s="279" t="s">
        <v>520</v>
      </c>
      <c r="AC48" s="279" t="s">
        <v>520</v>
      </c>
      <c r="AD48" s="279" t="s">
        <v>520</v>
      </c>
      <c r="AE48" s="279" t="s">
        <v>387</v>
      </c>
      <c r="AF48" s="279" t="s">
        <v>387</v>
      </c>
      <c r="AG48" s="279" t="s">
        <v>521</v>
      </c>
      <c r="AH48" s="279" t="s">
        <v>521</v>
      </c>
      <c r="AI48" s="279" t="s">
        <v>517</v>
      </c>
      <c r="AJ48" s="279" t="s">
        <v>517</v>
      </c>
      <c r="AK48" s="279" t="s">
        <v>517</v>
      </c>
      <c r="AL48" s="279" t="s">
        <v>592</v>
      </c>
      <c r="AM48" s="279" t="s">
        <v>592</v>
      </c>
      <c r="AN48" s="279" t="s">
        <v>521</v>
      </c>
      <c r="AO48" s="279" t="s">
        <v>521</v>
      </c>
      <c r="AP48" s="279" t="s">
        <v>458</v>
      </c>
      <c r="AQ48" s="279" t="s">
        <v>458</v>
      </c>
      <c r="AR48" s="279" t="s">
        <v>458</v>
      </c>
      <c r="AS48" s="279" t="s">
        <v>592</v>
      </c>
      <c r="AT48" s="279" t="s">
        <v>592</v>
      </c>
      <c r="AU48" s="279" t="s">
        <v>521</v>
      </c>
      <c r="AV48" s="279" t="s">
        <v>521</v>
      </c>
      <c r="AX48" s="118"/>
      <c r="AY48" s="118">
        <f t="shared" si="42"/>
        <v>1</v>
      </c>
      <c r="AZ48" s="118">
        <f t="shared" si="43"/>
        <v>1</v>
      </c>
      <c r="BA48" s="118">
        <f t="shared" si="0"/>
        <v>1</v>
      </c>
      <c r="BB48" s="118">
        <f t="shared" si="44"/>
        <v>1</v>
      </c>
      <c r="BC48" s="118">
        <f t="shared" si="45"/>
        <v>0</v>
      </c>
      <c r="BD48" s="118">
        <f t="shared" si="1"/>
        <v>1</v>
      </c>
      <c r="BE48" s="117">
        <f t="shared" si="46"/>
        <v>0</v>
      </c>
      <c r="BF48" s="118">
        <f t="shared" si="2"/>
        <v>1</v>
      </c>
      <c r="BG48" s="118">
        <f t="shared" si="3"/>
        <v>0</v>
      </c>
      <c r="BH48" s="117">
        <f t="shared" si="4"/>
        <v>1</v>
      </c>
      <c r="BI48" s="118">
        <f t="shared" si="5"/>
        <v>1</v>
      </c>
      <c r="BJ48" s="118">
        <f t="shared" si="47"/>
        <v>1</v>
      </c>
      <c r="BK48" s="118">
        <f t="shared" si="48"/>
        <v>0</v>
      </c>
      <c r="BL48" s="118">
        <f t="shared" si="6"/>
        <v>1</v>
      </c>
      <c r="BM48" s="117">
        <f t="shared" si="7"/>
        <v>0</v>
      </c>
      <c r="BN48" s="117">
        <f t="shared" si="8"/>
        <v>0</v>
      </c>
      <c r="BO48" s="117">
        <f t="shared" si="9"/>
        <v>0</v>
      </c>
      <c r="BP48" s="117">
        <f t="shared" si="49"/>
        <v>0</v>
      </c>
      <c r="BQ48" s="117">
        <f t="shared" si="50"/>
        <v>1</v>
      </c>
      <c r="BR48" s="117">
        <f t="shared" si="10"/>
        <v>1</v>
      </c>
      <c r="BS48" s="117">
        <f t="shared" si="51"/>
        <v>1</v>
      </c>
      <c r="BT48" s="117">
        <f t="shared" si="52"/>
        <v>0</v>
      </c>
      <c r="BU48" s="117">
        <f t="shared" si="53"/>
        <v>1</v>
      </c>
      <c r="BV48" s="117">
        <f t="shared" si="11"/>
        <v>0</v>
      </c>
      <c r="BW48" s="117">
        <f t="shared" si="12"/>
        <v>1</v>
      </c>
      <c r="BX48" s="117">
        <f t="shared" si="13"/>
        <v>0</v>
      </c>
      <c r="BY48" s="117">
        <f t="shared" si="14"/>
        <v>1</v>
      </c>
      <c r="BZ48" s="117">
        <f t="shared" si="54"/>
        <v>0</v>
      </c>
      <c r="CA48" s="117">
        <f t="shared" si="55"/>
        <v>0</v>
      </c>
      <c r="CB48" s="117">
        <f t="shared" si="56"/>
        <v>0</v>
      </c>
      <c r="CC48" s="117">
        <f t="shared" si="15"/>
        <v>0</v>
      </c>
      <c r="CD48" s="117">
        <f t="shared" si="16"/>
        <v>0</v>
      </c>
      <c r="CE48" s="117">
        <f t="shared" si="57"/>
        <v>0</v>
      </c>
      <c r="CF48" s="117">
        <f t="shared" si="17"/>
        <v>0</v>
      </c>
      <c r="CG48" s="117">
        <f t="shared" si="58"/>
        <v>0</v>
      </c>
      <c r="CH48" s="117">
        <f t="shared" si="59"/>
        <v>0</v>
      </c>
      <c r="CI48" s="117">
        <f t="shared" si="18"/>
        <v>0</v>
      </c>
      <c r="CJ48" s="117">
        <f t="shared" si="19"/>
        <v>1</v>
      </c>
      <c r="CK48" s="117">
        <f t="shared" si="20"/>
        <v>1</v>
      </c>
      <c r="CL48" s="117">
        <f t="shared" si="60"/>
        <v>1</v>
      </c>
      <c r="CM48" s="117">
        <f t="shared" si="61"/>
        <v>0</v>
      </c>
      <c r="CN48" s="117">
        <f t="shared" si="62"/>
        <v>1</v>
      </c>
      <c r="CO48" s="117">
        <f t="shared" si="63"/>
        <v>1</v>
      </c>
      <c r="CP48" s="117">
        <f t="shared" si="64"/>
        <v>0</v>
      </c>
      <c r="CQ48" s="117">
        <f t="shared" si="65"/>
        <v>0</v>
      </c>
      <c r="CR48" s="117">
        <f t="shared" si="66"/>
        <v>1</v>
      </c>
      <c r="CS48" s="117">
        <f t="shared" si="21"/>
        <v>1</v>
      </c>
      <c r="CT48" s="117">
        <f t="shared" si="22"/>
        <v>0</v>
      </c>
      <c r="CU48" s="117">
        <f t="shared" si="23"/>
        <v>1</v>
      </c>
      <c r="CV48" s="117">
        <f t="shared" si="67"/>
        <v>1</v>
      </c>
      <c r="CW48" s="117">
        <f t="shared" si="68"/>
        <v>0</v>
      </c>
      <c r="CX48" s="117">
        <f t="shared" si="24"/>
        <v>1</v>
      </c>
      <c r="CY48" s="117">
        <f t="shared" si="25"/>
        <v>0</v>
      </c>
      <c r="CZ48" s="117">
        <f t="shared" si="69"/>
        <v>0</v>
      </c>
      <c r="DA48" s="117">
        <f t="shared" si="70"/>
        <v>1</v>
      </c>
      <c r="DB48" s="117">
        <f t="shared" si="84"/>
        <v>1</v>
      </c>
      <c r="DC48" s="117">
        <f t="shared" si="26"/>
        <v>0</v>
      </c>
      <c r="DD48" s="117">
        <f t="shared" si="71"/>
        <v>0</v>
      </c>
      <c r="DE48" s="117">
        <f t="shared" si="72"/>
        <v>0</v>
      </c>
      <c r="DF48" s="117">
        <f t="shared" si="27"/>
        <v>1</v>
      </c>
      <c r="DG48" s="117">
        <f t="shared" si="28"/>
        <v>0</v>
      </c>
      <c r="DH48" s="117">
        <f t="shared" si="29"/>
        <v>1</v>
      </c>
      <c r="DI48" s="117">
        <f t="shared" si="73"/>
        <v>1</v>
      </c>
      <c r="DJ48" s="117">
        <f t="shared" si="74"/>
        <v>0</v>
      </c>
      <c r="DK48" s="117">
        <f t="shared" si="75"/>
        <v>1</v>
      </c>
      <c r="DL48" s="117">
        <f t="shared" si="30"/>
        <v>1</v>
      </c>
      <c r="DM48" s="117">
        <f t="shared" si="31"/>
        <v>0</v>
      </c>
      <c r="DN48" s="117">
        <f t="shared" si="32"/>
        <v>1</v>
      </c>
      <c r="DO48" s="117">
        <f t="shared" si="76"/>
        <v>0</v>
      </c>
      <c r="DP48" s="117">
        <f t="shared" si="77"/>
        <v>0</v>
      </c>
      <c r="DQ48" s="117">
        <f t="shared" si="78"/>
        <v>0</v>
      </c>
      <c r="DR48" s="117">
        <f t="shared" si="33"/>
        <v>1</v>
      </c>
      <c r="DS48" s="117">
        <f t="shared" si="34"/>
        <v>0</v>
      </c>
      <c r="DT48" s="117">
        <f t="shared" si="35"/>
        <v>1</v>
      </c>
      <c r="DU48" s="117">
        <f t="shared" si="79"/>
        <v>0</v>
      </c>
      <c r="DV48" s="117">
        <f t="shared" si="80"/>
        <v>0</v>
      </c>
      <c r="DW48" s="117">
        <f t="shared" si="81"/>
        <v>1</v>
      </c>
      <c r="DX48" s="117">
        <f t="shared" si="36"/>
        <v>0</v>
      </c>
      <c r="DY48" s="117">
        <f t="shared" si="37"/>
        <v>0</v>
      </c>
      <c r="DZ48" s="117">
        <f t="shared" si="38"/>
        <v>0</v>
      </c>
      <c r="EA48" s="117">
        <f t="shared" si="39"/>
        <v>0</v>
      </c>
      <c r="EB48" s="117">
        <f t="shared" si="40"/>
        <v>0</v>
      </c>
      <c r="EC48" s="117">
        <f t="shared" si="41"/>
        <v>0</v>
      </c>
      <c r="ED48" s="118">
        <f t="shared" si="82"/>
        <v>1</v>
      </c>
      <c r="EE48" s="118">
        <f t="shared" si="83"/>
        <v>0</v>
      </c>
      <c r="EF48" s="7"/>
      <c r="EG48" s="7"/>
      <c r="EH48" s="7"/>
      <c r="EI48" s="7"/>
    </row>
    <row r="49" spans="1:139" ht="17.100000000000001" customHeight="1" x14ac:dyDescent="0.25">
      <c r="A49" s="774"/>
      <c r="B49" s="777"/>
      <c r="C49" s="172">
        <v>6</v>
      </c>
      <c r="D49" s="261" t="s">
        <v>454</v>
      </c>
      <c r="E49" s="65" t="s">
        <v>514</v>
      </c>
      <c r="F49" s="201" t="s">
        <v>620</v>
      </c>
      <c r="G49" s="211" t="s">
        <v>603</v>
      </c>
      <c r="H49" s="201" t="s">
        <v>387</v>
      </c>
      <c r="I49" s="145" t="s">
        <v>456</v>
      </c>
      <c r="J49" s="91" t="s">
        <v>523</v>
      </c>
      <c r="K49" s="127" t="s">
        <v>457</v>
      </c>
      <c r="L49" s="72" t="s">
        <v>572</v>
      </c>
      <c r="M49" s="201" t="s">
        <v>517</v>
      </c>
      <c r="N49" s="211" t="s">
        <v>391</v>
      </c>
      <c r="O49" s="201" t="s">
        <v>268</v>
      </c>
      <c r="P49" s="285" t="s">
        <v>354</v>
      </c>
      <c r="Q49" s="91" t="s">
        <v>341</v>
      </c>
      <c r="R49" s="127" t="s">
        <v>241</v>
      </c>
      <c r="S49" s="153" t="s">
        <v>581</v>
      </c>
      <c r="T49" s="201" t="s">
        <v>287</v>
      </c>
      <c r="U49" s="211" t="s">
        <v>588</v>
      </c>
      <c r="V49" s="201" t="s">
        <v>519</v>
      </c>
      <c r="W49" s="145" t="s">
        <v>513</v>
      </c>
      <c r="X49" s="91" t="s">
        <v>586</v>
      </c>
      <c r="Y49" s="42" t="s">
        <v>431</v>
      </c>
      <c r="Z49" s="10" t="s">
        <v>441</v>
      </c>
      <c r="AA49" s="6"/>
      <c r="AB49" s="279" t="s">
        <v>592</v>
      </c>
      <c r="AC49" s="279" t="s">
        <v>592</v>
      </c>
      <c r="AD49" s="279" t="s">
        <v>592</v>
      </c>
      <c r="AE49" s="279" t="s">
        <v>387</v>
      </c>
      <c r="AF49" s="279" t="s">
        <v>387</v>
      </c>
      <c r="AG49" s="279" t="s">
        <v>521</v>
      </c>
      <c r="AH49" s="279" t="s">
        <v>521</v>
      </c>
      <c r="AI49" s="279" t="s">
        <v>517</v>
      </c>
      <c r="AJ49" s="279" t="s">
        <v>517</v>
      </c>
      <c r="AK49" s="279" t="s">
        <v>517</v>
      </c>
      <c r="AL49" s="279" t="s">
        <v>287</v>
      </c>
      <c r="AM49" s="279" t="s">
        <v>287</v>
      </c>
      <c r="AN49" s="279" t="s">
        <v>521</v>
      </c>
      <c r="AO49" s="279" t="s">
        <v>521</v>
      </c>
      <c r="AP49" s="279" t="s">
        <v>287</v>
      </c>
      <c r="AQ49" s="279" t="s">
        <v>287</v>
      </c>
      <c r="AR49" s="279" t="s">
        <v>287</v>
      </c>
      <c r="AS49" s="279" t="s">
        <v>287</v>
      </c>
      <c r="AT49" s="279" t="s">
        <v>287</v>
      </c>
      <c r="AU49" s="279" t="s">
        <v>521</v>
      </c>
      <c r="AV49" s="279" t="s">
        <v>521</v>
      </c>
      <c r="AX49" s="118"/>
      <c r="AY49" s="118">
        <f t="shared" si="42"/>
        <v>0</v>
      </c>
      <c r="AZ49" s="118">
        <f t="shared" si="43"/>
        <v>1</v>
      </c>
      <c r="BA49" s="118">
        <f t="shared" si="0"/>
        <v>1</v>
      </c>
      <c r="BB49" s="118">
        <f t="shared" si="44"/>
        <v>1</v>
      </c>
      <c r="BC49" s="118">
        <f t="shared" si="45"/>
        <v>0</v>
      </c>
      <c r="BD49" s="118">
        <f t="shared" si="1"/>
        <v>1</v>
      </c>
      <c r="BE49" s="117">
        <f t="shared" si="46"/>
        <v>0</v>
      </c>
      <c r="BF49" s="118">
        <f t="shared" si="2"/>
        <v>1</v>
      </c>
      <c r="BG49" s="118">
        <f t="shared" si="3"/>
        <v>0</v>
      </c>
      <c r="BH49" s="117">
        <f t="shared" si="4"/>
        <v>0</v>
      </c>
      <c r="BI49" s="118">
        <f t="shared" si="5"/>
        <v>0</v>
      </c>
      <c r="BJ49" s="118">
        <f t="shared" si="47"/>
        <v>1</v>
      </c>
      <c r="BK49" s="118">
        <f t="shared" si="48"/>
        <v>0</v>
      </c>
      <c r="BL49" s="118">
        <f t="shared" si="6"/>
        <v>1</v>
      </c>
      <c r="BM49" s="117">
        <f t="shared" si="7"/>
        <v>0</v>
      </c>
      <c r="BN49" s="117">
        <f t="shared" si="8"/>
        <v>0</v>
      </c>
      <c r="BO49" s="117">
        <f t="shared" si="9"/>
        <v>0</v>
      </c>
      <c r="BP49" s="117">
        <f t="shared" si="49"/>
        <v>0</v>
      </c>
      <c r="BQ49" s="117">
        <f t="shared" si="50"/>
        <v>1</v>
      </c>
      <c r="BR49" s="117">
        <f t="shared" si="10"/>
        <v>1</v>
      </c>
      <c r="BS49" s="117">
        <f t="shared" si="51"/>
        <v>1</v>
      </c>
      <c r="BT49" s="117">
        <f t="shared" si="52"/>
        <v>0</v>
      </c>
      <c r="BU49" s="117">
        <f t="shared" si="53"/>
        <v>1</v>
      </c>
      <c r="BV49" s="117">
        <f t="shared" si="11"/>
        <v>0</v>
      </c>
      <c r="BW49" s="117">
        <f t="shared" si="12"/>
        <v>1</v>
      </c>
      <c r="BX49" s="117">
        <f t="shared" si="13"/>
        <v>0</v>
      </c>
      <c r="BY49" s="117">
        <f t="shared" si="14"/>
        <v>1</v>
      </c>
      <c r="BZ49" s="117">
        <f t="shared" si="54"/>
        <v>0</v>
      </c>
      <c r="CA49" s="117">
        <f t="shared" si="55"/>
        <v>0</v>
      </c>
      <c r="CB49" s="117">
        <f t="shared" si="56"/>
        <v>0</v>
      </c>
      <c r="CC49" s="117">
        <f t="shared" si="15"/>
        <v>0</v>
      </c>
      <c r="CD49" s="117">
        <f t="shared" si="16"/>
        <v>0</v>
      </c>
      <c r="CE49" s="117">
        <f t="shared" si="57"/>
        <v>0</v>
      </c>
      <c r="CF49" s="117">
        <f t="shared" si="17"/>
        <v>0</v>
      </c>
      <c r="CG49" s="117">
        <f t="shared" si="58"/>
        <v>0</v>
      </c>
      <c r="CH49" s="117">
        <f t="shared" si="59"/>
        <v>0</v>
      </c>
      <c r="CI49" s="117">
        <f t="shared" si="18"/>
        <v>0</v>
      </c>
      <c r="CJ49" s="117">
        <f t="shared" si="19"/>
        <v>1</v>
      </c>
      <c r="CK49" s="117">
        <f t="shared" si="20"/>
        <v>1</v>
      </c>
      <c r="CL49" s="117">
        <f t="shared" si="60"/>
        <v>1</v>
      </c>
      <c r="CM49" s="117">
        <f t="shared" si="61"/>
        <v>0</v>
      </c>
      <c r="CN49" s="117">
        <f t="shared" si="62"/>
        <v>1</v>
      </c>
      <c r="CO49" s="117">
        <f t="shared" si="63"/>
        <v>1</v>
      </c>
      <c r="CP49" s="117">
        <f t="shared" si="64"/>
        <v>0</v>
      </c>
      <c r="CQ49" s="117">
        <f t="shared" si="65"/>
        <v>0</v>
      </c>
      <c r="CR49" s="117">
        <f t="shared" si="66"/>
        <v>1</v>
      </c>
      <c r="CS49" s="117">
        <f t="shared" si="21"/>
        <v>1</v>
      </c>
      <c r="CT49" s="117">
        <f t="shared" si="22"/>
        <v>0</v>
      </c>
      <c r="CU49" s="117">
        <f t="shared" si="23"/>
        <v>1</v>
      </c>
      <c r="CV49" s="117">
        <f t="shared" si="67"/>
        <v>1</v>
      </c>
      <c r="CW49" s="117">
        <f t="shared" si="68"/>
        <v>0</v>
      </c>
      <c r="CX49" s="117">
        <f t="shared" si="24"/>
        <v>1</v>
      </c>
      <c r="CY49" s="117">
        <f t="shared" si="25"/>
        <v>0</v>
      </c>
      <c r="CZ49" s="117">
        <f t="shared" si="69"/>
        <v>0</v>
      </c>
      <c r="DA49" s="117">
        <f t="shared" si="70"/>
        <v>1</v>
      </c>
      <c r="DB49" s="117">
        <f t="shared" si="84"/>
        <v>1</v>
      </c>
      <c r="DC49" s="117">
        <f t="shared" si="26"/>
        <v>0</v>
      </c>
      <c r="DD49" s="117">
        <f t="shared" si="71"/>
        <v>0</v>
      </c>
      <c r="DE49" s="117">
        <f t="shared" si="72"/>
        <v>0</v>
      </c>
      <c r="DF49" s="117">
        <f t="shared" si="27"/>
        <v>1</v>
      </c>
      <c r="DG49" s="117">
        <f t="shared" si="28"/>
        <v>0</v>
      </c>
      <c r="DH49" s="117">
        <f t="shared" si="29"/>
        <v>1</v>
      </c>
      <c r="DI49" s="117">
        <f t="shared" si="73"/>
        <v>1</v>
      </c>
      <c r="DJ49" s="117">
        <f t="shared" si="74"/>
        <v>0</v>
      </c>
      <c r="DK49" s="117">
        <f t="shared" si="75"/>
        <v>1</v>
      </c>
      <c r="DL49" s="117">
        <f t="shared" si="30"/>
        <v>1</v>
      </c>
      <c r="DM49" s="117">
        <f t="shared" si="31"/>
        <v>0</v>
      </c>
      <c r="DN49" s="117">
        <f t="shared" si="32"/>
        <v>1</v>
      </c>
      <c r="DO49" s="117">
        <f t="shared" si="76"/>
        <v>0</v>
      </c>
      <c r="DP49" s="117">
        <f t="shared" si="77"/>
        <v>0</v>
      </c>
      <c r="DQ49" s="117">
        <f t="shared" si="78"/>
        <v>0</v>
      </c>
      <c r="DR49" s="117">
        <f t="shared" si="33"/>
        <v>1</v>
      </c>
      <c r="DS49" s="117">
        <f t="shared" si="34"/>
        <v>0</v>
      </c>
      <c r="DT49" s="117">
        <f t="shared" si="35"/>
        <v>1</v>
      </c>
      <c r="DU49" s="117">
        <f t="shared" si="79"/>
        <v>0</v>
      </c>
      <c r="DV49" s="117">
        <f t="shared" si="80"/>
        <v>0</v>
      </c>
      <c r="DW49" s="117">
        <f t="shared" si="81"/>
        <v>1</v>
      </c>
      <c r="DX49" s="117">
        <f t="shared" si="36"/>
        <v>0</v>
      </c>
      <c r="DY49" s="117">
        <f t="shared" si="37"/>
        <v>0</v>
      </c>
      <c r="DZ49" s="117">
        <f t="shared" si="38"/>
        <v>0</v>
      </c>
      <c r="EA49" s="117">
        <f t="shared" si="39"/>
        <v>1</v>
      </c>
      <c r="EB49" s="117">
        <f t="shared" si="40"/>
        <v>0</v>
      </c>
      <c r="EC49" s="117">
        <f t="shared" si="41"/>
        <v>1</v>
      </c>
      <c r="ED49" s="118">
        <f t="shared" si="82"/>
        <v>1</v>
      </c>
      <c r="EE49" s="118">
        <f t="shared" si="83"/>
        <v>0</v>
      </c>
      <c r="EF49" s="7"/>
      <c r="EG49" s="7"/>
      <c r="EH49" s="7"/>
      <c r="EI49" s="7"/>
    </row>
    <row r="50" spans="1:139" ht="17.100000000000001" customHeight="1" x14ac:dyDescent="0.25">
      <c r="A50" s="774"/>
      <c r="B50" s="777"/>
      <c r="C50" s="172">
        <v>7</v>
      </c>
      <c r="D50" s="261" t="s">
        <v>592</v>
      </c>
      <c r="E50" s="72" t="s">
        <v>514</v>
      </c>
      <c r="F50" s="299" t="s">
        <v>354</v>
      </c>
      <c r="G50" s="211" t="s">
        <v>596</v>
      </c>
      <c r="H50" s="201" t="s">
        <v>454</v>
      </c>
      <c r="I50" s="145" t="s">
        <v>525</v>
      </c>
      <c r="J50" s="91" t="s">
        <v>456</v>
      </c>
      <c r="K50" s="127" t="s">
        <v>594</v>
      </c>
      <c r="L50" s="72" t="s">
        <v>517</v>
      </c>
      <c r="M50" s="201" t="s">
        <v>603</v>
      </c>
      <c r="N50" s="211" t="s">
        <v>387</v>
      </c>
      <c r="O50" s="201" t="s">
        <v>581</v>
      </c>
      <c r="P50" s="145" t="s">
        <v>523</v>
      </c>
      <c r="Q50" s="91" t="s">
        <v>391</v>
      </c>
      <c r="R50" s="127" t="s">
        <v>522</v>
      </c>
      <c r="S50" s="153" t="s">
        <v>241</v>
      </c>
      <c r="T50" s="201" t="s">
        <v>458</v>
      </c>
      <c r="U50" s="211" t="s">
        <v>287</v>
      </c>
      <c r="V50" s="228" t="s">
        <v>570</v>
      </c>
      <c r="W50" s="285" t="s">
        <v>354</v>
      </c>
      <c r="X50" s="91" t="s">
        <v>513</v>
      </c>
      <c r="Y50" s="42" t="s">
        <v>432</v>
      </c>
      <c r="Z50" s="10" t="s">
        <v>442</v>
      </c>
      <c r="AA50" s="6"/>
      <c r="AB50" s="279" t="s">
        <v>592</v>
      </c>
      <c r="AC50" s="279" t="s">
        <v>592</v>
      </c>
      <c r="AD50" s="279" t="s">
        <v>592</v>
      </c>
      <c r="AE50" s="279" t="s">
        <v>524</v>
      </c>
      <c r="AF50" s="279" t="s">
        <v>524</v>
      </c>
      <c r="AG50" s="279" t="s">
        <v>523</v>
      </c>
      <c r="AH50" s="279" t="s">
        <v>523</v>
      </c>
      <c r="AI50" s="279" t="s">
        <v>517</v>
      </c>
      <c r="AJ50" s="279" t="s">
        <v>517</v>
      </c>
      <c r="AK50" s="279" t="s">
        <v>517</v>
      </c>
      <c r="AL50" s="279" t="s">
        <v>287</v>
      </c>
      <c r="AM50" s="279" t="s">
        <v>287</v>
      </c>
      <c r="AN50" s="279" t="s">
        <v>521</v>
      </c>
      <c r="AO50" s="279" t="s">
        <v>521</v>
      </c>
      <c r="AP50" s="279" t="s">
        <v>287</v>
      </c>
      <c r="AQ50" s="279" t="s">
        <v>287</v>
      </c>
      <c r="AR50" s="279" t="s">
        <v>287</v>
      </c>
      <c r="AS50" s="279" t="s">
        <v>287</v>
      </c>
      <c r="AT50" s="279" t="s">
        <v>287</v>
      </c>
      <c r="AU50" s="279" t="s">
        <v>521</v>
      </c>
      <c r="AV50" s="279" t="s">
        <v>521</v>
      </c>
      <c r="AX50" s="118"/>
      <c r="AY50" s="118">
        <f t="shared" si="42"/>
        <v>1</v>
      </c>
      <c r="AZ50" s="118">
        <f t="shared" si="43"/>
        <v>1</v>
      </c>
      <c r="BA50" s="118">
        <f t="shared" si="0"/>
        <v>1</v>
      </c>
      <c r="BB50" s="118">
        <f t="shared" si="44"/>
        <v>0</v>
      </c>
      <c r="BC50" s="118">
        <f t="shared" si="45"/>
        <v>0</v>
      </c>
      <c r="BD50" s="118">
        <f t="shared" si="1"/>
        <v>0</v>
      </c>
      <c r="BE50" s="117">
        <f t="shared" si="46"/>
        <v>0</v>
      </c>
      <c r="BF50" s="118">
        <f t="shared" si="2"/>
        <v>0</v>
      </c>
      <c r="BG50" s="118">
        <f t="shared" si="3"/>
        <v>0</v>
      </c>
      <c r="BH50" s="117">
        <f t="shared" si="4"/>
        <v>1</v>
      </c>
      <c r="BI50" s="118">
        <f t="shared" si="5"/>
        <v>1</v>
      </c>
      <c r="BJ50" s="118">
        <f t="shared" si="47"/>
        <v>1</v>
      </c>
      <c r="BK50" s="118">
        <f t="shared" si="48"/>
        <v>0</v>
      </c>
      <c r="BL50" s="118">
        <f t="shared" si="6"/>
        <v>1</v>
      </c>
      <c r="BM50" s="117">
        <f t="shared" si="7"/>
        <v>0</v>
      </c>
      <c r="BN50" s="117">
        <f t="shared" si="8"/>
        <v>0</v>
      </c>
      <c r="BO50" s="117">
        <f t="shared" si="9"/>
        <v>0</v>
      </c>
      <c r="BP50" s="117">
        <f t="shared" si="49"/>
        <v>0</v>
      </c>
      <c r="BQ50" s="117">
        <f t="shared" si="50"/>
        <v>1</v>
      </c>
      <c r="BR50" s="117">
        <f t="shared" si="10"/>
        <v>1</v>
      </c>
      <c r="BS50" s="117">
        <f t="shared" si="51"/>
        <v>0</v>
      </c>
      <c r="BT50" s="117">
        <f t="shared" si="52"/>
        <v>0</v>
      </c>
      <c r="BU50" s="117">
        <f t="shared" si="53"/>
        <v>0</v>
      </c>
      <c r="BV50" s="117">
        <f t="shared" si="11"/>
        <v>0</v>
      </c>
      <c r="BW50" s="117">
        <f t="shared" si="12"/>
        <v>1</v>
      </c>
      <c r="BX50" s="117">
        <f t="shared" si="13"/>
        <v>0</v>
      </c>
      <c r="BY50" s="117">
        <f t="shared" si="14"/>
        <v>1</v>
      </c>
      <c r="BZ50" s="117">
        <f t="shared" si="54"/>
        <v>0</v>
      </c>
      <c r="CA50" s="117">
        <f t="shared" si="55"/>
        <v>0</v>
      </c>
      <c r="CB50" s="117">
        <f t="shared" si="56"/>
        <v>0</v>
      </c>
      <c r="CC50" s="117">
        <f t="shared" si="15"/>
        <v>0</v>
      </c>
      <c r="CD50" s="117">
        <f t="shared" si="16"/>
        <v>0</v>
      </c>
      <c r="CE50" s="117">
        <f t="shared" si="57"/>
        <v>1</v>
      </c>
      <c r="CF50" s="117">
        <f t="shared" si="17"/>
        <v>1</v>
      </c>
      <c r="CG50" s="117">
        <f t="shared" si="58"/>
        <v>0</v>
      </c>
      <c r="CH50" s="117">
        <f t="shared" si="59"/>
        <v>0</v>
      </c>
      <c r="CI50" s="117">
        <f t="shared" si="18"/>
        <v>0</v>
      </c>
      <c r="CJ50" s="117">
        <f t="shared" si="19"/>
        <v>1</v>
      </c>
      <c r="CK50" s="117">
        <f t="shared" si="20"/>
        <v>1</v>
      </c>
      <c r="CL50" s="117">
        <f t="shared" si="60"/>
        <v>1</v>
      </c>
      <c r="CM50" s="117">
        <f t="shared" si="61"/>
        <v>0</v>
      </c>
      <c r="CN50" s="117">
        <f t="shared" si="62"/>
        <v>1</v>
      </c>
      <c r="CO50" s="117">
        <f t="shared" si="63"/>
        <v>1</v>
      </c>
      <c r="CP50" s="117">
        <f t="shared" si="64"/>
        <v>0</v>
      </c>
      <c r="CQ50" s="117">
        <f t="shared" si="65"/>
        <v>0</v>
      </c>
      <c r="CR50" s="117">
        <f t="shared" si="66"/>
        <v>1</v>
      </c>
      <c r="CS50" s="117">
        <f t="shared" si="21"/>
        <v>1</v>
      </c>
      <c r="CT50" s="117">
        <f t="shared" si="22"/>
        <v>0</v>
      </c>
      <c r="CU50" s="117">
        <f t="shared" si="23"/>
        <v>1</v>
      </c>
      <c r="CV50" s="117">
        <f t="shared" si="67"/>
        <v>0</v>
      </c>
      <c r="CW50" s="117">
        <f t="shared" si="68"/>
        <v>0</v>
      </c>
      <c r="CX50" s="117">
        <f t="shared" si="24"/>
        <v>0</v>
      </c>
      <c r="CY50" s="117">
        <f t="shared" si="25"/>
        <v>0</v>
      </c>
      <c r="CZ50" s="117">
        <f t="shared" si="69"/>
        <v>0</v>
      </c>
      <c r="DA50" s="117">
        <f t="shared" si="70"/>
        <v>0</v>
      </c>
      <c r="DB50" s="117">
        <f t="shared" si="84"/>
        <v>0</v>
      </c>
      <c r="DC50" s="117">
        <f t="shared" si="26"/>
        <v>0</v>
      </c>
      <c r="DD50" s="117">
        <f t="shared" si="71"/>
        <v>0</v>
      </c>
      <c r="DE50" s="117">
        <f t="shared" si="72"/>
        <v>0</v>
      </c>
      <c r="DF50" s="117">
        <f t="shared" si="27"/>
        <v>1</v>
      </c>
      <c r="DG50" s="117">
        <f t="shared" si="28"/>
        <v>0</v>
      </c>
      <c r="DH50" s="117">
        <f t="shared" si="29"/>
        <v>1</v>
      </c>
      <c r="DI50" s="117">
        <f t="shared" si="73"/>
        <v>0</v>
      </c>
      <c r="DJ50" s="117">
        <f t="shared" si="74"/>
        <v>0</v>
      </c>
      <c r="DK50" s="117">
        <f t="shared" si="75"/>
        <v>0</v>
      </c>
      <c r="DL50" s="117">
        <f t="shared" si="30"/>
        <v>0</v>
      </c>
      <c r="DM50" s="117">
        <f t="shared" si="31"/>
        <v>0</v>
      </c>
      <c r="DN50" s="117">
        <f t="shared" si="32"/>
        <v>0</v>
      </c>
      <c r="DO50" s="117">
        <f t="shared" si="76"/>
        <v>0</v>
      </c>
      <c r="DP50" s="117">
        <f t="shared" si="77"/>
        <v>0</v>
      </c>
      <c r="DQ50" s="117">
        <f t="shared" si="78"/>
        <v>0</v>
      </c>
      <c r="DR50" s="117">
        <f t="shared" si="33"/>
        <v>0</v>
      </c>
      <c r="DS50" s="117">
        <f t="shared" si="34"/>
        <v>0</v>
      </c>
      <c r="DT50" s="117">
        <f t="shared" si="35"/>
        <v>0</v>
      </c>
      <c r="DU50" s="117">
        <f t="shared" si="79"/>
        <v>1</v>
      </c>
      <c r="DV50" s="117">
        <f t="shared" si="80"/>
        <v>1</v>
      </c>
      <c r="DW50" s="117">
        <f t="shared" si="81"/>
        <v>1</v>
      </c>
      <c r="DX50" s="117">
        <f t="shared" si="36"/>
        <v>0</v>
      </c>
      <c r="DY50" s="117">
        <f t="shared" si="37"/>
        <v>1</v>
      </c>
      <c r="DZ50" s="117">
        <f t="shared" si="38"/>
        <v>1</v>
      </c>
      <c r="EA50" s="117">
        <f t="shared" si="39"/>
        <v>1</v>
      </c>
      <c r="EB50" s="117">
        <f t="shared" si="40"/>
        <v>0</v>
      </c>
      <c r="EC50" s="117">
        <f t="shared" si="41"/>
        <v>1</v>
      </c>
      <c r="ED50" s="118">
        <f t="shared" si="82"/>
        <v>1</v>
      </c>
      <c r="EE50" s="118">
        <f t="shared" si="83"/>
        <v>1</v>
      </c>
      <c r="EF50" s="7"/>
      <c r="EG50" s="7"/>
      <c r="EH50" s="7"/>
      <c r="EI50" s="7"/>
    </row>
    <row r="51" spans="1:139" ht="17.100000000000001" customHeight="1" x14ac:dyDescent="0.25">
      <c r="A51" s="774"/>
      <c r="B51" s="777"/>
      <c r="C51" s="172">
        <v>8</v>
      </c>
      <c r="D51" s="259" t="s">
        <v>592</v>
      </c>
      <c r="E51" s="65" t="s">
        <v>593</v>
      </c>
      <c r="F51" s="161" t="s">
        <v>514</v>
      </c>
      <c r="G51" s="164" t="s">
        <v>596</v>
      </c>
      <c r="H51" s="161" t="s">
        <v>454</v>
      </c>
      <c r="I51" s="146" t="s">
        <v>525</v>
      </c>
      <c r="J51" s="85" t="s">
        <v>456</v>
      </c>
      <c r="K51" s="78" t="s">
        <v>594</v>
      </c>
      <c r="L51" s="65" t="s">
        <v>517</v>
      </c>
      <c r="M51" s="161" t="s">
        <v>603</v>
      </c>
      <c r="N51" s="164" t="s">
        <v>387</v>
      </c>
      <c r="O51" s="161" t="s">
        <v>581</v>
      </c>
      <c r="P51" s="146" t="s">
        <v>523</v>
      </c>
      <c r="Q51" s="85" t="s">
        <v>391</v>
      </c>
      <c r="R51" s="78" t="s">
        <v>522</v>
      </c>
      <c r="S51" s="154" t="s">
        <v>241</v>
      </c>
      <c r="T51" s="161" t="s">
        <v>458</v>
      </c>
      <c r="U51" s="164" t="s">
        <v>287</v>
      </c>
      <c r="V51" s="300" t="s">
        <v>354</v>
      </c>
      <c r="W51" s="146" t="s">
        <v>570</v>
      </c>
      <c r="X51" s="85" t="s">
        <v>513</v>
      </c>
      <c r="Y51" s="42" t="s">
        <v>433</v>
      </c>
      <c r="Z51" s="10" t="s">
        <v>443</v>
      </c>
      <c r="AA51" s="6"/>
      <c r="AB51" s="279" t="s">
        <v>287</v>
      </c>
      <c r="AC51" s="279" t="s">
        <v>287</v>
      </c>
      <c r="AD51" s="279" t="s">
        <v>287</v>
      </c>
      <c r="AE51" s="279" t="s">
        <v>524</v>
      </c>
      <c r="AF51" s="279" t="s">
        <v>524</v>
      </c>
      <c r="AG51" s="279" t="s">
        <v>523</v>
      </c>
      <c r="AH51" s="279" t="s">
        <v>523</v>
      </c>
      <c r="AI51" s="279" t="s">
        <v>458</v>
      </c>
      <c r="AJ51" s="279" t="s">
        <v>458</v>
      </c>
      <c r="AK51" s="279" t="s">
        <v>458</v>
      </c>
      <c r="AL51" s="279" t="s">
        <v>387</v>
      </c>
      <c r="AM51" s="279" t="s">
        <v>387</v>
      </c>
      <c r="AN51" s="279" t="s">
        <v>523</v>
      </c>
      <c r="AO51" s="279" t="s">
        <v>523</v>
      </c>
      <c r="AP51" s="279" t="s">
        <v>522</v>
      </c>
      <c r="AQ51" s="279" t="s">
        <v>522</v>
      </c>
      <c r="AR51" s="279" t="s">
        <v>522</v>
      </c>
      <c r="AS51" s="279" t="s">
        <v>387</v>
      </c>
      <c r="AT51" s="279" t="s">
        <v>387</v>
      </c>
      <c r="AU51" s="279" t="s">
        <v>523</v>
      </c>
      <c r="AV51" s="279" t="s">
        <v>523</v>
      </c>
      <c r="AX51" s="118"/>
      <c r="AY51" s="118">
        <f t="shared" si="42"/>
        <v>1</v>
      </c>
      <c r="AZ51" s="118">
        <f t="shared" si="43"/>
        <v>1</v>
      </c>
      <c r="BA51" s="118">
        <f t="shared" si="0"/>
        <v>1</v>
      </c>
      <c r="BB51" s="118">
        <f t="shared" si="44"/>
        <v>0</v>
      </c>
      <c r="BC51" s="118">
        <f t="shared" si="45"/>
        <v>0</v>
      </c>
      <c r="BD51" s="118">
        <f t="shared" si="1"/>
        <v>0</v>
      </c>
      <c r="BE51" s="117">
        <f t="shared" si="46"/>
        <v>0</v>
      </c>
      <c r="BF51" s="118">
        <f t="shared" si="2"/>
        <v>0</v>
      </c>
      <c r="BG51" s="118">
        <f t="shared" si="3"/>
        <v>0</v>
      </c>
      <c r="BH51" s="117">
        <f t="shared" si="4"/>
        <v>1</v>
      </c>
      <c r="BI51" s="118">
        <f t="shared" si="5"/>
        <v>1</v>
      </c>
      <c r="BJ51" s="118">
        <f t="shared" si="47"/>
        <v>1</v>
      </c>
      <c r="BK51" s="118">
        <f t="shared" si="48"/>
        <v>0</v>
      </c>
      <c r="BL51" s="118">
        <f t="shared" si="6"/>
        <v>1</v>
      </c>
      <c r="BM51" s="117">
        <f t="shared" si="7"/>
        <v>0</v>
      </c>
      <c r="BN51" s="117">
        <f t="shared" si="8"/>
        <v>0</v>
      </c>
      <c r="BO51" s="117">
        <f t="shared" si="9"/>
        <v>0</v>
      </c>
      <c r="BP51" s="117">
        <f t="shared" si="49"/>
        <v>0</v>
      </c>
      <c r="BQ51" s="117">
        <f t="shared" si="50"/>
        <v>1</v>
      </c>
      <c r="BR51" s="117">
        <f t="shared" si="10"/>
        <v>1</v>
      </c>
      <c r="BS51" s="117">
        <f t="shared" si="51"/>
        <v>0</v>
      </c>
      <c r="BT51" s="117">
        <f t="shared" si="52"/>
        <v>0</v>
      </c>
      <c r="BU51" s="117">
        <f t="shared" si="53"/>
        <v>0</v>
      </c>
      <c r="BV51" s="117">
        <f t="shared" si="11"/>
        <v>0</v>
      </c>
      <c r="BW51" s="117">
        <f t="shared" si="12"/>
        <v>1</v>
      </c>
      <c r="BX51" s="117">
        <f t="shared" si="13"/>
        <v>0</v>
      </c>
      <c r="BY51" s="117">
        <f t="shared" si="14"/>
        <v>1</v>
      </c>
      <c r="BZ51" s="117">
        <f t="shared" si="54"/>
        <v>0</v>
      </c>
      <c r="CA51" s="117">
        <f t="shared" si="55"/>
        <v>1</v>
      </c>
      <c r="CB51" s="117">
        <f t="shared" si="56"/>
        <v>0</v>
      </c>
      <c r="CC51" s="117">
        <f t="shared" si="15"/>
        <v>1</v>
      </c>
      <c r="CD51" s="117">
        <f t="shared" si="16"/>
        <v>0</v>
      </c>
      <c r="CE51" s="117">
        <f t="shared" si="57"/>
        <v>1</v>
      </c>
      <c r="CF51" s="117">
        <f t="shared" si="17"/>
        <v>1</v>
      </c>
      <c r="CG51" s="117">
        <f t="shared" si="58"/>
        <v>0</v>
      </c>
      <c r="CH51" s="117">
        <f t="shared" si="59"/>
        <v>0</v>
      </c>
      <c r="CI51" s="117">
        <f t="shared" si="18"/>
        <v>0</v>
      </c>
      <c r="CJ51" s="117">
        <f t="shared" si="19"/>
        <v>1</v>
      </c>
      <c r="CK51" s="117">
        <f t="shared" si="20"/>
        <v>1</v>
      </c>
      <c r="CL51" s="117">
        <f t="shared" si="60"/>
        <v>1</v>
      </c>
      <c r="CM51" s="117">
        <f t="shared" si="61"/>
        <v>0</v>
      </c>
      <c r="CN51" s="117">
        <f t="shared" si="62"/>
        <v>1</v>
      </c>
      <c r="CO51" s="117">
        <f t="shared" si="63"/>
        <v>1</v>
      </c>
      <c r="CP51" s="117">
        <f t="shared" si="64"/>
        <v>0</v>
      </c>
      <c r="CQ51" s="117">
        <f t="shared" si="65"/>
        <v>0</v>
      </c>
      <c r="CR51" s="117">
        <f t="shared" si="66"/>
        <v>1</v>
      </c>
      <c r="CS51" s="117">
        <f t="shared" si="21"/>
        <v>1</v>
      </c>
      <c r="CT51" s="117">
        <f t="shared" si="22"/>
        <v>0</v>
      </c>
      <c r="CU51" s="117">
        <f t="shared" si="23"/>
        <v>1</v>
      </c>
      <c r="CV51" s="117">
        <f t="shared" si="67"/>
        <v>0</v>
      </c>
      <c r="CW51" s="117">
        <f t="shared" si="68"/>
        <v>0</v>
      </c>
      <c r="CX51" s="117">
        <f t="shared" si="24"/>
        <v>0</v>
      </c>
      <c r="CY51" s="117">
        <f t="shared" si="25"/>
        <v>0</v>
      </c>
      <c r="CZ51" s="117">
        <f t="shared" si="69"/>
        <v>0</v>
      </c>
      <c r="DA51" s="117">
        <f t="shared" si="70"/>
        <v>0</v>
      </c>
      <c r="DB51" s="117">
        <f t="shared" si="84"/>
        <v>0</v>
      </c>
      <c r="DC51" s="117">
        <f t="shared" si="26"/>
        <v>0</v>
      </c>
      <c r="DD51" s="117">
        <f t="shared" si="71"/>
        <v>0</v>
      </c>
      <c r="DE51" s="117">
        <f t="shared" si="72"/>
        <v>0</v>
      </c>
      <c r="DF51" s="117">
        <f t="shared" si="27"/>
        <v>1</v>
      </c>
      <c r="DG51" s="117">
        <f t="shared" si="28"/>
        <v>0</v>
      </c>
      <c r="DH51" s="117">
        <f t="shared" si="29"/>
        <v>1</v>
      </c>
      <c r="DI51" s="117">
        <f t="shared" si="73"/>
        <v>0</v>
      </c>
      <c r="DJ51" s="117">
        <f t="shared" si="74"/>
        <v>0</v>
      </c>
      <c r="DK51" s="117">
        <f t="shared" si="75"/>
        <v>0</v>
      </c>
      <c r="DL51" s="117">
        <f t="shared" si="30"/>
        <v>0</v>
      </c>
      <c r="DM51" s="117">
        <f t="shared" si="31"/>
        <v>0</v>
      </c>
      <c r="DN51" s="117">
        <f t="shared" si="32"/>
        <v>0</v>
      </c>
      <c r="DO51" s="117">
        <f t="shared" si="76"/>
        <v>0</v>
      </c>
      <c r="DP51" s="117">
        <f t="shared" si="77"/>
        <v>0</v>
      </c>
      <c r="DQ51" s="117">
        <f t="shared" si="78"/>
        <v>0</v>
      </c>
      <c r="DR51" s="117">
        <f t="shared" si="33"/>
        <v>0</v>
      </c>
      <c r="DS51" s="117">
        <f t="shared" si="34"/>
        <v>0</v>
      </c>
      <c r="DT51" s="117">
        <f t="shared" si="35"/>
        <v>0</v>
      </c>
      <c r="DU51" s="117">
        <f t="shared" si="79"/>
        <v>1</v>
      </c>
      <c r="DV51" s="117">
        <f t="shared" si="80"/>
        <v>1</v>
      </c>
      <c r="DW51" s="117">
        <f t="shared" si="81"/>
        <v>1</v>
      </c>
      <c r="DX51" s="117">
        <f t="shared" si="36"/>
        <v>0</v>
      </c>
      <c r="DY51" s="117">
        <f t="shared" si="37"/>
        <v>1</v>
      </c>
      <c r="DZ51" s="117">
        <f t="shared" si="38"/>
        <v>1</v>
      </c>
      <c r="EA51" s="117">
        <f t="shared" si="39"/>
        <v>1</v>
      </c>
      <c r="EB51" s="117">
        <f t="shared" si="40"/>
        <v>0</v>
      </c>
      <c r="EC51" s="117">
        <f t="shared" si="41"/>
        <v>1</v>
      </c>
      <c r="ED51" s="118">
        <f t="shared" si="82"/>
        <v>1</v>
      </c>
      <c r="EE51" s="118">
        <f t="shared" si="83"/>
        <v>1</v>
      </c>
      <c r="EF51" s="7"/>
      <c r="EG51" s="7"/>
      <c r="EH51" s="7"/>
      <c r="EI51" s="7"/>
    </row>
    <row r="52" spans="1:139" ht="17.100000000000001" customHeight="1" x14ac:dyDescent="0.25">
      <c r="A52" s="774"/>
      <c r="B52" s="777"/>
      <c r="C52" s="172">
        <v>9</v>
      </c>
      <c r="D52" s="297" t="s">
        <v>354</v>
      </c>
      <c r="E52" s="250" t="s">
        <v>593</v>
      </c>
      <c r="F52" s="251" t="s">
        <v>514</v>
      </c>
      <c r="G52" s="252" t="s">
        <v>456</v>
      </c>
      <c r="H52" s="251" t="s">
        <v>596</v>
      </c>
      <c r="I52" s="253" t="s">
        <v>525</v>
      </c>
      <c r="J52" s="254" t="s">
        <v>573</v>
      </c>
      <c r="K52" s="255" t="s">
        <v>458</v>
      </c>
      <c r="L52" s="250" t="s">
        <v>594</v>
      </c>
      <c r="M52" s="251" t="s">
        <v>603</v>
      </c>
      <c r="N52" s="252" t="s">
        <v>341</v>
      </c>
      <c r="O52" s="251" t="s">
        <v>387</v>
      </c>
      <c r="P52" s="253" t="s">
        <v>584</v>
      </c>
      <c r="Q52" s="254" t="s">
        <v>523</v>
      </c>
      <c r="R52" s="255" t="s">
        <v>516</v>
      </c>
      <c r="S52" s="256" t="s">
        <v>522</v>
      </c>
      <c r="T52" s="251" t="s">
        <v>589</v>
      </c>
      <c r="U52" s="252" t="s">
        <v>581</v>
      </c>
      <c r="V52" s="257" t="s">
        <v>287</v>
      </c>
      <c r="W52" s="253" t="s">
        <v>570</v>
      </c>
      <c r="X52" s="254" t="s">
        <v>572</v>
      </c>
      <c r="Y52" s="42" t="s">
        <v>526</v>
      </c>
      <c r="Z52" s="10" t="s">
        <v>527</v>
      </c>
      <c r="AA52" s="6"/>
      <c r="AB52" s="279" t="s">
        <v>287</v>
      </c>
      <c r="AC52" s="279" t="s">
        <v>287</v>
      </c>
      <c r="AD52" s="279" t="s">
        <v>287</v>
      </c>
      <c r="AE52" s="279" t="s">
        <v>524</v>
      </c>
      <c r="AF52" s="279" t="s">
        <v>524</v>
      </c>
      <c r="AG52" s="279" t="s">
        <v>523</v>
      </c>
      <c r="AH52" s="279" t="s">
        <v>523</v>
      </c>
      <c r="AI52" s="279" t="s">
        <v>458</v>
      </c>
      <c r="AJ52" s="279" t="s">
        <v>458</v>
      </c>
      <c r="AK52" s="279" t="s">
        <v>458</v>
      </c>
      <c r="AL52" s="279" t="s">
        <v>387</v>
      </c>
      <c r="AM52" s="279" t="s">
        <v>387</v>
      </c>
      <c r="AN52" s="279" t="s">
        <v>523</v>
      </c>
      <c r="AO52" s="279" t="s">
        <v>523</v>
      </c>
      <c r="AP52" s="279" t="s">
        <v>522</v>
      </c>
      <c r="AQ52" s="279" t="s">
        <v>522</v>
      </c>
      <c r="AR52" s="279" t="s">
        <v>522</v>
      </c>
      <c r="AS52" s="279" t="s">
        <v>387</v>
      </c>
      <c r="AT52" s="279" t="s">
        <v>387</v>
      </c>
      <c r="AU52" s="279" t="s">
        <v>523</v>
      </c>
      <c r="AV52" s="279" t="s">
        <v>523</v>
      </c>
      <c r="AX52" s="118"/>
      <c r="AY52" s="118">
        <f t="shared" si="42"/>
        <v>1</v>
      </c>
      <c r="AZ52" s="118">
        <f t="shared" si="43"/>
        <v>1</v>
      </c>
      <c r="BA52" s="118">
        <f t="shared" si="0"/>
        <v>1</v>
      </c>
      <c r="BB52" s="118">
        <f t="shared" si="44"/>
        <v>1</v>
      </c>
      <c r="BC52" s="118">
        <f t="shared" si="45"/>
        <v>1</v>
      </c>
      <c r="BD52" s="118">
        <f t="shared" si="1"/>
        <v>1</v>
      </c>
      <c r="BE52" s="117">
        <f t="shared" si="46"/>
        <v>0</v>
      </c>
      <c r="BF52" s="118">
        <f t="shared" si="2"/>
        <v>1</v>
      </c>
      <c r="BG52" s="118">
        <f t="shared" si="3"/>
        <v>0</v>
      </c>
      <c r="BH52" s="117">
        <f t="shared" si="4"/>
        <v>1</v>
      </c>
      <c r="BI52" s="118">
        <f t="shared" si="5"/>
        <v>1</v>
      </c>
      <c r="BJ52" s="118">
        <f t="shared" si="47"/>
        <v>0</v>
      </c>
      <c r="BK52" s="118">
        <f t="shared" si="48"/>
        <v>0</v>
      </c>
      <c r="BL52" s="118">
        <f t="shared" si="6"/>
        <v>0</v>
      </c>
      <c r="BM52" s="117">
        <f t="shared" si="7"/>
        <v>0</v>
      </c>
      <c r="BN52" s="117">
        <f t="shared" si="8"/>
        <v>0</v>
      </c>
      <c r="BO52" s="117">
        <f t="shared" si="9"/>
        <v>0</v>
      </c>
      <c r="BP52" s="117">
        <f t="shared" si="49"/>
        <v>0</v>
      </c>
      <c r="BQ52" s="117">
        <f t="shared" si="50"/>
        <v>1</v>
      </c>
      <c r="BR52" s="117">
        <f t="shared" si="10"/>
        <v>1</v>
      </c>
      <c r="BS52" s="117">
        <f t="shared" si="51"/>
        <v>0</v>
      </c>
      <c r="BT52" s="117">
        <f t="shared" si="52"/>
        <v>0</v>
      </c>
      <c r="BU52" s="117">
        <f t="shared" si="53"/>
        <v>0</v>
      </c>
      <c r="BV52" s="117">
        <f t="shared" si="11"/>
        <v>0</v>
      </c>
      <c r="BW52" s="117">
        <f t="shared" si="12"/>
        <v>0</v>
      </c>
      <c r="BX52" s="117">
        <f t="shared" si="13"/>
        <v>0</v>
      </c>
      <c r="BY52" s="117">
        <f t="shared" si="14"/>
        <v>0</v>
      </c>
      <c r="BZ52" s="117">
        <f t="shared" si="54"/>
        <v>0</v>
      </c>
      <c r="CA52" s="117">
        <f t="shared" si="55"/>
        <v>1</v>
      </c>
      <c r="CB52" s="117">
        <f t="shared" si="56"/>
        <v>0</v>
      </c>
      <c r="CC52" s="117">
        <f t="shared" si="15"/>
        <v>1</v>
      </c>
      <c r="CD52" s="117">
        <f t="shared" si="16"/>
        <v>0</v>
      </c>
      <c r="CE52" s="117">
        <f t="shared" si="57"/>
        <v>1</v>
      </c>
      <c r="CF52" s="117">
        <f t="shared" si="17"/>
        <v>1</v>
      </c>
      <c r="CG52" s="117">
        <f t="shared" si="58"/>
        <v>0</v>
      </c>
      <c r="CH52" s="117">
        <f t="shared" si="59"/>
        <v>0</v>
      </c>
      <c r="CI52" s="117">
        <f t="shared" si="18"/>
        <v>0</v>
      </c>
      <c r="CJ52" s="117">
        <f t="shared" si="19"/>
        <v>1</v>
      </c>
      <c r="CK52" s="117">
        <f t="shared" si="20"/>
        <v>1</v>
      </c>
      <c r="CL52" s="117">
        <f t="shared" si="60"/>
        <v>1</v>
      </c>
      <c r="CM52" s="117">
        <f t="shared" si="61"/>
        <v>0</v>
      </c>
      <c r="CN52" s="117">
        <f t="shared" si="62"/>
        <v>1</v>
      </c>
      <c r="CO52" s="117">
        <f t="shared" si="63"/>
        <v>1</v>
      </c>
      <c r="CP52" s="117">
        <f t="shared" si="64"/>
        <v>0</v>
      </c>
      <c r="CQ52" s="117">
        <f t="shared" si="65"/>
        <v>0</v>
      </c>
      <c r="CR52" s="117">
        <f t="shared" si="66"/>
        <v>1</v>
      </c>
      <c r="CS52" s="117">
        <f t="shared" si="21"/>
        <v>0</v>
      </c>
      <c r="CT52" s="117">
        <f t="shared" si="22"/>
        <v>0</v>
      </c>
      <c r="CU52" s="117">
        <f t="shared" si="23"/>
        <v>0</v>
      </c>
      <c r="CV52" s="117">
        <f t="shared" si="67"/>
        <v>0</v>
      </c>
      <c r="CW52" s="117">
        <f t="shared" si="68"/>
        <v>1</v>
      </c>
      <c r="CX52" s="117">
        <f t="shared" si="24"/>
        <v>1</v>
      </c>
      <c r="CY52" s="117">
        <f t="shared" si="25"/>
        <v>0</v>
      </c>
      <c r="CZ52" s="117">
        <f t="shared" si="69"/>
        <v>0</v>
      </c>
      <c r="DA52" s="117">
        <f t="shared" si="70"/>
        <v>0</v>
      </c>
      <c r="DB52" s="117">
        <f t="shared" si="84"/>
        <v>0</v>
      </c>
      <c r="DC52" s="117">
        <f t="shared" si="26"/>
        <v>1</v>
      </c>
      <c r="DD52" s="117">
        <f t="shared" si="71"/>
        <v>0</v>
      </c>
      <c r="DE52" s="117">
        <f t="shared" si="72"/>
        <v>1</v>
      </c>
      <c r="DF52" s="117">
        <f t="shared" si="27"/>
        <v>0</v>
      </c>
      <c r="DG52" s="117">
        <f t="shared" si="28"/>
        <v>0</v>
      </c>
      <c r="DH52" s="117">
        <f t="shared" si="29"/>
        <v>0</v>
      </c>
      <c r="DI52" s="117">
        <f t="shared" si="73"/>
        <v>0</v>
      </c>
      <c r="DJ52" s="117">
        <f t="shared" si="74"/>
        <v>1</v>
      </c>
      <c r="DK52" s="117">
        <f t="shared" si="75"/>
        <v>1</v>
      </c>
      <c r="DL52" s="117">
        <f t="shared" si="30"/>
        <v>0</v>
      </c>
      <c r="DM52" s="117">
        <f t="shared" si="31"/>
        <v>0</v>
      </c>
      <c r="DN52" s="117">
        <f t="shared" si="32"/>
        <v>0</v>
      </c>
      <c r="DO52" s="117">
        <f t="shared" si="76"/>
        <v>0</v>
      </c>
      <c r="DP52" s="117">
        <f t="shared" si="77"/>
        <v>0</v>
      </c>
      <c r="DQ52" s="117">
        <f t="shared" si="78"/>
        <v>0</v>
      </c>
      <c r="DR52" s="117">
        <f t="shared" si="33"/>
        <v>0</v>
      </c>
      <c r="DS52" s="117">
        <f t="shared" si="34"/>
        <v>0</v>
      </c>
      <c r="DT52" s="117">
        <f t="shared" si="35"/>
        <v>0</v>
      </c>
      <c r="DU52" s="117">
        <f t="shared" si="79"/>
        <v>1</v>
      </c>
      <c r="DV52" s="117">
        <f t="shared" si="80"/>
        <v>0</v>
      </c>
      <c r="DW52" s="117">
        <f t="shared" si="81"/>
        <v>1</v>
      </c>
      <c r="DX52" s="117">
        <f t="shared" si="36"/>
        <v>0</v>
      </c>
      <c r="DY52" s="117">
        <f t="shared" si="37"/>
        <v>1</v>
      </c>
      <c r="DZ52" s="117">
        <f t="shared" si="38"/>
        <v>1</v>
      </c>
      <c r="EA52" s="117">
        <f t="shared" si="39"/>
        <v>1</v>
      </c>
      <c r="EB52" s="117">
        <f t="shared" si="40"/>
        <v>0</v>
      </c>
      <c r="EC52" s="117">
        <f t="shared" si="41"/>
        <v>1</v>
      </c>
      <c r="ED52" s="118">
        <f t="shared" si="82"/>
        <v>0</v>
      </c>
      <c r="EE52" s="118">
        <f t="shared" si="83"/>
        <v>1</v>
      </c>
      <c r="EF52" s="7"/>
      <c r="EG52" s="7"/>
      <c r="EH52" s="7"/>
      <c r="EI52" s="7"/>
    </row>
    <row r="53" spans="1:139" ht="17.100000000000001" customHeight="1" thickBot="1" x14ac:dyDescent="0.3">
      <c r="A53" s="775"/>
      <c r="B53" s="778"/>
      <c r="C53" s="173">
        <v>10</v>
      </c>
      <c r="D53" s="298" t="s">
        <v>354</v>
      </c>
      <c r="E53" s="73" t="s">
        <v>593</v>
      </c>
      <c r="F53" s="162" t="s">
        <v>514</v>
      </c>
      <c r="G53" s="165" t="s">
        <v>456</v>
      </c>
      <c r="H53" s="162" t="s">
        <v>596</v>
      </c>
      <c r="I53" s="296" t="s">
        <v>354</v>
      </c>
      <c r="J53" s="86" t="s">
        <v>573</v>
      </c>
      <c r="K53" s="129" t="s">
        <v>458</v>
      </c>
      <c r="L53" s="73" t="s">
        <v>594</v>
      </c>
      <c r="M53" s="295" t="s">
        <v>354</v>
      </c>
      <c r="N53" s="165" t="s">
        <v>341</v>
      </c>
      <c r="O53" s="162" t="s">
        <v>387</v>
      </c>
      <c r="P53" s="147" t="s">
        <v>584</v>
      </c>
      <c r="Q53" s="86" t="s">
        <v>523</v>
      </c>
      <c r="R53" s="129" t="s">
        <v>516</v>
      </c>
      <c r="S53" s="155" t="s">
        <v>522</v>
      </c>
      <c r="T53" s="162" t="s">
        <v>589</v>
      </c>
      <c r="U53" s="165" t="s">
        <v>581</v>
      </c>
      <c r="V53" s="203" t="s">
        <v>287</v>
      </c>
      <c r="W53" s="147" t="s">
        <v>570</v>
      </c>
      <c r="X53" s="86" t="s">
        <v>572</v>
      </c>
      <c r="Y53" s="42" t="s">
        <v>434</v>
      </c>
      <c r="Z53" s="10" t="s">
        <v>444</v>
      </c>
      <c r="AA53" s="6"/>
      <c r="AB53" s="279" t="s">
        <v>391</v>
      </c>
      <c r="AC53" s="279" t="s">
        <v>391</v>
      </c>
      <c r="AD53" s="279" t="s">
        <v>391</v>
      </c>
      <c r="AE53" s="279" t="s">
        <v>391</v>
      </c>
      <c r="AF53" s="279" t="s">
        <v>391</v>
      </c>
      <c r="AG53" s="279" t="s">
        <v>391</v>
      </c>
      <c r="AH53" s="279" t="s">
        <v>391</v>
      </c>
      <c r="AI53" s="279" t="s">
        <v>287</v>
      </c>
      <c r="AJ53" s="279" t="s">
        <v>287</v>
      </c>
      <c r="AK53" s="279" t="s">
        <v>287</v>
      </c>
      <c r="AL53" s="279" t="s">
        <v>387</v>
      </c>
      <c r="AM53" s="279" t="s">
        <v>387</v>
      </c>
      <c r="AN53" s="279" t="s">
        <v>523</v>
      </c>
      <c r="AO53" s="279" t="s">
        <v>523</v>
      </c>
      <c r="AP53" s="279" t="s">
        <v>522</v>
      </c>
      <c r="AQ53" s="279" t="s">
        <v>522</v>
      </c>
      <c r="AR53" s="279" t="s">
        <v>522</v>
      </c>
      <c r="AS53" s="279" t="s">
        <v>387</v>
      </c>
      <c r="AT53" s="279" t="s">
        <v>387</v>
      </c>
      <c r="AU53" s="279" t="s">
        <v>523</v>
      </c>
      <c r="AV53" s="279" t="s">
        <v>523</v>
      </c>
      <c r="AX53" s="118"/>
      <c r="AY53" s="118">
        <f t="shared" si="42"/>
        <v>1</v>
      </c>
      <c r="AZ53" s="118">
        <f t="shared" si="43"/>
        <v>0</v>
      </c>
      <c r="BA53" s="118">
        <f t="shared" si="0"/>
        <v>0</v>
      </c>
      <c r="BB53" s="118">
        <f t="shared" si="44"/>
        <v>1</v>
      </c>
      <c r="BC53" s="118">
        <f t="shared" si="45"/>
        <v>1</v>
      </c>
      <c r="BD53" s="118">
        <f t="shared" si="1"/>
        <v>1</v>
      </c>
      <c r="BE53" s="117">
        <f t="shared" si="46"/>
        <v>0</v>
      </c>
      <c r="BF53" s="118">
        <f t="shared" si="2"/>
        <v>1</v>
      </c>
      <c r="BG53" s="118">
        <f t="shared" si="3"/>
        <v>0</v>
      </c>
      <c r="BH53" s="117">
        <f t="shared" si="4"/>
        <v>0</v>
      </c>
      <c r="BI53" s="118">
        <f t="shared" si="5"/>
        <v>0</v>
      </c>
      <c r="BJ53" s="118">
        <f t="shared" si="47"/>
        <v>0</v>
      </c>
      <c r="BK53" s="118">
        <f t="shared" si="48"/>
        <v>0</v>
      </c>
      <c r="BL53" s="118">
        <f t="shared" si="6"/>
        <v>0</v>
      </c>
      <c r="BM53" s="117">
        <f t="shared" si="7"/>
        <v>0</v>
      </c>
      <c r="BN53" s="117">
        <f t="shared" si="8"/>
        <v>0</v>
      </c>
      <c r="BO53" s="117">
        <f t="shared" si="9"/>
        <v>0</v>
      </c>
      <c r="BP53" s="117">
        <f t="shared" si="49"/>
        <v>0</v>
      </c>
      <c r="BQ53" s="117">
        <f t="shared" si="50"/>
        <v>1</v>
      </c>
      <c r="BR53" s="117">
        <f t="shared" si="10"/>
        <v>1</v>
      </c>
      <c r="BS53" s="117">
        <f t="shared" si="51"/>
        <v>0</v>
      </c>
      <c r="BT53" s="117">
        <f t="shared" si="52"/>
        <v>0</v>
      </c>
      <c r="BU53" s="117">
        <f t="shared" si="53"/>
        <v>0</v>
      </c>
      <c r="BV53" s="117">
        <f t="shared" si="11"/>
        <v>0</v>
      </c>
      <c r="BW53" s="117">
        <f t="shared" si="12"/>
        <v>0</v>
      </c>
      <c r="BX53" s="117">
        <f t="shared" si="13"/>
        <v>0</v>
      </c>
      <c r="BY53" s="117">
        <f t="shared" si="14"/>
        <v>0</v>
      </c>
      <c r="BZ53" s="117">
        <f t="shared" si="54"/>
        <v>0</v>
      </c>
      <c r="CA53" s="117">
        <f t="shared" si="55"/>
        <v>1</v>
      </c>
      <c r="CB53" s="117">
        <f t="shared" si="56"/>
        <v>0</v>
      </c>
      <c r="CC53" s="117">
        <f t="shared" si="15"/>
        <v>1</v>
      </c>
      <c r="CD53" s="117">
        <f t="shared" si="16"/>
        <v>0</v>
      </c>
      <c r="CE53" s="117">
        <f t="shared" si="57"/>
        <v>1</v>
      </c>
      <c r="CF53" s="117">
        <f t="shared" si="17"/>
        <v>1</v>
      </c>
      <c r="CG53" s="117">
        <f t="shared" si="58"/>
        <v>0</v>
      </c>
      <c r="CH53" s="117">
        <f t="shared" si="59"/>
        <v>0</v>
      </c>
      <c r="CI53" s="117">
        <f t="shared" si="18"/>
        <v>0</v>
      </c>
      <c r="CJ53" s="117">
        <f t="shared" si="19"/>
        <v>1</v>
      </c>
      <c r="CK53" s="117">
        <f t="shared" si="20"/>
        <v>1</v>
      </c>
      <c r="CL53" s="117">
        <f t="shared" si="60"/>
        <v>1</v>
      </c>
      <c r="CM53" s="117">
        <f t="shared" si="61"/>
        <v>0</v>
      </c>
      <c r="CN53" s="117">
        <f t="shared" si="62"/>
        <v>1</v>
      </c>
      <c r="CO53" s="117">
        <f t="shared" si="63"/>
        <v>1</v>
      </c>
      <c r="CP53" s="117">
        <f t="shared" si="64"/>
        <v>0</v>
      </c>
      <c r="CQ53" s="117">
        <f t="shared" si="65"/>
        <v>0</v>
      </c>
      <c r="CR53" s="117">
        <f t="shared" si="66"/>
        <v>1</v>
      </c>
      <c r="CS53" s="117">
        <f t="shared" si="21"/>
        <v>0</v>
      </c>
      <c r="CT53" s="117">
        <f t="shared" si="22"/>
        <v>0</v>
      </c>
      <c r="CU53" s="117">
        <f t="shared" si="23"/>
        <v>0</v>
      </c>
      <c r="CV53" s="117">
        <f t="shared" si="67"/>
        <v>0</v>
      </c>
      <c r="CW53" s="117">
        <f t="shared" si="68"/>
        <v>1</v>
      </c>
      <c r="CX53" s="117">
        <f t="shared" si="24"/>
        <v>1</v>
      </c>
      <c r="CY53" s="117">
        <f t="shared" si="25"/>
        <v>0</v>
      </c>
      <c r="CZ53" s="117">
        <f t="shared" si="69"/>
        <v>0</v>
      </c>
      <c r="DA53" s="117">
        <f t="shared" si="70"/>
        <v>0</v>
      </c>
      <c r="DB53" s="117">
        <f t="shared" si="84"/>
        <v>0</v>
      </c>
      <c r="DC53" s="117">
        <f t="shared" si="26"/>
        <v>1</v>
      </c>
      <c r="DD53" s="117">
        <f t="shared" si="71"/>
        <v>0</v>
      </c>
      <c r="DE53" s="117">
        <f t="shared" si="72"/>
        <v>1</v>
      </c>
      <c r="DF53" s="117">
        <f t="shared" si="27"/>
        <v>0</v>
      </c>
      <c r="DG53" s="117">
        <f t="shared" si="28"/>
        <v>0</v>
      </c>
      <c r="DH53" s="117">
        <f t="shared" si="29"/>
        <v>0</v>
      </c>
      <c r="DI53" s="117">
        <f t="shared" si="73"/>
        <v>0</v>
      </c>
      <c r="DJ53" s="117">
        <f t="shared" si="74"/>
        <v>1</v>
      </c>
      <c r="DK53" s="117">
        <f t="shared" si="75"/>
        <v>1</v>
      </c>
      <c r="DL53" s="117">
        <f t="shared" si="30"/>
        <v>0</v>
      </c>
      <c r="DM53" s="117">
        <f t="shared" si="31"/>
        <v>0</v>
      </c>
      <c r="DN53" s="117">
        <f t="shared" si="32"/>
        <v>0</v>
      </c>
      <c r="DO53" s="117">
        <f t="shared" si="76"/>
        <v>0</v>
      </c>
      <c r="DP53" s="117">
        <f t="shared" si="77"/>
        <v>0</v>
      </c>
      <c r="DQ53" s="117">
        <f t="shared" si="78"/>
        <v>0</v>
      </c>
      <c r="DR53" s="117">
        <f t="shared" si="33"/>
        <v>0</v>
      </c>
      <c r="DS53" s="117">
        <f t="shared" si="34"/>
        <v>0</v>
      </c>
      <c r="DT53" s="117">
        <f t="shared" si="35"/>
        <v>0</v>
      </c>
      <c r="DU53" s="117">
        <f t="shared" si="79"/>
        <v>1</v>
      </c>
      <c r="DV53" s="117">
        <f t="shared" si="80"/>
        <v>0</v>
      </c>
      <c r="DW53" s="117">
        <f t="shared" si="81"/>
        <v>1</v>
      </c>
      <c r="DX53" s="117">
        <f t="shared" si="36"/>
        <v>0</v>
      </c>
      <c r="DY53" s="117">
        <f t="shared" si="37"/>
        <v>1</v>
      </c>
      <c r="DZ53" s="117">
        <f t="shared" si="38"/>
        <v>1</v>
      </c>
      <c r="EA53" s="117">
        <f t="shared" si="39"/>
        <v>1</v>
      </c>
      <c r="EB53" s="117">
        <f t="shared" si="40"/>
        <v>0</v>
      </c>
      <c r="EC53" s="117">
        <f t="shared" si="41"/>
        <v>1</v>
      </c>
      <c r="ED53" s="118">
        <f t="shared" si="82"/>
        <v>0</v>
      </c>
      <c r="EE53" s="118">
        <f t="shared" si="83"/>
        <v>1</v>
      </c>
      <c r="EF53" s="7"/>
      <c r="EG53" s="7"/>
      <c r="EH53" s="7"/>
      <c r="EI53" s="7"/>
    </row>
    <row r="54" spans="1:139" ht="17.100000000000001" customHeight="1" thickTop="1" x14ac:dyDescent="0.25">
      <c r="A54" s="773">
        <v>5</v>
      </c>
      <c r="B54" s="776" t="s">
        <v>20</v>
      </c>
      <c r="C54" s="221">
        <v>0</v>
      </c>
      <c r="D54" s="308"/>
      <c r="E54" s="315"/>
      <c r="F54" s="312"/>
      <c r="G54" s="316"/>
      <c r="H54" s="312" t="s">
        <v>569</v>
      </c>
      <c r="I54" s="313"/>
      <c r="J54" s="314" t="s">
        <v>569</v>
      </c>
      <c r="K54" s="317"/>
      <c r="L54" s="315"/>
      <c r="M54" s="312"/>
      <c r="N54" s="316"/>
      <c r="O54" s="312" t="s">
        <v>562</v>
      </c>
      <c r="P54" s="313"/>
      <c r="Q54" s="314" t="s">
        <v>562</v>
      </c>
      <c r="R54" s="317"/>
      <c r="S54" s="318"/>
      <c r="T54" s="319"/>
      <c r="U54" s="316"/>
      <c r="V54" s="310"/>
      <c r="W54" s="313"/>
      <c r="X54" s="314"/>
      <c r="Y54" s="42" t="s">
        <v>435</v>
      </c>
      <c r="Z54" s="10" t="s">
        <v>445</v>
      </c>
      <c r="AA54" s="6"/>
      <c r="AB54" s="279" t="s">
        <v>391</v>
      </c>
      <c r="AC54" s="279" t="s">
        <v>391</v>
      </c>
      <c r="AD54" s="279" t="s">
        <v>391</v>
      </c>
      <c r="AE54" s="279" t="s">
        <v>391</v>
      </c>
      <c r="AF54" s="279" t="s">
        <v>391</v>
      </c>
      <c r="AG54" s="279" t="s">
        <v>391</v>
      </c>
      <c r="AH54" s="279" t="s">
        <v>391</v>
      </c>
      <c r="AI54" s="279" t="s">
        <v>287</v>
      </c>
      <c r="AJ54" s="279" t="s">
        <v>287</v>
      </c>
      <c r="AK54" s="279" t="s">
        <v>287</v>
      </c>
      <c r="AL54" s="279" t="s">
        <v>387</v>
      </c>
      <c r="AM54" s="279" t="s">
        <v>387</v>
      </c>
      <c r="AN54" s="279" t="s">
        <v>523</v>
      </c>
      <c r="AO54" s="279" t="s">
        <v>523</v>
      </c>
      <c r="AP54" s="279" t="s">
        <v>522</v>
      </c>
      <c r="AQ54" s="279" t="s">
        <v>522</v>
      </c>
      <c r="AR54" s="279" t="s">
        <v>522</v>
      </c>
      <c r="AS54" s="279" t="s">
        <v>387</v>
      </c>
      <c r="AT54" s="279" t="s">
        <v>387</v>
      </c>
      <c r="AU54" s="279" t="s">
        <v>523</v>
      </c>
      <c r="AV54" s="279" t="s">
        <v>523</v>
      </c>
      <c r="AX54" s="118"/>
      <c r="AY54" s="118">
        <f t="shared" si="42"/>
        <v>0</v>
      </c>
      <c r="AZ54" s="118">
        <f t="shared" si="43"/>
        <v>0</v>
      </c>
      <c r="BA54" s="118">
        <f t="shared" si="0"/>
        <v>0</v>
      </c>
      <c r="BB54" s="118">
        <f t="shared" si="44"/>
        <v>0</v>
      </c>
      <c r="BC54" s="118">
        <f t="shared" si="45"/>
        <v>0</v>
      </c>
      <c r="BD54" s="118">
        <f t="shared" si="1"/>
        <v>0</v>
      </c>
      <c r="BE54" s="117">
        <f t="shared" si="46"/>
        <v>0</v>
      </c>
      <c r="BF54" s="118">
        <f t="shared" si="2"/>
        <v>0</v>
      </c>
      <c r="BG54" s="118">
        <f t="shared" si="3"/>
        <v>0</v>
      </c>
      <c r="BH54" s="117">
        <f t="shared" si="4"/>
        <v>0</v>
      </c>
      <c r="BI54" s="118">
        <f t="shared" si="5"/>
        <v>0</v>
      </c>
      <c r="BJ54" s="118">
        <f t="shared" si="47"/>
        <v>0</v>
      </c>
      <c r="BK54" s="118">
        <f t="shared" si="48"/>
        <v>0</v>
      </c>
      <c r="BL54" s="118">
        <f t="shared" si="6"/>
        <v>0</v>
      </c>
      <c r="BM54" s="117">
        <f t="shared" si="7"/>
        <v>0</v>
      </c>
      <c r="BN54" s="117">
        <f t="shared" si="8"/>
        <v>0</v>
      </c>
      <c r="BO54" s="117">
        <f t="shared" si="9"/>
        <v>0</v>
      </c>
      <c r="BP54" s="117">
        <f t="shared" si="49"/>
        <v>0</v>
      </c>
      <c r="BQ54" s="117">
        <f t="shared" si="50"/>
        <v>0</v>
      </c>
      <c r="BR54" s="117">
        <f t="shared" si="10"/>
        <v>0</v>
      </c>
      <c r="BS54" s="117">
        <f t="shared" si="51"/>
        <v>0</v>
      </c>
      <c r="BT54" s="117">
        <f t="shared" si="52"/>
        <v>0</v>
      </c>
      <c r="BU54" s="117">
        <f t="shared" si="53"/>
        <v>0</v>
      </c>
      <c r="BV54" s="117">
        <f t="shared" si="11"/>
        <v>0</v>
      </c>
      <c r="BW54" s="117">
        <f t="shared" si="12"/>
        <v>0</v>
      </c>
      <c r="BX54" s="117">
        <f t="shared" si="13"/>
        <v>0</v>
      </c>
      <c r="BY54" s="117">
        <f t="shared" si="14"/>
        <v>0</v>
      </c>
      <c r="BZ54" s="117">
        <f t="shared" si="54"/>
        <v>0</v>
      </c>
      <c r="CA54" s="117">
        <f t="shared" si="55"/>
        <v>0</v>
      </c>
      <c r="CB54" s="117">
        <f t="shared" si="56"/>
        <v>0</v>
      </c>
      <c r="CC54" s="117">
        <f t="shared" si="15"/>
        <v>0</v>
      </c>
      <c r="CD54" s="117">
        <f t="shared" si="16"/>
        <v>0</v>
      </c>
      <c r="CE54" s="117">
        <f t="shared" si="57"/>
        <v>0</v>
      </c>
      <c r="CF54" s="117">
        <f t="shared" si="17"/>
        <v>0</v>
      </c>
      <c r="CG54" s="117">
        <f t="shared" si="58"/>
        <v>2</v>
      </c>
      <c r="CH54" s="117">
        <f t="shared" si="59"/>
        <v>2</v>
      </c>
      <c r="CI54" s="117">
        <f t="shared" si="18"/>
        <v>0</v>
      </c>
      <c r="CJ54" s="117">
        <f t="shared" si="19"/>
        <v>0</v>
      </c>
      <c r="CK54" s="117">
        <f t="shared" si="20"/>
        <v>0</v>
      </c>
      <c r="CL54" s="117">
        <f t="shared" si="60"/>
        <v>0</v>
      </c>
      <c r="CM54" s="117">
        <f t="shared" si="61"/>
        <v>0</v>
      </c>
      <c r="CN54" s="117">
        <f t="shared" si="62"/>
        <v>0</v>
      </c>
      <c r="CO54" s="117">
        <f t="shared" si="63"/>
        <v>0</v>
      </c>
      <c r="CP54" s="117">
        <f t="shared" si="64"/>
        <v>0</v>
      </c>
      <c r="CQ54" s="117">
        <f t="shared" si="65"/>
        <v>0</v>
      </c>
      <c r="CR54" s="117">
        <f t="shared" si="66"/>
        <v>0</v>
      </c>
      <c r="CS54" s="117">
        <f t="shared" si="21"/>
        <v>0</v>
      </c>
      <c r="CT54" s="117">
        <f t="shared" si="22"/>
        <v>0</v>
      </c>
      <c r="CU54" s="117">
        <f t="shared" si="23"/>
        <v>0</v>
      </c>
      <c r="CV54" s="117">
        <f t="shared" si="67"/>
        <v>0</v>
      </c>
      <c r="CW54" s="117">
        <f t="shared" si="68"/>
        <v>0</v>
      </c>
      <c r="CX54" s="117">
        <f t="shared" si="24"/>
        <v>0</v>
      </c>
      <c r="CY54" s="117">
        <f t="shared" si="25"/>
        <v>0</v>
      </c>
      <c r="CZ54" s="117">
        <f t="shared" si="69"/>
        <v>0</v>
      </c>
      <c r="DA54" s="117">
        <f t="shared" si="70"/>
        <v>0</v>
      </c>
      <c r="DB54" s="117">
        <f t="shared" si="84"/>
        <v>0</v>
      </c>
      <c r="DC54" s="117">
        <f t="shared" si="26"/>
        <v>0</v>
      </c>
      <c r="DD54" s="117">
        <f t="shared" si="71"/>
        <v>0</v>
      </c>
      <c r="DE54" s="117">
        <f t="shared" si="72"/>
        <v>0</v>
      </c>
      <c r="DF54" s="117">
        <f t="shared" si="27"/>
        <v>0</v>
      </c>
      <c r="DG54" s="117">
        <f t="shared" si="28"/>
        <v>0</v>
      </c>
      <c r="DH54" s="117">
        <f t="shared" si="29"/>
        <v>0</v>
      </c>
      <c r="DI54" s="117">
        <f t="shared" si="73"/>
        <v>0</v>
      </c>
      <c r="DJ54" s="117">
        <f t="shared" si="74"/>
        <v>0</v>
      </c>
      <c r="DK54" s="117">
        <f t="shared" si="75"/>
        <v>0</v>
      </c>
      <c r="DL54" s="117">
        <f t="shared" si="30"/>
        <v>0</v>
      </c>
      <c r="DM54" s="117">
        <f t="shared" si="31"/>
        <v>0</v>
      </c>
      <c r="DN54" s="117">
        <f t="shared" si="32"/>
        <v>0</v>
      </c>
      <c r="DO54" s="117">
        <f t="shared" si="76"/>
        <v>0</v>
      </c>
      <c r="DP54" s="117">
        <f t="shared" si="77"/>
        <v>0</v>
      </c>
      <c r="DQ54" s="117">
        <f t="shared" si="78"/>
        <v>0</v>
      </c>
      <c r="DR54" s="117">
        <f t="shared" si="33"/>
        <v>0</v>
      </c>
      <c r="DS54" s="117">
        <f t="shared" si="34"/>
        <v>0</v>
      </c>
      <c r="DT54" s="117">
        <f t="shared" si="35"/>
        <v>0</v>
      </c>
      <c r="DU54" s="117">
        <f t="shared" si="79"/>
        <v>0</v>
      </c>
      <c r="DV54" s="117">
        <f t="shared" si="80"/>
        <v>0</v>
      </c>
      <c r="DW54" s="117">
        <f t="shared" si="81"/>
        <v>0</v>
      </c>
      <c r="DX54" s="117">
        <f t="shared" si="36"/>
        <v>0</v>
      </c>
      <c r="DY54" s="117">
        <f t="shared" si="37"/>
        <v>0</v>
      </c>
      <c r="DZ54" s="117">
        <f t="shared" si="38"/>
        <v>0</v>
      </c>
      <c r="EA54" s="117">
        <f t="shared" si="39"/>
        <v>0</v>
      </c>
      <c r="EB54" s="117">
        <f t="shared" si="40"/>
        <v>0</v>
      </c>
      <c r="EC54" s="117">
        <f t="shared" si="41"/>
        <v>0</v>
      </c>
      <c r="ED54" s="118">
        <f t="shared" si="82"/>
        <v>0</v>
      </c>
      <c r="EE54" s="118">
        <f t="shared" si="83"/>
        <v>0</v>
      </c>
      <c r="EF54" s="7"/>
      <c r="EG54" s="7"/>
      <c r="EH54" s="7"/>
      <c r="EI54" s="7"/>
    </row>
    <row r="55" spans="1:139" ht="18" customHeight="1" x14ac:dyDescent="0.25">
      <c r="A55" s="774"/>
      <c r="B55" s="777"/>
      <c r="C55" s="174">
        <v>1</v>
      </c>
      <c r="D55" s="61" t="s">
        <v>620</v>
      </c>
      <c r="E55" s="72" t="s">
        <v>585</v>
      </c>
      <c r="F55" s="201" t="s">
        <v>593</v>
      </c>
      <c r="G55" s="211" t="s">
        <v>454</v>
      </c>
      <c r="H55" s="201" t="s">
        <v>569</v>
      </c>
      <c r="I55" s="145" t="s">
        <v>513</v>
      </c>
      <c r="J55" s="91" t="s">
        <v>569</v>
      </c>
      <c r="K55" s="61" t="s">
        <v>603</v>
      </c>
      <c r="L55" s="72" t="s">
        <v>594</v>
      </c>
      <c r="M55" s="201" t="s">
        <v>511</v>
      </c>
      <c r="N55" s="211" t="s">
        <v>519</v>
      </c>
      <c r="O55" s="201" t="s">
        <v>562</v>
      </c>
      <c r="P55" s="145" t="s">
        <v>573</v>
      </c>
      <c r="Q55" s="91" t="s">
        <v>562</v>
      </c>
      <c r="R55" s="127" t="s">
        <v>522</v>
      </c>
      <c r="S55" s="153" t="s">
        <v>516</v>
      </c>
      <c r="T55" s="201" t="s">
        <v>581</v>
      </c>
      <c r="U55" s="211" t="s">
        <v>589</v>
      </c>
      <c r="V55" s="201" t="s">
        <v>570</v>
      </c>
      <c r="W55" s="145" t="s">
        <v>301</v>
      </c>
      <c r="X55" s="91" t="s">
        <v>237</v>
      </c>
      <c r="Y55" s="42" t="s">
        <v>436</v>
      </c>
      <c r="Z55" s="10" t="s">
        <v>446</v>
      </c>
      <c r="AA55" s="6"/>
      <c r="AB55" s="279" t="s">
        <v>596</v>
      </c>
      <c r="AC55" s="279" t="s">
        <v>596</v>
      </c>
      <c r="AD55" s="279" t="s">
        <v>596</v>
      </c>
      <c r="AE55" s="279" t="s">
        <v>596</v>
      </c>
      <c r="AF55" s="279" t="s">
        <v>596</v>
      </c>
      <c r="AG55" s="279" t="s">
        <v>596</v>
      </c>
      <c r="AH55" s="279" t="s">
        <v>596</v>
      </c>
      <c r="AI55" s="279" t="s">
        <v>391</v>
      </c>
      <c r="AJ55" s="279" t="s">
        <v>391</v>
      </c>
      <c r="AK55" s="279" t="s">
        <v>391</v>
      </c>
      <c r="AL55" s="279" t="s">
        <v>391</v>
      </c>
      <c r="AM55" s="279" t="s">
        <v>391</v>
      </c>
      <c r="AN55" s="279" t="s">
        <v>391</v>
      </c>
      <c r="AO55" s="279" t="s">
        <v>391</v>
      </c>
      <c r="AP55" s="279" t="s">
        <v>589</v>
      </c>
      <c r="AQ55" s="279" t="s">
        <v>589</v>
      </c>
      <c r="AR55" s="279" t="s">
        <v>589</v>
      </c>
      <c r="AS55" s="279" t="s">
        <v>589</v>
      </c>
      <c r="AT55" s="279" t="s">
        <v>586</v>
      </c>
      <c r="AU55" s="279" t="s">
        <v>586</v>
      </c>
      <c r="AV55" s="282" t="s">
        <v>586</v>
      </c>
      <c r="AX55" s="118"/>
      <c r="AY55" s="118">
        <f t="shared" si="42"/>
        <v>1</v>
      </c>
      <c r="AZ55" s="118">
        <f t="shared" si="43"/>
        <v>1</v>
      </c>
      <c r="BA55" s="118">
        <f t="shared" si="0"/>
        <v>1</v>
      </c>
      <c r="BB55" s="118">
        <f t="shared" si="44"/>
        <v>0</v>
      </c>
      <c r="BC55" s="118">
        <f t="shared" si="45"/>
        <v>1</v>
      </c>
      <c r="BD55" s="118">
        <f t="shared" si="1"/>
        <v>0</v>
      </c>
      <c r="BE55" s="117">
        <f t="shared" si="46"/>
        <v>1</v>
      </c>
      <c r="BF55" s="118">
        <f t="shared" si="2"/>
        <v>1</v>
      </c>
      <c r="BG55" s="118">
        <f t="shared" si="3"/>
        <v>0</v>
      </c>
      <c r="BH55" s="117">
        <f t="shared" si="4"/>
        <v>0</v>
      </c>
      <c r="BI55" s="118">
        <f t="shared" si="5"/>
        <v>0</v>
      </c>
      <c r="BJ55" s="118">
        <f t="shared" si="47"/>
        <v>1</v>
      </c>
      <c r="BK55" s="118">
        <f t="shared" si="48"/>
        <v>0</v>
      </c>
      <c r="BL55" s="118">
        <f t="shared" si="6"/>
        <v>1</v>
      </c>
      <c r="BM55" s="117">
        <f t="shared" si="7"/>
        <v>1</v>
      </c>
      <c r="BN55" s="117">
        <f t="shared" si="8"/>
        <v>0</v>
      </c>
      <c r="BO55" s="117">
        <f t="shared" si="9"/>
        <v>1</v>
      </c>
      <c r="BP55" s="117">
        <f t="shared" si="49"/>
        <v>0</v>
      </c>
      <c r="BQ55" s="117">
        <f t="shared" si="50"/>
        <v>0</v>
      </c>
      <c r="BR55" s="117">
        <f t="shared" si="10"/>
        <v>0</v>
      </c>
      <c r="BS55" s="117">
        <f t="shared" si="51"/>
        <v>1</v>
      </c>
      <c r="BT55" s="117">
        <f t="shared" si="52"/>
        <v>0</v>
      </c>
      <c r="BU55" s="117">
        <f t="shared" si="53"/>
        <v>1</v>
      </c>
      <c r="BV55" s="117">
        <f t="shared" si="11"/>
        <v>0</v>
      </c>
      <c r="BW55" s="117">
        <f t="shared" si="12"/>
        <v>1</v>
      </c>
      <c r="BX55" s="117">
        <f t="shared" si="13"/>
        <v>0</v>
      </c>
      <c r="BY55" s="117">
        <f t="shared" si="14"/>
        <v>1</v>
      </c>
      <c r="BZ55" s="117">
        <f t="shared" si="54"/>
        <v>0</v>
      </c>
      <c r="CA55" s="117">
        <f t="shared" si="55"/>
        <v>1</v>
      </c>
      <c r="CB55" s="117">
        <f t="shared" si="56"/>
        <v>0</v>
      </c>
      <c r="CC55" s="117">
        <f t="shared" si="15"/>
        <v>1</v>
      </c>
      <c r="CD55" s="117">
        <f t="shared" si="16"/>
        <v>0</v>
      </c>
      <c r="CE55" s="117">
        <f t="shared" si="57"/>
        <v>1</v>
      </c>
      <c r="CF55" s="117">
        <f t="shared" si="17"/>
        <v>1</v>
      </c>
      <c r="CG55" s="117">
        <f t="shared" si="58"/>
        <v>2</v>
      </c>
      <c r="CH55" s="117">
        <f t="shared" si="59"/>
        <v>2</v>
      </c>
      <c r="CI55" s="117">
        <f t="shared" si="18"/>
        <v>1</v>
      </c>
      <c r="CJ55" s="117">
        <f t="shared" si="19"/>
        <v>0</v>
      </c>
      <c r="CK55" s="117">
        <f t="shared" si="20"/>
        <v>1</v>
      </c>
      <c r="CL55" s="117">
        <f t="shared" si="60"/>
        <v>0</v>
      </c>
      <c r="CM55" s="117">
        <f t="shared" si="61"/>
        <v>0</v>
      </c>
      <c r="CN55" s="117">
        <f t="shared" si="62"/>
        <v>0</v>
      </c>
      <c r="CO55" s="117">
        <f t="shared" si="63"/>
        <v>1</v>
      </c>
      <c r="CP55" s="117">
        <f t="shared" si="64"/>
        <v>0</v>
      </c>
      <c r="CQ55" s="117">
        <f t="shared" si="65"/>
        <v>0</v>
      </c>
      <c r="CR55" s="117">
        <f t="shared" si="66"/>
        <v>1</v>
      </c>
      <c r="CS55" s="117">
        <f t="shared" si="21"/>
        <v>0</v>
      </c>
      <c r="CT55" s="117">
        <f t="shared" si="22"/>
        <v>0</v>
      </c>
      <c r="CU55" s="117">
        <f t="shared" si="23"/>
        <v>0</v>
      </c>
      <c r="CV55" s="117">
        <f t="shared" si="67"/>
        <v>0</v>
      </c>
      <c r="CW55" s="117">
        <f t="shared" si="68"/>
        <v>0</v>
      </c>
      <c r="CX55" s="117">
        <f t="shared" si="24"/>
        <v>0</v>
      </c>
      <c r="CY55" s="117">
        <f t="shared" si="25"/>
        <v>0</v>
      </c>
      <c r="CZ55" s="117">
        <f t="shared" si="69"/>
        <v>1</v>
      </c>
      <c r="DA55" s="117">
        <f t="shared" si="70"/>
        <v>0</v>
      </c>
      <c r="DB55" s="117">
        <f t="shared" si="84"/>
        <v>1</v>
      </c>
      <c r="DC55" s="117">
        <f t="shared" si="26"/>
        <v>1</v>
      </c>
      <c r="DD55" s="117">
        <f t="shared" si="71"/>
        <v>0</v>
      </c>
      <c r="DE55" s="117">
        <f t="shared" si="72"/>
        <v>1</v>
      </c>
      <c r="DF55" s="117">
        <f t="shared" si="27"/>
        <v>0</v>
      </c>
      <c r="DG55" s="117">
        <f t="shared" si="28"/>
        <v>0</v>
      </c>
      <c r="DH55" s="117">
        <f t="shared" si="29"/>
        <v>0</v>
      </c>
      <c r="DI55" s="117">
        <f t="shared" si="73"/>
        <v>0</v>
      </c>
      <c r="DJ55" s="117">
        <f t="shared" si="74"/>
        <v>1</v>
      </c>
      <c r="DK55" s="117">
        <f t="shared" si="75"/>
        <v>1</v>
      </c>
      <c r="DL55" s="117">
        <f t="shared" si="30"/>
        <v>1</v>
      </c>
      <c r="DM55" s="117">
        <f t="shared" si="31"/>
        <v>0</v>
      </c>
      <c r="DN55" s="117">
        <f t="shared" si="32"/>
        <v>1</v>
      </c>
      <c r="DO55" s="117">
        <f t="shared" si="76"/>
        <v>0</v>
      </c>
      <c r="DP55" s="117">
        <f t="shared" si="77"/>
        <v>0</v>
      </c>
      <c r="DQ55" s="117">
        <f t="shared" si="78"/>
        <v>0</v>
      </c>
      <c r="DR55" s="117">
        <f t="shared" si="33"/>
        <v>0</v>
      </c>
      <c r="DS55" s="117">
        <f t="shared" si="34"/>
        <v>0</v>
      </c>
      <c r="DT55" s="117">
        <f t="shared" si="35"/>
        <v>0</v>
      </c>
      <c r="DU55" s="117">
        <f t="shared" si="79"/>
        <v>0</v>
      </c>
      <c r="DV55" s="117">
        <f t="shared" si="80"/>
        <v>0</v>
      </c>
      <c r="DW55" s="117">
        <f t="shared" si="81"/>
        <v>0</v>
      </c>
      <c r="DX55" s="117">
        <f t="shared" si="36"/>
        <v>0</v>
      </c>
      <c r="DY55" s="117">
        <f t="shared" si="37"/>
        <v>1</v>
      </c>
      <c r="DZ55" s="117">
        <f t="shared" si="38"/>
        <v>1</v>
      </c>
      <c r="EA55" s="117">
        <f t="shared" si="39"/>
        <v>0</v>
      </c>
      <c r="EB55" s="117">
        <f t="shared" si="40"/>
        <v>0</v>
      </c>
      <c r="EC55" s="117">
        <f t="shared" si="41"/>
        <v>0</v>
      </c>
      <c r="ED55" s="118">
        <f t="shared" si="82"/>
        <v>0</v>
      </c>
      <c r="EE55" s="118">
        <f t="shared" si="83"/>
        <v>0</v>
      </c>
      <c r="EF55" s="7"/>
      <c r="EG55" s="7"/>
      <c r="EH55" s="7"/>
      <c r="EI55" s="7"/>
    </row>
    <row r="56" spans="1:139" ht="18" customHeight="1" x14ac:dyDescent="0.25">
      <c r="A56" s="774"/>
      <c r="B56" s="777"/>
      <c r="C56" s="172">
        <v>2</v>
      </c>
      <c r="D56" s="63" t="s">
        <v>620</v>
      </c>
      <c r="E56" s="65" t="s">
        <v>585</v>
      </c>
      <c r="F56" s="161" t="s">
        <v>593</v>
      </c>
      <c r="G56" s="164" t="s">
        <v>454</v>
      </c>
      <c r="H56" s="161" t="s">
        <v>569</v>
      </c>
      <c r="I56" s="146" t="s">
        <v>513</v>
      </c>
      <c r="J56" s="85" t="s">
        <v>569</v>
      </c>
      <c r="K56" s="63" t="s">
        <v>603</v>
      </c>
      <c r="L56" s="65" t="s">
        <v>594</v>
      </c>
      <c r="M56" s="161" t="s">
        <v>511</v>
      </c>
      <c r="N56" s="164" t="s">
        <v>519</v>
      </c>
      <c r="O56" s="161" t="s">
        <v>562</v>
      </c>
      <c r="P56" s="146" t="s">
        <v>573</v>
      </c>
      <c r="Q56" s="85" t="s">
        <v>562</v>
      </c>
      <c r="R56" s="78" t="s">
        <v>522</v>
      </c>
      <c r="S56" s="154" t="s">
        <v>516</v>
      </c>
      <c r="T56" s="161" t="s">
        <v>581</v>
      </c>
      <c r="U56" s="164" t="s">
        <v>589</v>
      </c>
      <c r="V56" s="161" t="s">
        <v>570</v>
      </c>
      <c r="W56" s="146" t="s">
        <v>301</v>
      </c>
      <c r="X56" s="85" t="s">
        <v>237</v>
      </c>
      <c r="Y56" s="42" t="s">
        <v>437</v>
      </c>
      <c r="Z56" s="10" t="s">
        <v>447</v>
      </c>
      <c r="AA56" s="6"/>
      <c r="AB56" s="279" t="s">
        <v>596</v>
      </c>
      <c r="AC56" s="279" t="s">
        <v>596</v>
      </c>
      <c r="AD56" s="279" t="s">
        <v>596</v>
      </c>
      <c r="AE56" s="279" t="s">
        <v>596</v>
      </c>
      <c r="AF56" s="279" t="s">
        <v>596</v>
      </c>
      <c r="AG56" s="279" t="s">
        <v>596</v>
      </c>
      <c r="AH56" s="279" t="s">
        <v>596</v>
      </c>
      <c r="AI56" s="279" t="s">
        <v>391</v>
      </c>
      <c r="AJ56" s="279" t="s">
        <v>391</v>
      </c>
      <c r="AK56" s="279" t="s">
        <v>391</v>
      </c>
      <c r="AL56" s="279" t="s">
        <v>391</v>
      </c>
      <c r="AM56" s="279" t="s">
        <v>391</v>
      </c>
      <c r="AN56" s="279" t="s">
        <v>391</v>
      </c>
      <c r="AO56" s="279" t="s">
        <v>391</v>
      </c>
      <c r="AP56" s="279" t="s">
        <v>589</v>
      </c>
      <c r="AQ56" s="279" t="s">
        <v>589</v>
      </c>
      <c r="AR56" s="279" t="s">
        <v>589</v>
      </c>
      <c r="AS56" s="279" t="s">
        <v>589</v>
      </c>
      <c r="AT56" s="279" t="s">
        <v>586</v>
      </c>
      <c r="AU56" s="279" t="s">
        <v>586</v>
      </c>
      <c r="AV56" s="282" t="s">
        <v>586</v>
      </c>
      <c r="AX56" s="118"/>
      <c r="AY56" s="118">
        <f t="shared" si="42"/>
        <v>1</v>
      </c>
      <c r="AZ56" s="118">
        <f t="shared" si="43"/>
        <v>1</v>
      </c>
      <c r="BA56" s="118">
        <f t="shared" si="0"/>
        <v>1</v>
      </c>
      <c r="BB56" s="118">
        <f t="shared" si="44"/>
        <v>0</v>
      </c>
      <c r="BC56" s="118">
        <f t="shared" si="45"/>
        <v>1</v>
      </c>
      <c r="BD56" s="118">
        <f t="shared" si="1"/>
        <v>0</v>
      </c>
      <c r="BE56" s="117">
        <f t="shared" si="46"/>
        <v>1</v>
      </c>
      <c r="BF56" s="118">
        <f t="shared" si="2"/>
        <v>1</v>
      </c>
      <c r="BG56" s="118">
        <f t="shared" si="3"/>
        <v>0</v>
      </c>
      <c r="BH56" s="117">
        <f t="shared" si="4"/>
        <v>0</v>
      </c>
      <c r="BI56" s="118">
        <f t="shared" si="5"/>
        <v>0</v>
      </c>
      <c r="BJ56" s="118">
        <f t="shared" si="47"/>
        <v>1</v>
      </c>
      <c r="BK56" s="118">
        <f t="shared" si="48"/>
        <v>0</v>
      </c>
      <c r="BL56" s="118">
        <f t="shared" si="6"/>
        <v>1</v>
      </c>
      <c r="BM56" s="117">
        <f t="shared" si="7"/>
        <v>1</v>
      </c>
      <c r="BN56" s="117">
        <f t="shared" si="8"/>
        <v>0</v>
      </c>
      <c r="BO56" s="117">
        <f t="shared" si="9"/>
        <v>1</v>
      </c>
      <c r="BP56" s="117">
        <f t="shared" si="49"/>
        <v>0</v>
      </c>
      <c r="BQ56" s="117">
        <f t="shared" si="50"/>
        <v>0</v>
      </c>
      <c r="BR56" s="117">
        <f t="shared" si="10"/>
        <v>0</v>
      </c>
      <c r="BS56" s="117">
        <f t="shared" si="51"/>
        <v>1</v>
      </c>
      <c r="BT56" s="117">
        <f t="shared" si="52"/>
        <v>0</v>
      </c>
      <c r="BU56" s="117">
        <f t="shared" si="53"/>
        <v>1</v>
      </c>
      <c r="BV56" s="117">
        <f t="shared" si="11"/>
        <v>0</v>
      </c>
      <c r="BW56" s="117">
        <f t="shared" si="12"/>
        <v>1</v>
      </c>
      <c r="BX56" s="117">
        <f t="shared" si="13"/>
        <v>0</v>
      </c>
      <c r="BY56" s="117">
        <f t="shared" si="14"/>
        <v>1</v>
      </c>
      <c r="BZ56" s="117">
        <f t="shared" si="54"/>
        <v>0</v>
      </c>
      <c r="CA56" s="117">
        <f t="shared" si="55"/>
        <v>1</v>
      </c>
      <c r="CB56" s="117">
        <f t="shared" si="56"/>
        <v>0</v>
      </c>
      <c r="CC56" s="117">
        <f t="shared" si="15"/>
        <v>1</v>
      </c>
      <c r="CD56" s="117">
        <f t="shared" si="16"/>
        <v>0</v>
      </c>
      <c r="CE56" s="117">
        <f t="shared" si="57"/>
        <v>1</v>
      </c>
      <c r="CF56" s="117">
        <f t="shared" si="17"/>
        <v>1</v>
      </c>
      <c r="CG56" s="117">
        <f t="shared" si="58"/>
        <v>2</v>
      </c>
      <c r="CH56" s="117">
        <f t="shared" si="59"/>
        <v>2</v>
      </c>
      <c r="CI56" s="117">
        <f t="shared" si="18"/>
        <v>1</v>
      </c>
      <c r="CJ56" s="117">
        <f t="shared" si="19"/>
        <v>0</v>
      </c>
      <c r="CK56" s="117">
        <f t="shared" si="20"/>
        <v>1</v>
      </c>
      <c r="CL56" s="117">
        <f t="shared" si="60"/>
        <v>0</v>
      </c>
      <c r="CM56" s="117">
        <f t="shared" si="61"/>
        <v>0</v>
      </c>
      <c r="CN56" s="117">
        <f t="shared" si="62"/>
        <v>0</v>
      </c>
      <c r="CO56" s="117">
        <f t="shared" si="63"/>
        <v>1</v>
      </c>
      <c r="CP56" s="117">
        <f t="shared" si="64"/>
        <v>0</v>
      </c>
      <c r="CQ56" s="117">
        <f t="shared" si="65"/>
        <v>0</v>
      </c>
      <c r="CR56" s="117">
        <f t="shared" si="66"/>
        <v>1</v>
      </c>
      <c r="CS56" s="117">
        <f t="shared" si="21"/>
        <v>0</v>
      </c>
      <c r="CT56" s="117">
        <f t="shared" si="22"/>
        <v>0</v>
      </c>
      <c r="CU56" s="117">
        <f t="shared" si="23"/>
        <v>0</v>
      </c>
      <c r="CV56" s="117">
        <f t="shared" si="67"/>
        <v>0</v>
      </c>
      <c r="CW56" s="117">
        <f t="shared" si="68"/>
        <v>0</v>
      </c>
      <c r="CX56" s="117">
        <f t="shared" si="24"/>
        <v>0</v>
      </c>
      <c r="CY56" s="117">
        <f t="shared" si="25"/>
        <v>0</v>
      </c>
      <c r="CZ56" s="117">
        <f t="shared" si="69"/>
        <v>1</v>
      </c>
      <c r="DA56" s="117">
        <f t="shared" si="70"/>
        <v>0</v>
      </c>
      <c r="DB56" s="117">
        <f t="shared" si="84"/>
        <v>1</v>
      </c>
      <c r="DC56" s="117">
        <f t="shared" si="26"/>
        <v>1</v>
      </c>
      <c r="DD56" s="117">
        <f t="shared" si="71"/>
        <v>0</v>
      </c>
      <c r="DE56" s="117">
        <f t="shared" si="72"/>
        <v>1</v>
      </c>
      <c r="DF56" s="117">
        <f t="shared" si="27"/>
        <v>0</v>
      </c>
      <c r="DG56" s="117">
        <f t="shared" si="28"/>
        <v>0</v>
      </c>
      <c r="DH56" s="117">
        <f t="shared" si="29"/>
        <v>0</v>
      </c>
      <c r="DI56" s="117">
        <f t="shared" si="73"/>
        <v>0</v>
      </c>
      <c r="DJ56" s="117">
        <f t="shared" si="74"/>
        <v>1</v>
      </c>
      <c r="DK56" s="117">
        <f t="shared" si="75"/>
        <v>1</v>
      </c>
      <c r="DL56" s="117">
        <f t="shared" si="30"/>
        <v>1</v>
      </c>
      <c r="DM56" s="117">
        <f t="shared" si="31"/>
        <v>0</v>
      </c>
      <c r="DN56" s="117">
        <f t="shared" si="32"/>
        <v>1</v>
      </c>
      <c r="DO56" s="117">
        <f t="shared" si="76"/>
        <v>0</v>
      </c>
      <c r="DP56" s="117">
        <f t="shared" si="77"/>
        <v>0</v>
      </c>
      <c r="DQ56" s="117">
        <f t="shared" si="78"/>
        <v>0</v>
      </c>
      <c r="DR56" s="117">
        <f t="shared" si="33"/>
        <v>0</v>
      </c>
      <c r="DS56" s="117">
        <f t="shared" si="34"/>
        <v>0</v>
      </c>
      <c r="DT56" s="117">
        <f t="shared" si="35"/>
        <v>0</v>
      </c>
      <c r="DU56" s="117">
        <f t="shared" si="79"/>
        <v>0</v>
      </c>
      <c r="DV56" s="117">
        <f t="shared" si="80"/>
        <v>0</v>
      </c>
      <c r="DW56" s="117">
        <f t="shared" si="81"/>
        <v>0</v>
      </c>
      <c r="DX56" s="117">
        <f t="shared" si="36"/>
        <v>0</v>
      </c>
      <c r="DY56" s="117">
        <f t="shared" si="37"/>
        <v>1</v>
      </c>
      <c r="DZ56" s="117">
        <f t="shared" si="38"/>
        <v>1</v>
      </c>
      <c r="EA56" s="117">
        <f t="shared" si="39"/>
        <v>0</v>
      </c>
      <c r="EB56" s="117">
        <f t="shared" si="40"/>
        <v>0</v>
      </c>
      <c r="EC56" s="117">
        <f t="shared" si="41"/>
        <v>0</v>
      </c>
      <c r="ED56" s="118">
        <f t="shared" si="82"/>
        <v>0</v>
      </c>
      <c r="EE56" s="118">
        <f t="shared" si="83"/>
        <v>0</v>
      </c>
      <c r="EF56" s="7"/>
      <c r="EG56" s="7"/>
      <c r="EH56" s="7"/>
      <c r="EI56" s="7"/>
    </row>
    <row r="57" spans="1:139" ht="18" customHeight="1" x14ac:dyDescent="0.25">
      <c r="A57" s="774"/>
      <c r="B57" s="777"/>
      <c r="C57" s="172">
        <v>3</v>
      </c>
      <c r="D57" s="63" t="s">
        <v>457</v>
      </c>
      <c r="E57" s="65" t="s">
        <v>585</v>
      </c>
      <c r="F57" s="161" t="s">
        <v>593</v>
      </c>
      <c r="G57" s="164" t="s">
        <v>621</v>
      </c>
      <c r="H57" s="201" t="s">
        <v>588</v>
      </c>
      <c r="I57" s="146" t="s">
        <v>513</v>
      </c>
      <c r="J57" s="85" t="s">
        <v>454</v>
      </c>
      <c r="K57" s="63" t="s">
        <v>603</v>
      </c>
      <c r="L57" s="293" t="s">
        <v>354</v>
      </c>
      <c r="M57" s="161" t="s">
        <v>456</v>
      </c>
      <c r="N57" s="164" t="s">
        <v>572</v>
      </c>
      <c r="O57" s="161" t="s">
        <v>519</v>
      </c>
      <c r="P57" s="146" t="s">
        <v>592</v>
      </c>
      <c r="Q57" s="85" t="s">
        <v>573</v>
      </c>
      <c r="R57" s="78" t="s">
        <v>515</v>
      </c>
      <c r="S57" s="154" t="s">
        <v>581</v>
      </c>
      <c r="T57" s="161" t="s">
        <v>522</v>
      </c>
      <c r="U57" s="164" t="s">
        <v>570</v>
      </c>
      <c r="V57" s="161" t="s">
        <v>387</v>
      </c>
      <c r="W57" s="146" t="s">
        <v>287</v>
      </c>
      <c r="X57" s="85" t="s">
        <v>301</v>
      </c>
      <c r="Y57" s="42" t="s">
        <v>438</v>
      </c>
      <c r="Z57" s="10" t="s">
        <v>535</v>
      </c>
      <c r="AA57" s="19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X57" s="118"/>
      <c r="AY57" s="118">
        <f t="shared" si="42"/>
        <v>1</v>
      </c>
      <c r="AZ57" s="118">
        <f t="shared" si="43"/>
        <v>1</v>
      </c>
      <c r="BA57" s="118">
        <f t="shared" si="0"/>
        <v>1</v>
      </c>
      <c r="BB57" s="118">
        <f t="shared" si="44"/>
        <v>1</v>
      </c>
      <c r="BC57" s="118">
        <f t="shared" si="45"/>
        <v>1</v>
      </c>
      <c r="BD57" s="118">
        <f t="shared" si="1"/>
        <v>0</v>
      </c>
      <c r="BE57" s="117">
        <f t="shared" si="46"/>
        <v>1</v>
      </c>
      <c r="BF57" s="118">
        <f t="shared" si="2"/>
        <v>1</v>
      </c>
      <c r="BG57" s="118">
        <f t="shared" si="3"/>
        <v>0</v>
      </c>
      <c r="BH57" s="117">
        <f t="shared" si="4"/>
        <v>0</v>
      </c>
      <c r="BI57" s="118">
        <f t="shared" si="5"/>
        <v>0</v>
      </c>
      <c r="BJ57" s="118">
        <f t="shared" si="47"/>
        <v>1</v>
      </c>
      <c r="BK57" s="118">
        <f t="shared" si="48"/>
        <v>0</v>
      </c>
      <c r="BL57" s="118">
        <f t="shared" si="6"/>
        <v>1</v>
      </c>
      <c r="BM57" s="117">
        <f t="shared" si="7"/>
        <v>0</v>
      </c>
      <c r="BN57" s="117">
        <f t="shared" si="8"/>
        <v>0</v>
      </c>
      <c r="BO57" s="117">
        <f t="shared" si="9"/>
        <v>0</v>
      </c>
      <c r="BP57" s="117">
        <f t="shared" si="49"/>
        <v>0</v>
      </c>
      <c r="BQ57" s="117">
        <f t="shared" si="50"/>
        <v>1</v>
      </c>
      <c r="BR57" s="117">
        <f t="shared" si="10"/>
        <v>1</v>
      </c>
      <c r="BS57" s="117">
        <f t="shared" si="51"/>
        <v>0</v>
      </c>
      <c r="BT57" s="117">
        <f t="shared" si="52"/>
        <v>1</v>
      </c>
      <c r="BU57" s="117">
        <f t="shared" si="53"/>
        <v>1</v>
      </c>
      <c r="BV57" s="117">
        <f t="shared" si="11"/>
        <v>0</v>
      </c>
      <c r="BW57" s="117">
        <f t="shared" si="12"/>
        <v>1</v>
      </c>
      <c r="BX57" s="117">
        <f t="shared" si="13"/>
        <v>0</v>
      </c>
      <c r="BY57" s="117">
        <f t="shared" si="14"/>
        <v>1</v>
      </c>
      <c r="BZ57" s="117">
        <f t="shared" si="54"/>
        <v>0</v>
      </c>
      <c r="CA57" s="117">
        <f t="shared" si="55"/>
        <v>1</v>
      </c>
      <c r="CB57" s="117">
        <f t="shared" si="56"/>
        <v>0</v>
      </c>
      <c r="CC57" s="117">
        <f t="shared" si="15"/>
        <v>1</v>
      </c>
      <c r="CD57" s="117">
        <f t="shared" si="16"/>
        <v>0</v>
      </c>
      <c r="CE57" s="117">
        <f t="shared" si="57"/>
        <v>0</v>
      </c>
      <c r="CF57" s="117">
        <f t="shared" si="17"/>
        <v>0</v>
      </c>
      <c r="CG57" s="117">
        <f t="shared" si="58"/>
        <v>0</v>
      </c>
      <c r="CH57" s="117">
        <f t="shared" si="59"/>
        <v>0</v>
      </c>
      <c r="CI57" s="117">
        <f t="shared" si="18"/>
        <v>0</v>
      </c>
      <c r="CJ57" s="117">
        <f t="shared" si="19"/>
        <v>0</v>
      </c>
      <c r="CK57" s="117">
        <f t="shared" si="20"/>
        <v>0</v>
      </c>
      <c r="CL57" s="117">
        <f t="shared" si="60"/>
        <v>1</v>
      </c>
      <c r="CM57" s="117">
        <f t="shared" si="61"/>
        <v>0</v>
      </c>
      <c r="CN57" s="117">
        <f t="shared" si="62"/>
        <v>1</v>
      </c>
      <c r="CO57" s="117">
        <f t="shared" si="63"/>
        <v>1</v>
      </c>
      <c r="CP57" s="117">
        <f t="shared" si="64"/>
        <v>0</v>
      </c>
      <c r="CQ57" s="117">
        <f t="shared" si="65"/>
        <v>0</v>
      </c>
      <c r="CR57" s="117">
        <f t="shared" si="66"/>
        <v>1</v>
      </c>
      <c r="CS57" s="117">
        <f t="shared" si="21"/>
        <v>0</v>
      </c>
      <c r="CT57" s="117">
        <f t="shared" si="22"/>
        <v>0</v>
      </c>
      <c r="CU57" s="117">
        <f t="shared" si="23"/>
        <v>0</v>
      </c>
      <c r="CV57" s="117">
        <f t="shared" si="67"/>
        <v>1</v>
      </c>
      <c r="CW57" s="117">
        <f t="shared" si="68"/>
        <v>0</v>
      </c>
      <c r="CX57" s="117">
        <f t="shared" si="24"/>
        <v>1</v>
      </c>
      <c r="CY57" s="117">
        <f t="shared" si="25"/>
        <v>1</v>
      </c>
      <c r="CZ57" s="117">
        <f t="shared" si="69"/>
        <v>1</v>
      </c>
      <c r="DA57" s="117">
        <f t="shared" si="70"/>
        <v>0</v>
      </c>
      <c r="DB57" s="117">
        <f t="shared" si="84"/>
        <v>1</v>
      </c>
      <c r="DC57" s="117">
        <f t="shared" si="26"/>
        <v>0</v>
      </c>
      <c r="DD57" s="117">
        <f t="shared" si="71"/>
        <v>0</v>
      </c>
      <c r="DE57" s="117">
        <f t="shared" si="72"/>
        <v>0</v>
      </c>
      <c r="DF57" s="117">
        <f t="shared" si="27"/>
        <v>0</v>
      </c>
      <c r="DG57" s="117">
        <f t="shared" si="28"/>
        <v>0</v>
      </c>
      <c r="DH57" s="117">
        <f t="shared" si="29"/>
        <v>0</v>
      </c>
      <c r="DI57" s="117">
        <f t="shared" si="73"/>
        <v>1</v>
      </c>
      <c r="DJ57" s="117">
        <f t="shared" si="74"/>
        <v>0</v>
      </c>
      <c r="DK57" s="117">
        <f t="shared" si="75"/>
        <v>1</v>
      </c>
      <c r="DL57" s="117">
        <f t="shared" si="30"/>
        <v>1</v>
      </c>
      <c r="DM57" s="117">
        <f t="shared" si="31"/>
        <v>0</v>
      </c>
      <c r="DN57" s="117">
        <f t="shared" si="32"/>
        <v>1</v>
      </c>
      <c r="DO57" s="117">
        <f t="shared" si="76"/>
        <v>0</v>
      </c>
      <c r="DP57" s="117">
        <f t="shared" si="77"/>
        <v>0</v>
      </c>
      <c r="DQ57" s="117">
        <f t="shared" si="78"/>
        <v>0</v>
      </c>
      <c r="DR57" s="117">
        <f t="shared" si="33"/>
        <v>0</v>
      </c>
      <c r="DS57" s="117">
        <f t="shared" si="34"/>
        <v>0</v>
      </c>
      <c r="DT57" s="117">
        <f t="shared" si="35"/>
        <v>0</v>
      </c>
      <c r="DU57" s="117">
        <f t="shared" si="79"/>
        <v>0</v>
      </c>
      <c r="DV57" s="117">
        <f t="shared" si="80"/>
        <v>1</v>
      </c>
      <c r="DW57" s="117">
        <f t="shared" si="81"/>
        <v>1</v>
      </c>
      <c r="DX57" s="117">
        <f t="shared" si="36"/>
        <v>0</v>
      </c>
      <c r="DY57" s="117">
        <f t="shared" si="37"/>
        <v>1</v>
      </c>
      <c r="DZ57" s="117">
        <f t="shared" si="38"/>
        <v>1</v>
      </c>
      <c r="EA57" s="117">
        <f t="shared" si="39"/>
        <v>0</v>
      </c>
      <c r="EB57" s="117">
        <f t="shared" si="40"/>
        <v>0</v>
      </c>
      <c r="EC57" s="117">
        <f t="shared" si="41"/>
        <v>0</v>
      </c>
      <c r="ED57" s="118">
        <f t="shared" si="82"/>
        <v>0</v>
      </c>
      <c r="EE57" s="118">
        <f t="shared" si="83"/>
        <v>0</v>
      </c>
      <c r="EF57" s="7"/>
      <c r="EG57" s="7"/>
      <c r="EH57" s="7"/>
      <c r="EI57" s="7"/>
    </row>
    <row r="58" spans="1:139" ht="18" customHeight="1" x14ac:dyDescent="0.25">
      <c r="A58" s="774"/>
      <c r="B58" s="777"/>
      <c r="C58" s="172">
        <v>4</v>
      </c>
      <c r="D58" s="63" t="s">
        <v>457</v>
      </c>
      <c r="E58" s="65" t="s">
        <v>577</v>
      </c>
      <c r="F58" s="161" t="s">
        <v>596</v>
      </c>
      <c r="G58" s="164" t="s">
        <v>621</v>
      </c>
      <c r="H58" s="161" t="s">
        <v>588</v>
      </c>
      <c r="I58" s="146" t="s">
        <v>267</v>
      </c>
      <c r="J58" s="85" t="s">
        <v>454</v>
      </c>
      <c r="K58" s="294" t="s">
        <v>354</v>
      </c>
      <c r="L58" s="65" t="s">
        <v>391</v>
      </c>
      <c r="M58" s="161" t="s">
        <v>456</v>
      </c>
      <c r="N58" s="164" t="s">
        <v>572</v>
      </c>
      <c r="O58" s="161" t="s">
        <v>519</v>
      </c>
      <c r="P58" s="146" t="s">
        <v>592</v>
      </c>
      <c r="Q58" s="85" t="s">
        <v>573</v>
      </c>
      <c r="R58" s="78" t="s">
        <v>515</v>
      </c>
      <c r="S58" s="154" t="s">
        <v>581</v>
      </c>
      <c r="T58" s="161" t="s">
        <v>522</v>
      </c>
      <c r="U58" s="289" t="s">
        <v>354</v>
      </c>
      <c r="V58" s="161" t="s">
        <v>387</v>
      </c>
      <c r="W58" s="146" t="s">
        <v>287</v>
      </c>
      <c r="X58" s="85" t="s">
        <v>301</v>
      </c>
      <c r="Y58" s="42" t="s">
        <v>439</v>
      </c>
      <c r="Z58" s="10" t="s">
        <v>539</v>
      </c>
      <c r="AA58" s="6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X58" s="118"/>
      <c r="AY58" s="118">
        <f t="shared" si="42"/>
        <v>0</v>
      </c>
      <c r="AZ58" s="118">
        <f t="shared" si="43"/>
        <v>0</v>
      </c>
      <c r="BA58" s="118">
        <f t="shared" si="0"/>
        <v>0</v>
      </c>
      <c r="BB58" s="118">
        <f t="shared" si="44"/>
        <v>1</v>
      </c>
      <c r="BC58" s="118">
        <f t="shared" si="45"/>
        <v>1</v>
      </c>
      <c r="BD58" s="118">
        <f t="shared" si="1"/>
        <v>0</v>
      </c>
      <c r="BE58" s="117">
        <f t="shared" si="46"/>
        <v>1</v>
      </c>
      <c r="BF58" s="118">
        <f t="shared" si="2"/>
        <v>1</v>
      </c>
      <c r="BG58" s="118">
        <f t="shared" si="3"/>
        <v>0</v>
      </c>
      <c r="BH58" s="117">
        <f t="shared" si="4"/>
        <v>0</v>
      </c>
      <c r="BI58" s="118">
        <f t="shared" si="5"/>
        <v>0</v>
      </c>
      <c r="BJ58" s="118">
        <f t="shared" si="47"/>
        <v>1</v>
      </c>
      <c r="BK58" s="118">
        <f t="shared" si="48"/>
        <v>0</v>
      </c>
      <c r="BL58" s="118">
        <f t="shared" si="6"/>
        <v>1</v>
      </c>
      <c r="BM58" s="117">
        <f t="shared" si="7"/>
        <v>0</v>
      </c>
      <c r="BN58" s="117">
        <f t="shared" si="8"/>
        <v>0</v>
      </c>
      <c r="BO58" s="117">
        <f t="shared" si="9"/>
        <v>0</v>
      </c>
      <c r="BP58" s="117">
        <f t="shared" si="49"/>
        <v>0</v>
      </c>
      <c r="BQ58" s="117">
        <f t="shared" si="50"/>
        <v>1</v>
      </c>
      <c r="BR58" s="117">
        <f t="shared" si="10"/>
        <v>1</v>
      </c>
      <c r="BS58" s="117">
        <f t="shared" si="51"/>
        <v>0</v>
      </c>
      <c r="BT58" s="117">
        <f t="shared" si="52"/>
        <v>1</v>
      </c>
      <c r="BU58" s="117">
        <f t="shared" si="53"/>
        <v>1</v>
      </c>
      <c r="BV58" s="117">
        <f t="shared" si="11"/>
        <v>0</v>
      </c>
      <c r="BW58" s="117">
        <f t="shared" si="12"/>
        <v>0</v>
      </c>
      <c r="BX58" s="117">
        <f t="shared" si="13"/>
        <v>0</v>
      </c>
      <c r="BY58" s="117">
        <f t="shared" si="14"/>
        <v>0</v>
      </c>
      <c r="BZ58" s="117">
        <f t="shared" si="54"/>
        <v>0</v>
      </c>
      <c r="CA58" s="117">
        <f t="shared" si="55"/>
        <v>0</v>
      </c>
      <c r="CB58" s="117">
        <f t="shared" si="56"/>
        <v>0</v>
      </c>
      <c r="CC58" s="117">
        <f t="shared" si="15"/>
        <v>0</v>
      </c>
      <c r="CD58" s="117">
        <f t="shared" si="16"/>
        <v>1</v>
      </c>
      <c r="CE58" s="117">
        <f t="shared" si="57"/>
        <v>0</v>
      </c>
      <c r="CF58" s="117">
        <f t="shared" si="17"/>
        <v>1</v>
      </c>
      <c r="CG58" s="117">
        <f t="shared" si="58"/>
        <v>0</v>
      </c>
      <c r="CH58" s="117">
        <f t="shared" si="59"/>
        <v>0</v>
      </c>
      <c r="CI58" s="117">
        <f t="shared" si="18"/>
        <v>0</v>
      </c>
      <c r="CJ58" s="117">
        <f t="shared" si="19"/>
        <v>0</v>
      </c>
      <c r="CK58" s="117">
        <f t="shared" si="20"/>
        <v>0</v>
      </c>
      <c r="CL58" s="117">
        <f t="shared" si="60"/>
        <v>1</v>
      </c>
      <c r="CM58" s="117">
        <f t="shared" si="61"/>
        <v>0</v>
      </c>
      <c r="CN58" s="117">
        <f t="shared" si="62"/>
        <v>1</v>
      </c>
      <c r="CO58" s="117">
        <f t="shared" si="63"/>
        <v>1</v>
      </c>
      <c r="CP58" s="117">
        <f t="shared" si="64"/>
        <v>0</v>
      </c>
      <c r="CQ58" s="117">
        <f t="shared" si="65"/>
        <v>0</v>
      </c>
      <c r="CR58" s="117">
        <f t="shared" si="66"/>
        <v>1</v>
      </c>
      <c r="CS58" s="117">
        <f t="shared" si="21"/>
        <v>0</v>
      </c>
      <c r="CT58" s="117">
        <f t="shared" si="22"/>
        <v>0</v>
      </c>
      <c r="CU58" s="117">
        <f t="shared" si="23"/>
        <v>0</v>
      </c>
      <c r="CV58" s="117">
        <f t="shared" si="67"/>
        <v>1</v>
      </c>
      <c r="CW58" s="117">
        <f t="shared" si="68"/>
        <v>0</v>
      </c>
      <c r="CX58" s="117">
        <f t="shared" si="24"/>
        <v>1</v>
      </c>
      <c r="CY58" s="117">
        <f t="shared" si="25"/>
        <v>1</v>
      </c>
      <c r="CZ58" s="117">
        <f t="shared" si="69"/>
        <v>0</v>
      </c>
      <c r="DA58" s="117">
        <f t="shared" si="70"/>
        <v>0</v>
      </c>
      <c r="DB58" s="117">
        <f t="shared" si="84"/>
        <v>0</v>
      </c>
      <c r="DC58" s="117">
        <f t="shared" si="26"/>
        <v>0</v>
      </c>
      <c r="DD58" s="117">
        <f t="shared" si="71"/>
        <v>0</v>
      </c>
      <c r="DE58" s="117">
        <f t="shared" si="72"/>
        <v>0</v>
      </c>
      <c r="DF58" s="117">
        <f t="shared" si="27"/>
        <v>0</v>
      </c>
      <c r="DG58" s="117">
        <f t="shared" si="28"/>
        <v>0</v>
      </c>
      <c r="DH58" s="117">
        <f t="shared" si="29"/>
        <v>0</v>
      </c>
      <c r="DI58" s="117">
        <f t="shared" si="73"/>
        <v>1</v>
      </c>
      <c r="DJ58" s="117">
        <f t="shared" si="74"/>
        <v>0</v>
      </c>
      <c r="DK58" s="117">
        <f t="shared" si="75"/>
        <v>1</v>
      </c>
      <c r="DL58" s="117">
        <f t="shared" si="30"/>
        <v>1</v>
      </c>
      <c r="DM58" s="117">
        <f t="shared" si="31"/>
        <v>0</v>
      </c>
      <c r="DN58" s="117">
        <f t="shared" si="32"/>
        <v>1</v>
      </c>
      <c r="DO58" s="117">
        <f t="shared" si="76"/>
        <v>0</v>
      </c>
      <c r="DP58" s="117">
        <f t="shared" si="77"/>
        <v>0</v>
      </c>
      <c r="DQ58" s="117">
        <f t="shared" si="78"/>
        <v>0</v>
      </c>
      <c r="DR58" s="117">
        <f t="shared" si="33"/>
        <v>0</v>
      </c>
      <c r="DS58" s="117">
        <f t="shared" si="34"/>
        <v>1</v>
      </c>
      <c r="DT58" s="117">
        <f t="shared" si="35"/>
        <v>1</v>
      </c>
      <c r="DU58" s="117">
        <f t="shared" si="79"/>
        <v>0</v>
      </c>
      <c r="DV58" s="117">
        <f t="shared" si="80"/>
        <v>1</v>
      </c>
      <c r="DW58" s="117">
        <f t="shared" si="81"/>
        <v>1</v>
      </c>
      <c r="DX58" s="117">
        <f t="shared" si="36"/>
        <v>0</v>
      </c>
      <c r="DY58" s="117">
        <f t="shared" si="37"/>
        <v>1</v>
      </c>
      <c r="DZ58" s="117">
        <f t="shared" si="38"/>
        <v>1</v>
      </c>
      <c r="EA58" s="117">
        <f t="shared" si="39"/>
        <v>0</v>
      </c>
      <c r="EB58" s="117">
        <f t="shared" si="40"/>
        <v>0</v>
      </c>
      <c r="EC58" s="117">
        <f t="shared" si="41"/>
        <v>0</v>
      </c>
      <c r="ED58" s="118">
        <f t="shared" si="82"/>
        <v>1</v>
      </c>
      <c r="EE58" s="118">
        <f t="shared" si="83"/>
        <v>1</v>
      </c>
      <c r="EF58" s="7"/>
      <c r="EG58" s="7"/>
      <c r="EH58" s="7"/>
      <c r="EI58" s="7"/>
    </row>
    <row r="59" spans="1:139" ht="18" customHeight="1" x14ac:dyDescent="0.25">
      <c r="A59" s="774"/>
      <c r="B59" s="777"/>
      <c r="C59" s="172">
        <v>5</v>
      </c>
      <c r="D59" s="63" t="s">
        <v>457</v>
      </c>
      <c r="E59" s="65" t="s">
        <v>577</v>
      </c>
      <c r="F59" s="161" t="s">
        <v>596</v>
      </c>
      <c r="G59" s="164" t="s">
        <v>621</v>
      </c>
      <c r="H59" s="161" t="s">
        <v>588</v>
      </c>
      <c r="I59" s="146" t="s">
        <v>267</v>
      </c>
      <c r="J59" s="288" t="s">
        <v>354</v>
      </c>
      <c r="K59" s="63" t="s">
        <v>517</v>
      </c>
      <c r="L59" s="65" t="s">
        <v>391</v>
      </c>
      <c r="M59" s="161" t="s">
        <v>456</v>
      </c>
      <c r="N59" s="289" t="s">
        <v>354</v>
      </c>
      <c r="O59" s="161" t="s">
        <v>572</v>
      </c>
      <c r="P59" s="146" t="s">
        <v>576</v>
      </c>
      <c r="Q59" s="85" t="s">
        <v>592</v>
      </c>
      <c r="R59" s="78" t="s">
        <v>581</v>
      </c>
      <c r="S59" s="154" t="s">
        <v>522</v>
      </c>
      <c r="T59" s="283" t="s">
        <v>354</v>
      </c>
      <c r="U59" s="260" t="s">
        <v>387</v>
      </c>
      <c r="V59" s="161" t="s">
        <v>509</v>
      </c>
      <c r="W59" s="146" t="s">
        <v>237</v>
      </c>
      <c r="X59" s="85" t="s">
        <v>287</v>
      </c>
      <c r="Y59" s="42" t="s">
        <v>440</v>
      </c>
      <c r="Z59" s="10" t="s">
        <v>448</v>
      </c>
      <c r="AA59" s="6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X59" s="118"/>
      <c r="AY59" s="118">
        <f t="shared" si="42"/>
        <v>0</v>
      </c>
      <c r="AZ59" s="118">
        <f t="shared" si="43"/>
        <v>0</v>
      </c>
      <c r="BA59" s="118">
        <f t="shared" si="0"/>
        <v>0</v>
      </c>
      <c r="BB59" s="118">
        <f t="shared" si="44"/>
        <v>1</v>
      </c>
      <c r="BC59" s="118">
        <f t="shared" si="45"/>
        <v>0</v>
      </c>
      <c r="BD59" s="118">
        <f t="shared" si="1"/>
        <v>0</v>
      </c>
      <c r="BE59" s="117">
        <f t="shared" si="46"/>
        <v>0</v>
      </c>
      <c r="BF59" s="118">
        <f t="shared" si="2"/>
        <v>0</v>
      </c>
      <c r="BG59" s="118">
        <f t="shared" si="3"/>
        <v>1</v>
      </c>
      <c r="BH59" s="117">
        <f t="shared" si="4"/>
        <v>0</v>
      </c>
      <c r="BI59" s="118">
        <f t="shared" si="5"/>
        <v>1</v>
      </c>
      <c r="BJ59" s="118">
        <f t="shared" si="47"/>
        <v>0</v>
      </c>
      <c r="BK59" s="118">
        <f t="shared" si="48"/>
        <v>0</v>
      </c>
      <c r="BL59" s="118">
        <f t="shared" si="6"/>
        <v>0</v>
      </c>
      <c r="BM59" s="117">
        <f t="shared" si="7"/>
        <v>0</v>
      </c>
      <c r="BN59" s="117">
        <f t="shared" si="8"/>
        <v>0</v>
      </c>
      <c r="BO59" s="117">
        <f t="shared" si="9"/>
        <v>0</v>
      </c>
      <c r="BP59" s="117">
        <f t="shared" si="49"/>
        <v>0</v>
      </c>
      <c r="BQ59" s="117">
        <f t="shared" si="50"/>
        <v>1</v>
      </c>
      <c r="BR59" s="117">
        <f t="shared" si="10"/>
        <v>1</v>
      </c>
      <c r="BS59" s="117">
        <f t="shared" si="51"/>
        <v>0</v>
      </c>
      <c r="BT59" s="117">
        <f t="shared" si="52"/>
        <v>1</v>
      </c>
      <c r="BU59" s="117">
        <f t="shared" si="53"/>
        <v>1</v>
      </c>
      <c r="BV59" s="117">
        <f t="shared" si="11"/>
        <v>0</v>
      </c>
      <c r="BW59" s="117">
        <f t="shared" si="12"/>
        <v>0</v>
      </c>
      <c r="BX59" s="117">
        <f t="shared" si="13"/>
        <v>0</v>
      </c>
      <c r="BY59" s="117">
        <f t="shared" si="14"/>
        <v>0</v>
      </c>
      <c r="BZ59" s="117">
        <f t="shared" si="54"/>
        <v>0</v>
      </c>
      <c r="CA59" s="117">
        <f t="shared" si="55"/>
        <v>0</v>
      </c>
      <c r="CB59" s="117">
        <f t="shared" si="56"/>
        <v>1</v>
      </c>
      <c r="CC59" s="117">
        <f t="shared" si="15"/>
        <v>1</v>
      </c>
      <c r="CD59" s="117">
        <f t="shared" si="16"/>
        <v>1</v>
      </c>
      <c r="CE59" s="117">
        <f t="shared" si="57"/>
        <v>0</v>
      </c>
      <c r="CF59" s="117">
        <f t="shared" si="17"/>
        <v>1</v>
      </c>
      <c r="CG59" s="117">
        <f t="shared" si="58"/>
        <v>0</v>
      </c>
      <c r="CH59" s="117">
        <f t="shared" si="59"/>
        <v>0</v>
      </c>
      <c r="CI59" s="117">
        <f t="shared" si="18"/>
        <v>1</v>
      </c>
      <c r="CJ59" s="117">
        <f t="shared" si="19"/>
        <v>0</v>
      </c>
      <c r="CK59" s="117">
        <f t="shared" si="20"/>
        <v>1</v>
      </c>
      <c r="CL59" s="117">
        <f t="shared" si="60"/>
        <v>1</v>
      </c>
      <c r="CM59" s="117">
        <f t="shared" si="61"/>
        <v>0</v>
      </c>
      <c r="CN59" s="117">
        <f t="shared" si="62"/>
        <v>1</v>
      </c>
      <c r="CO59" s="117">
        <f t="shared" si="63"/>
        <v>1</v>
      </c>
      <c r="CP59" s="117">
        <f t="shared" si="64"/>
        <v>0</v>
      </c>
      <c r="CQ59" s="117">
        <f t="shared" si="65"/>
        <v>0</v>
      </c>
      <c r="CR59" s="117">
        <f t="shared" si="66"/>
        <v>1</v>
      </c>
      <c r="CS59" s="117">
        <f t="shared" si="21"/>
        <v>0</v>
      </c>
      <c r="CT59" s="117">
        <f t="shared" si="22"/>
        <v>0</v>
      </c>
      <c r="CU59" s="117">
        <f t="shared" si="23"/>
        <v>0</v>
      </c>
      <c r="CV59" s="117">
        <f t="shared" si="67"/>
        <v>1</v>
      </c>
      <c r="CW59" s="117">
        <f t="shared" si="68"/>
        <v>0</v>
      </c>
      <c r="CX59" s="117">
        <f t="shared" si="24"/>
        <v>1</v>
      </c>
      <c r="CY59" s="117">
        <f t="shared" si="25"/>
        <v>0</v>
      </c>
      <c r="CZ59" s="117">
        <f t="shared" si="69"/>
        <v>0</v>
      </c>
      <c r="DA59" s="117">
        <f t="shared" si="70"/>
        <v>0</v>
      </c>
      <c r="DB59" s="117">
        <f t="shared" si="84"/>
        <v>0</v>
      </c>
      <c r="DC59" s="117">
        <f t="shared" si="26"/>
        <v>0</v>
      </c>
      <c r="DD59" s="117">
        <f t="shared" si="71"/>
        <v>0</v>
      </c>
      <c r="DE59" s="117">
        <f t="shared" si="72"/>
        <v>0</v>
      </c>
      <c r="DF59" s="117">
        <f t="shared" si="27"/>
        <v>1</v>
      </c>
      <c r="DG59" s="117">
        <f t="shared" si="28"/>
        <v>0</v>
      </c>
      <c r="DH59" s="117">
        <f t="shared" si="29"/>
        <v>1</v>
      </c>
      <c r="DI59" s="117">
        <f t="shared" si="73"/>
        <v>1</v>
      </c>
      <c r="DJ59" s="117">
        <f t="shared" si="74"/>
        <v>0</v>
      </c>
      <c r="DK59" s="117">
        <f t="shared" si="75"/>
        <v>1</v>
      </c>
      <c r="DL59" s="117">
        <f t="shared" si="30"/>
        <v>0</v>
      </c>
      <c r="DM59" s="117">
        <f t="shared" si="31"/>
        <v>0</v>
      </c>
      <c r="DN59" s="117">
        <f t="shared" si="32"/>
        <v>0</v>
      </c>
      <c r="DO59" s="117">
        <f t="shared" si="76"/>
        <v>0</v>
      </c>
      <c r="DP59" s="117">
        <f t="shared" si="77"/>
        <v>0</v>
      </c>
      <c r="DQ59" s="117">
        <f t="shared" si="78"/>
        <v>0</v>
      </c>
      <c r="DR59" s="117">
        <f t="shared" si="33"/>
        <v>0</v>
      </c>
      <c r="DS59" s="117">
        <f t="shared" si="34"/>
        <v>1</v>
      </c>
      <c r="DT59" s="117">
        <f t="shared" si="35"/>
        <v>1</v>
      </c>
      <c r="DU59" s="117">
        <f t="shared" si="79"/>
        <v>0</v>
      </c>
      <c r="DV59" s="117">
        <f t="shared" si="80"/>
        <v>1</v>
      </c>
      <c r="DW59" s="117">
        <f t="shared" si="81"/>
        <v>1</v>
      </c>
      <c r="DX59" s="117">
        <f t="shared" si="36"/>
        <v>0</v>
      </c>
      <c r="DY59" s="117">
        <f t="shared" si="37"/>
        <v>1</v>
      </c>
      <c r="DZ59" s="117">
        <f t="shared" si="38"/>
        <v>1</v>
      </c>
      <c r="EA59" s="117">
        <f t="shared" si="39"/>
        <v>0</v>
      </c>
      <c r="EB59" s="117">
        <f t="shared" si="40"/>
        <v>0</v>
      </c>
      <c r="EC59" s="117">
        <f t="shared" si="41"/>
        <v>0</v>
      </c>
      <c r="ED59" s="118">
        <f t="shared" si="82"/>
        <v>1</v>
      </c>
      <c r="EE59" s="118">
        <f t="shared" si="83"/>
        <v>1</v>
      </c>
      <c r="EF59" s="7"/>
      <c r="EG59" s="7"/>
      <c r="EH59" s="7"/>
      <c r="EI59" s="7"/>
    </row>
    <row r="60" spans="1:139" ht="18" customHeight="1" x14ac:dyDescent="0.25">
      <c r="A60" s="774"/>
      <c r="B60" s="777"/>
      <c r="C60" s="172">
        <v>6</v>
      </c>
      <c r="D60" s="63" t="s">
        <v>585</v>
      </c>
      <c r="E60" s="293" t="s">
        <v>354</v>
      </c>
      <c r="F60" s="161" t="s">
        <v>457</v>
      </c>
      <c r="G60" s="164" t="s">
        <v>573</v>
      </c>
      <c r="H60" s="161" t="s">
        <v>621</v>
      </c>
      <c r="I60" s="146" t="s">
        <v>267</v>
      </c>
      <c r="J60" s="85" t="s">
        <v>513</v>
      </c>
      <c r="K60" s="63" t="s">
        <v>517</v>
      </c>
      <c r="L60" s="65" t="s">
        <v>603</v>
      </c>
      <c r="M60" s="161" t="s">
        <v>456</v>
      </c>
      <c r="N60" s="164" t="s">
        <v>588</v>
      </c>
      <c r="O60" s="161" t="s">
        <v>572</v>
      </c>
      <c r="P60" s="146" t="s">
        <v>576</v>
      </c>
      <c r="Q60" s="85" t="s">
        <v>592</v>
      </c>
      <c r="R60" s="78" t="s">
        <v>581</v>
      </c>
      <c r="S60" s="154" t="s">
        <v>522</v>
      </c>
      <c r="T60" s="161" t="s">
        <v>570</v>
      </c>
      <c r="U60" s="260" t="s">
        <v>387</v>
      </c>
      <c r="V60" s="161" t="s">
        <v>509</v>
      </c>
      <c r="W60" s="146" t="s">
        <v>237</v>
      </c>
      <c r="X60" s="85" t="s">
        <v>287</v>
      </c>
      <c r="Y60" s="42" t="s">
        <v>597</v>
      </c>
      <c r="Z60" s="10" t="s">
        <v>428</v>
      </c>
      <c r="AA60" s="6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X60" s="118"/>
      <c r="AY60" s="118">
        <f t="shared" si="42"/>
        <v>1</v>
      </c>
      <c r="AZ60" s="118">
        <f t="shared" si="43"/>
        <v>1</v>
      </c>
      <c r="BA60" s="118">
        <f t="shared" si="0"/>
        <v>1</v>
      </c>
      <c r="BB60" s="118">
        <f t="shared" si="44"/>
        <v>1</v>
      </c>
      <c r="BC60" s="118">
        <f t="shared" si="45"/>
        <v>1</v>
      </c>
      <c r="BD60" s="118">
        <f t="shared" si="1"/>
        <v>0</v>
      </c>
      <c r="BE60" s="117">
        <f t="shared" si="46"/>
        <v>0</v>
      </c>
      <c r="BF60" s="118">
        <f t="shared" si="2"/>
        <v>0</v>
      </c>
      <c r="BG60" s="118">
        <f t="shared" si="3"/>
        <v>1</v>
      </c>
      <c r="BH60" s="117">
        <f t="shared" si="4"/>
        <v>0</v>
      </c>
      <c r="BI60" s="118">
        <f t="shared" si="5"/>
        <v>1</v>
      </c>
      <c r="BJ60" s="118">
        <f t="shared" si="47"/>
        <v>0</v>
      </c>
      <c r="BK60" s="118">
        <f t="shared" si="48"/>
        <v>0</v>
      </c>
      <c r="BL60" s="118">
        <f t="shared" si="6"/>
        <v>0</v>
      </c>
      <c r="BM60" s="117">
        <f t="shared" si="7"/>
        <v>0</v>
      </c>
      <c r="BN60" s="117">
        <f t="shared" si="8"/>
        <v>0</v>
      </c>
      <c r="BO60" s="117">
        <f t="shared" si="9"/>
        <v>0</v>
      </c>
      <c r="BP60" s="117">
        <f t="shared" si="49"/>
        <v>0</v>
      </c>
      <c r="BQ60" s="117">
        <f t="shared" si="50"/>
        <v>1</v>
      </c>
      <c r="BR60" s="117">
        <f t="shared" si="10"/>
        <v>1</v>
      </c>
      <c r="BS60" s="117">
        <f t="shared" si="51"/>
        <v>0</v>
      </c>
      <c r="BT60" s="117">
        <f t="shared" si="52"/>
        <v>1</v>
      </c>
      <c r="BU60" s="117">
        <f t="shared" si="53"/>
        <v>1</v>
      </c>
      <c r="BV60" s="117">
        <f t="shared" si="11"/>
        <v>0</v>
      </c>
      <c r="BW60" s="117">
        <f t="shared" si="12"/>
        <v>1</v>
      </c>
      <c r="BX60" s="117">
        <f t="shared" si="13"/>
        <v>0</v>
      </c>
      <c r="BY60" s="117">
        <f t="shared" si="14"/>
        <v>1</v>
      </c>
      <c r="BZ60" s="117">
        <f t="shared" si="54"/>
        <v>0</v>
      </c>
      <c r="CA60" s="117">
        <f t="shared" si="55"/>
        <v>0</v>
      </c>
      <c r="CB60" s="117">
        <f t="shared" si="56"/>
        <v>1</v>
      </c>
      <c r="CC60" s="117">
        <f t="shared" si="15"/>
        <v>1</v>
      </c>
      <c r="CD60" s="117">
        <f t="shared" si="16"/>
        <v>0</v>
      </c>
      <c r="CE60" s="117">
        <f t="shared" si="57"/>
        <v>0</v>
      </c>
      <c r="CF60" s="117">
        <f t="shared" si="17"/>
        <v>0</v>
      </c>
      <c r="CG60" s="117">
        <f t="shared" si="58"/>
        <v>0</v>
      </c>
      <c r="CH60" s="117">
        <f t="shared" si="59"/>
        <v>0</v>
      </c>
      <c r="CI60" s="117">
        <f t="shared" si="18"/>
        <v>1</v>
      </c>
      <c r="CJ60" s="117">
        <f t="shared" si="19"/>
        <v>0</v>
      </c>
      <c r="CK60" s="117">
        <f t="shared" si="20"/>
        <v>1</v>
      </c>
      <c r="CL60" s="117">
        <f t="shared" si="60"/>
        <v>1</v>
      </c>
      <c r="CM60" s="117">
        <f t="shared" si="61"/>
        <v>0</v>
      </c>
      <c r="CN60" s="117">
        <f t="shared" si="62"/>
        <v>1</v>
      </c>
      <c r="CO60" s="117">
        <f t="shared" si="63"/>
        <v>1</v>
      </c>
      <c r="CP60" s="117">
        <f t="shared" si="64"/>
        <v>0</v>
      </c>
      <c r="CQ60" s="117">
        <f t="shared" si="65"/>
        <v>0</v>
      </c>
      <c r="CR60" s="117">
        <f t="shared" si="66"/>
        <v>1</v>
      </c>
      <c r="CS60" s="117">
        <f t="shared" si="21"/>
        <v>0</v>
      </c>
      <c r="CT60" s="117">
        <f t="shared" si="22"/>
        <v>0</v>
      </c>
      <c r="CU60" s="117">
        <f t="shared" si="23"/>
        <v>0</v>
      </c>
      <c r="CV60" s="117">
        <f t="shared" si="67"/>
        <v>1</v>
      </c>
      <c r="CW60" s="117">
        <f t="shared" si="68"/>
        <v>0</v>
      </c>
      <c r="CX60" s="117">
        <f t="shared" si="24"/>
        <v>1</v>
      </c>
      <c r="CY60" s="117">
        <f t="shared" si="25"/>
        <v>0</v>
      </c>
      <c r="CZ60" s="117">
        <f t="shared" si="69"/>
        <v>1</v>
      </c>
      <c r="DA60" s="117">
        <f t="shared" si="70"/>
        <v>0</v>
      </c>
      <c r="DB60" s="117">
        <f t="shared" si="84"/>
        <v>1</v>
      </c>
      <c r="DC60" s="117">
        <f t="shared" si="26"/>
        <v>0</v>
      </c>
      <c r="DD60" s="117">
        <f t="shared" si="71"/>
        <v>0</v>
      </c>
      <c r="DE60" s="117">
        <f t="shared" si="72"/>
        <v>0</v>
      </c>
      <c r="DF60" s="117">
        <f t="shared" si="27"/>
        <v>1</v>
      </c>
      <c r="DG60" s="117">
        <f t="shared" si="28"/>
        <v>0</v>
      </c>
      <c r="DH60" s="117">
        <f t="shared" si="29"/>
        <v>1</v>
      </c>
      <c r="DI60" s="117">
        <f t="shared" si="73"/>
        <v>1</v>
      </c>
      <c r="DJ60" s="117">
        <f t="shared" si="74"/>
        <v>0</v>
      </c>
      <c r="DK60" s="117">
        <f t="shared" si="75"/>
        <v>1</v>
      </c>
      <c r="DL60" s="117">
        <f t="shared" si="30"/>
        <v>0</v>
      </c>
      <c r="DM60" s="117">
        <f t="shared" si="31"/>
        <v>0</v>
      </c>
      <c r="DN60" s="117">
        <f t="shared" si="32"/>
        <v>0</v>
      </c>
      <c r="DO60" s="117">
        <f t="shared" si="76"/>
        <v>0</v>
      </c>
      <c r="DP60" s="117">
        <f t="shared" si="77"/>
        <v>0</v>
      </c>
      <c r="DQ60" s="117">
        <f t="shared" si="78"/>
        <v>0</v>
      </c>
      <c r="DR60" s="117">
        <f t="shared" si="33"/>
        <v>0</v>
      </c>
      <c r="DS60" s="117">
        <f t="shared" si="34"/>
        <v>1</v>
      </c>
      <c r="DT60" s="117">
        <f t="shared" si="35"/>
        <v>1</v>
      </c>
      <c r="DU60" s="117">
        <f t="shared" si="79"/>
        <v>0</v>
      </c>
      <c r="DV60" s="117">
        <f t="shared" si="80"/>
        <v>1</v>
      </c>
      <c r="DW60" s="117">
        <f t="shared" si="81"/>
        <v>1</v>
      </c>
      <c r="DX60" s="117">
        <f t="shared" si="36"/>
        <v>0</v>
      </c>
      <c r="DY60" s="117">
        <f t="shared" si="37"/>
        <v>1</v>
      </c>
      <c r="DZ60" s="117">
        <f t="shared" si="38"/>
        <v>1</v>
      </c>
      <c r="EA60" s="117">
        <f t="shared" si="39"/>
        <v>0</v>
      </c>
      <c r="EB60" s="117">
        <f t="shared" si="40"/>
        <v>0</v>
      </c>
      <c r="EC60" s="117">
        <f t="shared" si="41"/>
        <v>0</v>
      </c>
      <c r="ED60" s="118">
        <f t="shared" si="82"/>
        <v>0</v>
      </c>
      <c r="EE60" s="118">
        <f t="shared" si="83"/>
        <v>0</v>
      </c>
      <c r="EF60" s="7"/>
      <c r="EG60" s="7"/>
      <c r="EH60" s="7"/>
      <c r="EI60" s="7"/>
    </row>
    <row r="61" spans="1:139" ht="18" customHeight="1" x14ac:dyDescent="0.25">
      <c r="A61" s="774"/>
      <c r="B61" s="777"/>
      <c r="C61" s="172">
        <v>7</v>
      </c>
      <c r="D61" s="63" t="s">
        <v>585</v>
      </c>
      <c r="E61" s="65" t="s">
        <v>592</v>
      </c>
      <c r="F61" s="161" t="s">
        <v>457</v>
      </c>
      <c r="G61" s="164" t="s">
        <v>573</v>
      </c>
      <c r="H61" s="161" t="s">
        <v>456</v>
      </c>
      <c r="I61" s="146" t="s">
        <v>523</v>
      </c>
      <c r="J61" s="85" t="s">
        <v>513</v>
      </c>
      <c r="K61" s="63" t="s">
        <v>391</v>
      </c>
      <c r="L61" s="65" t="s">
        <v>603</v>
      </c>
      <c r="M61" s="161" t="s">
        <v>572</v>
      </c>
      <c r="N61" s="164" t="s">
        <v>588</v>
      </c>
      <c r="O61" s="161" t="s">
        <v>511</v>
      </c>
      <c r="P61" s="146" t="s">
        <v>341</v>
      </c>
      <c r="Q61" s="85" t="s">
        <v>576</v>
      </c>
      <c r="R61" s="78" t="s">
        <v>458</v>
      </c>
      <c r="S61" s="290" t="s">
        <v>354</v>
      </c>
      <c r="T61" s="161" t="s">
        <v>570</v>
      </c>
      <c r="U61" s="164" t="s">
        <v>268</v>
      </c>
      <c r="V61" s="161" t="s">
        <v>581</v>
      </c>
      <c r="W61" s="146" t="s">
        <v>509</v>
      </c>
      <c r="X61" s="288" t="s">
        <v>354</v>
      </c>
      <c r="Y61" s="42" t="s">
        <v>605</v>
      </c>
      <c r="Z61" s="10" t="s">
        <v>403</v>
      </c>
      <c r="AA61" s="6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X61" s="118"/>
      <c r="AY61" s="118">
        <f t="shared" si="42"/>
        <v>1</v>
      </c>
      <c r="AZ61" s="118">
        <f t="shared" si="43"/>
        <v>1</v>
      </c>
      <c r="BA61" s="118">
        <f t="shared" si="0"/>
        <v>1</v>
      </c>
      <c r="BB61" s="118">
        <f t="shared" si="44"/>
        <v>1</v>
      </c>
      <c r="BC61" s="118">
        <f t="shared" si="45"/>
        <v>1</v>
      </c>
      <c r="BD61" s="118">
        <f t="shared" si="1"/>
        <v>1</v>
      </c>
      <c r="BE61" s="117">
        <f t="shared" si="46"/>
        <v>0</v>
      </c>
      <c r="BF61" s="118">
        <f t="shared" si="2"/>
        <v>1</v>
      </c>
      <c r="BG61" s="118">
        <f t="shared" si="3"/>
        <v>1</v>
      </c>
      <c r="BH61" s="117">
        <f t="shared" si="4"/>
        <v>0</v>
      </c>
      <c r="BI61" s="118">
        <f t="shared" si="5"/>
        <v>1</v>
      </c>
      <c r="BJ61" s="118">
        <f t="shared" si="47"/>
        <v>0</v>
      </c>
      <c r="BK61" s="118">
        <f t="shared" si="48"/>
        <v>0</v>
      </c>
      <c r="BL61" s="118">
        <f t="shared" si="6"/>
        <v>0</v>
      </c>
      <c r="BM61" s="117">
        <f t="shared" si="7"/>
        <v>1</v>
      </c>
      <c r="BN61" s="117">
        <f t="shared" si="8"/>
        <v>0</v>
      </c>
      <c r="BO61" s="117">
        <f t="shared" si="9"/>
        <v>1</v>
      </c>
      <c r="BP61" s="117">
        <f t="shared" si="49"/>
        <v>0</v>
      </c>
      <c r="BQ61" s="117">
        <f t="shared" si="50"/>
        <v>0</v>
      </c>
      <c r="BR61" s="117">
        <f t="shared" si="10"/>
        <v>0</v>
      </c>
      <c r="BS61" s="117">
        <f t="shared" si="51"/>
        <v>0</v>
      </c>
      <c r="BT61" s="117">
        <f t="shared" si="52"/>
        <v>0</v>
      </c>
      <c r="BU61" s="117">
        <f t="shared" si="53"/>
        <v>0</v>
      </c>
      <c r="BV61" s="117">
        <f t="shared" si="11"/>
        <v>0</v>
      </c>
      <c r="BW61" s="117">
        <f t="shared" si="12"/>
        <v>1</v>
      </c>
      <c r="BX61" s="117">
        <f t="shared" si="13"/>
        <v>0</v>
      </c>
      <c r="BY61" s="117">
        <f t="shared" si="14"/>
        <v>1</v>
      </c>
      <c r="BZ61" s="117">
        <f t="shared" si="54"/>
        <v>0</v>
      </c>
      <c r="CA61" s="117">
        <f t="shared" si="55"/>
        <v>0</v>
      </c>
      <c r="CB61" s="117">
        <f t="shared" si="56"/>
        <v>1</v>
      </c>
      <c r="CC61" s="117">
        <f t="shared" si="15"/>
        <v>1</v>
      </c>
      <c r="CD61" s="117">
        <f t="shared" si="16"/>
        <v>0</v>
      </c>
      <c r="CE61" s="117">
        <f t="shared" si="57"/>
        <v>0</v>
      </c>
      <c r="CF61" s="117">
        <f t="shared" si="17"/>
        <v>0</v>
      </c>
      <c r="CG61" s="117">
        <f t="shared" si="58"/>
        <v>0</v>
      </c>
      <c r="CH61" s="117">
        <f t="shared" si="59"/>
        <v>0</v>
      </c>
      <c r="CI61" s="117">
        <f t="shared" si="18"/>
        <v>0</v>
      </c>
      <c r="CJ61" s="117">
        <f t="shared" si="19"/>
        <v>0</v>
      </c>
      <c r="CK61" s="117">
        <f t="shared" si="20"/>
        <v>0</v>
      </c>
      <c r="CL61" s="117">
        <f t="shared" si="60"/>
        <v>1</v>
      </c>
      <c r="CM61" s="117">
        <f t="shared" si="61"/>
        <v>0</v>
      </c>
      <c r="CN61" s="117">
        <f t="shared" si="62"/>
        <v>1</v>
      </c>
      <c r="CO61" s="117">
        <f t="shared" si="63"/>
        <v>1</v>
      </c>
      <c r="CP61" s="117">
        <f t="shared" si="64"/>
        <v>0</v>
      </c>
      <c r="CQ61" s="117">
        <f t="shared" si="65"/>
        <v>0</v>
      </c>
      <c r="CR61" s="117">
        <f t="shared" si="66"/>
        <v>1</v>
      </c>
      <c r="CS61" s="117">
        <f t="shared" si="21"/>
        <v>0</v>
      </c>
      <c r="CT61" s="117">
        <f t="shared" si="22"/>
        <v>0</v>
      </c>
      <c r="CU61" s="117">
        <f t="shared" si="23"/>
        <v>0</v>
      </c>
      <c r="CV61" s="117">
        <f t="shared" si="67"/>
        <v>1</v>
      </c>
      <c r="CW61" s="117">
        <f t="shared" si="68"/>
        <v>0</v>
      </c>
      <c r="CX61" s="117">
        <f t="shared" si="24"/>
        <v>1</v>
      </c>
      <c r="CY61" s="117">
        <f t="shared" si="25"/>
        <v>0</v>
      </c>
      <c r="CZ61" s="117">
        <f t="shared" si="69"/>
        <v>1</v>
      </c>
      <c r="DA61" s="117">
        <f t="shared" si="70"/>
        <v>0</v>
      </c>
      <c r="DB61" s="117">
        <f t="shared" si="84"/>
        <v>1</v>
      </c>
      <c r="DC61" s="117">
        <f t="shared" si="26"/>
        <v>0</v>
      </c>
      <c r="DD61" s="117">
        <f t="shared" si="71"/>
        <v>0</v>
      </c>
      <c r="DE61" s="117">
        <f t="shared" si="72"/>
        <v>0</v>
      </c>
      <c r="DF61" s="117">
        <f t="shared" si="27"/>
        <v>0</v>
      </c>
      <c r="DG61" s="117">
        <f t="shared" si="28"/>
        <v>0</v>
      </c>
      <c r="DH61" s="117">
        <f t="shared" si="29"/>
        <v>0</v>
      </c>
      <c r="DI61" s="117">
        <f t="shared" si="73"/>
        <v>1</v>
      </c>
      <c r="DJ61" s="117">
        <f t="shared" si="74"/>
        <v>0</v>
      </c>
      <c r="DK61" s="117">
        <f t="shared" si="75"/>
        <v>1</v>
      </c>
      <c r="DL61" s="117">
        <f t="shared" si="30"/>
        <v>0</v>
      </c>
      <c r="DM61" s="117">
        <f t="shared" si="31"/>
        <v>0</v>
      </c>
      <c r="DN61" s="117">
        <f t="shared" si="32"/>
        <v>0</v>
      </c>
      <c r="DO61" s="117">
        <f t="shared" si="76"/>
        <v>0</v>
      </c>
      <c r="DP61" s="117">
        <f t="shared" si="77"/>
        <v>0</v>
      </c>
      <c r="DQ61" s="117">
        <f t="shared" si="78"/>
        <v>0</v>
      </c>
      <c r="DR61" s="117">
        <f t="shared" si="33"/>
        <v>1</v>
      </c>
      <c r="DS61" s="117">
        <f t="shared" si="34"/>
        <v>0</v>
      </c>
      <c r="DT61" s="117">
        <f t="shared" si="35"/>
        <v>1</v>
      </c>
      <c r="DU61" s="117">
        <f t="shared" si="79"/>
        <v>1</v>
      </c>
      <c r="DV61" s="117">
        <f t="shared" si="80"/>
        <v>1</v>
      </c>
      <c r="DW61" s="117">
        <f t="shared" si="81"/>
        <v>0</v>
      </c>
      <c r="DX61" s="117">
        <f t="shared" si="36"/>
        <v>0</v>
      </c>
      <c r="DY61" s="117">
        <f t="shared" si="37"/>
        <v>0</v>
      </c>
      <c r="DZ61" s="117">
        <f t="shared" si="38"/>
        <v>0</v>
      </c>
      <c r="EA61" s="117">
        <f t="shared" si="39"/>
        <v>1</v>
      </c>
      <c r="EB61" s="117">
        <f t="shared" si="40"/>
        <v>0</v>
      </c>
      <c r="EC61" s="117">
        <f t="shared" si="41"/>
        <v>1</v>
      </c>
      <c r="ED61" s="118">
        <f t="shared" si="82"/>
        <v>1</v>
      </c>
      <c r="EE61" s="118">
        <f t="shared" si="83"/>
        <v>0</v>
      </c>
      <c r="EF61" s="7"/>
      <c r="EG61" s="7"/>
      <c r="EH61" s="7"/>
      <c r="EI61" s="7"/>
    </row>
    <row r="62" spans="1:139" ht="18" customHeight="1" x14ac:dyDescent="0.25">
      <c r="A62" s="774"/>
      <c r="B62" s="777"/>
      <c r="C62" s="172">
        <v>8</v>
      </c>
      <c r="D62" s="112" t="s">
        <v>585</v>
      </c>
      <c r="E62" s="76" t="s">
        <v>592</v>
      </c>
      <c r="F62" s="170" t="s">
        <v>457</v>
      </c>
      <c r="G62" s="287" t="s">
        <v>354</v>
      </c>
      <c r="H62" s="170" t="s">
        <v>456</v>
      </c>
      <c r="I62" s="148" t="s">
        <v>523</v>
      </c>
      <c r="J62" s="113" t="s">
        <v>513</v>
      </c>
      <c r="K62" s="112" t="s">
        <v>391</v>
      </c>
      <c r="L62" s="76" t="s">
        <v>603</v>
      </c>
      <c r="M62" s="170" t="s">
        <v>572</v>
      </c>
      <c r="N62" s="287" t="s">
        <v>354</v>
      </c>
      <c r="O62" s="170" t="s">
        <v>511</v>
      </c>
      <c r="P62" s="148" t="s">
        <v>341</v>
      </c>
      <c r="Q62" s="113" t="s">
        <v>576</v>
      </c>
      <c r="R62" s="130" t="s">
        <v>458</v>
      </c>
      <c r="S62" s="291" t="s">
        <v>354</v>
      </c>
      <c r="T62" s="170" t="s">
        <v>570</v>
      </c>
      <c r="U62" s="171" t="s">
        <v>268</v>
      </c>
      <c r="V62" s="170" t="s">
        <v>581</v>
      </c>
      <c r="W62" s="148" t="s">
        <v>509</v>
      </c>
      <c r="X62" s="292" t="s">
        <v>354</v>
      </c>
      <c r="Y62" s="42"/>
      <c r="Z62" s="10"/>
      <c r="AA62" s="6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X62" s="118"/>
      <c r="AY62" s="118">
        <f t="shared" si="42"/>
        <v>1</v>
      </c>
      <c r="AZ62" s="118">
        <f t="shared" si="43"/>
        <v>1</v>
      </c>
      <c r="BA62" s="118">
        <f t="shared" si="0"/>
        <v>1</v>
      </c>
      <c r="BB62" s="118">
        <f t="shared" si="44"/>
        <v>1</v>
      </c>
      <c r="BC62" s="118">
        <f t="shared" si="45"/>
        <v>0</v>
      </c>
      <c r="BD62" s="118">
        <f t="shared" si="1"/>
        <v>1</v>
      </c>
      <c r="BE62" s="117">
        <f t="shared" si="46"/>
        <v>0</v>
      </c>
      <c r="BF62" s="118">
        <f t="shared" si="2"/>
        <v>1</v>
      </c>
      <c r="BG62" s="118">
        <f t="shared" si="3"/>
        <v>1</v>
      </c>
      <c r="BH62" s="117">
        <f t="shared" si="4"/>
        <v>0</v>
      </c>
      <c r="BI62" s="118">
        <f t="shared" si="5"/>
        <v>1</v>
      </c>
      <c r="BJ62" s="118">
        <f t="shared" si="47"/>
        <v>0</v>
      </c>
      <c r="BK62" s="118">
        <f t="shared" si="48"/>
        <v>0</v>
      </c>
      <c r="BL62" s="118">
        <f t="shared" si="6"/>
        <v>0</v>
      </c>
      <c r="BM62" s="117">
        <f t="shared" si="7"/>
        <v>1</v>
      </c>
      <c r="BN62" s="117">
        <f t="shared" si="8"/>
        <v>0</v>
      </c>
      <c r="BO62" s="117">
        <f t="shared" si="9"/>
        <v>1</v>
      </c>
      <c r="BP62" s="117">
        <f t="shared" si="49"/>
        <v>0</v>
      </c>
      <c r="BQ62" s="117">
        <f t="shared" si="50"/>
        <v>0</v>
      </c>
      <c r="BR62" s="117">
        <f t="shared" si="10"/>
        <v>0</v>
      </c>
      <c r="BS62" s="117">
        <f t="shared" si="51"/>
        <v>0</v>
      </c>
      <c r="BT62" s="117">
        <f t="shared" si="52"/>
        <v>0</v>
      </c>
      <c r="BU62" s="117">
        <f t="shared" si="53"/>
        <v>0</v>
      </c>
      <c r="BV62" s="117">
        <f t="shared" si="11"/>
        <v>0</v>
      </c>
      <c r="BW62" s="117">
        <f t="shared" si="12"/>
        <v>1</v>
      </c>
      <c r="BX62" s="117">
        <f t="shared" si="13"/>
        <v>0</v>
      </c>
      <c r="BY62" s="117">
        <f t="shared" si="14"/>
        <v>1</v>
      </c>
      <c r="BZ62" s="117">
        <f t="shared" si="54"/>
        <v>0</v>
      </c>
      <c r="CA62" s="117">
        <f t="shared" si="55"/>
        <v>0</v>
      </c>
      <c r="CB62" s="117">
        <f t="shared" si="56"/>
        <v>1</v>
      </c>
      <c r="CC62" s="117">
        <f t="shared" si="15"/>
        <v>1</v>
      </c>
      <c r="CD62" s="117">
        <f t="shared" si="16"/>
        <v>0</v>
      </c>
      <c r="CE62" s="117">
        <f t="shared" si="57"/>
        <v>0</v>
      </c>
      <c r="CF62" s="117">
        <f t="shared" si="17"/>
        <v>0</v>
      </c>
      <c r="CG62" s="117">
        <f t="shared" si="58"/>
        <v>0</v>
      </c>
      <c r="CH62" s="117">
        <f t="shared" si="59"/>
        <v>0</v>
      </c>
      <c r="CI62" s="117">
        <f t="shared" si="18"/>
        <v>0</v>
      </c>
      <c r="CJ62" s="117">
        <f t="shared" si="19"/>
        <v>0</v>
      </c>
      <c r="CK62" s="117">
        <f t="shared" si="20"/>
        <v>0</v>
      </c>
      <c r="CL62" s="117">
        <f t="shared" si="60"/>
        <v>1</v>
      </c>
      <c r="CM62" s="117">
        <f t="shared" si="61"/>
        <v>0</v>
      </c>
      <c r="CN62" s="117">
        <f t="shared" si="62"/>
        <v>1</v>
      </c>
      <c r="CO62" s="117">
        <f t="shared" si="63"/>
        <v>1</v>
      </c>
      <c r="CP62" s="117">
        <f t="shared" si="64"/>
        <v>0</v>
      </c>
      <c r="CQ62" s="117">
        <f t="shared" si="65"/>
        <v>0</v>
      </c>
      <c r="CR62" s="117">
        <f t="shared" si="66"/>
        <v>1</v>
      </c>
      <c r="CS62" s="117">
        <f t="shared" si="21"/>
        <v>0</v>
      </c>
      <c r="CT62" s="117">
        <f t="shared" si="22"/>
        <v>0</v>
      </c>
      <c r="CU62" s="117">
        <f t="shared" si="23"/>
        <v>0</v>
      </c>
      <c r="CV62" s="117">
        <f t="shared" si="67"/>
        <v>1</v>
      </c>
      <c r="CW62" s="117">
        <f t="shared" si="68"/>
        <v>0</v>
      </c>
      <c r="CX62" s="117">
        <f t="shared" si="24"/>
        <v>1</v>
      </c>
      <c r="CY62" s="117">
        <f t="shared" si="25"/>
        <v>0</v>
      </c>
      <c r="CZ62" s="117">
        <f t="shared" si="69"/>
        <v>1</v>
      </c>
      <c r="DA62" s="117">
        <f t="shared" si="70"/>
        <v>0</v>
      </c>
      <c r="DB62" s="117">
        <f t="shared" si="84"/>
        <v>1</v>
      </c>
      <c r="DC62" s="117">
        <f t="shared" si="26"/>
        <v>0</v>
      </c>
      <c r="DD62" s="117">
        <f t="shared" si="71"/>
        <v>0</v>
      </c>
      <c r="DE62" s="117">
        <f t="shared" si="72"/>
        <v>0</v>
      </c>
      <c r="DF62" s="117">
        <f t="shared" si="27"/>
        <v>0</v>
      </c>
      <c r="DG62" s="117">
        <f t="shared" si="28"/>
        <v>0</v>
      </c>
      <c r="DH62" s="117">
        <f t="shared" si="29"/>
        <v>0</v>
      </c>
      <c r="DI62" s="117">
        <f t="shared" si="73"/>
        <v>0</v>
      </c>
      <c r="DJ62" s="117">
        <f t="shared" si="74"/>
        <v>0</v>
      </c>
      <c r="DK62" s="117">
        <f t="shared" si="75"/>
        <v>0</v>
      </c>
      <c r="DL62" s="117">
        <f t="shared" si="30"/>
        <v>0</v>
      </c>
      <c r="DM62" s="117">
        <f t="shared" si="31"/>
        <v>0</v>
      </c>
      <c r="DN62" s="117">
        <f t="shared" si="32"/>
        <v>0</v>
      </c>
      <c r="DO62" s="117">
        <f t="shared" si="76"/>
        <v>0</v>
      </c>
      <c r="DP62" s="117">
        <f t="shared" si="77"/>
        <v>0</v>
      </c>
      <c r="DQ62" s="117">
        <f t="shared" si="78"/>
        <v>0</v>
      </c>
      <c r="DR62" s="117">
        <f t="shared" si="33"/>
        <v>1</v>
      </c>
      <c r="DS62" s="117">
        <f t="shared" si="34"/>
        <v>0</v>
      </c>
      <c r="DT62" s="117">
        <f t="shared" si="35"/>
        <v>1</v>
      </c>
      <c r="DU62" s="117">
        <f t="shared" si="79"/>
        <v>1</v>
      </c>
      <c r="DV62" s="117">
        <f t="shared" si="80"/>
        <v>1</v>
      </c>
      <c r="DW62" s="117">
        <f t="shared" si="81"/>
        <v>0</v>
      </c>
      <c r="DX62" s="117">
        <f t="shared" si="36"/>
        <v>0</v>
      </c>
      <c r="DY62" s="117">
        <f t="shared" si="37"/>
        <v>0</v>
      </c>
      <c r="DZ62" s="117">
        <f t="shared" si="38"/>
        <v>0</v>
      </c>
      <c r="EA62" s="117">
        <f t="shared" si="39"/>
        <v>1</v>
      </c>
      <c r="EB62" s="117">
        <f t="shared" si="40"/>
        <v>0</v>
      </c>
      <c r="EC62" s="117">
        <f t="shared" si="41"/>
        <v>1</v>
      </c>
      <c r="ED62" s="118">
        <f t="shared" si="82"/>
        <v>1</v>
      </c>
      <c r="EE62" s="118">
        <f t="shared" si="83"/>
        <v>0</v>
      </c>
      <c r="EF62" s="7"/>
      <c r="EG62" s="7"/>
      <c r="EH62" s="7"/>
      <c r="EI62" s="7"/>
    </row>
    <row r="63" spans="1:139" ht="18" customHeight="1" x14ac:dyDescent="0.25">
      <c r="A63" s="774"/>
      <c r="B63" s="777"/>
      <c r="C63" s="172">
        <v>9</v>
      </c>
      <c r="D63" s="830" t="s">
        <v>607</v>
      </c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1"/>
      <c r="S63" s="831"/>
      <c r="T63" s="831"/>
      <c r="U63" s="831"/>
      <c r="V63" s="831"/>
      <c r="W63" s="831"/>
      <c r="X63" s="832"/>
      <c r="Y63" s="42"/>
      <c r="Z63" s="10"/>
      <c r="AA63" s="6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X63" s="118"/>
      <c r="AY63" s="118">
        <f t="shared" si="42"/>
        <v>0</v>
      </c>
      <c r="AZ63" s="118">
        <f t="shared" si="43"/>
        <v>0</v>
      </c>
      <c r="BA63" s="118">
        <f t="shared" si="0"/>
        <v>0</v>
      </c>
      <c r="BB63" s="118">
        <f t="shared" si="44"/>
        <v>0</v>
      </c>
      <c r="BC63" s="118">
        <f t="shared" si="45"/>
        <v>0</v>
      </c>
      <c r="BD63" s="118">
        <f t="shared" si="1"/>
        <v>0</v>
      </c>
      <c r="BE63" s="117">
        <f t="shared" si="46"/>
        <v>0</v>
      </c>
      <c r="BF63" s="118">
        <f t="shared" si="2"/>
        <v>0</v>
      </c>
      <c r="BG63" s="118">
        <f t="shared" si="3"/>
        <v>0</v>
      </c>
      <c r="BH63" s="117">
        <f t="shared" si="4"/>
        <v>0</v>
      </c>
      <c r="BI63" s="118">
        <f t="shared" si="5"/>
        <v>0</v>
      </c>
      <c r="BJ63" s="118">
        <f t="shared" si="47"/>
        <v>0</v>
      </c>
      <c r="BK63" s="118">
        <f t="shared" si="48"/>
        <v>0</v>
      </c>
      <c r="BL63" s="118">
        <f t="shared" si="6"/>
        <v>0</v>
      </c>
      <c r="BM63" s="117">
        <f t="shared" si="7"/>
        <v>0</v>
      </c>
      <c r="BN63" s="117">
        <f t="shared" si="8"/>
        <v>0</v>
      </c>
      <c r="BO63" s="117">
        <f t="shared" si="9"/>
        <v>0</v>
      </c>
      <c r="BP63" s="117">
        <f t="shared" si="49"/>
        <v>0</v>
      </c>
      <c r="BQ63" s="117">
        <f t="shared" si="50"/>
        <v>0</v>
      </c>
      <c r="BR63" s="117">
        <f t="shared" si="10"/>
        <v>0</v>
      </c>
      <c r="BS63" s="117">
        <f t="shared" si="51"/>
        <v>0</v>
      </c>
      <c r="BT63" s="117">
        <f t="shared" si="52"/>
        <v>0</v>
      </c>
      <c r="BU63" s="117">
        <f t="shared" si="53"/>
        <v>0</v>
      </c>
      <c r="BV63" s="117">
        <f t="shared" si="11"/>
        <v>0</v>
      </c>
      <c r="BW63" s="117">
        <f t="shared" si="12"/>
        <v>0</v>
      </c>
      <c r="BX63" s="117">
        <f t="shared" si="13"/>
        <v>0</v>
      </c>
      <c r="BY63" s="117">
        <f t="shared" si="14"/>
        <v>0</v>
      </c>
      <c r="BZ63" s="117">
        <f t="shared" si="54"/>
        <v>0</v>
      </c>
      <c r="CA63" s="117">
        <f t="shared" si="55"/>
        <v>0</v>
      </c>
      <c r="CB63" s="117">
        <f t="shared" si="56"/>
        <v>0</v>
      </c>
      <c r="CC63" s="117">
        <f t="shared" si="15"/>
        <v>0</v>
      </c>
      <c r="CD63" s="117">
        <f t="shared" si="16"/>
        <v>0</v>
      </c>
      <c r="CE63" s="117">
        <f t="shared" si="57"/>
        <v>0</v>
      </c>
      <c r="CF63" s="117">
        <f t="shared" si="17"/>
        <v>0</v>
      </c>
      <c r="CG63" s="117">
        <f t="shared" si="58"/>
        <v>0</v>
      </c>
      <c r="CH63" s="117">
        <f t="shared" si="59"/>
        <v>0</v>
      </c>
      <c r="CI63" s="117">
        <f t="shared" si="18"/>
        <v>0</v>
      </c>
      <c r="CJ63" s="117">
        <f t="shared" si="19"/>
        <v>0</v>
      </c>
      <c r="CK63" s="117">
        <f t="shared" si="20"/>
        <v>0</v>
      </c>
      <c r="CL63" s="117">
        <f t="shared" si="60"/>
        <v>0</v>
      </c>
      <c r="CM63" s="117">
        <f t="shared" si="61"/>
        <v>0</v>
      </c>
      <c r="CN63" s="117">
        <f t="shared" si="62"/>
        <v>0</v>
      </c>
      <c r="CO63" s="117">
        <f t="shared" si="63"/>
        <v>0</v>
      </c>
      <c r="CP63" s="117">
        <f t="shared" si="64"/>
        <v>0</v>
      </c>
      <c r="CQ63" s="117">
        <f t="shared" si="65"/>
        <v>0</v>
      </c>
      <c r="CR63" s="117">
        <f t="shared" si="66"/>
        <v>0</v>
      </c>
      <c r="CS63" s="117">
        <f t="shared" si="21"/>
        <v>0</v>
      </c>
      <c r="CT63" s="117">
        <f t="shared" si="22"/>
        <v>0</v>
      </c>
      <c r="CU63" s="117">
        <f t="shared" si="23"/>
        <v>0</v>
      </c>
      <c r="CV63" s="117">
        <f t="shared" si="67"/>
        <v>0</v>
      </c>
      <c r="CW63" s="117">
        <f t="shared" si="68"/>
        <v>0</v>
      </c>
      <c r="CX63" s="117">
        <f t="shared" si="24"/>
        <v>0</v>
      </c>
      <c r="CY63" s="117">
        <f t="shared" si="25"/>
        <v>0</v>
      </c>
      <c r="CZ63" s="117">
        <f t="shared" si="69"/>
        <v>0</v>
      </c>
      <c r="DA63" s="117">
        <f t="shared" si="70"/>
        <v>0</v>
      </c>
      <c r="DB63" s="117">
        <f t="shared" si="84"/>
        <v>0</v>
      </c>
      <c r="DC63" s="117">
        <f t="shared" si="26"/>
        <v>0</v>
      </c>
      <c r="DD63" s="117">
        <f t="shared" si="71"/>
        <v>0</v>
      </c>
      <c r="DE63" s="117">
        <f t="shared" si="72"/>
        <v>0</v>
      </c>
      <c r="DF63" s="117">
        <f t="shared" si="27"/>
        <v>0</v>
      </c>
      <c r="DG63" s="117">
        <f t="shared" si="28"/>
        <v>0</v>
      </c>
      <c r="DH63" s="117">
        <f t="shared" si="29"/>
        <v>0</v>
      </c>
      <c r="DI63" s="117">
        <f t="shared" si="73"/>
        <v>0</v>
      </c>
      <c r="DJ63" s="117">
        <f t="shared" si="74"/>
        <v>0</v>
      </c>
      <c r="DK63" s="117">
        <f t="shared" si="75"/>
        <v>0</v>
      </c>
      <c r="DL63" s="117">
        <f t="shared" si="30"/>
        <v>0</v>
      </c>
      <c r="DM63" s="117">
        <f t="shared" si="31"/>
        <v>0</v>
      </c>
      <c r="DN63" s="117">
        <f t="shared" si="32"/>
        <v>0</v>
      </c>
      <c r="DO63" s="117">
        <f t="shared" si="76"/>
        <v>0</v>
      </c>
      <c r="DP63" s="117">
        <f t="shared" si="77"/>
        <v>0</v>
      </c>
      <c r="DQ63" s="117">
        <f t="shared" si="78"/>
        <v>0</v>
      </c>
      <c r="DR63" s="117">
        <f t="shared" si="33"/>
        <v>0</v>
      </c>
      <c r="DS63" s="117">
        <f t="shared" si="34"/>
        <v>0</v>
      </c>
      <c r="DT63" s="117">
        <f t="shared" si="35"/>
        <v>0</v>
      </c>
      <c r="DU63" s="117">
        <f t="shared" si="79"/>
        <v>0</v>
      </c>
      <c r="DV63" s="117">
        <f t="shared" si="80"/>
        <v>0</v>
      </c>
      <c r="DW63" s="117">
        <f t="shared" si="81"/>
        <v>0</v>
      </c>
      <c r="DX63" s="117">
        <f t="shared" si="36"/>
        <v>0</v>
      </c>
      <c r="DY63" s="117">
        <f t="shared" si="37"/>
        <v>0</v>
      </c>
      <c r="DZ63" s="117">
        <f t="shared" si="38"/>
        <v>0</v>
      </c>
      <c r="EA63" s="117">
        <f t="shared" si="39"/>
        <v>0</v>
      </c>
      <c r="EB63" s="117">
        <f t="shared" si="40"/>
        <v>0</v>
      </c>
      <c r="EC63" s="117">
        <f t="shared" si="41"/>
        <v>0</v>
      </c>
      <c r="ED63" s="118">
        <f t="shared" si="82"/>
        <v>0</v>
      </c>
      <c r="EE63" s="118">
        <f t="shared" si="83"/>
        <v>0</v>
      </c>
      <c r="EF63" s="7"/>
      <c r="EG63" s="7"/>
      <c r="EH63" s="7"/>
      <c r="EI63" s="7"/>
    </row>
    <row r="64" spans="1:139" ht="18" customHeight="1" thickBot="1" x14ac:dyDescent="0.3">
      <c r="A64" s="775"/>
      <c r="B64" s="778"/>
      <c r="C64" s="173">
        <v>10</v>
      </c>
      <c r="D64" s="833"/>
      <c r="E64" s="834"/>
      <c r="F64" s="834"/>
      <c r="G64" s="834"/>
      <c r="H64" s="834"/>
      <c r="I64" s="834"/>
      <c r="J64" s="834"/>
      <c r="K64" s="834"/>
      <c r="L64" s="834"/>
      <c r="M64" s="834"/>
      <c r="N64" s="834"/>
      <c r="O64" s="834"/>
      <c r="P64" s="834"/>
      <c r="Q64" s="834"/>
      <c r="R64" s="834"/>
      <c r="S64" s="834"/>
      <c r="T64" s="834"/>
      <c r="U64" s="834"/>
      <c r="V64" s="834"/>
      <c r="W64" s="834"/>
      <c r="X64" s="835"/>
      <c r="Y64" s="42"/>
      <c r="Z64" s="10"/>
      <c r="AA64" s="6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X64" s="118"/>
      <c r="AY64" s="118">
        <f t="shared" si="42"/>
        <v>0</v>
      </c>
      <c r="AZ64" s="118">
        <f t="shared" si="43"/>
        <v>0</v>
      </c>
      <c r="BA64" s="118">
        <f t="shared" si="0"/>
        <v>0</v>
      </c>
      <c r="BB64" s="118">
        <f t="shared" si="44"/>
        <v>0</v>
      </c>
      <c r="BC64" s="118">
        <f t="shared" si="45"/>
        <v>0</v>
      </c>
      <c r="BD64" s="118">
        <f t="shared" si="1"/>
        <v>0</v>
      </c>
      <c r="BE64" s="117">
        <f t="shared" si="46"/>
        <v>0</v>
      </c>
      <c r="BF64" s="118">
        <f t="shared" si="2"/>
        <v>0</v>
      </c>
      <c r="BG64" s="118">
        <f t="shared" si="3"/>
        <v>0</v>
      </c>
      <c r="BH64" s="117">
        <f t="shared" si="4"/>
        <v>0</v>
      </c>
      <c r="BI64" s="118">
        <f t="shared" si="5"/>
        <v>0</v>
      </c>
      <c r="BJ64" s="118">
        <f t="shared" si="47"/>
        <v>0</v>
      </c>
      <c r="BK64" s="118">
        <f t="shared" si="48"/>
        <v>0</v>
      </c>
      <c r="BL64" s="118">
        <f t="shared" si="6"/>
        <v>0</v>
      </c>
      <c r="BM64" s="117">
        <f t="shared" si="7"/>
        <v>0</v>
      </c>
      <c r="BN64" s="117">
        <f t="shared" si="8"/>
        <v>0</v>
      </c>
      <c r="BO64" s="117">
        <f t="shared" si="9"/>
        <v>0</v>
      </c>
      <c r="BP64" s="117">
        <f>COUNTIF(D64:X64,"DP.34")</f>
        <v>0</v>
      </c>
      <c r="BQ64" s="117">
        <f>COUNTIF(D64:X64,"O.34")</f>
        <v>0</v>
      </c>
      <c r="BR64" s="117">
        <f t="shared" si="10"/>
        <v>0</v>
      </c>
      <c r="BS64" s="117">
        <f t="shared" si="51"/>
        <v>0</v>
      </c>
      <c r="BT64" s="117">
        <f t="shared" si="52"/>
        <v>0</v>
      </c>
      <c r="BU64" s="117">
        <f t="shared" si="53"/>
        <v>0</v>
      </c>
      <c r="BV64" s="117">
        <f t="shared" si="11"/>
        <v>0</v>
      </c>
      <c r="BW64" s="117">
        <f t="shared" si="12"/>
        <v>0</v>
      </c>
      <c r="BX64" s="117">
        <f t="shared" si="13"/>
        <v>0</v>
      </c>
      <c r="BY64" s="117">
        <f t="shared" si="14"/>
        <v>0</v>
      </c>
      <c r="BZ64" s="117">
        <f t="shared" si="54"/>
        <v>0</v>
      </c>
      <c r="CA64" s="117">
        <f t="shared" si="55"/>
        <v>0</v>
      </c>
      <c r="CB64" s="117">
        <f t="shared" si="56"/>
        <v>0</v>
      </c>
      <c r="CC64" s="117">
        <f t="shared" si="15"/>
        <v>0</v>
      </c>
      <c r="CD64" s="117">
        <f t="shared" si="16"/>
        <v>0</v>
      </c>
      <c r="CE64" s="117">
        <f t="shared" si="57"/>
        <v>0</v>
      </c>
      <c r="CF64" s="117">
        <f t="shared" si="17"/>
        <v>0</v>
      </c>
      <c r="CG64" s="117">
        <f t="shared" si="58"/>
        <v>0</v>
      </c>
      <c r="CH64" s="117">
        <f t="shared" si="59"/>
        <v>0</v>
      </c>
      <c r="CI64" s="117">
        <f t="shared" si="18"/>
        <v>0</v>
      </c>
      <c r="CJ64" s="117">
        <f t="shared" si="19"/>
        <v>0</v>
      </c>
      <c r="CK64" s="117">
        <f t="shared" si="20"/>
        <v>0</v>
      </c>
      <c r="CL64" s="117">
        <f t="shared" si="60"/>
        <v>0</v>
      </c>
      <c r="CM64" s="117">
        <f t="shared" si="61"/>
        <v>0</v>
      </c>
      <c r="CN64" s="117">
        <f t="shared" si="62"/>
        <v>0</v>
      </c>
      <c r="CO64" s="117">
        <f t="shared" si="63"/>
        <v>0</v>
      </c>
      <c r="CP64" s="117">
        <f t="shared" si="64"/>
        <v>0</v>
      </c>
      <c r="CQ64" s="117">
        <f t="shared" si="65"/>
        <v>0</v>
      </c>
      <c r="CR64" s="117">
        <f t="shared" si="66"/>
        <v>0</v>
      </c>
      <c r="CS64" s="117">
        <f t="shared" si="21"/>
        <v>0</v>
      </c>
      <c r="CT64" s="117">
        <f t="shared" si="22"/>
        <v>0</v>
      </c>
      <c r="CU64" s="117">
        <f t="shared" si="23"/>
        <v>0</v>
      </c>
      <c r="CV64" s="117">
        <f t="shared" si="67"/>
        <v>0</v>
      </c>
      <c r="CW64" s="117">
        <f t="shared" si="68"/>
        <v>0</v>
      </c>
      <c r="CX64" s="117">
        <f t="shared" si="24"/>
        <v>0</v>
      </c>
      <c r="CY64" s="117">
        <f t="shared" si="25"/>
        <v>0</v>
      </c>
      <c r="CZ64" s="117">
        <f t="shared" si="69"/>
        <v>0</v>
      </c>
      <c r="DA64" s="117">
        <f t="shared" si="70"/>
        <v>0</v>
      </c>
      <c r="DB64" s="117">
        <f t="shared" si="84"/>
        <v>0</v>
      </c>
      <c r="DC64" s="117">
        <f t="shared" si="26"/>
        <v>0</v>
      </c>
      <c r="DD64" s="117">
        <f t="shared" si="71"/>
        <v>0</v>
      </c>
      <c r="DE64" s="117">
        <f t="shared" si="72"/>
        <v>0</v>
      </c>
      <c r="DF64" s="117">
        <f t="shared" si="27"/>
        <v>0</v>
      </c>
      <c r="DG64" s="117">
        <f t="shared" si="28"/>
        <v>0</v>
      </c>
      <c r="DH64" s="117">
        <f t="shared" si="29"/>
        <v>0</v>
      </c>
      <c r="DI64" s="117">
        <f t="shared" si="73"/>
        <v>0</v>
      </c>
      <c r="DJ64" s="117">
        <f t="shared" si="74"/>
        <v>0</v>
      </c>
      <c r="DK64" s="117">
        <f t="shared" si="75"/>
        <v>0</v>
      </c>
      <c r="DL64" s="117">
        <f t="shared" si="30"/>
        <v>0</v>
      </c>
      <c r="DM64" s="117">
        <f t="shared" si="31"/>
        <v>0</v>
      </c>
      <c r="DN64" s="117">
        <f t="shared" si="32"/>
        <v>0</v>
      </c>
      <c r="DO64" s="117">
        <f t="shared" si="76"/>
        <v>0</v>
      </c>
      <c r="DP64" s="117">
        <f t="shared" si="77"/>
        <v>0</v>
      </c>
      <c r="DQ64" s="117">
        <f t="shared" si="78"/>
        <v>0</v>
      </c>
      <c r="DR64" s="117">
        <f t="shared" si="33"/>
        <v>0</v>
      </c>
      <c r="DS64" s="117">
        <f t="shared" si="34"/>
        <v>0</v>
      </c>
      <c r="DT64" s="117">
        <f t="shared" si="35"/>
        <v>0</v>
      </c>
      <c r="DU64" s="117">
        <f t="shared" si="79"/>
        <v>0</v>
      </c>
      <c r="DV64" s="117">
        <f t="shared" si="80"/>
        <v>0</v>
      </c>
      <c r="DW64" s="117">
        <f t="shared" si="81"/>
        <v>0</v>
      </c>
      <c r="DX64" s="117">
        <f t="shared" si="36"/>
        <v>0</v>
      </c>
      <c r="DY64" s="117">
        <f t="shared" si="37"/>
        <v>0</v>
      </c>
      <c r="DZ64" s="117">
        <f t="shared" si="38"/>
        <v>0</v>
      </c>
      <c r="EA64" s="117">
        <f t="shared" si="39"/>
        <v>0</v>
      </c>
      <c r="EB64" s="117">
        <f t="shared" si="40"/>
        <v>0</v>
      </c>
      <c r="EC64" s="117">
        <f t="shared" si="41"/>
        <v>0</v>
      </c>
      <c r="ED64" s="118">
        <f t="shared" si="82"/>
        <v>0</v>
      </c>
      <c r="EE64" s="118">
        <f t="shared" si="83"/>
        <v>0</v>
      </c>
      <c r="EF64" s="7"/>
      <c r="EG64" s="7"/>
      <c r="EH64" s="7"/>
      <c r="EI64" s="7"/>
    </row>
    <row r="65" spans="1:139" ht="24" customHeight="1" thickTop="1" thickBot="1" x14ac:dyDescent="0.3">
      <c r="A65" s="659" t="s">
        <v>79</v>
      </c>
      <c r="B65" s="660"/>
      <c r="C65" s="660"/>
      <c r="D65" s="198">
        <v>23</v>
      </c>
      <c r="E65" s="198">
        <v>26</v>
      </c>
      <c r="F65" s="198">
        <v>22</v>
      </c>
      <c r="G65" s="198">
        <v>32</v>
      </c>
      <c r="H65" s="198">
        <v>27</v>
      </c>
      <c r="I65" s="198">
        <v>14</v>
      </c>
      <c r="J65" s="198">
        <v>16</v>
      </c>
      <c r="K65" s="198">
        <v>18</v>
      </c>
      <c r="L65" s="198">
        <v>30</v>
      </c>
      <c r="M65" s="198">
        <v>29</v>
      </c>
      <c r="N65" s="198">
        <v>24</v>
      </c>
      <c r="O65" s="198">
        <v>36</v>
      </c>
      <c r="P65" s="198">
        <v>15</v>
      </c>
      <c r="Q65" s="198">
        <v>20</v>
      </c>
      <c r="R65" s="198">
        <v>4</v>
      </c>
      <c r="S65" s="198">
        <v>3</v>
      </c>
      <c r="T65" s="198">
        <v>17</v>
      </c>
      <c r="U65" s="198">
        <v>9</v>
      </c>
      <c r="V65" s="198">
        <v>34</v>
      </c>
      <c r="W65" s="198">
        <v>10</v>
      </c>
      <c r="X65" s="198">
        <v>31</v>
      </c>
      <c r="Y65" s="828" t="s">
        <v>625</v>
      </c>
      <c r="Z65" s="829"/>
      <c r="AA65" s="193"/>
      <c r="AB65" s="272">
        <f t="shared" ref="AB65:AV65" si="85">COUNTA(AB10:AB62)</f>
        <v>46</v>
      </c>
      <c r="AC65" s="272">
        <f t="shared" si="85"/>
        <v>46</v>
      </c>
      <c r="AD65" s="272">
        <f t="shared" si="85"/>
        <v>46</v>
      </c>
      <c r="AE65" s="272">
        <f t="shared" si="85"/>
        <v>46</v>
      </c>
      <c r="AF65" s="272">
        <f t="shared" si="85"/>
        <v>46</v>
      </c>
      <c r="AG65" s="272">
        <f t="shared" si="85"/>
        <v>46</v>
      </c>
      <c r="AH65" s="272">
        <f t="shared" si="85"/>
        <v>46</v>
      </c>
      <c r="AI65" s="272">
        <f t="shared" si="85"/>
        <v>46</v>
      </c>
      <c r="AJ65" s="272">
        <f t="shared" si="85"/>
        <v>46</v>
      </c>
      <c r="AK65" s="272">
        <f t="shared" si="85"/>
        <v>46</v>
      </c>
      <c r="AL65" s="272">
        <f t="shared" si="85"/>
        <v>46</v>
      </c>
      <c r="AM65" s="272">
        <f t="shared" si="85"/>
        <v>46</v>
      </c>
      <c r="AN65" s="272">
        <f t="shared" si="85"/>
        <v>46</v>
      </c>
      <c r="AO65" s="272">
        <f t="shared" si="85"/>
        <v>46</v>
      </c>
      <c r="AP65" s="272">
        <f t="shared" si="85"/>
        <v>46</v>
      </c>
      <c r="AQ65" s="272">
        <f t="shared" si="85"/>
        <v>46</v>
      </c>
      <c r="AR65" s="272">
        <f t="shared" si="85"/>
        <v>46</v>
      </c>
      <c r="AS65" s="272">
        <f t="shared" si="85"/>
        <v>46</v>
      </c>
      <c r="AT65" s="272">
        <f t="shared" si="85"/>
        <v>46</v>
      </c>
      <c r="AU65" s="272">
        <f t="shared" si="85"/>
        <v>46</v>
      </c>
      <c r="AV65" s="324">
        <f t="shared" si="85"/>
        <v>46</v>
      </c>
      <c r="AW65" s="324">
        <f>SUM(AA65:AV65)</f>
        <v>966</v>
      </c>
      <c r="AX65" s="194"/>
      <c r="AY65" s="118">
        <f t="shared" ref="AY65:DM65" si="86">SUM(AY12:AY64)</f>
        <v>30</v>
      </c>
      <c r="AZ65" s="118">
        <f t="shared" si="86"/>
        <v>33</v>
      </c>
      <c r="BA65" s="118">
        <f t="shared" si="86"/>
        <v>33</v>
      </c>
      <c r="BB65" s="118">
        <f t="shared" si="86"/>
        <v>24</v>
      </c>
      <c r="BC65" s="118">
        <f t="shared" si="86"/>
        <v>18</v>
      </c>
      <c r="BD65" s="118">
        <f t="shared" si="86"/>
        <v>28</v>
      </c>
      <c r="BE65" s="118">
        <f t="shared" si="86"/>
        <v>8</v>
      </c>
      <c r="BF65" s="118">
        <f t="shared" si="86"/>
        <v>36</v>
      </c>
      <c r="BG65" s="118">
        <f t="shared" si="86"/>
        <v>28</v>
      </c>
      <c r="BH65" s="118">
        <f t="shared" si="86"/>
        <v>6</v>
      </c>
      <c r="BI65" s="118">
        <f t="shared" si="86"/>
        <v>34</v>
      </c>
      <c r="BJ65" s="118">
        <f t="shared" si="86"/>
        <v>28</v>
      </c>
      <c r="BK65" s="118">
        <f t="shared" si="86"/>
        <v>8</v>
      </c>
      <c r="BL65" s="118">
        <f t="shared" si="86"/>
        <v>36</v>
      </c>
      <c r="BM65" s="118">
        <f t="shared" si="86"/>
        <v>28</v>
      </c>
      <c r="BN65" s="118">
        <f t="shared" si="86"/>
        <v>0</v>
      </c>
      <c r="BO65" s="118">
        <f t="shared" si="86"/>
        <v>28</v>
      </c>
      <c r="BP65" s="118">
        <f t="shared" si="86"/>
        <v>8</v>
      </c>
      <c r="BQ65" s="118">
        <f t="shared" si="86"/>
        <v>22</v>
      </c>
      <c r="BR65" s="118">
        <f t="shared" si="86"/>
        <v>30</v>
      </c>
      <c r="BS65" s="118">
        <f t="shared" si="86"/>
        <v>14</v>
      </c>
      <c r="BT65" s="118">
        <f t="shared" si="86"/>
        <v>14</v>
      </c>
      <c r="BU65" s="118">
        <f t="shared" si="86"/>
        <v>28</v>
      </c>
      <c r="BV65" s="118">
        <f t="shared" si="86"/>
        <v>14</v>
      </c>
      <c r="BW65" s="118">
        <f t="shared" si="86"/>
        <v>14</v>
      </c>
      <c r="BX65" s="118">
        <f t="shared" si="86"/>
        <v>0</v>
      </c>
      <c r="BY65" s="118">
        <f t="shared" si="86"/>
        <v>28</v>
      </c>
      <c r="BZ65" s="118">
        <f t="shared" si="86"/>
        <v>14</v>
      </c>
      <c r="CA65" s="118">
        <f t="shared" si="86"/>
        <v>9</v>
      </c>
      <c r="CB65" s="118">
        <f t="shared" si="86"/>
        <v>8</v>
      </c>
      <c r="CC65" s="118">
        <f t="shared" si="86"/>
        <v>31</v>
      </c>
      <c r="CD65" s="118">
        <f t="shared" si="86"/>
        <v>14</v>
      </c>
      <c r="CE65" s="118">
        <f t="shared" si="86"/>
        <v>12</v>
      </c>
      <c r="CF65" s="118">
        <f t="shared" si="86"/>
        <v>26</v>
      </c>
      <c r="CG65" s="118">
        <f t="shared" si="86"/>
        <v>33</v>
      </c>
      <c r="CH65" s="118">
        <f t="shared" si="86"/>
        <v>30</v>
      </c>
      <c r="CI65" s="118">
        <f t="shared" si="86"/>
        <v>8</v>
      </c>
      <c r="CJ65" s="118">
        <f t="shared" si="86"/>
        <v>33</v>
      </c>
      <c r="CK65" s="118">
        <f t="shared" si="86"/>
        <v>41</v>
      </c>
      <c r="CL65" s="118">
        <f t="shared" si="86"/>
        <v>40</v>
      </c>
      <c r="CM65" s="118">
        <f t="shared" si="86"/>
        <v>0</v>
      </c>
      <c r="CN65" s="118">
        <f t="shared" si="86"/>
        <v>40</v>
      </c>
      <c r="CO65" s="118">
        <f t="shared" si="86"/>
        <v>36</v>
      </c>
      <c r="CP65" s="118">
        <f t="shared" si="86"/>
        <v>0</v>
      </c>
      <c r="CQ65" s="118">
        <f t="shared" si="86"/>
        <v>0</v>
      </c>
      <c r="CR65" s="118">
        <f t="shared" si="86"/>
        <v>36</v>
      </c>
      <c r="CS65" s="118">
        <f t="shared" si="86"/>
        <v>12</v>
      </c>
      <c r="CT65" s="118">
        <f t="shared" si="86"/>
        <v>8</v>
      </c>
      <c r="CU65" s="118">
        <f t="shared" si="86"/>
        <v>20</v>
      </c>
      <c r="CV65" s="118">
        <f t="shared" si="86"/>
        <v>21</v>
      </c>
      <c r="CW65" s="118">
        <f t="shared" si="86"/>
        <v>14</v>
      </c>
      <c r="CX65" s="118">
        <f t="shared" si="86"/>
        <v>35</v>
      </c>
      <c r="CY65" s="118">
        <f t="shared" si="86"/>
        <v>12</v>
      </c>
      <c r="CZ65" s="118">
        <f t="shared" si="86"/>
        <v>21</v>
      </c>
      <c r="DA65" s="118">
        <f t="shared" si="86"/>
        <v>6</v>
      </c>
      <c r="DB65" s="118">
        <f t="shared" si="86"/>
        <v>27</v>
      </c>
      <c r="DC65" s="118">
        <f t="shared" si="86"/>
        <v>21</v>
      </c>
      <c r="DD65" s="118">
        <f t="shared" si="86"/>
        <v>3</v>
      </c>
      <c r="DE65" s="118">
        <f t="shared" si="86"/>
        <v>24</v>
      </c>
      <c r="DF65" s="118">
        <f t="shared" si="86"/>
        <v>12</v>
      </c>
      <c r="DG65" s="118">
        <f t="shared" si="86"/>
        <v>0</v>
      </c>
      <c r="DH65" s="118">
        <f t="shared" si="86"/>
        <v>12</v>
      </c>
      <c r="DI65" s="118">
        <f t="shared" si="86"/>
        <v>19</v>
      </c>
      <c r="DJ65" s="118">
        <f t="shared" si="86"/>
        <v>8</v>
      </c>
      <c r="DK65" s="118">
        <f t="shared" si="86"/>
        <v>27</v>
      </c>
      <c r="DL65" s="118">
        <f t="shared" si="86"/>
        <v>16</v>
      </c>
      <c r="DM65" s="118">
        <f t="shared" si="86"/>
        <v>0</v>
      </c>
      <c r="DN65" s="118">
        <f t="shared" ref="DN65:EE65" si="87">SUM(DN12:DN64)</f>
        <v>16</v>
      </c>
      <c r="DO65" s="118">
        <f t="shared" si="87"/>
        <v>6</v>
      </c>
      <c r="DP65" s="118">
        <f t="shared" si="87"/>
        <v>9</v>
      </c>
      <c r="DQ65" s="118">
        <f t="shared" si="87"/>
        <v>15</v>
      </c>
      <c r="DR65" s="118">
        <f t="shared" si="87"/>
        <v>22</v>
      </c>
      <c r="DS65" s="118">
        <f t="shared" si="87"/>
        <v>6</v>
      </c>
      <c r="DT65" s="118">
        <f t="shared" si="87"/>
        <v>28</v>
      </c>
      <c r="DU65" s="118">
        <f t="shared" si="87"/>
        <v>12</v>
      </c>
      <c r="DV65" s="118">
        <f t="shared" si="87"/>
        <v>30</v>
      </c>
      <c r="DW65" s="118">
        <f t="shared" si="87"/>
        <v>42</v>
      </c>
      <c r="DX65" s="118">
        <f t="shared" si="87"/>
        <v>22</v>
      </c>
      <c r="DY65" s="118">
        <f t="shared" si="87"/>
        <v>12</v>
      </c>
      <c r="DZ65" s="118">
        <f t="shared" si="87"/>
        <v>34</v>
      </c>
      <c r="EA65" s="118">
        <f t="shared" si="87"/>
        <v>22</v>
      </c>
      <c r="EB65" s="118">
        <f t="shared" si="87"/>
        <v>6</v>
      </c>
      <c r="EC65" s="118">
        <f t="shared" si="87"/>
        <v>28</v>
      </c>
      <c r="ED65" s="118">
        <f t="shared" si="87"/>
        <v>28</v>
      </c>
      <c r="EE65" s="118">
        <f t="shared" si="87"/>
        <v>14</v>
      </c>
      <c r="EF65" s="7"/>
      <c r="EG65" s="7"/>
      <c r="EH65" s="7"/>
      <c r="EI65" s="7"/>
    </row>
    <row r="66" spans="1:139" ht="6.75" customHeight="1" thickTop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82"/>
      <c r="EC66" s="182"/>
      <c r="ED66" s="7"/>
      <c r="EE66" s="7"/>
      <c r="EF66" s="7"/>
      <c r="EG66" s="7"/>
      <c r="EH66" s="7"/>
      <c r="EI66" s="7"/>
    </row>
    <row r="67" spans="1:139" ht="14.1" hidden="1" customHeight="1" x14ac:dyDescent="0.25">
      <c r="A67" s="770" t="s">
        <v>500</v>
      </c>
      <c r="B67" s="770"/>
      <c r="C67" s="770"/>
      <c r="D67" s="272">
        <f t="shared" ref="D67:X67" si="88">COUNTA(D12:D64)</f>
        <v>49</v>
      </c>
      <c r="E67" s="272">
        <f t="shared" si="88"/>
        <v>48</v>
      </c>
      <c r="F67" s="272">
        <f t="shared" si="88"/>
        <v>48</v>
      </c>
      <c r="G67" s="272">
        <f t="shared" si="88"/>
        <v>48</v>
      </c>
      <c r="H67" s="272">
        <f t="shared" si="88"/>
        <v>48</v>
      </c>
      <c r="I67" s="272">
        <f t="shared" si="88"/>
        <v>48</v>
      </c>
      <c r="J67" s="272">
        <f t="shared" si="88"/>
        <v>48</v>
      </c>
      <c r="K67" s="272">
        <f t="shared" si="88"/>
        <v>48</v>
      </c>
      <c r="L67" s="272">
        <f t="shared" si="88"/>
        <v>48</v>
      </c>
      <c r="M67" s="272">
        <f t="shared" si="88"/>
        <v>48</v>
      </c>
      <c r="N67" s="272">
        <f t="shared" si="88"/>
        <v>48</v>
      </c>
      <c r="O67" s="272">
        <f t="shared" si="88"/>
        <v>48</v>
      </c>
      <c r="P67" s="272">
        <f t="shared" si="88"/>
        <v>48</v>
      </c>
      <c r="Q67" s="272">
        <f t="shared" si="88"/>
        <v>48</v>
      </c>
      <c r="R67" s="272">
        <f t="shared" si="88"/>
        <v>48</v>
      </c>
      <c r="S67" s="272">
        <f t="shared" si="88"/>
        <v>48</v>
      </c>
      <c r="T67" s="272">
        <f t="shared" si="88"/>
        <v>48</v>
      </c>
      <c r="U67" s="272">
        <f t="shared" si="88"/>
        <v>48</v>
      </c>
      <c r="V67" s="272">
        <f t="shared" si="88"/>
        <v>48</v>
      </c>
      <c r="W67" s="272">
        <f t="shared" si="88"/>
        <v>48</v>
      </c>
      <c r="X67" s="272">
        <f t="shared" si="88"/>
        <v>48</v>
      </c>
      <c r="Y67" s="2"/>
      <c r="Z67" s="272">
        <f t="shared" ref="Z67:Z125" si="89">SUM(D67:Y67)</f>
        <v>1009</v>
      </c>
      <c r="AA67" s="2"/>
      <c r="AB67" s="324"/>
      <c r="AC67" s="324"/>
      <c r="AD67" s="324"/>
      <c r="AE67" s="324"/>
      <c r="AF67" s="324"/>
      <c r="AG67" s="324"/>
      <c r="AH67" s="324"/>
      <c r="AI67" s="324"/>
      <c r="AJ67" s="324"/>
      <c r="AK67" s="324"/>
      <c r="AL67" s="324"/>
      <c r="AM67" s="324"/>
      <c r="AN67" s="324"/>
      <c r="AO67" s="324"/>
      <c r="AP67" s="324"/>
      <c r="AQ67" s="324"/>
      <c r="AR67" s="324"/>
      <c r="AS67" s="324"/>
      <c r="AT67" s="324"/>
      <c r="AU67" s="324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82"/>
      <c r="EC67" s="182"/>
      <c r="ED67" s="7"/>
      <c r="EE67" s="7"/>
      <c r="EF67" s="7"/>
      <c r="EG67" s="7"/>
      <c r="EH67" s="7"/>
      <c r="EI67" s="7"/>
    </row>
    <row r="68" spans="1:139" ht="14.1" hidden="1" customHeight="1" x14ac:dyDescent="0.25">
      <c r="A68" s="770" t="s">
        <v>460</v>
      </c>
      <c r="B68" s="770"/>
      <c r="C68" s="770"/>
      <c r="D68" s="272">
        <f>COUNTIF(D12:D64,"A.36")</f>
        <v>0</v>
      </c>
      <c r="E68" s="272">
        <f t="shared" ref="E68:X68" si="90">COUNTIF(E12:E64,"A.36")</f>
        <v>0</v>
      </c>
      <c r="F68" s="272">
        <f t="shared" si="90"/>
        <v>0</v>
      </c>
      <c r="G68" s="272">
        <f t="shared" si="90"/>
        <v>0</v>
      </c>
      <c r="H68" s="272">
        <f t="shared" si="90"/>
        <v>0</v>
      </c>
      <c r="I68" s="272">
        <f t="shared" si="90"/>
        <v>0</v>
      </c>
      <c r="J68" s="272">
        <f t="shared" si="90"/>
        <v>0</v>
      </c>
      <c r="K68" s="272">
        <f t="shared" si="90"/>
        <v>0</v>
      </c>
      <c r="L68" s="272">
        <f t="shared" si="90"/>
        <v>0</v>
      </c>
      <c r="M68" s="272">
        <f t="shared" si="90"/>
        <v>0</v>
      </c>
      <c r="N68" s="272">
        <f t="shared" si="90"/>
        <v>0</v>
      </c>
      <c r="O68" s="272">
        <f t="shared" si="90"/>
        <v>3</v>
      </c>
      <c r="P68" s="272">
        <f t="shared" si="90"/>
        <v>3</v>
      </c>
      <c r="Q68" s="272">
        <f t="shared" si="90"/>
        <v>3</v>
      </c>
      <c r="R68" s="272">
        <f t="shared" si="90"/>
        <v>3</v>
      </c>
      <c r="S68" s="272">
        <f t="shared" si="90"/>
        <v>3</v>
      </c>
      <c r="T68" s="272">
        <f t="shared" si="90"/>
        <v>3</v>
      </c>
      <c r="U68" s="272">
        <f t="shared" si="90"/>
        <v>3</v>
      </c>
      <c r="V68" s="272">
        <f t="shared" si="90"/>
        <v>3</v>
      </c>
      <c r="W68" s="272">
        <f t="shared" si="90"/>
        <v>3</v>
      </c>
      <c r="X68" s="272">
        <f t="shared" si="90"/>
        <v>3</v>
      </c>
      <c r="Y68" s="2"/>
      <c r="Z68" s="272">
        <f t="shared" si="89"/>
        <v>30</v>
      </c>
      <c r="AA68" s="325">
        <f>Z68</f>
        <v>30</v>
      </c>
      <c r="AB68" s="272">
        <f t="shared" ref="AB68:AV68" si="91">COUNTIF(AB11:AB63,"A.36")</f>
        <v>0</v>
      </c>
      <c r="AC68" s="272">
        <f t="shared" si="91"/>
        <v>0</v>
      </c>
      <c r="AD68" s="272">
        <f t="shared" si="91"/>
        <v>0</v>
      </c>
      <c r="AE68" s="272">
        <f t="shared" si="91"/>
        <v>0</v>
      </c>
      <c r="AF68" s="272">
        <f t="shared" si="91"/>
        <v>0</v>
      </c>
      <c r="AG68" s="272">
        <f t="shared" si="91"/>
        <v>0</v>
      </c>
      <c r="AH68" s="272">
        <f t="shared" si="91"/>
        <v>0</v>
      </c>
      <c r="AI68" s="272">
        <f t="shared" si="91"/>
        <v>0</v>
      </c>
      <c r="AJ68" s="272">
        <f t="shared" si="91"/>
        <v>0</v>
      </c>
      <c r="AK68" s="272">
        <f t="shared" si="91"/>
        <v>0</v>
      </c>
      <c r="AL68" s="272">
        <f t="shared" si="91"/>
        <v>0</v>
      </c>
      <c r="AM68" s="272">
        <f t="shared" si="91"/>
        <v>3</v>
      </c>
      <c r="AN68" s="272">
        <f t="shared" si="91"/>
        <v>3</v>
      </c>
      <c r="AO68" s="272">
        <f t="shared" si="91"/>
        <v>3</v>
      </c>
      <c r="AP68" s="272">
        <f t="shared" si="91"/>
        <v>3</v>
      </c>
      <c r="AQ68" s="272">
        <f t="shared" si="91"/>
        <v>3</v>
      </c>
      <c r="AR68" s="272">
        <f t="shared" si="91"/>
        <v>3</v>
      </c>
      <c r="AS68" s="272">
        <f t="shared" si="91"/>
        <v>3</v>
      </c>
      <c r="AT68" s="272">
        <f t="shared" si="91"/>
        <v>3</v>
      </c>
      <c r="AU68" s="272">
        <f t="shared" si="91"/>
        <v>3</v>
      </c>
      <c r="AV68" s="324">
        <f t="shared" si="91"/>
        <v>3</v>
      </c>
      <c r="AW68" s="324">
        <f t="shared" ref="AW68:AW126" si="92">SUM(AB68:AV68)</f>
        <v>30</v>
      </c>
      <c r="AX68" s="324">
        <f>AW68</f>
        <v>30</v>
      </c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82"/>
      <c r="EC68" s="182"/>
      <c r="ED68" s="7"/>
      <c r="EE68" s="7"/>
      <c r="EF68" s="7"/>
      <c r="EG68" s="7"/>
      <c r="EH68" s="7"/>
      <c r="EI68" s="7"/>
    </row>
    <row r="69" spans="1:139" ht="14.1" hidden="1" customHeight="1" x14ac:dyDescent="0.25">
      <c r="A69" s="326" t="s">
        <v>601</v>
      </c>
      <c r="B69" s="326"/>
      <c r="C69" s="326"/>
      <c r="D69" s="272">
        <f>COUNTIF(D12:D64,"A.40")</f>
        <v>3</v>
      </c>
      <c r="E69" s="272">
        <f t="shared" ref="E69:X69" si="93">COUNTIF(E12:E64,"A.40")</f>
        <v>3</v>
      </c>
      <c r="F69" s="272">
        <f t="shared" si="93"/>
        <v>3</v>
      </c>
      <c r="G69" s="272">
        <f t="shared" si="93"/>
        <v>3</v>
      </c>
      <c r="H69" s="272">
        <f t="shared" si="93"/>
        <v>3</v>
      </c>
      <c r="I69" s="272">
        <f t="shared" si="93"/>
        <v>3</v>
      </c>
      <c r="J69" s="272">
        <f t="shared" si="93"/>
        <v>3</v>
      </c>
      <c r="K69" s="272">
        <f t="shared" si="93"/>
        <v>3</v>
      </c>
      <c r="L69" s="272">
        <f t="shared" si="93"/>
        <v>3</v>
      </c>
      <c r="M69" s="272">
        <f t="shared" si="93"/>
        <v>3</v>
      </c>
      <c r="N69" s="272">
        <f t="shared" si="93"/>
        <v>3</v>
      </c>
      <c r="O69" s="272">
        <f t="shared" si="93"/>
        <v>0</v>
      </c>
      <c r="P69" s="272">
        <f t="shared" si="93"/>
        <v>0</v>
      </c>
      <c r="Q69" s="272">
        <f t="shared" si="93"/>
        <v>0</v>
      </c>
      <c r="R69" s="272">
        <f t="shared" si="93"/>
        <v>0</v>
      </c>
      <c r="S69" s="272">
        <f t="shared" si="93"/>
        <v>0</v>
      </c>
      <c r="T69" s="272">
        <f t="shared" si="93"/>
        <v>0</v>
      </c>
      <c r="U69" s="272">
        <f t="shared" si="93"/>
        <v>0</v>
      </c>
      <c r="V69" s="272">
        <f t="shared" si="93"/>
        <v>0</v>
      </c>
      <c r="W69" s="272">
        <f t="shared" si="93"/>
        <v>0</v>
      </c>
      <c r="X69" s="272">
        <f t="shared" si="93"/>
        <v>0</v>
      </c>
      <c r="Y69" s="2"/>
      <c r="Z69" s="272">
        <f>SUM(D69:Y69)</f>
        <v>33</v>
      </c>
      <c r="AA69" s="767">
        <f>Z69+Z70</f>
        <v>75</v>
      </c>
      <c r="AB69" s="272">
        <f>COUNTIF(AB11:AB63,"A.40")</f>
        <v>3</v>
      </c>
      <c r="AC69" s="272">
        <f t="shared" ref="AC69:AV69" si="94">COUNTIF(AC11:AC63,"A.40")</f>
        <v>3</v>
      </c>
      <c r="AD69" s="272">
        <f t="shared" si="94"/>
        <v>3</v>
      </c>
      <c r="AE69" s="272">
        <f t="shared" si="94"/>
        <v>3</v>
      </c>
      <c r="AF69" s="272">
        <f t="shared" si="94"/>
        <v>3</v>
      </c>
      <c r="AG69" s="272">
        <f t="shared" si="94"/>
        <v>3</v>
      </c>
      <c r="AH69" s="272">
        <f t="shared" si="94"/>
        <v>3</v>
      </c>
      <c r="AI69" s="272">
        <f t="shared" si="94"/>
        <v>3</v>
      </c>
      <c r="AJ69" s="272">
        <f t="shared" si="94"/>
        <v>3</v>
      </c>
      <c r="AK69" s="272">
        <f t="shared" si="94"/>
        <v>3</v>
      </c>
      <c r="AL69" s="272">
        <f t="shared" si="94"/>
        <v>3</v>
      </c>
      <c r="AM69" s="272">
        <f t="shared" si="94"/>
        <v>0</v>
      </c>
      <c r="AN69" s="272">
        <f t="shared" si="94"/>
        <v>0</v>
      </c>
      <c r="AO69" s="272">
        <f t="shared" si="94"/>
        <v>0</v>
      </c>
      <c r="AP69" s="272">
        <f t="shared" si="94"/>
        <v>0</v>
      </c>
      <c r="AQ69" s="272">
        <f t="shared" si="94"/>
        <v>0</v>
      </c>
      <c r="AR69" s="272">
        <f t="shared" si="94"/>
        <v>0</v>
      </c>
      <c r="AS69" s="272">
        <f t="shared" si="94"/>
        <v>0</v>
      </c>
      <c r="AT69" s="272">
        <f t="shared" si="94"/>
        <v>0</v>
      </c>
      <c r="AU69" s="272">
        <f t="shared" si="94"/>
        <v>0</v>
      </c>
      <c r="AV69" s="272">
        <f t="shared" si="94"/>
        <v>0</v>
      </c>
      <c r="AW69" s="324">
        <f t="shared" si="92"/>
        <v>33</v>
      </c>
      <c r="AX69" s="766">
        <f>AW69+AW70</f>
        <v>75</v>
      </c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82"/>
      <c r="EC69" s="182"/>
      <c r="ED69" s="7"/>
      <c r="EE69" s="7"/>
      <c r="EF69" s="7"/>
      <c r="EG69" s="7"/>
      <c r="EH69" s="7"/>
      <c r="EI69" s="7"/>
    </row>
    <row r="70" spans="1:139" ht="14.1" hidden="1" customHeight="1" x14ac:dyDescent="0.25">
      <c r="A70" s="326" t="s">
        <v>602</v>
      </c>
      <c r="B70" s="326"/>
      <c r="C70" s="326"/>
      <c r="D70" s="272">
        <f t="shared" ref="D70:X70" si="95">COUNTIF(D12:D64,"N.30")</f>
        <v>2</v>
      </c>
      <c r="E70" s="272">
        <f t="shared" si="95"/>
        <v>2</v>
      </c>
      <c r="F70" s="272">
        <f t="shared" si="95"/>
        <v>2</v>
      </c>
      <c r="G70" s="272">
        <f t="shared" si="95"/>
        <v>2</v>
      </c>
      <c r="H70" s="272">
        <f t="shared" si="95"/>
        <v>2</v>
      </c>
      <c r="I70" s="272">
        <f t="shared" si="95"/>
        <v>2</v>
      </c>
      <c r="J70" s="272">
        <f t="shared" si="95"/>
        <v>2</v>
      </c>
      <c r="K70" s="272">
        <f t="shared" si="95"/>
        <v>2</v>
      </c>
      <c r="L70" s="272">
        <f t="shared" si="95"/>
        <v>2</v>
      </c>
      <c r="M70" s="272">
        <f t="shared" si="95"/>
        <v>2</v>
      </c>
      <c r="N70" s="272">
        <f t="shared" si="95"/>
        <v>2</v>
      </c>
      <c r="O70" s="272">
        <f t="shared" si="95"/>
        <v>2</v>
      </c>
      <c r="P70" s="272">
        <f t="shared" si="95"/>
        <v>2</v>
      </c>
      <c r="Q70" s="272">
        <f t="shared" si="95"/>
        <v>2</v>
      </c>
      <c r="R70" s="272">
        <f t="shared" si="95"/>
        <v>2</v>
      </c>
      <c r="S70" s="272">
        <f t="shared" si="95"/>
        <v>2</v>
      </c>
      <c r="T70" s="272">
        <f t="shared" si="95"/>
        <v>2</v>
      </c>
      <c r="U70" s="272">
        <f t="shared" si="95"/>
        <v>2</v>
      </c>
      <c r="V70" s="272">
        <f t="shared" si="95"/>
        <v>2</v>
      </c>
      <c r="W70" s="272">
        <f t="shared" si="95"/>
        <v>2</v>
      </c>
      <c r="X70" s="272">
        <f t="shared" si="95"/>
        <v>2</v>
      </c>
      <c r="Y70" s="2"/>
      <c r="Z70" s="272">
        <f>SUM(D70:Y70)</f>
        <v>42</v>
      </c>
      <c r="AA70" s="767"/>
      <c r="AB70" s="272">
        <f t="shared" ref="AB70:AV70" si="96">COUNTIF(AB11:AB63,"N.30")</f>
        <v>2</v>
      </c>
      <c r="AC70" s="272">
        <f t="shared" si="96"/>
        <v>2</v>
      </c>
      <c r="AD70" s="272">
        <f t="shared" si="96"/>
        <v>2</v>
      </c>
      <c r="AE70" s="272">
        <f t="shared" si="96"/>
        <v>2</v>
      </c>
      <c r="AF70" s="272">
        <f t="shared" si="96"/>
        <v>2</v>
      </c>
      <c r="AG70" s="272">
        <f t="shared" si="96"/>
        <v>2</v>
      </c>
      <c r="AH70" s="272">
        <f t="shared" si="96"/>
        <v>2</v>
      </c>
      <c r="AI70" s="272">
        <f t="shared" si="96"/>
        <v>2</v>
      </c>
      <c r="AJ70" s="272">
        <f t="shared" si="96"/>
        <v>2</v>
      </c>
      <c r="AK70" s="272">
        <f t="shared" si="96"/>
        <v>2</v>
      </c>
      <c r="AL70" s="272">
        <f t="shared" si="96"/>
        <v>2</v>
      </c>
      <c r="AM70" s="272">
        <f t="shared" si="96"/>
        <v>2</v>
      </c>
      <c r="AN70" s="272">
        <f t="shared" si="96"/>
        <v>2</v>
      </c>
      <c r="AO70" s="272">
        <f t="shared" si="96"/>
        <v>2</v>
      </c>
      <c r="AP70" s="272">
        <f t="shared" si="96"/>
        <v>2</v>
      </c>
      <c r="AQ70" s="272">
        <f t="shared" si="96"/>
        <v>2</v>
      </c>
      <c r="AR70" s="272">
        <f t="shared" si="96"/>
        <v>2</v>
      </c>
      <c r="AS70" s="272">
        <f t="shared" si="96"/>
        <v>2</v>
      </c>
      <c r="AT70" s="272">
        <f t="shared" si="96"/>
        <v>2</v>
      </c>
      <c r="AU70" s="272">
        <f t="shared" si="96"/>
        <v>2</v>
      </c>
      <c r="AV70" s="272">
        <f t="shared" si="96"/>
        <v>2</v>
      </c>
      <c r="AW70" s="324">
        <f t="shared" si="92"/>
        <v>42</v>
      </c>
      <c r="AX70" s="766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82"/>
      <c r="EC70" s="182"/>
      <c r="ED70" s="7"/>
      <c r="EE70" s="7"/>
      <c r="EF70" s="7"/>
      <c r="EG70" s="7"/>
      <c r="EH70" s="7"/>
      <c r="EI70" s="7"/>
    </row>
    <row r="71" spans="1:139" ht="14.1" hidden="1" customHeight="1" x14ac:dyDescent="0.25">
      <c r="A71" s="770" t="s">
        <v>461</v>
      </c>
      <c r="B71" s="770"/>
      <c r="C71" s="770"/>
      <c r="D71" s="272">
        <f>COUNTIF(D12:D64,"B.24")</f>
        <v>0</v>
      </c>
      <c r="E71" s="272">
        <f t="shared" ref="E71:X71" si="97">COUNTIF(E12:E64,"B.24")</f>
        <v>0</v>
      </c>
      <c r="F71" s="272">
        <f t="shared" si="97"/>
        <v>0</v>
      </c>
      <c r="G71" s="272">
        <f t="shared" si="97"/>
        <v>0</v>
      </c>
      <c r="H71" s="272">
        <f t="shared" si="97"/>
        <v>0</v>
      </c>
      <c r="I71" s="272">
        <f t="shared" si="97"/>
        <v>0</v>
      </c>
      <c r="J71" s="272">
        <f t="shared" si="97"/>
        <v>0</v>
      </c>
      <c r="K71" s="272">
        <f t="shared" si="97"/>
        <v>2</v>
      </c>
      <c r="L71" s="272">
        <f t="shared" si="97"/>
        <v>2</v>
      </c>
      <c r="M71" s="272">
        <f t="shared" si="97"/>
        <v>2</v>
      </c>
      <c r="N71" s="272">
        <f t="shared" si="97"/>
        <v>2</v>
      </c>
      <c r="O71" s="272">
        <f t="shared" si="97"/>
        <v>2</v>
      </c>
      <c r="P71" s="272">
        <f t="shared" si="97"/>
        <v>0</v>
      </c>
      <c r="Q71" s="272">
        <f t="shared" si="97"/>
        <v>0</v>
      </c>
      <c r="R71" s="272">
        <f t="shared" si="97"/>
        <v>2</v>
      </c>
      <c r="S71" s="272">
        <f t="shared" si="97"/>
        <v>2</v>
      </c>
      <c r="T71" s="272">
        <f t="shared" si="97"/>
        <v>2</v>
      </c>
      <c r="U71" s="272">
        <f t="shared" si="97"/>
        <v>2</v>
      </c>
      <c r="V71" s="272">
        <f t="shared" si="97"/>
        <v>2</v>
      </c>
      <c r="W71" s="272">
        <f t="shared" si="97"/>
        <v>2</v>
      </c>
      <c r="X71" s="272">
        <f t="shared" si="97"/>
        <v>2</v>
      </c>
      <c r="Y71" s="2"/>
      <c r="Z71" s="272">
        <f t="shared" si="89"/>
        <v>24</v>
      </c>
      <c r="AA71" s="325">
        <f>Z71</f>
        <v>24</v>
      </c>
      <c r="AB71" s="272">
        <f t="shared" ref="AB71:AV71" si="98">COUNTIF(AB11:AB63,"B.24")</f>
        <v>0</v>
      </c>
      <c r="AC71" s="272">
        <f t="shared" si="98"/>
        <v>0</v>
      </c>
      <c r="AD71" s="272">
        <f t="shared" si="98"/>
        <v>0</v>
      </c>
      <c r="AE71" s="272">
        <f t="shared" si="98"/>
        <v>0</v>
      </c>
      <c r="AF71" s="272">
        <f t="shared" si="98"/>
        <v>0</v>
      </c>
      <c r="AG71" s="272">
        <f t="shared" si="98"/>
        <v>0</v>
      </c>
      <c r="AH71" s="272">
        <f t="shared" si="98"/>
        <v>0</v>
      </c>
      <c r="AI71" s="272">
        <f t="shared" si="98"/>
        <v>2</v>
      </c>
      <c r="AJ71" s="272">
        <f t="shared" si="98"/>
        <v>2</v>
      </c>
      <c r="AK71" s="272">
        <f t="shared" si="98"/>
        <v>2</v>
      </c>
      <c r="AL71" s="272">
        <f t="shared" si="98"/>
        <v>2</v>
      </c>
      <c r="AM71" s="272">
        <f t="shared" si="98"/>
        <v>2</v>
      </c>
      <c r="AN71" s="272">
        <f t="shared" si="98"/>
        <v>0</v>
      </c>
      <c r="AO71" s="272">
        <f t="shared" si="98"/>
        <v>0</v>
      </c>
      <c r="AP71" s="272">
        <f t="shared" si="98"/>
        <v>2</v>
      </c>
      <c r="AQ71" s="272">
        <f t="shared" si="98"/>
        <v>2</v>
      </c>
      <c r="AR71" s="272">
        <f t="shared" si="98"/>
        <v>2</v>
      </c>
      <c r="AS71" s="272">
        <f t="shared" si="98"/>
        <v>2</v>
      </c>
      <c r="AT71" s="272">
        <f t="shared" si="98"/>
        <v>2</v>
      </c>
      <c r="AU71" s="272">
        <f t="shared" si="98"/>
        <v>2</v>
      </c>
      <c r="AV71" s="324">
        <f t="shared" si="98"/>
        <v>2</v>
      </c>
      <c r="AW71" s="324">
        <f t="shared" si="92"/>
        <v>24</v>
      </c>
      <c r="AX71" s="324">
        <f>AW71</f>
        <v>24</v>
      </c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82"/>
      <c r="EC71" s="182"/>
      <c r="ED71" s="7"/>
      <c r="EE71" s="7"/>
      <c r="EF71" s="7"/>
      <c r="EG71" s="7"/>
      <c r="EH71" s="7"/>
      <c r="EI71" s="7"/>
    </row>
    <row r="72" spans="1:139" ht="14.1" hidden="1" customHeight="1" x14ac:dyDescent="0.25">
      <c r="A72" s="772" t="s">
        <v>563</v>
      </c>
      <c r="B72" s="772"/>
      <c r="C72" s="772"/>
      <c r="D72" s="272">
        <f>COUNTIF(D12:D64,"B.27")</f>
        <v>2</v>
      </c>
      <c r="E72" s="272">
        <f t="shared" ref="E72:X72" si="99">COUNTIF(E12:E64,"B.27")</f>
        <v>2</v>
      </c>
      <c r="F72" s="272">
        <f t="shared" si="99"/>
        <v>2</v>
      </c>
      <c r="G72" s="272">
        <f t="shared" si="99"/>
        <v>2</v>
      </c>
      <c r="H72" s="272">
        <f t="shared" si="99"/>
        <v>2</v>
      </c>
      <c r="I72" s="272">
        <f t="shared" si="99"/>
        <v>2</v>
      </c>
      <c r="J72" s="272">
        <f t="shared" si="99"/>
        <v>2</v>
      </c>
      <c r="K72" s="272">
        <f t="shared" si="99"/>
        <v>0</v>
      </c>
      <c r="L72" s="272">
        <f t="shared" si="99"/>
        <v>0</v>
      </c>
      <c r="M72" s="272">
        <f t="shared" si="99"/>
        <v>0</v>
      </c>
      <c r="N72" s="272">
        <f t="shared" si="99"/>
        <v>0</v>
      </c>
      <c r="O72" s="272">
        <f t="shared" si="99"/>
        <v>0</v>
      </c>
      <c r="P72" s="272">
        <f t="shared" si="99"/>
        <v>2</v>
      </c>
      <c r="Q72" s="272">
        <f t="shared" si="99"/>
        <v>2</v>
      </c>
      <c r="R72" s="272">
        <f t="shared" si="99"/>
        <v>0</v>
      </c>
      <c r="S72" s="272">
        <f t="shared" si="99"/>
        <v>0</v>
      </c>
      <c r="T72" s="272">
        <f t="shared" si="99"/>
        <v>0</v>
      </c>
      <c r="U72" s="272">
        <f t="shared" si="99"/>
        <v>0</v>
      </c>
      <c r="V72" s="272">
        <f t="shared" si="99"/>
        <v>0</v>
      </c>
      <c r="W72" s="272">
        <f t="shared" si="99"/>
        <v>0</v>
      </c>
      <c r="X72" s="272">
        <f t="shared" si="99"/>
        <v>0</v>
      </c>
      <c r="Y72" s="2"/>
      <c r="Z72" s="272">
        <f t="shared" si="89"/>
        <v>18</v>
      </c>
      <c r="AA72" s="325">
        <f>Z72</f>
        <v>18</v>
      </c>
      <c r="AB72" s="272">
        <f t="shared" ref="AB72:AV72" si="100">COUNTIF(AB11:AB63,"B.27")</f>
        <v>2</v>
      </c>
      <c r="AC72" s="272">
        <f t="shared" si="100"/>
        <v>2</v>
      </c>
      <c r="AD72" s="272">
        <f t="shared" si="100"/>
        <v>2</v>
      </c>
      <c r="AE72" s="272">
        <f t="shared" si="100"/>
        <v>2</v>
      </c>
      <c r="AF72" s="272">
        <f t="shared" si="100"/>
        <v>2</v>
      </c>
      <c r="AG72" s="272">
        <f t="shared" si="100"/>
        <v>2</v>
      </c>
      <c r="AH72" s="272">
        <f t="shared" si="100"/>
        <v>2</v>
      </c>
      <c r="AI72" s="272">
        <f t="shared" si="100"/>
        <v>0</v>
      </c>
      <c r="AJ72" s="272">
        <f t="shared" si="100"/>
        <v>0</v>
      </c>
      <c r="AK72" s="272">
        <f t="shared" si="100"/>
        <v>0</v>
      </c>
      <c r="AL72" s="272">
        <f t="shared" si="100"/>
        <v>0</v>
      </c>
      <c r="AM72" s="272">
        <f t="shared" si="100"/>
        <v>0</v>
      </c>
      <c r="AN72" s="272">
        <f t="shared" si="100"/>
        <v>2</v>
      </c>
      <c r="AO72" s="272">
        <f t="shared" si="100"/>
        <v>2</v>
      </c>
      <c r="AP72" s="272">
        <f t="shared" si="100"/>
        <v>0</v>
      </c>
      <c r="AQ72" s="272">
        <f t="shared" si="100"/>
        <v>0</v>
      </c>
      <c r="AR72" s="272">
        <f t="shared" si="100"/>
        <v>0</v>
      </c>
      <c r="AS72" s="272">
        <f t="shared" si="100"/>
        <v>0</v>
      </c>
      <c r="AT72" s="272">
        <f t="shared" si="100"/>
        <v>0</v>
      </c>
      <c r="AU72" s="272">
        <f t="shared" si="100"/>
        <v>0</v>
      </c>
      <c r="AV72" s="324">
        <f t="shared" si="100"/>
        <v>0</v>
      </c>
      <c r="AW72" s="324">
        <f t="shared" si="92"/>
        <v>18</v>
      </c>
      <c r="AX72" s="324">
        <f>AW72</f>
        <v>18</v>
      </c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82"/>
      <c r="EC72" s="182"/>
      <c r="ED72" s="7"/>
      <c r="EE72" s="7"/>
      <c r="EF72" s="7"/>
      <c r="EG72" s="7"/>
      <c r="EH72" s="7"/>
      <c r="EI72" s="7"/>
    </row>
    <row r="73" spans="1:139" ht="14.1" hidden="1" customHeight="1" x14ac:dyDescent="0.25">
      <c r="A73" s="770" t="s">
        <v>462</v>
      </c>
      <c r="B73" s="770"/>
      <c r="C73" s="770"/>
      <c r="D73" s="272">
        <f>COUNTIF(D12:D64,"C.21")</f>
        <v>4</v>
      </c>
      <c r="E73" s="272">
        <f t="shared" ref="E73:X73" si="101">COUNTIF(E12:E64,"C.21")</f>
        <v>4</v>
      </c>
      <c r="F73" s="272">
        <f t="shared" si="101"/>
        <v>4</v>
      </c>
      <c r="G73" s="272">
        <f t="shared" si="101"/>
        <v>4</v>
      </c>
      <c r="H73" s="272">
        <f t="shared" si="101"/>
        <v>4</v>
      </c>
      <c r="I73" s="272">
        <f t="shared" si="101"/>
        <v>4</v>
      </c>
      <c r="J73" s="272">
        <f t="shared" si="101"/>
        <v>4</v>
      </c>
      <c r="K73" s="272">
        <f t="shared" si="101"/>
        <v>0</v>
      </c>
      <c r="L73" s="272">
        <f t="shared" si="101"/>
        <v>0</v>
      </c>
      <c r="M73" s="272">
        <f t="shared" si="101"/>
        <v>0</v>
      </c>
      <c r="N73" s="272">
        <f t="shared" si="101"/>
        <v>0</v>
      </c>
      <c r="O73" s="272">
        <f t="shared" si="101"/>
        <v>0</v>
      </c>
      <c r="P73" s="272">
        <f t="shared" si="101"/>
        <v>0</v>
      </c>
      <c r="Q73" s="272">
        <f t="shared" si="101"/>
        <v>0</v>
      </c>
      <c r="R73" s="272">
        <f t="shared" si="101"/>
        <v>0</v>
      </c>
      <c r="S73" s="272">
        <f t="shared" si="101"/>
        <v>0</v>
      </c>
      <c r="T73" s="272">
        <f t="shared" si="101"/>
        <v>0</v>
      </c>
      <c r="U73" s="272">
        <f t="shared" si="101"/>
        <v>0</v>
      </c>
      <c r="V73" s="272">
        <f t="shared" si="101"/>
        <v>0</v>
      </c>
      <c r="W73" s="272">
        <f t="shared" si="101"/>
        <v>0</v>
      </c>
      <c r="X73" s="272">
        <f t="shared" si="101"/>
        <v>0</v>
      </c>
      <c r="Y73" s="2"/>
      <c r="Z73" s="272">
        <f t="shared" si="89"/>
        <v>28</v>
      </c>
      <c r="AA73" s="767">
        <f>Z73+Z74</f>
        <v>36</v>
      </c>
      <c r="AB73" s="272">
        <f>COUNTIF(AB11:AB63,"C.21")</f>
        <v>4</v>
      </c>
      <c r="AC73" s="272">
        <f t="shared" ref="AC73:AV73" si="102">COUNTIF(AC11:AC63,"C.21")</f>
        <v>4</v>
      </c>
      <c r="AD73" s="272">
        <f t="shared" si="102"/>
        <v>4</v>
      </c>
      <c r="AE73" s="272">
        <f t="shared" si="102"/>
        <v>4</v>
      </c>
      <c r="AF73" s="272">
        <f t="shared" si="102"/>
        <v>4</v>
      </c>
      <c r="AG73" s="272">
        <f t="shared" si="102"/>
        <v>4</v>
      </c>
      <c r="AH73" s="272">
        <f t="shared" si="102"/>
        <v>4</v>
      </c>
      <c r="AI73" s="272">
        <f t="shared" si="102"/>
        <v>0</v>
      </c>
      <c r="AJ73" s="272">
        <f t="shared" si="102"/>
        <v>0</v>
      </c>
      <c r="AK73" s="272">
        <f t="shared" si="102"/>
        <v>0</v>
      </c>
      <c r="AL73" s="272">
        <f t="shared" si="102"/>
        <v>0</v>
      </c>
      <c r="AM73" s="272">
        <f t="shared" si="102"/>
        <v>0</v>
      </c>
      <c r="AN73" s="272">
        <f t="shared" si="102"/>
        <v>0</v>
      </c>
      <c r="AO73" s="272">
        <f t="shared" si="102"/>
        <v>0</v>
      </c>
      <c r="AP73" s="272">
        <f t="shared" si="102"/>
        <v>0</v>
      </c>
      <c r="AQ73" s="272">
        <f t="shared" si="102"/>
        <v>0</v>
      </c>
      <c r="AR73" s="272">
        <f t="shared" si="102"/>
        <v>0</v>
      </c>
      <c r="AS73" s="272">
        <f t="shared" si="102"/>
        <v>0</v>
      </c>
      <c r="AT73" s="272">
        <f t="shared" si="102"/>
        <v>0</v>
      </c>
      <c r="AU73" s="272">
        <f t="shared" si="102"/>
        <v>0</v>
      </c>
      <c r="AV73" s="272">
        <f t="shared" si="102"/>
        <v>0</v>
      </c>
      <c r="AW73" s="324">
        <f t="shared" si="92"/>
        <v>28</v>
      </c>
      <c r="AX73" s="766">
        <f>AW73+AW74</f>
        <v>36</v>
      </c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82"/>
      <c r="EC73" s="182"/>
      <c r="ED73" s="7"/>
      <c r="EE73" s="7"/>
      <c r="EF73" s="7"/>
      <c r="EG73" s="7"/>
      <c r="EH73" s="7"/>
      <c r="EI73" s="7"/>
    </row>
    <row r="74" spans="1:139" ht="14.1" hidden="1" customHeight="1" x14ac:dyDescent="0.25">
      <c r="A74" s="770" t="s">
        <v>528</v>
      </c>
      <c r="B74" s="770"/>
      <c r="C74" s="770"/>
      <c r="D74" s="272">
        <f>COUNTIF(D12:D64,"CP.21")</f>
        <v>0</v>
      </c>
      <c r="E74" s="272">
        <f t="shared" ref="E74:X74" si="103">COUNTIF(E12:E64,"CP.21")</f>
        <v>0</v>
      </c>
      <c r="F74" s="272">
        <f t="shared" si="103"/>
        <v>0</v>
      </c>
      <c r="G74" s="272">
        <f t="shared" si="103"/>
        <v>0</v>
      </c>
      <c r="H74" s="272">
        <f t="shared" si="103"/>
        <v>0</v>
      </c>
      <c r="I74" s="272">
        <f t="shared" si="103"/>
        <v>0</v>
      </c>
      <c r="J74" s="272">
        <f t="shared" si="103"/>
        <v>0</v>
      </c>
      <c r="K74" s="272">
        <f t="shared" si="103"/>
        <v>0</v>
      </c>
      <c r="L74" s="272">
        <f t="shared" si="103"/>
        <v>0</v>
      </c>
      <c r="M74" s="272">
        <f t="shared" si="103"/>
        <v>0</v>
      </c>
      <c r="N74" s="272">
        <f t="shared" si="103"/>
        <v>0</v>
      </c>
      <c r="O74" s="272">
        <f t="shared" si="103"/>
        <v>0</v>
      </c>
      <c r="P74" s="272">
        <f t="shared" si="103"/>
        <v>4</v>
      </c>
      <c r="Q74" s="272">
        <f t="shared" si="103"/>
        <v>4</v>
      </c>
      <c r="R74" s="272">
        <f t="shared" si="103"/>
        <v>0</v>
      </c>
      <c r="S74" s="272">
        <f t="shared" si="103"/>
        <v>0</v>
      </c>
      <c r="T74" s="272">
        <f t="shared" si="103"/>
        <v>0</v>
      </c>
      <c r="U74" s="272">
        <f t="shared" si="103"/>
        <v>0</v>
      </c>
      <c r="V74" s="272">
        <f t="shared" si="103"/>
        <v>0</v>
      </c>
      <c r="W74" s="272">
        <f t="shared" si="103"/>
        <v>0</v>
      </c>
      <c r="X74" s="272">
        <f t="shared" si="103"/>
        <v>0</v>
      </c>
      <c r="Y74" s="2"/>
      <c r="Z74" s="272">
        <f t="shared" si="89"/>
        <v>8</v>
      </c>
      <c r="AA74" s="767"/>
      <c r="AB74" s="272">
        <f>COUNTIF(AB11:AB63,"CP.21")</f>
        <v>0</v>
      </c>
      <c r="AC74" s="272">
        <f t="shared" ref="AC74:AV74" si="104">COUNTIF(AC11:AC63,"CP.21")</f>
        <v>0</v>
      </c>
      <c r="AD74" s="272">
        <f t="shared" si="104"/>
        <v>0</v>
      </c>
      <c r="AE74" s="272">
        <f t="shared" si="104"/>
        <v>0</v>
      </c>
      <c r="AF74" s="272">
        <f t="shared" si="104"/>
        <v>0</v>
      </c>
      <c r="AG74" s="272">
        <f t="shared" si="104"/>
        <v>0</v>
      </c>
      <c r="AH74" s="272">
        <f t="shared" si="104"/>
        <v>0</v>
      </c>
      <c r="AI74" s="272">
        <f t="shared" si="104"/>
        <v>0</v>
      </c>
      <c r="AJ74" s="272">
        <f t="shared" si="104"/>
        <v>0</v>
      </c>
      <c r="AK74" s="272">
        <f t="shared" si="104"/>
        <v>0</v>
      </c>
      <c r="AL74" s="272">
        <f t="shared" si="104"/>
        <v>0</v>
      </c>
      <c r="AM74" s="272">
        <f t="shared" si="104"/>
        <v>0</v>
      </c>
      <c r="AN74" s="272">
        <f t="shared" si="104"/>
        <v>4</v>
      </c>
      <c r="AO74" s="272">
        <f t="shared" si="104"/>
        <v>4</v>
      </c>
      <c r="AP74" s="272">
        <f t="shared" si="104"/>
        <v>0</v>
      </c>
      <c r="AQ74" s="272">
        <f t="shared" si="104"/>
        <v>0</v>
      </c>
      <c r="AR74" s="272">
        <f t="shared" si="104"/>
        <v>0</v>
      </c>
      <c r="AS74" s="272">
        <f t="shared" si="104"/>
        <v>0</v>
      </c>
      <c r="AT74" s="272">
        <f t="shared" si="104"/>
        <v>0</v>
      </c>
      <c r="AU74" s="272">
        <f t="shared" si="104"/>
        <v>0</v>
      </c>
      <c r="AV74" s="272">
        <f t="shared" si="104"/>
        <v>0</v>
      </c>
      <c r="AW74" s="324">
        <f t="shared" si="92"/>
        <v>8</v>
      </c>
      <c r="AX74" s="766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82"/>
      <c r="EC74" s="182"/>
      <c r="ED74" s="7"/>
      <c r="EE74" s="7"/>
      <c r="EF74" s="7"/>
      <c r="EG74" s="7"/>
      <c r="EH74" s="7"/>
      <c r="EI74" s="7"/>
    </row>
    <row r="75" spans="1:139" ht="14.1" hidden="1" customHeight="1" x14ac:dyDescent="0.25">
      <c r="A75" s="770" t="s">
        <v>463</v>
      </c>
      <c r="B75" s="770"/>
      <c r="C75" s="770"/>
      <c r="D75" s="272">
        <f>COUNTIF(D12:D64,"C.14")</f>
        <v>0</v>
      </c>
      <c r="E75" s="272">
        <f t="shared" ref="E75:X75" si="105">COUNTIF(E12:E64,"C.14")</f>
        <v>0</v>
      </c>
      <c r="F75" s="272">
        <f t="shared" si="105"/>
        <v>0</v>
      </c>
      <c r="G75" s="272">
        <f t="shared" si="105"/>
        <v>0</v>
      </c>
      <c r="H75" s="272">
        <f t="shared" si="105"/>
        <v>0</v>
      </c>
      <c r="I75" s="272">
        <f t="shared" si="105"/>
        <v>0</v>
      </c>
      <c r="J75" s="272">
        <f t="shared" si="105"/>
        <v>0</v>
      </c>
      <c r="K75" s="272">
        <f t="shared" si="105"/>
        <v>0</v>
      </c>
      <c r="L75" s="272">
        <f t="shared" si="105"/>
        <v>0</v>
      </c>
      <c r="M75" s="272">
        <f t="shared" si="105"/>
        <v>0</v>
      </c>
      <c r="N75" s="272">
        <f t="shared" si="105"/>
        <v>0</v>
      </c>
      <c r="O75" s="272">
        <f t="shared" si="105"/>
        <v>0</v>
      </c>
      <c r="P75" s="272">
        <f t="shared" si="105"/>
        <v>0</v>
      </c>
      <c r="Q75" s="272">
        <f t="shared" si="105"/>
        <v>0</v>
      </c>
      <c r="R75" s="272">
        <f t="shared" si="105"/>
        <v>4</v>
      </c>
      <c r="S75" s="272">
        <f t="shared" si="105"/>
        <v>4</v>
      </c>
      <c r="T75" s="272">
        <f t="shared" si="105"/>
        <v>4</v>
      </c>
      <c r="U75" s="272">
        <f t="shared" si="105"/>
        <v>4</v>
      </c>
      <c r="V75" s="272">
        <f t="shared" si="105"/>
        <v>4</v>
      </c>
      <c r="W75" s="272">
        <f t="shared" si="105"/>
        <v>4</v>
      </c>
      <c r="X75" s="272">
        <f t="shared" si="105"/>
        <v>4</v>
      </c>
      <c r="Y75" s="2"/>
      <c r="Z75" s="272">
        <f t="shared" si="89"/>
        <v>28</v>
      </c>
      <c r="AA75" s="767">
        <f>Z75+Z76</f>
        <v>34</v>
      </c>
      <c r="AB75" s="272">
        <f t="shared" ref="AB75:AV75" si="106">COUNTIF(AB11:AB63,"C.14")</f>
        <v>0</v>
      </c>
      <c r="AC75" s="272">
        <f t="shared" si="106"/>
        <v>0</v>
      </c>
      <c r="AD75" s="272">
        <f t="shared" si="106"/>
        <v>0</v>
      </c>
      <c r="AE75" s="272">
        <f t="shared" si="106"/>
        <v>0</v>
      </c>
      <c r="AF75" s="272">
        <f t="shared" si="106"/>
        <v>0</v>
      </c>
      <c r="AG75" s="272">
        <f t="shared" si="106"/>
        <v>0</v>
      </c>
      <c r="AH75" s="272">
        <f t="shared" si="106"/>
        <v>0</v>
      </c>
      <c r="AI75" s="272">
        <f t="shared" si="106"/>
        <v>0</v>
      </c>
      <c r="AJ75" s="272">
        <f t="shared" si="106"/>
        <v>0</v>
      </c>
      <c r="AK75" s="272">
        <f t="shared" si="106"/>
        <v>0</v>
      </c>
      <c r="AL75" s="272">
        <f t="shared" si="106"/>
        <v>0</v>
      </c>
      <c r="AM75" s="272">
        <f t="shared" si="106"/>
        <v>0</v>
      </c>
      <c r="AN75" s="272">
        <f t="shared" si="106"/>
        <v>0</v>
      </c>
      <c r="AO75" s="272">
        <f t="shared" si="106"/>
        <v>0</v>
      </c>
      <c r="AP75" s="272">
        <f t="shared" si="106"/>
        <v>4</v>
      </c>
      <c r="AQ75" s="272">
        <f t="shared" si="106"/>
        <v>4</v>
      </c>
      <c r="AR75" s="272">
        <f t="shared" si="106"/>
        <v>4</v>
      </c>
      <c r="AS75" s="272">
        <f t="shared" si="106"/>
        <v>4</v>
      </c>
      <c r="AT75" s="272">
        <f t="shared" si="106"/>
        <v>4</v>
      </c>
      <c r="AU75" s="272">
        <f t="shared" si="106"/>
        <v>4</v>
      </c>
      <c r="AV75" s="324">
        <f t="shared" si="106"/>
        <v>4</v>
      </c>
      <c r="AW75" s="324">
        <f t="shared" si="92"/>
        <v>28</v>
      </c>
      <c r="AX75" s="766">
        <f>AW75+AW76</f>
        <v>34</v>
      </c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82"/>
      <c r="EC75" s="182"/>
      <c r="ED75" s="7"/>
      <c r="EE75" s="7"/>
      <c r="EF75" s="7"/>
      <c r="EG75" s="7"/>
      <c r="EH75" s="7"/>
      <c r="EI75" s="7"/>
    </row>
    <row r="76" spans="1:139" ht="14.1" hidden="1" customHeight="1" x14ac:dyDescent="0.25">
      <c r="A76" s="770" t="s">
        <v>487</v>
      </c>
      <c r="B76" s="770"/>
      <c r="C76" s="770"/>
      <c r="D76" s="272">
        <f t="shared" ref="D76:X76" si="107">COUNTIF(D12:D64,"CP.14")</f>
        <v>0</v>
      </c>
      <c r="E76" s="272">
        <f t="shared" si="107"/>
        <v>0</v>
      </c>
      <c r="F76" s="272">
        <f t="shared" si="107"/>
        <v>0</v>
      </c>
      <c r="G76" s="272">
        <f t="shared" si="107"/>
        <v>0</v>
      </c>
      <c r="H76" s="272">
        <f t="shared" si="107"/>
        <v>0</v>
      </c>
      <c r="I76" s="272">
        <f t="shared" si="107"/>
        <v>3</v>
      </c>
      <c r="J76" s="272">
        <f t="shared" si="107"/>
        <v>3</v>
      </c>
      <c r="K76" s="272">
        <f t="shared" si="107"/>
        <v>0</v>
      </c>
      <c r="L76" s="272">
        <f t="shared" si="107"/>
        <v>0</v>
      </c>
      <c r="M76" s="272">
        <f t="shared" si="107"/>
        <v>0</v>
      </c>
      <c r="N76" s="222">
        <f t="shared" si="107"/>
        <v>0</v>
      </c>
      <c r="O76" s="222">
        <f t="shared" si="107"/>
        <v>0</v>
      </c>
      <c r="P76" s="272">
        <f t="shared" si="107"/>
        <v>0</v>
      </c>
      <c r="Q76" s="272">
        <f t="shared" si="107"/>
        <v>0</v>
      </c>
      <c r="R76" s="272">
        <f t="shared" si="107"/>
        <v>0</v>
      </c>
      <c r="S76" s="272">
        <f t="shared" si="107"/>
        <v>0</v>
      </c>
      <c r="T76" s="272">
        <f t="shared" si="107"/>
        <v>0</v>
      </c>
      <c r="U76" s="272">
        <f t="shared" si="107"/>
        <v>0</v>
      </c>
      <c r="V76" s="272">
        <f t="shared" si="107"/>
        <v>0</v>
      </c>
      <c r="W76" s="272">
        <f t="shared" si="107"/>
        <v>0</v>
      </c>
      <c r="X76" s="272">
        <f t="shared" si="107"/>
        <v>0</v>
      </c>
      <c r="Y76" s="2"/>
      <c r="Z76" s="272">
        <f t="shared" si="89"/>
        <v>6</v>
      </c>
      <c r="AA76" s="767"/>
      <c r="AB76" s="272">
        <f>COUNTIF(AB11:AB63,"CP.14")</f>
        <v>0</v>
      </c>
      <c r="AC76" s="272">
        <f t="shared" ref="AC76:AV76" si="108">COUNTIF(AC11:AC63,"CP.14")</f>
        <v>0</v>
      </c>
      <c r="AD76" s="272">
        <f t="shared" si="108"/>
        <v>0</v>
      </c>
      <c r="AE76" s="272">
        <f t="shared" si="108"/>
        <v>0</v>
      </c>
      <c r="AF76" s="272">
        <f t="shared" si="108"/>
        <v>0</v>
      </c>
      <c r="AG76" s="272">
        <f t="shared" si="108"/>
        <v>3</v>
      </c>
      <c r="AH76" s="272">
        <f t="shared" si="108"/>
        <v>3</v>
      </c>
      <c r="AI76" s="272">
        <f t="shared" si="108"/>
        <v>0</v>
      </c>
      <c r="AJ76" s="272">
        <f t="shared" si="108"/>
        <v>0</v>
      </c>
      <c r="AK76" s="272">
        <f t="shared" si="108"/>
        <v>0</v>
      </c>
      <c r="AL76" s="272">
        <f t="shared" si="108"/>
        <v>0</v>
      </c>
      <c r="AM76" s="272">
        <f t="shared" si="108"/>
        <v>0</v>
      </c>
      <c r="AN76" s="272">
        <f t="shared" si="108"/>
        <v>0</v>
      </c>
      <c r="AO76" s="272">
        <f t="shared" si="108"/>
        <v>0</v>
      </c>
      <c r="AP76" s="272">
        <f t="shared" si="108"/>
        <v>0</v>
      </c>
      <c r="AQ76" s="272">
        <f t="shared" si="108"/>
        <v>0</v>
      </c>
      <c r="AR76" s="272">
        <f t="shared" si="108"/>
        <v>0</v>
      </c>
      <c r="AS76" s="272">
        <f t="shared" si="108"/>
        <v>0</v>
      </c>
      <c r="AT76" s="272">
        <f t="shared" si="108"/>
        <v>0</v>
      </c>
      <c r="AU76" s="272">
        <f t="shared" si="108"/>
        <v>0</v>
      </c>
      <c r="AV76" s="272">
        <f t="shared" si="108"/>
        <v>0</v>
      </c>
      <c r="AW76" s="324">
        <f t="shared" si="92"/>
        <v>6</v>
      </c>
      <c r="AX76" s="766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82"/>
      <c r="EC76" s="182"/>
      <c r="ED76" s="7"/>
      <c r="EE76" s="7"/>
      <c r="EF76" s="7"/>
      <c r="EG76" s="7"/>
      <c r="EH76" s="7"/>
      <c r="EI76" s="7"/>
    </row>
    <row r="77" spans="1:139" ht="14.1" hidden="1" customHeight="1" x14ac:dyDescent="0.25">
      <c r="A77" s="770" t="s">
        <v>464</v>
      </c>
      <c r="B77" s="770"/>
      <c r="C77" s="770"/>
      <c r="D77" s="272">
        <f t="shared" ref="D77:X77" si="109">COUNTIF(D12:D64,"C.7")</f>
        <v>0</v>
      </c>
      <c r="E77" s="272">
        <f t="shared" si="109"/>
        <v>0</v>
      </c>
      <c r="F77" s="272">
        <f t="shared" si="109"/>
        <v>0</v>
      </c>
      <c r="G77" s="272">
        <f t="shared" si="109"/>
        <v>0</v>
      </c>
      <c r="H77" s="272">
        <f t="shared" si="109"/>
        <v>0</v>
      </c>
      <c r="I77" s="272">
        <f t="shared" si="109"/>
        <v>0</v>
      </c>
      <c r="J77" s="272">
        <f t="shared" si="109"/>
        <v>0</v>
      </c>
      <c r="K77" s="272">
        <f t="shared" si="109"/>
        <v>4</v>
      </c>
      <c r="L77" s="272">
        <f t="shared" si="109"/>
        <v>4</v>
      </c>
      <c r="M77" s="272">
        <f t="shared" si="109"/>
        <v>4</v>
      </c>
      <c r="N77" s="222">
        <f t="shared" si="109"/>
        <v>4</v>
      </c>
      <c r="O77" s="222">
        <f t="shared" si="109"/>
        <v>4</v>
      </c>
      <c r="P77" s="272">
        <f t="shared" si="109"/>
        <v>4</v>
      </c>
      <c r="Q77" s="272">
        <f t="shared" si="109"/>
        <v>4</v>
      </c>
      <c r="R77" s="272">
        <f t="shared" si="109"/>
        <v>0</v>
      </c>
      <c r="S77" s="272">
        <f t="shared" si="109"/>
        <v>0</v>
      </c>
      <c r="T77" s="272">
        <f t="shared" si="109"/>
        <v>0</v>
      </c>
      <c r="U77" s="272">
        <f t="shared" si="109"/>
        <v>0</v>
      </c>
      <c r="V77" s="272">
        <f t="shared" si="109"/>
        <v>0</v>
      </c>
      <c r="W77" s="272">
        <f t="shared" si="109"/>
        <v>0</v>
      </c>
      <c r="X77" s="272">
        <f t="shared" si="109"/>
        <v>0</v>
      </c>
      <c r="Y77" s="2"/>
      <c r="Z77" s="272">
        <f t="shared" si="89"/>
        <v>28</v>
      </c>
      <c r="AA77" s="767">
        <f>Z77+Z78</f>
        <v>36</v>
      </c>
      <c r="AB77" s="272">
        <f t="shared" ref="AB77:AV77" si="110">COUNTIF(AB11:AB63,"C.7")</f>
        <v>0</v>
      </c>
      <c r="AC77" s="272">
        <f t="shared" si="110"/>
        <v>0</v>
      </c>
      <c r="AD77" s="272">
        <f t="shared" si="110"/>
        <v>0</v>
      </c>
      <c r="AE77" s="272">
        <f t="shared" si="110"/>
        <v>0</v>
      </c>
      <c r="AF77" s="272">
        <f t="shared" si="110"/>
        <v>0</v>
      </c>
      <c r="AG77" s="272">
        <f t="shared" si="110"/>
        <v>0</v>
      </c>
      <c r="AH77" s="272">
        <f t="shared" si="110"/>
        <v>0</v>
      </c>
      <c r="AI77" s="272">
        <f t="shared" si="110"/>
        <v>4</v>
      </c>
      <c r="AJ77" s="272">
        <f t="shared" si="110"/>
        <v>4</v>
      </c>
      <c r="AK77" s="272">
        <f t="shared" si="110"/>
        <v>4</v>
      </c>
      <c r="AL77" s="272">
        <f t="shared" si="110"/>
        <v>4</v>
      </c>
      <c r="AM77" s="272">
        <f t="shared" si="110"/>
        <v>4</v>
      </c>
      <c r="AN77" s="272">
        <f t="shared" si="110"/>
        <v>4</v>
      </c>
      <c r="AO77" s="272">
        <f t="shared" si="110"/>
        <v>4</v>
      </c>
      <c r="AP77" s="272">
        <f t="shared" si="110"/>
        <v>0</v>
      </c>
      <c r="AQ77" s="272">
        <f t="shared" si="110"/>
        <v>0</v>
      </c>
      <c r="AR77" s="272">
        <f t="shared" si="110"/>
        <v>0</v>
      </c>
      <c r="AS77" s="272">
        <f t="shared" si="110"/>
        <v>0</v>
      </c>
      <c r="AT77" s="272">
        <f t="shared" si="110"/>
        <v>0</v>
      </c>
      <c r="AU77" s="272">
        <f t="shared" si="110"/>
        <v>0</v>
      </c>
      <c r="AV77" s="324">
        <f t="shared" si="110"/>
        <v>0</v>
      </c>
      <c r="AW77" s="324">
        <f t="shared" si="92"/>
        <v>28</v>
      </c>
      <c r="AX77" s="766">
        <f>AW77+AW78</f>
        <v>36</v>
      </c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82"/>
      <c r="EC77" s="182"/>
      <c r="ED77" s="7"/>
      <c r="EE77" s="7"/>
      <c r="EF77" s="7"/>
      <c r="EG77" s="7"/>
      <c r="EH77" s="7"/>
      <c r="EI77" s="7"/>
    </row>
    <row r="78" spans="1:139" ht="14.1" hidden="1" customHeight="1" x14ac:dyDescent="0.25">
      <c r="A78" s="770" t="s">
        <v>488</v>
      </c>
      <c r="B78" s="770"/>
      <c r="C78" s="770"/>
      <c r="D78" s="272">
        <f>COUNTIF(D12:D64,"CP.7")</f>
        <v>0</v>
      </c>
      <c r="E78" s="272">
        <f t="shared" ref="E78:X78" si="111">COUNTIF(E12:E64,"CP.7")</f>
        <v>0</v>
      </c>
      <c r="F78" s="272">
        <f t="shared" si="111"/>
        <v>0</v>
      </c>
      <c r="G78" s="272">
        <f t="shared" si="111"/>
        <v>0</v>
      </c>
      <c r="H78" s="272">
        <f t="shared" si="111"/>
        <v>0</v>
      </c>
      <c r="I78" s="272">
        <f t="shared" si="111"/>
        <v>0</v>
      </c>
      <c r="J78" s="272">
        <f t="shared" si="111"/>
        <v>0</v>
      </c>
      <c r="K78" s="272">
        <f t="shared" si="111"/>
        <v>0</v>
      </c>
      <c r="L78" s="272">
        <f t="shared" si="111"/>
        <v>0</v>
      </c>
      <c r="M78" s="272">
        <f t="shared" si="111"/>
        <v>0</v>
      </c>
      <c r="N78" s="272">
        <f t="shared" si="111"/>
        <v>0</v>
      </c>
      <c r="O78" s="272">
        <f t="shared" si="111"/>
        <v>0</v>
      </c>
      <c r="P78" s="272">
        <f t="shared" si="111"/>
        <v>0</v>
      </c>
      <c r="Q78" s="272">
        <f t="shared" si="111"/>
        <v>0</v>
      </c>
      <c r="R78" s="272">
        <f t="shared" si="111"/>
        <v>0</v>
      </c>
      <c r="S78" s="272">
        <f t="shared" si="111"/>
        <v>0</v>
      </c>
      <c r="T78" s="272">
        <f t="shared" si="111"/>
        <v>0</v>
      </c>
      <c r="U78" s="272">
        <f t="shared" si="111"/>
        <v>0</v>
      </c>
      <c r="V78" s="272">
        <f t="shared" si="111"/>
        <v>0</v>
      </c>
      <c r="W78" s="272">
        <f t="shared" si="111"/>
        <v>4</v>
      </c>
      <c r="X78" s="272">
        <f t="shared" si="111"/>
        <v>4</v>
      </c>
      <c r="Y78" s="2"/>
      <c r="Z78" s="272">
        <f t="shared" si="89"/>
        <v>8</v>
      </c>
      <c r="AA78" s="767"/>
      <c r="AB78" s="272">
        <f>COUNTIF(AB11:AB63,"CP.7")</f>
        <v>0</v>
      </c>
      <c r="AC78" s="272">
        <f t="shared" ref="AC78:AV78" si="112">COUNTIF(AC11:AC63,"CP.7")</f>
        <v>0</v>
      </c>
      <c r="AD78" s="272">
        <f t="shared" si="112"/>
        <v>0</v>
      </c>
      <c r="AE78" s="272">
        <f t="shared" si="112"/>
        <v>0</v>
      </c>
      <c r="AF78" s="272">
        <f t="shared" si="112"/>
        <v>0</v>
      </c>
      <c r="AG78" s="272">
        <f t="shared" si="112"/>
        <v>0</v>
      </c>
      <c r="AH78" s="272">
        <f t="shared" si="112"/>
        <v>0</v>
      </c>
      <c r="AI78" s="272">
        <f t="shared" si="112"/>
        <v>0</v>
      </c>
      <c r="AJ78" s="272">
        <f t="shared" si="112"/>
        <v>0</v>
      </c>
      <c r="AK78" s="272">
        <f t="shared" si="112"/>
        <v>0</v>
      </c>
      <c r="AL78" s="272">
        <f t="shared" si="112"/>
        <v>0</v>
      </c>
      <c r="AM78" s="272">
        <f t="shared" si="112"/>
        <v>0</v>
      </c>
      <c r="AN78" s="272">
        <f t="shared" si="112"/>
        <v>0</v>
      </c>
      <c r="AO78" s="272">
        <f t="shared" si="112"/>
        <v>0</v>
      </c>
      <c r="AP78" s="272">
        <f t="shared" si="112"/>
        <v>0</v>
      </c>
      <c r="AQ78" s="272">
        <f t="shared" si="112"/>
        <v>0</v>
      </c>
      <c r="AR78" s="272">
        <f t="shared" si="112"/>
        <v>0</v>
      </c>
      <c r="AS78" s="272">
        <f t="shared" si="112"/>
        <v>0</v>
      </c>
      <c r="AT78" s="272">
        <f t="shared" si="112"/>
        <v>0</v>
      </c>
      <c r="AU78" s="272">
        <f t="shared" si="112"/>
        <v>4</v>
      </c>
      <c r="AV78" s="272">
        <f t="shared" si="112"/>
        <v>4</v>
      </c>
      <c r="AW78" s="324">
        <f t="shared" si="92"/>
        <v>8</v>
      </c>
      <c r="AX78" s="766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82"/>
      <c r="EC78" s="182"/>
      <c r="ED78" s="7"/>
      <c r="EE78" s="7"/>
      <c r="EF78" s="7"/>
      <c r="EG78" s="7"/>
      <c r="EH78" s="7"/>
      <c r="EI78" s="7"/>
    </row>
    <row r="79" spans="1:139" ht="14.1" hidden="1" customHeight="1" x14ac:dyDescent="0.25">
      <c r="A79" s="770" t="s">
        <v>465</v>
      </c>
      <c r="B79" s="770"/>
      <c r="C79" s="770"/>
      <c r="D79" s="272">
        <f>COUNTIF(D12:D64,"E.29")</f>
        <v>2</v>
      </c>
      <c r="E79" s="272">
        <f t="shared" ref="E79:X79" si="113">COUNTIF(E12:E64,"E.29")</f>
        <v>2</v>
      </c>
      <c r="F79" s="272">
        <f t="shared" si="113"/>
        <v>2</v>
      </c>
      <c r="G79" s="272">
        <f t="shared" si="113"/>
        <v>2</v>
      </c>
      <c r="H79" s="272">
        <f t="shared" si="113"/>
        <v>2</v>
      </c>
      <c r="I79" s="272">
        <f t="shared" si="113"/>
        <v>2</v>
      </c>
      <c r="J79" s="272">
        <f t="shared" si="113"/>
        <v>2</v>
      </c>
      <c r="K79" s="272">
        <f t="shared" si="113"/>
        <v>0</v>
      </c>
      <c r="L79" s="272">
        <f t="shared" si="113"/>
        <v>0</v>
      </c>
      <c r="M79" s="272">
        <f t="shared" si="113"/>
        <v>0</v>
      </c>
      <c r="N79" s="272">
        <f t="shared" si="113"/>
        <v>0</v>
      </c>
      <c r="O79" s="272">
        <f t="shared" si="113"/>
        <v>0</v>
      </c>
      <c r="P79" s="272">
        <f t="shared" si="113"/>
        <v>0</v>
      </c>
      <c r="Q79" s="272">
        <f t="shared" si="113"/>
        <v>0</v>
      </c>
      <c r="R79" s="272">
        <f t="shared" si="113"/>
        <v>0</v>
      </c>
      <c r="S79" s="272">
        <f t="shared" si="113"/>
        <v>0</v>
      </c>
      <c r="T79" s="272">
        <f t="shared" si="113"/>
        <v>0</v>
      </c>
      <c r="U79" s="272">
        <f t="shared" si="113"/>
        <v>0</v>
      </c>
      <c r="V79" s="272">
        <f t="shared" si="113"/>
        <v>0</v>
      </c>
      <c r="W79" s="272">
        <f t="shared" si="113"/>
        <v>0</v>
      </c>
      <c r="X79" s="272">
        <f t="shared" si="113"/>
        <v>0</v>
      </c>
      <c r="Y79" s="2"/>
      <c r="Z79" s="272">
        <f t="shared" si="89"/>
        <v>14</v>
      </c>
      <c r="AA79" s="767">
        <f>Z79+Z80</f>
        <v>26</v>
      </c>
      <c r="AB79" s="272">
        <f t="shared" ref="AB79:AV79" si="114">COUNTIF(AB11:AB63,"E.29")</f>
        <v>2</v>
      </c>
      <c r="AC79" s="272">
        <f t="shared" si="114"/>
        <v>2</v>
      </c>
      <c r="AD79" s="272">
        <f t="shared" si="114"/>
        <v>2</v>
      </c>
      <c r="AE79" s="272">
        <f t="shared" si="114"/>
        <v>2</v>
      </c>
      <c r="AF79" s="272">
        <f t="shared" si="114"/>
        <v>2</v>
      </c>
      <c r="AG79" s="272">
        <f t="shared" si="114"/>
        <v>2</v>
      </c>
      <c r="AH79" s="272">
        <f t="shared" si="114"/>
        <v>2</v>
      </c>
      <c r="AI79" s="272">
        <f t="shared" si="114"/>
        <v>0</v>
      </c>
      <c r="AJ79" s="272">
        <f t="shared" si="114"/>
        <v>0</v>
      </c>
      <c r="AK79" s="272">
        <f t="shared" si="114"/>
        <v>0</v>
      </c>
      <c r="AL79" s="272">
        <f t="shared" si="114"/>
        <v>0</v>
      </c>
      <c r="AM79" s="272">
        <f t="shared" si="114"/>
        <v>0</v>
      </c>
      <c r="AN79" s="272">
        <f t="shared" si="114"/>
        <v>0</v>
      </c>
      <c r="AO79" s="272">
        <f t="shared" si="114"/>
        <v>0</v>
      </c>
      <c r="AP79" s="272">
        <f t="shared" si="114"/>
        <v>0</v>
      </c>
      <c r="AQ79" s="272">
        <f t="shared" si="114"/>
        <v>0</v>
      </c>
      <c r="AR79" s="272">
        <f t="shared" si="114"/>
        <v>0</v>
      </c>
      <c r="AS79" s="272">
        <f t="shared" si="114"/>
        <v>0</v>
      </c>
      <c r="AT79" s="272">
        <f t="shared" si="114"/>
        <v>0</v>
      </c>
      <c r="AU79" s="272">
        <f t="shared" si="114"/>
        <v>0</v>
      </c>
      <c r="AV79" s="324">
        <f t="shared" si="114"/>
        <v>0</v>
      </c>
      <c r="AW79" s="324">
        <f t="shared" si="92"/>
        <v>14</v>
      </c>
      <c r="AX79" s="766">
        <f>AW79+AW80</f>
        <v>26</v>
      </c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82"/>
      <c r="EC79" s="182"/>
      <c r="ED79" s="7"/>
      <c r="EE79" s="7"/>
      <c r="EF79" s="7"/>
      <c r="EG79" s="7"/>
      <c r="EH79" s="7"/>
      <c r="EI79" s="7"/>
    </row>
    <row r="80" spans="1:139" ht="14.1" hidden="1" customHeight="1" x14ac:dyDescent="0.25">
      <c r="A80" s="326" t="s">
        <v>598</v>
      </c>
      <c r="B80" s="326"/>
      <c r="C80" s="326"/>
      <c r="D80" s="272">
        <f>COUNTIF(D12:D64,"EL.29")</f>
        <v>0</v>
      </c>
      <c r="E80" s="272">
        <f t="shared" ref="E80:X80" si="115">COUNTIF(E12:E64,"EL.29")</f>
        <v>0</v>
      </c>
      <c r="F80" s="272">
        <f t="shared" si="115"/>
        <v>0</v>
      </c>
      <c r="G80" s="272">
        <f t="shared" si="115"/>
        <v>0</v>
      </c>
      <c r="H80" s="272">
        <f t="shared" si="115"/>
        <v>0</v>
      </c>
      <c r="I80" s="272">
        <f t="shared" si="115"/>
        <v>0</v>
      </c>
      <c r="J80" s="272">
        <f t="shared" si="115"/>
        <v>0</v>
      </c>
      <c r="K80" s="272">
        <f t="shared" si="115"/>
        <v>4</v>
      </c>
      <c r="L80" s="272">
        <f t="shared" si="115"/>
        <v>4</v>
      </c>
      <c r="M80" s="272">
        <f t="shared" si="115"/>
        <v>4</v>
      </c>
      <c r="N80" s="272">
        <f t="shared" si="115"/>
        <v>0</v>
      </c>
      <c r="O80" s="272">
        <f t="shared" si="115"/>
        <v>0</v>
      </c>
      <c r="P80" s="272">
        <f t="shared" si="115"/>
        <v>0</v>
      </c>
      <c r="Q80" s="272">
        <f t="shared" si="115"/>
        <v>0</v>
      </c>
      <c r="R80" s="272">
        <f t="shared" si="115"/>
        <v>0</v>
      </c>
      <c r="S80" s="272">
        <f t="shared" si="115"/>
        <v>0</v>
      </c>
      <c r="T80" s="272">
        <f t="shared" si="115"/>
        <v>0</v>
      </c>
      <c r="U80" s="272">
        <f t="shared" si="115"/>
        <v>0</v>
      </c>
      <c r="V80" s="272">
        <f t="shared" si="115"/>
        <v>0</v>
      </c>
      <c r="W80" s="272">
        <f t="shared" si="115"/>
        <v>0</v>
      </c>
      <c r="X80" s="272">
        <f t="shared" si="115"/>
        <v>0</v>
      </c>
      <c r="Y80" s="2"/>
      <c r="Z80" s="272">
        <f t="shared" si="89"/>
        <v>12</v>
      </c>
      <c r="AA80" s="767"/>
      <c r="AB80" s="272">
        <f>COUNTIF(AB12:AB64,"EL.29")</f>
        <v>0</v>
      </c>
      <c r="AC80" s="272">
        <f t="shared" ref="AC80:AV80" si="116">COUNTIF(AC12:AC64,"EL.29")</f>
        <v>0</v>
      </c>
      <c r="AD80" s="272">
        <f t="shared" si="116"/>
        <v>0</v>
      </c>
      <c r="AE80" s="272">
        <f t="shared" si="116"/>
        <v>0</v>
      </c>
      <c r="AF80" s="272">
        <f t="shared" si="116"/>
        <v>0</v>
      </c>
      <c r="AG80" s="272">
        <f t="shared" si="116"/>
        <v>0</v>
      </c>
      <c r="AH80" s="272">
        <f t="shared" si="116"/>
        <v>0</v>
      </c>
      <c r="AI80" s="272">
        <f t="shared" si="116"/>
        <v>4</v>
      </c>
      <c r="AJ80" s="272">
        <f t="shared" si="116"/>
        <v>4</v>
      </c>
      <c r="AK80" s="272">
        <f t="shared" si="116"/>
        <v>4</v>
      </c>
      <c r="AL80" s="272">
        <f t="shared" si="116"/>
        <v>0</v>
      </c>
      <c r="AM80" s="272">
        <f t="shared" si="116"/>
        <v>0</v>
      </c>
      <c r="AN80" s="272">
        <f t="shared" si="116"/>
        <v>0</v>
      </c>
      <c r="AO80" s="272">
        <f t="shared" si="116"/>
        <v>0</v>
      </c>
      <c r="AP80" s="272">
        <f t="shared" si="116"/>
        <v>0</v>
      </c>
      <c r="AQ80" s="272">
        <f t="shared" si="116"/>
        <v>0</v>
      </c>
      <c r="AR80" s="272">
        <f t="shared" si="116"/>
        <v>0</v>
      </c>
      <c r="AS80" s="272">
        <f t="shared" si="116"/>
        <v>0</v>
      </c>
      <c r="AT80" s="272">
        <f t="shared" si="116"/>
        <v>0</v>
      </c>
      <c r="AU80" s="272">
        <f t="shared" si="116"/>
        <v>0</v>
      </c>
      <c r="AV80" s="324">
        <f t="shared" si="116"/>
        <v>0</v>
      </c>
      <c r="AW80" s="324">
        <f t="shared" si="92"/>
        <v>12</v>
      </c>
      <c r="AX80" s="766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82"/>
      <c r="EC80" s="182"/>
      <c r="ED80" s="7"/>
      <c r="EE80" s="7"/>
      <c r="EF80" s="7"/>
      <c r="EG80" s="7"/>
      <c r="EH80" s="7"/>
      <c r="EI80" s="7"/>
    </row>
    <row r="81" spans="1:139" ht="14.1" hidden="1" customHeight="1" x14ac:dyDescent="0.25">
      <c r="A81" s="770" t="s">
        <v>466</v>
      </c>
      <c r="B81" s="770"/>
      <c r="C81" s="770"/>
      <c r="D81" s="272">
        <f>COUNTIF(D12:D64,"E.20")</f>
        <v>0</v>
      </c>
      <c r="E81" s="272">
        <f t="shared" ref="E81:X81" si="117">COUNTIF(E12:E64,"E.20")</f>
        <v>0</v>
      </c>
      <c r="F81" s="272">
        <f t="shared" si="117"/>
        <v>0</v>
      </c>
      <c r="G81" s="272">
        <f t="shared" si="117"/>
        <v>0</v>
      </c>
      <c r="H81" s="272">
        <f t="shared" si="117"/>
        <v>0</v>
      </c>
      <c r="I81" s="272">
        <f t="shared" si="117"/>
        <v>0</v>
      </c>
      <c r="J81" s="272">
        <f t="shared" si="117"/>
        <v>0</v>
      </c>
      <c r="K81" s="272">
        <f t="shared" si="117"/>
        <v>2</v>
      </c>
      <c r="L81" s="272">
        <f t="shared" si="117"/>
        <v>2</v>
      </c>
      <c r="M81" s="272">
        <f t="shared" si="117"/>
        <v>2</v>
      </c>
      <c r="N81" s="272">
        <f t="shared" si="117"/>
        <v>2</v>
      </c>
      <c r="O81" s="272">
        <f t="shared" si="117"/>
        <v>2</v>
      </c>
      <c r="P81" s="272">
        <f t="shared" si="117"/>
        <v>2</v>
      </c>
      <c r="Q81" s="272">
        <f t="shared" si="117"/>
        <v>2</v>
      </c>
      <c r="R81" s="272">
        <f t="shared" si="117"/>
        <v>0</v>
      </c>
      <c r="S81" s="272">
        <f t="shared" si="117"/>
        <v>0</v>
      </c>
      <c r="T81" s="272">
        <f t="shared" si="117"/>
        <v>0</v>
      </c>
      <c r="U81" s="272">
        <f t="shared" si="117"/>
        <v>0</v>
      </c>
      <c r="V81" s="272">
        <f t="shared" si="117"/>
        <v>0</v>
      </c>
      <c r="W81" s="272">
        <f t="shared" si="117"/>
        <v>0</v>
      </c>
      <c r="X81" s="272">
        <f t="shared" si="117"/>
        <v>0</v>
      </c>
      <c r="Y81" s="2"/>
      <c r="Z81" s="272">
        <f t="shared" si="89"/>
        <v>14</v>
      </c>
      <c r="AA81" s="767">
        <f>Z81+Z82</f>
        <v>31</v>
      </c>
      <c r="AB81" s="272">
        <f t="shared" ref="AB81:AV81" si="118">COUNTIF(AB11:AB63,"E.20")</f>
        <v>0</v>
      </c>
      <c r="AC81" s="272">
        <f t="shared" si="118"/>
        <v>0</v>
      </c>
      <c r="AD81" s="272">
        <f t="shared" si="118"/>
        <v>0</v>
      </c>
      <c r="AE81" s="272">
        <f t="shared" si="118"/>
        <v>0</v>
      </c>
      <c r="AF81" s="272">
        <f t="shared" si="118"/>
        <v>0</v>
      </c>
      <c r="AG81" s="272">
        <f t="shared" si="118"/>
        <v>0</v>
      </c>
      <c r="AH81" s="272">
        <f t="shared" si="118"/>
        <v>0</v>
      </c>
      <c r="AI81" s="272">
        <f t="shared" si="118"/>
        <v>2</v>
      </c>
      <c r="AJ81" s="272">
        <f t="shared" si="118"/>
        <v>2</v>
      </c>
      <c r="AK81" s="272">
        <f t="shared" si="118"/>
        <v>2</v>
      </c>
      <c r="AL81" s="272">
        <f t="shared" si="118"/>
        <v>2</v>
      </c>
      <c r="AM81" s="272">
        <f t="shared" si="118"/>
        <v>2</v>
      </c>
      <c r="AN81" s="272">
        <f t="shared" si="118"/>
        <v>2</v>
      </c>
      <c r="AO81" s="272">
        <f t="shared" si="118"/>
        <v>2</v>
      </c>
      <c r="AP81" s="272">
        <f t="shared" si="118"/>
        <v>0</v>
      </c>
      <c r="AQ81" s="272">
        <f t="shared" si="118"/>
        <v>0</v>
      </c>
      <c r="AR81" s="272">
        <f t="shared" si="118"/>
        <v>0</v>
      </c>
      <c r="AS81" s="272">
        <f t="shared" si="118"/>
        <v>0</v>
      </c>
      <c r="AT81" s="272">
        <f t="shared" si="118"/>
        <v>0</v>
      </c>
      <c r="AU81" s="272">
        <f t="shared" si="118"/>
        <v>0</v>
      </c>
      <c r="AV81" s="324">
        <f t="shared" si="118"/>
        <v>0</v>
      </c>
      <c r="AW81" s="324">
        <f t="shared" si="92"/>
        <v>14</v>
      </c>
      <c r="AX81" s="766">
        <f>AW81+AW82</f>
        <v>31</v>
      </c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82"/>
      <c r="EC81" s="182"/>
      <c r="ED81" s="7"/>
      <c r="EE81" s="7"/>
      <c r="EF81" s="7"/>
      <c r="EG81" s="7"/>
      <c r="EH81" s="7"/>
      <c r="EI81" s="7"/>
    </row>
    <row r="82" spans="1:139" ht="14.1" hidden="1" customHeight="1" x14ac:dyDescent="0.25">
      <c r="A82" s="326" t="s">
        <v>532</v>
      </c>
      <c r="B82" s="326"/>
      <c r="C82" s="326"/>
      <c r="D82" s="272">
        <f>COUNTIF(D12:D64,"EL.20")</f>
        <v>3</v>
      </c>
      <c r="E82" s="272">
        <f t="shared" ref="E82:X82" si="119">COUNTIF(E12:E64,"EL.20")</f>
        <v>3</v>
      </c>
      <c r="F82" s="272">
        <f t="shared" si="119"/>
        <v>3</v>
      </c>
      <c r="G82" s="272">
        <f t="shared" si="119"/>
        <v>0</v>
      </c>
      <c r="H82" s="272">
        <f t="shared" si="119"/>
        <v>0</v>
      </c>
      <c r="I82" s="272">
        <f t="shared" si="119"/>
        <v>0</v>
      </c>
      <c r="J82" s="272">
        <f t="shared" si="119"/>
        <v>0</v>
      </c>
      <c r="K82" s="272">
        <f t="shared" si="119"/>
        <v>0</v>
      </c>
      <c r="L82" s="272">
        <f t="shared" si="119"/>
        <v>0</v>
      </c>
      <c r="M82" s="272">
        <f t="shared" si="119"/>
        <v>0</v>
      </c>
      <c r="N82" s="272">
        <f t="shared" si="119"/>
        <v>0</v>
      </c>
      <c r="O82" s="272">
        <f t="shared" si="119"/>
        <v>0</v>
      </c>
      <c r="P82" s="272">
        <f>COUNTIF(P12:P64,"EP.20")</f>
        <v>4</v>
      </c>
      <c r="Q82" s="272">
        <f>COUNTIF(Q12:Q64,"EP.20")</f>
        <v>4</v>
      </c>
      <c r="R82" s="272">
        <f t="shared" si="119"/>
        <v>0</v>
      </c>
      <c r="S82" s="272">
        <f t="shared" si="119"/>
        <v>0</v>
      </c>
      <c r="T82" s="272">
        <f t="shared" si="119"/>
        <v>0</v>
      </c>
      <c r="U82" s="272">
        <f t="shared" si="119"/>
        <v>0</v>
      </c>
      <c r="V82" s="272">
        <f t="shared" si="119"/>
        <v>0</v>
      </c>
      <c r="W82" s="272">
        <f t="shared" si="119"/>
        <v>0</v>
      </c>
      <c r="X82" s="272">
        <f t="shared" si="119"/>
        <v>0</v>
      </c>
      <c r="Y82" s="2"/>
      <c r="Z82" s="272">
        <f t="shared" si="89"/>
        <v>17</v>
      </c>
      <c r="AA82" s="767"/>
      <c r="AB82" s="272">
        <f>COUNTIF(AB11:AB63,"EL.20")</f>
        <v>3</v>
      </c>
      <c r="AC82" s="272">
        <f t="shared" ref="AC82:AM82" si="120">COUNTIF(AC11:AC63,"EL.20")</f>
        <v>3</v>
      </c>
      <c r="AD82" s="272">
        <f t="shared" si="120"/>
        <v>3</v>
      </c>
      <c r="AE82" s="272">
        <f t="shared" si="120"/>
        <v>0</v>
      </c>
      <c r="AF82" s="272">
        <f t="shared" si="120"/>
        <v>0</v>
      </c>
      <c r="AG82" s="272">
        <f t="shared" si="120"/>
        <v>0</v>
      </c>
      <c r="AH82" s="272">
        <f t="shared" si="120"/>
        <v>0</v>
      </c>
      <c r="AI82" s="272">
        <f t="shared" si="120"/>
        <v>0</v>
      </c>
      <c r="AJ82" s="272">
        <f t="shared" si="120"/>
        <v>0</v>
      </c>
      <c r="AK82" s="272">
        <f t="shared" si="120"/>
        <v>0</v>
      </c>
      <c r="AL82" s="272">
        <f t="shared" si="120"/>
        <v>0</v>
      </c>
      <c r="AM82" s="272">
        <f t="shared" si="120"/>
        <v>0</v>
      </c>
      <c r="AN82" s="272">
        <f t="shared" ref="AN82:AV82" si="121">COUNTIF(AN11:AN63,"EP.20")</f>
        <v>4</v>
      </c>
      <c r="AO82" s="272">
        <f t="shared" si="121"/>
        <v>4</v>
      </c>
      <c r="AP82" s="272">
        <f t="shared" si="121"/>
        <v>0</v>
      </c>
      <c r="AQ82" s="272">
        <f t="shared" si="121"/>
        <v>0</v>
      </c>
      <c r="AR82" s="272">
        <f t="shared" si="121"/>
        <v>0</v>
      </c>
      <c r="AS82" s="272">
        <f t="shared" si="121"/>
        <v>0</v>
      </c>
      <c r="AT82" s="272">
        <f t="shared" si="121"/>
        <v>0</v>
      </c>
      <c r="AU82" s="272">
        <f t="shared" si="121"/>
        <v>0</v>
      </c>
      <c r="AV82" s="324">
        <f t="shared" si="121"/>
        <v>0</v>
      </c>
      <c r="AW82" s="324">
        <f t="shared" si="92"/>
        <v>17</v>
      </c>
      <c r="AX82" s="766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82"/>
      <c r="EC82" s="182"/>
      <c r="ED82" s="7"/>
      <c r="EE82" s="7"/>
      <c r="EF82" s="7"/>
      <c r="EG82" s="7"/>
      <c r="EH82" s="7"/>
      <c r="EI82" s="7"/>
    </row>
    <row r="83" spans="1:139" ht="14.1" hidden="1" customHeight="1" x14ac:dyDescent="0.25">
      <c r="A83" s="770" t="s">
        <v>467</v>
      </c>
      <c r="B83" s="770"/>
      <c r="C83" s="770"/>
      <c r="D83" s="272">
        <f t="shared" ref="D83:X83" si="122">COUNTIF(D12:D64,"E.10")</f>
        <v>0</v>
      </c>
      <c r="E83" s="272">
        <f t="shared" si="122"/>
        <v>0</v>
      </c>
      <c r="F83" s="272">
        <f t="shared" si="122"/>
        <v>0</v>
      </c>
      <c r="G83" s="272">
        <f t="shared" si="122"/>
        <v>0</v>
      </c>
      <c r="H83" s="272">
        <f t="shared" si="122"/>
        <v>0</v>
      </c>
      <c r="I83" s="272">
        <f t="shared" si="122"/>
        <v>0</v>
      </c>
      <c r="J83" s="272">
        <f t="shared" si="122"/>
        <v>0</v>
      </c>
      <c r="K83" s="272">
        <f t="shared" si="122"/>
        <v>0</v>
      </c>
      <c r="L83" s="272">
        <f t="shared" si="122"/>
        <v>0</v>
      </c>
      <c r="M83" s="272">
        <f t="shared" si="122"/>
        <v>0</v>
      </c>
      <c r="N83" s="222">
        <f t="shared" si="122"/>
        <v>0</v>
      </c>
      <c r="O83" s="222">
        <f t="shared" si="122"/>
        <v>0</v>
      </c>
      <c r="P83" s="272">
        <f t="shared" si="122"/>
        <v>0</v>
      </c>
      <c r="Q83" s="272">
        <f t="shared" si="122"/>
        <v>0</v>
      </c>
      <c r="R83" s="272">
        <f t="shared" si="122"/>
        <v>2</v>
      </c>
      <c r="S83" s="272">
        <f t="shared" si="122"/>
        <v>2</v>
      </c>
      <c r="T83" s="272">
        <f t="shared" si="122"/>
        <v>2</v>
      </c>
      <c r="U83" s="272">
        <f t="shared" si="122"/>
        <v>2</v>
      </c>
      <c r="V83" s="272">
        <f t="shared" si="122"/>
        <v>2</v>
      </c>
      <c r="W83" s="272">
        <f t="shared" si="122"/>
        <v>2</v>
      </c>
      <c r="X83" s="272">
        <f t="shared" si="122"/>
        <v>2</v>
      </c>
      <c r="Y83" s="2"/>
      <c r="Z83" s="272">
        <f t="shared" si="89"/>
        <v>14</v>
      </c>
      <c r="AA83" s="767">
        <f>Z83+Z84</f>
        <v>28</v>
      </c>
      <c r="AB83" s="272">
        <f t="shared" ref="AB83:AV83" si="123">COUNTIF(AB11:AB63,"E.10")</f>
        <v>0</v>
      </c>
      <c r="AC83" s="272">
        <f t="shared" si="123"/>
        <v>0</v>
      </c>
      <c r="AD83" s="272">
        <f t="shared" si="123"/>
        <v>0</v>
      </c>
      <c r="AE83" s="272">
        <f t="shared" si="123"/>
        <v>0</v>
      </c>
      <c r="AF83" s="272">
        <f t="shared" si="123"/>
        <v>0</v>
      </c>
      <c r="AG83" s="272">
        <f t="shared" si="123"/>
        <v>0</v>
      </c>
      <c r="AH83" s="272">
        <f t="shared" si="123"/>
        <v>0</v>
      </c>
      <c r="AI83" s="272">
        <f t="shared" si="123"/>
        <v>0</v>
      </c>
      <c r="AJ83" s="272">
        <f t="shared" si="123"/>
        <v>0</v>
      </c>
      <c r="AK83" s="272">
        <f t="shared" si="123"/>
        <v>0</v>
      </c>
      <c r="AL83" s="272">
        <f t="shared" si="123"/>
        <v>0</v>
      </c>
      <c r="AM83" s="272">
        <f t="shared" si="123"/>
        <v>0</v>
      </c>
      <c r="AN83" s="272">
        <f t="shared" si="123"/>
        <v>0</v>
      </c>
      <c r="AO83" s="272">
        <f t="shared" si="123"/>
        <v>0</v>
      </c>
      <c r="AP83" s="272">
        <f t="shared" si="123"/>
        <v>2</v>
      </c>
      <c r="AQ83" s="272">
        <f t="shared" si="123"/>
        <v>2</v>
      </c>
      <c r="AR83" s="272">
        <f t="shared" si="123"/>
        <v>2</v>
      </c>
      <c r="AS83" s="272">
        <f t="shared" si="123"/>
        <v>2</v>
      </c>
      <c r="AT83" s="272">
        <f t="shared" si="123"/>
        <v>2</v>
      </c>
      <c r="AU83" s="272">
        <f t="shared" si="123"/>
        <v>2</v>
      </c>
      <c r="AV83" s="324">
        <f t="shared" si="123"/>
        <v>2</v>
      </c>
      <c r="AW83" s="324">
        <f t="shared" si="92"/>
        <v>14</v>
      </c>
      <c r="AX83" s="766">
        <f>AW83+AW84</f>
        <v>28</v>
      </c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82"/>
      <c r="EC83" s="182"/>
      <c r="ED83" s="7"/>
      <c r="EE83" s="7"/>
      <c r="EF83" s="7"/>
      <c r="EG83" s="7"/>
      <c r="EH83" s="7"/>
      <c r="EI83" s="7"/>
    </row>
    <row r="84" spans="1:139" ht="14.1" hidden="1" customHeight="1" x14ac:dyDescent="0.25">
      <c r="A84" s="770" t="s">
        <v>486</v>
      </c>
      <c r="B84" s="770"/>
      <c r="C84" s="770"/>
      <c r="D84" s="272">
        <f>COUNTIF(D12:D64,"EL.10")</f>
        <v>0</v>
      </c>
      <c r="E84" s="272">
        <f>COUNTIF(E12:E64,"EL.10")</f>
        <v>0</v>
      </c>
      <c r="F84" s="272">
        <f>COUNTIF(F12:F64,"EL.10")</f>
        <v>0</v>
      </c>
      <c r="G84" s="272">
        <f>COUNTIF(G12:G64,"EL.10")</f>
        <v>0</v>
      </c>
      <c r="H84" s="272">
        <f>COUNTIF(H12:H64,"EL.10")</f>
        <v>0</v>
      </c>
      <c r="I84" s="272">
        <f>COUNTIF(I12:I64,"Ep.10")</f>
        <v>3</v>
      </c>
      <c r="J84" s="272">
        <f t="shared" ref="J84:X84" si="124">COUNTIF(J12:J64,"Ep.10")</f>
        <v>3</v>
      </c>
      <c r="K84" s="272">
        <f t="shared" si="124"/>
        <v>0</v>
      </c>
      <c r="L84" s="272">
        <f t="shared" si="124"/>
        <v>0</v>
      </c>
      <c r="M84" s="272">
        <f t="shared" si="124"/>
        <v>0</v>
      </c>
      <c r="N84" s="272">
        <f t="shared" si="124"/>
        <v>0</v>
      </c>
      <c r="O84" s="272">
        <f t="shared" si="124"/>
        <v>0</v>
      </c>
      <c r="P84" s="272">
        <f t="shared" si="124"/>
        <v>0</v>
      </c>
      <c r="Q84" s="272">
        <f t="shared" si="124"/>
        <v>0</v>
      </c>
      <c r="R84" s="272">
        <f t="shared" si="124"/>
        <v>0</v>
      </c>
      <c r="S84" s="272">
        <f t="shared" si="124"/>
        <v>0</v>
      </c>
      <c r="T84" s="272">
        <f t="shared" si="124"/>
        <v>0</v>
      </c>
      <c r="U84" s="272">
        <f t="shared" si="124"/>
        <v>0</v>
      </c>
      <c r="V84" s="272">
        <f t="shared" si="124"/>
        <v>0</v>
      </c>
      <c r="W84" s="272">
        <f t="shared" si="124"/>
        <v>4</v>
      </c>
      <c r="X84" s="272">
        <f t="shared" si="124"/>
        <v>4</v>
      </c>
      <c r="Y84" s="2"/>
      <c r="Z84" s="272">
        <f t="shared" si="89"/>
        <v>14</v>
      </c>
      <c r="AA84" s="767"/>
      <c r="AB84" s="272">
        <f>COUNTIF(AB11:AB63,"EP.10")</f>
        <v>0</v>
      </c>
      <c r="AC84" s="272">
        <f t="shared" ref="AC84:AV84" si="125">COUNTIF(AC11:AC63,"EP.10")</f>
        <v>0</v>
      </c>
      <c r="AD84" s="272">
        <f t="shared" si="125"/>
        <v>0</v>
      </c>
      <c r="AE84" s="272">
        <f t="shared" si="125"/>
        <v>0</v>
      </c>
      <c r="AF84" s="272">
        <f t="shared" si="125"/>
        <v>0</v>
      </c>
      <c r="AG84" s="272">
        <f t="shared" si="125"/>
        <v>3</v>
      </c>
      <c r="AH84" s="272">
        <f t="shared" si="125"/>
        <v>3</v>
      </c>
      <c r="AI84" s="272">
        <f t="shared" si="125"/>
        <v>0</v>
      </c>
      <c r="AJ84" s="272">
        <f t="shared" si="125"/>
        <v>0</v>
      </c>
      <c r="AK84" s="272">
        <f t="shared" si="125"/>
        <v>0</v>
      </c>
      <c r="AL84" s="272">
        <f t="shared" si="125"/>
        <v>0</v>
      </c>
      <c r="AM84" s="272">
        <f t="shared" si="125"/>
        <v>0</v>
      </c>
      <c r="AN84" s="272">
        <f t="shared" si="125"/>
        <v>0</v>
      </c>
      <c r="AO84" s="272">
        <f t="shared" si="125"/>
        <v>0</v>
      </c>
      <c r="AP84" s="272">
        <f t="shared" si="125"/>
        <v>0</v>
      </c>
      <c r="AQ84" s="272">
        <f t="shared" si="125"/>
        <v>0</v>
      </c>
      <c r="AR84" s="272">
        <f t="shared" si="125"/>
        <v>0</v>
      </c>
      <c r="AS84" s="272">
        <f t="shared" si="125"/>
        <v>0</v>
      </c>
      <c r="AT84" s="272">
        <f t="shared" si="125"/>
        <v>0</v>
      </c>
      <c r="AU84" s="272">
        <f t="shared" si="125"/>
        <v>4</v>
      </c>
      <c r="AV84" s="272">
        <f t="shared" si="125"/>
        <v>4</v>
      </c>
      <c r="AW84" s="324">
        <f t="shared" si="92"/>
        <v>14</v>
      </c>
      <c r="AX84" s="766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82"/>
      <c r="EC84" s="182"/>
      <c r="ED84" s="7"/>
      <c r="EE84" s="7"/>
      <c r="EF84" s="7"/>
      <c r="EG84" s="7"/>
      <c r="EH84" s="7"/>
      <c r="EI84" s="7"/>
    </row>
    <row r="85" spans="1:139" ht="14.1" hidden="1" customHeight="1" x14ac:dyDescent="0.25">
      <c r="A85" s="770" t="s">
        <v>468</v>
      </c>
      <c r="B85" s="770"/>
      <c r="C85" s="770"/>
      <c r="D85" s="272">
        <f t="shared" ref="D85:X85" si="126">COUNTIF(D12:D64,"G.3")</f>
        <v>0</v>
      </c>
      <c r="E85" s="272">
        <f t="shared" si="126"/>
        <v>0</v>
      </c>
      <c r="F85" s="272">
        <f t="shared" si="126"/>
        <v>0</v>
      </c>
      <c r="G85" s="272">
        <f t="shared" si="126"/>
        <v>0</v>
      </c>
      <c r="H85" s="272">
        <f t="shared" si="126"/>
        <v>0</v>
      </c>
      <c r="I85" s="272">
        <f t="shared" si="126"/>
        <v>0</v>
      </c>
      <c r="J85" s="272">
        <f t="shared" si="126"/>
        <v>0</v>
      </c>
      <c r="K85" s="272">
        <f t="shared" si="126"/>
        <v>0</v>
      </c>
      <c r="L85" s="272">
        <f t="shared" si="126"/>
        <v>0</v>
      </c>
      <c r="M85" s="272">
        <f t="shared" si="126"/>
        <v>0</v>
      </c>
      <c r="N85" s="222">
        <f t="shared" si="126"/>
        <v>0</v>
      </c>
      <c r="O85" s="222">
        <f t="shared" si="126"/>
        <v>0</v>
      </c>
      <c r="P85" s="272">
        <f t="shared" si="126"/>
        <v>0</v>
      </c>
      <c r="Q85" s="272">
        <f t="shared" si="126"/>
        <v>0</v>
      </c>
      <c r="R85" s="272">
        <f t="shared" si="126"/>
        <v>0</v>
      </c>
      <c r="S85" s="272">
        <f t="shared" si="126"/>
        <v>0</v>
      </c>
      <c r="T85" s="272">
        <f t="shared" si="126"/>
        <v>0</v>
      </c>
      <c r="U85" s="272">
        <f t="shared" si="126"/>
        <v>0</v>
      </c>
      <c r="V85" s="272">
        <f t="shared" si="126"/>
        <v>0</v>
      </c>
      <c r="W85" s="272">
        <f t="shared" si="126"/>
        <v>4</v>
      </c>
      <c r="X85" s="272">
        <f t="shared" si="126"/>
        <v>4</v>
      </c>
      <c r="Y85" s="2"/>
      <c r="Z85" s="272">
        <f t="shared" si="89"/>
        <v>8</v>
      </c>
      <c r="AA85" s="767">
        <f>Z85+Z86</f>
        <v>41</v>
      </c>
      <c r="AB85" s="272">
        <f t="shared" ref="AB85:AV85" si="127">COUNTIF(AB11:AB63,"G.3")</f>
        <v>0</v>
      </c>
      <c r="AC85" s="272">
        <f t="shared" si="127"/>
        <v>0</v>
      </c>
      <c r="AD85" s="272">
        <f t="shared" si="127"/>
        <v>0</v>
      </c>
      <c r="AE85" s="272">
        <f t="shared" si="127"/>
        <v>0</v>
      </c>
      <c r="AF85" s="272">
        <f t="shared" si="127"/>
        <v>0</v>
      </c>
      <c r="AG85" s="272">
        <f t="shared" si="127"/>
        <v>0</v>
      </c>
      <c r="AH85" s="272">
        <f t="shared" si="127"/>
        <v>0</v>
      </c>
      <c r="AI85" s="272">
        <f t="shared" si="127"/>
        <v>0</v>
      </c>
      <c r="AJ85" s="272">
        <f t="shared" si="127"/>
        <v>0</v>
      </c>
      <c r="AK85" s="272">
        <f t="shared" si="127"/>
        <v>0</v>
      </c>
      <c r="AL85" s="272">
        <f t="shared" si="127"/>
        <v>0</v>
      </c>
      <c r="AM85" s="272">
        <f t="shared" si="127"/>
        <v>0</v>
      </c>
      <c r="AN85" s="272">
        <f t="shared" si="127"/>
        <v>0</v>
      </c>
      <c r="AO85" s="272">
        <f t="shared" si="127"/>
        <v>0</v>
      </c>
      <c r="AP85" s="272">
        <f t="shared" si="127"/>
        <v>0</v>
      </c>
      <c r="AQ85" s="272">
        <f t="shared" si="127"/>
        <v>0</v>
      </c>
      <c r="AR85" s="272">
        <f t="shared" si="127"/>
        <v>0</v>
      </c>
      <c r="AS85" s="272">
        <f t="shared" si="127"/>
        <v>4</v>
      </c>
      <c r="AT85" s="272">
        <f t="shared" si="127"/>
        <v>0</v>
      </c>
      <c r="AU85" s="272">
        <f t="shared" si="127"/>
        <v>4</v>
      </c>
      <c r="AV85" s="324">
        <f t="shared" si="127"/>
        <v>4</v>
      </c>
      <c r="AW85" s="324">
        <f t="shared" si="92"/>
        <v>12</v>
      </c>
      <c r="AX85" s="766">
        <f>AW85+AW86</f>
        <v>36</v>
      </c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82"/>
      <c r="EC85" s="182"/>
      <c r="ED85" s="7"/>
      <c r="EE85" s="7"/>
      <c r="EF85" s="7"/>
      <c r="EG85" s="7"/>
      <c r="EH85" s="7"/>
      <c r="EI85" s="7"/>
    </row>
    <row r="86" spans="1:139" ht="14.1" hidden="1" customHeight="1" x14ac:dyDescent="0.25">
      <c r="A86" s="770" t="s">
        <v>483</v>
      </c>
      <c r="B86" s="770"/>
      <c r="C86" s="770"/>
      <c r="D86" s="272">
        <f t="shared" ref="D86:X86" si="128">COUNTIF(D12:D64,"GP.3")</f>
        <v>3</v>
      </c>
      <c r="E86" s="272">
        <f t="shared" si="128"/>
        <v>3</v>
      </c>
      <c r="F86" s="272">
        <f t="shared" si="128"/>
        <v>3</v>
      </c>
      <c r="G86" s="272">
        <f t="shared" si="128"/>
        <v>0</v>
      </c>
      <c r="H86" s="272">
        <f t="shared" si="128"/>
        <v>0</v>
      </c>
      <c r="I86" s="272">
        <f t="shared" si="128"/>
        <v>0</v>
      </c>
      <c r="J86" s="272">
        <f t="shared" si="128"/>
        <v>0</v>
      </c>
      <c r="K86" s="272">
        <f t="shared" si="128"/>
        <v>4</v>
      </c>
      <c r="L86" s="272">
        <f t="shared" si="128"/>
        <v>4</v>
      </c>
      <c r="M86" s="272">
        <f t="shared" si="128"/>
        <v>4</v>
      </c>
      <c r="N86" s="222">
        <f t="shared" si="128"/>
        <v>0</v>
      </c>
      <c r="O86" s="222">
        <f t="shared" si="128"/>
        <v>0</v>
      </c>
      <c r="P86" s="272">
        <f t="shared" si="128"/>
        <v>0</v>
      </c>
      <c r="Q86" s="272">
        <f t="shared" si="128"/>
        <v>0</v>
      </c>
      <c r="R86" s="272">
        <f t="shared" si="128"/>
        <v>4</v>
      </c>
      <c r="S86" s="272">
        <f t="shared" si="128"/>
        <v>4</v>
      </c>
      <c r="T86" s="272">
        <f t="shared" si="128"/>
        <v>4</v>
      </c>
      <c r="U86" s="272">
        <f t="shared" si="128"/>
        <v>0</v>
      </c>
      <c r="V86" s="272">
        <f t="shared" si="128"/>
        <v>0</v>
      </c>
      <c r="W86" s="272">
        <f t="shared" si="128"/>
        <v>0</v>
      </c>
      <c r="X86" s="272">
        <f t="shared" si="128"/>
        <v>0</v>
      </c>
      <c r="Y86" s="2"/>
      <c r="Z86" s="272">
        <f t="shared" si="89"/>
        <v>33</v>
      </c>
      <c r="AA86" s="767"/>
      <c r="AB86" s="272">
        <f t="shared" ref="AB86:AV86" si="129">COUNTIF(AB11:AB63,"GP.3")</f>
        <v>0</v>
      </c>
      <c r="AC86" s="272">
        <f t="shared" si="129"/>
        <v>0</v>
      </c>
      <c r="AD86" s="272">
        <f t="shared" si="129"/>
        <v>0</v>
      </c>
      <c r="AE86" s="272">
        <f t="shared" si="129"/>
        <v>0</v>
      </c>
      <c r="AF86" s="272">
        <f t="shared" si="129"/>
        <v>0</v>
      </c>
      <c r="AG86" s="272">
        <f t="shared" si="129"/>
        <v>0</v>
      </c>
      <c r="AH86" s="272">
        <f t="shared" si="129"/>
        <v>0</v>
      </c>
      <c r="AI86" s="272">
        <f t="shared" si="129"/>
        <v>4</v>
      </c>
      <c r="AJ86" s="272">
        <f t="shared" si="129"/>
        <v>4</v>
      </c>
      <c r="AK86" s="272">
        <f t="shared" si="129"/>
        <v>4</v>
      </c>
      <c r="AL86" s="272">
        <f t="shared" si="129"/>
        <v>0</v>
      </c>
      <c r="AM86" s="272">
        <f t="shared" si="129"/>
        <v>0</v>
      </c>
      <c r="AN86" s="272">
        <f t="shared" si="129"/>
        <v>0</v>
      </c>
      <c r="AO86" s="272">
        <f t="shared" si="129"/>
        <v>0</v>
      </c>
      <c r="AP86" s="272">
        <f t="shared" si="129"/>
        <v>4</v>
      </c>
      <c r="AQ86" s="272">
        <f t="shared" si="129"/>
        <v>4</v>
      </c>
      <c r="AR86" s="272">
        <f t="shared" si="129"/>
        <v>4</v>
      </c>
      <c r="AS86" s="272">
        <f t="shared" si="129"/>
        <v>0</v>
      </c>
      <c r="AT86" s="272">
        <f t="shared" si="129"/>
        <v>0</v>
      </c>
      <c r="AU86" s="272">
        <f t="shared" si="129"/>
        <v>0</v>
      </c>
      <c r="AV86" s="324">
        <f t="shared" si="129"/>
        <v>0</v>
      </c>
      <c r="AW86" s="324">
        <f t="shared" si="92"/>
        <v>24</v>
      </c>
      <c r="AX86" s="766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82"/>
      <c r="EC86" s="182"/>
      <c r="ED86" s="7"/>
      <c r="EE86" s="7"/>
      <c r="EF86" s="7"/>
      <c r="EG86" s="7"/>
      <c r="EH86" s="7"/>
      <c r="EI86" s="7"/>
    </row>
    <row r="87" spans="1:139" ht="14.1" hidden="1" customHeight="1" x14ac:dyDescent="0.25">
      <c r="A87" s="770" t="s">
        <v>469</v>
      </c>
      <c r="B87" s="770"/>
      <c r="C87" s="770"/>
      <c r="D87" s="272">
        <f>COUNTIF(D12:D64,"G.22")</f>
        <v>4</v>
      </c>
      <c r="E87" s="272">
        <f t="shared" ref="E87:X87" si="130">COUNTIF(E12:E64,"G.22")</f>
        <v>4</v>
      </c>
      <c r="F87" s="272">
        <f t="shared" si="130"/>
        <v>4</v>
      </c>
      <c r="G87" s="272">
        <f t="shared" si="130"/>
        <v>4</v>
      </c>
      <c r="H87" s="272">
        <f t="shared" si="130"/>
        <v>4</v>
      </c>
      <c r="I87" s="272">
        <f t="shared" si="130"/>
        <v>4</v>
      </c>
      <c r="J87" s="272">
        <f t="shared" si="130"/>
        <v>4</v>
      </c>
      <c r="K87" s="272">
        <f t="shared" si="130"/>
        <v>4</v>
      </c>
      <c r="L87" s="272">
        <f t="shared" si="130"/>
        <v>4</v>
      </c>
      <c r="M87" s="272">
        <f t="shared" si="130"/>
        <v>4</v>
      </c>
      <c r="N87" s="272">
        <f t="shared" si="130"/>
        <v>0</v>
      </c>
      <c r="O87" s="272">
        <f t="shared" si="130"/>
        <v>0</v>
      </c>
      <c r="P87" s="272">
        <f t="shared" si="130"/>
        <v>0</v>
      </c>
      <c r="Q87" s="272">
        <f t="shared" si="130"/>
        <v>0</v>
      </c>
      <c r="R87" s="272">
        <f t="shared" si="130"/>
        <v>0</v>
      </c>
      <c r="S87" s="272">
        <f t="shared" si="130"/>
        <v>0</v>
      </c>
      <c r="T87" s="272">
        <f t="shared" si="130"/>
        <v>0</v>
      </c>
      <c r="U87" s="272">
        <f t="shared" si="130"/>
        <v>0</v>
      </c>
      <c r="V87" s="272">
        <f t="shared" si="130"/>
        <v>0</v>
      </c>
      <c r="W87" s="272">
        <f t="shared" si="130"/>
        <v>0</v>
      </c>
      <c r="X87" s="272">
        <f t="shared" si="130"/>
        <v>0</v>
      </c>
      <c r="Y87" s="2"/>
      <c r="Z87" s="272">
        <f t="shared" si="89"/>
        <v>40</v>
      </c>
      <c r="AA87" s="325">
        <f>Z87</f>
        <v>40</v>
      </c>
      <c r="AB87" s="272">
        <f t="shared" ref="AB87:AV87" si="131">COUNTIF(AB11:AB63,"G.22")</f>
        <v>4</v>
      </c>
      <c r="AC87" s="272">
        <f t="shared" si="131"/>
        <v>4</v>
      </c>
      <c r="AD87" s="272">
        <f t="shared" si="131"/>
        <v>4</v>
      </c>
      <c r="AE87" s="272">
        <f t="shared" si="131"/>
        <v>4</v>
      </c>
      <c r="AF87" s="272">
        <f t="shared" si="131"/>
        <v>4</v>
      </c>
      <c r="AG87" s="272">
        <f t="shared" si="131"/>
        <v>4</v>
      </c>
      <c r="AH87" s="272">
        <f t="shared" si="131"/>
        <v>4</v>
      </c>
      <c r="AI87" s="272">
        <f t="shared" si="131"/>
        <v>4</v>
      </c>
      <c r="AJ87" s="272">
        <f t="shared" si="131"/>
        <v>4</v>
      </c>
      <c r="AK87" s="272">
        <f t="shared" si="131"/>
        <v>4</v>
      </c>
      <c r="AL87" s="272">
        <f t="shared" si="131"/>
        <v>4</v>
      </c>
      <c r="AM87" s="272">
        <f t="shared" si="131"/>
        <v>4</v>
      </c>
      <c r="AN87" s="272">
        <f t="shared" si="131"/>
        <v>4</v>
      </c>
      <c r="AO87" s="272">
        <f t="shared" si="131"/>
        <v>4</v>
      </c>
      <c r="AP87" s="272">
        <f t="shared" si="131"/>
        <v>0</v>
      </c>
      <c r="AQ87" s="272">
        <f t="shared" si="131"/>
        <v>0</v>
      </c>
      <c r="AR87" s="272">
        <f t="shared" si="131"/>
        <v>0</v>
      </c>
      <c r="AS87" s="272">
        <f t="shared" si="131"/>
        <v>0</v>
      </c>
      <c r="AT87" s="272">
        <f t="shared" si="131"/>
        <v>0</v>
      </c>
      <c r="AU87" s="272">
        <f t="shared" si="131"/>
        <v>0</v>
      </c>
      <c r="AV87" s="324">
        <f t="shared" si="131"/>
        <v>0</v>
      </c>
      <c r="AW87" s="324">
        <f t="shared" si="92"/>
        <v>56</v>
      </c>
      <c r="AX87" s="324">
        <f>AW87</f>
        <v>56</v>
      </c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82"/>
      <c r="EC87" s="182"/>
      <c r="ED87" s="7"/>
      <c r="EE87" s="7"/>
      <c r="EF87" s="7"/>
      <c r="EG87" s="7"/>
      <c r="EH87" s="7"/>
      <c r="EI87" s="7"/>
    </row>
    <row r="88" spans="1:139" ht="14.1" hidden="1" customHeight="1" x14ac:dyDescent="0.25">
      <c r="A88" s="326" t="s">
        <v>564</v>
      </c>
      <c r="B88" s="326"/>
      <c r="C88" s="326"/>
      <c r="D88" s="272">
        <f t="shared" ref="D88:X88" si="132">COUNTIF(D12:D64,"G.22")</f>
        <v>4</v>
      </c>
      <c r="E88" s="272">
        <f t="shared" si="132"/>
        <v>4</v>
      </c>
      <c r="F88" s="272">
        <f t="shared" si="132"/>
        <v>4</v>
      </c>
      <c r="G88" s="272">
        <f t="shared" si="132"/>
        <v>4</v>
      </c>
      <c r="H88" s="272">
        <f t="shared" si="132"/>
        <v>4</v>
      </c>
      <c r="I88" s="272">
        <f t="shared" si="132"/>
        <v>4</v>
      </c>
      <c r="J88" s="272">
        <f t="shared" si="132"/>
        <v>4</v>
      </c>
      <c r="K88" s="272">
        <f t="shared" si="132"/>
        <v>4</v>
      </c>
      <c r="L88" s="272">
        <f t="shared" si="132"/>
        <v>4</v>
      </c>
      <c r="M88" s="272">
        <f t="shared" si="132"/>
        <v>4</v>
      </c>
      <c r="N88" s="272">
        <f t="shared" si="132"/>
        <v>0</v>
      </c>
      <c r="O88" s="272">
        <f t="shared" si="132"/>
        <v>0</v>
      </c>
      <c r="P88" s="272">
        <f t="shared" si="132"/>
        <v>0</v>
      </c>
      <c r="Q88" s="272">
        <f t="shared" si="132"/>
        <v>0</v>
      </c>
      <c r="R88" s="272">
        <f t="shared" si="132"/>
        <v>0</v>
      </c>
      <c r="S88" s="272">
        <f t="shared" si="132"/>
        <v>0</v>
      </c>
      <c r="T88" s="272">
        <f t="shared" si="132"/>
        <v>0</v>
      </c>
      <c r="U88" s="272">
        <f t="shared" si="132"/>
        <v>0</v>
      </c>
      <c r="V88" s="272">
        <f t="shared" si="132"/>
        <v>0</v>
      </c>
      <c r="W88" s="272">
        <f t="shared" si="132"/>
        <v>0</v>
      </c>
      <c r="X88" s="272">
        <f t="shared" si="132"/>
        <v>0</v>
      </c>
      <c r="Y88" s="2"/>
      <c r="Z88" s="272">
        <f t="shared" si="89"/>
        <v>40</v>
      </c>
      <c r="AA88" s="767">
        <f>Z88+Z89</f>
        <v>40</v>
      </c>
      <c r="AB88" s="272">
        <f t="shared" ref="AB88:AV88" si="133">COUNTIF(AB12:AB64,"G.22")</f>
        <v>4</v>
      </c>
      <c r="AC88" s="272">
        <f t="shared" si="133"/>
        <v>4</v>
      </c>
      <c r="AD88" s="272">
        <f t="shared" si="133"/>
        <v>4</v>
      </c>
      <c r="AE88" s="272">
        <f t="shared" si="133"/>
        <v>4</v>
      </c>
      <c r="AF88" s="272">
        <f t="shared" si="133"/>
        <v>4</v>
      </c>
      <c r="AG88" s="272">
        <f t="shared" si="133"/>
        <v>4</v>
      </c>
      <c r="AH88" s="272">
        <f t="shared" si="133"/>
        <v>4</v>
      </c>
      <c r="AI88" s="272">
        <f t="shared" si="133"/>
        <v>4</v>
      </c>
      <c r="AJ88" s="272">
        <f t="shared" si="133"/>
        <v>4</v>
      </c>
      <c r="AK88" s="272">
        <f t="shared" si="133"/>
        <v>4</v>
      </c>
      <c r="AL88" s="272">
        <f t="shared" si="133"/>
        <v>4</v>
      </c>
      <c r="AM88" s="272">
        <f t="shared" si="133"/>
        <v>4</v>
      </c>
      <c r="AN88" s="272">
        <f t="shared" si="133"/>
        <v>4</v>
      </c>
      <c r="AO88" s="272">
        <f t="shared" si="133"/>
        <v>4</v>
      </c>
      <c r="AP88" s="272">
        <f t="shared" si="133"/>
        <v>0</v>
      </c>
      <c r="AQ88" s="272">
        <f t="shared" si="133"/>
        <v>0</v>
      </c>
      <c r="AR88" s="272">
        <f t="shared" si="133"/>
        <v>0</v>
      </c>
      <c r="AS88" s="272">
        <f t="shared" si="133"/>
        <v>0</v>
      </c>
      <c r="AT88" s="272">
        <f t="shared" si="133"/>
        <v>0</v>
      </c>
      <c r="AU88" s="272">
        <f t="shared" si="133"/>
        <v>0</v>
      </c>
      <c r="AV88" s="324">
        <f t="shared" si="133"/>
        <v>0</v>
      </c>
      <c r="AW88" s="324">
        <f t="shared" si="92"/>
        <v>56</v>
      </c>
      <c r="AX88" s="766">
        <f>AW88+AW89</f>
        <v>65</v>
      </c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82"/>
      <c r="EC88" s="182"/>
      <c r="ED88" s="7"/>
      <c r="EE88" s="7"/>
      <c r="EF88" s="7"/>
      <c r="EG88" s="7"/>
      <c r="EH88" s="7"/>
      <c r="EI88" s="7"/>
    </row>
    <row r="89" spans="1:139" ht="14.1" hidden="1" customHeight="1" x14ac:dyDescent="0.25">
      <c r="A89" s="326" t="s">
        <v>565</v>
      </c>
      <c r="B89" s="326"/>
      <c r="C89" s="326"/>
      <c r="D89" s="272">
        <f>COUNTIF(D12:D64,"GP.38")</f>
        <v>0</v>
      </c>
      <c r="E89" s="272">
        <f t="shared" ref="E89:X89" si="134">COUNTIF(E12:E64,"GP.38")</f>
        <v>0</v>
      </c>
      <c r="F89" s="272">
        <f t="shared" si="134"/>
        <v>0</v>
      </c>
      <c r="G89" s="272">
        <f t="shared" si="134"/>
        <v>0</v>
      </c>
      <c r="H89" s="272">
        <f t="shared" si="134"/>
        <v>0</v>
      </c>
      <c r="I89" s="272">
        <f t="shared" si="134"/>
        <v>0</v>
      </c>
      <c r="J89" s="272">
        <f t="shared" si="134"/>
        <v>0</v>
      </c>
      <c r="K89" s="272">
        <f t="shared" si="134"/>
        <v>0</v>
      </c>
      <c r="L89" s="272">
        <f t="shared" si="134"/>
        <v>0</v>
      </c>
      <c r="M89" s="272">
        <f t="shared" si="134"/>
        <v>0</v>
      </c>
      <c r="N89" s="272">
        <f t="shared" si="134"/>
        <v>0</v>
      </c>
      <c r="O89" s="272">
        <f t="shared" si="134"/>
        <v>0</v>
      </c>
      <c r="P89" s="272">
        <f t="shared" si="134"/>
        <v>0</v>
      </c>
      <c r="Q89" s="272">
        <f t="shared" si="134"/>
        <v>0</v>
      </c>
      <c r="R89" s="272">
        <f t="shared" si="134"/>
        <v>0</v>
      </c>
      <c r="S89" s="272">
        <f t="shared" si="134"/>
        <v>0</v>
      </c>
      <c r="T89" s="272">
        <f t="shared" si="134"/>
        <v>0</v>
      </c>
      <c r="U89" s="272">
        <f t="shared" si="134"/>
        <v>0</v>
      </c>
      <c r="V89" s="272">
        <f t="shared" si="134"/>
        <v>0</v>
      </c>
      <c r="W89" s="272">
        <f t="shared" si="134"/>
        <v>0</v>
      </c>
      <c r="X89" s="272">
        <f t="shared" si="134"/>
        <v>0</v>
      </c>
      <c r="Y89" s="2"/>
      <c r="Z89" s="272">
        <f t="shared" si="89"/>
        <v>0</v>
      </c>
      <c r="AA89" s="767"/>
      <c r="AB89" s="272">
        <f>COUNTIF(AB12:AB64,"GP.38")</f>
        <v>3</v>
      </c>
      <c r="AC89" s="272">
        <f t="shared" ref="AC89:AV89" si="135">COUNTIF(AC12:AC64,"GP.38")</f>
        <v>3</v>
      </c>
      <c r="AD89" s="272">
        <f t="shared" si="135"/>
        <v>3</v>
      </c>
      <c r="AE89" s="272">
        <f t="shared" si="135"/>
        <v>0</v>
      </c>
      <c r="AF89" s="272">
        <f t="shared" si="135"/>
        <v>0</v>
      </c>
      <c r="AG89" s="272">
        <f t="shared" si="135"/>
        <v>0</v>
      </c>
      <c r="AH89" s="272">
        <f t="shared" si="135"/>
        <v>0</v>
      </c>
      <c r="AI89" s="272">
        <f t="shared" si="135"/>
        <v>0</v>
      </c>
      <c r="AJ89" s="272">
        <f t="shared" si="135"/>
        <v>0</v>
      </c>
      <c r="AK89" s="272">
        <f t="shared" si="135"/>
        <v>0</v>
      </c>
      <c r="AL89" s="272">
        <f t="shared" si="135"/>
        <v>0</v>
      </c>
      <c r="AM89" s="272">
        <f t="shared" si="135"/>
        <v>0</v>
      </c>
      <c r="AN89" s="272">
        <f t="shared" si="135"/>
        <v>0</v>
      </c>
      <c r="AO89" s="272">
        <f t="shared" si="135"/>
        <v>0</v>
      </c>
      <c r="AP89" s="272">
        <f t="shared" si="135"/>
        <v>0</v>
      </c>
      <c r="AQ89" s="272">
        <f t="shared" si="135"/>
        <v>0</v>
      </c>
      <c r="AR89" s="272">
        <f t="shared" si="135"/>
        <v>0</v>
      </c>
      <c r="AS89" s="272">
        <f t="shared" si="135"/>
        <v>0</v>
      </c>
      <c r="AT89" s="272">
        <f t="shared" si="135"/>
        <v>0</v>
      </c>
      <c r="AU89" s="272">
        <f t="shared" si="135"/>
        <v>0</v>
      </c>
      <c r="AV89" s="324">
        <f t="shared" si="135"/>
        <v>0</v>
      </c>
      <c r="AW89" s="324">
        <f t="shared" si="92"/>
        <v>9</v>
      </c>
      <c r="AX89" s="766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82"/>
      <c r="EC89" s="182"/>
      <c r="ED89" s="7"/>
      <c r="EE89" s="7"/>
      <c r="EF89" s="7"/>
      <c r="EG89" s="7"/>
      <c r="EH89" s="7"/>
      <c r="EI89" s="7"/>
    </row>
    <row r="90" spans="1:139" ht="14.1" hidden="1" customHeight="1" x14ac:dyDescent="0.25">
      <c r="A90" s="770" t="s">
        <v>470</v>
      </c>
      <c r="B90" s="770"/>
      <c r="C90" s="770"/>
      <c r="D90" s="272">
        <f>COUNTIF(D12:D64,"G.31")</f>
        <v>0</v>
      </c>
      <c r="E90" s="272">
        <f t="shared" ref="E90:X90" si="136">COUNTIF(E12:E64,"G.31")</f>
        <v>0</v>
      </c>
      <c r="F90" s="272">
        <f t="shared" si="136"/>
        <v>0</v>
      </c>
      <c r="G90" s="272">
        <f t="shared" si="136"/>
        <v>0</v>
      </c>
      <c r="H90" s="272">
        <f t="shared" si="136"/>
        <v>0</v>
      </c>
      <c r="I90" s="272">
        <f t="shared" si="136"/>
        <v>0</v>
      </c>
      <c r="J90" s="272">
        <f t="shared" si="136"/>
        <v>0</v>
      </c>
      <c r="K90" s="272">
        <f t="shared" si="136"/>
        <v>0</v>
      </c>
      <c r="L90" s="272">
        <f t="shared" si="136"/>
        <v>0</v>
      </c>
      <c r="M90" s="272">
        <f t="shared" si="136"/>
        <v>0</v>
      </c>
      <c r="N90" s="272">
        <f t="shared" si="136"/>
        <v>4</v>
      </c>
      <c r="O90" s="272">
        <f t="shared" si="136"/>
        <v>4</v>
      </c>
      <c r="P90" s="272">
        <f t="shared" si="136"/>
        <v>4</v>
      </c>
      <c r="Q90" s="272">
        <f t="shared" si="136"/>
        <v>4</v>
      </c>
      <c r="R90" s="272">
        <f t="shared" si="136"/>
        <v>4</v>
      </c>
      <c r="S90" s="272">
        <f t="shared" si="136"/>
        <v>4</v>
      </c>
      <c r="T90" s="272">
        <f t="shared" si="136"/>
        <v>4</v>
      </c>
      <c r="U90" s="272">
        <f t="shared" si="136"/>
        <v>4</v>
      </c>
      <c r="V90" s="272">
        <f t="shared" si="136"/>
        <v>4</v>
      </c>
      <c r="W90" s="272">
        <f t="shared" si="136"/>
        <v>0</v>
      </c>
      <c r="X90" s="272">
        <f t="shared" si="136"/>
        <v>0</v>
      </c>
      <c r="Y90" s="2"/>
      <c r="Z90" s="272">
        <f t="shared" si="89"/>
        <v>36</v>
      </c>
      <c r="AA90" s="767">
        <f>Z90+Z91</f>
        <v>36</v>
      </c>
      <c r="AB90" s="272">
        <f>COUNTIF(AB12:AB64,"G.31")</f>
        <v>0</v>
      </c>
      <c r="AC90" s="272">
        <f t="shared" ref="AC90:AV90" si="137">COUNTIF(AC12:AC64,"G.31")</f>
        <v>0</v>
      </c>
      <c r="AD90" s="272">
        <f t="shared" si="137"/>
        <v>0</v>
      </c>
      <c r="AE90" s="272">
        <f t="shared" si="137"/>
        <v>0</v>
      </c>
      <c r="AF90" s="272">
        <f t="shared" si="137"/>
        <v>0</v>
      </c>
      <c r="AG90" s="272">
        <f t="shared" si="137"/>
        <v>0</v>
      </c>
      <c r="AH90" s="272">
        <f t="shared" si="137"/>
        <v>0</v>
      </c>
      <c r="AI90" s="272">
        <f t="shared" si="137"/>
        <v>0</v>
      </c>
      <c r="AJ90" s="272">
        <f t="shared" si="137"/>
        <v>0</v>
      </c>
      <c r="AK90" s="272">
        <f t="shared" si="137"/>
        <v>0</v>
      </c>
      <c r="AL90" s="272">
        <f t="shared" si="137"/>
        <v>0</v>
      </c>
      <c r="AM90" s="272">
        <f t="shared" si="137"/>
        <v>0</v>
      </c>
      <c r="AN90" s="272">
        <f t="shared" si="137"/>
        <v>0</v>
      </c>
      <c r="AO90" s="272">
        <f t="shared" si="137"/>
        <v>0</v>
      </c>
      <c r="AP90" s="272">
        <f t="shared" si="137"/>
        <v>4</v>
      </c>
      <c r="AQ90" s="272">
        <f t="shared" si="137"/>
        <v>4</v>
      </c>
      <c r="AR90" s="272">
        <f t="shared" si="137"/>
        <v>4</v>
      </c>
      <c r="AS90" s="272">
        <f t="shared" si="137"/>
        <v>0</v>
      </c>
      <c r="AT90" s="272">
        <f t="shared" si="137"/>
        <v>4</v>
      </c>
      <c r="AU90" s="272">
        <f t="shared" si="137"/>
        <v>0</v>
      </c>
      <c r="AV90" s="324">
        <f t="shared" si="137"/>
        <v>0</v>
      </c>
      <c r="AW90" s="324">
        <f t="shared" si="92"/>
        <v>16</v>
      </c>
      <c r="AX90" s="766">
        <f>AW90+AW91</f>
        <v>32</v>
      </c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82"/>
      <c r="EC90" s="182"/>
      <c r="ED90" s="7"/>
      <c r="EE90" s="7"/>
      <c r="EF90" s="7"/>
      <c r="EG90" s="7"/>
      <c r="EH90" s="7"/>
      <c r="EI90" s="7"/>
    </row>
    <row r="91" spans="1:139" ht="14.1" hidden="1" customHeight="1" x14ac:dyDescent="0.25">
      <c r="A91" s="326" t="s">
        <v>529</v>
      </c>
      <c r="B91" s="326"/>
      <c r="C91" s="326"/>
      <c r="D91" s="272">
        <f>COUNTIF(D12:D64,"HL.31")</f>
        <v>0</v>
      </c>
      <c r="E91" s="272">
        <f t="shared" ref="E91:X91" si="138">COUNTIF(E12:E64,"HL.31")</f>
        <v>0</v>
      </c>
      <c r="F91" s="272">
        <f t="shared" si="138"/>
        <v>0</v>
      </c>
      <c r="G91" s="272">
        <f t="shared" si="138"/>
        <v>0</v>
      </c>
      <c r="H91" s="272">
        <f t="shared" si="138"/>
        <v>0</v>
      </c>
      <c r="I91" s="272">
        <f t="shared" si="138"/>
        <v>0</v>
      </c>
      <c r="J91" s="272">
        <f t="shared" si="138"/>
        <v>0</v>
      </c>
      <c r="K91" s="272">
        <f t="shared" si="138"/>
        <v>0</v>
      </c>
      <c r="L91" s="272">
        <f t="shared" si="138"/>
        <v>0</v>
      </c>
      <c r="M91" s="272">
        <f t="shared" si="138"/>
        <v>0</v>
      </c>
      <c r="N91" s="272">
        <f t="shared" si="138"/>
        <v>0</v>
      </c>
      <c r="O91" s="272">
        <f t="shared" si="138"/>
        <v>0</v>
      </c>
      <c r="P91" s="272">
        <f t="shared" si="138"/>
        <v>0</v>
      </c>
      <c r="Q91" s="272">
        <f t="shared" si="138"/>
        <v>0</v>
      </c>
      <c r="R91" s="272">
        <f t="shared" si="138"/>
        <v>0</v>
      </c>
      <c r="S91" s="272">
        <f t="shared" si="138"/>
        <v>0</v>
      </c>
      <c r="T91" s="272">
        <f t="shared" si="138"/>
        <v>0</v>
      </c>
      <c r="U91" s="272">
        <f t="shared" si="138"/>
        <v>0</v>
      </c>
      <c r="V91" s="272">
        <f t="shared" si="138"/>
        <v>0</v>
      </c>
      <c r="W91" s="272">
        <f t="shared" si="138"/>
        <v>0</v>
      </c>
      <c r="X91" s="272">
        <f t="shared" si="138"/>
        <v>0</v>
      </c>
      <c r="Y91" s="2"/>
      <c r="Z91" s="272">
        <f t="shared" si="89"/>
        <v>0</v>
      </c>
      <c r="AA91" s="767"/>
      <c r="AB91" s="272">
        <f>COUNTIF(AB12:AB64,"HL.31")</f>
        <v>0</v>
      </c>
      <c r="AC91" s="272">
        <f t="shared" ref="AC91:AV91" si="139">COUNTIF(AC12:AC64,"HL.31")</f>
        <v>0</v>
      </c>
      <c r="AD91" s="272">
        <f t="shared" si="139"/>
        <v>0</v>
      </c>
      <c r="AE91" s="272">
        <f t="shared" si="139"/>
        <v>0</v>
      </c>
      <c r="AF91" s="272">
        <f t="shared" si="139"/>
        <v>0</v>
      </c>
      <c r="AG91" s="272">
        <f t="shared" si="139"/>
        <v>0</v>
      </c>
      <c r="AH91" s="272">
        <f t="shared" si="139"/>
        <v>0</v>
      </c>
      <c r="AI91" s="272">
        <f t="shared" si="139"/>
        <v>0</v>
      </c>
      <c r="AJ91" s="272">
        <f t="shared" si="139"/>
        <v>0</v>
      </c>
      <c r="AK91" s="272">
        <f t="shared" si="139"/>
        <v>0</v>
      </c>
      <c r="AL91" s="272">
        <f t="shared" si="139"/>
        <v>0</v>
      </c>
      <c r="AM91" s="272">
        <f t="shared" si="139"/>
        <v>0</v>
      </c>
      <c r="AN91" s="272">
        <f t="shared" si="139"/>
        <v>4</v>
      </c>
      <c r="AO91" s="272">
        <f t="shared" si="139"/>
        <v>4</v>
      </c>
      <c r="AP91" s="272">
        <f t="shared" si="139"/>
        <v>0</v>
      </c>
      <c r="AQ91" s="272">
        <f t="shared" si="139"/>
        <v>0</v>
      </c>
      <c r="AR91" s="272">
        <f t="shared" si="139"/>
        <v>0</v>
      </c>
      <c r="AS91" s="272">
        <f t="shared" si="139"/>
        <v>0</v>
      </c>
      <c r="AT91" s="272">
        <f t="shared" si="139"/>
        <v>0</v>
      </c>
      <c r="AU91" s="272">
        <f t="shared" si="139"/>
        <v>4</v>
      </c>
      <c r="AV91" s="324">
        <f t="shared" si="139"/>
        <v>4</v>
      </c>
      <c r="AW91" s="324">
        <f t="shared" si="92"/>
        <v>16</v>
      </c>
      <c r="AX91" s="766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82"/>
      <c r="EC91" s="182"/>
      <c r="ED91" s="7"/>
      <c r="EE91" s="7"/>
      <c r="EF91" s="7"/>
      <c r="EG91" s="7"/>
      <c r="EH91" s="7"/>
      <c r="EI91" s="7"/>
    </row>
    <row r="92" spans="1:139" ht="14.1" hidden="1" customHeight="1" x14ac:dyDescent="0.25">
      <c r="A92" s="770" t="s">
        <v>471</v>
      </c>
      <c r="B92" s="770"/>
      <c r="C92" s="770"/>
      <c r="D92" s="272">
        <f t="shared" ref="D92:X92" si="140">COUNTIF(D12:D64,"D.13")</f>
        <v>0</v>
      </c>
      <c r="E92" s="272">
        <f t="shared" si="140"/>
        <v>0</v>
      </c>
      <c r="F92" s="272">
        <f t="shared" si="140"/>
        <v>0</v>
      </c>
      <c r="G92" s="272">
        <f t="shared" si="140"/>
        <v>0</v>
      </c>
      <c r="H92" s="272">
        <f t="shared" si="140"/>
        <v>0</v>
      </c>
      <c r="I92" s="272">
        <f t="shared" si="140"/>
        <v>0</v>
      </c>
      <c r="J92" s="272">
        <f t="shared" si="140"/>
        <v>0</v>
      </c>
      <c r="K92" s="272">
        <f t="shared" si="140"/>
        <v>2</v>
      </c>
      <c r="L92" s="272">
        <f t="shared" si="140"/>
        <v>2</v>
      </c>
      <c r="M92" s="272">
        <f t="shared" si="140"/>
        <v>2</v>
      </c>
      <c r="N92" s="222">
        <f t="shared" si="140"/>
        <v>2</v>
      </c>
      <c r="O92" s="222">
        <f t="shared" si="140"/>
        <v>2</v>
      </c>
      <c r="P92" s="272">
        <f t="shared" si="140"/>
        <v>2</v>
      </c>
      <c r="Q92" s="272">
        <f t="shared" si="140"/>
        <v>2</v>
      </c>
      <c r="R92" s="272">
        <f t="shared" si="140"/>
        <v>2</v>
      </c>
      <c r="S92" s="272">
        <f t="shared" si="140"/>
        <v>2</v>
      </c>
      <c r="T92" s="272">
        <f t="shared" si="140"/>
        <v>2</v>
      </c>
      <c r="U92" s="272">
        <f t="shared" si="140"/>
        <v>2</v>
      </c>
      <c r="V92" s="272">
        <f t="shared" si="140"/>
        <v>2</v>
      </c>
      <c r="W92" s="272">
        <f t="shared" si="140"/>
        <v>2</v>
      </c>
      <c r="X92" s="272">
        <f t="shared" si="140"/>
        <v>2</v>
      </c>
      <c r="Y92" s="2"/>
      <c r="Z92" s="272">
        <f t="shared" si="89"/>
        <v>28</v>
      </c>
      <c r="AA92" s="767">
        <f>Z92+Z93</f>
        <v>28</v>
      </c>
      <c r="AB92" s="272">
        <f t="shared" ref="AB92:AV92" si="141">COUNTIF(AB11:AB63,"D.13")</f>
        <v>2</v>
      </c>
      <c r="AC92" s="272">
        <f t="shared" si="141"/>
        <v>2</v>
      </c>
      <c r="AD92" s="272">
        <f t="shared" si="141"/>
        <v>2</v>
      </c>
      <c r="AE92" s="272">
        <f t="shared" si="141"/>
        <v>2</v>
      </c>
      <c r="AF92" s="272">
        <f t="shared" si="141"/>
        <v>2</v>
      </c>
      <c r="AG92" s="272">
        <f t="shared" si="141"/>
        <v>2</v>
      </c>
      <c r="AH92" s="272">
        <f t="shared" si="141"/>
        <v>2</v>
      </c>
      <c r="AI92" s="272">
        <f t="shared" si="141"/>
        <v>2</v>
      </c>
      <c r="AJ92" s="272">
        <f t="shared" si="141"/>
        <v>2</v>
      </c>
      <c r="AK92" s="272">
        <f t="shared" si="141"/>
        <v>2</v>
      </c>
      <c r="AL92" s="272">
        <f t="shared" si="141"/>
        <v>2</v>
      </c>
      <c r="AM92" s="272">
        <f t="shared" si="141"/>
        <v>2</v>
      </c>
      <c r="AN92" s="272">
        <f t="shared" si="141"/>
        <v>2</v>
      </c>
      <c r="AO92" s="272">
        <f t="shared" si="141"/>
        <v>2</v>
      </c>
      <c r="AP92" s="272">
        <f t="shared" si="141"/>
        <v>2</v>
      </c>
      <c r="AQ92" s="272">
        <f t="shared" si="141"/>
        <v>2</v>
      </c>
      <c r="AR92" s="272">
        <f t="shared" si="141"/>
        <v>2</v>
      </c>
      <c r="AS92" s="272">
        <f t="shared" si="141"/>
        <v>2</v>
      </c>
      <c r="AT92" s="272">
        <f t="shared" si="141"/>
        <v>2</v>
      </c>
      <c r="AU92" s="272">
        <f t="shared" si="141"/>
        <v>2</v>
      </c>
      <c r="AV92" s="324">
        <f t="shared" si="141"/>
        <v>2</v>
      </c>
      <c r="AW92" s="324">
        <f t="shared" si="92"/>
        <v>42</v>
      </c>
      <c r="AX92" s="766">
        <f>AW92+AW93</f>
        <v>42</v>
      </c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82"/>
      <c r="EC92" s="182"/>
      <c r="ED92" s="7"/>
      <c r="EE92" s="7"/>
      <c r="EF92" s="7"/>
      <c r="EG92" s="7"/>
      <c r="EH92" s="7"/>
      <c r="EI92" s="7"/>
    </row>
    <row r="93" spans="1:139" ht="14.1" hidden="1" customHeight="1" x14ac:dyDescent="0.25">
      <c r="A93" s="770" t="s">
        <v>489</v>
      </c>
      <c r="B93" s="770"/>
      <c r="C93" s="770"/>
      <c r="D93" s="272">
        <f t="shared" ref="D93:X93" si="142">COUNTIF(D12:D64,"DP.13")</f>
        <v>0</v>
      </c>
      <c r="E93" s="272">
        <f t="shared" si="142"/>
        <v>0</v>
      </c>
      <c r="F93" s="272">
        <f t="shared" si="142"/>
        <v>0</v>
      </c>
      <c r="G93" s="272">
        <f t="shared" si="142"/>
        <v>0</v>
      </c>
      <c r="H93" s="272">
        <f t="shared" si="142"/>
        <v>0</v>
      </c>
      <c r="I93" s="272">
        <f t="shared" si="142"/>
        <v>0</v>
      </c>
      <c r="J93" s="272">
        <f t="shared" si="142"/>
        <v>0</v>
      </c>
      <c r="K93" s="272">
        <f t="shared" si="142"/>
        <v>0</v>
      </c>
      <c r="L93" s="272">
        <f t="shared" si="142"/>
        <v>0</v>
      </c>
      <c r="M93" s="272">
        <f t="shared" si="142"/>
        <v>0</v>
      </c>
      <c r="N93" s="222">
        <f t="shared" si="142"/>
        <v>0</v>
      </c>
      <c r="O93" s="222">
        <f t="shared" si="142"/>
        <v>0</v>
      </c>
      <c r="P93" s="272">
        <f t="shared" si="142"/>
        <v>0</v>
      </c>
      <c r="Q93" s="272">
        <f t="shared" si="142"/>
        <v>0</v>
      </c>
      <c r="R93" s="272">
        <f t="shared" si="142"/>
        <v>0</v>
      </c>
      <c r="S93" s="272">
        <f t="shared" si="142"/>
        <v>0</v>
      </c>
      <c r="T93" s="272">
        <f t="shared" si="142"/>
        <v>0</v>
      </c>
      <c r="U93" s="272">
        <f t="shared" si="142"/>
        <v>0</v>
      </c>
      <c r="V93" s="272">
        <f t="shared" si="142"/>
        <v>0</v>
      </c>
      <c r="W93" s="272">
        <f t="shared" si="142"/>
        <v>0</v>
      </c>
      <c r="X93" s="272">
        <f t="shared" si="142"/>
        <v>0</v>
      </c>
      <c r="Y93" s="2"/>
      <c r="Z93" s="272">
        <f t="shared" si="89"/>
        <v>0</v>
      </c>
      <c r="AA93" s="767"/>
      <c r="AB93" s="272">
        <f t="shared" ref="AB93:AV93" si="143">COUNTIF(AB11:AB63,"DP.13")</f>
        <v>0</v>
      </c>
      <c r="AC93" s="272">
        <f t="shared" si="143"/>
        <v>0</v>
      </c>
      <c r="AD93" s="272">
        <f t="shared" si="143"/>
        <v>0</v>
      </c>
      <c r="AE93" s="272">
        <f t="shared" si="143"/>
        <v>0</v>
      </c>
      <c r="AF93" s="272">
        <f t="shared" si="143"/>
        <v>0</v>
      </c>
      <c r="AG93" s="272">
        <f t="shared" si="143"/>
        <v>0</v>
      </c>
      <c r="AH93" s="272">
        <f t="shared" si="143"/>
        <v>0</v>
      </c>
      <c r="AI93" s="272">
        <f t="shared" si="143"/>
        <v>0</v>
      </c>
      <c r="AJ93" s="272">
        <f t="shared" si="143"/>
        <v>0</v>
      </c>
      <c r="AK93" s="272">
        <f t="shared" si="143"/>
        <v>0</v>
      </c>
      <c r="AL93" s="272">
        <f t="shared" si="143"/>
        <v>0</v>
      </c>
      <c r="AM93" s="272">
        <f t="shared" si="143"/>
        <v>0</v>
      </c>
      <c r="AN93" s="272">
        <f t="shared" si="143"/>
        <v>0</v>
      </c>
      <c r="AO93" s="272">
        <f t="shared" si="143"/>
        <v>0</v>
      </c>
      <c r="AP93" s="272">
        <f t="shared" si="143"/>
        <v>0</v>
      </c>
      <c r="AQ93" s="272">
        <f t="shared" si="143"/>
        <v>0</v>
      </c>
      <c r="AR93" s="272">
        <f t="shared" si="143"/>
        <v>0</v>
      </c>
      <c r="AS93" s="272">
        <f t="shared" si="143"/>
        <v>0</v>
      </c>
      <c r="AT93" s="272">
        <f t="shared" si="143"/>
        <v>0</v>
      </c>
      <c r="AU93" s="272">
        <f t="shared" si="143"/>
        <v>0</v>
      </c>
      <c r="AV93" s="324">
        <f t="shared" si="143"/>
        <v>0</v>
      </c>
      <c r="AW93" s="324">
        <f t="shared" si="92"/>
        <v>0</v>
      </c>
      <c r="AX93" s="766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82"/>
      <c r="EC93" s="182"/>
      <c r="ED93" s="7"/>
      <c r="EE93" s="7"/>
      <c r="EF93" s="7"/>
      <c r="EG93" s="7"/>
      <c r="EH93" s="7"/>
      <c r="EI93" s="7"/>
    </row>
    <row r="94" spans="1:139" ht="14.1" hidden="1" customHeight="1" x14ac:dyDescent="0.25">
      <c r="A94" s="770" t="s">
        <v>472</v>
      </c>
      <c r="B94" s="770"/>
      <c r="C94" s="770"/>
      <c r="D94" s="272">
        <f>COUNTIF(D12:D64,"DP.34")</f>
        <v>0</v>
      </c>
      <c r="E94" s="272">
        <f t="shared" ref="E94:X94" si="144">COUNTIF(E12:E64,"DP.34")</f>
        <v>0</v>
      </c>
      <c r="F94" s="272">
        <f t="shared" si="144"/>
        <v>0</v>
      </c>
      <c r="G94" s="272">
        <f t="shared" si="144"/>
        <v>0</v>
      </c>
      <c r="H94" s="272">
        <f t="shared" si="144"/>
        <v>0</v>
      </c>
      <c r="I94" s="272">
        <f t="shared" si="144"/>
        <v>0</v>
      </c>
      <c r="J94" s="272">
        <f t="shared" si="144"/>
        <v>0</v>
      </c>
      <c r="K94" s="272">
        <f t="shared" si="144"/>
        <v>0</v>
      </c>
      <c r="L94" s="272">
        <f t="shared" si="144"/>
        <v>0</v>
      </c>
      <c r="M94" s="272">
        <f t="shared" si="144"/>
        <v>0</v>
      </c>
      <c r="N94" s="272">
        <f t="shared" si="144"/>
        <v>0</v>
      </c>
      <c r="O94" s="272">
        <f t="shared" si="144"/>
        <v>0</v>
      </c>
      <c r="P94" s="272">
        <f t="shared" si="144"/>
        <v>0</v>
      </c>
      <c r="Q94" s="272">
        <f t="shared" si="144"/>
        <v>0</v>
      </c>
      <c r="R94" s="272">
        <f t="shared" si="144"/>
        <v>0</v>
      </c>
      <c r="S94" s="272">
        <f t="shared" si="144"/>
        <v>0</v>
      </c>
      <c r="T94" s="272">
        <f t="shared" si="144"/>
        <v>0</v>
      </c>
      <c r="U94" s="272">
        <f t="shared" si="144"/>
        <v>4</v>
      </c>
      <c r="V94" s="272">
        <f t="shared" si="144"/>
        <v>4</v>
      </c>
      <c r="W94" s="272">
        <f t="shared" si="144"/>
        <v>0</v>
      </c>
      <c r="X94" s="272">
        <f t="shared" si="144"/>
        <v>0</v>
      </c>
      <c r="Y94" s="2"/>
      <c r="Z94" s="272">
        <f t="shared" si="89"/>
        <v>8</v>
      </c>
      <c r="AA94" s="767">
        <f>Z94+Z95</f>
        <v>30</v>
      </c>
      <c r="AB94" s="272">
        <f>COUNTIF(AB11:AB63,"DP.34")</f>
        <v>0</v>
      </c>
      <c r="AC94" s="272">
        <f t="shared" ref="AC94:AV94" si="145">COUNTIF(AC11:AC63,"DP.34")</f>
        <v>0</v>
      </c>
      <c r="AD94" s="272">
        <f t="shared" si="145"/>
        <v>0</v>
      </c>
      <c r="AE94" s="272">
        <f t="shared" si="145"/>
        <v>3</v>
      </c>
      <c r="AF94" s="272">
        <f t="shared" si="145"/>
        <v>3</v>
      </c>
      <c r="AG94" s="272">
        <f t="shared" si="145"/>
        <v>0</v>
      </c>
      <c r="AH94" s="272">
        <f t="shared" si="145"/>
        <v>0</v>
      </c>
      <c r="AI94" s="272">
        <f t="shared" si="145"/>
        <v>0</v>
      </c>
      <c r="AJ94" s="272">
        <f t="shared" si="145"/>
        <v>0</v>
      </c>
      <c r="AK94" s="272">
        <f t="shared" si="145"/>
        <v>0</v>
      </c>
      <c r="AL94" s="272">
        <f t="shared" si="145"/>
        <v>4</v>
      </c>
      <c r="AM94" s="272">
        <f t="shared" si="145"/>
        <v>4</v>
      </c>
      <c r="AN94" s="272">
        <f t="shared" si="145"/>
        <v>0</v>
      </c>
      <c r="AO94" s="272">
        <f t="shared" si="145"/>
        <v>0</v>
      </c>
      <c r="AP94" s="272">
        <f t="shared" si="145"/>
        <v>0</v>
      </c>
      <c r="AQ94" s="272">
        <f t="shared" si="145"/>
        <v>0</v>
      </c>
      <c r="AR94" s="272">
        <f t="shared" si="145"/>
        <v>0</v>
      </c>
      <c r="AS94" s="272">
        <f t="shared" si="145"/>
        <v>4</v>
      </c>
      <c r="AT94" s="272">
        <f t="shared" si="145"/>
        <v>4</v>
      </c>
      <c r="AU94" s="272">
        <f t="shared" si="145"/>
        <v>0</v>
      </c>
      <c r="AV94" s="272">
        <f t="shared" si="145"/>
        <v>0</v>
      </c>
      <c r="AW94" s="324">
        <f t="shared" si="92"/>
        <v>22</v>
      </c>
      <c r="AX94" s="766">
        <f>AW94+AW95</f>
        <v>44</v>
      </c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82"/>
      <c r="EC94" s="182"/>
      <c r="ED94" s="7"/>
      <c r="EE94" s="7"/>
      <c r="EF94" s="7"/>
      <c r="EG94" s="7"/>
      <c r="EH94" s="7"/>
      <c r="EI94" s="7"/>
    </row>
    <row r="95" spans="1:139" ht="14.1" hidden="1" customHeight="1" x14ac:dyDescent="0.25">
      <c r="A95" s="770" t="s">
        <v>490</v>
      </c>
      <c r="B95" s="770"/>
      <c r="C95" s="770"/>
      <c r="D95" s="272">
        <f>COUNTIF(D12:D64,"O.34")</f>
        <v>0</v>
      </c>
      <c r="E95" s="272">
        <f t="shared" ref="E95:X95" si="146">COUNTIF(E12:E64,"O.34")</f>
        <v>0</v>
      </c>
      <c r="F95" s="272">
        <f t="shared" si="146"/>
        <v>0</v>
      </c>
      <c r="G95" s="272">
        <f t="shared" si="146"/>
        <v>3</v>
      </c>
      <c r="H95" s="272">
        <f t="shared" si="146"/>
        <v>3</v>
      </c>
      <c r="I95" s="272">
        <f t="shared" si="146"/>
        <v>0</v>
      </c>
      <c r="J95" s="272">
        <f t="shared" si="146"/>
        <v>0</v>
      </c>
      <c r="K95" s="272">
        <f t="shared" si="146"/>
        <v>0</v>
      </c>
      <c r="L95" s="272">
        <f t="shared" si="146"/>
        <v>0</v>
      </c>
      <c r="M95" s="272">
        <f t="shared" si="146"/>
        <v>0</v>
      </c>
      <c r="N95" s="272">
        <f t="shared" si="146"/>
        <v>4</v>
      </c>
      <c r="O95" s="272">
        <f t="shared" si="146"/>
        <v>4</v>
      </c>
      <c r="P95" s="272">
        <f t="shared" si="146"/>
        <v>0</v>
      </c>
      <c r="Q95" s="272">
        <f t="shared" si="146"/>
        <v>0</v>
      </c>
      <c r="R95" s="272">
        <f t="shared" si="146"/>
        <v>0</v>
      </c>
      <c r="S95" s="272">
        <f t="shared" si="146"/>
        <v>0</v>
      </c>
      <c r="T95" s="272">
        <f t="shared" si="146"/>
        <v>0</v>
      </c>
      <c r="U95" s="272">
        <f t="shared" si="146"/>
        <v>4</v>
      </c>
      <c r="V95" s="272">
        <f t="shared" si="146"/>
        <v>4</v>
      </c>
      <c r="W95" s="272">
        <f t="shared" si="146"/>
        <v>0</v>
      </c>
      <c r="X95" s="272">
        <f t="shared" si="146"/>
        <v>0</v>
      </c>
      <c r="Y95" s="2"/>
      <c r="Z95" s="272">
        <f t="shared" si="89"/>
        <v>22</v>
      </c>
      <c r="AA95" s="767"/>
      <c r="AB95" s="272">
        <f>COUNTIF(AB11:AB63,"O.34")</f>
        <v>0</v>
      </c>
      <c r="AC95" s="272">
        <f t="shared" ref="AC95:AV95" si="147">COUNTIF(AC11:AC63,"O.34")</f>
        <v>0</v>
      </c>
      <c r="AD95" s="272">
        <f t="shared" si="147"/>
        <v>0</v>
      </c>
      <c r="AE95" s="272">
        <f t="shared" si="147"/>
        <v>3</v>
      </c>
      <c r="AF95" s="272">
        <f t="shared" si="147"/>
        <v>3</v>
      </c>
      <c r="AG95" s="272">
        <f t="shared" si="147"/>
        <v>0</v>
      </c>
      <c r="AH95" s="272">
        <f t="shared" si="147"/>
        <v>0</v>
      </c>
      <c r="AI95" s="272">
        <f t="shared" si="147"/>
        <v>0</v>
      </c>
      <c r="AJ95" s="272">
        <f t="shared" si="147"/>
        <v>0</v>
      </c>
      <c r="AK95" s="272">
        <f t="shared" si="147"/>
        <v>0</v>
      </c>
      <c r="AL95" s="272">
        <f t="shared" si="147"/>
        <v>4</v>
      </c>
      <c r="AM95" s="272">
        <f t="shared" si="147"/>
        <v>4</v>
      </c>
      <c r="AN95" s="272">
        <f t="shared" si="147"/>
        <v>0</v>
      </c>
      <c r="AO95" s="272">
        <f t="shared" si="147"/>
        <v>0</v>
      </c>
      <c r="AP95" s="272">
        <f t="shared" si="147"/>
        <v>0</v>
      </c>
      <c r="AQ95" s="272">
        <f t="shared" si="147"/>
        <v>0</v>
      </c>
      <c r="AR95" s="272">
        <f t="shared" si="147"/>
        <v>0</v>
      </c>
      <c r="AS95" s="272">
        <f t="shared" si="147"/>
        <v>4</v>
      </c>
      <c r="AT95" s="272">
        <f t="shared" si="147"/>
        <v>4</v>
      </c>
      <c r="AU95" s="272">
        <f t="shared" si="147"/>
        <v>0</v>
      </c>
      <c r="AV95" s="272">
        <f t="shared" si="147"/>
        <v>0</v>
      </c>
      <c r="AW95" s="324">
        <f t="shared" si="92"/>
        <v>22</v>
      </c>
      <c r="AX95" s="766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82"/>
      <c r="EC95" s="182"/>
      <c r="ED95" s="7"/>
      <c r="EE95" s="7"/>
      <c r="EF95" s="7"/>
      <c r="EG95" s="7"/>
      <c r="EH95" s="7"/>
      <c r="EI95" s="7"/>
    </row>
    <row r="96" spans="1:139" ht="14.1" hidden="1" customHeight="1" x14ac:dyDescent="0.25">
      <c r="A96" s="326" t="s">
        <v>623</v>
      </c>
      <c r="B96" s="326"/>
      <c r="C96" s="326"/>
      <c r="D96" s="272">
        <f>COUNTIF(D12:D64,"DP.41")</f>
        <v>0</v>
      </c>
      <c r="E96" s="272">
        <f t="shared" ref="E96:X96" si="148">COUNTIF(E12:E64,"DP.41")</f>
        <v>0</v>
      </c>
      <c r="F96" s="272">
        <f t="shared" si="148"/>
        <v>0</v>
      </c>
      <c r="G96" s="272">
        <f t="shared" si="148"/>
        <v>3</v>
      </c>
      <c r="H96" s="272">
        <f t="shared" si="148"/>
        <v>3</v>
      </c>
      <c r="I96" s="272">
        <f t="shared" si="148"/>
        <v>0</v>
      </c>
      <c r="J96" s="272">
        <f t="shared" si="148"/>
        <v>0</v>
      </c>
      <c r="K96" s="272">
        <f t="shared" si="148"/>
        <v>0</v>
      </c>
      <c r="L96" s="272">
        <f t="shared" si="148"/>
        <v>0</v>
      </c>
      <c r="M96" s="272">
        <f t="shared" si="148"/>
        <v>0</v>
      </c>
      <c r="N96" s="272">
        <f t="shared" si="148"/>
        <v>4</v>
      </c>
      <c r="O96" s="272">
        <f t="shared" si="148"/>
        <v>4</v>
      </c>
      <c r="P96" s="272">
        <f t="shared" si="148"/>
        <v>0</v>
      </c>
      <c r="Q96" s="272">
        <f t="shared" si="148"/>
        <v>0</v>
      </c>
      <c r="R96" s="272">
        <f t="shared" si="148"/>
        <v>0</v>
      </c>
      <c r="S96" s="272">
        <f t="shared" si="148"/>
        <v>0</v>
      </c>
      <c r="T96" s="272">
        <f t="shared" si="148"/>
        <v>0</v>
      </c>
      <c r="U96" s="272">
        <f t="shared" si="148"/>
        <v>0</v>
      </c>
      <c r="V96" s="272">
        <f t="shared" si="148"/>
        <v>0</v>
      </c>
      <c r="W96" s="272">
        <f t="shared" si="148"/>
        <v>0</v>
      </c>
      <c r="X96" s="272">
        <f t="shared" si="148"/>
        <v>0</v>
      </c>
      <c r="Y96" s="2"/>
      <c r="Z96" s="272">
        <f t="shared" si="89"/>
        <v>14</v>
      </c>
      <c r="AA96" s="325"/>
      <c r="AB96" s="272"/>
      <c r="AC96" s="272"/>
      <c r="AD96" s="272"/>
      <c r="AE96" s="272"/>
      <c r="AF96" s="272"/>
      <c r="AG96" s="272"/>
      <c r="AH96" s="272"/>
      <c r="AI96" s="272"/>
      <c r="AJ96" s="272"/>
      <c r="AK96" s="272"/>
      <c r="AL96" s="272"/>
      <c r="AM96" s="272"/>
      <c r="AN96" s="272"/>
      <c r="AO96" s="272"/>
      <c r="AP96" s="272"/>
      <c r="AQ96" s="272"/>
      <c r="AR96" s="272"/>
      <c r="AS96" s="272"/>
      <c r="AT96" s="272"/>
      <c r="AU96" s="272"/>
      <c r="AV96" s="272"/>
      <c r="AX96" s="766">
        <f>AW96+AW97</f>
        <v>0</v>
      </c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82"/>
      <c r="EC96" s="182"/>
      <c r="ED96" s="7"/>
      <c r="EE96" s="7"/>
      <c r="EF96" s="7"/>
      <c r="EG96" s="7"/>
      <c r="EH96" s="7"/>
      <c r="EI96" s="7"/>
    </row>
    <row r="97" spans="1:139" ht="14.1" hidden="1" customHeight="1" x14ac:dyDescent="0.25">
      <c r="A97" s="326" t="s">
        <v>623</v>
      </c>
      <c r="B97" s="326"/>
      <c r="C97" s="326"/>
      <c r="D97" s="272">
        <f>COUNTIF(D12:D64,"D.41")</f>
        <v>2</v>
      </c>
      <c r="E97" s="272">
        <f t="shared" ref="E97:X97" si="149">COUNTIF(E12:E64,"D.41")</f>
        <v>2</v>
      </c>
      <c r="F97" s="272">
        <f t="shared" si="149"/>
        <v>2</v>
      </c>
      <c r="G97" s="272">
        <f t="shared" si="149"/>
        <v>2</v>
      </c>
      <c r="H97" s="272">
        <f t="shared" si="149"/>
        <v>2</v>
      </c>
      <c r="I97" s="272">
        <f t="shared" si="149"/>
        <v>2</v>
      </c>
      <c r="J97" s="272">
        <f t="shared" si="149"/>
        <v>2</v>
      </c>
      <c r="K97" s="272">
        <f t="shared" si="149"/>
        <v>0</v>
      </c>
      <c r="L97" s="272">
        <f t="shared" si="149"/>
        <v>0</v>
      </c>
      <c r="M97" s="272">
        <f t="shared" si="149"/>
        <v>0</v>
      </c>
      <c r="N97" s="272">
        <f t="shared" si="149"/>
        <v>0</v>
      </c>
      <c r="O97" s="272">
        <f t="shared" si="149"/>
        <v>0</v>
      </c>
      <c r="P97" s="272">
        <f t="shared" si="149"/>
        <v>0</v>
      </c>
      <c r="Q97" s="272">
        <f t="shared" si="149"/>
        <v>0</v>
      </c>
      <c r="R97" s="272">
        <f t="shared" si="149"/>
        <v>0</v>
      </c>
      <c r="S97" s="272">
        <f t="shared" si="149"/>
        <v>0</v>
      </c>
      <c r="T97" s="272">
        <f t="shared" si="149"/>
        <v>0</v>
      </c>
      <c r="U97" s="272">
        <f t="shared" si="149"/>
        <v>0</v>
      </c>
      <c r="V97" s="272">
        <f t="shared" si="149"/>
        <v>0</v>
      </c>
      <c r="W97" s="272">
        <f t="shared" si="149"/>
        <v>0</v>
      </c>
      <c r="X97" s="272">
        <f t="shared" si="149"/>
        <v>0</v>
      </c>
      <c r="Y97" s="2"/>
      <c r="Z97" s="272">
        <f t="shared" si="89"/>
        <v>14</v>
      </c>
      <c r="AA97" s="325"/>
      <c r="AB97" s="272"/>
      <c r="AC97" s="272"/>
      <c r="AD97" s="272"/>
      <c r="AE97" s="272"/>
      <c r="AF97" s="272"/>
      <c r="AG97" s="272"/>
      <c r="AH97" s="272"/>
      <c r="AI97" s="272"/>
      <c r="AJ97" s="272"/>
      <c r="AK97" s="272"/>
      <c r="AL97" s="272"/>
      <c r="AM97" s="272"/>
      <c r="AN97" s="272"/>
      <c r="AO97" s="272"/>
      <c r="AP97" s="272"/>
      <c r="AQ97" s="272"/>
      <c r="AR97" s="272"/>
      <c r="AS97" s="272"/>
      <c r="AT97" s="272"/>
      <c r="AU97" s="272"/>
      <c r="AV97" s="272"/>
      <c r="AX97" s="766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82"/>
      <c r="EC97" s="182"/>
      <c r="ED97" s="7"/>
      <c r="EE97" s="7"/>
      <c r="EF97" s="7"/>
      <c r="EG97" s="7"/>
      <c r="EH97" s="7"/>
      <c r="EI97" s="7"/>
    </row>
    <row r="98" spans="1:139" ht="14.1" hidden="1" customHeight="1" x14ac:dyDescent="0.25">
      <c r="A98" s="770" t="s">
        <v>473</v>
      </c>
      <c r="B98" s="770"/>
      <c r="C98" s="770"/>
      <c r="D98" s="272">
        <f t="shared" ref="D98:X98" si="150">COUNTIF(D12:D64,"H.6")</f>
        <v>0</v>
      </c>
      <c r="E98" s="272">
        <f t="shared" si="150"/>
        <v>0</v>
      </c>
      <c r="F98" s="272">
        <f t="shared" si="150"/>
        <v>0</v>
      </c>
      <c r="G98" s="272">
        <f t="shared" si="150"/>
        <v>0</v>
      </c>
      <c r="H98" s="272">
        <f t="shared" si="150"/>
        <v>0</v>
      </c>
      <c r="I98" s="272">
        <f t="shared" si="150"/>
        <v>0</v>
      </c>
      <c r="J98" s="272">
        <f t="shared" si="150"/>
        <v>0</v>
      </c>
      <c r="K98" s="272">
        <f t="shared" si="150"/>
        <v>0</v>
      </c>
      <c r="L98" s="272">
        <f t="shared" si="150"/>
        <v>0</v>
      </c>
      <c r="M98" s="272">
        <f t="shared" si="150"/>
        <v>0</v>
      </c>
      <c r="N98" s="222">
        <f t="shared" si="150"/>
        <v>0</v>
      </c>
      <c r="O98" s="222">
        <f t="shared" si="150"/>
        <v>0</v>
      </c>
      <c r="P98" s="272">
        <f t="shared" si="150"/>
        <v>0</v>
      </c>
      <c r="Q98" s="272">
        <f t="shared" si="150"/>
        <v>0</v>
      </c>
      <c r="R98" s="272">
        <f t="shared" si="150"/>
        <v>4</v>
      </c>
      <c r="S98" s="272">
        <f t="shared" si="150"/>
        <v>4</v>
      </c>
      <c r="T98" s="272">
        <f t="shared" si="150"/>
        <v>4</v>
      </c>
      <c r="U98" s="272">
        <f t="shared" si="150"/>
        <v>0</v>
      </c>
      <c r="V98" s="272">
        <f t="shared" si="150"/>
        <v>0</v>
      </c>
      <c r="W98" s="272">
        <f t="shared" si="150"/>
        <v>0</v>
      </c>
      <c r="X98" s="272">
        <f t="shared" si="150"/>
        <v>0</v>
      </c>
      <c r="Y98" s="2"/>
      <c r="Z98" s="272">
        <f t="shared" si="89"/>
        <v>12</v>
      </c>
      <c r="AA98" s="325">
        <f>Z98</f>
        <v>12</v>
      </c>
      <c r="AB98" s="272">
        <f t="shared" ref="AB98:AV98" si="151">COUNTIF(AB11:AB63,"H.6")</f>
        <v>0</v>
      </c>
      <c r="AC98" s="272">
        <f t="shared" si="151"/>
        <v>0</v>
      </c>
      <c r="AD98" s="272">
        <f t="shared" si="151"/>
        <v>0</v>
      </c>
      <c r="AE98" s="272">
        <f t="shared" si="151"/>
        <v>0</v>
      </c>
      <c r="AF98" s="272">
        <f t="shared" si="151"/>
        <v>0</v>
      </c>
      <c r="AG98" s="272">
        <f t="shared" si="151"/>
        <v>0</v>
      </c>
      <c r="AH98" s="272">
        <f t="shared" si="151"/>
        <v>0</v>
      </c>
      <c r="AI98" s="272">
        <f t="shared" si="151"/>
        <v>0</v>
      </c>
      <c r="AJ98" s="272">
        <f t="shared" si="151"/>
        <v>0</v>
      </c>
      <c r="AK98" s="272">
        <f t="shared" si="151"/>
        <v>0</v>
      </c>
      <c r="AL98" s="272">
        <f t="shared" si="151"/>
        <v>0</v>
      </c>
      <c r="AM98" s="272">
        <f t="shared" si="151"/>
        <v>0</v>
      </c>
      <c r="AN98" s="272">
        <f t="shared" si="151"/>
        <v>0</v>
      </c>
      <c r="AO98" s="272">
        <f t="shared" si="151"/>
        <v>0</v>
      </c>
      <c r="AP98" s="272">
        <f t="shared" si="151"/>
        <v>4</v>
      </c>
      <c r="AQ98" s="272">
        <f t="shared" si="151"/>
        <v>4</v>
      </c>
      <c r="AR98" s="272">
        <f t="shared" si="151"/>
        <v>4</v>
      </c>
      <c r="AS98" s="272">
        <f t="shared" si="151"/>
        <v>0</v>
      </c>
      <c r="AT98" s="272">
        <f t="shared" si="151"/>
        <v>0</v>
      </c>
      <c r="AU98" s="272">
        <f t="shared" si="151"/>
        <v>0</v>
      </c>
      <c r="AV98" s="324">
        <f t="shared" si="151"/>
        <v>0</v>
      </c>
      <c r="AW98" s="324">
        <f t="shared" si="92"/>
        <v>12</v>
      </c>
      <c r="AX98" s="324">
        <f>AW98</f>
        <v>12</v>
      </c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82"/>
      <c r="EC98" s="182"/>
      <c r="ED98" s="7"/>
      <c r="EE98" s="7"/>
      <c r="EF98" s="7"/>
      <c r="EG98" s="7"/>
      <c r="EH98" s="7"/>
      <c r="EI98" s="7"/>
    </row>
    <row r="99" spans="1:139" ht="14.1" hidden="1" customHeight="1" x14ac:dyDescent="0.25">
      <c r="A99" s="770" t="s">
        <v>531</v>
      </c>
      <c r="B99" s="770"/>
      <c r="C99" s="770"/>
      <c r="D99" s="272">
        <f>COUNTIF(D12:D64,"HL.18")</f>
        <v>0</v>
      </c>
      <c r="E99" s="272">
        <f t="shared" ref="E99:X99" si="152">COUNTIF(E12:E64,"HL.18")</f>
        <v>0</v>
      </c>
      <c r="F99" s="272">
        <f t="shared" si="152"/>
        <v>0</v>
      </c>
      <c r="G99" s="272">
        <f t="shared" si="152"/>
        <v>0</v>
      </c>
      <c r="H99" s="272">
        <f t="shared" si="152"/>
        <v>0</v>
      </c>
      <c r="I99" s="272">
        <f t="shared" si="152"/>
        <v>3</v>
      </c>
      <c r="J99" s="272">
        <f t="shared" si="152"/>
        <v>3</v>
      </c>
      <c r="K99" s="272">
        <f t="shared" si="152"/>
        <v>0</v>
      </c>
      <c r="L99" s="272">
        <f t="shared" si="152"/>
        <v>0</v>
      </c>
      <c r="M99" s="272">
        <f t="shared" si="152"/>
        <v>0</v>
      </c>
      <c r="N99" s="272">
        <f t="shared" si="152"/>
        <v>0</v>
      </c>
      <c r="O99" s="272">
        <f t="shared" si="152"/>
        <v>0</v>
      </c>
      <c r="P99" s="272">
        <f t="shared" si="152"/>
        <v>4</v>
      </c>
      <c r="Q99" s="272">
        <f t="shared" si="152"/>
        <v>4</v>
      </c>
      <c r="R99" s="272">
        <f t="shared" si="152"/>
        <v>0</v>
      </c>
      <c r="S99" s="272">
        <f t="shared" si="152"/>
        <v>0</v>
      </c>
      <c r="T99" s="272">
        <f t="shared" si="152"/>
        <v>0</v>
      </c>
      <c r="U99" s="272">
        <f t="shared" si="152"/>
        <v>0</v>
      </c>
      <c r="V99" s="272">
        <f t="shared" si="152"/>
        <v>0</v>
      </c>
      <c r="W99" s="272">
        <f t="shared" si="152"/>
        <v>0</v>
      </c>
      <c r="X99" s="272">
        <f t="shared" si="152"/>
        <v>0</v>
      </c>
      <c r="Y99" s="2"/>
      <c r="Z99" s="272">
        <f t="shared" si="89"/>
        <v>14</v>
      </c>
      <c r="AA99" s="767">
        <f>Z100+Z99</f>
        <v>35</v>
      </c>
      <c r="AB99" s="272">
        <f>COUNTIF(AB12:AB64,"HL.18")</f>
        <v>0</v>
      </c>
      <c r="AC99" s="272">
        <f t="shared" ref="AC99:AV99" si="153">COUNTIF(AC12:AC64,"HL.18")</f>
        <v>0</v>
      </c>
      <c r="AD99" s="272">
        <f t="shared" si="153"/>
        <v>0</v>
      </c>
      <c r="AE99" s="272">
        <f t="shared" si="153"/>
        <v>0</v>
      </c>
      <c r="AF99" s="272">
        <f t="shared" si="153"/>
        <v>0</v>
      </c>
      <c r="AG99" s="272">
        <f t="shared" si="153"/>
        <v>3</v>
      </c>
      <c r="AH99" s="272">
        <f t="shared" si="153"/>
        <v>3</v>
      </c>
      <c r="AI99" s="272">
        <f t="shared" si="153"/>
        <v>0</v>
      </c>
      <c r="AJ99" s="272">
        <f t="shared" si="153"/>
        <v>0</v>
      </c>
      <c r="AK99" s="272">
        <f t="shared" si="153"/>
        <v>0</v>
      </c>
      <c r="AL99" s="272">
        <f t="shared" si="153"/>
        <v>0</v>
      </c>
      <c r="AM99" s="272">
        <f t="shared" si="153"/>
        <v>0</v>
      </c>
      <c r="AN99" s="272">
        <f t="shared" si="153"/>
        <v>0</v>
      </c>
      <c r="AO99" s="272">
        <f t="shared" si="153"/>
        <v>0</v>
      </c>
      <c r="AP99" s="272">
        <f t="shared" si="153"/>
        <v>0</v>
      </c>
      <c r="AQ99" s="272">
        <f t="shared" si="153"/>
        <v>0</v>
      </c>
      <c r="AR99" s="272">
        <f t="shared" si="153"/>
        <v>0</v>
      </c>
      <c r="AS99" s="272">
        <f t="shared" si="153"/>
        <v>0</v>
      </c>
      <c r="AT99" s="272">
        <f t="shared" si="153"/>
        <v>0</v>
      </c>
      <c r="AU99" s="272">
        <f t="shared" si="153"/>
        <v>0</v>
      </c>
      <c r="AV99" s="324">
        <f t="shared" si="153"/>
        <v>0</v>
      </c>
      <c r="AW99" s="324">
        <f t="shared" si="92"/>
        <v>6</v>
      </c>
      <c r="AX99" s="766">
        <f>AW99+AW100</f>
        <v>27</v>
      </c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82"/>
      <c r="EC99" s="182"/>
      <c r="ED99" s="7"/>
      <c r="EE99" s="7"/>
      <c r="EF99" s="7"/>
      <c r="EG99" s="7"/>
      <c r="EH99" s="7"/>
      <c r="EI99" s="7"/>
    </row>
    <row r="100" spans="1:139" ht="14.1" hidden="1" customHeight="1" x14ac:dyDescent="0.25">
      <c r="A100" s="770" t="s">
        <v>530</v>
      </c>
      <c r="B100" s="770"/>
      <c r="C100" s="770"/>
      <c r="D100" s="272">
        <f>COUNTIF(D12:D64,"H.18")</f>
        <v>3</v>
      </c>
      <c r="E100" s="272">
        <f t="shared" ref="E100:X100" si="154">COUNTIF(E12:E64,"H.18")</f>
        <v>3</v>
      </c>
      <c r="F100" s="272">
        <f t="shared" si="154"/>
        <v>3</v>
      </c>
      <c r="G100" s="272">
        <f t="shared" si="154"/>
        <v>0</v>
      </c>
      <c r="H100" s="272">
        <f t="shared" si="154"/>
        <v>0</v>
      </c>
      <c r="I100" s="272">
        <f t="shared" si="154"/>
        <v>0</v>
      </c>
      <c r="J100" s="272">
        <f t="shared" si="154"/>
        <v>0</v>
      </c>
      <c r="K100" s="272">
        <f t="shared" si="154"/>
        <v>4</v>
      </c>
      <c r="L100" s="272">
        <f t="shared" si="154"/>
        <v>4</v>
      </c>
      <c r="M100" s="272">
        <f t="shared" si="154"/>
        <v>4</v>
      </c>
      <c r="N100" s="272">
        <f t="shared" si="154"/>
        <v>0</v>
      </c>
      <c r="O100" s="272">
        <f t="shared" si="154"/>
        <v>0</v>
      </c>
      <c r="P100" s="272">
        <f t="shared" si="154"/>
        <v>0</v>
      </c>
      <c r="Q100" s="272">
        <f t="shared" si="154"/>
        <v>0</v>
      </c>
      <c r="R100" s="272">
        <f t="shared" si="154"/>
        <v>0</v>
      </c>
      <c r="S100" s="272">
        <f t="shared" si="154"/>
        <v>0</v>
      </c>
      <c r="T100" s="272">
        <f t="shared" si="154"/>
        <v>0</v>
      </c>
      <c r="U100" s="272">
        <f t="shared" si="154"/>
        <v>0</v>
      </c>
      <c r="V100" s="272">
        <f t="shared" si="154"/>
        <v>0</v>
      </c>
      <c r="W100" s="272">
        <f t="shared" si="154"/>
        <v>0</v>
      </c>
      <c r="X100" s="272">
        <f t="shared" si="154"/>
        <v>0</v>
      </c>
      <c r="Y100" s="2"/>
      <c r="Z100" s="272">
        <f t="shared" si="89"/>
        <v>21</v>
      </c>
      <c r="AA100" s="767"/>
      <c r="AB100" s="272">
        <f>COUNTIF(AB12:AB64,"H.18")</f>
        <v>3</v>
      </c>
      <c r="AC100" s="272">
        <f t="shared" ref="AC100:AV100" si="155">COUNTIF(AC12:AC64,"H.18")</f>
        <v>3</v>
      </c>
      <c r="AD100" s="272">
        <f t="shared" si="155"/>
        <v>3</v>
      </c>
      <c r="AE100" s="272">
        <f t="shared" si="155"/>
        <v>0</v>
      </c>
      <c r="AF100" s="272">
        <f t="shared" si="155"/>
        <v>0</v>
      </c>
      <c r="AG100" s="272">
        <f t="shared" si="155"/>
        <v>0</v>
      </c>
      <c r="AH100" s="272">
        <f t="shared" si="155"/>
        <v>0</v>
      </c>
      <c r="AI100" s="272">
        <f t="shared" si="155"/>
        <v>4</v>
      </c>
      <c r="AJ100" s="272">
        <f t="shared" si="155"/>
        <v>4</v>
      </c>
      <c r="AK100" s="272">
        <f t="shared" si="155"/>
        <v>4</v>
      </c>
      <c r="AL100" s="272">
        <f t="shared" si="155"/>
        <v>0</v>
      </c>
      <c r="AM100" s="272">
        <f t="shared" si="155"/>
        <v>0</v>
      </c>
      <c r="AN100" s="272">
        <f t="shared" si="155"/>
        <v>0</v>
      </c>
      <c r="AO100" s="272">
        <f t="shared" si="155"/>
        <v>0</v>
      </c>
      <c r="AP100" s="272">
        <f t="shared" si="155"/>
        <v>0</v>
      </c>
      <c r="AQ100" s="272">
        <f t="shared" si="155"/>
        <v>0</v>
      </c>
      <c r="AR100" s="272">
        <f t="shared" si="155"/>
        <v>0</v>
      </c>
      <c r="AS100" s="272">
        <f t="shared" si="155"/>
        <v>0</v>
      </c>
      <c r="AT100" s="272">
        <f t="shared" si="155"/>
        <v>0</v>
      </c>
      <c r="AU100" s="272">
        <f t="shared" si="155"/>
        <v>0</v>
      </c>
      <c r="AV100" s="324">
        <f t="shared" si="155"/>
        <v>0</v>
      </c>
      <c r="AW100" s="324">
        <f t="shared" si="92"/>
        <v>21</v>
      </c>
      <c r="AX100" s="766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82"/>
      <c r="EC100" s="182"/>
      <c r="ED100" s="7"/>
      <c r="EE100" s="7"/>
      <c r="EF100" s="7"/>
      <c r="EG100" s="7"/>
      <c r="EH100" s="7"/>
      <c r="EI100" s="7"/>
    </row>
    <row r="101" spans="1:139" ht="14.1" hidden="1" customHeight="1" x14ac:dyDescent="0.25">
      <c r="A101" s="770" t="s">
        <v>474</v>
      </c>
      <c r="B101" s="770"/>
      <c r="C101" s="770"/>
      <c r="D101" s="272">
        <f t="shared" ref="D101:X101" si="156">COUNTIF(D12:D64,"I.2")</f>
        <v>0</v>
      </c>
      <c r="E101" s="272">
        <f t="shared" si="156"/>
        <v>0</v>
      </c>
      <c r="F101" s="272">
        <f t="shared" si="156"/>
        <v>0</v>
      </c>
      <c r="G101" s="272">
        <f t="shared" si="156"/>
        <v>0</v>
      </c>
      <c r="H101" s="272">
        <f t="shared" si="156"/>
        <v>0</v>
      </c>
      <c r="I101" s="272">
        <f t="shared" si="156"/>
        <v>0</v>
      </c>
      <c r="J101" s="272">
        <f t="shared" si="156"/>
        <v>0</v>
      </c>
      <c r="K101" s="272">
        <f t="shared" si="156"/>
        <v>0</v>
      </c>
      <c r="L101" s="272">
        <f t="shared" si="156"/>
        <v>0</v>
      </c>
      <c r="M101" s="272">
        <f t="shared" si="156"/>
        <v>0</v>
      </c>
      <c r="N101" s="222">
        <f t="shared" si="156"/>
        <v>0</v>
      </c>
      <c r="O101" s="222">
        <f t="shared" si="156"/>
        <v>0</v>
      </c>
      <c r="P101" s="272">
        <f t="shared" si="156"/>
        <v>0</v>
      </c>
      <c r="Q101" s="272">
        <f t="shared" si="156"/>
        <v>0</v>
      </c>
      <c r="R101" s="272">
        <f t="shared" si="156"/>
        <v>4</v>
      </c>
      <c r="S101" s="272">
        <f t="shared" si="156"/>
        <v>4</v>
      </c>
      <c r="T101" s="272">
        <f t="shared" si="156"/>
        <v>4</v>
      </c>
      <c r="U101" s="272">
        <f t="shared" si="156"/>
        <v>0</v>
      </c>
      <c r="V101" s="272">
        <f t="shared" si="156"/>
        <v>0</v>
      </c>
      <c r="W101" s="272">
        <f t="shared" si="156"/>
        <v>0</v>
      </c>
      <c r="X101" s="272">
        <f t="shared" si="156"/>
        <v>0</v>
      </c>
      <c r="Y101" s="2"/>
      <c r="Z101" s="272">
        <f t="shared" si="89"/>
        <v>12</v>
      </c>
      <c r="AA101" s="325">
        <f>Z101</f>
        <v>12</v>
      </c>
      <c r="AB101" s="272">
        <f t="shared" ref="AB101:AV101" si="157">COUNTIF(AB11:AB63,"I.2")</f>
        <v>0</v>
      </c>
      <c r="AC101" s="272">
        <f t="shared" si="157"/>
        <v>0</v>
      </c>
      <c r="AD101" s="272">
        <f t="shared" si="157"/>
        <v>0</v>
      </c>
      <c r="AE101" s="272">
        <f t="shared" si="157"/>
        <v>0</v>
      </c>
      <c r="AF101" s="272">
        <f t="shared" si="157"/>
        <v>0</v>
      </c>
      <c r="AG101" s="272">
        <f t="shared" si="157"/>
        <v>0</v>
      </c>
      <c r="AH101" s="272">
        <f t="shared" si="157"/>
        <v>0</v>
      </c>
      <c r="AI101" s="272">
        <f t="shared" si="157"/>
        <v>0</v>
      </c>
      <c r="AJ101" s="272">
        <f t="shared" si="157"/>
        <v>0</v>
      </c>
      <c r="AK101" s="272">
        <f t="shared" si="157"/>
        <v>0</v>
      </c>
      <c r="AL101" s="272">
        <f t="shared" si="157"/>
        <v>0</v>
      </c>
      <c r="AM101" s="272">
        <f t="shared" si="157"/>
        <v>0</v>
      </c>
      <c r="AN101" s="272">
        <f t="shared" si="157"/>
        <v>0</v>
      </c>
      <c r="AO101" s="272">
        <f t="shared" si="157"/>
        <v>0</v>
      </c>
      <c r="AP101" s="272">
        <f t="shared" si="157"/>
        <v>4</v>
      </c>
      <c r="AQ101" s="272">
        <f t="shared" si="157"/>
        <v>4</v>
      </c>
      <c r="AR101" s="272">
        <f t="shared" si="157"/>
        <v>4</v>
      </c>
      <c r="AS101" s="272">
        <f t="shared" si="157"/>
        <v>0</v>
      </c>
      <c r="AT101" s="272">
        <f t="shared" si="157"/>
        <v>0</v>
      </c>
      <c r="AU101" s="272">
        <f t="shared" si="157"/>
        <v>0</v>
      </c>
      <c r="AV101" s="324">
        <f t="shared" si="157"/>
        <v>0</v>
      </c>
      <c r="AW101" s="324">
        <f t="shared" si="92"/>
        <v>12</v>
      </c>
      <c r="AX101" s="324">
        <f>AW101</f>
        <v>12</v>
      </c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82"/>
      <c r="EC101" s="182"/>
      <c r="ED101" s="7"/>
      <c r="EE101" s="7"/>
      <c r="EF101" s="7"/>
      <c r="EG101" s="7"/>
      <c r="EH101" s="7"/>
      <c r="EI101" s="7"/>
    </row>
    <row r="102" spans="1:139" ht="14.1" hidden="1" customHeight="1" x14ac:dyDescent="0.25">
      <c r="A102" s="770" t="s">
        <v>568</v>
      </c>
      <c r="B102" s="770"/>
      <c r="C102" s="770"/>
      <c r="D102" s="272">
        <f>COUNTIF(D12:D64,"I.23")</f>
        <v>3</v>
      </c>
      <c r="E102" s="272">
        <f t="shared" ref="E102:X102" si="158">COUNTIF(E12:E64,"I.23")</f>
        <v>3</v>
      </c>
      <c r="F102" s="272">
        <f t="shared" si="158"/>
        <v>3</v>
      </c>
      <c r="G102" s="272">
        <f t="shared" si="158"/>
        <v>0</v>
      </c>
      <c r="H102" s="272">
        <f t="shared" si="158"/>
        <v>0</v>
      </c>
      <c r="I102" s="272">
        <f t="shared" si="158"/>
        <v>0</v>
      </c>
      <c r="J102" s="272">
        <f t="shared" si="158"/>
        <v>0</v>
      </c>
      <c r="K102" s="272">
        <f t="shared" si="158"/>
        <v>4</v>
      </c>
      <c r="L102" s="272">
        <f t="shared" si="158"/>
        <v>4</v>
      </c>
      <c r="M102" s="272">
        <f t="shared" si="158"/>
        <v>4</v>
      </c>
      <c r="N102" s="272">
        <f t="shared" si="158"/>
        <v>0</v>
      </c>
      <c r="O102" s="272">
        <f t="shared" si="158"/>
        <v>0</v>
      </c>
      <c r="P102" s="272">
        <f t="shared" si="158"/>
        <v>0</v>
      </c>
      <c r="Q102" s="272">
        <f t="shared" si="158"/>
        <v>0</v>
      </c>
      <c r="R102" s="272">
        <f t="shared" si="158"/>
        <v>0</v>
      </c>
      <c r="S102" s="272">
        <f t="shared" si="158"/>
        <v>0</v>
      </c>
      <c r="T102" s="272">
        <f t="shared" si="158"/>
        <v>0</v>
      </c>
      <c r="U102" s="272">
        <f t="shared" si="158"/>
        <v>0</v>
      </c>
      <c r="V102" s="272">
        <f t="shared" si="158"/>
        <v>0</v>
      </c>
      <c r="W102" s="272">
        <f t="shared" si="158"/>
        <v>0</v>
      </c>
      <c r="X102" s="272">
        <f t="shared" si="158"/>
        <v>0</v>
      </c>
      <c r="Y102" s="2"/>
      <c r="Z102" s="272">
        <f t="shared" si="89"/>
        <v>21</v>
      </c>
      <c r="AA102" s="767">
        <f>Z102+Z103</f>
        <v>27</v>
      </c>
      <c r="AB102" s="272">
        <f>COUNTIF(AB12:AB64,"I.23")</f>
        <v>3</v>
      </c>
      <c r="AC102" s="272">
        <f t="shared" ref="AC102:AV102" si="159">COUNTIF(AC12:AC64,"I.23")</f>
        <v>3</v>
      </c>
      <c r="AD102" s="272">
        <f t="shared" si="159"/>
        <v>3</v>
      </c>
      <c r="AE102" s="272">
        <f t="shared" si="159"/>
        <v>0</v>
      </c>
      <c r="AF102" s="272">
        <f t="shared" si="159"/>
        <v>0</v>
      </c>
      <c r="AG102" s="272">
        <f t="shared" si="159"/>
        <v>0</v>
      </c>
      <c r="AH102" s="272">
        <f t="shared" si="159"/>
        <v>0</v>
      </c>
      <c r="AI102" s="272">
        <f t="shared" si="159"/>
        <v>4</v>
      </c>
      <c r="AJ102" s="272">
        <f t="shared" si="159"/>
        <v>4</v>
      </c>
      <c r="AK102" s="272">
        <f t="shared" si="159"/>
        <v>4</v>
      </c>
      <c r="AL102" s="272">
        <f t="shared" si="159"/>
        <v>0</v>
      </c>
      <c r="AM102" s="272">
        <f t="shared" si="159"/>
        <v>0</v>
      </c>
      <c r="AN102" s="272">
        <f t="shared" si="159"/>
        <v>0</v>
      </c>
      <c r="AO102" s="272">
        <f t="shared" si="159"/>
        <v>0</v>
      </c>
      <c r="AP102" s="272">
        <f t="shared" si="159"/>
        <v>0</v>
      </c>
      <c r="AQ102" s="272">
        <f t="shared" si="159"/>
        <v>0</v>
      </c>
      <c r="AR102" s="272">
        <f t="shared" si="159"/>
        <v>0</v>
      </c>
      <c r="AS102" s="272">
        <f t="shared" si="159"/>
        <v>0</v>
      </c>
      <c r="AT102" s="272">
        <f t="shared" si="159"/>
        <v>0</v>
      </c>
      <c r="AU102" s="272">
        <f t="shared" si="159"/>
        <v>0</v>
      </c>
      <c r="AV102" s="324">
        <f t="shared" si="159"/>
        <v>0</v>
      </c>
      <c r="AW102" s="324">
        <f t="shared" si="92"/>
        <v>21</v>
      </c>
      <c r="AX102" s="766">
        <f>AW102+AW103</f>
        <v>27</v>
      </c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82"/>
      <c r="EC102" s="182"/>
      <c r="ED102" s="7"/>
      <c r="EE102" s="7"/>
      <c r="EF102" s="7"/>
      <c r="EG102" s="7"/>
      <c r="EH102" s="7"/>
      <c r="EI102" s="7"/>
    </row>
    <row r="103" spans="1:139" ht="14.1" hidden="1" customHeight="1" x14ac:dyDescent="0.25">
      <c r="A103" s="326" t="s">
        <v>568</v>
      </c>
      <c r="B103" s="326"/>
      <c r="C103" s="326"/>
      <c r="D103" s="272">
        <f>COUNTIF(D12:D64,"T.23")</f>
        <v>0</v>
      </c>
      <c r="E103" s="272">
        <f t="shared" ref="E103:X103" si="160">COUNTIF(E12:E64,"T.23")</f>
        <v>0</v>
      </c>
      <c r="F103" s="272">
        <f t="shared" si="160"/>
        <v>0</v>
      </c>
      <c r="G103" s="272">
        <f t="shared" si="160"/>
        <v>0</v>
      </c>
      <c r="H103" s="272">
        <f t="shared" si="160"/>
        <v>0</v>
      </c>
      <c r="I103" s="272">
        <f t="shared" si="160"/>
        <v>0</v>
      </c>
      <c r="J103" s="272">
        <f t="shared" si="160"/>
        <v>0</v>
      </c>
      <c r="K103" s="272">
        <f t="shared" si="160"/>
        <v>0</v>
      </c>
      <c r="L103" s="272">
        <f t="shared" si="160"/>
        <v>0</v>
      </c>
      <c r="M103" s="272">
        <f t="shared" si="160"/>
        <v>0</v>
      </c>
      <c r="N103" s="272">
        <f t="shared" si="160"/>
        <v>0</v>
      </c>
      <c r="O103" s="272">
        <f t="shared" si="160"/>
        <v>0</v>
      </c>
      <c r="P103" s="272">
        <f t="shared" si="160"/>
        <v>0</v>
      </c>
      <c r="Q103" s="272">
        <f t="shared" si="160"/>
        <v>0</v>
      </c>
      <c r="R103" s="272">
        <f t="shared" si="160"/>
        <v>0</v>
      </c>
      <c r="S103" s="272">
        <f t="shared" si="160"/>
        <v>0</v>
      </c>
      <c r="T103" s="272">
        <f t="shared" si="160"/>
        <v>0</v>
      </c>
      <c r="U103" s="272">
        <f t="shared" si="160"/>
        <v>0</v>
      </c>
      <c r="V103" s="272">
        <f t="shared" si="160"/>
        <v>2</v>
      </c>
      <c r="W103" s="272">
        <f t="shared" si="160"/>
        <v>2</v>
      </c>
      <c r="X103" s="272">
        <f t="shared" si="160"/>
        <v>2</v>
      </c>
      <c r="Y103" s="2"/>
      <c r="Z103" s="272">
        <f t="shared" si="89"/>
        <v>6</v>
      </c>
      <c r="AA103" s="767"/>
      <c r="AB103" s="272">
        <f>COUNTIF(AB12:AB64,"T.23")</f>
        <v>0</v>
      </c>
      <c r="AC103" s="272">
        <f t="shared" ref="AC103:AV103" si="161">COUNTIF(AC12:AC64,"T.23")</f>
        <v>0</v>
      </c>
      <c r="AD103" s="272">
        <f t="shared" si="161"/>
        <v>0</v>
      </c>
      <c r="AE103" s="272">
        <f t="shared" si="161"/>
        <v>0</v>
      </c>
      <c r="AF103" s="272">
        <f t="shared" si="161"/>
        <v>0</v>
      </c>
      <c r="AG103" s="272">
        <f t="shared" si="161"/>
        <v>0</v>
      </c>
      <c r="AH103" s="272">
        <f t="shared" si="161"/>
        <v>0</v>
      </c>
      <c r="AI103" s="272">
        <f t="shared" si="161"/>
        <v>0</v>
      </c>
      <c r="AJ103" s="272">
        <f t="shared" si="161"/>
        <v>0</v>
      </c>
      <c r="AK103" s="272">
        <f t="shared" si="161"/>
        <v>0</v>
      </c>
      <c r="AL103" s="272">
        <f t="shared" si="161"/>
        <v>0</v>
      </c>
      <c r="AM103" s="272">
        <f t="shared" si="161"/>
        <v>0</v>
      </c>
      <c r="AN103" s="272">
        <f t="shared" si="161"/>
        <v>0</v>
      </c>
      <c r="AO103" s="272">
        <f t="shared" si="161"/>
        <v>0</v>
      </c>
      <c r="AP103" s="272">
        <f t="shared" si="161"/>
        <v>0</v>
      </c>
      <c r="AQ103" s="272">
        <f t="shared" si="161"/>
        <v>0</v>
      </c>
      <c r="AR103" s="272">
        <f t="shared" si="161"/>
        <v>0</v>
      </c>
      <c r="AS103" s="272">
        <f t="shared" si="161"/>
        <v>0</v>
      </c>
      <c r="AT103" s="272">
        <f t="shared" si="161"/>
        <v>2</v>
      </c>
      <c r="AU103" s="272">
        <f t="shared" si="161"/>
        <v>2</v>
      </c>
      <c r="AV103" s="324">
        <f t="shared" si="161"/>
        <v>2</v>
      </c>
      <c r="AW103" s="324">
        <f t="shared" si="92"/>
        <v>6</v>
      </c>
      <c r="AX103" s="766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82"/>
      <c r="EC103" s="182"/>
      <c r="ED103" s="7"/>
      <c r="EE103" s="7"/>
      <c r="EF103" s="7"/>
      <c r="EG103" s="7"/>
      <c r="EH103" s="7"/>
      <c r="EI103" s="7"/>
    </row>
    <row r="104" spans="1:139" ht="14.1" hidden="1" customHeight="1" x14ac:dyDescent="0.25">
      <c r="A104" s="770" t="s">
        <v>475</v>
      </c>
      <c r="B104" s="770"/>
      <c r="C104" s="770"/>
      <c r="D104" s="272">
        <f t="shared" ref="D104:X104" si="162">COUNTIF(D12:D64,"J.4")</f>
        <v>3</v>
      </c>
      <c r="E104" s="272">
        <f t="shared" si="162"/>
        <v>3</v>
      </c>
      <c r="F104" s="272">
        <f t="shared" si="162"/>
        <v>3</v>
      </c>
      <c r="G104" s="272">
        <f t="shared" si="162"/>
        <v>0</v>
      </c>
      <c r="H104" s="272">
        <f t="shared" si="162"/>
        <v>0</v>
      </c>
      <c r="I104" s="272">
        <f t="shared" si="162"/>
        <v>0</v>
      </c>
      <c r="J104" s="272">
        <f t="shared" si="162"/>
        <v>0</v>
      </c>
      <c r="K104" s="272">
        <f t="shared" si="162"/>
        <v>0</v>
      </c>
      <c r="L104" s="272">
        <f t="shared" si="162"/>
        <v>0</v>
      </c>
      <c r="M104" s="272">
        <f t="shared" si="162"/>
        <v>0</v>
      </c>
      <c r="N104" s="222">
        <f t="shared" si="162"/>
        <v>0</v>
      </c>
      <c r="O104" s="222">
        <f t="shared" si="162"/>
        <v>0</v>
      </c>
      <c r="P104" s="272">
        <f t="shared" si="162"/>
        <v>0</v>
      </c>
      <c r="Q104" s="272">
        <f t="shared" si="162"/>
        <v>0</v>
      </c>
      <c r="R104" s="272">
        <f t="shared" si="162"/>
        <v>4</v>
      </c>
      <c r="S104" s="272">
        <f t="shared" si="162"/>
        <v>4</v>
      </c>
      <c r="T104" s="272">
        <f t="shared" si="162"/>
        <v>4</v>
      </c>
      <c r="U104" s="272">
        <f t="shared" si="162"/>
        <v>0</v>
      </c>
      <c r="V104" s="272">
        <f t="shared" si="162"/>
        <v>0</v>
      </c>
      <c r="W104" s="272">
        <f t="shared" si="162"/>
        <v>0</v>
      </c>
      <c r="X104" s="272">
        <f t="shared" si="162"/>
        <v>0</v>
      </c>
      <c r="Y104" s="2"/>
      <c r="Z104" s="272">
        <f t="shared" si="89"/>
        <v>21</v>
      </c>
      <c r="AA104" s="767">
        <f>Z104+Z105</f>
        <v>24</v>
      </c>
      <c r="AB104" s="272">
        <f t="shared" ref="AB104:AV104" si="163">COUNTIF(AB11:AB63,"J.4")</f>
        <v>3</v>
      </c>
      <c r="AC104" s="272">
        <f t="shared" si="163"/>
        <v>3</v>
      </c>
      <c r="AD104" s="272">
        <f t="shared" si="163"/>
        <v>3</v>
      </c>
      <c r="AE104" s="272">
        <f t="shared" si="163"/>
        <v>0</v>
      </c>
      <c r="AF104" s="272">
        <f t="shared" si="163"/>
        <v>0</v>
      </c>
      <c r="AG104" s="272">
        <f t="shared" si="163"/>
        <v>0</v>
      </c>
      <c r="AH104" s="272">
        <f t="shared" si="163"/>
        <v>0</v>
      </c>
      <c r="AI104" s="272">
        <f t="shared" si="163"/>
        <v>0</v>
      </c>
      <c r="AJ104" s="272">
        <f t="shared" si="163"/>
        <v>0</v>
      </c>
      <c r="AK104" s="272">
        <f t="shared" si="163"/>
        <v>0</v>
      </c>
      <c r="AL104" s="272">
        <f t="shared" si="163"/>
        <v>0</v>
      </c>
      <c r="AM104" s="272">
        <f t="shared" si="163"/>
        <v>0</v>
      </c>
      <c r="AN104" s="272">
        <f t="shared" si="163"/>
        <v>0</v>
      </c>
      <c r="AO104" s="272">
        <f t="shared" si="163"/>
        <v>0</v>
      </c>
      <c r="AP104" s="272">
        <f t="shared" si="163"/>
        <v>4</v>
      </c>
      <c r="AQ104" s="272">
        <f t="shared" si="163"/>
        <v>4</v>
      </c>
      <c r="AR104" s="272">
        <f t="shared" si="163"/>
        <v>4</v>
      </c>
      <c r="AS104" s="272">
        <f t="shared" si="163"/>
        <v>0</v>
      </c>
      <c r="AT104" s="272">
        <f t="shared" si="163"/>
        <v>0</v>
      </c>
      <c r="AU104" s="272">
        <f t="shared" si="163"/>
        <v>0</v>
      </c>
      <c r="AV104" s="324">
        <f t="shared" si="163"/>
        <v>0</v>
      </c>
      <c r="AW104" s="324">
        <f t="shared" si="92"/>
        <v>21</v>
      </c>
      <c r="AX104" s="766">
        <f>AW104+AW105</f>
        <v>24</v>
      </c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82"/>
      <c r="EC104" s="182"/>
      <c r="ED104" s="7"/>
      <c r="EE104" s="7"/>
      <c r="EF104" s="7"/>
      <c r="EG104" s="7"/>
      <c r="EH104" s="7"/>
      <c r="EI104" s="7"/>
    </row>
    <row r="105" spans="1:139" ht="14.1" hidden="1" customHeight="1" x14ac:dyDescent="0.25">
      <c r="A105" s="326" t="s">
        <v>599</v>
      </c>
      <c r="B105" s="326"/>
      <c r="C105" s="326"/>
      <c r="D105" s="272">
        <f>COUNTIF(D12:D64,"JL.4")</f>
        <v>0</v>
      </c>
      <c r="E105" s="272">
        <f t="shared" ref="E105:X105" si="164">COUNTIF(E12:E64,"JL.4")</f>
        <v>0</v>
      </c>
      <c r="F105" s="272">
        <f t="shared" si="164"/>
        <v>0</v>
      </c>
      <c r="G105" s="272">
        <f t="shared" si="164"/>
        <v>3</v>
      </c>
      <c r="H105" s="272">
        <f t="shared" si="164"/>
        <v>0</v>
      </c>
      <c r="I105" s="272">
        <f t="shared" si="164"/>
        <v>0</v>
      </c>
      <c r="J105" s="272">
        <f t="shared" si="164"/>
        <v>0</v>
      </c>
      <c r="K105" s="272">
        <f t="shared" si="164"/>
        <v>0</v>
      </c>
      <c r="L105" s="272">
        <f t="shared" si="164"/>
        <v>0</v>
      </c>
      <c r="M105" s="272">
        <f t="shared" si="164"/>
        <v>0</v>
      </c>
      <c r="N105" s="272">
        <f t="shared" si="164"/>
        <v>0</v>
      </c>
      <c r="O105" s="272">
        <f t="shared" si="164"/>
        <v>0</v>
      </c>
      <c r="P105" s="272">
        <f t="shared" si="164"/>
        <v>0</v>
      </c>
      <c r="Q105" s="272">
        <f t="shared" si="164"/>
        <v>0</v>
      </c>
      <c r="R105" s="272">
        <f t="shared" si="164"/>
        <v>0</v>
      </c>
      <c r="S105" s="272">
        <f t="shared" si="164"/>
        <v>0</v>
      </c>
      <c r="T105" s="272">
        <f t="shared" si="164"/>
        <v>0</v>
      </c>
      <c r="U105" s="272">
        <f t="shared" si="164"/>
        <v>0</v>
      </c>
      <c r="V105" s="272">
        <f t="shared" si="164"/>
        <v>0</v>
      </c>
      <c r="W105" s="272">
        <f t="shared" si="164"/>
        <v>0</v>
      </c>
      <c r="X105" s="272">
        <f t="shared" si="164"/>
        <v>0</v>
      </c>
      <c r="Y105" s="2"/>
      <c r="Z105" s="272">
        <f t="shared" si="89"/>
        <v>3</v>
      </c>
      <c r="AA105" s="767"/>
      <c r="AB105" s="272">
        <f>COUNTIF(AB12:AB64,"JL.4")</f>
        <v>0</v>
      </c>
      <c r="AC105" s="272">
        <f t="shared" ref="AC105:AV105" si="165">COUNTIF(AC12:AC64,"JL.4")</f>
        <v>0</v>
      </c>
      <c r="AD105" s="272">
        <f t="shared" si="165"/>
        <v>0</v>
      </c>
      <c r="AE105" s="272">
        <f t="shared" si="165"/>
        <v>3</v>
      </c>
      <c r="AF105" s="272">
        <f t="shared" si="165"/>
        <v>0</v>
      </c>
      <c r="AG105" s="272">
        <f t="shared" si="165"/>
        <v>0</v>
      </c>
      <c r="AH105" s="272">
        <f t="shared" si="165"/>
        <v>0</v>
      </c>
      <c r="AI105" s="272">
        <f t="shared" si="165"/>
        <v>0</v>
      </c>
      <c r="AJ105" s="272">
        <f t="shared" si="165"/>
        <v>0</v>
      </c>
      <c r="AK105" s="272">
        <f t="shared" si="165"/>
        <v>0</v>
      </c>
      <c r="AL105" s="272">
        <f t="shared" si="165"/>
        <v>0</v>
      </c>
      <c r="AM105" s="272">
        <f t="shared" si="165"/>
        <v>0</v>
      </c>
      <c r="AN105" s="272">
        <f t="shared" si="165"/>
        <v>0</v>
      </c>
      <c r="AO105" s="272">
        <f t="shared" si="165"/>
        <v>0</v>
      </c>
      <c r="AP105" s="272">
        <f t="shared" si="165"/>
        <v>0</v>
      </c>
      <c r="AQ105" s="272">
        <f t="shared" si="165"/>
        <v>0</v>
      </c>
      <c r="AR105" s="272">
        <f t="shared" si="165"/>
        <v>0</v>
      </c>
      <c r="AS105" s="272">
        <f t="shared" si="165"/>
        <v>0</v>
      </c>
      <c r="AT105" s="272">
        <f t="shared" si="165"/>
        <v>0</v>
      </c>
      <c r="AU105" s="272">
        <f t="shared" si="165"/>
        <v>0</v>
      </c>
      <c r="AV105" s="324">
        <f t="shared" si="165"/>
        <v>0</v>
      </c>
      <c r="AW105" s="324">
        <f t="shared" si="92"/>
        <v>3</v>
      </c>
      <c r="AX105" s="766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82"/>
      <c r="EC105" s="182"/>
      <c r="ED105" s="7"/>
      <c r="EE105" s="7"/>
      <c r="EF105" s="7"/>
      <c r="EG105" s="7"/>
      <c r="EH105" s="7"/>
      <c r="EI105" s="7"/>
    </row>
    <row r="106" spans="1:139" ht="14.1" hidden="1" customHeight="1" x14ac:dyDescent="0.25">
      <c r="A106" s="770" t="s">
        <v>476</v>
      </c>
      <c r="B106" s="770"/>
      <c r="C106" s="770"/>
      <c r="D106" s="272">
        <f t="shared" ref="D106:X106" si="166">COUNTIF(D12:D64,"J.11")</f>
        <v>0</v>
      </c>
      <c r="E106" s="272">
        <f t="shared" si="166"/>
        <v>0</v>
      </c>
      <c r="F106" s="272">
        <f t="shared" si="166"/>
        <v>0</v>
      </c>
      <c r="G106" s="272">
        <f t="shared" si="166"/>
        <v>0</v>
      </c>
      <c r="H106" s="272">
        <f t="shared" si="166"/>
        <v>0</v>
      </c>
      <c r="I106" s="272">
        <f t="shared" si="166"/>
        <v>0</v>
      </c>
      <c r="J106" s="272">
        <f t="shared" si="166"/>
        <v>0</v>
      </c>
      <c r="K106" s="272">
        <f t="shared" si="166"/>
        <v>4</v>
      </c>
      <c r="L106" s="272">
        <f t="shared" si="166"/>
        <v>4</v>
      </c>
      <c r="M106" s="272">
        <f t="shared" si="166"/>
        <v>4</v>
      </c>
      <c r="N106" s="272">
        <f t="shared" si="166"/>
        <v>0</v>
      </c>
      <c r="O106" s="272">
        <f t="shared" si="166"/>
        <v>0</v>
      </c>
      <c r="P106" s="272">
        <f t="shared" si="166"/>
        <v>0</v>
      </c>
      <c r="Q106" s="272">
        <f t="shared" si="166"/>
        <v>0</v>
      </c>
      <c r="R106" s="272">
        <f t="shared" si="166"/>
        <v>0</v>
      </c>
      <c r="S106" s="272">
        <f t="shared" si="166"/>
        <v>0</v>
      </c>
      <c r="T106" s="272">
        <f t="shared" si="166"/>
        <v>0</v>
      </c>
      <c r="U106" s="272">
        <f t="shared" si="166"/>
        <v>0</v>
      </c>
      <c r="V106" s="272">
        <f t="shared" si="166"/>
        <v>0</v>
      </c>
      <c r="W106" s="272">
        <f t="shared" si="166"/>
        <v>0</v>
      </c>
      <c r="X106" s="272">
        <f t="shared" si="166"/>
        <v>0</v>
      </c>
      <c r="Y106" s="2"/>
      <c r="Z106" s="272">
        <f t="shared" si="89"/>
        <v>12</v>
      </c>
      <c r="AA106" s="767">
        <f>Z106+Z107</f>
        <v>12</v>
      </c>
      <c r="AB106" s="272">
        <f t="shared" ref="AB106:AV106" si="167">COUNTIF(AB11:AB63,"J.11")</f>
        <v>0</v>
      </c>
      <c r="AC106" s="272">
        <f t="shared" si="167"/>
        <v>0</v>
      </c>
      <c r="AD106" s="272">
        <f t="shared" si="167"/>
        <v>0</v>
      </c>
      <c r="AE106" s="272">
        <f t="shared" si="167"/>
        <v>0</v>
      </c>
      <c r="AF106" s="272">
        <f t="shared" si="167"/>
        <v>0</v>
      </c>
      <c r="AG106" s="272">
        <f t="shared" si="167"/>
        <v>0</v>
      </c>
      <c r="AH106" s="272">
        <f t="shared" si="167"/>
        <v>0</v>
      </c>
      <c r="AI106" s="272">
        <f t="shared" si="167"/>
        <v>4</v>
      </c>
      <c r="AJ106" s="272">
        <f t="shared" si="167"/>
        <v>4</v>
      </c>
      <c r="AK106" s="272">
        <f t="shared" si="167"/>
        <v>4</v>
      </c>
      <c r="AL106" s="272">
        <f t="shared" si="167"/>
        <v>0</v>
      </c>
      <c r="AM106" s="272">
        <f t="shared" si="167"/>
        <v>0</v>
      </c>
      <c r="AN106" s="272">
        <f t="shared" si="167"/>
        <v>0</v>
      </c>
      <c r="AO106" s="272">
        <f t="shared" si="167"/>
        <v>0</v>
      </c>
      <c r="AP106" s="272">
        <f t="shared" si="167"/>
        <v>0</v>
      </c>
      <c r="AQ106" s="272">
        <f t="shared" si="167"/>
        <v>0</v>
      </c>
      <c r="AR106" s="272">
        <f t="shared" si="167"/>
        <v>0</v>
      </c>
      <c r="AS106" s="272">
        <f t="shared" si="167"/>
        <v>0</v>
      </c>
      <c r="AT106" s="272">
        <f t="shared" si="167"/>
        <v>0</v>
      </c>
      <c r="AU106" s="272">
        <f t="shared" si="167"/>
        <v>0</v>
      </c>
      <c r="AV106" s="324">
        <f t="shared" si="167"/>
        <v>0</v>
      </c>
      <c r="AW106" s="324">
        <f t="shared" si="92"/>
        <v>12</v>
      </c>
      <c r="AX106" s="766">
        <f>AW106+AW107</f>
        <v>12</v>
      </c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82"/>
      <c r="EC106" s="182"/>
      <c r="ED106" s="7"/>
      <c r="EE106" s="7"/>
      <c r="EF106" s="7"/>
      <c r="EG106" s="7"/>
      <c r="EH106" s="7"/>
      <c r="EI106" s="7"/>
    </row>
    <row r="107" spans="1:139" ht="14.1" hidden="1" customHeight="1" x14ac:dyDescent="0.25">
      <c r="A107" s="770" t="s">
        <v>482</v>
      </c>
      <c r="B107" s="770"/>
      <c r="C107" s="770"/>
      <c r="D107" s="272">
        <f t="shared" ref="D107:X107" si="168">COUNTIF(D12:D64,"JL.11")</f>
        <v>0</v>
      </c>
      <c r="E107" s="272">
        <f t="shared" si="168"/>
        <v>0</v>
      </c>
      <c r="F107" s="272">
        <f t="shared" si="168"/>
        <v>0</v>
      </c>
      <c r="G107" s="272">
        <f t="shared" si="168"/>
        <v>0</v>
      </c>
      <c r="H107" s="272">
        <f t="shared" si="168"/>
        <v>0</v>
      </c>
      <c r="I107" s="272">
        <f t="shared" si="168"/>
        <v>0</v>
      </c>
      <c r="J107" s="272">
        <f t="shared" si="168"/>
        <v>0</v>
      </c>
      <c r="K107" s="272">
        <f t="shared" si="168"/>
        <v>0</v>
      </c>
      <c r="L107" s="272">
        <f t="shared" si="168"/>
        <v>0</v>
      </c>
      <c r="M107" s="272">
        <f t="shared" si="168"/>
        <v>0</v>
      </c>
      <c r="N107" s="272">
        <f t="shared" si="168"/>
        <v>0</v>
      </c>
      <c r="O107" s="272">
        <f t="shared" si="168"/>
        <v>0</v>
      </c>
      <c r="P107" s="272">
        <f t="shared" si="168"/>
        <v>0</v>
      </c>
      <c r="Q107" s="272">
        <f t="shared" si="168"/>
        <v>0</v>
      </c>
      <c r="R107" s="272">
        <f t="shared" si="168"/>
        <v>0</v>
      </c>
      <c r="S107" s="272">
        <f t="shared" si="168"/>
        <v>0</v>
      </c>
      <c r="T107" s="272">
        <f t="shared" si="168"/>
        <v>0</v>
      </c>
      <c r="U107" s="272">
        <f t="shared" si="168"/>
        <v>0</v>
      </c>
      <c r="V107" s="272">
        <f t="shared" si="168"/>
        <v>0</v>
      </c>
      <c r="W107" s="272">
        <f t="shared" si="168"/>
        <v>0</v>
      </c>
      <c r="X107" s="272">
        <f t="shared" si="168"/>
        <v>0</v>
      </c>
      <c r="Y107" s="2"/>
      <c r="Z107" s="272">
        <f t="shared" si="89"/>
        <v>0</v>
      </c>
      <c r="AA107" s="767"/>
      <c r="AB107" s="272">
        <f t="shared" ref="AB107:AV107" si="169">COUNTIF(AB11:AB63,"JL.11")</f>
        <v>0</v>
      </c>
      <c r="AC107" s="272">
        <f t="shared" si="169"/>
        <v>0</v>
      </c>
      <c r="AD107" s="272">
        <f t="shared" si="169"/>
        <v>0</v>
      </c>
      <c r="AE107" s="272">
        <f t="shared" si="169"/>
        <v>0</v>
      </c>
      <c r="AF107" s="272">
        <f t="shared" si="169"/>
        <v>0</v>
      </c>
      <c r="AG107" s="272">
        <f t="shared" si="169"/>
        <v>0</v>
      </c>
      <c r="AH107" s="272">
        <f t="shared" si="169"/>
        <v>0</v>
      </c>
      <c r="AI107" s="272">
        <f t="shared" si="169"/>
        <v>0</v>
      </c>
      <c r="AJ107" s="272">
        <f t="shared" si="169"/>
        <v>0</v>
      </c>
      <c r="AK107" s="272">
        <f t="shared" si="169"/>
        <v>0</v>
      </c>
      <c r="AL107" s="272">
        <f t="shared" si="169"/>
        <v>0</v>
      </c>
      <c r="AM107" s="272">
        <f t="shared" si="169"/>
        <v>0</v>
      </c>
      <c r="AN107" s="272">
        <f t="shared" si="169"/>
        <v>0</v>
      </c>
      <c r="AO107" s="272">
        <f t="shared" si="169"/>
        <v>0</v>
      </c>
      <c r="AP107" s="272">
        <f t="shared" si="169"/>
        <v>0</v>
      </c>
      <c r="AQ107" s="272">
        <f t="shared" si="169"/>
        <v>0</v>
      </c>
      <c r="AR107" s="272">
        <f t="shared" si="169"/>
        <v>0</v>
      </c>
      <c r="AS107" s="272">
        <f t="shared" si="169"/>
        <v>0</v>
      </c>
      <c r="AT107" s="272">
        <f t="shared" si="169"/>
        <v>0</v>
      </c>
      <c r="AU107" s="272">
        <f t="shared" si="169"/>
        <v>0</v>
      </c>
      <c r="AV107" s="324">
        <f t="shared" si="169"/>
        <v>0</v>
      </c>
      <c r="AW107" s="324">
        <f t="shared" si="92"/>
        <v>0</v>
      </c>
      <c r="AX107" s="766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82"/>
      <c r="EC107" s="182"/>
      <c r="ED107" s="7"/>
      <c r="EE107" s="7"/>
      <c r="EF107" s="7"/>
      <c r="EG107" s="7"/>
      <c r="EH107" s="7"/>
      <c r="EI107" s="7"/>
    </row>
    <row r="108" spans="1:139" ht="14.1" hidden="1" customHeight="1" x14ac:dyDescent="0.25">
      <c r="A108" s="326" t="s">
        <v>566</v>
      </c>
      <c r="B108" s="326"/>
      <c r="C108" s="326"/>
      <c r="D108" s="272">
        <f>COUNTIF(D12:D64,"JL.17")</f>
        <v>0</v>
      </c>
      <c r="E108" s="272">
        <f t="shared" ref="E108:X108" si="170">COUNTIF(E12:E64,"JL.17")</f>
        <v>0</v>
      </c>
      <c r="F108" s="272">
        <f t="shared" si="170"/>
        <v>0</v>
      </c>
      <c r="G108" s="272">
        <f t="shared" si="170"/>
        <v>0</v>
      </c>
      <c r="H108" s="272">
        <f t="shared" si="170"/>
        <v>3</v>
      </c>
      <c r="I108" s="272">
        <f t="shared" si="170"/>
        <v>0</v>
      </c>
      <c r="J108" s="272">
        <f t="shared" si="170"/>
        <v>0</v>
      </c>
      <c r="K108" s="272">
        <f t="shared" si="170"/>
        <v>0</v>
      </c>
      <c r="L108" s="272">
        <f t="shared" si="170"/>
        <v>0</v>
      </c>
      <c r="M108" s="272">
        <f t="shared" si="170"/>
        <v>0</v>
      </c>
      <c r="N108" s="272">
        <f t="shared" si="170"/>
        <v>4</v>
      </c>
      <c r="O108" s="272">
        <f t="shared" si="170"/>
        <v>4</v>
      </c>
      <c r="P108" s="272">
        <f t="shared" si="170"/>
        <v>0</v>
      </c>
      <c r="Q108" s="272">
        <f t="shared" si="170"/>
        <v>0</v>
      </c>
      <c r="R108" s="272">
        <f t="shared" si="170"/>
        <v>0</v>
      </c>
      <c r="S108" s="272">
        <f t="shared" si="170"/>
        <v>0</v>
      </c>
      <c r="T108" s="272">
        <f t="shared" si="170"/>
        <v>0</v>
      </c>
      <c r="U108" s="272">
        <f t="shared" si="170"/>
        <v>4</v>
      </c>
      <c r="V108" s="272">
        <f t="shared" si="170"/>
        <v>4</v>
      </c>
      <c r="W108" s="272">
        <f t="shared" si="170"/>
        <v>0</v>
      </c>
      <c r="X108" s="272">
        <f t="shared" si="170"/>
        <v>0</v>
      </c>
      <c r="Y108" s="2"/>
      <c r="Z108" s="272">
        <f t="shared" si="89"/>
        <v>19</v>
      </c>
      <c r="AA108" s="767">
        <f>Z108+Z109</f>
        <v>27</v>
      </c>
      <c r="AB108" s="272">
        <f>COUNTIF(AB12:AB64,"JL.17")</f>
        <v>0</v>
      </c>
      <c r="AC108" s="272">
        <f t="shared" ref="AC108:AV108" si="171">COUNTIF(AC12:AC64,"JL.17")</f>
        <v>0</v>
      </c>
      <c r="AD108" s="272">
        <f t="shared" si="171"/>
        <v>0</v>
      </c>
      <c r="AE108" s="272">
        <f t="shared" si="171"/>
        <v>0</v>
      </c>
      <c r="AF108" s="272">
        <f t="shared" si="171"/>
        <v>3</v>
      </c>
      <c r="AG108" s="272">
        <f t="shared" si="171"/>
        <v>0</v>
      </c>
      <c r="AH108" s="272">
        <f t="shared" si="171"/>
        <v>0</v>
      </c>
      <c r="AI108" s="272">
        <f t="shared" si="171"/>
        <v>0</v>
      </c>
      <c r="AJ108" s="272">
        <f t="shared" si="171"/>
        <v>0</v>
      </c>
      <c r="AK108" s="272">
        <f t="shared" si="171"/>
        <v>0</v>
      </c>
      <c r="AL108" s="272">
        <f t="shared" si="171"/>
        <v>4</v>
      </c>
      <c r="AM108" s="272">
        <f t="shared" si="171"/>
        <v>4</v>
      </c>
      <c r="AN108" s="272">
        <f t="shared" si="171"/>
        <v>0</v>
      </c>
      <c r="AO108" s="272">
        <f t="shared" si="171"/>
        <v>0</v>
      </c>
      <c r="AP108" s="272">
        <f t="shared" si="171"/>
        <v>0</v>
      </c>
      <c r="AQ108" s="272">
        <f t="shared" si="171"/>
        <v>0</v>
      </c>
      <c r="AR108" s="272">
        <f t="shared" si="171"/>
        <v>0</v>
      </c>
      <c r="AS108" s="272">
        <f t="shared" si="171"/>
        <v>4</v>
      </c>
      <c r="AT108" s="272">
        <f t="shared" si="171"/>
        <v>4</v>
      </c>
      <c r="AU108" s="272">
        <f t="shared" si="171"/>
        <v>0</v>
      </c>
      <c r="AV108" s="324">
        <f t="shared" si="171"/>
        <v>0</v>
      </c>
      <c r="AW108" s="324">
        <f t="shared" si="92"/>
        <v>19</v>
      </c>
      <c r="AX108" s="766">
        <f>AW108+AW109</f>
        <v>27</v>
      </c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82"/>
      <c r="EC108" s="182"/>
      <c r="ED108" s="7"/>
      <c r="EE108" s="7"/>
      <c r="EF108" s="7"/>
      <c r="EG108" s="7"/>
      <c r="EH108" s="7"/>
      <c r="EI108" s="7"/>
    </row>
    <row r="109" spans="1:139" ht="14.1" hidden="1" customHeight="1" x14ac:dyDescent="0.25">
      <c r="A109" s="326" t="s">
        <v>567</v>
      </c>
      <c r="B109" s="326"/>
      <c r="C109" s="326"/>
      <c r="D109" s="272">
        <f>COUNTIF(D12:D64,"T.17")</f>
        <v>0</v>
      </c>
      <c r="E109" s="272">
        <f t="shared" ref="E109:X109" si="172">COUNTIF(E12:E64,"T.17")</f>
        <v>0</v>
      </c>
      <c r="F109" s="272">
        <f t="shared" si="172"/>
        <v>0</v>
      </c>
      <c r="G109" s="272">
        <f t="shared" si="172"/>
        <v>0</v>
      </c>
      <c r="H109" s="272">
        <f t="shared" si="172"/>
        <v>0</v>
      </c>
      <c r="I109" s="272">
        <f t="shared" si="172"/>
        <v>0</v>
      </c>
      <c r="J109" s="272">
        <f t="shared" si="172"/>
        <v>0</v>
      </c>
      <c r="K109" s="272">
        <f t="shared" si="172"/>
        <v>0</v>
      </c>
      <c r="L109" s="272">
        <f t="shared" si="172"/>
        <v>0</v>
      </c>
      <c r="M109" s="272">
        <f t="shared" si="172"/>
        <v>0</v>
      </c>
      <c r="N109" s="272">
        <f t="shared" si="172"/>
        <v>0</v>
      </c>
      <c r="O109" s="272">
        <f t="shared" si="172"/>
        <v>0</v>
      </c>
      <c r="P109" s="272">
        <f t="shared" si="172"/>
        <v>0</v>
      </c>
      <c r="Q109" s="272">
        <f t="shared" si="172"/>
        <v>0</v>
      </c>
      <c r="R109" s="272">
        <f t="shared" si="172"/>
        <v>2</v>
      </c>
      <c r="S109" s="272">
        <f t="shared" si="172"/>
        <v>2</v>
      </c>
      <c r="T109" s="272">
        <f t="shared" si="172"/>
        <v>2</v>
      </c>
      <c r="U109" s="272">
        <f t="shared" si="172"/>
        <v>2</v>
      </c>
      <c r="V109" s="272">
        <f t="shared" si="172"/>
        <v>0</v>
      </c>
      <c r="W109" s="272">
        <f t="shared" si="172"/>
        <v>0</v>
      </c>
      <c r="X109" s="272">
        <f t="shared" si="172"/>
        <v>0</v>
      </c>
      <c r="Y109" s="2"/>
      <c r="Z109" s="272">
        <f>SUM(D109:Y109)</f>
        <v>8</v>
      </c>
      <c r="AA109" s="767"/>
      <c r="AB109" s="272">
        <f>COUNTIF(AB12:AB64,"T.17")</f>
        <v>0</v>
      </c>
      <c r="AC109" s="272">
        <f t="shared" ref="AC109:AV109" si="173">COUNTIF(AC12:AC64,"T.17")</f>
        <v>0</v>
      </c>
      <c r="AD109" s="272">
        <f t="shared" si="173"/>
        <v>0</v>
      </c>
      <c r="AE109" s="272">
        <f t="shared" si="173"/>
        <v>0</v>
      </c>
      <c r="AF109" s="272">
        <f t="shared" si="173"/>
        <v>0</v>
      </c>
      <c r="AG109" s="272">
        <f t="shared" si="173"/>
        <v>0</v>
      </c>
      <c r="AH109" s="272">
        <f t="shared" si="173"/>
        <v>0</v>
      </c>
      <c r="AI109" s="272">
        <f t="shared" si="173"/>
        <v>0</v>
      </c>
      <c r="AJ109" s="272">
        <f t="shared" si="173"/>
        <v>0</v>
      </c>
      <c r="AK109" s="272">
        <f t="shared" si="173"/>
        <v>0</v>
      </c>
      <c r="AL109" s="272">
        <f t="shared" si="173"/>
        <v>0</v>
      </c>
      <c r="AM109" s="272">
        <f t="shared" si="173"/>
        <v>0</v>
      </c>
      <c r="AN109" s="272">
        <f t="shared" si="173"/>
        <v>0</v>
      </c>
      <c r="AO109" s="272">
        <f t="shared" si="173"/>
        <v>0</v>
      </c>
      <c r="AP109" s="272">
        <f t="shared" si="173"/>
        <v>2</v>
      </c>
      <c r="AQ109" s="272">
        <f t="shared" si="173"/>
        <v>2</v>
      </c>
      <c r="AR109" s="272">
        <f t="shared" si="173"/>
        <v>2</v>
      </c>
      <c r="AS109" s="272">
        <f t="shared" si="173"/>
        <v>2</v>
      </c>
      <c r="AT109" s="272">
        <f t="shared" si="173"/>
        <v>0</v>
      </c>
      <c r="AU109" s="272">
        <f t="shared" si="173"/>
        <v>0</v>
      </c>
      <c r="AV109" s="324">
        <f t="shared" si="173"/>
        <v>0</v>
      </c>
      <c r="AW109" s="324">
        <f t="shared" si="92"/>
        <v>8</v>
      </c>
      <c r="AX109" s="766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82"/>
      <c r="EC109" s="182"/>
      <c r="ED109" s="7"/>
      <c r="EE109" s="7"/>
      <c r="EF109" s="7"/>
      <c r="EG109" s="7"/>
      <c r="EH109" s="7"/>
      <c r="EI109" s="7"/>
    </row>
    <row r="110" spans="1:139" ht="14.1" hidden="1" customHeight="1" x14ac:dyDescent="0.25">
      <c r="A110" s="770" t="s">
        <v>478</v>
      </c>
      <c r="B110" s="770"/>
      <c r="C110" s="770"/>
      <c r="D110" s="272">
        <f t="shared" ref="D110:X110" si="174">COUNTIF(D12:D64,"K.5")</f>
        <v>0</v>
      </c>
      <c r="E110" s="272">
        <f t="shared" si="174"/>
        <v>0</v>
      </c>
      <c r="F110" s="272">
        <f t="shared" si="174"/>
        <v>0</v>
      </c>
      <c r="G110" s="272">
        <f t="shared" si="174"/>
        <v>0</v>
      </c>
      <c r="H110" s="272">
        <f t="shared" si="174"/>
        <v>0</v>
      </c>
      <c r="I110" s="272">
        <f t="shared" si="174"/>
        <v>0</v>
      </c>
      <c r="J110" s="272">
        <f t="shared" si="174"/>
        <v>0</v>
      </c>
      <c r="K110" s="272">
        <f t="shared" si="174"/>
        <v>0</v>
      </c>
      <c r="L110" s="272">
        <f t="shared" si="174"/>
        <v>0</v>
      </c>
      <c r="M110" s="272">
        <f t="shared" si="174"/>
        <v>0</v>
      </c>
      <c r="N110" s="222">
        <f t="shared" si="174"/>
        <v>4</v>
      </c>
      <c r="O110" s="222">
        <f t="shared" si="174"/>
        <v>4</v>
      </c>
      <c r="P110" s="272">
        <f t="shared" si="174"/>
        <v>0</v>
      </c>
      <c r="Q110" s="272">
        <f t="shared" si="174"/>
        <v>0</v>
      </c>
      <c r="R110" s="272">
        <f t="shared" si="174"/>
        <v>0</v>
      </c>
      <c r="S110" s="272">
        <f t="shared" si="174"/>
        <v>0</v>
      </c>
      <c r="T110" s="272">
        <f t="shared" si="174"/>
        <v>0</v>
      </c>
      <c r="U110" s="272">
        <f t="shared" si="174"/>
        <v>4</v>
      </c>
      <c r="V110" s="272">
        <f t="shared" si="174"/>
        <v>4</v>
      </c>
      <c r="W110" s="272">
        <f t="shared" si="174"/>
        <v>0</v>
      </c>
      <c r="X110" s="272">
        <f t="shared" si="174"/>
        <v>0</v>
      </c>
      <c r="Y110" s="2"/>
      <c r="Z110" s="272">
        <f t="shared" si="89"/>
        <v>16</v>
      </c>
      <c r="AA110" s="767">
        <f>Z110+Z111</f>
        <v>25</v>
      </c>
      <c r="AB110" s="272">
        <f t="shared" ref="AB110:AV110" si="175">COUNTIF(AB11:AB63,"K.5")</f>
        <v>0</v>
      </c>
      <c r="AC110" s="272">
        <f t="shared" si="175"/>
        <v>0</v>
      </c>
      <c r="AD110" s="272">
        <f t="shared" si="175"/>
        <v>0</v>
      </c>
      <c r="AE110" s="272">
        <f t="shared" si="175"/>
        <v>0</v>
      </c>
      <c r="AF110" s="272">
        <f t="shared" si="175"/>
        <v>0</v>
      </c>
      <c r="AG110" s="272">
        <f t="shared" si="175"/>
        <v>0</v>
      </c>
      <c r="AH110" s="272">
        <f t="shared" si="175"/>
        <v>0</v>
      </c>
      <c r="AI110" s="272">
        <f t="shared" si="175"/>
        <v>0</v>
      </c>
      <c r="AJ110" s="272">
        <f t="shared" si="175"/>
        <v>0</v>
      </c>
      <c r="AK110" s="272">
        <f t="shared" si="175"/>
        <v>0</v>
      </c>
      <c r="AL110" s="272">
        <f t="shared" si="175"/>
        <v>4</v>
      </c>
      <c r="AM110" s="272">
        <f t="shared" si="175"/>
        <v>4</v>
      </c>
      <c r="AN110" s="272">
        <f t="shared" si="175"/>
        <v>0</v>
      </c>
      <c r="AO110" s="272">
        <f t="shared" si="175"/>
        <v>0</v>
      </c>
      <c r="AP110" s="272">
        <f t="shared" si="175"/>
        <v>0</v>
      </c>
      <c r="AQ110" s="272">
        <f t="shared" si="175"/>
        <v>0</v>
      </c>
      <c r="AR110" s="272">
        <f t="shared" si="175"/>
        <v>0</v>
      </c>
      <c r="AS110" s="272">
        <f t="shared" si="175"/>
        <v>4</v>
      </c>
      <c r="AT110" s="272">
        <f t="shared" si="175"/>
        <v>4</v>
      </c>
      <c r="AU110" s="272">
        <f t="shared" si="175"/>
        <v>0</v>
      </c>
      <c r="AV110" s="324">
        <f t="shared" si="175"/>
        <v>0</v>
      </c>
      <c r="AW110" s="324">
        <f t="shared" si="92"/>
        <v>16</v>
      </c>
      <c r="AX110" s="766">
        <f>AW110+AW111</f>
        <v>25</v>
      </c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82"/>
      <c r="EC110" s="182"/>
      <c r="ED110" s="7"/>
      <c r="EE110" s="7"/>
      <c r="EF110" s="7"/>
      <c r="EG110" s="7"/>
      <c r="EH110" s="7"/>
      <c r="EI110" s="7"/>
    </row>
    <row r="111" spans="1:139" ht="14.1" hidden="1" customHeight="1" x14ac:dyDescent="0.25">
      <c r="A111" s="770" t="s">
        <v>618</v>
      </c>
      <c r="B111" s="770"/>
      <c r="C111" s="770"/>
      <c r="D111" s="272">
        <f>COUNTIF(D12:D64,"KL.39")</f>
        <v>3</v>
      </c>
      <c r="E111" s="272">
        <f t="shared" ref="E111:X111" si="176">COUNTIF(E12:E64,"KL.39")</f>
        <v>3</v>
      </c>
      <c r="F111" s="272">
        <f t="shared" si="176"/>
        <v>3</v>
      </c>
      <c r="G111" s="272">
        <f t="shared" si="176"/>
        <v>0</v>
      </c>
      <c r="H111" s="272">
        <f t="shared" si="176"/>
        <v>0</v>
      </c>
      <c r="I111" s="272">
        <f t="shared" si="176"/>
        <v>0</v>
      </c>
      <c r="J111" s="272">
        <f t="shared" si="176"/>
        <v>0</v>
      </c>
      <c r="K111" s="272">
        <f t="shared" si="176"/>
        <v>0</v>
      </c>
      <c r="L111" s="272">
        <f t="shared" si="176"/>
        <v>0</v>
      </c>
      <c r="M111" s="272">
        <f t="shared" si="176"/>
        <v>0</v>
      </c>
      <c r="N111" s="272">
        <f t="shared" si="176"/>
        <v>0</v>
      </c>
      <c r="O111" s="272">
        <f t="shared" si="176"/>
        <v>0</v>
      </c>
      <c r="P111" s="272">
        <f t="shared" si="176"/>
        <v>0</v>
      </c>
      <c r="Q111" s="272">
        <f t="shared" si="176"/>
        <v>0</v>
      </c>
      <c r="R111" s="272">
        <f t="shared" si="176"/>
        <v>0</v>
      </c>
      <c r="S111" s="272">
        <f t="shared" si="176"/>
        <v>0</v>
      </c>
      <c r="T111" s="272">
        <f t="shared" si="176"/>
        <v>0</v>
      </c>
      <c r="U111" s="272">
        <f t="shared" si="176"/>
        <v>0</v>
      </c>
      <c r="V111" s="272">
        <f t="shared" si="176"/>
        <v>0</v>
      </c>
      <c r="W111" s="272">
        <f t="shared" si="176"/>
        <v>0</v>
      </c>
      <c r="X111" s="272">
        <f t="shared" si="176"/>
        <v>0</v>
      </c>
      <c r="Y111" s="2"/>
      <c r="Z111" s="272">
        <f t="shared" si="89"/>
        <v>9</v>
      </c>
      <c r="AA111" s="767"/>
      <c r="AB111" s="272">
        <f t="shared" ref="AB111:AV111" si="177">COUNTIF(AB11:AB63,"KL.5")</f>
        <v>3</v>
      </c>
      <c r="AC111" s="272">
        <f t="shared" si="177"/>
        <v>3</v>
      </c>
      <c r="AD111" s="272">
        <f t="shared" si="177"/>
        <v>3</v>
      </c>
      <c r="AE111" s="272">
        <f t="shared" si="177"/>
        <v>0</v>
      </c>
      <c r="AF111" s="272">
        <f t="shared" si="177"/>
        <v>0</v>
      </c>
      <c r="AG111" s="272">
        <f t="shared" si="177"/>
        <v>0</v>
      </c>
      <c r="AH111" s="272">
        <f t="shared" si="177"/>
        <v>0</v>
      </c>
      <c r="AI111" s="272">
        <f t="shared" si="177"/>
        <v>0</v>
      </c>
      <c r="AJ111" s="272">
        <f t="shared" si="177"/>
        <v>0</v>
      </c>
      <c r="AK111" s="272">
        <f t="shared" si="177"/>
        <v>0</v>
      </c>
      <c r="AL111" s="272">
        <f t="shared" si="177"/>
        <v>0</v>
      </c>
      <c r="AM111" s="272">
        <f t="shared" si="177"/>
        <v>0</v>
      </c>
      <c r="AN111" s="272">
        <f t="shared" si="177"/>
        <v>0</v>
      </c>
      <c r="AO111" s="272">
        <f t="shared" si="177"/>
        <v>0</v>
      </c>
      <c r="AP111" s="272">
        <f t="shared" si="177"/>
        <v>0</v>
      </c>
      <c r="AQ111" s="272">
        <f t="shared" si="177"/>
        <v>0</v>
      </c>
      <c r="AR111" s="272">
        <f t="shared" si="177"/>
        <v>0</v>
      </c>
      <c r="AS111" s="272">
        <f t="shared" si="177"/>
        <v>0</v>
      </c>
      <c r="AT111" s="272">
        <f t="shared" si="177"/>
        <v>0</v>
      </c>
      <c r="AU111" s="272">
        <f t="shared" si="177"/>
        <v>0</v>
      </c>
      <c r="AV111" s="324">
        <f t="shared" si="177"/>
        <v>0</v>
      </c>
      <c r="AW111" s="324">
        <f t="shared" si="92"/>
        <v>9</v>
      </c>
      <c r="AX111" s="766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82"/>
      <c r="EC111" s="182"/>
      <c r="ED111" s="7"/>
      <c r="EE111" s="7"/>
      <c r="EF111" s="7"/>
      <c r="EG111" s="7"/>
      <c r="EH111" s="7"/>
      <c r="EI111" s="7"/>
    </row>
    <row r="112" spans="1:139" ht="14.1" hidden="1" customHeight="1" x14ac:dyDescent="0.25">
      <c r="A112" s="770" t="s">
        <v>619</v>
      </c>
      <c r="B112" s="770"/>
      <c r="C112" s="770"/>
      <c r="D112" s="272">
        <f>COUNTIF(D12:D64,"K.39")</f>
        <v>0</v>
      </c>
      <c r="E112" s="272">
        <f t="shared" ref="E112:X112" si="178">COUNTIF(E12:E64,"K.39")</f>
        <v>0</v>
      </c>
      <c r="F112" s="272">
        <f t="shared" si="178"/>
        <v>0</v>
      </c>
      <c r="G112" s="272">
        <f t="shared" si="178"/>
        <v>3</v>
      </c>
      <c r="H112" s="272">
        <f t="shared" si="178"/>
        <v>3</v>
      </c>
      <c r="I112" s="272">
        <f t="shared" si="178"/>
        <v>0</v>
      </c>
      <c r="J112" s="272">
        <f t="shared" si="178"/>
        <v>0</v>
      </c>
      <c r="K112" s="272">
        <f t="shared" si="178"/>
        <v>0</v>
      </c>
      <c r="L112" s="272">
        <f t="shared" si="178"/>
        <v>0</v>
      </c>
      <c r="M112" s="272">
        <f t="shared" si="178"/>
        <v>0</v>
      </c>
      <c r="N112" s="272">
        <f t="shared" si="178"/>
        <v>0</v>
      </c>
      <c r="O112" s="272">
        <f t="shared" si="178"/>
        <v>0</v>
      </c>
      <c r="P112" s="272">
        <f t="shared" si="178"/>
        <v>0</v>
      </c>
      <c r="Q112" s="272">
        <f t="shared" si="178"/>
        <v>0</v>
      </c>
      <c r="R112" s="272">
        <f t="shared" si="178"/>
        <v>0</v>
      </c>
      <c r="S112" s="272">
        <f t="shared" si="178"/>
        <v>0</v>
      </c>
      <c r="T112" s="272">
        <f t="shared" si="178"/>
        <v>0</v>
      </c>
      <c r="U112" s="272">
        <f t="shared" si="178"/>
        <v>0</v>
      </c>
      <c r="V112" s="272">
        <f t="shared" si="178"/>
        <v>0</v>
      </c>
      <c r="W112" s="272">
        <f t="shared" si="178"/>
        <v>0</v>
      </c>
      <c r="X112" s="272">
        <f t="shared" si="178"/>
        <v>0</v>
      </c>
      <c r="Y112" s="2"/>
      <c r="Z112" s="272">
        <f t="shared" si="89"/>
        <v>6</v>
      </c>
      <c r="AA112" s="325">
        <f>Z112</f>
        <v>6</v>
      </c>
      <c r="AB112" s="272">
        <f t="shared" ref="AB112:AV112" si="179">COUNTIF(AB11:AB63,"K.39")</f>
        <v>0</v>
      </c>
      <c r="AC112" s="272">
        <f t="shared" si="179"/>
        <v>0</v>
      </c>
      <c r="AD112" s="272">
        <f t="shared" si="179"/>
        <v>0</v>
      </c>
      <c r="AE112" s="272">
        <f t="shared" si="179"/>
        <v>3</v>
      </c>
      <c r="AF112" s="272">
        <f t="shared" si="179"/>
        <v>3</v>
      </c>
      <c r="AG112" s="272">
        <f t="shared" si="179"/>
        <v>0</v>
      </c>
      <c r="AH112" s="272">
        <f t="shared" si="179"/>
        <v>0</v>
      </c>
      <c r="AI112" s="272">
        <f t="shared" si="179"/>
        <v>0</v>
      </c>
      <c r="AJ112" s="272">
        <f t="shared" si="179"/>
        <v>0</v>
      </c>
      <c r="AK112" s="272">
        <f t="shared" si="179"/>
        <v>0</v>
      </c>
      <c r="AL112" s="272">
        <f t="shared" si="179"/>
        <v>0</v>
      </c>
      <c r="AM112" s="272">
        <f t="shared" si="179"/>
        <v>0</v>
      </c>
      <c r="AN112" s="272">
        <f t="shared" si="179"/>
        <v>0</v>
      </c>
      <c r="AO112" s="272">
        <f t="shared" si="179"/>
        <v>0</v>
      </c>
      <c r="AP112" s="272">
        <f t="shared" si="179"/>
        <v>0</v>
      </c>
      <c r="AQ112" s="272">
        <f t="shared" si="179"/>
        <v>0</v>
      </c>
      <c r="AR112" s="272">
        <f t="shared" si="179"/>
        <v>0</v>
      </c>
      <c r="AS112" s="272">
        <f t="shared" si="179"/>
        <v>0</v>
      </c>
      <c r="AT112" s="272">
        <f t="shared" si="179"/>
        <v>0</v>
      </c>
      <c r="AU112" s="272">
        <f t="shared" si="179"/>
        <v>0</v>
      </c>
      <c r="AV112" s="324">
        <f t="shared" si="179"/>
        <v>0</v>
      </c>
      <c r="AW112" s="324">
        <f t="shared" si="92"/>
        <v>6</v>
      </c>
      <c r="AX112" s="324">
        <f>AW112</f>
        <v>6</v>
      </c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82"/>
      <c r="EC112" s="182"/>
      <c r="ED112" s="7"/>
      <c r="EE112" s="7"/>
      <c r="EF112" s="7"/>
      <c r="EG112" s="7"/>
      <c r="EH112" s="7"/>
      <c r="EI112" s="7"/>
    </row>
    <row r="113" spans="1:139" ht="14.1" hidden="1" customHeight="1" x14ac:dyDescent="0.25">
      <c r="A113" s="770" t="s">
        <v>484</v>
      </c>
      <c r="B113" s="770"/>
      <c r="C113" s="770"/>
      <c r="D113" s="272">
        <f>COUNTIF(D12:D64,"L.9")</f>
        <v>0</v>
      </c>
      <c r="E113" s="272">
        <f t="shared" ref="E113:X113" si="180">COUNTIF(E12:E64,"L.9")</f>
        <v>0</v>
      </c>
      <c r="F113" s="272">
        <f t="shared" si="180"/>
        <v>0</v>
      </c>
      <c r="G113" s="272">
        <f t="shared" si="180"/>
        <v>3</v>
      </c>
      <c r="H113" s="272">
        <f t="shared" si="180"/>
        <v>3</v>
      </c>
      <c r="I113" s="272">
        <f t="shared" si="180"/>
        <v>0</v>
      </c>
      <c r="J113" s="272">
        <f t="shared" si="180"/>
        <v>0</v>
      </c>
      <c r="K113" s="272">
        <f t="shared" si="180"/>
        <v>0</v>
      </c>
      <c r="L113" s="272">
        <f t="shared" si="180"/>
        <v>0</v>
      </c>
      <c r="M113" s="272">
        <f t="shared" si="180"/>
        <v>0</v>
      </c>
      <c r="N113" s="272">
        <f t="shared" si="180"/>
        <v>4</v>
      </c>
      <c r="O113" s="272">
        <f t="shared" si="180"/>
        <v>4</v>
      </c>
      <c r="P113" s="272">
        <f t="shared" si="180"/>
        <v>0</v>
      </c>
      <c r="Q113" s="272">
        <f t="shared" si="180"/>
        <v>0</v>
      </c>
      <c r="R113" s="272">
        <f t="shared" si="180"/>
        <v>0</v>
      </c>
      <c r="S113" s="272">
        <f t="shared" si="180"/>
        <v>0</v>
      </c>
      <c r="T113" s="272">
        <f t="shared" si="180"/>
        <v>0</v>
      </c>
      <c r="U113" s="272">
        <f t="shared" si="180"/>
        <v>4</v>
      </c>
      <c r="V113" s="272">
        <f t="shared" si="180"/>
        <v>4</v>
      </c>
      <c r="W113" s="272">
        <f t="shared" si="180"/>
        <v>0</v>
      </c>
      <c r="X113" s="272">
        <f t="shared" si="180"/>
        <v>0</v>
      </c>
      <c r="Y113" s="2"/>
      <c r="Z113" s="272">
        <f t="shared" si="89"/>
        <v>22</v>
      </c>
      <c r="AA113" s="767">
        <f>Z113+Z114</f>
        <v>28</v>
      </c>
      <c r="AB113" s="272">
        <f t="shared" ref="AB113:AV113" si="181">COUNTIF(AB11:AB63,"L.9")</f>
        <v>0</v>
      </c>
      <c r="AC113" s="272">
        <f t="shared" si="181"/>
        <v>0</v>
      </c>
      <c r="AD113" s="272">
        <f t="shared" si="181"/>
        <v>0</v>
      </c>
      <c r="AE113" s="272">
        <f t="shared" si="181"/>
        <v>3</v>
      </c>
      <c r="AF113" s="272">
        <f t="shared" si="181"/>
        <v>3</v>
      </c>
      <c r="AG113" s="272">
        <f t="shared" si="181"/>
        <v>0</v>
      </c>
      <c r="AH113" s="272">
        <f t="shared" si="181"/>
        <v>0</v>
      </c>
      <c r="AI113" s="272">
        <f t="shared" si="181"/>
        <v>0</v>
      </c>
      <c r="AJ113" s="272">
        <f t="shared" si="181"/>
        <v>0</v>
      </c>
      <c r="AK113" s="272">
        <f t="shared" si="181"/>
        <v>0</v>
      </c>
      <c r="AL113" s="272">
        <f t="shared" si="181"/>
        <v>4</v>
      </c>
      <c r="AM113" s="272">
        <f t="shared" si="181"/>
        <v>4</v>
      </c>
      <c r="AN113" s="272">
        <f t="shared" si="181"/>
        <v>0</v>
      </c>
      <c r="AO113" s="272">
        <f t="shared" si="181"/>
        <v>0</v>
      </c>
      <c r="AP113" s="272">
        <f t="shared" si="181"/>
        <v>0</v>
      </c>
      <c r="AQ113" s="272">
        <f t="shared" si="181"/>
        <v>0</v>
      </c>
      <c r="AR113" s="272">
        <f t="shared" si="181"/>
        <v>0</v>
      </c>
      <c r="AS113" s="272">
        <f t="shared" si="181"/>
        <v>4</v>
      </c>
      <c r="AT113" s="272">
        <f t="shared" si="181"/>
        <v>4</v>
      </c>
      <c r="AU113" s="272">
        <f t="shared" si="181"/>
        <v>0</v>
      </c>
      <c r="AV113" s="324">
        <f t="shared" si="181"/>
        <v>0</v>
      </c>
      <c r="AW113" s="324">
        <f t="shared" si="92"/>
        <v>22</v>
      </c>
      <c r="AX113" s="766">
        <f>AW113+AW114</f>
        <v>28</v>
      </c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82"/>
      <c r="EC113" s="182"/>
      <c r="ED113" s="7"/>
      <c r="EE113" s="7"/>
      <c r="EF113" s="7"/>
      <c r="EG113" s="7"/>
      <c r="EH113" s="7"/>
      <c r="EI113" s="7"/>
    </row>
    <row r="114" spans="1:139" ht="14.1" hidden="1" customHeight="1" x14ac:dyDescent="0.25">
      <c r="A114" s="770" t="s">
        <v>477</v>
      </c>
      <c r="B114" s="770"/>
      <c r="C114" s="770"/>
      <c r="D114" s="272">
        <f>COUNTIF(D12:D64,"LL.9")</f>
        <v>0</v>
      </c>
      <c r="E114" s="272">
        <f t="shared" ref="E114:X114" si="182">COUNTIF(E12:E64,"LL.9")</f>
        <v>0</v>
      </c>
      <c r="F114" s="272">
        <f t="shared" si="182"/>
        <v>0</v>
      </c>
      <c r="G114" s="272">
        <f t="shared" si="182"/>
        <v>0</v>
      </c>
      <c r="H114" s="272">
        <f t="shared" si="182"/>
        <v>0</v>
      </c>
      <c r="I114" s="272">
        <f t="shared" si="182"/>
        <v>3</v>
      </c>
      <c r="J114" s="272">
        <f t="shared" si="182"/>
        <v>3</v>
      </c>
      <c r="K114" s="272">
        <f t="shared" si="182"/>
        <v>0</v>
      </c>
      <c r="L114" s="272">
        <f t="shared" si="182"/>
        <v>0</v>
      </c>
      <c r="M114" s="272">
        <f t="shared" si="182"/>
        <v>0</v>
      </c>
      <c r="N114" s="272">
        <f t="shared" si="182"/>
        <v>0</v>
      </c>
      <c r="O114" s="272">
        <f t="shared" si="182"/>
        <v>0</v>
      </c>
      <c r="P114" s="272">
        <f t="shared" si="182"/>
        <v>0</v>
      </c>
      <c r="Q114" s="272">
        <f t="shared" si="182"/>
        <v>0</v>
      </c>
      <c r="R114" s="272">
        <f t="shared" si="182"/>
        <v>0</v>
      </c>
      <c r="S114" s="272">
        <f t="shared" si="182"/>
        <v>0</v>
      </c>
      <c r="T114" s="272">
        <f t="shared" si="182"/>
        <v>0</v>
      </c>
      <c r="U114" s="272">
        <f t="shared" si="182"/>
        <v>0</v>
      </c>
      <c r="V114" s="272">
        <f t="shared" si="182"/>
        <v>0</v>
      </c>
      <c r="W114" s="272">
        <f t="shared" si="182"/>
        <v>0</v>
      </c>
      <c r="X114" s="272">
        <f t="shared" si="182"/>
        <v>0</v>
      </c>
      <c r="Y114" s="2"/>
      <c r="Z114" s="272">
        <f>SUM(D114:Y114)</f>
        <v>6</v>
      </c>
      <c r="AA114" s="767"/>
      <c r="AB114" s="272">
        <f t="shared" ref="AB114:AV114" si="183">COUNTIF(AB11:AB63,"LL.9")</f>
        <v>0</v>
      </c>
      <c r="AC114" s="272">
        <f t="shared" si="183"/>
        <v>0</v>
      </c>
      <c r="AD114" s="272">
        <f t="shared" si="183"/>
        <v>0</v>
      </c>
      <c r="AE114" s="272">
        <f t="shared" si="183"/>
        <v>0</v>
      </c>
      <c r="AF114" s="272">
        <f t="shared" si="183"/>
        <v>0</v>
      </c>
      <c r="AG114" s="272">
        <f t="shared" si="183"/>
        <v>3</v>
      </c>
      <c r="AH114" s="272">
        <f t="shared" si="183"/>
        <v>3</v>
      </c>
      <c r="AI114" s="272">
        <f t="shared" si="183"/>
        <v>0</v>
      </c>
      <c r="AJ114" s="272">
        <f t="shared" si="183"/>
        <v>0</v>
      </c>
      <c r="AK114" s="272">
        <f t="shared" si="183"/>
        <v>0</v>
      </c>
      <c r="AL114" s="272">
        <f t="shared" si="183"/>
        <v>0</v>
      </c>
      <c r="AM114" s="272">
        <f t="shared" si="183"/>
        <v>0</v>
      </c>
      <c r="AN114" s="272">
        <f t="shared" si="183"/>
        <v>0</v>
      </c>
      <c r="AO114" s="272">
        <f t="shared" si="183"/>
        <v>0</v>
      </c>
      <c r="AP114" s="272">
        <f t="shared" si="183"/>
        <v>0</v>
      </c>
      <c r="AQ114" s="272">
        <f t="shared" si="183"/>
        <v>0</v>
      </c>
      <c r="AR114" s="272">
        <f t="shared" si="183"/>
        <v>0</v>
      </c>
      <c r="AS114" s="272">
        <f t="shared" si="183"/>
        <v>0</v>
      </c>
      <c r="AT114" s="272">
        <f t="shared" si="183"/>
        <v>0</v>
      </c>
      <c r="AU114" s="272">
        <f t="shared" si="183"/>
        <v>0</v>
      </c>
      <c r="AV114" s="324">
        <f t="shared" si="183"/>
        <v>0</v>
      </c>
      <c r="AW114" s="324">
        <f t="shared" si="92"/>
        <v>6</v>
      </c>
      <c r="AX114" s="766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82"/>
      <c r="EC114" s="182"/>
      <c r="ED114" s="7"/>
      <c r="EE114" s="7"/>
      <c r="EF114" s="7"/>
      <c r="EG114" s="7"/>
      <c r="EH114" s="7"/>
      <c r="EI114" s="7"/>
    </row>
    <row r="115" spans="1:139" ht="14.1" hidden="1" customHeight="1" x14ac:dyDescent="0.25">
      <c r="A115" s="770" t="s">
        <v>480</v>
      </c>
      <c r="B115" s="770"/>
      <c r="C115" s="770"/>
      <c r="D115" s="272">
        <f t="shared" ref="D115:X115" si="184">COUNTIF(D12:D64,"P.16")</f>
        <v>0</v>
      </c>
      <c r="E115" s="272">
        <f t="shared" si="184"/>
        <v>0</v>
      </c>
      <c r="F115" s="272">
        <f t="shared" si="184"/>
        <v>0</v>
      </c>
      <c r="G115" s="272">
        <f t="shared" si="184"/>
        <v>0</v>
      </c>
      <c r="H115" s="272">
        <f t="shared" si="184"/>
        <v>0</v>
      </c>
      <c r="I115" s="272">
        <f t="shared" si="184"/>
        <v>3</v>
      </c>
      <c r="J115" s="272">
        <f t="shared" si="184"/>
        <v>3</v>
      </c>
      <c r="K115" s="272">
        <f t="shared" si="184"/>
        <v>0</v>
      </c>
      <c r="L115" s="272">
        <f t="shared" si="184"/>
        <v>0</v>
      </c>
      <c r="M115" s="272">
        <f t="shared" si="184"/>
        <v>0</v>
      </c>
      <c r="N115" s="222">
        <f t="shared" si="184"/>
        <v>0</v>
      </c>
      <c r="O115" s="222">
        <f t="shared" si="184"/>
        <v>0</v>
      </c>
      <c r="P115" s="272">
        <f t="shared" si="184"/>
        <v>4</v>
      </c>
      <c r="Q115" s="272">
        <f t="shared" si="184"/>
        <v>4</v>
      </c>
      <c r="R115" s="272">
        <f t="shared" si="184"/>
        <v>0</v>
      </c>
      <c r="S115" s="272">
        <f t="shared" si="184"/>
        <v>0</v>
      </c>
      <c r="T115" s="272">
        <f t="shared" si="184"/>
        <v>0</v>
      </c>
      <c r="U115" s="272">
        <f t="shared" si="184"/>
        <v>0</v>
      </c>
      <c r="V115" s="272">
        <f t="shared" si="184"/>
        <v>0</v>
      </c>
      <c r="W115" s="272">
        <f t="shared" si="184"/>
        <v>4</v>
      </c>
      <c r="X115" s="272">
        <f t="shared" si="184"/>
        <v>4</v>
      </c>
      <c r="Y115" s="2"/>
      <c r="Z115" s="272">
        <f t="shared" si="89"/>
        <v>22</v>
      </c>
      <c r="AA115" s="767">
        <f>Z115+Z116</f>
        <v>34</v>
      </c>
      <c r="AB115" s="272">
        <f t="shared" ref="AB115:AV115" si="185">COUNTIF(AB11:AB63,"P.16")</f>
        <v>0</v>
      </c>
      <c r="AC115" s="272">
        <f t="shared" si="185"/>
        <v>0</v>
      </c>
      <c r="AD115" s="272">
        <f t="shared" si="185"/>
        <v>0</v>
      </c>
      <c r="AE115" s="272">
        <f t="shared" si="185"/>
        <v>0</v>
      </c>
      <c r="AF115" s="272">
        <f t="shared" si="185"/>
        <v>0</v>
      </c>
      <c r="AG115" s="272">
        <f t="shared" si="185"/>
        <v>3</v>
      </c>
      <c r="AH115" s="272">
        <f t="shared" si="185"/>
        <v>3</v>
      </c>
      <c r="AI115" s="272">
        <f t="shared" si="185"/>
        <v>0</v>
      </c>
      <c r="AJ115" s="272">
        <f t="shared" si="185"/>
        <v>0</v>
      </c>
      <c r="AK115" s="272">
        <f t="shared" si="185"/>
        <v>0</v>
      </c>
      <c r="AL115" s="272">
        <f t="shared" si="185"/>
        <v>0</v>
      </c>
      <c r="AM115" s="272">
        <f t="shared" si="185"/>
        <v>0</v>
      </c>
      <c r="AN115" s="272">
        <f t="shared" si="185"/>
        <v>4</v>
      </c>
      <c r="AO115" s="272">
        <f t="shared" si="185"/>
        <v>4</v>
      </c>
      <c r="AP115" s="272">
        <f t="shared" si="185"/>
        <v>0</v>
      </c>
      <c r="AQ115" s="272">
        <f t="shared" si="185"/>
        <v>0</v>
      </c>
      <c r="AR115" s="272">
        <f t="shared" si="185"/>
        <v>0</v>
      </c>
      <c r="AS115" s="272">
        <f t="shared" si="185"/>
        <v>0</v>
      </c>
      <c r="AT115" s="272">
        <f t="shared" si="185"/>
        <v>0</v>
      </c>
      <c r="AU115" s="272">
        <f t="shared" si="185"/>
        <v>4</v>
      </c>
      <c r="AV115" s="324">
        <f t="shared" si="185"/>
        <v>4</v>
      </c>
      <c r="AW115" s="324">
        <f t="shared" si="92"/>
        <v>22</v>
      </c>
      <c r="AX115" s="766">
        <f>AW115+AW116</f>
        <v>34</v>
      </c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82"/>
      <c r="EC115" s="182"/>
      <c r="ED115" s="7"/>
      <c r="EE115" s="7"/>
      <c r="EF115" s="7"/>
      <c r="EG115" s="7"/>
      <c r="EH115" s="7"/>
      <c r="EI115" s="7"/>
    </row>
    <row r="116" spans="1:139" ht="14.1" hidden="1" customHeight="1" x14ac:dyDescent="0.25">
      <c r="A116" s="770" t="s">
        <v>491</v>
      </c>
      <c r="B116" s="770"/>
      <c r="C116" s="770"/>
      <c r="D116" s="272">
        <f t="shared" ref="D116:X116" si="186">COUNTIF(D12:D64,"PL.16")</f>
        <v>0</v>
      </c>
      <c r="E116" s="272">
        <f t="shared" si="186"/>
        <v>0</v>
      </c>
      <c r="F116" s="272">
        <f t="shared" si="186"/>
        <v>0</v>
      </c>
      <c r="G116" s="272">
        <f t="shared" si="186"/>
        <v>0</v>
      </c>
      <c r="H116" s="272">
        <f t="shared" si="186"/>
        <v>0</v>
      </c>
      <c r="I116" s="272">
        <f t="shared" si="186"/>
        <v>0</v>
      </c>
      <c r="J116" s="272">
        <f t="shared" si="186"/>
        <v>0</v>
      </c>
      <c r="K116" s="272">
        <f t="shared" si="186"/>
        <v>0</v>
      </c>
      <c r="L116" s="272">
        <f t="shared" si="186"/>
        <v>0</v>
      </c>
      <c r="M116" s="272">
        <f t="shared" si="186"/>
        <v>0</v>
      </c>
      <c r="N116" s="222">
        <f t="shared" si="186"/>
        <v>0</v>
      </c>
      <c r="O116" s="222">
        <f t="shared" si="186"/>
        <v>0</v>
      </c>
      <c r="P116" s="272">
        <f t="shared" si="186"/>
        <v>0</v>
      </c>
      <c r="Q116" s="272">
        <f t="shared" si="186"/>
        <v>0</v>
      </c>
      <c r="R116" s="272">
        <f t="shared" si="186"/>
        <v>4</v>
      </c>
      <c r="S116" s="272">
        <f t="shared" si="186"/>
        <v>4</v>
      </c>
      <c r="T116" s="272">
        <f t="shared" si="186"/>
        <v>4</v>
      </c>
      <c r="U116" s="272">
        <f t="shared" si="186"/>
        <v>0</v>
      </c>
      <c r="V116" s="272">
        <f t="shared" si="186"/>
        <v>0</v>
      </c>
      <c r="W116" s="272">
        <f t="shared" si="186"/>
        <v>0</v>
      </c>
      <c r="X116" s="272">
        <f t="shared" si="186"/>
        <v>0</v>
      </c>
      <c r="Y116" s="2"/>
      <c r="Z116" s="272">
        <f t="shared" si="89"/>
        <v>12</v>
      </c>
      <c r="AA116" s="767"/>
      <c r="AB116" s="272">
        <f t="shared" ref="AB116:AV116" si="187">COUNTIF(AB11:AB63,"PL.16")</f>
        <v>0</v>
      </c>
      <c r="AC116" s="272">
        <f t="shared" si="187"/>
        <v>0</v>
      </c>
      <c r="AD116" s="272">
        <f t="shared" si="187"/>
        <v>0</v>
      </c>
      <c r="AE116" s="272">
        <f t="shared" si="187"/>
        <v>0</v>
      </c>
      <c r="AF116" s="272">
        <f t="shared" si="187"/>
        <v>0</v>
      </c>
      <c r="AG116" s="272">
        <f t="shared" si="187"/>
        <v>0</v>
      </c>
      <c r="AH116" s="272">
        <f t="shared" si="187"/>
        <v>0</v>
      </c>
      <c r="AI116" s="272">
        <f t="shared" si="187"/>
        <v>0</v>
      </c>
      <c r="AJ116" s="272">
        <f t="shared" si="187"/>
        <v>0</v>
      </c>
      <c r="AK116" s="272">
        <f t="shared" si="187"/>
        <v>0</v>
      </c>
      <c r="AL116" s="272">
        <f t="shared" si="187"/>
        <v>0</v>
      </c>
      <c r="AM116" s="272">
        <f t="shared" si="187"/>
        <v>0</v>
      </c>
      <c r="AN116" s="272">
        <f t="shared" si="187"/>
        <v>0</v>
      </c>
      <c r="AO116" s="272">
        <f t="shared" si="187"/>
        <v>0</v>
      </c>
      <c r="AP116" s="272">
        <f t="shared" si="187"/>
        <v>4</v>
      </c>
      <c r="AQ116" s="272">
        <f t="shared" si="187"/>
        <v>4</v>
      </c>
      <c r="AR116" s="272">
        <f t="shared" si="187"/>
        <v>4</v>
      </c>
      <c r="AS116" s="272">
        <f t="shared" si="187"/>
        <v>0</v>
      </c>
      <c r="AT116" s="272">
        <f t="shared" si="187"/>
        <v>0</v>
      </c>
      <c r="AU116" s="272">
        <f t="shared" si="187"/>
        <v>0</v>
      </c>
      <c r="AV116" s="324">
        <f t="shared" si="187"/>
        <v>0</v>
      </c>
      <c r="AW116" s="324">
        <f t="shared" si="92"/>
        <v>12</v>
      </c>
      <c r="AX116" s="766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82"/>
      <c r="EC116" s="182"/>
      <c r="ED116" s="7"/>
      <c r="EE116" s="7"/>
      <c r="EF116" s="7"/>
      <c r="EG116" s="7"/>
      <c r="EH116" s="7"/>
      <c r="EI116" s="7"/>
    </row>
    <row r="117" spans="1:139" ht="14.1" hidden="1" customHeight="1" x14ac:dyDescent="0.25">
      <c r="A117" s="770" t="s">
        <v>481</v>
      </c>
      <c r="B117" s="770"/>
      <c r="C117" s="770"/>
      <c r="D117" s="272">
        <f t="shared" ref="D117:X117" si="188">COUNTIF(D12:D64,"R.15")</f>
        <v>0</v>
      </c>
      <c r="E117" s="272">
        <f t="shared" si="188"/>
        <v>0</v>
      </c>
      <c r="F117" s="272">
        <f t="shared" si="188"/>
        <v>0</v>
      </c>
      <c r="G117" s="272">
        <f t="shared" si="188"/>
        <v>0</v>
      </c>
      <c r="H117" s="272">
        <f t="shared" si="188"/>
        <v>0</v>
      </c>
      <c r="I117" s="272">
        <f t="shared" si="188"/>
        <v>3</v>
      </c>
      <c r="J117" s="272">
        <f t="shared" si="188"/>
        <v>3</v>
      </c>
      <c r="K117" s="272">
        <f t="shared" si="188"/>
        <v>0</v>
      </c>
      <c r="L117" s="272">
        <f t="shared" si="188"/>
        <v>0</v>
      </c>
      <c r="M117" s="272">
        <f t="shared" si="188"/>
        <v>0</v>
      </c>
      <c r="N117" s="222">
        <f t="shared" si="188"/>
        <v>0</v>
      </c>
      <c r="O117" s="222">
        <f t="shared" si="188"/>
        <v>0</v>
      </c>
      <c r="P117" s="272">
        <f t="shared" si="188"/>
        <v>4</v>
      </c>
      <c r="Q117" s="272">
        <f t="shared" si="188"/>
        <v>4</v>
      </c>
      <c r="R117" s="272">
        <f t="shared" si="188"/>
        <v>0</v>
      </c>
      <c r="S117" s="272">
        <f t="shared" si="188"/>
        <v>0</v>
      </c>
      <c r="T117" s="272">
        <f t="shared" si="188"/>
        <v>0</v>
      </c>
      <c r="U117" s="272">
        <f t="shared" si="188"/>
        <v>0</v>
      </c>
      <c r="V117" s="272">
        <f t="shared" si="188"/>
        <v>0</v>
      </c>
      <c r="W117" s="272">
        <f t="shared" si="188"/>
        <v>4</v>
      </c>
      <c r="X117" s="272">
        <f t="shared" si="188"/>
        <v>4</v>
      </c>
      <c r="Y117" s="2"/>
      <c r="Z117" s="272">
        <f t="shared" si="89"/>
        <v>22</v>
      </c>
      <c r="AA117" s="767">
        <f>Z117+Z118</f>
        <v>28</v>
      </c>
      <c r="AB117" s="272">
        <f t="shared" ref="AB117:AV117" si="189">COUNTIF(AB11:AB63,"R.15")</f>
        <v>0</v>
      </c>
      <c r="AC117" s="272">
        <f t="shared" si="189"/>
        <v>0</v>
      </c>
      <c r="AD117" s="272">
        <f t="shared" si="189"/>
        <v>0</v>
      </c>
      <c r="AE117" s="272">
        <f t="shared" si="189"/>
        <v>0</v>
      </c>
      <c r="AF117" s="272">
        <f t="shared" si="189"/>
        <v>0</v>
      </c>
      <c r="AG117" s="272">
        <f t="shared" si="189"/>
        <v>3</v>
      </c>
      <c r="AH117" s="272">
        <f t="shared" si="189"/>
        <v>3</v>
      </c>
      <c r="AI117" s="272">
        <f t="shared" si="189"/>
        <v>0</v>
      </c>
      <c r="AJ117" s="272">
        <f t="shared" si="189"/>
        <v>0</v>
      </c>
      <c r="AK117" s="272">
        <f t="shared" si="189"/>
        <v>0</v>
      </c>
      <c r="AL117" s="272">
        <f t="shared" si="189"/>
        <v>0</v>
      </c>
      <c r="AM117" s="272">
        <f t="shared" si="189"/>
        <v>0</v>
      </c>
      <c r="AN117" s="272">
        <f t="shared" si="189"/>
        <v>4</v>
      </c>
      <c r="AO117" s="272">
        <f t="shared" si="189"/>
        <v>4</v>
      </c>
      <c r="AP117" s="272">
        <f t="shared" si="189"/>
        <v>0</v>
      </c>
      <c r="AQ117" s="272">
        <f t="shared" si="189"/>
        <v>0</v>
      </c>
      <c r="AR117" s="272">
        <f t="shared" si="189"/>
        <v>0</v>
      </c>
      <c r="AS117" s="272">
        <f t="shared" si="189"/>
        <v>0</v>
      </c>
      <c r="AT117" s="272">
        <f t="shared" si="189"/>
        <v>0</v>
      </c>
      <c r="AU117" s="272">
        <f t="shared" si="189"/>
        <v>4</v>
      </c>
      <c r="AV117" s="324">
        <f t="shared" si="189"/>
        <v>4</v>
      </c>
      <c r="AW117" s="324">
        <f t="shared" si="92"/>
        <v>22</v>
      </c>
      <c r="AX117" s="766">
        <f>AW117+AW118</f>
        <v>28</v>
      </c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82"/>
      <c r="EC117" s="182"/>
      <c r="ED117" s="7"/>
      <c r="EE117" s="7"/>
      <c r="EF117" s="7"/>
      <c r="EG117" s="7"/>
      <c r="EH117" s="7"/>
      <c r="EI117" s="7"/>
    </row>
    <row r="118" spans="1:139" ht="14.1" hidden="1" customHeight="1" x14ac:dyDescent="0.25">
      <c r="A118" s="770" t="s">
        <v>492</v>
      </c>
      <c r="B118" s="770"/>
      <c r="C118" s="770"/>
      <c r="D118" s="272">
        <f t="shared" ref="D118:X118" si="190">COUNTIF(D12:D64,"RL.15")</f>
        <v>0</v>
      </c>
      <c r="E118" s="272">
        <f t="shared" si="190"/>
        <v>0</v>
      </c>
      <c r="F118" s="272">
        <f t="shared" si="190"/>
        <v>0</v>
      </c>
      <c r="G118" s="272">
        <f t="shared" si="190"/>
        <v>3</v>
      </c>
      <c r="H118" s="272">
        <f t="shared" si="190"/>
        <v>3</v>
      </c>
      <c r="I118" s="272">
        <f t="shared" si="190"/>
        <v>0</v>
      </c>
      <c r="J118" s="272">
        <f t="shared" si="190"/>
        <v>0</v>
      </c>
      <c r="K118" s="272">
        <f t="shared" si="190"/>
        <v>0</v>
      </c>
      <c r="L118" s="272">
        <f t="shared" si="190"/>
        <v>0</v>
      </c>
      <c r="M118" s="272">
        <f t="shared" si="190"/>
        <v>0</v>
      </c>
      <c r="N118" s="222">
        <f t="shared" si="190"/>
        <v>0</v>
      </c>
      <c r="O118" s="222">
        <f t="shared" si="190"/>
        <v>0</v>
      </c>
      <c r="P118" s="272">
        <f t="shared" si="190"/>
        <v>0</v>
      </c>
      <c r="Q118" s="272">
        <f t="shared" si="190"/>
        <v>0</v>
      </c>
      <c r="R118" s="272">
        <f t="shared" si="190"/>
        <v>0</v>
      </c>
      <c r="S118" s="272">
        <f t="shared" si="190"/>
        <v>0</v>
      </c>
      <c r="T118" s="272">
        <f t="shared" si="190"/>
        <v>0</v>
      </c>
      <c r="U118" s="272">
        <f t="shared" si="190"/>
        <v>0</v>
      </c>
      <c r="V118" s="272">
        <f t="shared" si="190"/>
        <v>0</v>
      </c>
      <c r="W118" s="272">
        <f t="shared" si="190"/>
        <v>0</v>
      </c>
      <c r="X118" s="272">
        <f t="shared" si="190"/>
        <v>0</v>
      </c>
      <c r="Y118" s="2"/>
      <c r="Z118" s="272">
        <f t="shared" si="89"/>
        <v>6</v>
      </c>
      <c r="AA118" s="767"/>
      <c r="AB118" s="272">
        <f t="shared" ref="AB118:AV118" si="191">COUNTIF(AB11:AB63,"RL.15")</f>
        <v>0</v>
      </c>
      <c r="AC118" s="272">
        <f t="shared" si="191"/>
        <v>0</v>
      </c>
      <c r="AD118" s="272">
        <f t="shared" si="191"/>
        <v>0</v>
      </c>
      <c r="AE118" s="272">
        <f t="shared" si="191"/>
        <v>3</v>
      </c>
      <c r="AF118" s="272">
        <f t="shared" si="191"/>
        <v>3</v>
      </c>
      <c r="AG118" s="272">
        <f t="shared" si="191"/>
        <v>0</v>
      </c>
      <c r="AH118" s="272">
        <f t="shared" si="191"/>
        <v>0</v>
      </c>
      <c r="AI118" s="272">
        <f t="shared" si="191"/>
        <v>0</v>
      </c>
      <c r="AJ118" s="272">
        <f t="shared" si="191"/>
        <v>0</v>
      </c>
      <c r="AK118" s="272">
        <f t="shared" si="191"/>
        <v>0</v>
      </c>
      <c r="AL118" s="272">
        <f t="shared" si="191"/>
        <v>0</v>
      </c>
      <c r="AM118" s="272">
        <f t="shared" si="191"/>
        <v>0</v>
      </c>
      <c r="AN118" s="272">
        <f t="shared" si="191"/>
        <v>0</v>
      </c>
      <c r="AO118" s="272">
        <f t="shared" si="191"/>
        <v>0</v>
      </c>
      <c r="AP118" s="272">
        <f t="shared" si="191"/>
        <v>0</v>
      </c>
      <c r="AQ118" s="272">
        <f t="shared" si="191"/>
        <v>0</v>
      </c>
      <c r="AR118" s="272">
        <f t="shared" si="191"/>
        <v>0</v>
      </c>
      <c r="AS118" s="272">
        <f t="shared" si="191"/>
        <v>0</v>
      </c>
      <c r="AT118" s="272">
        <f t="shared" si="191"/>
        <v>0</v>
      </c>
      <c r="AU118" s="272">
        <f t="shared" si="191"/>
        <v>0</v>
      </c>
      <c r="AV118" s="324">
        <f t="shared" si="191"/>
        <v>0</v>
      </c>
      <c r="AW118" s="324">
        <f t="shared" si="92"/>
        <v>6</v>
      </c>
      <c r="AX118" s="766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82"/>
      <c r="EC118" s="182"/>
      <c r="ED118" s="7"/>
      <c r="EE118" s="7"/>
      <c r="EF118" s="7"/>
      <c r="EG118" s="7"/>
      <c r="EH118" s="7"/>
      <c r="EI118" s="7"/>
    </row>
    <row r="119" spans="1:139" ht="14.1" hidden="1" customHeight="1" x14ac:dyDescent="0.25">
      <c r="A119" s="770" t="s">
        <v>493</v>
      </c>
      <c r="B119" s="770"/>
      <c r="C119" s="770"/>
      <c r="D119" s="272">
        <f>COUNTIF(D12:D64,"F.28")</f>
        <v>0</v>
      </c>
      <c r="E119" s="272">
        <f t="shared" ref="E119:X119" si="192">COUNTIF(E12:E64,"F.28")</f>
        <v>0</v>
      </c>
      <c r="F119" s="272">
        <f t="shared" si="192"/>
        <v>0</v>
      </c>
      <c r="G119" s="272">
        <f t="shared" si="192"/>
        <v>0</v>
      </c>
      <c r="H119" s="272">
        <f t="shared" si="192"/>
        <v>0</v>
      </c>
      <c r="I119" s="272">
        <f t="shared" si="192"/>
        <v>0</v>
      </c>
      <c r="J119" s="272">
        <f t="shared" si="192"/>
        <v>0</v>
      </c>
      <c r="K119" s="272">
        <f t="shared" si="192"/>
        <v>0</v>
      </c>
      <c r="L119" s="272">
        <f t="shared" si="192"/>
        <v>0</v>
      </c>
      <c r="M119" s="272">
        <f t="shared" si="192"/>
        <v>0</v>
      </c>
      <c r="N119" s="272">
        <f t="shared" si="192"/>
        <v>3</v>
      </c>
      <c r="O119" s="272">
        <f t="shared" si="192"/>
        <v>3</v>
      </c>
      <c r="P119" s="272">
        <f t="shared" si="192"/>
        <v>3</v>
      </c>
      <c r="Q119" s="272">
        <f t="shared" si="192"/>
        <v>3</v>
      </c>
      <c r="R119" s="272">
        <f t="shared" si="192"/>
        <v>3</v>
      </c>
      <c r="S119" s="272">
        <f t="shared" si="192"/>
        <v>3</v>
      </c>
      <c r="T119" s="272">
        <f t="shared" si="192"/>
        <v>3</v>
      </c>
      <c r="U119" s="272">
        <f t="shared" si="192"/>
        <v>3</v>
      </c>
      <c r="V119" s="272">
        <f t="shared" si="192"/>
        <v>3</v>
      </c>
      <c r="W119" s="272">
        <f t="shared" si="192"/>
        <v>3</v>
      </c>
      <c r="X119" s="272">
        <f t="shared" si="192"/>
        <v>3</v>
      </c>
      <c r="Y119" s="2"/>
      <c r="Z119" s="272">
        <f t="shared" si="89"/>
        <v>33</v>
      </c>
      <c r="AA119" s="325">
        <f t="shared" ref="AA119:AA126" si="193">Z119</f>
        <v>33</v>
      </c>
      <c r="AB119" s="272">
        <f t="shared" ref="AB119:AV119" si="194">COUNTIF(AB11:AB63,"F.28")</f>
        <v>0</v>
      </c>
      <c r="AC119" s="272">
        <f t="shared" si="194"/>
        <v>0</v>
      </c>
      <c r="AD119" s="272">
        <f t="shared" si="194"/>
        <v>0</v>
      </c>
      <c r="AE119" s="272">
        <f t="shared" si="194"/>
        <v>0</v>
      </c>
      <c r="AF119" s="272">
        <f t="shared" si="194"/>
        <v>0</v>
      </c>
      <c r="AG119" s="272">
        <f t="shared" si="194"/>
        <v>0</v>
      </c>
      <c r="AH119" s="272">
        <f t="shared" si="194"/>
        <v>0</v>
      </c>
      <c r="AI119" s="272">
        <f t="shared" si="194"/>
        <v>0</v>
      </c>
      <c r="AJ119" s="272">
        <f t="shared" si="194"/>
        <v>0</v>
      </c>
      <c r="AK119" s="272">
        <f t="shared" si="194"/>
        <v>0</v>
      </c>
      <c r="AL119" s="272">
        <f t="shared" si="194"/>
        <v>3</v>
      </c>
      <c r="AM119" s="272">
        <f t="shared" si="194"/>
        <v>3</v>
      </c>
      <c r="AN119" s="272">
        <f t="shared" si="194"/>
        <v>3</v>
      </c>
      <c r="AO119" s="272">
        <f t="shared" si="194"/>
        <v>3</v>
      </c>
      <c r="AP119" s="272">
        <f t="shared" si="194"/>
        <v>3</v>
      </c>
      <c r="AQ119" s="272">
        <f t="shared" si="194"/>
        <v>3</v>
      </c>
      <c r="AR119" s="272">
        <f t="shared" si="194"/>
        <v>3</v>
      </c>
      <c r="AS119" s="272">
        <f t="shared" si="194"/>
        <v>3</v>
      </c>
      <c r="AT119" s="272">
        <f t="shared" si="194"/>
        <v>3</v>
      </c>
      <c r="AU119" s="272">
        <f t="shared" si="194"/>
        <v>3</v>
      </c>
      <c r="AV119" s="324">
        <f t="shared" si="194"/>
        <v>3</v>
      </c>
      <c r="AW119" s="324">
        <f t="shared" si="92"/>
        <v>33</v>
      </c>
      <c r="AX119" s="324">
        <f t="shared" ref="AX119:AX125" si="195">AW119</f>
        <v>33</v>
      </c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82"/>
      <c r="EC119" s="182"/>
      <c r="ED119" s="7"/>
      <c r="EE119" s="7"/>
      <c r="EF119" s="7"/>
      <c r="EG119" s="7"/>
      <c r="EH119" s="7"/>
      <c r="EI119" s="7"/>
    </row>
    <row r="120" spans="1:139" ht="14.1" hidden="1" customHeight="1" x14ac:dyDescent="0.25">
      <c r="A120" s="770" t="s">
        <v>494</v>
      </c>
      <c r="B120" s="770"/>
      <c r="C120" s="770"/>
      <c r="D120" s="272">
        <f>COUNTIF(D12:D64,"F.33")</f>
        <v>3</v>
      </c>
      <c r="E120" s="272">
        <f t="shared" ref="E120:X120" si="196">COUNTIF(E12:E64,"F.33")</f>
        <v>3</v>
      </c>
      <c r="F120" s="272">
        <f t="shared" si="196"/>
        <v>3</v>
      </c>
      <c r="G120" s="272">
        <f t="shared" si="196"/>
        <v>3</v>
      </c>
      <c r="H120" s="272">
        <f t="shared" si="196"/>
        <v>3</v>
      </c>
      <c r="I120" s="272">
        <f t="shared" si="196"/>
        <v>3</v>
      </c>
      <c r="J120" s="272">
        <f t="shared" si="196"/>
        <v>3</v>
      </c>
      <c r="K120" s="272">
        <f t="shared" si="196"/>
        <v>3</v>
      </c>
      <c r="L120" s="272">
        <f t="shared" si="196"/>
        <v>3</v>
      </c>
      <c r="M120" s="272">
        <f t="shared" si="196"/>
        <v>3</v>
      </c>
      <c r="N120" s="272">
        <f t="shared" si="196"/>
        <v>0</v>
      </c>
      <c r="O120" s="272">
        <f t="shared" si="196"/>
        <v>0</v>
      </c>
      <c r="P120" s="272">
        <f t="shared" si="196"/>
        <v>0</v>
      </c>
      <c r="Q120" s="272">
        <f t="shared" si="196"/>
        <v>0</v>
      </c>
      <c r="R120" s="272">
        <f t="shared" si="196"/>
        <v>0</v>
      </c>
      <c r="S120" s="272">
        <f t="shared" si="196"/>
        <v>0</v>
      </c>
      <c r="T120" s="272">
        <f t="shared" si="196"/>
        <v>0</v>
      </c>
      <c r="U120" s="272">
        <f t="shared" si="196"/>
        <v>0</v>
      </c>
      <c r="V120" s="272">
        <f t="shared" si="196"/>
        <v>0</v>
      </c>
      <c r="W120" s="272">
        <f t="shared" si="196"/>
        <v>0</v>
      </c>
      <c r="X120" s="272">
        <f t="shared" si="196"/>
        <v>0</v>
      </c>
      <c r="Y120" s="2"/>
      <c r="Z120" s="272">
        <f t="shared" si="89"/>
        <v>30</v>
      </c>
      <c r="AA120" s="325">
        <f t="shared" si="193"/>
        <v>30</v>
      </c>
      <c r="AB120" s="272">
        <f t="shared" ref="AB120:AV120" si="197">COUNTIF(AB11:AB63,"F.33")</f>
        <v>3</v>
      </c>
      <c r="AC120" s="272">
        <f t="shared" si="197"/>
        <v>3</v>
      </c>
      <c r="AD120" s="272">
        <f t="shared" si="197"/>
        <v>3</v>
      </c>
      <c r="AE120" s="272">
        <f t="shared" si="197"/>
        <v>3</v>
      </c>
      <c r="AF120" s="272">
        <f t="shared" si="197"/>
        <v>3</v>
      </c>
      <c r="AG120" s="272">
        <f t="shared" si="197"/>
        <v>3</v>
      </c>
      <c r="AH120" s="272">
        <f t="shared" si="197"/>
        <v>3</v>
      </c>
      <c r="AI120" s="272">
        <f t="shared" si="197"/>
        <v>3</v>
      </c>
      <c r="AJ120" s="272">
        <f t="shared" si="197"/>
        <v>3</v>
      </c>
      <c r="AK120" s="272">
        <f t="shared" si="197"/>
        <v>3</v>
      </c>
      <c r="AL120" s="272">
        <f t="shared" si="197"/>
        <v>0</v>
      </c>
      <c r="AM120" s="272">
        <f t="shared" si="197"/>
        <v>0</v>
      </c>
      <c r="AN120" s="272">
        <f t="shared" si="197"/>
        <v>0</v>
      </c>
      <c r="AO120" s="272">
        <f t="shared" si="197"/>
        <v>0</v>
      </c>
      <c r="AP120" s="272">
        <f t="shared" si="197"/>
        <v>0</v>
      </c>
      <c r="AQ120" s="272">
        <f t="shared" si="197"/>
        <v>0</v>
      </c>
      <c r="AR120" s="272">
        <f t="shared" si="197"/>
        <v>0</v>
      </c>
      <c r="AS120" s="272">
        <f t="shared" si="197"/>
        <v>0</v>
      </c>
      <c r="AT120" s="272">
        <f t="shared" si="197"/>
        <v>0</v>
      </c>
      <c r="AU120" s="272">
        <f t="shared" si="197"/>
        <v>0</v>
      </c>
      <c r="AV120" s="324">
        <f t="shared" si="197"/>
        <v>0</v>
      </c>
      <c r="AW120" s="324">
        <f t="shared" si="92"/>
        <v>30</v>
      </c>
      <c r="AX120" s="324">
        <f t="shared" si="195"/>
        <v>30</v>
      </c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82"/>
      <c r="EC120" s="182"/>
      <c r="ED120" s="7"/>
      <c r="EE120" s="7"/>
      <c r="EF120" s="7"/>
      <c r="EG120" s="7"/>
      <c r="EH120" s="7"/>
      <c r="EI120" s="7"/>
    </row>
    <row r="121" spans="1:139" ht="14.1" hidden="1" customHeight="1" x14ac:dyDescent="0.25">
      <c r="A121" s="770" t="s">
        <v>495</v>
      </c>
      <c r="B121" s="770"/>
      <c r="C121" s="770"/>
      <c r="D121" s="272">
        <f>COUNTIF(D12:D64,"M.19")</f>
        <v>0</v>
      </c>
      <c r="E121" s="272">
        <f t="shared" ref="E121:X121" si="198">COUNTIF(E12:E64,"M.19")</f>
        <v>0</v>
      </c>
      <c r="F121" s="272">
        <f t="shared" si="198"/>
        <v>0</v>
      </c>
      <c r="G121" s="272">
        <f t="shared" si="198"/>
        <v>0</v>
      </c>
      <c r="H121" s="272">
        <f t="shared" si="198"/>
        <v>0</v>
      </c>
      <c r="I121" s="272">
        <f t="shared" si="198"/>
        <v>0</v>
      </c>
      <c r="J121" s="272">
        <f t="shared" si="198"/>
        <v>0</v>
      </c>
      <c r="K121" s="272">
        <f t="shared" si="198"/>
        <v>2</v>
      </c>
      <c r="L121" s="272">
        <f t="shared" si="198"/>
        <v>2</v>
      </c>
      <c r="M121" s="272">
        <f t="shared" si="198"/>
        <v>2</v>
      </c>
      <c r="N121" s="272">
        <f t="shared" si="198"/>
        <v>0</v>
      </c>
      <c r="O121" s="272">
        <f t="shared" si="198"/>
        <v>0</v>
      </c>
      <c r="P121" s="272">
        <f t="shared" si="198"/>
        <v>0</v>
      </c>
      <c r="Q121" s="272">
        <f t="shared" si="198"/>
        <v>0</v>
      </c>
      <c r="R121" s="272">
        <f t="shared" si="198"/>
        <v>2</v>
      </c>
      <c r="S121" s="272">
        <f t="shared" si="198"/>
        <v>2</v>
      </c>
      <c r="T121" s="272">
        <f t="shared" si="198"/>
        <v>2</v>
      </c>
      <c r="U121" s="272">
        <f t="shared" si="198"/>
        <v>0</v>
      </c>
      <c r="V121" s="272">
        <f t="shared" si="198"/>
        <v>0</v>
      </c>
      <c r="W121" s="272">
        <f t="shared" si="198"/>
        <v>0</v>
      </c>
      <c r="X121" s="272">
        <f t="shared" si="198"/>
        <v>0</v>
      </c>
      <c r="Y121" s="2"/>
      <c r="Z121" s="272">
        <f t="shared" si="89"/>
        <v>12</v>
      </c>
      <c r="AA121" s="325">
        <f t="shared" si="193"/>
        <v>12</v>
      </c>
      <c r="AB121" s="272">
        <f t="shared" ref="AB121:AV121" si="199">COUNTIF(AB11:AB63,"M.19")</f>
        <v>0</v>
      </c>
      <c r="AC121" s="272">
        <f t="shared" si="199"/>
        <v>0</v>
      </c>
      <c r="AD121" s="272">
        <f t="shared" si="199"/>
        <v>0</v>
      </c>
      <c r="AE121" s="272">
        <f t="shared" si="199"/>
        <v>0</v>
      </c>
      <c r="AF121" s="272">
        <f t="shared" si="199"/>
        <v>0</v>
      </c>
      <c r="AG121" s="272">
        <f t="shared" si="199"/>
        <v>0</v>
      </c>
      <c r="AH121" s="272">
        <f t="shared" si="199"/>
        <v>0</v>
      </c>
      <c r="AI121" s="272">
        <f t="shared" si="199"/>
        <v>2</v>
      </c>
      <c r="AJ121" s="272">
        <f t="shared" si="199"/>
        <v>2</v>
      </c>
      <c r="AK121" s="272">
        <f t="shared" si="199"/>
        <v>2</v>
      </c>
      <c r="AL121" s="272">
        <f t="shared" si="199"/>
        <v>0</v>
      </c>
      <c r="AM121" s="272">
        <f t="shared" si="199"/>
        <v>0</v>
      </c>
      <c r="AN121" s="272">
        <f t="shared" si="199"/>
        <v>0</v>
      </c>
      <c r="AO121" s="272">
        <f t="shared" si="199"/>
        <v>0</v>
      </c>
      <c r="AP121" s="272">
        <f t="shared" si="199"/>
        <v>2</v>
      </c>
      <c r="AQ121" s="272">
        <f t="shared" si="199"/>
        <v>2</v>
      </c>
      <c r="AR121" s="272">
        <f t="shared" si="199"/>
        <v>2</v>
      </c>
      <c r="AS121" s="272">
        <f t="shared" si="199"/>
        <v>0</v>
      </c>
      <c r="AT121" s="272">
        <f t="shared" si="199"/>
        <v>0</v>
      </c>
      <c r="AU121" s="272">
        <f t="shared" si="199"/>
        <v>0</v>
      </c>
      <c r="AV121" s="324">
        <f t="shared" si="199"/>
        <v>0</v>
      </c>
      <c r="AW121" s="324">
        <f t="shared" si="92"/>
        <v>12</v>
      </c>
      <c r="AX121" s="324">
        <f t="shared" si="195"/>
        <v>12</v>
      </c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82"/>
      <c r="EC121" s="182"/>
      <c r="ED121" s="7"/>
      <c r="EE121" s="7"/>
      <c r="EF121" s="7"/>
      <c r="EG121" s="7"/>
      <c r="EH121" s="7"/>
      <c r="EI121" s="7"/>
    </row>
    <row r="122" spans="1:139" ht="14.1" hidden="1" customHeight="1" x14ac:dyDescent="0.25">
      <c r="A122" s="770" t="s">
        <v>496</v>
      </c>
      <c r="B122" s="770"/>
      <c r="C122" s="770"/>
      <c r="D122" s="272">
        <f>COUNTIF(D12:D64,"M.26")</f>
        <v>2</v>
      </c>
      <c r="E122" s="272">
        <f t="shared" ref="E122:X122" si="200">COUNTIF(E12:E64,"M.26")</f>
        <v>2</v>
      </c>
      <c r="F122" s="272">
        <f t="shared" si="200"/>
        <v>2</v>
      </c>
      <c r="G122" s="272">
        <f t="shared" si="200"/>
        <v>2</v>
      </c>
      <c r="H122" s="272">
        <f t="shared" si="200"/>
        <v>2</v>
      </c>
      <c r="I122" s="272">
        <f t="shared" si="200"/>
        <v>2</v>
      </c>
      <c r="J122" s="272">
        <f t="shared" si="200"/>
        <v>2</v>
      </c>
      <c r="K122" s="272">
        <f t="shared" si="200"/>
        <v>0</v>
      </c>
      <c r="L122" s="272">
        <f t="shared" si="200"/>
        <v>0</v>
      </c>
      <c r="M122" s="272">
        <f t="shared" si="200"/>
        <v>0</v>
      </c>
      <c r="N122" s="272">
        <f t="shared" si="200"/>
        <v>2</v>
      </c>
      <c r="O122" s="272">
        <f t="shared" si="200"/>
        <v>2</v>
      </c>
      <c r="P122" s="272">
        <f t="shared" si="200"/>
        <v>2</v>
      </c>
      <c r="Q122" s="272">
        <f t="shared" si="200"/>
        <v>2</v>
      </c>
      <c r="R122" s="272">
        <f t="shared" si="200"/>
        <v>0</v>
      </c>
      <c r="S122" s="272">
        <f t="shared" si="200"/>
        <v>0</v>
      </c>
      <c r="T122" s="272">
        <f t="shared" si="200"/>
        <v>0</v>
      </c>
      <c r="U122" s="272">
        <f t="shared" si="200"/>
        <v>2</v>
      </c>
      <c r="V122" s="272">
        <f t="shared" si="200"/>
        <v>2</v>
      </c>
      <c r="W122" s="272">
        <f t="shared" si="200"/>
        <v>2</v>
      </c>
      <c r="X122" s="272">
        <f t="shared" si="200"/>
        <v>2</v>
      </c>
      <c r="Y122" s="2"/>
      <c r="Z122" s="272">
        <f t="shared" si="89"/>
        <v>30</v>
      </c>
      <c r="AA122" s="325">
        <f t="shared" si="193"/>
        <v>30</v>
      </c>
      <c r="AB122" s="272">
        <f t="shared" ref="AB122:AV122" si="201">COUNTIF(AB11:AB63,"M.26")</f>
        <v>2</v>
      </c>
      <c r="AC122" s="272">
        <f t="shared" si="201"/>
        <v>2</v>
      </c>
      <c r="AD122" s="272">
        <f t="shared" si="201"/>
        <v>2</v>
      </c>
      <c r="AE122" s="272">
        <f t="shared" si="201"/>
        <v>2</v>
      </c>
      <c r="AF122" s="272">
        <f t="shared" si="201"/>
        <v>2</v>
      </c>
      <c r="AG122" s="272">
        <f t="shared" si="201"/>
        <v>2</v>
      </c>
      <c r="AH122" s="272">
        <f t="shared" si="201"/>
        <v>2</v>
      </c>
      <c r="AI122" s="272">
        <f t="shared" si="201"/>
        <v>0</v>
      </c>
      <c r="AJ122" s="272">
        <f t="shared" si="201"/>
        <v>0</v>
      </c>
      <c r="AK122" s="272">
        <f t="shared" si="201"/>
        <v>0</v>
      </c>
      <c r="AL122" s="272">
        <f t="shared" si="201"/>
        <v>2</v>
      </c>
      <c r="AM122" s="272">
        <f t="shared" si="201"/>
        <v>2</v>
      </c>
      <c r="AN122" s="272">
        <f t="shared" si="201"/>
        <v>2</v>
      </c>
      <c r="AO122" s="272">
        <f t="shared" si="201"/>
        <v>2</v>
      </c>
      <c r="AP122" s="272">
        <f t="shared" si="201"/>
        <v>0</v>
      </c>
      <c r="AQ122" s="272">
        <f t="shared" si="201"/>
        <v>0</v>
      </c>
      <c r="AR122" s="272">
        <f t="shared" si="201"/>
        <v>0</v>
      </c>
      <c r="AS122" s="272">
        <f t="shared" si="201"/>
        <v>2</v>
      </c>
      <c r="AT122" s="272">
        <f t="shared" si="201"/>
        <v>2</v>
      </c>
      <c r="AU122" s="272">
        <f t="shared" si="201"/>
        <v>2</v>
      </c>
      <c r="AV122" s="324">
        <f t="shared" si="201"/>
        <v>2</v>
      </c>
      <c r="AW122" s="324">
        <f t="shared" si="92"/>
        <v>30</v>
      </c>
      <c r="AX122" s="324">
        <f t="shared" si="195"/>
        <v>30</v>
      </c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82"/>
      <c r="EC122" s="182"/>
      <c r="ED122" s="7"/>
      <c r="EE122" s="7"/>
      <c r="EF122" s="7"/>
      <c r="EG122" s="7"/>
      <c r="EH122" s="7"/>
      <c r="EI122" s="7"/>
    </row>
    <row r="123" spans="1:139" ht="14.1" hidden="1" customHeight="1" x14ac:dyDescent="0.25">
      <c r="A123" s="770" t="s">
        <v>498</v>
      </c>
      <c r="B123" s="770"/>
      <c r="C123" s="770"/>
      <c r="D123" s="272">
        <f>COUNTIF(D12:D64,"T.32")</f>
        <v>2</v>
      </c>
      <c r="E123" s="272">
        <f t="shared" ref="E123:X123" si="202">COUNTIF(E12:E64,"T.32")</f>
        <v>2</v>
      </c>
      <c r="F123" s="272">
        <f t="shared" si="202"/>
        <v>2</v>
      </c>
      <c r="G123" s="272">
        <f t="shared" si="202"/>
        <v>2</v>
      </c>
      <c r="H123" s="272">
        <f t="shared" si="202"/>
        <v>2</v>
      </c>
      <c r="I123" s="272">
        <f t="shared" si="202"/>
        <v>2</v>
      </c>
      <c r="J123" s="272">
        <f t="shared" si="202"/>
        <v>2</v>
      </c>
      <c r="K123" s="272">
        <f t="shared" si="202"/>
        <v>2</v>
      </c>
      <c r="L123" s="272">
        <f t="shared" si="202"/>
        <v>2</v>
      </c>
      <c r="M123" s="272">
        <f t="shared" si="202"/>
        <v>2</v>
      </c>
      <c r="N123" s="272">
        <f t="shared" si="202"/>
        <v>2</v>
      </c>
      <c r="O123" s="272">
        <f t="shared" si="202"/>
        <v>2</v>
      </c>
      <c r="P123" s="272">
        <f t="shared" si="202"/>
        <v>2</v>
      </c>
      <c r="Q123" s="272">
        <f t="shared" si="202"/>
        <v>2</v>
      </c>
      <c r="R123" s="272">
        <f t="shared" si="202"/>
        <v>0</v>
      </c>
      <c r="S123" s="272">
        <f t="shared" si="202"/>
        <v>0</v>
      </c>
      <c r="T123" s="272">
        <f t="shared" si="202"/>
        <v>0</v>
      </c>
      <c r="U123" s="272">
        <f t="shared" si="202"/>
        <v>0</v>
      </c>
      <c r="V123" s="272">
        <f t="shared" si="202"/>
        <v>0</v>
      </c>
      <c r="W123" s="272">
        <f t="shared" si="202"/>
        <v>0</v>
      </c>
      <c r="X123" s="272">
        <f t="shared" si="202"/>
        <v>0</v>
      </c>
      <c r="Y123" s="2"/>
      <c r="Z123" s="272">
        <f t="shared" si="89"/>
        <v>28</v>
      </c>
      <c r="AA123" s="325">
        <f t="shared" si="193"/>
        <v>28</v>
      </c>
      <c r="AB123" s="272">
        <f t="shared" ref="AB123:AV123" si="203">COUNTIF(AB11:AB63,"T.32")</f>
        <v>2</v>
      </c>
      <c r="AC123" s="272">
        <f t="shared" si="203"/>
        <v>2</v>
      </c>
      <c r="AD123" s="272">
        <f t="shared" si="203"/>
        <v>2</v>
      </c>
      <c r="AE123" s="272">
        <f t="shared" si="203"/>
        <v>2</v>
      </c>
      <c r="AF123" s="272">
        <f t="shared" si="203"/>
        <v>2</v>
      </c>
      <c r="AG123" s="272">
        <f t="shared" si="203"/>
        <v>2</v>
      </c>
      <c r="AH123" s="272">
        <f t="shared" si="203"/>
        <v>2</v>
      </c>
      <c r="AI123" s="272">
        <f t="shared" si="203"/>
        <v>2</v>
      </c>
      <c r="AJ123" s="272">
        <f t="shared" si="203"/>
        <v>2</v>
      </c>
      <c r="AK123" s="272">
        <f t="shared" si="203"/>
        <v>2</v>
      </c>
      <c r="AL123" s="272">
        <f t="shared" si="203"/>
        <v>2</v>
      </c>
      <c r="AM123" s="272">
        <f t="shared" si="203"/>
        <v>2</v>
      </c>
      <c r="AN123" s="272">
        <f t="shared" si="203"/>
        <v>2</v>
      </c>
      <c r="AO123" s="272">
        <f t="shared" si="203"/>
        <v>2</v>
      </c>
      <c r="AP123" s="272">
        <f t="shared" si="203"/>
        <v>0</v>
      </c>
      <c r="AQ123" s="272">
        <f t="shared" si="203"/>
        <v>0</v>
      </c>
      <c r="AR123" s="272">
        <f t="shared" si="203"/>
        <v>0</v>
      </c>
      <c r="AS123" s="272">
        <f t="shared" si="203"/>
        <v>0</v>
      </c>
      <c r="AT123" s="272">
        <f t="shared" si="203"/>
        <v>0</v>
      </c>
      <c r="AU123" s="272">
        <f t="shared" si="203"/>
        <v>0</v>
      </c>
      <c r="AV123" s="324">
        <f t="shared" si="203"/>
        <v>0</v>
      </c>
      <c r="AW123" s="324">
        <f t="shared" si="92"/>
        <v>28</v>
      </c>
      <c r="AX123" s="324">
        <f t="shared" si="195"/>
        <v>28</v>
      </c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82"/>
      <c r="EC123" s="182"/>
      <c r="ED123" s="7"/>
      <c r="EE123" s="7"/>
      <c r="EF123" s="7"/>
      <c r="EG123" s="7"/>
      <c r="EH123" s="7"/>
      <c r="EI123" s="7"/>
    </row>
    <row r="124" spans="1:139" ht="14.1" hidden="1" customHeight="1" x14ac:dyDescent="0.25">
      <c r="A124" s="770" t="s">
        <v>497</v>
      </c>
      <c r="B124" s="770"/>
      <c r="C124" s="770"/>
      <c r="D124" s="272">
        <f>COUNTIF(D12:D64,"X.37")</f>
        <v>2</v>
      </c>
      <c r="E124" s="272">
        <f t="shared" ref="E124:X124" si="204">COUNTIF(E12:E64,"X.37")</f>
        <v>2</v>
      </c>
      <c r="F124" s="272">
        <f t="shared" si="204"/>
        <v>2</v>
      </c>
      <c r="G124" s="272">
        <f t="shared" si="204"/>
        <v>2</v>
      </c>
      <c r="H124" s="272">
        <f t="shared" si="204"/>
        <v>2</v>
      </c>
      <c r="I124" s="272">
        <f t="shared" si="204"/>
        <v>2</v>
      </c>
      <c r="J124" s="272">
        <f t="shared" si="204"/>
        <v>2</v>
      </c>
      <c r="K124" s="272">
        <f t="shared" si="204"/>
        <v>0</v>
      </c>
      <c r="L124" s="272">
        <f t="shared" si="204"/>
        <v>0</v>
      </c>
      <c r="M124" s="272">
        <f t="shared" si="204"/>
        <v>0</v>
      </c>
      <c r="N124" s="272">
        <f t="shared" si="204"/>
        <v>0</v>
      </c>
      <c r="O124" s="272">
        <f t="shared" si="204"/>
        <v>0</v>
      </c>
      <c r="P124" s="272">
        <f t="shared" si="204"/>
        <v>0</v>
      </c>
      <c r="Q124" s="272">
        <f t="shared" si="204"/>
        <v>0</v>
      </c>
      <c r="R124" s="272">
        <f t="shared" si="204"/>
        <v>0</v>
      </c>
      <c r="S124" s="272">
        <f t="shared" si="204"/>
        <v>0</v>
      </c>
      <c r="T124" s="272">
        <f t="shared" si="204"/>
        <v>0</v>
      </c>
      <c r="U124" s="272">
        <f t="shared" si="204"/>
        <v>0</v>
      </c>
      <c r="V124" s="272">
        <f t="shared" si="204"/>
        <v>0</v>
      </c>
      <c r="W124" s="272">
        <f t="shared" si="204"/>
        <v>0</v>
      </c>
      <c r="X124" s="272">
        <f t="shared" si="204"/>
        <v>0</v>
      </c>
      <c r="Y124" s="2"/>
      <c r="Z124" s="272">
        <f t="shared" si="89"/>
        <v>14</v>
      </c>
      <c r="AA124" s="325">
        <f t="shared" si="193"/>
        <v>14</v>
      </c>
      <c r="AB124" s="272">
        <f t="shared" ref="AB124:AV124" si="205">COUNTIF(AB11:AB63,"X.37")</f>
        <v>2</v>
      </c>
      <c r="AC124" s="272">
        <f t="shared" si="205"/>
        <v>2</v>
      </c>
      <c r="AD124" s="272">
        <f t="shared" si="205"/>
        <v>2</v>
      </c>
      <c r="AE124" s="272">
        <f t="shared" si="205"/>
        <v>2</v>
      </c>
      <c r="AF124" s="272">
        <f t="shared" si="205"/>
        <v>2</v>
      </c>
      <c r="AG124" s="272">
        <f t="shared" si="205"/>
        <v>2</v>
      </c>
      <c r="AH124" s="272">
        <f t="shared" si="205"/>
        <v>2</v>
      </c>
      <c r="AI124" s="272">
        <f t="shared" si="205"/>
        <v>0</v>
      </c>
      <c r="AJ124" s="272">
        <f t="shared" si="205"/>
        <v>0</v>
      </c>
      <c r="AK124" s="272">
        <f t="shared" si="205"/>
        <v>0</v>
      </c>
      <c r="AL124" s="272">
        <f t="shared" si="205"/>
        <v>0</v>
      </c>
      <c r="AM124" s="272">
        <f t="shared" si="205"/>
        <v>0</v>
      </c>
      <c r="AN124" s="272">
        <f t="shared" si="205"/>
        <v>0</v>
      </c>
      <c r="AO124" s="272">
        <f t="shared" si="205"/>
        <v>0</v>
      </c>
      <c r="AP124" s="272">
        <f t="shared" si="205"/>
        <v>0</v>
      </c>
      <c r="AQ124" s="272">
        <f t="shared" si="205"/>
        <v>0</v>
      </c>
      <c r="AR124" s="272">
        <f t="shared" si="205"/>
        <v>0</v>
      </c>
      <c r="AS124" s="272">
        <f t="shared" si="205"/>
        <v>0</v>
      </c>
      <c r="AT124" s="272">
        <f t="shared" si="205"/>
        <v>0</v>
      </c>
      <c r="AU124" s="272">
        <f t="shared" si="205"/>
        <v>0</v>
      </c>
      <c r="AV124" s="324">
        <f t="shared" si="205"/>
        <v>0</v>
      </c>
      <c r="AW124" s="324">
        <f t="shared" si="92"/>
        <v>14</v>
      </c>
      <c r="AX124" s="324">
        <f t="shared" si="195"/>
        <v>14</v>
      </c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82"/>
      <c r="EC124" s="182"/>
      <c r="ED124" s="7"/>
      <c r="EE124" s="7"/>
      <c r="EF124" s="7"/>
      <c r="EG124" s="7"/>
      <c r="EH124" s="7"/>
      <c r="EI124" s="7"/>
    </row>
    <row r="125" spans="1:139" ht="14.1" hidden="1" customHeight="1" x14ac:dyDescent="0.25">
      <c r="A125" s="770" t="s">
        <v>499</v>
      </c>
      <c r="B125" s="770"/>
      <c r="C125" s="770"/>
      <c r="D125" s="272">
        <f>COUNTIF(D12:D64,"N.30")</f>
        <v>2</v>
      </c>
      <c r="E125" s="272">
        <f t="shared" ref="E125:X125" si="206">COUNTIF(E12:E64,"N.30")</f>
        <v>2</v>
      </c>
      <c r="F125" s="272">
        <f t="shared" si="206"/>
        <v>2</v>
      </c>
      <c r="G125" s="272">
        <f t="shared" si="206"/>
        <v>2</v>
      </c>
      <c r="H125" s="272">
        <f t="shared" si="206"/>
        <v>2</v>
      </c>
      <c r="I125" s="272">
        <f t="shared" si="206"/>
        <v>2</v>
      </c>
      <c r="J125" s="272">
        <f t="shared" si="206"/>
        <v>2</v>
      </c>
      <c r="K125" s="272">
        <f t="shared" si="206"/>
        <v>2</v>
      </c>
      <c r="L125" s="272">
        <f t="shared" si="206"/>
        <v>2</v>
      </c>
      <c r="M125" s="272">
        <f t="shared" si="206"/>
        <v>2</v>
      </c>
      <c r="N125" s="272">
        <f t="shared" si="206"/>
        <v>2</v>
      </c>
      <c r="O125" s="272">
        <f t="shared" si="206"/>
        <v>2</v>
      </c>
      <c r="P125" s="272">
        <f t="shared" si="206"/>
        <v>2</v>
      </c>
      <c r="Q125" s="272">
        <f t="shared" si="206"/>
        <v>2</v>
      </c>
      <c r="R125" s="272">
        <f t="shared" si="206"/>
        <v>2</v>
      </c>
      <c r="S125" s="272">
        <f t="shared" si="206"/>
        <v>2</v>
      </c>
      <c r="T125" s="272">
        <f t="shared" si="206"/>
        <v>2</v>
      </c>
      <c r="U125" s="272">
        <f t="shared" si="206"/>
        <v>2</v>
      </c>
      <c r="V125" s="272">
        <f t="shared" si="206"/>
        <v>2</v>
      </c>
      <c r="W125" s="272">
        <f t="shared" si="206"/>
        <v>2</v>
      </c>
      <c r="X125" s="272">
        <f t="shared" si="206"/>
        <v>2</v>
      </c>
      <c r="Y125" s="2"/>
      <c r="Z125" s="272">
        <f t="shared" si="89"/>
        <v>42</v>
      </c>
      <c r="AA125" s="325">
        <f t="shared" si="193"/>
        <v>42</v>
      </c>
      <c r="AB125" s="272">
        <f t="shared" ref="AB125:AV125" si="207">COUNTIF(AB11:AB63,"N.30")</f>
        <v>2</v>
      </c>
      <c r="AC125" s="272">
        <f t="shared" si="207"/>
        <v>2</v>
      </c>
      <c r="AD125" s="272">
        <f t="shared" si="207"/>
        <v>2</v>
      </c>
      <c r="AE125" s="272">
        <f t="shared" si="207"/>
        <v>2</v>
      </c>
      <c r="AF125" s="272">
        <f t="shared" si="207"/>
        <v>2</v>
      </c>
      <c r="AG125" s="272">
        <f t="shared" si="207"/>
        <v>2</v>
      </c>
      <c r="AH125" s="272">
        <f t="shared" si="207"/>
        <v>2</v>
      </c>
      <c r="AI125" s="272">
        <f t="shared" si="207"/>
        <v>2</v>
      </c>
      <c r="AJ125" s="272">
        <f t="shared" si="207"/>
        <v>2</v>
      </c>
      <c r="AK125" s="272">
        <f t="shared" si="207"/>
        <v>2</v>
      </c>
      <c r="AL125" s="272">
        <f t="shared" si="207"/>
        <v>2</v>
      </c>
      <c r="AM125" s="272">
        <f t="shared" si="207"/>
        <v>2</v>
      </c>
      <c r="AN125" s="272">
        <f t="shared" si="207"/>
        <v>2</v>
      </c>
      <c r="AO125" s="272">
        <f t="shared" si="207"/>
        <v>2</v>
      </c>
      <c r="AP125" s="272">
        <f t="shared" si="207"/>
        <v>2</v>
      </c>
      <c r="AQ125" s="272">
        <f t="shared" si="207"/>
        <v>2</v>
      </c>
      <c r="AR125" s="272">
        <f t="shared" si="207"/>
        <v>2</v>
      </c>
      <c r="AS125" s="272">
        <f t="shared" si="207"/>
        <v>2</v>
      </c>
      <c r="AT125" s="272">
        <f t="shared" si="207"/>
        <v>2</v>
      </c>
      <c r="AU125" s="272">
        <f t="shared" si="207"/>
        <v>2</v>
      </c>
      <c r="AV125" s="324">
        <f t="shared" si="207"/>
        <v>2</v>
      </c>
      <c r="AW125" s="324">
        <f t="shared" si="92"/>
        <v>42</v>
      </c>
      <c r="AX125" s="324">
        <f t="shared" si="195"/>
        <v>42</v>
      </c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82"/>
      <c r="EC125" s="182"/>
      <c r="ED125" s="7"/>
      <c r="EE125" s="7"/>
      <c r="EF125" s="7"/>
      <c r="EG125" s="7"/>
      <c r="EH125" s="7"/>
      <c r="EI125" s="7"/>
    </row>
    <row r="126" spans="1:139" ht="14.1" hidden="1" customHeight="1" x14ac:dyDescent="0.25">
      <c r="A126" s="770" t="s">
        <v>403</v>
      </c>
      <c r="B126" s="770"/>
      <c r="C126" s="770"/>
      <c r="D126" s="272">
        <f t="shared" ref="D126:X126" si="208">COUNTIF(D12:D64,"Y")</f>
        <v>2</v>
      </c>
      <c r="E126" s="272">
        <f t="shared" si="208"/>
        <v>2</v>
      </c>
      <c r="F126" s="272">
        <f t="shared" si="208"/>
        <v>2</v>
      </c>
      <c r="G126" s="272">
        <f t="shared" si="208"/>
        <v>2</v>
      </c>
      <c r="H126" s="272">
        <f t="shared" si="208"/>
        <v>2</v>
      </c>
      <c r="I126" s="272">
        <f t="shared" si="208"/>
        <v>2</v>
      </c>
      <c r="J126" s="272">
        <f t="shared" si="208"/>
        <v>2</v>
      </c>
      <c r="K126" s="272">
        <f t="shared" si="208"/>
        <v>2</v>
      </c>
      <c r="L126" s="272">
        <f t="shared" si="208"/>
        <v>2</v>
      </c>
      <c r="M126" s="272">
        <f t="shared" si="208"/>
        <v>2</v>
      </c>
      <c r="N126" s="222">
        <f t="shared" si="208"/>
        <v>2</v>
      </c>
      <c r="O126" s="222">
        <f t="shared" si="208"/>
        <v>2</v>
      </c>
      <c r="P126" s="272">
        <f t="shared" si="208"/>
        <v>2</v>
      </c>
      <c r="Q126" s="272">
        <f t="shared" si="208"/>
        <v>2</v>
      </c>
      <c r="R126" s="272">
        <f t="shared" si="208"/>
        <v>2</v>
      </c>
      <c r="S126" s="272">
        <f t="shared" si="208"/>
        <v>2</v>
      </c>
      <c r="T126" s="272">
        <f t="shared" si="208"/>
        <v>2</v>
      </c>
      <c r="U126" s="272">
        <f t="shared" si="208"/>
        <v>2</v>
      </c>
      <c r="V126" s="272">
        <f t="shared" si="208"/>
        <v>2</v>
      </c>
      <c r="W126" s="272">
        <f t="shared" si="208"/>
        <v>2</v>
      </c>
      <c r="X126" s="272">
        <f t="shared" si="208"/>
        <v>2</v>
      </c>
      <c r="Y126" s="2"/>
      <c r="Z126" s="272">
        <f>SUM(D126:Y126)</f>
        <v>42</v>
      </c>
      <c r="AA126" s="325">
        <f t="shared" si="193"/>
        <v>42</v>
      </c>
      <c r="AB126" s="272">
        <f t="shared" ref="AB126:AV126" si="209">COUNTIF(AB11:AB63,"Y")</f>
        <v>0</v>
      </c>
      <c r="AC126" s="272">
        <f t="shared" si="209"/>
        <v>0</v>
      </c>
      <c r="AD126" s="272">
        <f t="shared" si="209"/>
        <v>0</v>
      </c>
      <c r="AE126" s="272">
        <f t="shared" si="209"/>
        <v>0</v>
      </c>
      <c r="AF126" s="272">
        <f t="shared" si="209"/>
        <v>0</v>
      </c>
      <c r="AG126" s="272">
        <f t="shared" si="209"/>
        <v>0</v>
      </c>
      <c r="AH126" s="272">
        <f t="shared" si="209"/>
        <v>0</v>
      </c>
      <c r="AI126" s="272">
        <f t="shared" si="209"/>
        <v>0</v>
      </c>
      <c r="AJ126" s="272">
        <f t="shared" si="209"/>
        <v>0</v>
      </c>
      <c r="AK126" s="272">
        <f t="shared" si="209"/>
        <v>0</v>
      </c>
      <c r="AL126" s="272">
        <f t="shared" si="209"/>
        <v>0</v>
      </c>
      <c r="AM126" s="272">
        <f t="shared" si="209"/>
        <v>0</v>
      </c>
      <c r="AN126" s="272">
        <f t="shared" si="209"/>
        <v>0</v>
      </c>
      <c r="AO126" s="272">
        <f t="shared" si="209"/>
        <v>0</v>
      </c>
      <c r="AP126" s="272">
        <f t="shared" si="209"/>
        <v>0</v>
      </c>
      <c r="AQ126" s="272">
        <f t="shared" si="209"/>
        <v>0</v>
      </c>
      <c r="AR126" s="272">
        <f t="shared" si="209"/>
        <v>0</v>
      </c>
      <c r="AS126" s="272">
        <f t="shared" si="209"/>
        <v>0</v>
      </c>
      <c r="AT126" s="272">
        <f t="shared" si="209"/>
        <v>0</v>
      </c>
      <c r="AU126" s="272">
        <f t="shared" si="209"/>
        <v>0</v>
      </c>
      <c r="AV126" s="324">
        <f t="shared" si="209"/>
        <v>0</v>
      </c>
      <c r="AW126" s="324">
        <f t="shared" si="92"/>
        <v>0</v>
      </c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82"/>
      <c r="EC126" s="182"/>
      <c r="ED126" s="7"/>
      <c r="EE126" s="7"/>
      <c r="EF126" s="7"/>
      <c r="EG126" s="7"/>
      <c r="EH126" s="7"/>
      <c r="EI126" s="7"/>
    </row>
    <row r="127" spans="1:139" ht="14.1" hidden="1" customHeight="1" x14ac:dyDescent="0.25">
      <c r="A127" s="770" t="s">
        <v>500</v>
      </c>
      <c r="B127" s="770"/>
      <c r="C127" s="770"/>
      <c r="D127" s="272">
        <f t="shared" ref="D127:X127" si="210">SUM(D68:D126)</f>
        <v>54</v>
      </c>
      <c r="E127" s="272">
        <f t="shared" si="210"/>
        <v>54</v>
      </c>
      <c r="F127" s="272">
        <f t="shared" si="210"/>
        <v>54</v>
      </c>
      <c r="G127" s="272">
        <f t="shared" si="210"/>
        <v>54</v>
      </c>
      <c r="H127" s="272">
        <f t="shared" si="210"/>
        <v>54</v>
      </c>
      <c r="I127" s="272">
        <f t="shared" si="210"/>
        <v>54</v>
      </c>
      <c r="J127" s="272">
        <f t="shared" si="210"/>
        <v>54</v>
      </c>
      <c r="K127" s="272">
        <f t="shared" si="210"/>
        <v>54</v>
      </c>
      <c r="L127" s="272">
        <f t="shared" si="210"/>
        <v>54</v>
      </c>
      <c r="M127" s="272">
        <f t="shared" si="210"/>
        <v>54</v>
      </c>
      <c r="N127" s="272">
        <f t="shared" si="210"/>
        <v>50</v>
      </c>
      <c r="O127" s="272">
        <f t="shared" si="210"/>
        <v>50</v>
      </c>
      <c r="P127" s="272">
        <f t="shared" si="210"/>
        <v>50</v>
      </c>
      <c r="Q127" s="272">
        <f t="shared" si="210"/>
        <v>50</v>
      </c>
      <c r="R127" s="272">
        <f t="shared" si="210"/>
        <v>50</v>
      </c>
      <c r="S127" s="272">
        <f t="shared" si="210"/>
        <v>50</v>
      </c>
      <c r="T127" s="272">
        <f t="shared" si="210"/>
        <v>50</v>
      </c>
      <c r="U127" s="272">
        <f t="shared" si="210"/>
        <v>50</v>
      </c>
      <c r="V127" s="272">
        <f t="shared" si="210"/>
        <v>50</v>
      </c>
      <c r="W127" s="272">
        <f t="shared" si="210"/>
        <v>46</v>
      </c>
      <c r="X127" s="272">
        <f t="shared" si="210"/>
        <v>46</v>
      </c>
      <c r="Y127" s="272"/>
      <c r="Z127" s="272">
        <f>SUM(D127:X127)</f>
        <v>1082</v>
      </c>
      <c r="AA127" s="272">
        <f>SUM(E127:Y127)</f>
        <v>1028</v>
      </c>
      <c r="AB127" s="272">
        <f t="shared" ref="AB127:AX127" si="211">SUM(AB68:AB126)</f>
        <v>52</v>
      </c>
      <c r="AC127" s="272">
        <f t="shared" si="211"/>
        <v>52</v>
      </c>
      <c r="AD127" s="272">
        <f t="shared" si="211"/>
        <v>52</v>
      </c>
      <c r="AE127" s="272">
        <f t="shared" si="211"/>
        <v>52</v>
      </c>
      <c r="AF127" s="272">
        <f t="shared" si="211"/>
        <v>52</v>
      </c>
      <c r="AG127" s="272">
        <f t="shared" si="211"/>
        <v>52</v>
      </c>
      <c r="AH127" s="272">
        <f t="shared" si="211"/>
        <v>52</v>
      </c>
      <c r="AI127" s="272">
        <f t="shared" si="211"/>
        <v>52</v>
      </c>
      <c r="AJ127" s="272">
        <f t="shared" si="211"/>
        <v>52</v>
      </c>
      <c r="AK127" s="272">
        <f t="shared" si="211"/>
        <v>52</v>
      </c>
      <c r="AL127" s="272">
        <f t="shared" si="211"/>
        <v>52</v>
      </c>
      <c r="AM127" s="272">
        <f t="shared" si="211"/>
        <v>52</v>
      </c>
      <c r="AN127" s="272">
        <f t="shared" si="211"/>
        <v>52</v>
      </c>
      <c r="AO127" s="272">
        <f t="shared" si="211"/>
        <v>52</v>
      </c>
      <c r="AP127" s="272">
        <f t="shared" si="211"/>
        <v>48</v>
      </c>
      <c r="AQ127" s="272">
        <f t="shared" si="211"/>
        <v>48</v>
      </c>
      <c r="AR127" s="272">
        <f t="shared" si="211"/>
        <v>48</v>
      </c>
      <c r="AS127" s="272">
        <f t="shared" si="211"/>
        <v>48</v>
      </c>
      <c r="AT127" s="272">
        <f t="shared" si="211"/>
        <v>48</v>
      </c>
      <c r="AU127" s="272">
        <f t="shared" si="211"/>
        <v>48</v>
      </c>
      <c r="AV127" s="272">
        <f t="shared" si="211"/>
        <v>48</v>
      </c>
      <c r="AW127" s="272">
        <f t="shared" si="211"/>
        <v>1064</v>
      </c>
      <c r="AX127" s="272">
        <f t="shared" si="211"/>
        <v>1064</v>
      </c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82"/>
      <c r="EC127" s="182"/>
      <c r="ED127" s="7"/>
      <c r="EE127" s="7"/>
      <c r="EF127" s="7"/>
      <c r="EG127" s="7"/>
      <c r="EH127" s="7"/>
      <c r="EI127" s="7"/>
    </row>
    <row r="128" spans="1:139" ht="21" customHeight="1" thickBot="1" x14ac:dyDescent="0.3">
      <c r="A128" s="25" t="s">
        <v>78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S128" s="771" t="s">
        <v>544</v>
      </c>
      <c r="T128" s="771"/>
      <c r="U128" s="771"/>
      <c r="V128" s="771"/>
      <c r="W128" s="771"/>
      <c r="X128" s="771"/>
      <c r="Y128" s="771"/>
      <c r="Z128" s="265" t="s">
        <v>422</v>
      </c>
      <c r="AA128" s="272">
        <f>Z127-AA127</f>
        <v>54</v>
      </c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82"/>
      <c r="EC128" s="182"/>
      <c r="ED128" s="7"/>
      <c r="EE128" s="7"/>
      <c r="EF128" s="7"/>
      <c r="EG128" s="7"/>
      <c r="EH128" s="7"/>
      <c r="EI128" s="7"/>
    </row>
    <row r="129" spans="1:139" ht="17.100000000000001" customHeight="1" thickTop="1" x14ac:dyDescent="0.25">
      <c r="A129" s="22">
        <v>1</v>
      </c>
      <c r="B129" s="21" t="s">
        <v>235</v>
      </c>
      <c r="C129" s="23"/>
      <c r="D129" s="23"/>
      <c r="E129" s="23"/>
      <c r="F129" s="22">
        <v>16</v>
      </c>
      <c r="G129" s="21" t="s">
        <v>92</v>
      </c>
      <c r="L129" s="6"/>
      <c r="M129" s="22">
        <v>31</v>
      </c>
      <c r="N129" s="21" t="s">
        <v>184</v>
      </c>
      <c r="Q129" s="227"/>
      <c r="R129" s="227"/>
      <c r="T129" s="37"/>
      <c r="U129" s="779" t="s">
        <v>14</v>
      </c>
      <c r="V129" s="779"/>
      <c r="W129" s="779" t="s">
        <v>129</v>
      </c>
      <c r="X129" s="779"/>
      <c r="Y129" s="779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82"/>
      <c r="EC129" s="182"/>
      <c r="ED129" s="7"/>
      <c r="EE129" s="7"/>
      <c r="EF129" s="7"/>
      <c r="EG129" s="7"/>
      <c r="EH129" s="7"/>
      <c r="EI129" s="7"/>
    </row>
    <row r="130" spans="1:139" ht="17.100000000000001" customHeight="1" thickBot="1" x14ac:dyDescent="0.3">
      <c r="A130" s="22">
        <v>2</v>
      </c>
      <c r="B130" s="21" t="s">
        <v>87</v>
      </c>
      <c r="C130" s="23"/>
      <c r="D130" s="23"/>
      <c r="E130" s="23"/>
      <c r="F130" s="22">
        <v>17</v>
      </c>
      <c r="G130" s="1" t="s">
        <v>545</v>
      </c>
      <c r="I130" s="23"/>
      <c r="K130" s="23"/>
      <c r="L130" s="6"/>
      <c r="M130" s="22">
        <v>32</v>
      </c>
      <c r="N130" s="21" t="s">
        <v>185</v>
      </c>
      <c r="Q130" s="37"/>
      <c r="R130" s="37"/>
      <c r="S130" s="37"/>
      <c r="U130" s="780"/>
      <c r="V130" s="780"/>
      <c r="W130" s="780"/>
      <c r="X130" s="780"/>
      <c r="Y130" s="780"/>
      <c r="Z130" s="226" t="s">
        <v>624</v>
      </c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82"/>
      <c r="EC130" s="182"/>
      <c r="ED130" s="7"/>
      <c r="EE130" s="7"/>
      <c r="EF130" s="7"/>
      <c r="EG130" s="7"/>
      <c r="EH130" s="7"/>
      <c r="EI130" s="7"/>
    </row>
    <row r="131" spans="1:139" ht="17.100000000000001" customHeight="1" thickTop="1" x14ac:dyDescent="0.25">
      <c r="A131" s="22">
        <v>3</v>
      </c>
      <c r="B131" s="1" t="s">
        <v>80</v>
      </c>
      <c r="C131" s="23"/>
      <c r="D131" s="23"/>
      <c r="E131" s="23"/>
      <c r="F131" s="22">
        <v>18</v>
      </c>
      <c r="G131" s="21" t="s">
        <v>124</v>
      </c>
      <c r="I131" s="23"/>
      <c r="J131" s="23"/>
      <c r="K131" s="23"/>
      <c r="L131" s="6"/>
      <c r="M131" s="22">
        <v>33</v>
      </c>
      <c r="N131" s="21" t="s">
        <v>186</v>
      </c>
      <c r="U131" s="768">
        <v>0</v>
      </c>
      <c r="V131" s="768"/>
      <c r="W131" s="768" t="s">
        <v>550</v>
      </c>
      <c r="X131" s="768"/>
      <c r="Y131" s="768"/>
      <c r="Z131" s="231" t="s">
        <v>103</v>
      </c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324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82"/>
      <c r="EB131" s="182"/>
      <c r="EC131" s="7"/>
      <c r="ED131" s="7"/>
      <c r="EE131" s="7"/>
      <c r="EF131" s="7"/>
      <c r="EG131" s="7"/>
      <c r="EH131" s="7"/>
    </row>
    <row r="132" spans="1:139" ht="17.100000000000001" customHeight="1" x14ac:dyDescent="0.25">
      <c r="A132" s="22">
        <v>4</v>
      </c>
      <c r="B132" s="23" t="s">
        <v>81</v>
      </c>
      <c r="C132" s="23"/>
      <c r="D132" s="23"/>
      <c r="E132" s="23"/>
      <c r="F132" s="22">
        <v>19</v>
      </c>
      <c r="G132" s="21" t="s">
        <v>93</v>
      </c>
      <c r="I132" s="23"/>
      <c r="J132" s="23"/>
      <c r="K132" s="23"/>
      <c r="L132" s="6"/>
      <c r="M132" s="22">
        <v>34</v>
      </c>
      <c r="N132" s="21" t="s">
        <v>170</v>
      </c>
      <c r="U132" s="769">
        <v>1</v>
      </c>
      <c r="V132" s="769"/>
      <c r="W132" s="769" t="s">
        <v>553</v>
      </c>
      <c r="X132" s="769"/>
      <c r="Y132" s="769"/>
      <c r="Z132" s="225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324"/>
      <c r="AX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82"/>
      <c r="EB132" s="182"/>
      <c r="EC132" s="7"/>
      <c r="ED132" s="7"/>
      <c r="EE132" s="7"/>
      <c r="EF132" s="7"/>
      <c r="EG132" s="7"/>
      <c r="EH132" s="7"/>
    </row>
    <row r="133" spans="1:139" ht="17.100000000000001" customHeight="1" x14ac:dyDescent="0.25">
      <c r="A133" s="22">
        <v>5</v>
      </c>
      <c r="B133" s="23" t="s">
        <v>82</v>
      </c>
      <c r="C133" s="23"/>
      <c r="D133" s="23"/>
      <c r="E133" s="23"/>
      <c r="F133" s="22">
        <v>20</v>
      </c>
      <c r="G133" s="23" t="s">
        <v>94</v>
      </c>
      <c r="I133" s="23"/>
      <c r="J133" s="23"/>
      <c r="K133" s="23"/>
      <c r="L133" s="6"/>
      <c r="M133" s="22">
        <v>35</v>
      </c>
      <c r="N133" s="21" t="s">
        <v>353</v>
      </c>
      <c r="U133" s="769">
        <v>2</v>
      </c>
      <c r="V133" s="769"/>
      <c r="W133" s="769" t="s">
        <v>608</v>
      </c>
      <c r="X133" s="769"/>
      <c r="Y133" s="769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324"/>
      <c r="AU133" s="324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82"/>
      <c r="EA133" s="182"/>
      <c r="EB133" s="7"/>
      <c r="EC133" s="7"/>
      <c r="ED133" s="7"/>
      <c r="EE133" s="7"/>
      <c r="EF133" s="7"/>
      <c r="EG133" s="7"/>
    </row>
    <row r="134" spans="1:139" ht="17.100000000000001" customHeight="1" x14ac:dyDescent="0.25">
      <c r="A134" s="22">
        <v>6</v>
      </c>
      <c r="B134" s="23" t="s">
        <v>84</v>
      </c>
      <c r="C134" s="23"/>
      <c r="D134" s="23"/>
      <c r="E134" s="23"/>
      <c r="F134" s="22">
        <v>21</v>
      </c>
      <c r="G134" s="21" t="s">
        <v>114</v>
      </c>
      <c r="J134" s="23"/>
      <c r="K134" s="23"/>
      <c r="L134" s="6"/>
      <c r="M134" s="22">
        <v>36</v>
      </c>
      <c r="N134" s="21" t="s">
        <v>449</v>
      </c>
      <c r="U134" s="769">
        <v>3</v>
      </c>
      <c r="V134" s="769"/>
      <c r="W134" s="769" t="s">
        <v>609</v>
      </c>
      <c r="X134" s="769"/>
      <c r="Y134" s="769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324"/>
      <c r="AU134" s="324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82"/>
      <c r="EA134" s="182"/>
      <c r="EB134" s="7"/>
      <c r="EC134" s="7"/>
      <c r="ED134" s="7"/>
      <c r="EE134" s="7"/>
      <c r="EF134" s="7"/>
      <c r="EG134" s="7"/>
    </row>
    <row r="135" spans="1:139" ht="17.100000000000001" customHeight="1" x14ac:dyDescent="0.25">
      <c r="A135" s="22">
        <v>7</v>
      </c>
      <c r="B135" s="23" t="s">
        <v>85</v>
      </c>
      <c r="C135" s="23"/>
      <c r="D135" s="23"/>
      <c r="E135" s="23"/>
      <c r="F135" s="22">
        <v>22</v>
      </c>
      <c r="G135" s="21" t="s">
        <v>95</v>
      </c>
      <c r="I135" s="23"/>
      <c r="J135" s="23"/>
      <c r="K135" s="23"/>
      <c r="L135" s="6"/>
      <c r="M135" s="22">
        <v>37</v>
      </c>
      <c r="N135" s="21" t="s">
        <v>421</v>
      </c>
      <c r="U135" s="769">
        <v>4</v>
      </c>
      <c r="V135" s="769"/>
      <c r="W135" s="769" t="s">
        <v>610</v>
      </c>
      <c r="X135" s="769"/>
      <c r="Y135" s="769"/>
      <c r="Z135" s="226" t="s">
        <v>235</v>
      </c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324"/>
      <c r="AU135" s="324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82"/>
      <c r="EA135" s="182"/>
      <c r="EB135" s="7"/>
      <c r="EC135" s="7"/>
      <c r="ED135" s="7"/>
      <c r="EE135" s="7"/>
      <c r="EF135" s="7"/>
      <c r="EG135" s="7"/>
    </row>
    <row r="136" spans="1:139" ht="17.100000000000001" customHeight="1" x14ac:dyDescent="0.25">
      <c r="A136" s="22">
        <v>8</v>
      </c>
      <c r="B136" s="23" t="s">
        <v>86</v>
      </c>
      <c r="C136" s="21"/>
      <c r="D136" s="23"/>
      <c r="E136" s="23"/>
      <c r="F136" s="22">
        <v>23</v>
      </c>
      <c r="G136" s="21" t="s">
        <v>452</v>
      </c>
      <c r="I136" s="23"/>
      <c r="J136" s="23"/>
      <c r="K136" s="23"/>
      <c r="L136" s="6"/>
      <c r="M136" s="22">
        <v>38</v>
      </c>
      <c r="N136" s="21" t="s">
        <v>543</v>
      </c>
      <c r="U136" s="697" t="s">
        <v>27</v>
      </c>
      <c r="V136" s="698"/>
      <c r="W136" s="698"/>
      <c r="X136" s="698"/>
      <c r="Y136" s="699"/>
      <c r="Z136" s="226" t="s">
        <v>302</v>
      </c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324"/>
      <c r="AU136" s="324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82"/>
      <c r="EA136" s="182"/>
      <c r="EB136" s="7"/>
      <c r="EC136" s="7"/>
      <c r="ED136" s="7"/>
      <c r="EE136" s="7"/>
      <c r="EF136" s="7"/>
      <c r="EG136" s="7"/>
    </row>
    <row r="137" spans="1:139" ht="17.100000000000001" customHeight="1" x14ac:dyDescent="0.25">
      <c r="A137" s="22">
        <v>9</v>
      </c>
      <c r="B137" s="21" t="s">
        <v>125</v>
      </c>
      <c r="C137" s="21"/>
      <c r="D137" s="23"/>
      <c r="E137" s="23"/>
      <c r="F137" s="22">
        <v>24</v>
      </c>
      <c r="G137" s="21" t="s">
        <v>107</v>
      </c>
      <c r="I137" s="23"/>
      <c r="J137" s="23"/>
      <c r="K137" s="23"/>
      <c r="L137" s="6"/>
      <c r="M137" s="22">
        <v>39</v>
      </c>
      <c r="N137" s="21" t="s">
        <v>412</v>
      </c>
      <c r="U137" s="769">
        <v>5</v>
      </c>
      <c r="V137" s="769"/>
      <c r="W137" s="769" t="s">
        <v>611</v>
      </c>
      <c r="X137" s="769"/>
      <c r="Y137" s="769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324"/>
      <c r="AU137" s="324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82"/>
      <c r="EA137" s="182"/>
      <c r="EB137" s="7"/>
      <c r="EC137" s="7"/>
      <c r="ED137" s="7"/>
      <c r="EE137" s="7"/>
      <c r="EF137" s="7"/>
      <c r="EG137" s="7"/>
    </row>
    <row r="138" spans="1:139" ht="17.100000000000001" customHeight="1" x14ac:dyDescent="0.25">
      <c r="A138" s="22">
        <v>10</v>
      </c>
      <c r="B138" s="21" t="s">
        <v>128</v>
      </c>
      <c r="C138" s="21"/>
      <c r="D138" s="21"/>
      <c r="E138" s="21"/>
      <c r="F138" s="22">
        <v>25</v>
      </c>
      <c r="G138" s="21" t="s">
        <v>109</v>
      </c>
      <c r="I138" s="23"/>
      <c r="J138" s="23"/>
      <c r="K138" s="21"/>
      <c r="L138" s="7"/>
      <c r="M138" s="22">
        <v>40</v>
      </c>
      <c r="N138" s="21" t="s">
        <v>600</v>
      </c>
      <c r="U138" s="769">
        <v>6</v>
      </c>
      <c r="V138" s="769"/>
      <c r="W138" s="769" t="s">
        <v>612</v>
      </c>
      <c r="X138" s="769"/>
      <c r="Y138" s="769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324"/>
      <c r="AU138" s="324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82"/>
      <c r="EA138" s="182"/>
      <c r="EB138" s="7"/>
      <c r="EC138" s="7"/>
      <c r="ED138" s="7"/>
      <c r="EE138" s="7"/>
      <c r="EF138" s="7"/>
      <c r="EG138" s="7"/>
    </row>
    <row r="139" spans="1:139" ht="17.100000000000001" customHeight="1" x14ac:dyDescent="0.25">
      <c r="A139" s="22">
        <v>11</v>
      </c>
      <c r="B139" s="21" t="s">
        <v>90</v>
      </c>
      <c r="C139" s="21"/>
      <c r="D139" s="21"/>
      <c r="E139" s="21"/>
      <c r="F139" s="22">
        <v>26</v>
      </c>
      <c r="G139" s="21" t="s">
        <v>97</v>
      </c>
      <c r="I139" s="21"/>
      <c r="J139" s="21"/>
      <c r="K139" s="21"/>
      <c r="L139" s="7"/>
      <c r="M139" s="22">
        <v>41</v>
      </c>
      <c r="N139" s="21" t="s">
        <v>622</v>
      </c>
      <c r="U139" s="769">
        <v>7</v>
      </c>
      <c r="V139" s="769"/>
      <c r="W139" s="769" t="s">
        <v>613</v>
      </c>
      <c r="X139" s="769"/>
      <c r="Y139" s="769"/>
      <c r="AT139" s="324"/>
      <c r="AU139" s="324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82"/>
      <c r="EA139" s="182"/>
      <c r="EB139" s="7"/>
      <c r="EC139" s="7"/>
      <c r="ED139" s="7"/>
      <c r="EE139" s="7"/>
      <c r="EF139" s="7"/>
      <c r="EG139" s="7"/>
    </row>
    <row r="140" spans="1:139" ht="17.100000000000001" customHeight="1" x14ac:dyDescent="0.25">
      <c r="A140" s="320">
        <v>12</v>
      </c>
      <c r="B140" s="321" t="s">
        <v>91</v>
      </c>
      <c r="C140" s="321"/>
      <c r="D140" s="321"/>
      <c r="E140" s="321"/>
      <c r="F140" s="22">
        <v>27</v>
      </c>
      <c r="G140" s="21" t="s">
        <v>533</v>
      </c>
      <c r="I140" s="21"/>
      <c r="J140" s="21"/>
      <c r="K140" s="21"/>
      <c r="L140" s="7"/>
      <c r="M140" s="324"/>
      <c r="N140" s="21"/>
      <c r="U140" s="769">
        <v>8</v>
      </c>
      <c r="V140" s="769"/>
      <c r="W140" s="769" t="s">
        <v>614</v>
      </c>
      <c r="X140" s="769"/>
      <c r="Y140" s="769"/>
      <c r="AT140" s="324"/>
      <c r="AU140" s="324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82"/>
      <c r="EA140" s="182"/>
      <c r="EB140" s="7"/>
      <c r="EC140" s="7"/>
      <c r="ED140" s="7"/>
      <c r="EE140" s="7"/>
      <c r="EF140" s="7"/>
      <c r="EG140" s="7"/>
    </row>
    <row r="141" spans="1:139" ht="17.100000000000001" customHeight="1" x14ac:dyDescent="0.25">
      <c r="A141" s="22">
        <v>13</v>
      </c>
      <c r="B141" s="21" t="s">
        <v>126</v>
      </c>
      <c r="C141" s="21"/>
      <c r="D141" s="21"/>
      <c r="E141" s="21"/>
      <c r="F141" s="22">
        <v>28</v>
      </c>
      <c r="G141" s="21" t="s">
        <v>427</v>
      </c>
      <c r="I141" s="21"/>
      <c r="J141" s="21"/>
      <c r="K141" s="21"/>
      <c r="U141" s="697" t="s">
        <v>27</v>
      </c>
      <c r="V141" s="698"/>
      <c r="W141" s="698"/>
      <c r="X141" s="698"/>
      <c r="Y141" s="699"/>
      <c r="AT141" s="324"/>
      <c r="AU141" s="324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</row>
    <row r="142" spans="1:139" ht="17.100000000000001" customHeight="1" x14ac:dyDescent="0.25">
      <c r="A142" s="22">
        <v>14</v>
      </c>
      <c r="B142" s="21" t="s">
        <v>106</v>
      </c>
      <c r="C142" s="21"/>
      <c r="D142" s="21"/>
      <c r="E142" s="21"/>
      <c r="F142" s="22">
        <v>29</v>
      </c>
      <c r="G142" s="21" t="s">
        <v>142</v>
      </c>
      <c r="I142" s="21"/>
      <c r="J142" s="21"/>
      <c r="K142" s="21"/>
      <c r="M142" s="324"/>
      <c r="U142" s="769">
        <v>9</v>
      </c>
      <c r="V142" s="769"/>
      <c r="W142" s="769" t="s">
        <v>615</v>
      </c>
      <c r="X142" s="769"/>
      <c r="Y142" s="769"/>
      <c r="AT142" s="324"/>
      <c r="AU142" s="324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</row>
    <row r="143" spans="1:139" ht="17.100000000000001" customHeight="1" thickBot="1" x14ac:dyDescent="0.3">
      <c r="A143" s="22">
        <v>15</v>
      </c>
      <c r="B143" s="21" t="s">
        <v>96</v>
      </c>
      <c r="C143" s="21"/>
      <c r="D143" s="21"/>
      <c r="E143" s="21"/>
      <c r="F143" s="22">
        <v>30</v>
      </c>
      <c r="G143" s="23" t="s">
        <v>501</v>
      </c>
      <c r="I143" s="21"/>
      <c r="J143" s="21"/>
      <c r="K143" s="21"/>
      <c r="U143" s="821">
        <v>10</v>
      </c>
      <c r="V143" s="821"/>
      <c r="W143" s="821" t="s">
        <v>616</v>
      </c>
      <c r="X143" s="821"/>
      <c r="Y143" s="821"/>
      <c r="AT143" s="324"/>
      <c r="AU143" s="324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</row>
    <row r="144" spans="1:139" ht="17.100000000000001" customHeight="1" thickTop="1" x14ac:dyDescent="0.25">
      <c r="C144" s="21"/>
      <c r="D144" s="21"/>
      <c r="E144" s="21"/>
      <c r="I144" s="21"/>
      <c r="J144" s="21"/>
      <c r="K144" s="21"/>
      <c r="P144" s="631"/>
      <c r="Q144" s="631"/>
      <c r="R144" s="223"/>
      <c r="S144" s="223"/>
      <c r="U144" s="223"/>
      <c r="V144" s="223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</row>
    <row r="145" spans="1:139" ht="17.100000000000001" customHeight="1" x14ac:dyDescent="0.25">
      <c r="C145" s="21"/>
      <c r="D145" s="21"/>
      <c r="E145" s="21"/>
      <c r="I145" s="21"/>
      <c r="J145" s="21"/>
      <c r="K145" s="21"/>
      <c r="P145" s="631"/>
      <c r="Q145" s="631"/>
      <c r="R145" s="223"/>
      <c r="S145" s="223"/>
      <c r="T145" s="223"/>
      <c r="U145" s="223"/>
      <c r="V145" s="223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</row>
    <row r="146" spans="1:139" ht="17.100000000000001" customHeight="1" x14ac:dyDescent="0.25">
      <c r="C146" s="21"/>
      <c r="D146" s="21"/>
      <c r="E146" s="21"/>
      <c r="I146" s="21"/>
      <c r="J146" s="21"/>
      <c r="K146" s="21"/>
      <c r="P146" s="631"/>
      <c r="Q146" s="631"/>
      <c r="R146" s="223"/>
      <c r="S146" s="223"/>
      <c r="T146" s="223"/>
      <c r="U146" s="223"/>
      <c r="V146" s="223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</row>
    <row r="147" spans="1:139" ht="17.100000000000001" customHeight="1" x14ac:dyDescent="0.25">
      <c r="C147" s="21"/>
      <c r="D147" s="21"/>
      <c r="E147" s="21"/>
      <c r="I147" s="21"/>
      <c r="J147" s="21"/>
      <c r="K147" s="21"/>
      <c r="P147" s="631"/>
      <c r="Q147" s="631"/>
      <c r="R147" s="223"/>
      <c r="S147" s="223"/>
      <c r="T147" s="223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</row>
    <row r="148" spans="1:139" ht="17.100000000000001" customHeight="1" x14ac:dyDescent="0.25">
      <c r="C148" s="23"/>
      <c r="D148" s="21"/>
      <c r="E148" s="21"/>
      <c r="I148" s="21"/>
      <c r="J148" s="21"/>
      <c r="K148" s="21"/>
      <c r="P148" s="631"/>
      <c r="Q148" s="631"/>
      <c r="R148" s="223"/>
      <c r="S148" s="223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5"/>
      <c r="CH148" s="185"/>
      <c r="CI148" s="7"/>
      <c r="CJ148" s="7"/>
      <c r="CK148" s="7"/>
      <c r="CL148" s="7"/>
      <c r="CM148" s="185"/>
      <c r="CN148" s="185"/>
      <c r="CO148" s="185"/>
      <c r="CP148" s="185"/>
      <c r="CQ148" s="185"/>
      <c r="CR148" s="185"/>
      <c r="CS148" s="185" t="s">
        <v>349</v>
      </c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</row>
    <row r="149" spans="1:139" ht="17.100000000000001" customHeight="1" x14ac:dyDescent="0.25">
      <c r="D149" s="21"/>
      <c r="E149" s="21"/>
      <c r="I149" s="21"/>
      <c r="J149" s="21"/>
      <c r="K149" s="21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  <c r="BU149" s="118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 t="s">
        <v>134</v>
      </c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</row>
    <row r="150" spans="1:139" ht="17.100000000000001" customHeight="1" x14ac:dyDescent="0.25">
      <c r="A150" s="22"/>
      <c r="B150" s="21"/>
      <c r="D150" s="23"/>
      <c r="E150" s="21"/>
      <c r="F150" s="21"/>
      <c r="G150" s="22"/>
      <c r="K150" s="21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327"/>
      <c r="CH150" s="327"/>
      <c r="CI150" s="327"/>
      <c r="CJ150" s="327"/>
      <c r="CK150" s="327"/>
      <c r="CL150" s="327"/>
      <c r="CM150" s="327"/>
      <c r="CN150" s="327"/>
      <c r="CO150" s="327"/>
      <c r="CP150" s="327"/>
      <c r="CQ150" s="327"/>
      <c r="CR150" s="327"/>
      <c r="CS150" s="327" t="s">
        <v>451</v>
      </c>
      <c r="CT150" s="327"/>
      <c r="CU150" s="327"/>
      <c r="CV150" s="327"/>
      <c r="CW150" s="327"/>
      <c r="CX150" s="327"/>
      <c r="CY150" s="327"/>
      <c r="CZ150" s="327"/>
      <c r="DA150" s="327"/>
      <c r="DB150" s="327"/>
      <c r="DC150" s="327"/>
      <c r="DD150" s="327"/>
      <c r="DE150" s="327"/>
      <c r="DF150" s="327"/>
      <c r="DG150" s="327"/>
      <c r="DH150" s="327"/>
      <c r="DI150" s="327"/>
      <c r="DJ150" s="327"/>
      <c r="DK150" s="32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</row>
    <row r="151" spans="1:139" ht="17.100000000000001" customHeight="1" x14ac:dyDescent="0.25">
      <c r="A151" s="24"/>
      <c r="G151" s="24"/>
      <c r="H151" s="21"/>
      <c r="I151" s="21"/>
      <c r="J151" s="21"/>
      <c r="AY151" s="118"/>
      <c r="AZ151" s="118"/>
      <c r="BA151" s="118"/>
      <c r="BB151" s="118"/>
      <c r="BC151" s="118"/>
      <c r="BD151" s="118"/>
      <c r="BE151" s="118"/>
      <c r="BF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  <c r="BR151" s="118"/>
      <c r="BS151" s="118"/>
      <c r="BT151" s="118"/>
      <c r="BU151" s="118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 t="s">
        <v>450</v>
      </c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</row>
    <row r="152" spans="1:139" ht="15.95" customHeight="1" x14ac:dyDescent="0.25"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</row>
    <row r="153" spans="1:139" ht="15.95" customHeight="1" x14ac:dyDescent="0.25"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  <c r="BR153" s="118"/>
      <c r="BS153" s="118"/>
      <c r="BT153" s="118"/>
      <c r="BU153" s="118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18"/>
      <c r="CH153" s="118"/>
      <c r="CI153" s="118"/>
      <c r="CJ153" s="118"/>
      <c r="CK153" s="118"/>
      <c r="CL153" s="118"/>
      <c r="CM153" s="118"/>
      <c r="CN153" s="118"/>
      <c r="CO153" s="118"/>
      <c r="CP153" s="118"/>
      <c r="CQ153" s="118"/>
      <c r="CR153" s="118"/>
      <c r="CS153" s="187" t="s">
        <v>140</v>
      </c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18"/>
      <c r="DH153" s="118"/>
      <c r="DI153" s="118"/>
      <c r="DJ153" s="118"/>
      <c r="DK153" s="118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</row>
    <row r="154" spans="1:139" ht="15.95" customHeight="1" x14ac:dyDescent="0.25">
      <c r="AY154" s="118"/>
      <c r="AZ154" s="118"/>
      <c r="BA154" s="118"/>
      <c r="BB154" s="118"/>
      <c r="BC154" s="118"/>
      <c r="BD154" s="118"/>
      <c r="BE154" s="118"/>
      <c r="BF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  <c r="BR154" s="118"/>
      <c r="BS154" s="118"/>
      <c r="BT154" s="118"/>
      <c r="BU154" s="118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18"/>
      <c r="CH154" s="118"/>
      <c r="CI154" s="118"/>
      <c r="CJ154" s="118"/>
      <c r="CK154" s="118"/>
      <c r="CL154" s="118"/>
      <c r="CM154" s="118"/>
      <c r="CN154" s="118"/>
      <c r="CO154" s="118"/>
      <c r="CP154" s="118"/>
      <c r="CQ154" s="118"/>
      <c r="CR154" s="118"/>
      <c r="CS154" s="185" t="s">
        <v>134</v>
      </c>
      <c r="CT154" s="185"/>
      <c r="CU154" s="185"/>
      <c r="CV154" s="185"/>
      <c r="CW154" s="185"/>
      <c r="CX154" s="185"/>
      <c r="CY154" s="187"/>
      <c r="CZ154" s="187"/>
      <c r="DA154" s="187"/>
      <c r="DB154" s="187"/>
      <c r="DC154" s="187"/>
      <c r="DD154" s="187"/>
      <c r="DE154" s="187"/>
      <c r="DF154" s="187"/>
      <c r="DG154" s="118"/>
      <c r="DH154" s="118"/>
      <c r="DI154" s="118"/>
      <c r="DJ154" s="118"/>
      <c r="DK154" s="118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</row>
    <row r="155" spans="1:139" ht="15.95" customHeight="1" x14ac:dyDescent="0.25">
      <c r="AY155" s="118"/>
      <c r="AZ155" s="118"/>
      <c r="BA155" s="118"/>
      <c r="BB155" s="118"/>
      <c r="BC155" s="118"/>
      <c r="BD155" s="118"/>
      <c r="BE155" s="118"/>
      <c r="BF155" s="118"/>
      <c r="BG155" s="118"/>
      <c r="BH155" s="118"/>
      <c r="BI155" s="118"/>
      <c r="BJ155" s="118"/>
      <c r="BK155" s="118"/>
      <c r="BL155" s="118"/>
      <c r="BM155" s="118"/>
      <c r="BN155" s="118"/>
      <c r="BO155" s="118"/>
      <c r="BP155" s="118"/>
      <c r="BQ155" s="118"/>
      <c r="BR155" s="118"/>
      <c r="BS155" s="118"/>
      <c r="BT155" s="118"/>
      <c r="BU155" s="118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18"/>
      <c r="CH155" s="118"/>
      <c r="CI155" s="118"/>
      <c r="CJ155" s="118"/>
      <c r="CK155" s="118"/>
      <c r="CL155" s="118"/>
      <c r="CM155" s="118"/>
      <c r="CN155" s="118"/>
      <c r="CO155" s="118"/>
      <c r="CP155" s="118"/>
      <c r="CQ155" s="118"/>
      <c r="CR155" s="118"/>
      <c r="CS155" s="118"/>
      <c r="CT155" s="118"/>
      <c r="CU155" s="118"/>
      <c r="CV155" s="118"/>
      <c r="CW155" s="118"/>
      <c r="CX155" s="118"/>
      <c r="CY155" s="118"/>
      <c r="CZ155" s="118"/>
      <c r="DA155" s="118"/>
      <c r="DB155" s="118"/>
      <c r="DC155" s="118"/>
      <c r="DD155" s="118"/>
      <c r="DE155" s="118"/>
      <c r="DF155" s="118"/>
      <c r="DG155" s="118"/>
      <c r="DH155" s="118"/>
      <c r="DI155" s="118"/>
      <c r="DJ155" s="118"/>
      <c r="DK155" s="118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</row>
    <row r="156" spans="1:139" ht="15.95" customHeight="1" x14ac:dyDescent="0.25">
      <c r="AY156" s="118"/>
      <c r="AZ156" s="118"/>
      <c r="BA156" s="118"/>
      <c r="BB156" s="118"/>
      <c r="BC156" s="118"/>
      <c r="BD156" s="118"/>
      <c r="BE156" s="118"/>
      <c r="BF156" s="118"/>
      <c r="BG156" s="118"/>
      <c r="BH156" s="118"/>
      <c r="BI156" s="118"/>
      <c r="BJ156" s="118"/>
      <c r="BK156" s="118"/>
      <c r="BL156" s="118"/>
      <c r="BM156" s="118"/>
      <c r="BN156" s="118"/>
      <c r="BO156" s="118"/>
      <c r="BP156" s="118"/>
      <c r="BQ156" s="118"/>
      <c r="BR156" s="118"/>
      <c r="BS156" s="118"/>
      <c r="BT156" s="118"/>
      <c r="BU156" s="118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18"/>
      <c r="CH156" s="118"/>
      <c r="CI156" s="118"/>
      <c r="CJ156" s="118"/>
      <c r="CK156" s="118"/>
      <c r="CL156" s="118"/>
      <c r="CM156" s="118"/>
      <c r="CN156" s="118"/>
      <c r="CO156" s="118"/>
      <c r="CP156" s="118"/>
      <c r="CQ156" s="118"/>
      <c r="CR156" s="118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18"/>
      <c r="DH156" s="118"/>
      <c r="DI156" s="118"/>
      <c r="DJ156" s="118"/>
      <c r="DK156" s="118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</row>
    <row r="157" spans="1:139" ht="15.95" customHeight="1" x14ac:dyDescent="0.25">
      <c r="AY157" s="118"/>
      <c r="AZ157" s="118"/>
      <c r="BA157" s="118"/>
      <c r="BB157" s="118"/>
      <c r="BC157" s="118"/>
      <c r="BD157" s="118"/>
      <c r="BE157" s="118"/>
      <c r="BF157" s="118"/>
      <c r="BG157" s="118"/>
      <c r="BH157" s="118"/>
      <c r="BI157" s="118"/>
      <c r="BJ157" s="118"/>
      <c r="BK157" s="118"/>
      <c r="BL157" s="118"/>
      <c r="BM157" s="118"/>
      <c r="BN157" s="118"/>
      <c r="BO157" s="118"/>
      <c r="BP157" s="118"/>
      <c r="BQ157" s="118"/>
      <c r="BR157" s="118"/>
      <c r="BS157" s="118"/>
      <c r="BT157" s="118"/>
      <c r="BU157" s="118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18"/>
      <c r="CH157" s="118"/>
      <c r="CI157" s="118"/>
      <c r="CJ157" s="118"/>
      <c r="CK157" s="118"/>
      <c r="CL157" s="118"/>
      <c r="CM157" s="118"/>
      <c r="CN157" s="118"/>
      <c r="CO157" s="118"/>
      <c r="CP157" s="118"/>
      <c r="CQ157" s="118"/>
      <c r="CR157" s="118"/>
      <c r="CS157" s="187" t="s">
        <v>144</v>
      </c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18"/>
      <c r="DH157" s="118"/>
      <c r="DI157" s="118"/>
      <c r="DJ157" s="118"/>
      <c r="DK157" s="118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</row>
    <row r="158" spans="1:139" ht="15.95" customHeight="1" x14ac:dyDescent="0.25">
      <c r="AY158" s="118"/>
      <c r="AZ158" s="118"/>
      <c r="BA158" s="118"/>
      <c r="BB158" s="118"/>
      <c r="BC158" s="118"/>
      <c r="BD158" s="118"/>
      <c r="BE158" s="118"/>
      <c r="BF158" s="118"/>
      <c r="BG158" s="118"/>
      <c r="BH158" s="118"/>
      <c r="BI158" s="118"/>
      <c r="BJ158" s="118"/>
      <c r="BK158" s="118"/>
      <c r="BL158" s="118"/>
      <c r="BM158" s="118"/>
      <c r="BN158" s="118"/>
      <c r="BO158" s="118"/>
      <c r="BP158" s="118"/>
      <c r="BQ158" s="118"/>
      <c r="BR158" s="118"/>
      <c r="BS158" s="118"/>
      <c r="BT158" s="118"/>
      <c r="BU158" s="118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18"/>
      <c r="DH158" s="118"/>
      <c r="DI158" s="118"/>
      <c r="DJ158" s="118"/>
      <c r="DK158" s="118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</row>
    <row r="159" spans="1:139" ht="15.95" customHeight="1" x14ac:dyDescent="0.25">
      <c r="AY159" s="118"/>
      <c r="AZ159" s="118"/>
      <c r="BA159" s="118"/>
      <c r="BB159" s="118"/>
      <c r="BC159" s="118"/>
      <c r="BD159" s="118"/>
      <c r="BE159" s="118"/>
      <c r="BF159" s="118"/>
      <c r="BG159" s="118"/>
      <c r="BH159" s="118"/>
      <c r="BI159" s="118"/>
      <c r="BJ159" s="118"/>
      <c r="BK159" s="118"/>
      <c r="BL159" s="118"/>
      <c r="BM159" s="118"/>
      <c r="BN159" s="118"/>
      <c r="BO159" s="118"/>
      <c r="BP159" s="118"/>
      <c r="BQ159" s="118"/>
      <c r="BR159" s="118"/>
      <c r="BS159" s="118"/>
      <c r="BT159" s="118"/>
      <c r="BU159" s="11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187"/>
      <c r="DH159" s="187"/>
      <c r="DI159" s="187"/>
      <c r="DJ159" s="187"/>
      <c r="DK159" s="18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</row>
    <row r="160" spans="1:139" ht="15.95" customHeight="1" x14ac:dyDescent="0.25">
      <c r="AY160" s="118"/>
      <c r="AZ160" s="118"/>
      <c r="BA160" s="118"/>
      <c r="BB160" s="118"/>
      <c r="BC160" s="118"/>
      <c r="BD160" s="118"/>
      <c r="BE160" s="118"/>
      <c r="BF160" s="118"/>
      <c r="BG160" s="118"/>
      <c r="BH160" s="118"/>
      <c r="BI160" s="118"/>
      <c r="BJ160" s="118"/>
      <c r="BK160" s="118"/>
      <c r="BL160" s="118"/>
      <c r="BM160" s="118"/>
      <c r="BN160" s="118"/>
      <c r="BO160" s="118"/>
      <c r="BP160" s="118"/>
      <c r="BQ160" s="118"/>
      <c r="BR160" s="118"/>
      <c r="BS160" s="118"/>
      <c r="BT160" s="118"/>
      <c r="BU160" s="11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</row>
    <row r="161" spans="2:139" ht="15.95" customHeight="1" x14ac:dyDescent="0.25">
      <c r="AY161" s="118"/>
      <c r="AZ161" s="118"/>
      <c r="BA161" s="118"/>
      <c r="BB161" s="118"/>
      <c r="BC161" s="118"/>
      <c r="BD161" s="118"/>
      <c r="BE161" s="118"/>
      <c r="BF161" s="118"/>
      <c r="BG161" s="118"/>
      <c r="BH161" s="118"/>
      <c r="BI161" s="118"/>
      <c r="BJ161" s="118"/>
      <c r="BK161" s="118"/>
      <c r="BL161" s="118"/>
      <c r="BM161" s="118"/>
      <c r="BN161" s="118"/>
      <c r="BO161" s="118"/>
      <c r="BP161" s="118"/>
      <c r="BQ161" s="118"/>
      <c r="BR161" s="118"/>
      <c r="BS161" s="118"/>
      <c r="BT161" s="118"/>
      <c r="BU161" s="118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18"/>
      <c r="CH161" s="118"/>
      <c r="CI161" s="118"/>
      <c r="CJ161" s="118"/>
      <c r="CK161" s="118"/>
      <c r="CL161" s="118"/>
      <c r="CM161" s="118"/>
      <c r="CN161" s="118"/>
      <c r="CO161" s="118"/>
      <c r="CP161" s="118"/>
      <c r="CQ161" s="118"/>
      <c r="CR161" s="118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18"/>
      <c r="DH161" s="118"/>
      <c r="DI161" s="118"/>
      <c r="DJ161" s="118"/>
      <c r="DK161" s="118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</row>
    <row r="162" spans="2:139" ht="15.95" customHeight="1" x14ac:dyDescent="0.25">
      <c r="B162" s="105"/>
      <c r="C162" s="105"/>
      <c r="D162" s="105"/>
      <c r="E162" s="105"/>
      <c r="F162" s="105"/>
      <c r="AY162" s="118"/>
      <c r="AZ162" s="118"/>
      <c r="BA162" s="118"/>
      <c r="BB162" s="118"/>
      <c r="BC162" s="118"/>
      <c r="BD162" s="118"/>
      <c r="BE162" s="118"/>
      <c r="BF162" s="118"/>
      <c r="BG162" s="118"/>
      <c r="BH162" s="118"/>
      <c r="BI162" s="118"/>
      <c r="BJ162" s="118"/>
      <c r="BK162" s="118"/>
      <c r="BL162" s="118"/>
      <c r="BM162" s="118"/>
      <c r="BN162" s="118"/>
      <c r="BO162" s="118"/>
      <c r="BP162" s="118"/>
      <c r="BQ162" s="118"/>
      <c r="BR162" s="118"/>
      <c r="BS162" s="118"/>
      <c r="BT162" s="118"/>
      <c r="BU162" s="11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</row>
    <row r="163" spans="2:139" ht="15.95" customHeight="1" x14ac:dyDescent="0.25">
      <c r="B163" s="105"/>
      <c r="C163" s="105"/>
      <c r="E163" s="105"/>
      <c r="F163" s="105"/>
      <c r="G163" s="105"/>
      <c r="AY163" s="118"/>
      <c r="AZ163" s="118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</row>
    <row r="164" spans="2:139" ht="15.95" customHeight="1" x14ac:dyDescent="0.25">
      <c r="B164" s="105"/>
      <c r="C164" s="105"/>
      <c r="E164" s="105"/>
      <c r="F164" s="105"/>
      <c r="G164" s="105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</row>
    <row r="165" spans="2:139" ht="15.95" customHeight="1" x14ac:dyDescent="0.25">
      <c r="B165" s="105"/>
      <c r="C165" s="105"/>
      <c r="E165" s="105"/>
      <c r="F165" s="105"/>
      <c r="G165" s="105"/>
      <c r="AY165" s="118"/>
      <c r="AZ165" s="118"/>
      <c r="BA165" s="118"/>
      <c r="BB165" s="118"/>
      <c r="BC165" s="118"/>
      <c r="BD165" s="118"/>
      <c r="BE165" s="118"/>
      <c r="BF165" s="118"/>
      <c r="BG165" s="118"/>
      <c r="BH165" s="118"/>
      <c r="BI165" s="118"/>
      <c r="BJ165" s="118"/>
      <c r="BK165" s="118"/>
      <c r="BL165" s="118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</row>
    <row r="166" spans="2:139" ht="15.95" customHeight="1" x14ac:dyDescent="0.25">
      <c r="B166" s="105"/>
      <c r="C166" s="105"/>
      <c r="E166" s="105"/>
      <c r="F166" s="105"/>
      <c r="G166" s="105"/>
    </row>
    <row r="167" spans="2:139" ht="15.95" customHeight="1" x14ac:dyDescent="0.25">
      <c r="B167" s="105"/>
      <c r="C167" s="105"/>
      <c r="E167" s="105"/>
      <c r="F167" s="105"/>
      <c r="G167" s="105"/>
    </row>
    <row r="168" spans="2:139" ht="15.95" customHeight="1" x14ac:dyDescent="0.25">
      <c r="B168" s="105"/>
      <c r="C168" s="105"/>
      <c r="E168" s="105"/>
      <c r="F168" s="105"/>
      <c r="G168" s="105"/>
    </row>
    <row r="169" spans="2:139" ht="15.95" customHeight="1" x14ac:dyDescent="0.25">
      <c r="B169" s="105"/>
      <c r="C169" s="105"/>
      <c r="D169" s="105"/>
      <c r="E169" s="105"/>
      <c r="F169" s="105"/>
    </row>
    <row r="170" spans="2:139" ht="15.95" customHeight="1" x14ac:dyDescent="0.25">
      <c r="B170" s="105"/>
      <c r="C170" s="105"/>
      <c r="D170" s="105"/>
      <c r="E170" s="105"/>
      <c r="F170" s="105"/>
    </row>
    <row r="171" spans="2:139" ht="15.95" customHeight="1" x14ac:dyDescent="0.25">
      <c r="B171" s="105"/>
      <c r="C171" s="105"/>
      <c r="E171" s="105"/>
      <c r="F171" s="105"/>
    </row>
    <row r="172" spans="2:139" ht="15.95" customHeight="1" x14ac:dyDescent="0.25">
      <c r="B172" s="105"/>
      <c r="C172" s="105"/>
      <c r="E172" s="105"/>
      <c r="F172" s="105"/>
    </row>
    <row r="173" spans="2:139" ht="15.95" customHeight="1" x14ac:dyDescent="0.25">
      <c r="B173" s="105"/>
      <c r="C173" s="105"/>
      <c r="E173" s="105"/>
      <c r="F173" s="105"/>
    </row>
  </sheetData>
  <mergeCells count="170">
    <mergeCell ref="K7:Q7"/>
    <mergeCell ref="R7:X7"/>
    <mergeCell ref="U8:V8"/>
    <mergeCell ref="R8:T8"/>
    <mergeCell ref="AB8:AD8"/>
    <mergeCell ref="AE8:AF8"/>
    <mergeCell ref="K8:M8"/>
    <mergeCell ref="N8:O8"/>
    <mergeCell ref="P8:Q8"/>
    <mergeCell ref="A1:Z1"/>
    <mergeCell ref="A6:A9"/>
    <mergeCell ref="B6:B9"/>
    <mergeCell ref="C6:C9"/>
    <mergeCell ref="D6:X6"/>
    <mergeCell ref="Y6:Z9"/>
    <mergeCell ref="D7:J7"/>
    <mergeCell ref="D8:F8"/>
    <mergeCell ref="G8:H8"/>
    <mergeCell ref="I8:J8"/>
    <mergeCell ref="AI8:AK8"/>
    <mergeCell ref="AL8:AM8"/>
    <mergeCell ref="AB7:AH7"/>
    <mergeCell ref="AI7:AO7"/>
    <mergeCell ref="AN8:AO8"/>
    <mergeCell ref="AP7:AV7"/>
    <mergeCell ref="AP8:AR8"/>
    <mergeCell ref="AS8:AT8"/>
    <mergeCell ref="AU8:AV8"/>
    <mergeCell ref="AG8:AH8"/>
    <mergeCell ref="A10:A20"/>
    <mergeCell ref="B10:B20"/>
    <mergeCell ref="D10:X11"/>
    <mergeCell ref="Y10:Z10"/>
    <mergeCell ref="Y18:Z18"/>
    <mergeCell ref="W8:X8"/>
    <mergeCell ref="A21:A31"/>
    <mergeCell ref="B21:B31"/>
    <mergeCell ref="Y23:Z23"/>
    <mergeCell ref="A33:A42"/>
    <mergeCell ref="B33:B42"/>
    <mergeCell ref="A43:A53"/>
    <mergeCell ref="B43:B53"/>
    <mergeCell ref="A54:A64"/>
    <mergeCell ref="B54:B64"/>
    <mergeCell ref="D63:X64"/>
    <mergeCell ref="A65:C65"/>
    <mergeCell ref="Y65:Z65"/>
    <mergeCell ref="A67:C67"/>
    <mergeCell ref="A68:C68"/>
    <mergeCell ref="AA69:AA70"/>
    <mergeCell ref="AX69:AX70"/>
    <mergeCell ref="A71:C71"/>
    <mergeCell ref="A72:C72"/>
    <mergeCell ref="A73:C73"/>
    <mergeCell ref="AA73:AA74"/>
    <mergeCell ref="AX73:AX74"/>
    <mergeCell ref="A74:C74"/>
    <mergeCell ref="A75:C75"/>
    <mergeCell ref="AA75:AA76"/>
    <mergeCell ref="AX75:AX76"/>
    <mergeCell ref="A76:C76"/>
    <mergeCell ref="A77:C77"/>
    <mergeCell ref="AA77:AA78"/>
    <mergeCell ref="AX77:AX78"/>
    <mergeCell ref="A78:C78"/>
    <mergeCell ref="A79:C79"/>
    <mergeCell ref="AA79:AA80"/>
    <mergeCell ref="AX79:AX80"/>
    <mergeCell ref="A81:C81"/>
    <mergeCell ref="AA81:AA82"/>
    <mergeCell ref="AX81:AX82"/>
    <mergeCell ref="A83:C83"/>
    <mergeCell ref="AA83:AA84"/>
    <mergeCell ref="AX83:AX84"/>
    <mergeCell ref="A84:C84"/>
    <mergeCell ref="A85:C85"/>
    <mergeCell ref="AA85:AA86"/>
    <mergeCell ref="AX85:AX86"/>
    <mergeCell ref="A86:C86"/>
    <mergeCell ref="A87:C87"/>
    <mergeCell ref="AA88:AA89"/>
    <mergeCell ref="AX88:AX89"/>
    <mergeCell ref="A90:C90"/>
    <mergeCell ref="AA90:AA91"/>
    <mergeCell ref="AX90:AX91"/>
    <mergeCell ref="A92:C92"/>
    <mergeCell ref="AA92:AA93"/>
    <mergeCell ref="AX92:AX93"/>
    <mergeCell ref="A93:C93"/>
    <mergeCell ref="A94:C94"/>
    <mergeCell ref="AA94:AA95"/>
    <mergeCell ref="AX94:AX95"/>
    <mergeCell ref="A95:C95"/>
    <mergeCell ref="AX96:AX97"/>
    <mergeCell ref="A98:C98"/>
    <mergeCell ref="A99:C99"/>
    <mergeCell ref="AA99:AA100"/>
    <mergeCell ref="AX99:AX100"/>
    <mergeCell ref="A100:C100"/>
    <mergeCell ref="A101:C101"/>
    <mergeCell ref="A102:C102"/>
    <mergeCell ref="AA102:AA103"/>
    <mergeCell ref="AX102:AX103"/>
    <mergeCell ref="A104:C104"/>
    <mergeCell ref="AA104:AA105"/>
    <mergeCell ref="AX104:AX105"/>
    <mergeCell ref="A106:C106"/>
    <mergeCell ref="AA106:AA107"/>
    <mergeCell ref="AX106:AX107"/>
    <mergeCell ref="A107:C107"/>
    <mergeCell ref="AA108:AA109"/>
    <mergeCell ref="AX108:AX109"/>
    <mergeCell ref="A110:C110"/>
    <mergeCell ref="AA110:AA111"/>
    <mergeCell ref="AX110:AX111"/>
    <mergeCell ref="A111:C111"/>
    <mergeCell ref="A112:C112"/>
    <mergeCell ref="A113:C113"/>
    <mergeCell ref="AA113:AA114"/>
    <mergeCell ref="AX113:AX114"/>
    <mergeCell ref="A114:C114"/>
    <mergeCell ref="A115:C115"/>
    <mergeCell ref="AA115:AA116"/>
    <mergeCell ref="AX115:AX116"/>
    <mergeCell ref="A116:C116"/>
    <mergeCell ref="A117:C117"/>
    <mergeCell ref="AA117:AA118"/>
    <mergeCell ref="AX117:AX118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S128:Y128"/>
    <mergeCell ref="U129:V130"/>
    <mergeCell ref="W129:Y130"/>
    <mergeCell ref="U131:V131"/>
    <mergeCell ref="W131:Y131"/>
    <mergeCell ref="U132:V132"/>
    <mergeCell ref="W132:Y132"/>
    <mergeCell ref="U133:V133"/>
    <mergeCell ref="W133:Y133"/>
    <mergeCell ref="U134:V134"/>
    <mergeCell ref="W134:Y134"/>
    <mergeCell ref="U135:V135"/>
    <mergeCell ref="W135:Y135"/>
    <mergeCell ref="U136:Y136"/>
    <mergeCell ref="U137:V137"/>
    <mergeCell ref="W137:Y137"/>
    <mergeCell ref="U138:V138"/>
    <mergeCell ref="W138:Y138"/>
    <mergeCell ref="U139:V139"/>
    <mergeCell ref="W139:Y139"/>
    <mergeCell ref="U140:V140"/>
    <mergeCell ref="W140:Y140"/>
    <mergeCell ref="P145:Q145"/>
    <mergeCell ref="P146:Q146"/>
    <mergeCell ref="P147:Q147"/>
    <mergeCell ref="P148:Q148"/>
    <mergeCell ref="U141:Y141"/>
    <mergeCell ref="U142:V142"/>
    <mergeCell ref="W142:Y142"/>
    <mergeCell ref="U143:V143"/>
    <mergeCell ref="W143:Y143"/>
    <mergeCell ref="P144:Q144"/>
  </mergeCells>
  <conditionalFormatting sqref="AY12:EE64">
    <cfRule type="cellIs" dxfId="10" priority="1" stopIfTrue="1" operator="greaterThan">
      <formula>1</formula>
    </cfRule>
  </conditionalFormatting>
  <pageMargins left="0.3" right="0.19685039370078741" top="0.36" bottom="0.28999999999999998" header="0.31496062992125984" footer="0.25"/>
  <pageSetup paperSize="9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PBrush" shapeId="60417" r:id="rId4">
          <objectPr defaultSize="0" autoPict="0" r:id="rId5">
            <anchor moveWithCells="1" sizeWithCells="1">
              <from>
                <xdr:col>25</xdr:col>
                <xdr:colOff>161925</xdr:colOff>
                <xdr:row>131</xdr:row>
                <xdr:rowOff>104775</xdr:rowOff>
              </from>
              <to>
                <xdr:col>25</xdr:col>
                <xdr:colOff>1238250</xdr:colOff>
                <xdr:row>134</xdr:row>
                <xdr:rowOff>19050</xdr:rowOff>
              </to>
            </anchor>
          </objectPr>
        </oleObject>
      </mc:Choice>
      <mc:Fallback>
        <oleObject progId="PBrush" shapeId="604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Ganjil 2014-2015 Jadi</vt:lpstr>
      <vt:lpstr>Ganjil 2014-2015 Jadi (2)</vt:lpstr>
      <vt:lpstr>Genap 2014-2015  New</vt:lpstr>
      <vt:lpstr>Genap 2014-2015  Revisi</vt:lpstr>
      <vt:lpstr>Ganjil 2015-2016</vt:lpstr>
      <vt:lpstr>Ganjil 2015-2016 (2)</vt:lpstr>
      <vt:lpstr>Ganjil 2018-2019</vt:lpstr>
      <vt:lpstr>Ganjil 2018-2019 (2)</vt:lpstr>
      <vt:lpstr>Ganjil 2018-2019 Okt (2)</vt:lpstr>
      <vt:lpstr>Genap 2018-2019</vt:lpstr>
      <vt:lpstr>Genap 2018-2019 (2)</vt:lpstr>
      <vt:lpstr>Genap 2018-2019 Rev OK</vt:lpstr>
      <vt:lpstr>Genap 2018-2019 Rev (2)</vt:lpstr>
      <vt:lpstr>XII</vt:lpstr>
      <vt:lpstr>XI</vt:lpstr>
      <vt:lpstr>X</vt:lpstr>
      <vt:lpstr>Ganjil 2019-2020</vt:lpstr>
      <vt:lpstr>Ganjil 2022-2023</vt:lpstr>
      <vt:lpstr>Ganjil 2022-2023 (2)</vt:lpstr>
      <vt:lpstr>Sheet1</vt:lpstr>
      <vt:lpstr>Jam Puasa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2023-01-16T02:49:03Z</cp:lastPrinted>
  <dcterms:created xsi:type="dcterms:W3CDTF">2011-07-09T21:31:57Z</dcterms:created>
  <dcterms:modified xsi:type="dcterms:W3CDTF">2023-02-23T05:57:50Z</dcterms:modified>
</cp:coreProperties>
</file>